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user\Desktop\만누르 법인\2. 경영실적\2026\4월\품질\"/>
    </mc:Choice>
  </mc:AlternateContent>
  <xr:revisionPtr revIDLastSave="0" documentId="13_ncr:1_{C5F6C312-03A0-4922-99B4-56BC65BED1C3}" xr6:coauthVersionLast="47" xr6:coauthVersionMax="47" xr10:uidLastSave="{00000000-0000-0000-0000-000000000000}"/>
  <bookViews>
    <workbookView xWindow="-98" yWindow="-98" windowWidth="21795" windowHeight="12975" tabRatio="895" firstSheet="13" activeTab="18" xr2:uid="{00000000-000D-0000-FFFF-FFFF00000000}"/>
  </bookViews>
  <sheets>
    <sheet name="경영실적▶" sheetId="14" state="hidden" r:id="rId1"/>
    <sheet name="3.경영실적 PT" sheetId="51" state="hidden" r:id="rId2"/>
    <sheet name="생산현황 PT" sheetId="42" state="hidden" r:id="rId3"/>
    <sheet name="경영실적 추이도 PT" sheetId="50" state="hidden" r:id="rId4"/>
    <sheet name="경영실적 PT" sheetId="36" state="hidden" r:id="rId5"/>
    <sheet name="경영실적 분석 PT 1" sheetId="37" state="hidden" r:id="rId6"/>
    <sheet name="경영실적 분석 PT 2" sheetId="47" state="hidden" r:id="rId7"/>
    <sheet name="월계획 " sheetId="5" state="hidden" r:id="rId8"/>
    <sheet name="투자비" sheetId="43" state="hidden" r:id="rId9"/>
    <sheet name="매출매입" sheetId="1" state="hidden" r:id="rId10"/>
    <sheet name="경비" sheetId="7" state="hidden" r:id="rId11"/>
    <sheet name="성과지표▶" sheetId="15" state="hidden" r:id="rId12"/>
    <sheet name="보고서_제조_SAP미적용" sheetId="8" state="hidden" r:id="rId13"/>
    <sheet name="성과지표 분석 PT 1" sheetId="39" r:id="rId14"/>
    <sheet name="성과지표 분석 PT 2" sheetId="41" state="hidden" r:id="rId15"/>
    <sheet name="월지표" sheetId="9" state="hidden" r:id="rId16"/>
    <sheet name="불량율" sheetId="25" r:id="rId17"/>
    <sheet name="생산효율" sheetId="10" state="hidden" r:id="rId18"/>
    <sheet name="클레임&amp;폐기비" sheetId="12" r:id="rId19"/>
    <sheet name="Sheet1" sheetId="61" r:id="rId20"/>
    <sheet name="항공물류" sheetId="48" state="hidden" r:id="rId21"/>
    <sheet name="불용재고" sheetId="49" state="hidden" r:id="rId22"/>
    <sheet name="3자검사" sheetId="60" r:id="rId23"/>
    <sheet name="원가절감" sheetId="13" state="hidden" r:id="rId24"/>
    <sheet name="손익계산서" sheetId="52" state="hidden" r:id="rId25"/>
    <sheet name="제조원가명세서" sheetId="53" state="hidden" r:id="rId26"/>
    <sheet name="재무상태표(BS)" sheetId="54" state="hidden" r:id="rId27"/>
    <sheet name="IS" sheetId="55" state="hidden" r:id="rId28"/>
    <sheet name="Monthly Package" sheetId="56" state="hidden" r:id="rId29"/>
    <sheet name="IS (Tally)-DSC 1, DSC2 for Feb." sheetId="58" state="hidden" r:id="rId30"/>
    <sheet name="IS (Tally)-DSC 1, DSC2 for 1~2" sheetId="59" state="hidden" r:id="rId31"/>
    <sheet name="BS (Tally)-DSC 1, DSC2" sheetId="57" state="hidden" r:id="rId32"/>
  </sheets>
  <externalReferences>
    <externalReference r:id="rId33"/>
    <externalReference r:id="rId34"/>
    <externalReference r:id="rId35"/>
    <externalReference r:id="rId36"/>
    <externalReference r:id="rId37"/>
  </externalReferences>
  <definedNames>
    <definedName name="_" localSheetId="1">#REF!</definedName>
    <definedName name="_">#REF!</definedName>
    <definedName name="_?">#N/A</definedName>
    <definedName name="_?_컛?___i" localSheetId="1">#REF!</definedName>
    <definedName name="_?_컛?___i">#REF!</definedName>
    <definedName name="_?쨲?f" localSheetId="1">#REF!</definedName>
    <definedName name="_?쨲?f">#REF!</definedName>
    <definedName name="__?" localSheetId="1">#REF!</definedName>
    <definedName name="__?">#REF!</definedName>
    <definedName name="__?_컛?___i" localSheetId="1">#REF!</definedName>
    <definedName name="__?_컛?___i">#REF!</definedName>
    <definedName name="__?쨲?f" localSheetId="1">#REF!</definedName>
    <definedName name="__?쨲?f">#REF!</definedName>
    <definedName name="___?" localSheetId="1">#REF!</definedName>
    <definedName name="___?">#REF!</definedName>
    <definedName name="___?_컛?___i" localSheetId="1">#REF!</definedName>
    <definedName name="___?_컛?___i">#REF!</definedName>
    <definedName name="___?쨲?f" localSheetId="1">#REF!</definedName>
    <definedName name="___?쨲?f">#REF!</definedName>
    <definedName name="____?" localSheetId="1">#REF!</definedName>
    <definedName name="____?">#REF!</definedName>
    <definedName name="____?_컛?___i" localSheetId="1">#REF!</definedName>
    <definedName name="____?_컛?___i">#REF!</definedName>
    <definedName name="____?쨲?f" localSheetId="1">#REF!</definedName>
    <definedName name="____?쨲?f">#REF!</definedName>
    <definedName name="_____?" localSheetId="1">#REF!</definedName>
    <definedName name="_____?">#REF!</definedName>
    <definedName name="_____?_컛?___i" localSheetId="1">#REF!</definedName>
    <definedName name="_____?_컛?___i">#REF!</definedName>
    <definedName name="_____?쨲?f" localSheetId="1">#REF!</definedName>
    <definedName name="_____?쨲?f">#REF!</definedName>
    <definedName name="______?" localSheetId="1">#REF!</definedName>
    <definedName name="______?">#REF!</definedName>
    <definedName name="______?_컛?___i" localSheetId="1">#REF!</definedName>
    <definedName name="______?_컛?___i">#REF!</definedName>
    <definedName name="______?쨲?f" localSheetId="1">#REF!</definedName>
    <definedName name="______?쨲?f">#REF!</definedName>
    <definedName name="_______?" localSheetId="1">#REF!</definedName>
    <definedName name="_______?">#REF!</definedName>
    <definedName name="_______?_컛?___i" localSheetId="1">#REF!</definedName>
    <definedName name="_______?_컛?___i">#REF!</definedName>
    <definedName name="_______?쨲?f" localSheetId="1">#REF!</definedName>
    <definedName name="_______?쨲?f">#REF!</definedName>
    <definedName name="________?" localSheetId="1">#REF!</definedName>
    <definedName name="________?">#REF!</definedName>
    <definedName name="________?_컛?___i" localSheetId="1">#REF!</definedName>
    <definedName name="________?_컛?___i">#REF!</definedName>
    <definedName name="________?쨲?f" localSheetId="1">#REF!</definedName>
    <definedName name="________?쨲?f">#REF!</definedName>
    <definedName name="_________?" localSheetId="1">#REF!</definedName>
    <definedName name="_________?">#REF!</definedName>
    <definedName name="_________?_컛?___i" localSheetId="1">#REF!</definedName>
    <definedName name="_________?_컛?___i">#REF!</definedName>
    <definedName name="_________?쨲?f" localSheetId="1">#REF!</definedName>
    <definedName name="_________?쨲?f">#REF!</definedName>
    <definedName name="__________?" localSheetId="1">#REF!</definedName>
    <definedName name="__________?">#REF!</definedName>
    <definedName name="__________A2" localSheetId="1" hidden="1">{#N/A,#N/A,FALSE,"단축1";#N/A,#N/A,FALSE,"단축2";#N/A,#N/A,FALSE,"단축3";#N/A,#N/A,FALSE,"장축";#N/A,#N/A,FALSE,"4WD"}</definedName>
    <definedName name="__________A2" localSheetId="22" hidden="1">{#N/A,#N/A,FALSE,"단축1";#N/A,#N/A,FALSE,"단축2";#N/A,#N/A,FALSE,"단축3";#N/A,#N/A,FALSE,"장축";#N/A,#N/A,FALSE,"4WD"}</definedName>
    <definedName name="__________A2" localSheetId="16" hidden="1">{#N/A,#N/A,FALSE,"단축1";#N/A,#N/A,FALSE,"단축2";#N/A,#N/A,FALSE,"단축3";#N/A,#N/A,FALSE,"장축";#N/A,#N/A,FALSE,"4WD"}</definedName>
    <definedName name="__________A2" hidden="1">{#N/A,#N/A,FALSE,"단축1";#N/A,#N/A,FALSE,"단축2";#N/A,#N/A,FALSE,"단축3";#N/A,#N/A,FALSE,"장축";#N/A,#N/A,FALSE,"4WD"}</definedName>
    <definedName name="__________a3" localSheetId="1">#REF!</definedName>
    <definedName name="__________a3">#REF!</definedName>
    <definedName name="_________a1" localSheetId="1">#REF!</definedName>
    <definedName name="_________a1">#REF!</definedName>
    <definedName name="_________A2" localSheetId="1" hidden="1">{#N/A,#N/A,FALSE,"단축1";#N/A,#N/A,FALSE,"단축2";#N/A,#N/A,FALSE,"단축3";#N/A,#N/A,FALSE,"장축";#N/A,#N/A,FALSE,"4WD"}</definedName>
    <definedName name="_________A2" localSheetId="22" hidden="1">{#N/A,#N/A,FALSE,"단축1";#N/A,#N/A,FALSE,"단축2";#N/A,#N/A,FALSE,"단축3";#N/A,#N/A,FALSE,"장축";#N/A,#N/A,FALSE,"4WD"}</definedName>
    <definedName name="_________A2" localSheetId="16" hidden="1">{#N/A,#N/A,FALSE,"단축1";#N/A,#N/A,FALSE,"단축2";#N/A,#N/A,FALSE,"단축3";#N/A,#N/A,FALSE,"장축";#N/A,#N/A,FALSE,"4WD"}</definedName>
    <definedName name="_________A2" hidden="1">{#N/A,#N/A,FALSE,"단축1";#N/A,#N/A,FALSE,"단축2";#N/A,#N/A,FALSE,"단축3";#N/A,#N/A,FALSE,"장축";#N/A,#N/A,FALSE,"4WD"}</definedName>
    <definedName name="_________a3" localSheetId="1">#REF!</definedName>
    <definedName name="_________a3">#REF!</definedName>
    <definedName name="_________B2" localSheetId="1">#REF!</definedName>
    <definedName name="_________B2">#REF!</definedName>
    <definedName name="_________C1244ㅁ1430" localSheetId="1">#REF!</definedName>
    <definedName name="_________C1244ㅁ1430">#REF!</definedName>
    <definedName name="_________D3" localSheetId="1">#REF!</definedName>
    <definedName name="_________D3">#REF!</definedName>
    <definedName name="_________FF3" localSheetId="1">#REF!</definedName>
    <definedName name="_________FF3">#REF!</definedName>
    <definedName name="_________LPS2" localSheetId="1" hidden="1">{#N/A,#N/A,FALSE,"단축1";#N/A,#N/A,FALSE,"단축2";#N/A,#N/A,FALSE,"단축3";#N/A,#N/A,FALSE,"장축";#N/A,#N/A,FALSE,"4WD"}</definedName>
    <definedName name="_________LPS2" localSheetId="22" hidden="1">{#N/A,#N/A,FALSE,"단축1";#N/A,#N/A,FALSE,"단축2";#N/A,#N/A,FALSE,"단축3";#N/A,#N/A,FALSE,"장축";#N/A,#N/A,FALSE,"4WD"}</definedName>
    <definedName name="_________LPS2" localSheetId="16" hidden="1">{#N/A,#N/A,FALSE,"단축1";#N/A,#N/A,FALSE,"단축2";#N/A,#N/A,FALSE,"단축3";#N/A,#N/A,FALSE,"장축";#N/A,#N/A,FALSE,"4WD"}</definedName>
    <definedName name="_________LPS2" hidden="1">{#N/A,#N/A,FALSE,"단축1";#N/A,#N/A,FALSE,"단축2";#N/A,#N/A,FALSE,"단축3";#N/A,#N/A,FALSE,"장축";#N/A,#N/A,FALSE,"4WD"}</definedName>
    <definedName name="_________W2" localSheetId="1" hidden="1">{#N/A,#N/A,FALSE,"품의서";#N/A,#N/A,FALSE,"전제";#N/A,#N/A,FALSE,"총손";#N/A,#N/A,FALSE,"손익"}</definedName>
    <definedName name="_________W2" localSheetId="22" hidden="1">{#N/A,#N/A,FALSE,"품의서";#N/A,#N/A,FALSE,"전제";#N/A,#N/A,FALSE,"총손";#N/A,#N/A,FALSE,"손익"}</definedName>
    <definedName name="_________W2" localSheetId="16" hidden="1">{#N/A,#N/A,FALSE,"품의서";#N/A,#N/A,FALSE,"전제";#N/A,#N/A,FALSE,"총손";#N/A,#N/A,FALSE,"손익"}</definedName>
    <definedName name="_________W2" hidden="1">{#N/A,#N/A,FALSE,"품의서";#N/A,#N/A,FALSE,"전제";#N/A,#N/A,FALSE,"총손";#N/A,#N/A,FALSE,"손익"}</definedName>
    <definedName name="_________x1" localSheetId="1">#REF!</definedName>
    <definedName name="_________x1">#REF!</definedName>
    <definedName name="_________x2" localSheetId="1">#REF!</definedName>
    <definedName name="_________x2">#REF!</definedName>
    <definedName name="_________XG2" localSheetId="1" hidden="1">{#N/A,#N/A,FALSE,"단축1";#N/A,#N/A,FALSE,"단축2";#N/A,#N/A,FALSE,"단축3";#N/A,#N/A,FALSE,"장축";#N/A,#N/A,FALSE,"4WD"}</definedName>
    <definedName name="_________XG2" localSheetId="22" hidden="1">{#N/A,#N/A,FALSE,"단축1";#N/A,#N/A,FALSE,"단축2";#N/A,#N/A,FALSE,"단축3";#N/A,#N/A,FALSE,"장축";#N/A,#N/A,FALSE,"4WD"}</definedName>
    <definedName name="_________XG2" localSheetId="16" hidden="1">{#N/A,#N/A,FALSE,"단축1";#N/A,#N/A,FALSE,"단축2";#N/A,#N/A,FALSE,"단축3";#N/A,#N/A,FALSE,"장축";#N/A,#N/A,FALSE,"4WD"}</definedName>
    <definedName name="_________XG2" hidden="1">{#N/A,#N/A,FALSE,"단축1";#N/A,#N/A,FALSE,"단축2";#N/A,#N/A,FALSE,"단축3";#N/A,#N/A,FALSE,"장축";#N/A,#N/A,FALSE,"4WD"}</definedName>
    <definedName name="________a1" localSheetId="1">#REF!</definedName>
    <definedName name="________a1">#REF!</definedName>
    <definedName name="________A2" localSheetId="1" hidden="1">{#N/A,#N/A,FALSE,"단축1";#N/A,#N/A,FALSE,"단축2";#N/A,#N/A,FALSE,"단축3";#N/A,#N/A,FALSE,"장축";#N/A,#N/A,FALSE,"4WD"}</definedName>
    <definedName name="________A2" localSheetId="22" hidden="1">{#N/A,#N/A,FALSE,"단축1";#N/A,#N/A,FALSE,"단축2";#N/A,#N/A,FALSE,"단축3";#N/A,#N/A,FALSE,"장축";#N/A,#N/A,FALSE,"4WD"}</definedName>
    <definedName name="________A2" localSheetId="16" hidden="1">{#N/A,#N/A,FALSE,"단축1";#N/A,#N/A,FALSE,"단축2";#N/A,#N/A,FALSE,"단축3";#N/A,#N/A,FALSE,"장축";#N/A,#N/A,FALSE,"4WD"}</definedName>
    <definedName name="________A2" hidden="1">{#N/A,#N/A,FALSE,"단축1";#N/A,#N/A,FALSE,"단축2";#N/A,#N/A,FALSE,"단축3";#N/A,#N/A,FALSE,"장축";#N/A,#N/A,FALSE,"4WD"}</definedName>
    <definedName name="________a3" localSheetId="1">#REF!</definedName>
    <definedName name="________a3">#REF!</definedName>
    <definedName name="________aof2" localSheetId="1">#REF!</definedName>
    <definedName name="________aof2">#REF!</definedName>
    <definedName name="________b1" localSheetId="1">#REF!</definedName>
    <definedName name="________b1">#REF!</definedName>
    <definedName name="________B2" localSheetId="1">#REF!</definedName>
    <definedName name="________B2">#REF!</definedName>
    <definedName name="________C1244ㅁ1430" localSheetId="1">#REF!</definedName>
    <definedName name="________C1244ㅁ1430">#REF!</definedName>
    <definedName name="________CBM2" localSheetId="1">#REF!</definedName>
    <definedName name="________CBM2">#REF!</definedName>
    <definedName name="________chk1" localSheetId="1">#REF!</definedName>
    <definedName name="________chk1">#REF!</definedName>
    <definedName name="________chk110" localSheetId="1">#REF!</definedName>
    <definedName name="________chk110">#REF!</definedName>
    <definedName name="________chk2" localSheetId="1">#REF!</definedName>
    <definedName name="________chk2">#REF!</definedName>
    <definedName name="________chk210" localSheetId="1">#REF!</definedName>
    <definedName name="________chk210">#REF!</definedName>
    <definedName name="________D3" localSheetId="1">#REF!</definedName>
    <definedName name="________D3">#REF!</definedName>
    <definedName name="________d31" localSheetId="1">#REF!</definedName>
    <definedName name="________d31">#REF!</definedName>
    <definedName name="________FF3" localSheetId="1">#REF!</definedName>
    <definedName name="________FF3">#REF!</definedName>
    <definedName name="________G1" localSheetId="1">#REF!</definedName>
    <definedName name="________G1">#REF!</definedName>
    <definedName name="________GG1" localSheetId="1">#REF!</definedName>
    <definedName name="________GG1">#REF!</definedName>
    <definedName name="________iir7" localSheetId="1">#REF!</definedName>
    <definedName name="________iir7">#REF!</definedName>
    <definedName name="________j35015" localSheetId="1">#REF!</definedName>
    <definedName name="________j35015">#REF!</definedName>
    <definedName name="________KDX3">'[1]계정관리 (실적) 2016'!________KDX3</definedName>
    <definedName name="________LPS2" localSheetId="1" hidden="1">{#N/A,#N/A,FALSE,"단축1";#N/A,#N/A,FALSE,"단축2";#N/A,#N/A,FALSE,"단축3";#N/A,#N/A,FALSE,"장축";#N/A,#N/A,FALSE,"4WD"}</definedName>
    <definedName name="________LPS2" localSheetId="22" hidden="1">{#N/A,#N/A,FALSE,"단축1";#N/A,#N/A,FALSE,"단축2";#N/A,#N/A,FALSE,"단축3";#N/A,#N/A,FALSE,"장축";#N/A,#N/A,FALSE,"4WD"}</definedName>
    <definedName name="________LPS2" localSheetId="16" hidden="1">{#N/A,#N/A,FALSE,"단축1";#N/A,#N/A,FALSE,"단축2";#N/A,#N/A,FALSE,"단축3";#N/A,#N/A,FALSE,"장축";#N/A,#N/A,FALSE,"4WD"}</definedName>
    <definedName name="________LPS2" hidden="1">{#N/A,#N/A,FALSE,"단축1";#N/A,#N/A,FALSE,"단축2";#N/A,#N/A,FALSE,"단축3";#N/A,#N/A,FALSE,"장축";#N/A,#N/A,FALSE,"4WD"}</definedName>
    <definedName name="________NN2" localSheetId="1">#REF!</definedName>
    <definedName name="________NN2">#REF!</definedName>
    <definedName name="________PLT1" localSheetId="1">#REF!</definedName>
    <definedName name="________PLT1">#REF!</definedName>
    <definedName name="________PLT2" localSheetId="1">#REF!</definedName>
    <definedName name="________PLT2">#REF!</definedName>
    <definedName name="________por1" localSheetId="1">#REF!</definedName>
    <definedName name="________por1">#REF!</definedName>
    <definedName name="________SD1" localSheetId="1">#REF!</definedName>
    <definedName name="________SD1">#REF!</definedName>
    <definedName name="________SD2" localSheetId="1">#REF!</definedName>
    <definedName name="________SD2">#REF!</definedName>
    <definedName name="________T2" localSheetId="1" hidden="1">{#N/A,#N/A,FALSE,"단축1";#N/A,#N/A,FALSE,"단축2";#N/A,#N/A,FALSE,"단축3";#N/A,#N/A,FALSE,"장축";#N/A,#N/A,FALSE,"4WD"}</definedName>
    <definedName name="________T2" localSheetId="22" hidden="1">{#N/A,#N/A,FALSE,"단축1";#N/A,#N/A,FALSE,"단축2";#N/A,#N/A,FALSE,"단축3";#N/A,#N/A,FALSE,"장축";#N/A,#N/A,FALSE,"4WD"}</definedName>
    <definedName name="________T2" localSheetId="16" hidden="1">{#N/A,#N/A,FALSE,"단축1";#N/A,#N/A,FALSE,"단축2";#N/A,#N/A,FALSE,"단축3";#N/A,#N/A,FALSE,"장축";#N/A,#N/A,FALSE,"4WD"}</definedName>
    <definedName name="________T2" hidden="1">{#N/A,#N/A,FALSE,"단축1";#N/A,#N/A,FALSE,"단축2";#N/A,#N/A,FALSE,"단축3";#N/A,#N/A,FALSE,"장축";#N/A,#N/A,FALSE,"4WD"}</definedName>
    <definedName name="________T67000" localSheetId="1">#REF!</definedName>
    <definedName name="________T67000">#REF!</definedName>
    <definedName name="________T70000" localSheetId="1">#REF!</definedName>
    <definedName name="________T70000">#REF!</definedName>
    <definedName name="________UPG1" localSheetId="1">#REF!</definedName>
    <definedName name="________UPG1">#REF!</definedName>
    <definedName name="________UPG2" localSheetId="1">#REF!</definedName>
    <definedName name="________UPG2">#REF!</definedName>
    <definedName name="________UPG3" localSheetId="1">#REF!</definedName>
    <definedName name="________UPG3">#REF!</definedName>
    <definedName name="________UPG4" localSheetId="1">#REF!</definedName>
    <definedName name="________UPG4">#REF!</definedName>
    <definedName name="________W2" localSheetId="1" hidden="1">{#N/A,#N/A,FALSE,"품의서";#N/A,#N/A,FALSE,"전제";#N/A,#N/A,FALSE,"총손";#N/A,#N/A,FALSE,"손익"}</definedName>
    <definedName name="________W2" localSheetId="22" hidden="1">{#N/A,#N/A,FALSE,"품의서";#N/A,#N/A,FALSE,"전제";#N/A,#N/A,FALSE,"총손";#N/A,#N/A,FALSE,"손익"}</definedName>
    <definedName name="________W2" localSheetId="16" hidden="1">{#N/A,#N/A,FALSE,"품의서";#N/A,#N/A,FALSE,"전제";#N/A,#N/A,FALSE,"총손";#N/A,#N/A,FALSE,"손익"}</definedName>
    <definedName name="________W2" hidden="1">{#N/A,#N/A,FALSE,"품의서";#N/A,#N/A,FALSE,"전제";#N/A,#N/A,FALSE,"총손";#N/A,#N/A,FALSE,"손익"}</definedName>
    <definedName name="________x1" localSheetId="1">#REF!</definedName>
    <definedName name="________x1">#REF!</definedName>
    <definedName name="________x2" localSheetId="1">#REF!</definedName>
    <definedName name="________x2">#REF!</definedName>
    <definedName name="________XG2" localSheetId="1" hidden="1">{#N/A,#N/A,FALSE,"단축1";#N/A,#N/A,FALSE,"단축2";#N/A,#N/A,FALSE,"단축3";#N/A,#N/A,FALSE,"장축";#N/A,#N/A,FALSE,"4WD"}</definedName>
    <definedName name="________XG2" localSheetId="22" hidden="1">{#N/A,#N/A,FALSE,"단축1";#N/A,#N/A,FALSE,"단축2";#N/A,#N/A,FALSE,"단축3";#N/A,#N/A,FALSE,"장축";#N/A,#N/A,FALSE,"4WD"}</definedName>
    <definedName name="________XG2" localSheetId="16" hidden="1">{#N/A,#N/A,FALSE,"단축1";#N/A,#N/A,FALSE,"단축2";#N/A,#N/A,FALSE,"단축3";#N/A,#N/A,FALSE,"장축";#N/A,#N/A,FALSE,"4WD"}</definedName>
    <definedName name="________XG2" hidden="1">{#N/A,#N/A,FALSE,"단축1";#N/A,#N/A,FALSE,"단축2";#N/A,#N/A,FALSE,"단축3";#N/A,#N/A,FALSE,"장축";#N/A,#N/A,FALSE,"4WD"}</definedName>
    <definedName name="_______a1" localSheetId="1">#REF!</definedName>
    <definedName name="_______a1">#REF!</definedName>
    <definedName name="_______A2" localSheetId="1" hidden="1">{#N/A,#N/A,FALSE,"단축1";#N/A,#N/A,FALSE,"단축2";#N/A,#N/A,FALSE,"단축3";#N/A,#N/A,FALSE,"장축";#N/A,#N/A,FALSE,"4WD"}</definedName>
    <definedName name="_______A2" localSheetId="22" hidden="1">{#N/A,#N/A,FALSE,"단축1";#N/A,#N/A,FALSE,"단축2";#N/A,#N/A,FALSE,"단축3";#N/A,#N/A,FALSE,"장축";#N/A,#N/A,FALSE,"4WD"}</definedName>
    <definedName name="_______A2" localSheetId="16" hidden="1">{#N/A,#N/A,FALSE,"단축1";#N/A,#N/A,FALSE,"단축2";#N/A,#N/A,FALSE,"단축3";#N/A,#N/A,FALSE,"장축";#N/A,#N/A,FALSE,"4WD"}</definedName>
    <definedName name="_______A2" hidden="1">{#N/A,#N/A,FALSE,"단축1";#N/A,#N/A,FALSE,"단축2";#N/A,#N/A,FALSE,"단축3";#N/A,#N/A,FALSE,"장축";#N/A,#N/A,FALSE,"4WD"}</definedName>
    <definedName name="_______a3" localSheetId="1">#REF!</definedName>
    <definedName name="_______a3">#REF!</definedName>
    <definedName name="_______aof2" localSheetId="1">#REF!</definedName>
    <definedName name="_______aof2">#REF!</definedName>
    <definedName name="_______b1" localSheetId="1">#REF!</definedName>
    <definedName name="_______b1">#REF!</definedName>
    <definedName name="_______B2" localSheetId="1">#REF!</definedName>
    <definedName name="_______B2">#REF!</definedName>
    <definedName name="_______C1244ㅁ1430" localSheetId="1">#REF!</definedName>
    <definedName name="_______C1244ㅁ1430">#REF!</definedName>
    <definedName name="_______CBM2" localSheetId="1">#REF!</definedName>
    <definedName name="_______CBM2">#REF!</definedName>
    <definedName name="_______chk1" localSheetId="1">#REF!</definedName>
    <definedName name="_______chk1">#REF!</definedName>
    <definedName name="_______chk110" localSheetId="1">#REF!</definedName>
    <definedName name="_______chk110">#REF!</definedName>
    <definedName name="_______chk2" localSheetId="1">#REF!</definedName>
    <definedName name="_______chk2">#REF!</definedName>
    <definedName name="_______chk210" localSheetId="1">#REF!</definedName>
    <definedName name="_______chk210">#REF!</definedName>
    <definedName name="_______D3" localSheetId="1">#REF!</definedName>
    <definedName name="_______D3">#REF!</definedName>
    <definedName name="_______d31" localSheetId="1">#REF!</definedName>
    <definedName name="_______d31">#REF!</definedName>
    <definedName name="_______FF3" localSheetId="1">#REF!</definedName>
    <definedName name="_______FF3">#REF!</definedName>
    <definedName name="_______G1" localSheetId="1">#REF!</definedName>
    <definedName name="_______G1">#REF!</definedName>
    <definedName name="_______GG1" localSheetId="1">#REF!</definedName>
    <definedName name="_______GG1">#REF!</definedName>
    <definedName name="_______iir7" localSheetId="1">#REF!</definedName>
    <definedName name="_______iir7">#REF!</definedName>
    <definedName name="_______j35015" localSheetId="1">#REF!</definedName>
    <definedName name="_______j35015">#REF!</definedName>
    <definedName name="_______KDX3">'[1]계정관리 (실적) 2016'!_______KDX3</definedName>
    <definedName name="_______LPS2" localSheetId="1" hidden="1">{#N/A,#N/A,FALSE,"단축1";#N/A,#N/A,FALSE,"단축2";#N/A,#N/A,FALSE,"단축3";#N/A,#N/A,FALSE,"장축";#N/A,#N/A,FALSE,"4WD"}</definedName>
    <definedName name="_______LPS2" localSheetId="22" hidden="1">{#N/A,#N/A,FALSE,"단축1";#N/A,#N/A,FALSE,"단축2";#N/A,#N/A,FALSE,"단축3";#N/A,#N/A,FALSE,"장축";#N/A,#N/A,FALSE,"4WD"}</definedName>
    <definedName name="_______LPS2" localSheetId="16" hidden="1">{#N/A,#N/A,FALSE,"단축1";#N/A,#N/A,FALSE,"단축2";#N/A,#N/A,FALSE,"단축3";#N/A,#N/A,FALSE,"장축";#N/A,#N/A,FALSE,"4WD"}</definedName>
    <definedName name="_______LPS2" hidden="1">{#N/A,#N/A,FALSE,"단축1";#N/A,#N/A,FALSE,"단축2";#N/A,#N/A,FALSE,"단축3";#N/A,#N/A,FALSE,"장축";#N/A,#N/A,FALSE,"4WD"}</definedName>
    <definedName name="_______NN2" localSheetId="1">#REF!</definedName>
    <definedName name="_______NN2">#REF!</definedName>
    <definedName name="_______PLT1" localSheetId="1">#REF!</definedName>
    <definedName name="_______PLT1">#REF!</definedName>
    <definedName name="_______PLT2" localSheetId="1">#REF!</definedName>
    <definedName name="_______PLT2">#REF!</definedName>
    <definedName name="_______por1" localSheetId="1">#REF!</definedName>
    <definedName name="_______por1">#REF!</definedName>
    <definedName name="_______SD1" localSheetId="1">#REF!</definedName>
    <definedName name="_______SD1">#REF!</definedName>
    <definedName name="_______SD2" localSheetId="1">#REF!</definedName>
    <definedName name="_______SD2">#REF!</definedName>
    <definedName name="_______T2" localSheetId="1" hidden="1">{#N/A,#N/A,FALSE,"단축1";#N/A,#N/A,FALSE,"단축2";#N/A,#N/A,FALSE,"단축3";#N/A,#N/A,FALSE,"장축";#N/A,#N/A,FALSE,"4WD"}</definedName>
    <definedName name="_______T2" localSheetId="22" hidden="1">{#N/A,#N/A,FALSE,"단축1";#N/A,#N/A,FALSE,"단축2";#N/A,#N/A,FALSE,"단축3";#N/A,#N/A,FALSE,"장축";#N/A,#N/A,FALSE,"4WD"}</definedName>
    <definedName name="_______T2" localSheetId="16" hidden="1">{#N/A,#N/A,FALSE,"단축1";#N/A,#N/A,FALSE,"단축2";#N/A,#N/A,FALSE,"단축3";#N/A,#N/A,FALSE,"장축";#N/A,#N/A,FALSE,"4WD"}</definedName>
    <definedName name="_______T2" hidden="1">{#N/A,#N/A,FALSE,"단축1";#N/A,#N/A,FALSE,"단축2";#N/A,#N/A,FALSE,"단축3";#N/A,#N/A,FALSE,"장축";#N/A,#N/A,FALSE,"4WD"}</definedName>
    <definedName name="_______T67000" localSheetId="1">#REF!</definedName>
    <definedName name="_______T67000">#REF!</definedName>
    <definedName name="_______T70000" localSheetId="1">#REF!</definedName>
    <definedName name="_______T70000">#REF!</definedName>
    <definedName name="_______UPG1" localSheetId="1">#REF!</definedName>
    <definedName name="_______UPG1">#REF!</definedName>
    <definedName name="_______UPG2" localSheetId="1">#REF!</definedName>
    <definedName name="_______UPG2">#REF!</definedName>
    <definedName name="_______UPG3" localSheetId="1">#REF!</definedName>
    <definedName name="_______UPG3">#REF!</definedName>
    <definedName name="_______UPG4" localSheetId="1">#REF!</definedName>
    <definedName name="_______UPG4">#REF!</definedName>
    <definedName name="_______W2" localSheetId="1" hidden="1">{#N/A,#N/A,FALSE,"품의서";#N/A,#N/A,FALSE,"전제";#N/A,#N/A,FALSE,"총손";#N/A,#N/A,FALSE,"손익"}</definedName>
    <definedName name="_______W2" localSheetId="22" hidden="1">{#N/A,#N/A,FALSE,"품의서";#N/A,#N/A,FALSE,"전제";#N/A,#N/A,FALSE,"총손";#N/A,#N/A,FALSE,"손익"}</definedName>
    <definedName name="_______W2" localSheetId="16" hidden="1">{#N/A,#N/A,FALSE,"품의서";#N/A,#N/A,FALSE,"전제";#N/A,#N/A,FALSE,"총손";#N/A,#N/A,FALSE,"손익"}</definedName>
    <definedName name="_______W2" hidden="1">{#N/A,#N/A,FALSE,"품의서";#N/A,#N/A,FALSE,"전제";#N/A,#N/A,FALSE,"총손";#N/A,#N/A,FALSE,"손익"}</definedName>
    <definedName name="_______x1" localSheetId="1">#REF!</definedName>
    <definedName name="_______x1">#REF!</definedName>
    <definedName name="_______x2" localSheetId="1">#REF!</definedName>
    <definedName name="_______x2">#REF!</definedName>
    <definedName name="_______XG2" localSheetId="1" hidden="1">{#N/A,#N/A,FALSE,"단축1";#N/A,#N/A,FALSE,"단축2";#N/A,#N/A,FALSE,"단축3";#N/A,#N/A,FALSE,"장축";#N/A,#N/A,FALSE,"4WD"}</definedName>
    <definedName name="_______XG2" localSheetId="22" hidden="1">{#N/A,#N/A,FALSE,"단축1";#N/A,#N/A,FALSE,"단축2";#N/A,#N/A,FALSE,"단축3";#N/A,#N/A,FALSE,"장축";#N/A,#N/A,FALSE,"4WD"}</definedName>
    <definedName name="_______XG2" localSheetId="16" hidden="1">{#N/A,#N/A,FALSE,"단축1";#N/A,#N/A,FALSE,"단축2";#N/A,#N/A,FALSE,"단축3";#N/A,#N/A,FALSE,"장축";#N/A,#N/A,FALSE,"4WD"}</definedName>
    <definedName name="_______XG2" hidden="1">{#N/A,#N/A,FALSE,"단축1";#N/A,#N/A,FALSE,"단축2";#N/A,#N/A,FALSE,"단축3";#N/A,#N/A,FALSE,"장축";#N/A,#N/A,FALSE,"4WD"}</definedName>
    <definedName name="______a1" localSheetId="1">#REF!</definedName>
    <definedName name="______a1">#REF!</definedName>
    <definedName name="______A2" localSheetId="1" hidden="1">{#N/A,#N/A,FALSE,"단축1";#N/A,#N/A,FALSE,"단축2";#N/A,#N/A,FALSE,"단축3";#N/A,#N/A,FALSE,"장축";#N/A,#N/A,FALSE,"4WD"}</definedName>
    <definedName name="______A2" localSheetId="22" hidden="1">{#N/A,#N/A,FALSE,"단축1";#N/A,#N/A,FALSE,"단축2";#N/A,#N/A,FALSE,"단축3";#N/A,#N/A,FALSE,"장축";#N/A,#N/A,FALSE,"4WD"}</definedName>
    <definedName name="______A2" localSheetId="16" hidden="1">{#N/A,#N/A,FALSE,"단축1";#N/A,#N/A,FALSE,"단축2";#N/A,#N/A,FALSE,"단축3";#N/A,#N/A,FALSE,"장축";#N/A,#N/A,FALSE,"4WD"}</definedName>
    <definedName name="______A2" hidden="1">{#N/A,#N/A,FALSE,"단축1";#N/A,#N/A,FALSE,"단축2";#N/A,#N/A,FALSE,"단축3";#N/A,#N/A,FALSE,"장축";#N/A,#N/A,FALSE,"4WD"}</definedName>
    <definedName name="______a3" localSheetId="1">#REF!</definedName>
    <definedName name="______a3">#REF!</definedName>
    <definedName name="______aof2" localSheetId="1">#REF!</definedName>
    <definedName name="______aof2">#REF!</definedName>
    <definedName name="______b1" localSheetId="1">#REF!</definedName>
    <definedName name="______b1">#REF!</definedName>
    <definedName name="______B2" localSheetId="1">#REF!</definedName>
    <definedName name="______B2">#REF!</definedName>
    <definedName name="______C1244ㅁ1430" localSheetId="1">#REF!</definedName>
    <definedName name="______C1244ㅁ1430">#REF!</definedName>
    <definedName name="______CBM2" localSheetId="1">#REF!</definedName>
    <definedName name="______CBM2">#REF!</definedName>
    <definedName name="______chk1" localSheetId="1">#REF!</definedName>
    <definedName name="______chk1">#REF!</definedName>
    <definedName name="______chk110" localSheetId="1">#REF!</definedName>
    <definedName name="______chk110">#REF!</definedName>
    <definedName name="______chk2" localSheetId="1">#REF!</definedName>
    <definedName name="______chk2">#REF!</definedName>
    <definedName name="______chk210" localSheetId="1">#REF!</definedName>
    <definedName name="______chk210">#REF!</definedName>
    <definedName name="______D3" localSheetId="1">#REF!</definedName>
    <definedName name="______D3">#REF!</definedName>
    <definedName name="______d31" localSheetId="1">#REF!</definedName>
    <definedName name="______d31">#REF!</definedName>
    <definedName name="______FF3" localSheetId="1">#REF!</definedName>
    <definedName name="______FF3">#REF!</definedName>
    <definedName name="______G1" localSheetId="1">#REF!</definedName>
    <definedName name="______G1">#REF!</definedName>
    <definedName name="______GG1" localSheetId="1">#REF!</definedName>
    <definedName name="______GG1">#REF!</definedName>
    <definedName name="______iir7" localSheetId="1">#REF!</definedName>
    <definedName name="______iir7">#REF!</definedName>
    <definedName name="______j35015" localSheetId="1">#REF!</definedName>
    <definedName name="______j35015">#REF!</definedName>
    <definedName name="______KDX3">'[1]계정관리 (실적) 2016'!______KDX3</definedName>
    <definedName name="______LPS2" localSheetId="1" hidden="1">{#N/A,#N/A,FALSE,"단축1";#N/A,#N/A,FALSE,"단축2";#N/A,#N/A,FALSE,"단축3";#N/A,#N/A,FALSE,"장축";#N/A,#N/A,FALSE,"4WD"}</definedName>
    <definedName name="______LPS2" localSheetId="22" hidden="1">{#N/A,#N/A,FALSE,"단축1";#N/A,#N/A,FALSE,"단축2";#N/A,#N/A,FALSE,"단축3";#N/A,#N/A,FALSE,"장축";#N/A,#N/A,FALSE,"4WD"}</definedName>
    <definedName name="______LPS2" localSheetId="16" hidden="1">{#N/A,#N/A,FALSE,"단축1";#N/A,#N/A,FALSE,"단축2";#N/A,#N/A,FALSE,"단축3";#N/A,#N/A,FALSE,"장축";#N/A,#N/A,FALSE,"4WD"}</definedName>
    <definedName name="______LPS2" hidden="1">{#N/A,#N/A,FALSE,"단축1";#N/A,#N/A,FALSE,"단축2";#N/A,#N/A,FALSE,"단축3";#N/A,#N/A,FALSE,"장축";#N/A,#N/A,FALSE,"4WD"}</definedName>
    <definedName name="______NN2" localSheetId="1">#REF!</definedName>
    <definedName name="______NN2">#REF!</definedName>
    <definedName name="______PLT1" localSheetId="1">#REF!</definedName>
    <definedName name="______PLT1">#REF!</definedName>
    <definedName name="______PLT2" localSheetId="1">#REF!</definedName>
    <definedName name="______PLT2">#REF!</definedName>
    <definedName name="______por1" localSheetId="1">#REF!</definedName>
    <definedName name="______por1">#REF!</definedName>
    <definedName name="______R3_t">#N/A</definedName>
    <definedName name="______R3_t1">#N/A</definedName>
    <definedName name="______SD1" localSheetId="1">#REF!</definedName>
    <definedName name="______SD1">#REF!</definedName>
    <definedName name="______SD2" localSheetId="1">#REF!</definedName>
    <definedName name="______SD2">#REF!</definedName>
    <definedName name="______T2" localSheetId="1" hidden="1">{#N/A,#N/A,FALSE,"단축1";#N/A,#N/A,FALSE,"단축2";#N/A,#N/A,FALSE,"단축3";#N/A,#N/A,FALSE,"장축";#N/A,#N/A,FALSE,"4WD"}</definedName>
    <definedName name="______T2" localSheetId="22" hidden="1">{#N/A,#N/A,FALSE,"단축1";#N/A,#N/A,FALSE,"단축2";#N/A,#N/A,FALSE,"단축3";#N/A,#N/A,FALSE,"장축";#N/A,#N/A,FALSE,"4WD"}</definedName>
    <definedName name="______T2" localSheetId="16" hidden="1">{#N/A,#N/A,FALSE,"단축1";#N/A,#N/A,FALSE,"단축2";#N/A,#N/A,FALSE,"단축3";#N/A,#N/A,FALSE,"장축";#N/A,#N/A,FALSE,"4WD"}</definedName>
    <definedName name="______T2" hidden="1">{#N/A,#N/A,FALSE,"단축1";#N/A,#N/A,FALSE,"단축2";#N/A,#N/A,FALSE,"단축3";#N/A,#N/A,FALSE,"장축";#N/A,#N/A,FALSE,"4WD"}</definedName>
    <definedName name="______T67000" localSheetId="1">#REF!</definedName>
    <definedName name="______T67000">#REF!</definedName>
    <definedName name="______T70000" localSheetId="1">#REF!</definedName>
    <definedName name="______T70000">#REF!</definedName>
    <definedName name="______UPG1" localSheetId="1">#REF!</definedName>
    <definedName name="______UPG1">#REF!</definedName>
    <definedName name="______UPG2" localSheetId="1">#REF!</definedName>
    <definedName name="______UPG2">#REF!</definedName>
    <definedName name="______UPG3" localSheetId="1">#REF!</definedName>
    <definedName name="______UPG3">#REF!</definedName>
    <definedName name="______UPG4" localSheetId="1">#REF!</definedName>
    <definedName name="______UPG4">#REF!</definedName>
    <definedName name="______W2" localSheetId="1" hidden="1">{#N/A,#N/A,FALSE,"품의서";#N/A,#N/A,FALSE,"전제";#N/A,#N/A,FALSE,"총손";#N/A,#N/A,FALSE,"손익"}</definedName>
    <definedName name="______W2" localSheetId="22" hidden="1">{#N/A,#N/A,FALSE,"품의서";#N/A,#N/A,FALSE,"전제";#N/A,#N/A,FALSE,"총손";#N/A,#N/A,FALSE,"손익"}</definedName>
    <definedName name="______W2" localSheetId="16" hidden="1">{#N/A,#N/A,FALSE,"품의서";#N/A,#N/A,FALSE,"전제";#N/A,#N/A,FALSE,"총손";#N/A,#N/A,FALSE,"손익"}</definedName>
    <definedName name="______W2" hidden="1">{#N/A,#N/A,FALSE,"품의서";#N/A,#N/A,FALSE,"전제";#N/A,#N/A,FALSE,"총손";#N/A,#N/A,FALSE,"손익"}</definedName>
    <definedName name="______x1" localSheetId="1">#REF!</definedName>
    <definedName name="______x1">#REF!</definedName>
    <definedName name="______x2" localSheetId="1">#REF!</definedName>
    <definedName name="______x2">#REF!</definedName>
    <definedName name="______XG2" localSheetId="1" hidden="1">{#N/A,#N/A,FALSE,"단축1";#N/A,#N/A,FALSE,"단축2";#N/A,#N/A,FALSE,"단축3";#N/A,#N/A,FALSE,"장축";#N/A,#N/A,FALSE,"4WD"}</definedName>
    <definedName name="______XG2" localSheetId="22" hidden="1">{#N/A,#N/A,FALSE,"단축1";#N/A,#N/A,FALSE,"단축2";#N/A,#N/A,FALSE,"단축3";#N/A,#N/A,FALSE,"장축";#N/A,#N/A,FALSE,"4WD"}</definedName>
    <definedName name="______XG2" localSheetId="16" hidden="1">{#N/A,#N/A,FALSE,"단축1";#N/A,#N/A,FALSE,"단축2";#N/A,#N/A,FALSE,"단축3";#N/A,#N/A,FALSE,"장축";#N/A,#N/A,FALSE,"4WD"}</definedName>
    <definedName name="______XG2" hidden="1">{#N/A,#N/A,FALSE,"단축1";#N/A,#N/A,FALSE,"단축2";#N/A,#N/A,FALSE,"단축3";#N/A,#N/A,FALSE,"장축";#N/A,#N/A,FALSE,"4WD"}</definedName>
    <definedName name="_____a1" localSheetId="1">#REF!</definedName>
    <definedName name="_____a1">#REF!</definedName>
    <definedName name="_____A2" localSheetId="1" hidden="1">{#N/A,#N/A,FALSE,"단축1";#N/A,#N/A,FALSE,"단축2";#N/A,#N/A,FALSE,"단축3";#N/A,#N/A,FALSE,"장축";#N/A,#N/A,FALSE,"4WD"}</definedName>
    <definedName name="_____A2" localSheetId="22" hidden="1">{#N/A,#N/A,FALSE,"단축1";#N/A,#N/A,FALSE,"단축2";#N/A,#N/A,FALSE,"단축3";#N/A,#N/A,FALSE,"장축";#N/A,#N/A,FALSE,"4WD"}</definedName>
    <definedName name="_____A2" localSheetId="16" hidden="1">{#N/A,#N/A,FALSE,"단축1";#N/A,#N/A,FALSE,"단축2";#N/A,#N/A,FALSE,"단축3";#N/A,#N/A,FALSE,"장축";#N/A,#N/A,FALSE,"4WD"}</definedName>
    <definedName name="_____A2" hidden="1">{#N/A,#N/A,FALSE,"단축1";#N/A,#N/A,FALSE,"단축2";#N/A,#N/A,FALSE,"단축3";#N/A,#N/A,FALSE,"장축";#N/A,#N/A,FALSE,"4WD"}</definedName>
    <definedName name="_____a3" localSheetId="1">#REF!</definedName>
    <definedName name="_____a3">#REF!</definedName>
    <definedName name="_____aof2" localSheetId="1">#REF!</definedName>
    <definedName name="_____aof2">#REF!</definedName>
    <definedName name="_____b1" localSheetId="1">#REF!</definedName>
    <definedName name="_____b1">#REF!</definedName>
    <definedName name="_____B2" localSheetId="1">#REF!</definedName>
    <definedName name="_____B2">#REF!</definedName>
    <definedName name="_____C1244ㅁ1430" localSheetId="1">#REF!</definedName>
    <definedName name="_____C1244ㅁ1430">#REF!</definedName>
    <definedName name="_____CBM2" localSheetId="1">#REF!</definedName>
    <definedName name="_____CBM2">#REF!</definedName>
    <definedName name="_____chk1" localSheetId="1">#REF!</definedName>
    <definedName name="_____chk1">#REF!</definedName>
    <definedName name="_____chk110" localSheetId="1">#REF!</definedName>
    <definedName name="_____chk110">#REF!</definedName>
    <definedName name="_____chk2" localSheetId="1">#REF!</definedName>
    <definedName name="_____chk2">#REF!</definedName>
    <definedName name="_____chk210" localSheetId="1">#REF!</definedName>
    <definedName name="_____chk210">#REF!</definedName>
    <definedName name="_____D3" localSheetId="1">#REF!</definedName>
    <definedName name="_____D3">#REF!</definedName>
    <definedName name="_____d31" localSheetId="1">#REF!</definedName>
    <definedName name="_____d31">#REF!</definedName>
    <definedName name="_____FF3" localSheetId="1">#REF!</definedName>
    <definedName name="_____FF3">#REF!</definedName>
    <definedName name="_____G1" localSheetId="1">#REF!</definedName>
    <definedName name="_____G1">#REF!</definedName>
    <definedName name="_____GG1" localSheetId="1">#REF!</definedName>
    <definedName name="_____GG1">#REF!</definedName>
    <definedName name="_____iir7" localSheetId="1">#REF!</definedName>
    <definedName name="_____iir7">#REF!</definedName>
    <definedName name="_____j35015" localSheetId="1">#REF!</definedName>
    <definedName name="_____j35015">#REF!</definedName>
    <definedName name="_____KDX3">'[1]계정관리 (실적) 2016'!_____KDX3</definedName>
    <definedName name="_____LPS2" localSheetId="1" hidden="1">{#N/A,#N/A,FALSE,"단축1";#N/A,#N/A,FALSE,"단축2";#N/A,#N/A,FALSE,"단축3";#N/A,#N/A,FALSE,"장축";#N/A,#N/A,FALSE,"4WD"}</definedName>
    <definedName name="_____LPS2" localSheetId="22" hidden="1">{#N/A,#N/A,FALSE,"단축1";#N/A,#N/A,FALSE,"단축2";#N/A,#N/A,FALSE,"단축3";#N/A,#N/A,FALSE,"장축";#N/A,#N/A,FALSE,"4WD"}</definedName>
    <definedName name="_____LPS2" localSheetId="16" hidden="1">{#N/A,#N/A,FALSE,"단축1";#N/A,#N/A,FALSE,"단축2";#N/A,#N/A,FALSE,"단축3";#N/A,#N/A,FALSE,"장축";#N/A,#N/A,FALSE,"4WD"}</definedName>
    <definedName name="_____LPS2" hidden="1">{#N/A,#N/A,FALSE,"단축1";#N/A,#N/A,FALSE,"단축2";#N/A,#N/A,FALSE,"단축3";#N/A,#N/A,FALSE,"장축";#N/A,#N/A,FALSE,"4WD"}</definedName>
    <definedName name="_____NN2" localSheetId="1">#REF!</definedName>
    <definedName name="_____NN2">#REF!</definedName>
    <definedName name="_____PLT1" localSheetId="1">#REF!</definedName>
    <definedName name="_____PLT1">#REF!</definedName>
    <definedName name="_____PLT2" localSheetId="1">#REF!</definedName>
    <definedName name="_____PLT2">#REF!</definedName>
    <definedName name="_____por1" localSheetId="1">#REF!</definedName>
    <definedName name="_____por1">#REF!</definedName>
    <definedName name="_____SD1" localSheetId="1">#REF!</definedName>
    <definedName name="_____SD1">#REF!</definedName>
    <definedName name="_____SD2" localSheetId="1">#REF!</definedName>
    <definedName name="_____SD2">#REF!</definedName>
    <definedName name="_____T2" localSheetId="1" hidden="1">{#N/A,#N/A,FALSE,"단축1";#N/A,#N/A,FALSE,"단축2";#N/A,#N/A,FALSE,"단축3";#N/A,#N/A,FALSE,"장축";#N/A,#N/A,FALSE,"4WD"}</definedName>
    <definedName name="_____T2" localSheetId="22" hidden="1">{#N/A,#N/A,FALSE,"단축1";#N/A,#N/A,FALSE,"단축2";#N/A,#N/A,FALSE,"단축3";#N/A,#N/A,FALSE,"장축";#N/A,#N/A,FALSE,"4WD"}</definedName>
    <definedName name="_____T2" localSheetId="16" hidden="1">{#N/A,#N/A,FALSE,"단축1";#N/A,#N/A,FALSE,"단축2";#N/A,#N/A,FALSE,"단축3";#N/A,#N/A,FALSE,"장축";#N/A,#N/A,FALSE,"4WD"}</definedName>
    <definedName name="_____T2" hidden="1">{#N/A,#N/A,FALSE,"단축1";#N/A,#N/A,FALSE,"단축2";#N/A,#N/A,FALSE,"단축3";#N/A,#N/A,FALSE,"장축";#N/A,#N/A,FALSE,"4WD"}</definedName>
    <definedName name="_____T67000" localSheetId="1">#REF!</definedName>
    <definedName name="_____T67000">#REF!</definedName>
    <definedName name="_____T70000" localSheetId="1">#REF!</definedName>
    <definedName name="_____T70000">#REF!</definedName>
    <definedName name="_____UPG1" localSheetId="1">#REF!</definedName>
    <definedName name="_____UPG1">#REF!</definedName>
    <definedName name="_____UPG2" localSheetId="1">#REF!</definedName>
    <definedName name="_____UPG2">#REF!</definedName>
    <definedName name="_____UPG3" localSheetId="1">#REF!</definedName>
    <definedName name="_____UPG3">#REF!</definedName>
    <definedName name="_____UPG4" localSheetId="1">#REF!</definedName>
    <definedName name="_____UPG4">#REF!</definedName>
    <definedName name="_____W2" localSheetId="1" hidden="1">{#N/A,#N/A,FALSE,"품의서";#N/A,#N/A,FALSE,"전제";#N/A,#N/A,FALSE,"총손";#N/A,#N/A,FALSE,"손익"}</definedName>
    <definedName name="_____W2" localSheetId="22" hidden="1">{#N/A,#N/A,FALSE,"품의서";#N/A,#N/A,FALSE,"전제";#N/A,#N/A,FALSE,"총손";#N/A,#N/A,FALSE,"손익"}</definedName>
    <definedName name="_____W2" localSheetId="16" hidden="1">{#N/A,#N/A,FALSE,"품의서";#N/A,#N/A,FALSE,"전제";#N/A,#N/A,FALSE,"총손";#N/A,#N/A,FALSE,"손익"}</definedName>
    <definedName name="_____W2" hidden="1">{#N/A,#N/A,FALSE,"품의서";#N/A,#N/A,FALSE,"전제";#N/A,#N/A,FALSE,"총손";#N/A,#N/A,FALSE,"손익"}</definedName>
    <definedName name="_____x1" localSheetId="1">#REF!</definedName>
    <definedName name="_____x1">#REF!</definedName>
    <definedName name="_____x2" localSheetId="1">#REF!</definedName>
    <definedName name="_____x2">#REF!</definedName>
    <definedName name="_____XG2" localSheetId="1" hidden="1">{#N/A,#N/A,FALSE,"단축1";#N/A,#N/A,FALSE,"단축2";#N/A,#N/A,FALSE,"단축3";#N/A,#N/A,FALSE,"장축";#N/A,#N/A,FALSE,"4WD"}</definedName>
    <definedName name="_____XG2" localSheetId="22" hidden="1">{#N/A,#N/A,FALSE,"단축1";#N/A,#N/A,FALSE,"단축2";#N/A,#N/A,FALSE,"단축3";#N/A,#N/A,FALSE,"장축";#N/A,#N/A,FALSE,"4WD"}</definedName>
    <definedName name="_____XG2" localSheetId="16" hidden="1">{#N/A,#N/A,FALSE,"단축1";#N/A,#N/A,FALSE,"단축2";#N/A,#N/A,FALSE,"단축3";#N/A,#N/A,FALSE,"장축";#N/A,#N/A,FALSE,"4WD"}</definedName>
    <definedName name="_____XG2" hidden="1">{#N/A,#N/A,FALSE,"단축1";#N/A,#N/A,FALSE,"단축2";#N/A,#N/A,FALSE,"단축3";#N/A,#N/A,FALSE,"장축";#N/A,#N/A,FALSE,"4WD"}</definedName>
    <definedName name="____a1" localSheetId="1">#REF!</definedName>
    <definedName name="____a1">#REF!</definedName>
    <definedName name="____A2" localSheetId="1" hidden="1">{#N/A,#N/A,FALSE,"단축1";#N/A,#N/A,FALSE,"단축2";#N/A,#N/A,FALSE,"단축3";#N/A,#N/A,FALSE,"장축";#N/A,#N/A,FALSE,"4WD"}</definedName>
    <definedName name="____A2" localSheetId="22" hidden="1">{#N/A,#N/A,FALSE,"단축1";#N/A,#N/A,FALSE,"단축2";#N/A,#N/A,FALSE,"단축3";#N/A,#N/A,FALSE,"장축";#N/A,#N/A,FALSE,"4WD"}</definedName>
    <definedName name="____A2" localSheetId="16" hidden="1">{#N/A,#N/A,FALSE,"단축1";#N/A,#N/A,FALSE,"단축2";#N/A,#N/A,FALSE,"단축3";#N/A,#N/A,FALSE,"장축";#N/A,#N/A,FALSE,"4WD"}</definedName>
    <definedName name="____A2" hidden="1">{#N/A,#N/A,FALSE,"단축1";#N/A,#N/A,FALSE,"단축2";#N/A,#N/A,FALSE,"단축3";#N/A,#N/A,FALSE,"장축";#N/A,#N/A,FALSE,"4WD"}</definedName>
    <definedName name="____a3" localSheetId="1">#REF!</definedName>
    <definedName name="____a3">#REF!</definedName>
    <definedName name="____aof2" localSheetId="1">#REF!</definedName>
    <definedName name="____aof2">#REF!</definedName>
    <definedName name="____b1" localSheetId="1">#REF!</definedName>
    <definedName name="____b1">#REF!</definedName>
    <definedName name="____B2" localSheetId="1">#REF!</definedName>
    <definedName name="____B2">#REF!</definedName>
    <definedName name="____C1244ㅁ1430" localSheetId="1">#REF!</definedName>
    <definedName name="____C1244ㅁ1430">#REF!</definedName>
    <definedName name="____CBM2" localSheetId="1">#REF!</definedName>
    <definedName name="____CBM2">#REF!</definedName>
    <definedName name="____chk1" localSheetId="1">#REF!</definedName>
    <definedName name="____chk1">#REF!</definedName>
    <definedName name="____chk110" localSheetId="1">#REF!</definedName>
    <definedName name="____chk110">#REF!</definedName>
    <definedName name="____chk2" localSheetId="1">#REF!</definedName>
    <definedName name="____chk2">#REF!</definedName>
    <definedName name="____chk210" localSheetId="1">#REF!</definedName>
    <definedName name="____chk210">#REF!</definedName>
    <definedName name="____D3" localSheetId="1">#REF!</definedName>
    <definedName name="____D3">#REF!</definedName>
    <definedName name="____d31" localSheetId="1">#REF!</definedName>
    <definedName name="____d31">#REF!</definedName>
    <definedName name="____FF3" localSheetId="1">#REF!</definedName>
    <definedName name="____FF3">#REF!</definedName>
    <definedName name="____G1" localSheetId="1">#REF!</definedName>
    <definedName name="____G1">#REF!</definedName>
    <definedName name="____GG1" localSheetId="1">#REF!</definedName>
    <definedName name="____GG1">#REF!</definedName>
    <definedName name="____iir7" localSheetId="1">#REF!</definedName>
    <definedName name="____iir7">#REF!</definedName>
    <definedName name="____j35015" localSheetId="1">#REF!</definedName>
    <definedName name="____j35015">#REF!</definedName>
    <definedName name="____KDX3">'[1]계정관리 (실적) 2016'!____KDX3</definedName>
    <definedName name="____LPS2" localSheetId="1" hidden="1">{#N/A,#N/A,FALSE,"단축1";#N/A,#N/A,FALSE,"단축2";#N/A,#N/A,FALSE,"단축3";#N/A,#N/A,FALSE,"장축";#N/A,#N/A,FALSE,"4WD"}</definedName>
    <definedName name="____LPS2" localSheetId="22" hidden="1">{#N/A,#N/A,FALSE,"단축1";#N/A,#N/A,FALSE,"단축2";#N/A,#N/A,FALSE,"단축3";#N/A,#N/A,FALSE,"장축";#N/A,#N/A,FALSE,"4WD"}</definedName>
    <definedName name="____LPS2" localSheetId="16" hidden="1">{#N/A,#N/A,FALSE,"단축1";#N/A,#N/A,FALSE,"단축2";#N/A,#N/A,FALSE,"단축3";#N/A,#N/A,FALSE,"장축";#N/A,#N/A,FALSE,"4WD"}</definedName>
    <definedName name="____LPS2" hidden="1">{#N/A,#N/A,FALSE,"단축1";#N/A,#N/A,FALSE,"단축2";#N/A,#N/A,FALSE,"단축3";#N/A,#N/A,FALSE,"장축";#N/A,#N/A,FALSE,"4WD"}</definedName>
    <definedName name="____NN2" localSheetId="1">#REF!</definedName>
    <definedName name="____NN2">#REF!</definedName>
    <definedName name="____PLT1" localSheetId="1">#REF!</definedName>
    <definedName name="____PLT1">#REF!</definedName>
    <definedName name="____PLT2" localSheetId="1">#REF!</definedName>
    <definedName name="____PLT2">#REF!</definedName>
    <definedName name="____por1" localSheetId="1">#REF!</definedName>
    <definedName name="____por1">#REF!</definedName>
    <definedName name="____SD1" localSheetId="1">#REF!</definedName>
    <definedName name="____SD1">#REF!</definedName>
    <definedName name="____SD2" localSheetId="1">#REF!</definedName>
    <definedName name="____SD2">#REF!</definedName>
    <definedName name="____T2" localSheetId="1" hidden="1">{#N/A,#N/A,FALSE,"단축1";#N/A,#N/A,FALSE,"단축2";#N/A,#N/A,FALSE,"단축3";#N/A,#N/A,FALSE,"장축";#N/A,#N/A,FALSE,"4WD"}</definedName>
    <definedName name="____T2" localSheetId="22" hidden="1">{#N/A,#N/A,FALSE,"단축1";#N/A,#N/A,FALSE,"단축2";#N/A,#N/A,FALSE,"단축3";#N/A,#N/A,FALSE,"장축";#N/A,#N/A,FALSE,"4WD"}</definedName>
    <definedName name="____T2" localSheetId="16" hidden="1">{#N/A,#N/A,FALSE,"단축1";#N/A,#N/A,FALSE,"단축2";#N/A,#N/A,FALSE,"단축3";#N/A,#N/A,FALSE,"장축";#N/A,#N/A,FALSE,"4WD"}</definedName>
    <definedName name="____T2" hidden="1">{#N/A,#N/A,FALSE,"단축1";#N/A,#N/A,FALSE,"단축2";#N/A,#N/A,FALSE,"단축3";#N/A,#N/A,FALSE,"장축";#N/A,#N/A,FALSE,"4WD"}</definedName>
    <definedName name="____T67000" localSheetId="1">#REF!</definedName>
    <definedName name="____T67000">#REF!</definedName>
    <definedName name="____T70000" localSheetId="1">#REF!</definedName>
    <definedName name="____T70000">#REF!</definedName>
    <definedName name="____UPG1" localSheetId="1">#REF!</definedName>
    <definedName name="____UPG1">#REF!</definedName>
    <definedName name="____UPG2" localSheetId="1">#REF!</definedName>
    <definedName name="____UPG2">#REF!</definedName>
    <definedName name="____UPG3" localSheetId="1">#REF!</definedName>
    <definedName name="____UPG3">#REF!</definedName>
    <definedName name="____UPG4" localSheetId="1">#REF!</definedName>
    <definedName name="____UPG4">#REF!</definedName>
    <definedName name="____W2" localSheetId="1" hidden="1">{#N/A,#N/A,FALSE,"품의서";#N/A,#N/A,FALSE,"전제";#N/A,#N/A,FALSE,"총손";#N/A,#N/A,FALSE,"손익"}</definedName>
    <definedName name="____W2" localSheetId="22" hidden="1">{#N/A,#N/A,FALSE,"품의서";#N/A,#N/A,FALSE,"전제";#N/A,#N/A,FALSE,"총손";#N/A,#N/A,FALSE,"손익"}</definedName>
    <definedName name="____W2" localSheetId="16" hidden="1">{#N/A,#N/A,FALSE,"품의서";#N/A,#N/A,FALSE,"전제";#N/A,#N/A,FALSE,"총손";#N/A,#N/A,FALSE,"손익"}</definedName>
    <definedName name="____W2" hidden="1">{#N/A,#N/A,FALSE,"품의서";#N/A,#N/A,FALSE,"전제";#N/A,#N/A,FALSE,"총손";#N/A,#N/A,FALSE,"손익"}</definedName>
    <definedName name="____x1" localSheetId="1">#REF!</definedName>
    <definedName name="____x1">#REF!</definedName>
    <definedName name="____x2" localSheetId="1">#REF!</definedName>
    <definedName name="____x2">#REF!</definedName>
    <definedName name="____XG2" localSheetId="1" hidden="1">{#N/A,#N/A,FALSE,"단축1";#N/A,#N/A,FALSE,"단축2";#N/A,#N/A,FALSE,"단축3";#N/A,#N/A,FALSE,"장축";#N/A,#N/A,FALSE,"4WD"}</definedName>
    <definedName name="____XG2" localSheetId="22" hidden="1">{#N/A,#N/A,FALSE,"단축1";#N/A,#N/A,FALSE,"단축2";#N/A,#N/A,FALSE,"단축3";#N/A,#N/A,FALSE,"장축";#N/A,#N/A,FALSE,"4WD"}</definedName>
    <definedName name="____XG2" localSheetId="16" hidden="1">{#N/A,#N/A,FALSE,"단축1";#N/A,#N/A,FALSE,"단축2";#N/A,#N/A,FALSE,"단축3";#N/A,#N/A,FALSE,"장축";#N/A,#N/A,FALSE,"4WD"}</definedName>
    <definedName name="____XG2" hidden="1">{#N/A,#N/A,FALSE,"단축1";#N/A,#N/A,FALSE,"단축2";#N/A,#N/A,FALSE,"단축3";#N/A,#N/A,FALSE,"장축";#N/A,#N/A,FALSE,"4WD"}</definedName>
    <definedName name="___a1" localSheetId="1">#REF!</definedName>
    <definedName name="___a1">#REF!</definedName>
    <definedName name="___a10" localSheetId="1">#REF!</definedName>
    <definedName name="___a10">#REF!</definedName>
    <definedName name="___A2" localSheetId="1" hidden="1">{#N/A,#N/A,FALSE,"단축1";#N/A,#N/A,FALSE,"단축2";#N/A,#N/A,FALSE,"단축3";#N/A,#N/A,FALSE,"장축";#N/A,#N/A,FALSE,"4WD"}</definedName>
    <definedName name="___A2" localSheetId="22" hidden="1">{#N/A,#N/A,FALSE,"단축1";#N/A,#N/A,FALSE,"단축2";#N/A,#N/A,FALSE,"단축3";#N/A,#N/A,FALSE,"장축";#N/A,#N/A,FALSE,"4WD"}</definedName>
    <definedName name="___A2" localSheetId="16" hidden="1">{#N/A,#N/A,FALSE,"단축1";#N/A,#N/A,FALSE,"단축2";#N/A,#N/A,FALSE,"단축3";#N/A,#N/A,FALSE,"장축";#N/A,#N/A,FALSE,"4WD"}</definedName>
    <definedName name="___A2" hidden="1">{#N/A,#N/A,FALSE,"단축1";#N/A,#N/A,FALSE,"단축2";#N/A,#N/A,FALSE,"단축3";#N/A,#N/A,FALSE,"장축";#N/A,#N/A,FALSE,"4WD"}</definedName>
    <definedName name="___a3" localSheetId="1">#REF!</definedName>
    <definedName name="___a3">#REF!</definedName>
    <definedName name="___aof2" localSheetId="1">#REF!</definedName>
    <definedName name="___aof2">#REF!</definedName>
    <definedName name="___b1" localSheetId="1">#REF!</definedName>
    <definedName name="___b1">#REF!</definedName>
    <definedName name="___B2" localSheetId="1">#REF!</definedName>
    <definedName name="___B2">#REF!</definedName>
    <definedName name="___C1244ㅁ1430" localSheetId="1">#REF!</definedName>
    <definedName name="___C1244ㅁ1430">#REF!</definedName>
    <definedName name="___CBM2" localSheetId="1">#REF!</definedName>
    <definedName name="___CBM2">#REF!</definedName>
    <definedName name="___chk1" localSheetId="1">#REF!</definedName>
    <definedName name="___chk1">#REF!</definedName>
    <definedName name="___chk110" localSheetId="1">#REF!</definedName>
    <definedName name="___chk110">#REF!</definedName>
    <definedName name="___chk2" localSheetId="1">#REF!</definedName>
    <definedName name="___chk2">#REF!</definedName>
    <definedName name="___chk210" localSheetId="1">#REF!</definedName>
    <definedName name="___chk210">#REF!</definedName>
    <definedName name="___D3" localSheetId="1">#REF!</definedName>
    <definedName name="___D3">#REF!</definedName>
    <definedName name="___d31" localSheetId="1">#REF!</definedName>
    <definedName name="___d31">#REF!</definedName>
    <definedName name="___FF3" localSheetId="1">#REF!</definedName>
    <definedName name="___FF3">#REF!</definedName>
    <definedName name="___G1" localSheetId="1">#REF!</definedName>
    <definedName name="___G1">#REF!</definedName>
    <definedName name="___GG1" localSheetId="1">#REF!</definedName>
    <definedName name="___GG1">#REF!</definedName>
    <definedName name="___iir7" localSheetId="1">#REF!</definedName>
    <definedName name="___iir7">#REF!</definedName>
    <definedName name="___j35015" localSheetId="1">#REF!</definedName>
    <definedName name="___j35015">#REF!</definedName>
    <definedName name="___KDX3">'[1]계정관리 (실적) 2016'!___KDX3</definedName>
    <definedName name="___LPS2" localSheetId="1" hidden="1">{#N/A,#N/A,FALSE,"단축1";#N/A,#N/A,FALSE,"단축2";#N/A,#N/A,FALSE,"단축3";#N/A,#N/A,FALSE,"장축";#N/A,#N/A,FALSE,"4WD"}</definedName>
    <definedName name="___LPS2" localSheetId="22" hidden="1">{#N/A,#N/A,FALSE,"단축1";#N/A,#N/A,FALSE,"단축2";#N/A,#N/A,FALSE,"단축3";#N/A,#N/A,FALSE,"장축";#N/A,#N/A,FALSE,"4WD"}</definedName>
    <definedName name="___LPS2" localSheetId="16" hidden="1">{#N/A,#N/A,FALSE,"단축1";#N/A,#N/A,FALSE,"단축2";#N/A,#N/A,FALSE,"단축3";#N/A,#N/A,FALSE,"장축";#N/A,#N/A,FALSE,"4WD"}</definedName>
    <definedName name="___LPS2" hidden="1">{#N/A,#N/A,FALSE,"단축1";#N/A,#N/A,FALSE,"단축2";#N/A,#N/A,FALSE,"단축3";#N/A,#N/A,FALSE,"장축";#N/A,#N/A,FALSE,"4WD"}</definedName>
    <definedName name="___NN2" localSheetId="1">#REF!</definedName>
    <definedName name="___NN2">#REF!</definedName>
    <definedName name="___PLT1" localSheetId="1">#REF!</definedName>
    <definedName name="___PLT1">#REF!</definedName>
    <definedName name="___PLT2" localSheetId="1">#REF!</definedName>
    <definedName name="___PLT2">#REF!</definedName>
    <definedName name="___por1" localSheetId="1">#REF!</definedName>
    <definedName name="___por1">#REF!</definedName>
    <definedName name="___SD1" localSheetId="1">#REF!</definedName>
    <definedName name="___SD1">#REF!</definedName>
    <definedName name="___SD2" localSheetId="1">#REF!</definedName>
    <definedName name="___SD2">#REF!</definedName>
    <definedName name="___T2" localSheetId="1" hidden="1">{#N/A,#N/A,FALSE,"단축1";#N/A,#N/A,FALSE,"단축2";#N/A,#N/A,FALSE,"단축3";#N/A,#N/A,FALSE,"장축";#N/A,#N/A,FALSE,"4WD"}</definedName>
    <definedName name="___T2" localSheetId="22" hidden="1">{#N/A,#N/A,FALSE,"단축1";#N/A,#N/A,FALSE,"단축2";#N/A,#N/A,FALSE,"단축3";#N/A,#N/A,FALSE,"장축";#N/A,#N/A,FALSE,"4WD"}</definedName>
    <definedName name="___T2" localSheetId="16" hidden="1">{#N/A,#N/A,FALSE,"단축1";#N/A,#N/A,FALSE,"단축2";#N/A,#N/A,FALSE,"단축3";#N/A,#N/A,FALSE,"장축";#N/A,#N/A,FALSE,"4WD"}</definedName>
    <definedName name="___T2" hidden="1">{#N/A,#N/A,FALSE,"단축1";#N/A,#N/A,FALSE,"단축2";#N/A,#N/A,FALSE,"단축3";#N/A,#N/A,FALSE,"장축";#N/A,#N/A,FALSE,"4WD"}</definedName>
    <definedName name="___T67000" localSheetId="1">#REF!</definedName>
    <definedName name="___T67000">#REF!</definedName>
    <definedName name="___T70000" localSheetId="1">#REF!</definedName>
    <definedName name="___T70000">#REF!</definedName>
    <definedName name="___UPG1" localSheetId="1">#REF!</definedName>
    <definedName name="___UPG1">#REF!</definedName>
    <definedName name="___UPG2" localSheetId="1">#REF!</definedName>
    <definedName name="___UPG2">#REF!</definedName>
    <definedName name="___UPG3" localSheetId="1">#REF!</definedName>
    <definedName name="___UPG3">#REF!</definedName>
    <definedName name="___UPG4" localSheetId="1">#REF!</definedName>
    <definedName name="___UPG4">#REF!</definedName>
    <definedName name="___W2" localSheetId="1" hidden="1">{#N/A,#N/A,FALSE,"품의서";#N/A,#N/A,FALSE,"전제";#N/A,#N/A,FALSE,"총손";#N/A,#N/A,FALSE,"손익"}</definedName>
    <definedName name="___W2" localSheetId="22" hidden="1">{#N/A,#N/A,FALSE,"품의서";#N/A,#N/A,FALSE,"전제";#N/A,#N/A,FALSE,"총손";#N/A,#N/A,FALSE,"손익"}</definedName>
    <definedName name="___W2" localSheetId="16" hidden="1">{#N/A,#N/A,FALSE,"품의서";#N/A,#N/A,FALSE,"전제";#N/A,#N/A,FALSE,"총손";#N/A,#N/A,FALSE,"손익"}</definedName>
    <definedName name="___W2" hidden="1">{#N/A,#N/A,FALSE,"품의서";#N/A,#N/A,FALSE,"전제";#N/A,#N/A,FALSE,"총손";#N/A,#N/A,FALSE,"손익"}</definedName>
    <definedName name="___x1" localSheetId="1">#REF!</definedName>
    <definedName name="___x1">#REF!</definedName>
    <definedName name="___x2" localSheetId="1">#REF!</definedName>
    <definedName name="___x2">#REF!</definedName>
    <definedName name="___XG2" localSheetId="1" hidden="1">{#N/A,#N/A,FALSE,"단축1";#N/A,#N/A,FALSE,"단축2";#N/A,#N/A,FALSE,"단축3";#N/A,#N/A,FALSE,"장축";#N/A,#N/A,FALSE,"4WD"}</definedName>
    <definedName name="___XG2" localSheetId="22" hidden="1">{#N/A,#N/A,FALSE,"단축1";#N/A,#N/A,FALSE,"단축2";#N/A,#N/A,FALSE,"단축3";#N/A,#N/A,FALSE,"장축";#N/A,#N/A,FALSE,"4WD"}</definedName>
    <definedName name="___XG2" localSheetId="16" hidden="1">{#N/A,#N/A,FALSE,"단축1";#N/A,#N/A,FALSE,"단축2";#N/A,#N/A,FALSE,"단축3";#N/A,#N/A,FALSE,"장축";#N/A,#N/A,FALSE,"4WD"}</definedName>
    <definedName name="___XG2" hidden="1">{#N/A,#N/A,FALSE,"단축1";#N/A,#N/A,FALSE,"단축2";#N/A,#N/A,FALSE,"단축3";#N/A,#N/A,FALSE,"장축";#N/A,#N/A,FALSE,"4WD"}</definedName>
    <definedName name="__a1" localSheetId="1">#REF!</definedName>
    <definedName name="__a1">#REF!</definedName>
    <definedName name="__A10" localSheetId="1">#REF!</definedName>
    <definedName name="__A10">#REF!</definedName>
    <definedName name="__A2" localSheetId="1" hidden="1">{#N/A,#N/A,FALSE,"KMC최종회의(7월) 자료"}</definedName>
    <definedName name="__A2" localSheetId="22" hidden="1">{#N/A,#N/A,FALSE,"KMC최종회의(7월) 자료"}</definedName>
    <definedName name="__A2" localSheetId="16" hidden="1">{#N/A,#N/A,FALSE,"KMC최종회의(7월) 자료"}</definedName>
    <definedName name="__A2" hidden="1">{#N/A,#N/A,FALSE,"KMC최종회의(7월) 자료"}</definedName>
    <definedName name="__A3" localSheetId="1" hidden="1">{#N/A,#N/A,FALSE,"단축1";#N/A,#N/A,FALSE,"단축2";#N/A,#N/A,FALSE,"단축3";#N/A,#N/A,FALSE,"장축";#N/A,#N/A,FALSE,"4WD"}</definedName>
    <definedName name="__A3" localSheetId="22" hidden="1">{#N/A,#N/A,FALSE,"단축1";#N/A,#N/A,FALSE,"단축2";#N/A,#N/A,FALSE,"단축3";#N/A,#N/A,FALSE,"장축";#N/A,#N/A,FALSE,"4WD"}</definedName>
    <definedName name="__A3" localSheetId="16" hidden="1">{#N/A,#N/A,FALSE,"단축1";#N/A,#N/A,FALSE,"단축2";#N/A,#N/A,FALSE,"단축3";#N/A,#N/A,FALSE,"장축";#N/A,#N/A,FALSE,"4WD"}</definedName>
    <definedName name="__A3" hidden="1">{#N/A,#N/A,FALSE,"단축1";#N/A,#N/A,FALSE,"단축2";#N/A,#N/A,FALSE,"단축3";#N/A,#N/A,FALSE,"장축";#N/A,#N/A,FALSE,"4WD"}</definedName>
    <definedName name="__A4" localSheetId="1" hidden="1">{#N/A,#N/A,FALSE,"KMC최종회의(7월) 자료"}</definedName>
    <definedName name="__A4" localSheetId="22" hidden="1">{#N/A,#N/A,FALSE,"KMC최종회의(7월) 자료"}</definedName>
    <definedName name="__A4" localSheetId="16" hidden="1">{#N/A,#N/A,FALSE,"KMC최종회의(7월) 자료"}</definedName>
    <definedName name="__A4" hidden="1">{#N/A,#N/A,FALSE,"KMC최종회의(7월) 자료"}</definedName>
    <definedName name="__A5" localSheetId="1" hidden="1">{#N/A,#N/A,FALSE,"KMC최종회의(7월) 자료"}</definedName>
    <definedName name="__A5" localSheetId="22" hidden="1">{#N/A,#N/A,FALSE,"KMC최종회의(7월) 자료"}</definedName>
    <definedName name="__A5" localSheetId="16" hidden="1">{#N/A,#N/A,FALSE,"KMC최종회의(7월) 자료"}</definedName>
    <definedName name="__A5" hidden="1">{#N/A,#N/A,FALSE,"KMC최종회의(7월) 자료"}</definedName>
    <definedName name="__A6" localSheetId="1" hidden="1">{#N/A,#N/A,FALSE,"KMC최종회의(7월) 자료"}</definedName>
    <definedName name="__A6" localSheetId="22" hidden="1">{#N/A,#N/A,FALSE,"KMC최종회의(7월) 자료"}</definedName>
    <definedName name="__A6" localSheetId="16" hidden="1">{#N/A,#N/A,FALSE,"KMC최종회의(7월) 자료"}</definedName>
    <definedName name="__A6" hidden="1">{#N/A,#N/A,FALSE,"KMC최종회의(7월) 자료"}</definedName>
    <definedName name="__A7" localSheetId="1" hidden="1">{#N/A,#N/A,FALSE,"KMC최종회의(7월) 자료"}</definedName>
    <definedName name="__A7" localSheetId="22" hidden="1">{#N/A,#N/A,FALSE,"KMC최종회의(7월) 자료"}</definedName>
    <definedName name="__A7" localSheetId="16" hidden="1">{#N/A,#N/A,FALSE,"KMC최종회의(7월) 자료"}</definedName>
    <definedName name="__A7" hidden="1">{#N/A,#N/A,FALSE,"KMC최종회의(7월) 자료"}</definedName>
    <definedName name="__A8" localSheetId="1" hidden="1">{#N/A,#N/A,FALSE,"KMC최종회의(7월) 자료"}</definedName>
    <definedName name="__A8" localSheetId="22" hidden="1">{#N/A,#N/A,FALSE,"KMC최종회의(7월) 자료"}</definedName>
    <definedName name="__A8" localSheetId="16" hidden="1">{#N/A,#N/A,FALSE,"KMC최종회의(7월) 자료"}</definedName>
    <definedName name="__A8" hidden="1">{#N/A,#N/A,FALSE,"KMC최종회의(7월) 자료"}</definedName>
    <definedName name="__A9" localSheetId="1" hidden="1">{#N/A,#N/A,FALSE,"KMC최종회의(7월) 자료"}</definedName>
    <definedName name="__A9" localSheetId="22" hidden="1">{#N/A,#N/A,FALSE,"KMC최종회의(7월) 자료"}</definedName>
    <definedName name="__A9" localSheetId="16" hidden="1">{#N/A,#N/A,FALSE,"KMC최종회의(7월) 자료"}</definedName>
    <definedName name="__A9" hidden="1">{#N/A,#N/A,FALSE,"KMC최종회의(7월) 자료"}</definedName>
    <definedName name="__aof2" localSheetId="1">#REF!</definedName>
    <definedName name="__aof2">#REF!</definedName>
    <definedName name="__b1" localSheetId="1">#REF!</definedName>
    <definedName name="__b1">#REF!</definedName>
    <definedName name="__B2" localSheetId="1">#REF!</definedName>
    <definedName name="__B2">#REF!</definedName>
    <definedName name="__B3" localSheetId="1">#REF!</definedName>
    <definedName name="__B3">#REF!</definedName>
    <definedName name="__B4" localSheetId="1">#REF!</definedName>
    <definedName name="__B4">#REF!</definedName>
    <definedName name="__B5" localSheetId="1">#REF!</definedName>
    <definedName name="__B5">#REF!</definedName>
    <definedName name="__B6" localSheetId="1">#REF!</definedName>
    <definedName name="__B6">#REF!</definedName>
    <definedName name="__B7" localSheetId="1">#REF!</definedName>
    <definedName name="__B7">#REF!</definedName>
    <definedName name="__B8" localSheetId="1">#REF!</definedName>
    <definedName name="__B8">#REF!</definedName>
    <definedName name="__C1244ㅁ1430" localSheetId="1">#REF!</definedName>
    <definedName name="__C1244ㅁ1430">#REF!</definedName>
    <definedName name="__CBM2" localSheetId="1">#REF!</definedName>
    <definedName name="__CBM2">#REF!</definedName>
    <definedName name="__chk1" localSheetId="1">#REF!</definedName>
    <definedName name="__chk1">#REF!</definedName>
    <definedName name="__chk110" localSheetId="1">#REF!</definedName>
    <definedName name="__chk110">#REF!</definedName>
    <definedName name="__chk2" localSheetId="1">#REF!</definedName>
    <definedName name="__chk2">#REF!</definedName>
    <definedName name="__chk210" localSheetId="1">#REF!</definedName>
    <definedName name="__chk210">#REF!</definedName>
    <definedName name="__D3" localSheetId="1">#REF!</definedName>
    <definedName name="__D3">#REF!</definedName>
    <definedName name="__d31" localSheetId="1">#REF!</definedName>
    <definedName name="__d31">#REF!</definedName>
    <definedName name="__DemandLoad">TRUE</definedName>
    <definedName name="__E1" localSheetId="1">#REF!</definedName>
    <definedName name="__E1">#REF!</definedName>
    <definedName name="__E2" localSheetId="1">#REF!</definedName>
    <definedName name="__E2">#REF!</definedName>
    <definedName name="__E3" localSheetId="1">#REF!</definedName>
    <definedName name="__E3">#REF!</definedName>
    <definedName name="__E4" localSheetId="1">#REF!</definedName>
    <definedName name="__E4">#REF!</definedName>
    <definedName name="__E5" localSheetId="1">#REF!</definedName>
    <definedName name="__E5">#REF!</definedName>
    <definedName name="__E6" localSheetId="1">#REF!</definedName>
    <definedName name="__E6">#REF!</definedName>
    <definedName name="__E7" localSheetId="1">#REF!</definedName>
    <definedName name="__E7">#REF!</definedName>
    <definedName name="__EO2" localSheetId="1" hidden="1">{#N/A,#N/A,FALSE,"신규dep";#N/A,#N/A,FALSE,"신규dep-금형상각후";#N/A,#N/A,FALSE,"신규dep-연구비상각후";#N/A,#N/A,FALSE,"신규dep-기계,공구상각후"}</definedName>
    <definedName name="__EO2" hidden="1">{#N/A,#N/A,FALSE,"신규dep";#N/A,#N/A,FALSE,"신규dep-금형상각후";#N/A,#N/A,FALSE,"신규dep-연구비상각후";#N/A,#N/A,FALSE,"신규dep-기계,공구상각후"}</definedName>
    <definedName name="__FF3" localSheetId="1">#REF!</definedName>
    <definedName name="__FF3">#REF!</definedName>
    <definedName name="__G1" localSheetId="1">#REF!</definedName>
    <definedName name="__G1">#REF!</definedName>
    <definedName name="__GG1" localSheetId="1">#REF!</definedName>
    <definedName name="__GG1">#REF!</definedName>
    <definedName name="__iir7" localSheetId="1">#REF!</definedName>
    <definedName name="__iir7">#REF!</definedName>
    <definedName name="__j35015" localSheetId="1">#REF!</definedName>
    <definedName name="__j35015">#REF!</definedName>
    <definedName name="__JUN93" localSheetId="1">#REF!</definedName>
    <definedName name="__JUN93">#REF!</definedName>
    <definedName name="__KDX3">'[1]계정관리 (실적) 2016'!__KDX3</definedName>
    <definedName name="__KEY1" localSheetId="1">#REF!</definedName>
    <definedName name="__KEY1">#REF!</definedName>
    <definedName name="__LPS2" localSheetId="1" hidden="1">{#N/A,#N/A,FALSE,"단축1";#N/A,#N/A,FALSE,"단축2";#N/A,#N/A,FALSE,"단축3";#N/A,#N/A,FALSE,"장축";#N/A,#N/A,FALSE,"4WD"}</definedName>
    <definedName name="__LPS2" localSheetId="22" hidden="1">{#N/A,#N/A,FALSE,"단축1";#N/A,#N/A,FALSE,"단축2";#N/A,#N/A,FALSE,"단축3";#N/A,#N/A,FALSE,"장축";#N/A,#N/A,FALSE,"4WD"}</definedName>
    <definedName name="__LPS2" localSheetId="16" hidden="1">{#N/A,#N/A,FALSE,"단축1";#N/A,#N/A,FALSE,"단축2";#N/A,#N/A,FALSE,"단축3";#N/A,#N/A,FALSE,"장축";#N/A,#N/A,FALSE,"4WD"}</definedName>
    <definedName name="__LPS2" hidden="1">{#N/A,#N/A,FALSE,"단축1";#N/A,#N/A,FALSE,"단축2";#N/A,#N/A,FALSE,"단축3";#N/A,#N/A,FALSE,"장축";#N/A,#N/A,FALSE,"4WD"}</definedName>
    <definedName name="__NA11" localSheetId="1" hidden="1">{#N/A,#N/A,FALSE,"단축1";#N/A,#N/A,FALSE,"단축2";#N/A,#N/A,FALSE,"단축3";#N/A,#N/A,FALSE,"장축";#N/A,#N/A,FALSE,"4WD"}</definedName>
    <definedName name="__NA11" hidden="1">{#N/A,#N/A,FALSE,"단축1";#N/A,#N/A,FALSE,"단축2";#N/A,#N/A,FALSE,"단축3";#N/A,#N/A,FALSE,"장축";#N/A,#N/A,FALSE,"4WD"}</definedName>
    <definedName name="__nbj75" localSheetId="1" hidden="1">{#N/A,#N/A,FALSE,"단축1";#N/A,#N/A,FALSE,"단축2";#N/A,#N/A,FALSE,"단축3";#N/A,#N/A,FALSE,"장축";#N/A,#N/A,FALSE,"4WD"}</definedName>
    <definedName name="__nbj75" localSheetId="22" hidden="1">{#N/A,#N/A,FALSE,"단축1";#N/A,#N/A,FALSE,"단축2";#N/A,#N/A,FALSE,"단축3";#N/A,#N/A,FALSE,"장축";#N/A,#N/A,FALSE,"4WD"}</definedName>
    <definedName name="__nbj75" localSheetId="16" hidden="1">{#N/A,#N/A,FALSE,"단축1";#N/A,#N/A,FALSE,"단축2";#N/A,#N/A,FALSE,"단축3";#N/A,#N/A,FALSE,"장축";#N/A,#N/A,FALSE,"4WD"}</definedName>
    <definedName name="__nbj75" hidden="1">{#N/A,#N/A,FALSE,"단축1";#N/A,#N/A,FALSE,"단축2";#N/A,#N/A,FALSE,"단축3";#N/A,#N/A,FALSE,"장축";#N/A,#N/A,FALSE,"4WD"}</definedName>
    <definedName name="__NN2" localSheetId="1">#REF!</definedName>
    <definedName name="__NN2">#REF!</definedName>
    <definedName name="__PLT1" localSheetId="1">#REF!</definedName>
    <definedName name="__PLT1">#REF!</definedName>
    <definedName name="__PLT2" localSheetId="1">#REF!</definedName>
    <definedName name="__PLT2">#REF!</definedName>
    <definedName name="__por1" localSheetId="1">#REF!</definedName>
    <definedName name="__por1">#REF!</definedName>
    <definedName name="__Q1" localSheetId="1">#REF!</definedName>
    <definedName name="__Q1">#REF!</definedName>
    <definedName name="__Q2" localSheetId="1">#REF!</definedName>
    <definedName name="__Q2">#REF!</definedName>
    <definedName name="__Q3" localSheetId="1">#REF!</definedName>
    <definedName name="__Q3">#REF!</definedName>
    <definedName name="__QJ55" localSheetId="1" hidden="1">{#NULL!,#N/A,FALSE,0;#N/A,#N/A,FALSE,0;#N/A,#N/A,FALSE,0;#N/A,#N/A,FALSE,0;#N/A,#N/A,FALSE,0}</definedName>
    <definedName name="__QJ55" localSheetId="22" hidden="1">{#NULL!,#N/A,FALSE,0;#N/A,#N/A,FALSE,0;#N/A,#N/A,FALSE,0;#N/A,#N/A,FALSE,0;#N/A,#N/A,FALSE,0}</definedName>
    <definedName name="__QJ55" localSheetId="16" hidden="1">{#NULL!,#N/A,FALSE,0;#N/A,#N/A,FALSE,0;#N/A,#N/A,FALSE,0;#N/A,#N/A,FALSE,0;#N/A,#N/A,FALSE,0}</definedName>
    <definedName name="__QJ55" hidden="1">{#NULL!,#N/A,FALSE,0;#N/A,#N/A,FALSE,0;#N/A,#N/A,FALSE,0;#N/A,#N/A,FALSE,0;#N/A,#N/A,FALSE,0}</definedName>
    <definedName name="__S50000" localSheetId="1">#REF!</definedName>
    <definedName name="__S50000">#REF!</definedName>
    <definedName name="__SD1" localSheetId="1">#REF!</definedName>
    <definedName name="__SD1">#REF!</definedName>
    <definedName name="__SD2" localSheetId="1">#REF!</definedName>
    <definedName name="__SD2">#REF!</definedName>
    <definedName name="__SDW1" localSheetId="1" hidden="1">#REF!</definedName>
    <definedName name="__SDW1" localSheetId="22" hidden="1">#REF!</definedName>
    <definedName name="__SDW1" localSheetId="6" hidden="1">#REF!</definedName>
    <definedName name="__SDW1" localSheetId="3" hidden="1">#REF!</definedName>
    <definedName name="__SDW1" localSheetId="12" hidden="1">#REF!</definedName>
    <definedName name="__SDW1" localSheetId="16" hidden="1">#REF!</definedName>
    <definedName name="__SDW1" localSheetId="21" hidden="1">#REF!</definedName>
    <definedName name="__SDW1" localSheetId="2" hidden="1">#REF!</definedName>
    <definedName name="__SDW1" localSheetId="17" hidden="1">#REF!</definedName>
    <definedName name="__SDW1" localSheetId="13" hidden="1">#REF!</definedName>
    <definedName name="__SDW1" localSheetId="14" hidden="1">#REF!</definedName>
    <definedName name="__SDW1" localSheetId="11" hidden="1">#REF!</definedName>
    <definedName name="__SDW1" localSheetId="23" hidden="1">#REF!</definedName>
    <definedName name="__SDW1" localSheetId="20" hidden="1">#REF!</definedName>
    <definedName name="__SDW1" hidden="1">#REF!</definedName>
    <definedName name="__T2" localSheetId="1" hidden="1">{#N/A,#N/A,FALSE,"단축1";#N/A,#N/A,FALSE,"단축2";#N/A,#N/A,FALSE,"단축3";#N/A,#N/A,FALSE,"장축";#N/A,#N/A,FALSE,"4WD"}</definedName>
    <definedName name="__T2" localSheetId="22" hidden="1">{#N/A,#N/A,FALSE,"단축1";#N/A,#N/A,FALSE,"단축2";#N/A,#N/A,FALSE,"단축3";#N/A,#N/A,FALSE,"장축";#N/A,#N/A,FALSE,"4WD"}</definedName>
    <definedName name="__T2" localSheetId="16" hidden="1">{#N/A,#N/A,FALSE,"단축1";#N/A,#N/A,FALSE,"단축2";#N/A,#N/A,FALSE,"단축3";#N/A,#N/A,FALSE,"장축";#N/A,#N/A,FALSE,"4WD"}</definedName>
    <definedName name="__T2" hidden="1">{#N/A,#N/A,FALSE,"단축1";#N/A,#N/A,FALSE,"단축2";#N/A,#N/A,FALSE,"단축3";#N/A,#N/A,FALSE,"장축";#N/A,#N/A,FALSE,"4WD"}</definedName>
    <definedName name="__T67000" localSheetId="1">#REF!</definedName>
    <definedName name="__T67000">#REF!</definedName>
    <definedName name="__T70000" localSheetId="1">#REF!</definedName>
    <definedName name="__T70000">#REF!</definedName>
    <definedName name="__UPG1" localSheetId="1">#REF!</definedName>
    <definedName name="__UPG1">#REF!</definedName>
    <definedName name="__UPG2" localSheetId="1">#REF!</definedName>
    <definedName name="__UPG2">#REF!</definedName>
    <definedName name="__UPG3" localSheetId="1">#REF!</definedName>
    <definedName name="__UPG3">#REF!</definedName>
    <definedName name="__UPG4" localSheetId="1">#REF!</definedName>
    <definedName name="__UPG4">#REF!</definedName>
    <definedName name="__W2" localSheetId="1" hidden="1">{#N/A,#N/A,FALSE,"품의서";#N/A,#N/A,FALSE,"전제";#N/A,#N/A,FALSE,"총손";#N/A,#N/A,FALSE,"손익"}</definedName>
    <definedName name="__W2" localSheetId="22" hidden="1">{#N/A,#N/A,FALSE,"품의서";#N/A,#N/A,FALSE,"전제";#N/A,#N/A,FALSE,"총손";#N/A,#N/A,FALSE,"손익"}</definedName>
    <definedName name="__W2" localSheetId="16" hidden="1">{#N/A,#N/A,FALSE,"품의서";#N/A,#N/A,FALSE,"전제";#N/A,#N/A,FALSE,"총손";#N/A,#N/A,FALSE,"손익"}</definedName>
    <definedName name="__W2" hidden="1">{#N/A,#N/A,FALSE,"품의서";#N/A,#N/A,FALSE,"전제";#N/A,#N/A,FALSE,"총손";#N/A,#N/A,FALSE,"손익"}</definedName>
    <definedName name="__x1" localSheetId="1">#REF!</definedName>
    <definedName name="__x1">#REF!</definedName>
    <definedName name="__x2" localSheetId="1">#REF!</definedName>
    <definedName name="__x2">#REF!</definedName>
    <definedName name="__XG2" localSheetId="1" hidden="1">{#N/A,#N/A,FALSE,"단축1";#N/A,#N/A,FALSE,"단축2";#N/A,#N/A,FALSE,"단축3";#N/A,#N/A,FALSE,"장축";#N/A,#N/A,FALSE,"4WD"}</definedName>
    <definedName name="__XG2" localSheetId="22" hidden="1">{#N/A,#N/A,FALSE,"단축1";#N/A,#N/A,FALSE,"단축2";#N/A,#N/A,FALSE,"단축3";#N/A,#N/A,FALSE,"장축";#N/A,#N/A,FALSE,"4WD"}</definedName>
    <definedName name="__XG2" localSheetId="16" hidden="1">{#N/A,#N/A,FALSE,"단축1";#N/A,#N/A,FALSE,"단축2";#N/A,#N/A,FALSE,"단축3";#N/A,#N/A,FALSE,"장축";#N/A,#N/A,FALSE,"4WD"}</definedName>
    <definedName name="__XG2" hidden="1">{#N/A,#N/A,FALSE,"단축1";#N/A,#N/A,FALSE,"단축2";#N/A,#N/A,FALSE,"단축3";#N/A,#N/A,FALSE,"장축";#N/A,#N/A,FALSE,"4WD"}</definedName>
    <definedName name="_￡A￡´1">#N/A</definedName>
    <definedName name="_0" localSheetId="1">#REF!</definedName>
    <definedName name="_0">#REF!</definedName>
    <definedName name="_01" localSheetId="1">#REF!</definedName>
    <definedName name="_01">#REF!</definedName>
    <definedName name="_02" localSheetId="1">#REF!</definedName>
    <definedName name="_02">#REF!</definedName>
    <definedName name="_03" localSheetId="1">#REF!</definedName>
    <definedName name="_03">#REF!</definedName>
    <definedName name="_04" localSheetId="1">#REF!</definedName>
    <definedName name="_04">#REF!</definedName>
    <definedName name="_05" localSheetId="1">#REF!</definedName>
    <definedName name="_05">#REF!</definedName>
    <definedName name="_06" localSheetId="1">#REF!</definedName>
    <definedName name="_06">#REF!</definedName>
    <definedName name="_1" localSheetId="1">#REF!</definedName>
    <definedName name="_1">#REF!</definedName>
    <definedName name="_1_" localSheetId="1">#REF!</definedName>
    <definedName name="_1_">#REF!</definedName>
    <definedName name="_10____0" localSheetId="1">#REF!</definedName>
    <definedName name="_10____0">#REF!</definedName>
    <definedName name="_100__AO¿a¹RA_A¡" localSheetId="1">#REF!</definedName>
    <definedName name="_100__AO¿a¹RA_A¡">#REF!</definedName>
    <definedName name="_10월" localSheetId="1">#REF!</definedName>
    <definedName name="_10월">#REF!</definedName>
    <definedName name="_11___±âÁ¸Â÷¹_Á_Á¡" localSheetId="1">#REF!</definedName>
    <definedName name="_11___±âÁ¸Â÷¹_Á_Á¡">#REF!</definedName>
    <definedName name="_112___0_S" localSheetId="1" hidden="1">#REF!</definedName>
    <definedName name="_112___0_S" hidden="1">#REF!</definedName>
    <definedName name="_114_±â¾È°" localSheetId="1">#REF!</definedName>
    <definedName name="_114_±â¾È°">#REF!</definedName>
    <definedName name="_11403_06221" localSheetId="1">#REF!</definedName>
    <definedName name="_11403_06221">#REF!</definedName>
    <definedName name="_116_±â¾ÈÀ" localSheetId="1">#REF!</definedName>
    <definedName name="_116_±â¾ÈÀ">#REF!</definedName>
    <definedName name="_11월" localSheetId="1">#REF!</definedName>
    <definedName name="_11월">#REF!</definedName>
    <definedName name="_12_" localSheetId="1">#REF!</definedName>
    <definedName name="_12_">#REF!</definedName>
    <definedName name="_12___±aA¸A÷¹RA_A¡" localSheetId="1">#REF!</definedName>
    <definedName name="_12___±aA¸A÷¹RA_A¡">#REF!</definedName>
    <definedName name="_12__±âÁ¸Â÷¹_Á_Á¡" localSheetId="1">#REF!</definedName>
    <definedName name="_12__±âÁ¸Â÷¹_Á_Á¡">#REF!</definedName>
    <definedName name="_122___0Crite" localSheetId="1">#REF!</definedName>
    <definedName name="_122___0Crite">#REF!</definedName>
    <definedName name="_124___0Extr" localSheetId="1">#REF!</definedName>
    <definedName name="_124___0Extr">#REF!</definedName>
    <definedName name="_126___0ㅁ" localSheetId="1">#REF!</definedName>
    <definedName name="_126___0ㅁ">#REF!</definedName>
    <definedName name="_128__0_S" localSheetId="1" hidden="1">#REF!</definedName>
    <definedName name="_128__0_S" hidden="1">#REF!</definedName>
    <definedName name="_12월" localSheetId="1">#REF!</definedName>
    <definedName name="_12월">#REF!</definedName>
    <definedName name="_13_____0" localSheetId="1">#REF!</definedName>
    <definedName name="_13_____0">#REF!</definedName>
    <definedName name="_13__±aA¸A÷¹RA_A¡" localSheetId="1">#REF!</definedName>
    <definedName name="_13__±aA¸A÷¹RA_A¡">#REF!</definedName>
    <definedName name="_130±â¾È°" localSheetId="1">#REF!</definedName>
    <definedName name="_130±â¾È°">#REF!</definedName>
    <definedName name="_132±â¾ÈÀ" localSheetId="1">#REF!</definedName>
    <definedName name="_132±â¾ÈÀ">#REF!</definedName>
    <definedName name="_134_0" localSheetId="1">#REF!</definedName>
    <definedName name="_134_0">#REF!</definedName>
    <definedName name="_14_?" localSheetId="1">#REF!</definedName>
    <definedName name="_14_?">#REF!</definedName>
    <definedName name="_14____0" localSheetId="1">#REF!</definedName>
    <definedName name="_14____0">#REF!</definedName>
    <definedName name="_140_01" localSheetId="1">#REF!</definedName>
    <definedName name="_140_01">#REF!</definedName>
    <definedName name="_142_02" localSheetId="1">#REF!</definedName>
    <definedName name="_142_02">#REF!</definedName>
    <definedName name="_144_03" localSheetId="1">#REF!</definedName>
    <definedName name="_144_03">#REF!</definedName>
    <definedName name="_146_04" localSheetId="1">#REF!</definedName>
    <definedName name="_146_04">#REF!</definedName>
    <definedName name="_148_05" localSheetId="1">#REF!</definedName>
    <definedName name="_148_05">#REF!</definedName>
    <definedName name="_15____0" localSheetId="1">#REF!</definedName>
    <definedName name="_15____0">#REF!</definedName>
    <definedName name="_150_06" localSheetId="1">#REF!</definedName>
    <definedName name="_150_06">#REF!</definedName>
    <definedName name="_158__0_S" localSheetId="1" hidden="1">#REF!</definedName>
    <definedName name="_158__0_S" hidden="1">#REF!</definedName>
    <definedName name="_16___Å_____R3_t" localSheetId="1">#REF!</definedName>
    <definedName name="_16___Å_____R3_t">#REF!</definedName>
    <definedName name="_17___ÁÖ¿ä¹_Á_Á¡" localSheetId="1">#REF!</definedName>
    <definedName name="_17___ÁÖ¿ä¹_Á_Á¡">#REF!</definedName>
    <definedName name="_18___AO¿a¹RA_A¡" localSheetId="1">#REF!</definedName>
    <definedName name="_18___AO¿a¹RA_A¡">#REF!</definedName>
    <definedName name="_18__¿¹_êÃÑ°ý½ÃÆ_¼³ONLY" localSheetId="1">#REF!</definedName>
    <definedName name="_18__¿¹_êÃÑ°ý½ÃÆ_¼³ONLY">#REF!</definedName>
    <definedName name="_19____0_S" localSheetId="1" hidden="1">#REF!</definedName>
    <definedName name="_19____0_S" localSheetId="22" hidden="1">#REF!</definedName>
    <definedName name="_19____0_S" localSheetId="6" hidden="1">#REF!</definedName>
    <definedName name="_19____0_S" localSheetId="3" hidden="1">#REF!</definedName>
    <definedName name="_19____0_S" localSheetId="16" hidden="1">#REF!</definedName>
    <definedName name="_19____0_S" localSheetId="21" hidden="1">#REF!</definedName>
    <definedName name="_19____0_S" localSheetId="2" hidden="1">#REF!</definedName>
    <definedName name="_19____0_S" localSheetId="13" hidden="1">#REF!</definedName>
    <definedName name="_19____0_S" localSheetId="14" hidden="1">#REF!</definedName>
    <definedName name="_19____0_S" localSheetId="11" hidden="1">#REF!</definedName>
    <definedName name="_19____0_S" localSheetId="20" hidden="1">#REF!</definedName>
    <definedName name="_19____0_S" hidden="1">#REF!</definedName>
    <definedName name="_1교대" localSheetId="1">#REF!</definedName>
    <definedName name="_1교대">#REF!</definedName>
    <definedName name="_1월조업일수" localSheetId="1">#REF!</definedName>
    <definedName name="_1월조업일수">#REF!</definedName>
    <definedName name="_2" localSheetId="1">#REF!</definedName>
    <definedName name="_2">#REF!</definedName>
    <definedName name="_2_" localSheetId="1">#REF!</definedName>
    <definedName name="_2_">#REF!</definedName>
    <definedName name="_2_____0" localSheetId="1">#REF!</definedName>
    <definedName name="_2_____0">#REF!</definedName>
    <definedName name="_21__Å_____R3_t" localSheetId="1">#REF!</definedName>
    <definedName name="_21__Å_____R3_t">#REF!</definedName>
    <definedName name="_22__ÁÖ¿ä¹_Á_Á¡" localSheetId="1">#REF!</definedName>
    <definedName name="_22__ÁÖ¿ä¹_Á_Á¡">#REF!</definedName>
    <definedName name="_23__AO¿a¹RA_A¡" localSheetId="1">#REF!</definedName>
    <definedName name="_23__AO¿a¹RA_A¡">#REF!</definedName>
    <definedName name="_24__±âÁ¸Â÷¹_Á_Á¡" localSheetId="1">#REF!</definedName>
    <definedName name="_24__±âÁ¸Â÷¹_Á_Á¡">#REF!</definedName>
    <definedName name="_25_____S" localSheetId="1" hidden="1">#REF!</definedName>
    <definedName name="_25_____S" localSheetId="22" hidden="1">#REF!</definedName>
    <definedName name="_25_____S" localSheetId="6" hidden="1">#REF!</definedName>
    <definedName name="_25_____S" localSheetId="3" hidden="1">#REF!</definedName>
    <definedName name="_25_____S" localSheetId="16" hidden="1">#REF!</definedName>
    <definedName name="_25_____S" localSheetId="21" hidden="1">#REF!</definedName>
    <definedName name="_25_____S" localSheetId="2" hidden="1">#REF!</definedName>
    <definedName name="_25_____S" localSheetId="13" hidden="1">#REF!</definedName>
    <definedName name="_25_____S" localSheetId="14" hidden="1">#REF!</definedName>
    <definedName name="_25_____S" localSheetId="11" hidden="1">#REF!</definedName>
    <definedName name="_25_____S" localSheetId="20" hidden="1">#REF!</definedName>
    <definedName name="_25_____S" hidden="1">#REF!</definedName>
    <definedName name="_26__±aA¸A÷¹RA_A¡" localSheetId="1">#REF!</definedName>
    <definedName name="_26__±aA¸A÷¹RA_A¡">#REF!</definedName>
    <definedName name="_26___0_S" localSheetId="1" hidden="1">#REF!</definedName>
    <definedName name="_26___0_S" localSheetId="22" hidden="1">#REF!</definedName>
    <definedName name="_26___0_S" localSheetId="6" hidden="1">#REF!</definedName>
    <definedName name="_26___0_S" localSheetId="3" hidden="1">#REF!</definedName>
    <definedName name="_26___0_S" localSheetId="16" hidden="1">#REF!</definedName>
    <definedName name="_26___0_S" localSheetId="21" hidden="1">#REF!</definedName>
    <definedName name="_26___0_S" localSheetId="2" hidden="1">#REF!</definedName>
    <definedName name="_26___0_S" localSheetId="13" hidden="1">#REF!</definedName>
    <definedName name="_26___0_S" localSheetId="14" hidden="1">#REF!</definedName>
    <definedName name="_26___0_S" localSheetId="11" hidden="1">#REF!</definedName>
    <definedName name="_26___0_S" localSheetId="20" hidden="1">#REF!</definedName>
    <definedName name="_26___0_S" hidden="1">#REF!</definedName>
    <definedName name="_27__¿¹_êÃÑ°ý½ÃÆ_¼³ONLY" localSheetId="1">#REF!</definedName>
    <definedName name="_27__¿¹_êÃÑ°ý½ÃÆ_¼³ONLY">#REF!</definedName>
    <definedName name="_28____0" localSheetId="1">#REF!</definedName>
    <definedName name="_28____0">#REF!</definedName>
    <definedName name="_28___0" localSheetId="1">#REF!</definedName>
    <definedName name="_28___0">#REF!</definedName>
    <definedName name="_2교대" localSheetId="1">#REF!</definedName>
    <definedName name="_2교대">#REF!</definedName>
    <definedName name="_2월" localSheetId="1">#REF!</definedName>
    <definedName name="_2월">#REF!</definedName>
    <definedName name="_3_" localSheetId="1">#REF!</definedName>
    <definedName name="_3_">#REF!</definedName>
    <definedName name="_3______0" localSheetId="1">#REF!</definedName>
    <definedName name="_3______0">#REF!</definedName>
    <definedName name="_32____S" localSheetId="1" hidden="1">#REF!</definedName>
    <definedName name="_32____S" hidden="1">#REF!</definedName>
    <definedName name="_34__0_S" localSheetId="1" hidden="1">#REF!</definedName>
    <definedName name="_34__0_S" hidden="1">#REF!</definedName>
    <definedName name="_36_" localSheetId="1">#REF!</definedName>
    <definedName name="_36_">#REF!</definedName>
    <definedName name="_36__±âÁ¸Â÷¹_Á_Á¡" localSheetId="1">#REF!</definedName>
    <definedName name="_36__±âÁ¸Â÷¹_Á_Á¡">#REF!</definedName>
    <definedName name="_37___0_S" localSheetId="1" hidden="1">#REF!</definedName>
    <definedName name="_37___0_S" localSheetId="22" hidden="1">#REF!</definedName>
    <definedName name="_37___0_S" localSheetId="6" hidden="1">#REF!</definedName>
    <definedName name="_37___0_S" localSheetId="3" hidden="1">#REF!</definedName>
    <definedName name="_37___0_S" localSheetId="21" hidden="1">#REF!</definedName>
    <definedName name="_37___0_S" localSheetId="2" hidden="1">#REF!</definedName>
    <definedName name="_37___0_S" localSheetId="13" hidden="1">#REF!</definedName>
    <definedName name="_37___0_S" localSheetId="14" hidden="1">#REF!</definedName>
    <definedName name="_37___0_S" localSheetId="20" hidden="1">#REF!</definedName>
    <definedName name="_37___0_S" hidden="1">#REF!</definedName>
    <definedName name="_38___0_S" localSheetId="1" hidden="1">#REF!</definedName>
    <definedName name="_38___0_S" localSheetId="22" hidden="1">#REF!</definedName>
    <definedName name="_38___0_S" localSheetId="6" hidden="1">#REF!</definedName>
    <definedName name="_38___0_S" localSheetId="3" hidden="1">#REF!</definedName>
    <definedName name="_38___0_S" localSheetId="21" hidden="1">#REF!</definedName>
    <definedName name="_38___0_S" localSheetId="2" hidden="1">#REF!</definedName>
    <definedName name="_38___0_S" localSheetId="13" hidden="1">#REF!</definedName>
    <definedName name="_38___0_S" localSheetId="14" hidden="1">#REF!</definedName>
    <definedName name="_38___0_S" localSheetId="20" hidden="1">#REF!</definedName>
    <definedName name="_38___0_S" hidden="1">#REF!</definedName>
    <definedName name="_39__±aA¸A÷¹RA_A¡" localSheetId="1">#REF!</definedName>
    <definedName name="_39__±aA¸A÷¹RA_A¡">#REF!</definedName>
    <definedName name="_3월" localSheetId="1">#REF!</definedName>
    <definedName name="_3월">#REF!</definedName>
    <definedName name="_4_" localSheetId="1">#REF!</definedName>
    <definedName name="_4_">#REF!</definedName>
    <definedName name="_4______0" localSheetId="1">#REF!</definedName>
    <definedName name="_4______0">#REF!</definedName>
    <definedName name="_42____0" localSheetId="1">#REF!</definedName>
    <definedName name="_42____0">#REF!</definedName>
    <definedName name="_42__Å_____R3_t" localSheetId="1">#REF!</definedName>
    <definedName name="_42__Å_____R3_t">#REF!</definedName>
    <definedName name="_44__ÁÖ¿ä¹_Á_Á¡" localSheetId="1">#REF!</definedName>
    <definedName name="_44__ÁÖ¿ä¹_Á_Á¡">#REF!</definedName>
    <definedName name="_46__AO¿a¹RA_A¡" localSheetId="1">#REF!</definedName>
    <definedName name="_46__AO¿a¹RA_A¡">#REF!</definedName>
    <definedName name="_48____0" localSheetId="1">#REF!</definedName>
    <definedName name="_48____0">#REF!</definedName>
    <definedName name="_4월" localSheetId="1">#REF!</definedName>
    <definedName name="_4월">#REF!</definedName>
    <definedName name="_5____0" localSheetId="1">#REF!</definedName>
    <definedName name="_5____0">#REF!</definedName>
    <definedName name="_50__¿¹_êÃÑ°ý½ÃÆ_¼³ONLY" localSheetId="1">#REF!</definedName>
    <definedName name="_50__¿¹_êÃÑ°ý½ÃÆ_¼³ONLY">#REF!</definedName>
    <definedName name="_50_____S" localSheetId="1" hidden="1">#REF!</definedName>
    <definedName name="_50_____S" localSheetId="22" hidden="1">#REF!</definedName>
    <definedName name="_50_____S" localSheetId="6" hidden="1">#REF!</definedName>
    <definedName name="_50_____S" localSheetId="3" hidden="1">#REF!</definedName>
    <definedName name="_50_____S" localSheetId="16" hidden="1">#REF!</definedName>
    <definedName name="_50_____S" localSheetId="21" hidden="1">#REF!</definedName>
    <definedName name="_50_____S" localSheetId="2" hidden="1">#REF!</definedName>
    <definedName name="_50_____S" localSheetId="13" hidden="1">#REF!</definedName>
    <definedName name="_50_____S" localSheetId="14" hidden="1">#REF!</definedName>
    <definedName name="_50_____S" localSheetId="11" hidden="1">#REF!</definedName>
    <definedName name="_50_____S" localSheetId="20" hidden="1">#REF!</definedName>
    <definedName name="_50_____S" hidden="1">#REF!</definedName>
    <definedName name="_52___0_S" localSheetId="1" hidden="1">#REF!</definedName>
    <definedName name="_52___0_S" localSheetId="22" hidden="1">#REF!</definedName>
    <definedName name="_52___0_S" localSheetId="6" hidden="1">#REF!</definedName>
    <definedName name="_52___0_S" localSheetId="3" hidden="1">#REF!</definedName>
    <definedName name="_52___0_S" localSheetId="16" hidden="1">#REF!</definedName>
    <definedName name="_52___0_S" localSheetId="21" hidden="1">#REF!</definedName>
    <definedName name="_52___0_S" localSheetId="2" hidden="1">#REF!</definedName>
    <definedName name="_52___0_S" localSheetId="13" hidden="1">#REF!</definedName>
    <definedName name="_52___0_S" localSheetId="14" hidden="1">#REF!</definedName>
    <definedName name="_52___0_S" localSheetId="11" hidden="1">#REF!</definedName>
    <definedName name="_52___0_S" localSheetId="20" hidden="1">#REF!</definedName>
    <definedName name="_52___0_S" hidden="1">#REF!</definedName>
    <definedName name="_521A" localSheetId="1">#REF!</definedName>
    <definedName name="_521A">#REF!</definedName>
    <definedName name="_56__±âÁ¸Â÷¹_Á_Á¡" localSheetId="1">#REF!</definedName>
    <definedName name="_56__±âÁ¸Â÷¹_Á_Á¡">#REF!</definedName>
    <definedName name="_58__±aA¸A÷¹RA_A¡" localSheetId="1">#REF!</definedName>
    <definedName name="_58__±aA¸A÷¹RA_A¡">#REF!</definedName>
    <definedName name="_5월" localSheetId="1">#REF!</definedName>
    <definedName name="_5월">#REF!</definedName>
    <definedName name="_6_" localSheetId="1">#REF!</definedName>
    <definedName name="_6_">#REF!</definedName>
    <definedName name="_6_0" localSheetId="1">#REF!</definedName>
    <definedName name="_6_0">#REF!</definedName>
    <definedName name="_61q_profit" localSheetId="1">#REF!</definedName>
    <definedName name="_61q_profit">#REF!</definedName>
    <definedName name="_63__Å_____R3_t" localSheetId="1">#REF!</definedName>
    <definedName name="_63__Å_____R3_t">#REF!</definedName>
    <definedName name="_66__ÁÖ¿ä¹_Á_Á¡" localSheetId="1">#REF!</definedName>
    <definedName name="_66__ÁÖ¿ä¹_Á_Á¡">#REF!</definedName>
    <definedName name="_69__AO¿a¹RA_A¡" localSheetId="1">#REF!</definedName>
    <definedName name="_69__AO¿a¹RA_A¡">#REF!</definedName>
    <definedName name="_6월" localSheetId="1">#REF!</definedName>
    <definedName name="_6월">#REF!</definedName>
    <definedName name="_7_____0_S" localSheetId="1" hidden="1">#REF!</definedName>
    <definedName name="_7_____0_S" localSheetId="22" hidden="1">#REF!</definedName>
    <definedName name="_7_____0_S" localSheetId="6" hidden="1">#REF!</definedName>
    <definedName name="_7_____0_S" localSheetId="3" hidden="1">#REF!</definedName>
    <definedName name="_7_____0_S" localSheetId="16" hidden="1">#REF!</definedName>
    <definedName name="_7_____0_S" localSheetId="21" hidden="1">#REF!</definedName>
    <definedName name="_7_____0_S" localSheetId="2" hidden="1">#REF!</definedName>
    <definedName name="_7_____0_S" localSheetId="13" hidden="1">#REF!</definedName>
    <definedName name="_7_____0_S" localSheetId="14" hidden="1">#REF!</definedName>
    <definedName name="_7_____0_S" localSheetId="11" hidden="1">#REF!</definedName>
    <definedName name="_7_____0_S" localSheetId="20" hidden="1">#REF!</definedName>
    <definedName name="_7_____0_S" hidden="1">#REF!</definedName>
    <definedName name="_70____0" localSheetId="1">#REF!</definedName>
    <definedName name="_70____0">#REF!</definedName>
    <definedName name="_75_____S" localSheetId="1" hidden="1">#REF!</definedName>
    <definedName name="_75_____S" localSheetId="22" hidden="1">#REF!</definedName>
    <definedName name="_75_____S" localSheetId="6" hidden="1">#REF!</definedName>
    <definedName name="_75_____S" localSheetId="3" hidden="1">#REF!</definedName>
    <definedName name="_75_____S" localSheetId="12" hidden="1">#REF!</definedName>
    <definedName name="_75_____S" localSheetId="16" hidden="1">#REF!</definedName>
    <definedName name="_75_____S" localSheetId="21" hidden="1">#REF!</definedName>
    <definedName name="_75_____S" localSheetId="2" hidden="1">#REF!</definedName>
    <definedName name="_75_____S" localSheetId="13" hidden="1">#REF!</definedName>
    <definedName name="_75_____S" localSheetId="14" hidden="1">#REF!</definedName>
    <definedName name="_75_____S" localSheetId="11" hidden="1">#REF!</definedName>
    <definedName name="_75_____S" localSheetId="23" hidden="1">#REF!</definedName>
    <definedName name="_75_____S" localSheetId="20" hidden="1">#REF!</definedName>
    <definedName name="_75_____S" hidden="1">#REF!</definedName>
    <definedName name="_78___0_S" localSheetId="1" hidden="1">#REF!</definedName>
    <definedName name="_78___0_S" localSheetId="22" hidden="1">#REF!</definedName>
    <definedName name="_78___0_S" localSheetId="6" hidden="1">#REF!</definedName>
    <definedName name="_78___0_S" localSheetId="3" hidden="1">#REF!</definedName>
    <definedName name="_78___0_S" localSheetId="12" hidden="1">#REF!</definedName>
    <definedName name="_78___0_S" localSheetId="16" hidden="1">#REF!</definedName>
    <definedName name="_78___0_S" localSheetId="21" hidden="1">#REF!</definedName>
    <definedName name="_78___0_S" localSheetId="2" hidden="1">#REF!</definedName>
    <definedName name="_78___0_S" localSheetId="13" hidden="1">#REF!</definedName>
    <definedName name="_78___0_S" localSheetId="14" hidden="1">#REF!</definedName>
    <definedName name="_78___0_S" localSheetId="11" hidden="1">#REF!</definedName>
    <definedName name="_78___0_S" localSheetId="23" hidden="1">#REF!</definedName>
    <definedName name="_78___0_S" localSheetId="20" hidden="1">#REF!</definedName>
    <definedName name="_78___0_S" hidden="1">#REF!</definedName>
    <definedName name="_7월" localSheetId="1">#REF!</definedName>
    <definedName name="_7월">#REF!</definedName>
    <definedName name="_8_" localSheetId="1">#REF!</definedName>
    <definedName name="_8_">#REF!</definedName>
    <definedName name="_8___¿¹_êÃÑ°ý½ÃÆ_¼³ONLY" localSheetId="1">#REF!</definedName>
    <definedName name="_8___¿¹_êÃÑ°ý½ÃÆ_¼³ONLY">#REF!</definedName>
    <definedName name="_82412_23000" localSheetId="1">#REF!</definedName>
    <definedName name="_82412_23000">#REF!</definedName>
    <definedName name="_82424_34010" localSheetId="1">#REF!</definedName>
    <definedName name="_82424_34010">#REF!</definedName>
    <definedName name="_82632_33001" localSheetId="1">#REF!</definedName>
    <definedName name="_82632_33001">#REF!</definedName>
    <definedName name="_82634_33001" localSheetId="1">#REF!</definedName>
    <definedName name="_82634_33001">#REF!</definedName>
    <definedName name="_82641_33002" localSheetId="1">#REF!</definedName>
    <definedName name="_82641_33002">#REF!</definedName>
    <definedName name="_82643_21000" localSheetId="1">#REF!</definedName>
    <definedName name="_82643_21000">#REF!</definedName>
    <definedName name="_83403_34010" localSheetId="1">#REF!</definedName>
    <definedName name="_83403_34010">#REF!</definedName>
    <definedName name="_83404_34010" localSheetId="1">#REF!</definedName>
    <definedName name="_83404_34010">#REF!</definedName>
    <definedName name="_83411_34000" localSheetId="1">#REF!</definedName>
    <definedName name="_83411_34000">#REF!</definedName>
    <definedName name="_83411_34020" localSheetId="1">#REF!</definedName>
    <definedName name="_83411_34020">#REF!</definedName>
    <definedName name="_83417_34000" localSheetId="1">#REF!</definedName>
    <definedName name="_83417_34000">#REF!</definedName>
    <definedName name="_83417_34020" localSheetId="1">#REF!</definedName>
    <definedName name="_83417_34020">#REF!</definedName>
    <definedName name="_83421_34000" localSheetId="1">#REF!</definedName>
    <definedName name="_83421_34000">#REF!</definedName>
    <definedName name="_83421_34020" localSheetId="1">#REF!</definedName>
    <definedName name="_83421_34020">#REF!</definedName>
    <definedName name="_83427_34000" localSheetId="1">#REF!</definedName>
    <definedName name="_83427_34000">#REF!</definedName>
    <definedName name="_83427_34020" localSheetId="1">#REF!</definedName>
    <definedName name="_83427_34020">#REF!</definedName>
    <definedName name="_83511_34000" localSheetId="1">#REF!</definedName>
    <definedName name="_83511_34000">#REF!</definedName>
    <definedName name="_83512_34000" localSheetId="1">#REF!</definedName>
    <definedName name="_83512_34000">#REF!</definedName>
    <definedName name="_83514_34000" localSheetId="1">#REF!</definedName>
    <definedName name="_83514_34000">#REF!</definedName>
    <definedName name="_83516_34000" localSheetId="1">#REF!</definedName>
    <definedName name="_83516_34000">#REF!</definedName>
    <definedName name="_83517_34000" localSheetId="1">#REF!</definedName>
    <definedName name="_83517_34000">#REF!</definedName>
    <definedName name="_83519_34000" localSheetId="1">#REF!</definedName>
    <definedName name="_83519_34000">#REF!</definedName>
    <definedName name="_83519_34010" localSheetId="1">#REF!</definedName>
    <definedName name="_83519_34010">#REF!</definedName>
    <definedName name="_83519_34030" localSheetId="1">#REF!</definedName>
    <definedName name="_83519_34030">#REF!</definedName>
    <definedName name="_83521_34000" localSheetId="1">#REF!</definedName>
    <definedName name="_83521_34000">#REF!</definedName>
    <definedName name="_83522_34000" localSheetId="1">#REF!</definedName>
    <definedName name="_83522_34000">#REF!</definedName>
    <definedName name="_83527_34000" localSheetId="1">#REF!</definedName>
    <definedName name="_83527_34000">#REF!</definedName>
    <definedName name="_83531_34000" localSheetId="1">#REF!</definedName>
    <definedName name="_83531_34000">#REF!</definedName>
    <definedName name="_83533_34000" localSheetId="1">#REF!</definedName>
    <definedName name="_83533_34000">#REF!</definedName>
    <definedName name="_83541_34000" localSheetId="1">#REF!</definedName>
    <definedName name="_83541_34000">#REF!</definedName>
    <definedName name="_83543_34000" localSheetId="1">#REF!</definedName>
    <definedName name="_83543_34000">#REF!</definedName>
    <definedName name="_83552_34000" localSheetId="1">#REF!</definedName>
    <definedName name="_83552_34000">#REF!</definedName>
    <definedName name="_83553_34000" localSheetId="1">#REF!</definedName>
    <definedName name="_83553_34000">#REF!</definedName>
    <definedName name="_83555_34000" localSheetId="1">#REF!</definedName>
    <definedName name="_83555_34000">#REF!</definedName>
    <definedName name="_83557_34000" localSheetId="1">#REF!</definedName>
    <definedName name="_83557_34000">#REF!</definedName>
    <definedName name="_83562_34000" localSheetId="1">#REF!</definedName>
    <definedName name="_83562_34000">#REF!</definedName>
    <definedName name="_83565_34000" localSheetId="1">#REF!</definedName>
    <definedName name="_83565_34000">#REF!</definedName>
    <definedName name="_83567_34000" localSheetId="1">#REF!</definedName>
    <definedName name="_83567_34000">#REF!</definedName>
    <definedName name="_9_" localSheetId="1">#REF!</definedName>
    <definedName name="_9_">#REF!</definedName>
    <definedName name="_9__¿¹_êÃÑ°ý½ÃÆ_¼³ONLY" localSheetId="1">#REF!</definedName>
    <definedName name="_9__¿¹_êÃÑ°ý½ÃÆ_¼³ONLY">#REF!</definedName>
    <definedName name="_94년_3__생__산__액" localSheetId="1">#REF!</definedName>
    <definedName name="_94년_3__생__산__액">#REF!</definedName>
    <definedName name="_94년_4__생__산__액" localSheetId="1">#REF!</definedName>
    <definedName name="_94년_4__생__산__액">#REF!</definedName>
    <definedName name="_95年_1_12月_MODEL別_賣出額" localSheetId="1">#REF!</definedName>
    <definedName name="_95年_1_12月_MODEL別_賣出額">#REF!</definedName>
    <definedName name="_96__Å_____R3_t" localSheetId="1">#REF!</definedName>
    <definedName name="_96__Å_____R3_t">#REF!</definedName>
    <definedName name="_98__ÁÖ¿ä¹_Á_Á¡" localSheetId="1">#REF!</definedName>
    <definedName name="_98__ÁÖ¿ä¹_Á_Á¡">#REF!</definedName>
    <definedName name="_98810_34010" localSheetId="1">#REF!</definedName>
    <definedName name="_98810_34010">#REF!</definedName>
    <definedName name="_98820_34010" localSheetId="1">#REF!</definedName>
    <definedName name="_98820_34010">#REF!</definedName>
    <definedName name="_9월" localSheetId="1">#REF!</definedName>
    <definedName name="_9월">#REF!</definedName>
    <definedName name="_a1" localSheetId="1">#REF!</definedName>
    <definedName name="_a1">#REF!</definedName>
    <definedName name="_a10" localSheetId="1">#REF!</definedName>
    <definedName name="_a10">#REF!</definedName>
    <definedName name="_a11" localSheetId="1">#REF!</definedName>
    <definedName name="_a11">#REF!</definedName>
    <definedName name="_a1O" localSheetId="1">#REF!,#REF!,#REF!,#REF!</definedName>
    <definedName name="_a1O">#REF!,#REF!,#REF!,#REF!</definedName>
    <definedName name="_a1Z" localSheetId="1">#REF!,#REF!,#REF!,#REF!</definedName>
    <definedName name="_a1Z">#REF!,#REF!,#REF!,#REF!</definedName>
    <definedName name="_a2" localSheetId="1">#REF!</definedName>
    <definedName name="_a2">#REF!</definedName>
    <definedName name="_A20000" localSheetId="1">#REF!</definedName>
    <definedName name="_A20000">#REF!</definedName>
    <definedName name="_A25000" localSheetId="1">#REF!</definedName>
    <definedName name="_A25000">#REF!</definedName>
    <definedName name="_a2O" localSheetId="1">#REF!,#REF!,#REF!,#REF!,#REF!</definedName>
    <definedName name="_a2O">#REF!,#REF!,#REF!,#REF!,#REF!</definedName>
    <definedName name="_a2Z" localSheetId="1">#REF!,#REF!,#REF!,#REF!,#REF!</definedName>
    <definedName name="_a2Z">#REF!,#REF!,#REF!,#REF!,#REF!</definedName>
    <definedName name="_a3" localSheetId="1">#REF!</definedName>
    <definedName name="_a3">#REF!</definedName>
    <definedName name="_a3O" localSheetId="1">#REF!,#REF!,#REF!,#REF!,#REF!</definedName>
    <definedName name="_a3O">#REF!,#REF!,#REF!,#REF!,#REF!</definedName>
    <definedName name="_a3Z" localSheetId="1">#REF!,#REF!,#REF!,#REF!,#REF!</definedName>
    <definedName name="_a3Z">#REF!,#REF!,#REF!,#REF!,#REF!</definedName>
    <definedName name="_a4" localSheetId="1">#REF!</definedName>
    <definedName name="_a4">#REF!</definedName>
    <definedName name="_Ａ４1">#N/A</definedName>
    <definedName name="_Ａ４2">#N/A</definedName>
    <definedName name="_a5" localSheetId="1">#REF!</definedName>
    <definedName name="_a5">#REF!</definedName>
    <definedName name="_a6" localSheetId="1">#REF!</definedName>
    <definedName name="_a6">#REF!</definedName>
    <definedName name="_a7" localSheetId="1">#REF!</definedName>
    <definedName name="_a7">#REF!</definedName>
    <definedName name="_a8" localSheetId="1">#REF!</definedName>
    <definedName name="_a8">#REF!</definedName>
    <definedName name="_a9" localSheetId="1">#REF!</definedName>
    <definedName name="_a9">#REF!</definedName>
    <definedName name="_aA1" localSheetId="1">#REF!</definedName>
    <definedName name="_aA1">#REF!</definedName>
    <definedName name="_aA2" localSheetId="1">#REF!</definedName>
    <definedName name="_aA2">#REF!</definedName>
    <definedName name="_aA3" localSheetId="1">#REF!</definedName>
    <definedName name="_aA3">#REF!</definedName>
    <definedName name="_aO" localSheetId="1">'3.경영실적 PT'!_a1O</definedName>
    <definedName name="_aO">_a1O</definedName>
    <definedName name="_aof2" localSheetId="1">#REF!</definedName>
    <definedName name="_aof2">#REF!</definedName>
    <definedName name="_AS6" localSheetId="1"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Z" localSheetId="1">'3.경영실적 PT'!_a1Z</definedName>
    <definedName name="_aZ">_a1Z</definedName>
    <definedName name="_b1" localSheetId="1">#REF!</definedName>
    <definedName name="_b1">#REF!</definedName>
    <definedName name="_b10" localSheetId="1">#REF!</definedName>
    <definedName name="_b10">#REF!</definedName>
    <definedName name="_b11" localSheetId="1">#REF!</definedName>
    <definedName name="_b11">#REF!</definedName>
    <definedName name="_b2" localSheetId="1">#REF!</definedName>
    <definedName name="_b2">#REF!</definedName>
    <definedName name="_b3" localSheetId="1">#REF!</definedName>
    <definedName name="_b3">#REF!</definedName>
    <definedName name="_b4" localSheetId="1">#REF!</definedName>
    <definedName name="_b4">#REF!</definedName>
    <definedName name="_b5" localSheetId="1">#REF!</definedName>
    <definedName name="_b5">#REF!</definedName>
    <definedName name="_b6" localSheetId="1">#REF!</definedName>
    <definedName name="_b6">#REF!</definedName>
    <definedName name="_b7" localSheetId="1">#REF!</definedName>
    <definedName name="_b7">#REF!</definedName>
    <definedName name="_b8" localSheetId="1">#REF!</definedName>
    <definedName name="_b8">#REF!</definedName>
    <definedName name="_b9" localSheetId="1">#REF!</definedName>
    <definedName name="_b9">#REF!</definedName>
    <definedName name="_bmk_a" localSheetId="1">#REF!</definedName>
    <definedName name="_bmk_a">#REF!</definedName>
    <definedName name="_bmk_b" localSheetId="1">#REF!</definedName>
    <definedName name="_bmk_b">#REF!</definedName>
    <definedName name="_C1244ㅁ1430" localSheetId="1">#REF!</definedName>
    <definedName name="_C1244ㅁ1430">#REF!</definedName>
    <definedName name="_CBM2" localSheetId="1">#REF!</definedName>
    <definedName name="_CBM2">#REF!</definedName>
    <definedName name="_chk1" localSheetId="1">#REF!</definedName>
    <definedName name="_chk1">#REF!</definedName>
    <definedName name="_chk110" localSheetId="1">#REF!</definedName>
    <definedName name="_chk110">#REF!</definedName>
    <definedName name="_chk2" localSheetId="1">#REF!</definedName>
    <definedName name="_chk2">#REF!</definedName>
    <definedName name="_chk210" localSheetId="1">#REF!</definedName>
    <definedName name="_chk210">#REF!</definedName>
    <definedName name="_CRS1" localSheetId="1">#REF!</definedName>
    <definedName name="_CRS1">#REF!</definedName>
    <definedName name="_CT75" localSheetId="1">#REF!</definedName>
    <definedName name="_CT75">#REF!</definedName>
    <definedName name="_D1" localSheetId="1">#REF!</definedName>
    <definedName name="_D1">#REF!</definedName>
    <definedName name="_D2" localSheetId="1">#REF!</definedName>
    <definedName name="_D2">#REF!</definedName>
    <definedName name="_D3" localSheetId="1">#REF!</definedName>
    <definedName name="_D3">#REF!</definedName>
    <definedName name="_d31" localSheetId="1">#REF!</definedName>
    <definedName name="_d31">#REF!</definedName>
    <definedName name="_D4" localSheetId="1">#REF!</definedName>
    <definedName name="_D4">#REF!</definedName>
    <definedName name="_D5" localSheetId="1">#REF!</definedName>
    <definedName name="_D5">#REF!</definedName>
    <definedName name="_D6" localSheetId="1">#REF!</definedName>
    <definedName name="_D6">#REF!</definedName>
    <definedName name="_D7" localSheetId="1">#REF!</definedName>
    <definedName name="_D7">#REF!</definedName>
    <definedName name="_D8" localSheetId="1">#REF!</definedName>
    <definedName name="_D8">#REF!</definedName>
    <definedName name="_D9" localSheetId="1">#REF!</definedName>
    <definedName name="_D9">#REF!</definedName>
    <definedName name="_Dist_Bin" localSheetId="1" hidden="1">#REF!</definedName>
    <definedName name="_Dist_Bin" localSheetId="22" hidden="1">#REF!</definedName>
    <definedName name="_Dist_Bin" localSheetId="6" hidden="1">#REF!</definedName>
    <definedName name="_Dist_Bin" localSheetId="3" hidden="1">#REF!</definedName>
    <definedName name="_Dist_Bin" localSheetId="16" hidden="1">#REF!</definedName>
    <definedName name="_Dist_Bin" localSheetId="21" hidden="1">#REF!</definedName>
    <definedName name="_Dist_Bin" localSheetId="2" hidden="1">#REF!</definedName>
    <definedName name="_Dist_Bin" localSheetId="13" hidden="1">#REF!</definedName>
    <definedName name="_Dist_Bin" localSheetId="14" hidden="1">#REF!</definedName>
    <definedName name="_Dist_Bin" localSheetId="11" hidden="1">#REF!</definedName>
    <definedName name="_Dist_Bin" localSheetId="20" hidden="1">#REF!</definedName>
    <definedName name="_Dist_Bin" hidden="1">#REF!</definedName>
    <definedName name="_DMC2" localSheetId="1">#REF!</definedName>
    <definedName name="_DMC2">#REF!</definedName>
    <definedName name="_E1" localSheetId="1" hidden="1">{#N/A,#N/A,FALSE,"KMC최종회의(7월) 자료"}</definedName>
    <definedName name="_E1" localSheetId="22" hidden="1">{#N/A,#N/A,FALSE,"KMC최종회의(7월) 자료"}</definedName>
    <definedName name="_E1" localSheetId="16" hidden="1">{#N/A,#N/A,FALSE,"KMC최종회의(7월) 자료"}</definedName>
    <definedName name="_E1" hidden="1">{#N/A,#N/A,FALSE,"KMC최종회의(7월) 자료"}</definedName>
    <definedName name="_E2" localSheetId="1" hidden="1">{#N/A,#N/A,FALSE,"KMC최종회의(7월) 자료"}</definedName>
    <definedName name="_E2" localSheetId="22" hidden="1">{#N/A,#N/A,FALSE,"KMC최종회의(7월) 자료"}</definedName>
    <definedName name="_E2" localSheetId="16" hidden="1">{#N/A,#N/A,FALSE,"KMC최종회의(7월) 자료"}</definedName>
    <definedName name="_E2" hidden="1">{#N/A,#N/A,FALSE,"KMC최종회의(7월) 자료"}</definedName>
    <definedName name="_E3" localSheetId="1">#REF!</definedName>
    <definedName name="_E3">#REF!</definedName>
    <definedName name="_E4" localSheetId="1">#REF!</definedName>
    <definedName name="_E4">#REF!</definedName>
    <definedName name="_E5" localSheetId="1">#REF!</definedName>
    <definedName name="_E5">#REF!</definedName>
    <definedName name="_E6" localSheetId="1">#REF!</definedName>
    <definedName name="_E6">#REF!</definedName>
    <definedName name="_E7" localSheetId="1">#REF!</definedName>
    <definedName name="_E7">#REF!</definedName>
    <definedName name="_ECU2" localSheetId="1">#REF!</definedName>
    <definedName name="_ECU2">#REF!</definedName>
    <definedName name="_EO2" localSheetId="1"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FF3" localSheetId="1">#REF!</definedName>
    <definedName name="_FF3">#REF!</definedName>
    <definedName name="_Fill" hidden="1">[2]외주현황.wq1!$A$403:$A$435</definedName>
    <definedName name="_xlnm._FilterDatabase" localSheetId="1" hidden="1">#REF!</definedName>
    <definedName name="_xlnm._FilterDatabase" localSheetId="22" hidden="1">#REF!</definedName>
    <definedName name="_xlnm._FilterDatabase" localSheetId="27" hidden="1">IS!$A$30:$DA$118</definedName>
    <definedName name="_xlnm._FilterDatabase" localSheetId="6" hidden="1">#REF!</definedName>
    <definedName name="_xlnm._FilterDatabase" localSheetId="3" hidden="1">#REF!</definedName>
    <definedName name="_xlnm._FilterDatabase" localSheetId="12" hidden="1">#REF!</definedName>
    <definedName name="_xlnm._FilterDatabase" localSheetId="16" hidden="1">#REF!</definedName>
    <definedName name="_xlnm._FilterDatabase" localSheetId="21" hidden="1">#REF!</definedName>
    <definedName name="_xlnm._FilterDatabase" localSheetId="2" hidden="1">#REF!</definedName>
    <definedName name="_xlnm._FilterDatabase" localSheetId="17" hidden="1">#REF!</definedName>
    <definedName name="_xlnm._FilterDatabase" localSheetId="13" hidden="1">#REF!</definedName>
    <definedName name="_xlnm._FilterDatabase" localSheetId="14" hidden="1">#REF!</definedName>
    <definedName name="_xlnm._FilterDatabase" localSheetId="11" hidden="1">#REF!</definedName>
    <definedName name="_xlnm._FilterDatabase" localSheetId="23" hidden="1">#REF!</definedName>
    <definedName name="_xlnm._FilterDatabase" localSheetId="20" hidden="1">#REF!</definedName>
    <definedName name="_xlnm._FilterDatabase" hidden="1">#REF!</definedName>
    <definedName name="_G1" localSheetId="1">#REF!</definedName>
    <definedName name="_G1">#REF!</definedName>
    <definedName name="_GG1" localSheetId="1">#REF!</definedName>
    <definedName name="_GG1">#REF!</definedName>
    <definedName name="_HIH40" localSheetId="1">#REF!</definedName>
    <definedName name="_HIH40">#REF!</definedName>
    <definedName name="_HIH50" localSheetId="1">#REF!</definedName>
    <definedName name="_HIH50">#REF!</definedName>
    <definedName name="_HIV30" localSheetId="1">#REF!</definedName>
    <definedName name="_HIV30">#REF!</definedName>
    <definedName name="_HIV40" localSheetId="1">#REF!</definedName>
    <definedName name="_HIV40">#REF!</definedName>
    <definedName name="_HIV50" localSheetId="1">#REF!</definedName>
    <definedName name="_HIV50">#REF!</definedName>
    <definedName name="_iir7" localSheetId="1">#REF!</definedName>
    <definedName name="_iir7">#REF!</definedName>
    <definedName name="_j35015" localSheetId="1">#REF!</definedName>
    <definedName name="_j35015">#REF!</definedName>
    <definedName name="_JUN93" localSheetId="1">#REF!</definedName>
    <definedName name="_JUN93">#REF!</definedName>
    <definedName name="_KAG40" localSheetId="1">#REF!</definedName>
    <definedName name="_KAG40">#REF!</definedName>
    <definedName name="_KBN135" localSheetId="1">#REF!</definedName>
    <definedName name="_KBN135">#REF!</definedName>
    <definedName name="_KDX3">'[1]계정관리 (실적) 2016'!_KDX3</definedName>
    <definedName name="_Key1" localSheetId="1" hidden="1">#REF!</definedName>
    <definedName name="_Key1" localSheetId="22" hidden="1">#REF!</definedName>
    <definedName name="_Key1" localSheetId="6" hidden="1">#REF!</definedName>
    <definedName name="_Key1" localSheetId="3" hidden="1">#REF!</definedName>
    <definedName name="_Key1" localSheetId="16" hidden="1">#REF!</definedName>
    <definedName name="_Key1" localSheetId="21" hidden="1">#REF!</definedName>
    <definedName name="_Key1" localSheetId="2" hidden="1">#REF!</definedName>
    <definedName name="_Key1" localSheetId="13" hidden="1">#REF!</definedName>
    <definedName name="_Key1" localSheetId="14" hidden="1">#REF!</definedName>
    <definedName name="_Key1" localSheetId="11" hidden="1">#REF!</definedName>
    <definedName name="_Key1" localSheetId="20" hidden="1">#REF!</definedName>
    <definedName name="_Key1" hidden="1">#REF!</definedName>
    <definedName name="_Key2" localSheetId="1" hidden="1">#REF!</definedName>
    <definedName name="_Key2" localSheetId="22" hidden="1">#REF!</definedName>
    <definedName name="_Key2" localSheetId="6" hidden="1">#REF!</definedName>
    <definedName name="_Key2" localSheetId="3" hidden="1">#REF!</definedName>
    <definedName name="_Key2" localSheetId="16" hidden="1">#REF!</definedName>
    <definedName name="_Key2" localSheetId="21" hidden="1">#REF!</definedName>
    <definedName name="_Key2" localSheetId="2" hidden="1">#REF!</definedName>
    <definedName name="_Key2" localSheetId="13" hidden="1">#REF!</definedName>
    <definedName name="_Key2" localSheetId="14" hidden="1">#REF!</definedName>
    <definedName name="_Key2" localSheetId="11" hidden="1">#REF!</definedName>
    <definedName name="_Key2" localSheetId="20" hidden="1">#REF!</definedName>
    <definedName name="_Key2" hidden="1">#REF!</definedName>
    <definedName name="_KGN32" localSheetId="1">#REF!</definedName>
    <definedName name="_KGN32">#REF!</definedName>
    <definedName name="_KH10" localSheetId="1">#REF!</definedName>
    <definedName name="_KH10">#REF!</definedName>
    <definedName name="_KH3" localSheetId="1">#REF!</definedName>
    <definedName name="_KH3">#REF!</definedName>
    <definedName name="_KRV6" localSheetId="1">#REF!</definedName>
    <definedName name="_KRV6">#REF!</definedName>
    <definedName name="_KV2" localSheetId="1">#REF!</definedName>
    <definedName name="_KV2">#REF!</definedName>
    <definedName name="_KV25" localSheetId="1">#REF!</definedName>
    <definedName name="_KV25">#REF!</definedName>
    <definedName name="_KV45" localSheetId="1">#REF!</definedName>
    <definedName name="_KV45">#REF!</definedName>
    <definedName name="_KV60" localSheetId="1">#REF!</definedName>
    <definedName name="_KV60">#REF!</definedName>
    <definedName name="_KV75" localSheetId="1">#REF!</definedName>
    <definedName name="_KV75">#REF!</definedName>
    <definedName name="_KV90" localSheetId="1">#REF!</definedName>
    <definedName name="_KV90">#REF!</definedName>
    <definedName name="_LD100" localSheetId="1">#REF!</definedName>
    <definedName name="_LD100">#REF!</definedName>
    <definedName name="_LPS2" localSheetId="1" hidden="1">{#N/A,#N/A,FALSE,"단축1";#N/A,#N/A,FALSE,"단축2";#N/A,#N/A,FALSE,"단축3";#N/A,#N/A,FALSE,"장축";#N/A,#N/A,FALSE,"4WD"}</definedName>
    <definedName name="_LPS2" localSheetId="22" hidden="1">{#N/A,#N/A,FALSE,"단축1";#N/A,#N/A,FALSE,"단축2";#N/A,#N/A,FALSE,"단축3";#N/A,#N/A,FALSE,"장축";#N/A,#N/A,FALSE,"4WD"}</definedName>
    <definedName name="_LPS2" localSheetId="16" hidden="1">{#N/A,#N/A,FALSE,"단축1";#N/A,#N/A,FALSE,"단축2";#N/A,#N/A,FALSE,"단축3";#N/A,#N/A,FALSE,"장축";#N/A,#N/A,FALSE,"4WD"}</definedName>
    <definedName name="_LPS2" hidden="1">{#N/A,#N/A,FALSE,"단축1";#N/A,#N/A,FALSE,"단축2";#N/A,#N/A,FALSE,"단축3";#N/A,#N/A,FALSE,"장축";#N/A,#N/A,FALSE,"4WD"}</definedName>
    <definedName name="_MatInverse_In" localSheetId="1" hidden="1">#REF!</definedName>
    <definedName name="_MatInverse_In" localSheetId="22" hidden="1">#REF!</definedName>
    <definedName name="_MatInverse_In" localSheetId="6" hidden="1">#REF!</definedName>
    <definedName name="_MatInverse_In" localSheetId="3" hidden="1">#REF!</definedName>
    <definedName name="_MatInverse_In" localSheetId="16" hidden="1">#REF!</definedName>
    <definedName name="_MatInverse_In" localSheetId="21" hidden="1">#REF!</definedName>
    <definedName name="_MatInverse_In" localSheetId="2" hidden="1">#REF!</definedName>
    <definedName name="_MatInverse_In" localSheetId="13" hidden="1">#REF!</definedName>
    <definedName name="_MatInverse_In" localSheetId="14" hidden="1">#REF!</definedName>
    <definedName name="_MatInverse_In" localSheetId="11" hidden="1">#REF!</definedName>
    <definedName name="_MatInverse_In" localSheetId="20" hidden="1">#REF!</definedName>
    <definedName name="_MatInverse_In" hidden="1">#REF!</definedName>
    <definedName name="_MatInverse_Out" localSheetId="1" hidden="1">#REF!</definedName>
    <definedName name="_MatInverse_Out" localSheetId="22" hidden="1">#REF!</definedName>
    <definedName name="_MatInverse_Out" localSheetId="6" hidden="1">#REF!</definedName>
    <definedName name="_MatInverse_Out" localSheetId="3" hidden="1">#REF!</definedName>
    <definedName name="_MatInverse_Out" localSheetId="16" hidden="1">#REF!</definedName>
    <definedName name="_MatInverse_Out" localSheetId="21" hidden="1">#REF!</definedName>
    <definedName name="_MatInverse_Out" localSheetId="2" hidden="1">#REF!</definedName>
    <definedName name="_MatInverse_Out" localSheetId="13" hidden="1">#REF!</definedName>
    <definedName name="_MatInverse_Out" localSheetId="14" hidden="1">#REF!</definedName>
    <definedName name="_MatInverse_Out" localSheetId="11" hidden="1">#REF!</definedName>
    <definedName name="_MatInverse_Out" localSheetId="20" hidden="1">#REF!</definedName>
    <definedName name="_MatInverse_Out" hidden="1">#REF!</definedName>
    <definedName name="_MID1" localSheetId="1">#REF!</definedName>
    <definedName name="_MID1">#REF!</definedName>
    <definedName name="_MID2" localSheetId="1">#REF!</definedName>
    <definedName name="_MID2">#REF!</definedName>
    <definedName name="_MID3" localSheetId="1">#REF!</definedName>
    <definedName name="_MID3">#REF!</definedName>
    <definedName name="_MID4" localSheetId="1">#REF!</definedName>
    <definedName name="_MID4">#REF!</definedName>
    <definedName name="_NA11" localSheetId="1" hidden="1">{#N/A,#N/A,FALSE,"단축1";#N/A,#N/A,FALSE,"단축2";#N/A,#N/A,FALSE,"단축3";#N/A,#N/A,FALSE,"장축";#N/A,#N/A,FALSE,"4WD"}</definedName>
    <definedName name="_NA11" hidden="1">{#N/A,#N/A,FALSE,"단축1";#N/A,#N/A,FALSE,"단축2";#N/A,#N/A,FALSE,"단축3";#N/A,#N/A,FALSE,"장축";#N/A,#N/A,FALSE,"4WD"}</definedName>
    <definedName name="_NB7" localSheetId="1">#REF!</definedName>
    <definedName name="_NB7">#REF!</definedName>
    <definedName name="_NB9" localSheetId="1">#REF!</definedName>
    <definedName name="_NB9">#REF!</definedName>
    <definedName name="_nbj75" localSheetId="1" hidden="1">{#N/A,#N/A,FALSE,"단축1";#N/A,#N/A,FALSE,"단축2";#N/A,#N/A,FALSE,"단축3";#N/A,#N/A,FALSE,"장축";#N/A,#N/A,FALSE,"4WD"}</definedName>
    <definedName name="_nbj75" localSheetId="22" hidden="1">{#N/A,#N/A,FALSE,"단축1";#N/A,#N/A,FALSE,"단축2";#N/A,#N/A,FALSE,"단축3";#N/A,#N/A,FALSE,"장축";#N/A,#N/A,FALSE,"4WD"}</definedName>
    <definedName name="_nbj75" localSheetId="16" hidden="1">{#N/A,#N/A,FALSE,"단축1";#N/A,#N/A,FALSE,"단축2";#N/A,#N/A,FALSE,"단축3";#N/A,#N/A,FALSE,"장축";#N/A,#N/A,FALSE,"4WD"}</definedName>
    <definedName name="_nbj75" hidden="1">{#N/A,#N/A,FALSE,"단축1";#N/A,#N/A,FALSE,"단축2";#N/A,#N/A,FALSE,"단축3";#N/A,#N/A,FALSE,"장축";#N/A,#N/A,FALSE,"4WD"}</definedName>
    <definedName name="_NN2" localSheetId="1">#REF!</definedName>
    <definedName name="_NN2">#REF!</definedName>
    <definedName name="_NT1" localSheetId="1">#REF!</definedName>
    <definedName name="_NT1">#REF!</definedName>
    <definedName name="_NT10" localSheetId="1">#REF!</definedName>
    <definedName name="_NT10">#REF!</definedName>
    <definedName name="_NT15" localSheetId="1">#REF!</definedName>
    <definedName name="_NT15">#REF!</definedName>
    <definedName name="_NT25" localSheetId="1">#REF!</definedName>
    <definedName name="_NT25">#REF!</definedName>
    <definedName name="_OPS1" localSheetId="1" hidden="1">{"Wire Charts",#N/A,TRUE,"Wires"}</definedName>
    <definedName name="_OPS1" localSheetId="22" hidden="1">{"Wire Charts",#N/A,TRUE,"Wires"}</definedName>
    <definedName name="_OPS1" localSheetId="16" hidden="1">{"Wire Charts",#N/A,TRUE,"Wires"}</definedName>
    <definedName name="_OPS1" hidden="1">{"Wire Charts",#N/A,TRUE,"Wires"}</definedName>
    <definedName name="_Order1" hidden="1">255</definedName>
    <definedName name="_Order2" hidden="1">255</definedName>
    <definedName name="_p1" localSheetId="1">#REF!</definedName>
    <definedName name="_p1">#REF!</definedName>
    <definedName name="_P3" localSheetId="1" hidden="1">{#N/A,#N/A,FALSE,"단축1";#N/A,#N/A,FALSE,"단축2";#N/A,#N/A,FALSE,"단축3";#N/A,#N/A,FALSE,"장축";#N/A,#N/A,FALSE,"4WD"}</definedName>
    <definedName name="_P3" localSheetId="22" hidden="1">{#N/A,#N/A,FALSE,"단축1";#N/A,#N/A,FALSE,"단축2";#N/A,#N/A,FALSE,"단축3";#N/A,#N/A,FALSE,"장축";#N/A,#N/A,FALSE,"4WD"}</definedName>
    <definedName name="_P3" localSheetId="16" hidden="1">{#N/A,#N/A,FALSE,"단축1";#N/A,#N/A,FALSE,"단축2";#N/A,#N/A,FALSE,"단축3";#N/A,#N/A,FALSE,"장축";#N/A,#N/A,FALSE,"4WD"}</definedName>
    <definedName name="_P3" hidden="1">{#N/A,#N/A,FALSE,"단축1";#N/A,#N/A,FALSE,"단축2";#N/A,#N/A,FALSE,"단축3";#N/A,#N/A,FALSE,"장축";#N/A,#N/A,FALSE,"4WD"}</definedName>
    <definedName name="_PLT1" localSheetId="1">#REF!</definedName>
    <definedName name="_PLT1">#REF!</definedName>
    <definedName name="_PLT2" localSheetId="1">#REF!</definedName>
    <definedName name="_PLT2">#REF!</definedName>
    <definedName name="_por1" localSheetId="1">#REF!</definedName>
    <definedName name="_por1">#REF!</definedName>
    <definedName name="_PP1" localSheetId="1">#REF!</definedName>
    <definedName name="_PP1">#REF!</definedName>
    <definedName name="_PTO1" localSheetId="1">#REF!</definedName>
    <definedName name="_PTO1">#REF!</definedName>
    <definedName name="_PTO2" localSheetId="1">#REF!</definedName>
    <definedName name="_PTO2">#REF!</definedName>
    <definedName name="_Q1" localSheetId="1" hidden="1">{#N/A,#N/A,FALSE,"KMC최종회의(7월) 자료"}</definedName>
    <definedName name="_Q1" localSheetId="22" hidden="1">{#N/A,#N/A,FALSE,"KMC최종회의(7월) 자료"}</definedName>
    <definedName name="_Q1" localSheetId="16" hidden="1">{#N/A,#N/A,FALSE,"KMC최종회의(7월) 자료"}</definedName>
    <definedName name="_Q1" hidden="1">{#N/A,#N/A,FALSE,"KMC최종회의(7월) 자료"}</definedName>
    <definedName name="_Q2" localSheetId="1" hidden="1">{#N/A,#N/A,FALSE,"KMC최종회의(7월) 자료"}</definedName>
    <definedName name="_Q2" localSheetId="22" hidden="1">{#N/A,#N/A,FALSE,"KMC최종회의(7월) 자료"}</definedName>
    <definedName name="_Q2" localSheetId="16" hidden="1">{#N/A,#N/A,FALSE,"KMC최종회의(7월) 자료"}</definedName>
    <definedName name="_Q2" hidden="1">{#N/A,#N/A,FALSE,"KMC최종회의(7월) 자료"}</definedName>
    <definedName name="_Q3" localSheetId="1" hidden="1">{#N/A,#N/A,FALSE,"KMC최종회의(7월) 자료"}</definedName>
    <definedName name="_Q3" localSheetId="22" hidden="1">{#N/A,#N/A,FALSE,"KMC최종회의(7월) 자료"}</definedName>
    <definedName name="_Q3" localSheetId="16" hidden="1">{#N/A,#N/A,FALSE,"KMC최종회의(7월) 자료"}</definedName>
    <definedName name="_Q3" hidden="1">{#N/A,#N/A,FALSE,"KMC최종회의(7월) 자료"}</definedName>
    <definedName name="_Q5" localSheetId="1" hidden="1">{#N/A,#N/A,FALSE,"KMC최종회의(7월) 자료"}</definedName>
    <definedName name="_Q5" localSheetId="22" hidden="1">{#N/A,#N/A,FALSE,"KMC최종회의(7월) 자료"}</definedName>
    <definedName name="_Q5" localSheetId="16" hidden="1">{#N/A,#N/A,FALSE,"KMC최종회의(7월) 자료"}</definedName>
    <definedName name="_Q5" hidden="1">{#N/A,#N/A,FALSE,"KMC최종회의(7월) 자료"}</definedName>
    <definedName name="_Q7" localSheetId="1" hidden="1">{#N/A,#N/A,FALSE,"KMC최종회의(7월) 자료"}</definedName>
    <definedName name="_Q7" localSheetId="22" hidden="1">{#N/A,#N/A,FALSE,"KMC최종회의(7월) 자료"}</definedName>
    <definedName name="_Q7" localSheetId="16" hidden="1">{#N/A,#N/A,FALSE,"KMC최종회의(7월) 자료"}</definedName>
    <definedName name="_Q7" hidden="1">{#N/A,#N/A,FALSE,"KMC최종회의(7월) 자료"}</definedName>
    <definedName name="_Q8" localSheetId="1" hidden="1">{#N/A,#N/A,FALSE,"KMC최종회의(7월) 자료"}</definedName>
    <definedName name="_Q8" localSheetId="22" hidden="1">{#N/A,#N/A,FALSE,"KMC최종회의(7월) 자료"}</definedName>
    <definedName name="_Q8" localSheetId="16" hidden="1">{#N/A,#N/A,FALSE,"KMC최종회의(7월) 자료"}</definedName>
    <definedName name="_Q8" hidden="1">{#N/A,#N/A,FALSE,"KMC최종회의(7월) 자료"}</definedName>
    <definedName name="_Q9" localSheetId="1" hidden="1">{#N/A,#N/A,FALSE,"KMC최종회의(7월) 자료"}</definedName>
    <definedName name="_Q9" localSheetId="22" hidden="1">{#N/A,#N/A,FALSE,"KMC최종회의(7월) 자료"}</definedName>
    <definedName name="_Q9" localSheetId="16" hidden="1">{#N/A,#N/A,FALSE,"KMC최종회의(7월) 자료"}</definedName>
    <definedName name="_Q9" hidden="1">{#N/A,#N/A,FALSE,"KMC최종회의(7월) 자료"}</definedName>
    <definedName name="_QJ55" localSheetId="1" hidden="1">{#NULL!,#N/A,FALSE,0;#N/A,#N/A,FALSE,0;#N/A,#N/A,FALSE,0;#N/A,#N/A,FALSE,0;#N/A,#N/A,FALSE,0}</definedName>
    <definedName name="_QJ55" localSheetId="22" hidden="1">{#NULL!,#N/A,FALSE,0;#N/A,#N/A,FALSE,0;#N/A,#N/A,FALSE,0;#N/A,#N/A,FALSE,0;#N/A,#N/A,FALSE,0}</definedName>
    <definedName name="_QJ55" localSheetId="16" hidden="1">{#NULL!,#N/A,FALSE,0;#N/A,#N/A,FALSE,0;#N/A,#N/A,FALSE,0;#N/A,#N/A,FALSE,0;#N/A,#N/A,FALSE,0}</definedName>
    <definedName name="_QJ55" hidden="1">{#NULL!,#N/A,FALSE,0;#N/A,#N/A,FALSE,0;#N/A,#N/A,FALSE,0;#N/A,#N/A,FALSE,0;#N/A,#N/A,FALSE,0}</definedName>
    <definedName name="_QQ123" localSheetId="1">#REF!</definedName>
    <definedName name="_QQ123">#REF!</definedName>
    <definedName name="_Regression_Out" localSheetId="1" hidden="1">#REF!</definedName>
    <definedName name="_Regression_Out" localSheetId="22" hidden="1">#REF!</definedName>
    <definedName name="_Regression_Out" localSheetId="6" hidden="1">#REF!</definedName>
    <definedName name="_Regression_Out" localSheetId="3" hidden="1">#REF!</definedName>
    <definedName name="_Regression_Out" localSheetId="16" hidden="1">#REF!</definedName>
    <definedName name="_Regression_Out" localSheetId="21" hidden="1">#REF!</definedName>
    <definedName name="_Regression_Out" localSheetId="2" hidden="1">#REF!</definedName>
    <definedName name="_Regression_Out" localSheetId="13" hidden="1">#REF!</definedName>
    <definedName name="_Regression_Out" localSheetId="14" hidden="1">#REF!</definedName>
    <definedName name="_Regression_Out" localSheetId="11" hidden="1">#REF!</definedName>
    <definedName name="_Regression_Out" localSheetId="20" hidden="1">#REF!</definedName>
    <definedName name="_Regression_Out" hidden="1">#REF!</definedName>
    <definedName name="_Regression_X" localSheetId="1" hidden="1">#REF!</definedName>
    <definedName name="_Regression_X" localSheetId="22" hidden="1">#REF!</definedName>
    <definedName name="_Regression_X" localSheetId="6" hidden="1">#REF!</definedName>
    <definedName name="_Regression_X" localSheetId="3" hidden="1">#REF!</definedName>
    <definedName name="_Regression_X" localSheetId="16" hidden="1">#REF!</definedName>
    <definedName name="_Regression_X" localSheetId="21" hidden="1">#REF!</definedName>
    <definedName name="_Regression_X" localSheetId="2" hidden="1">#REF!</definedName>
    <definedName name="_Regression_X" localSheetId="13" hidden="1">#REF!</definedName>
    <definedName name="_Regression_X" localSheetId="14" hidden="1">#REF!</definedName>
    <definedName name="_Regression_X" localSheetId="11" hidden="1">#REF!</definedName>
    <definedName name="_Regression_X" localSheetId="20" hidden="1">#REF!</definedName>
    <definedName name="_Regression_X" hidden="1">#REF!</definedName>
    <definedName name="_Regression_Y" localSheetId="1" hidden="1">#REF!</definedName>
    <definedName name="_Regression_Y" localSheetId="22" hidden="1">#REF!</definedName>
    <definedName name="_Regression_Y" localSheetId="6" hidden="1">#REF!</definedName>
    <definedName name="_Regression_Y" localSheetId="3" hidden="1">#REF!</definedName>
    <definedName name="_Regression_Y" localSheetId="16" hidden="1">#REF!</definedName>
    <definedName name="_Regression_Y" localSheetId="21" hidden="1">#REF!</definedName>
    <definedName name="_Regression_Y" localSheetId="2" hidden="1">#REF!</definedName>
    <definedName name="_Regression_Y" localSheetId="13" hidden="1">#REF!</definedName>
    <definedName name="_Regression_Y" localSheetId="14" hidden="1">#REF!</definedName>
    <definedName name="_Regression_Y" localSheetId="11" hidden="1">#REF!</definedName>
    <definedName name="_Regression_Y" localSheetId="20" hidden="1">#REF!</definedName>
    <definedName name="_Regression_Y" hidden="1">#REF!</definedName>
    <definedName name="_RT10" localSheetId="1">#REF!</definedName>
    <definedName name="_RT10">#REF!</definedName>
    <definedName name="_S1" localSheetId="1" hidden="1">{#N/A,#N/A,FALSE,"KMC최종회의(7월) 자료"}</definedName>
    <definedName name="_S1" localSheetId="22" hidden="1">{#N/A,#N/A,FALSE,"KMC최종회의(7월) 자료"}</definedName>
    <definedName name="_S1" localSheetId="16" hidden="1">{#N/A,#N/A,FALSE,"KMC최종회의(7월) 자료"}</definedName>
    <definedName name="_S1" hidden="1">{#N/A,#N/A,FALSE,"KMC최종회의(7월) 자료"}</definedName>
    <definedName name="_S2" localSheetId="1" hidden="1">{#N/A,#N/A,FALSE,"KMC최종회의(7월) 자료"}</definedName>
    <definedName name="_S2" localSheetId="22" hidden="1">{#N/A,#N/A,FALSE,"KMC최종회의(7월) 자료"}</definedName>
    <definedName name="_S2" localSheetId="16" hidden="1">{#N/A,#N/A,FALSE,"KMC최종회의(7월) 자료"}</definedName>
    <definedName name="_S2" hidden="1">{#N/A,#N/A,FALSE,"KMC최종회의(7월) 자료"}</definedName>
    <definedName name="_S3" localSheetId="1" hidden="1">{#N/A,#N/A,FALSE,"KMC최종회의(7월) 자료"}</definedName>
    <definedName name="_S3" localSheetId="22" hidden="1">{#N/A,#N/A,FALSE,"KMC최종회의(7월) 자료"}</definedName>
    <definedName name="_S3" localSheetId="16" hidden="1">{#N/A,#N/A,FALSE,"KMC최종회의(7월) 자료"}</definedName>
    <definedName name="_S3" hidden="1">{#N/A,#N/A,FALSE,"KMC최종회의(7월) 자료"}</definedName>
    <definedName name="_S4" localSheetId="1" hidden="1">{#N/A,#N/A,FALSE,"KMC최종회의(7월) 자료"}</definedName>
    <definedName name="_S4" localSheetId="22" hidden="1">{#N/A,#N/A,FALSE,"KMC최종회의(7월) 자료"}</definedName>
    <definedName name="_S4" localSheetId="16" hidden="1">{#N/A,#N/A,FALSE,"KMC최종회의(7월) 자료"}</definedName>
    <definedName name="_S4" hidden="1">{#N/A,#N/A,FALSE,"KMC최종회의(7월) 자료"}</definedName>
    <definedName name="_S5" localSheetId="1" hidden="1">{#N/A,#N/A,FALSE,"KMC최종회의(7월) 자료"}</definedName>
    <definedName name="_S5" localSheetId="22" hidden="1">{#N/A,#N/A,FALSE,"KMC최종회의(7월) 자료"}</definedName>
    <definedName name="_S5" localSheetId="16" hidden="1">{#N/A,#N/A,FALSE,"KMC최종회의(7월) 자료"}</definedName>
    <definedName name="_S5" hidden="1">{#N/A,#N/A,FALSE,"KMC최종회의(7월) 자료"}</definedName>
    <definedName name="_S50000" localSheetId="1">#REF!</definedName>
    <definedName name="_S50000">#REF!</definedName>
    <definedName name="_S6" localSheetId="1" hidden="1">{#N/A,#N/A,FALSE,"KMC최종회의(7월) 자료"}</definedName>
    <definedName name="_S6" localSheetId="22" hidden="1">{#N/A,#N/A,FALSE,"KMC최종회의(7월) 자료"}</definedName>
    <definedName name="_S6" localSheetId="16" hidden="1">{#N/A,#N/A,FALSE,"KMC최종회의(7월) 자료"}</definedName>
    <definedName name="_S6" hidden="1">{#N/A,#N/A,FALSE,"KMC최종회의(7월) 자료"}</definedName>
    <definedName name="_S7" localSheetId="1" hidden="1">{#N/A,#N/A,FALSE,"KMC최종회의(7월) 자료"}</definedName>
    <definedName name="_S7" localSheetId="22" hidden="1">{#N/A,#N/A,FALSE,"KMC최종회의(7월) 자료"}</definedName>
    <definedName name="_S7" localSheetId="16" hidden="1">{#N/A,#N/A,FALSE,"KMC최종회의(7월) 자료"}</definedName>
    <definedName name="_S7" hidden="1">{#N/A,#N/A,FALSE,"KMC최종회의(7월) 자료"}</definedName>
    <definedName name="_S8" localSheetId="1" hidden="1">{#N/A,#N/A,FALSE,"KMC최종회의(7월) 자료"}</definedName>
    <definedName name="_S8" localSheetId="22" hidden="1">{#N/A,#N/A,FALSE,"KMC최종회의(7월) 자료"}</definedName>
    <definedName name="_S8" localSheetId="16" hidden="1">{#N/A,#N/A,FALSE,"KMC최종회의(7월) 자료"}</definedName>
    <definedName name="_S8" hidden="1">{#N/A,#N/A,FALSE,"KMC최종회의(7월) 자료"}</definedName>
    <definedName name="_SD1" localSheetId="1">#REF!</definedName>
    <definedName name="_SD1">#REF!</definedName>
    <definedName name="_SD2" localSheetId="1">#REF!</definedName>
    <definedName name="_SD2">#REF!</definedName>
    <definedName name="_SKT15" localSheetId="1">#REF!</definedName>
    <definedName name="_SKT15">#REF!</definedName>
    <definedName name="_SKT21" localSheetId="1">#REF!</definedName>
    <definedName name="_SKT21">#REF!</definedName>
    <definedName name="_SKT28" localSheetId="1">#REF!</definedName>
    <definedName name="_SKT28">#REF!</definedName>
    <definedName name="_Sort" localSheetId="1" hidden="1">#REF!</definedName>
    <definedName name="_Sort" localSheetId="22" hidden="1">#REF!</definedName>
    <definedName name="_Sort" localSheetId="6" hidden="1">#REF!</definedName>
    <definedName name="_Sort" localSheetId="3" hidden="1">#REF!</definedName>
    <definedName name="_Sort" localSheetId="12" hidden="1">#REF!</definedName>
    <definedName name="_Sort" localSheetId="16" hidden="1">#REF!</definedName>
    <definedName name="_Sort" localSheetId="21" hidden="1">#REF!</definedName>
    <definedName name="_Sort" localSheetId="2" hidden="1">#REF!</definedName>
    <definedName name="_Sort" localSheetId="17" hidden="1">#REF!</definedName>
    <definedName name="_Sort" localSheetId="13" hidden="1">#REF!</definedName>
    <definedName name="_Sort" localSheetId="14" hidden="1">#REF!</definedName>
    <definedName name="_Sort" localSheetId="11" hidden="1">#REF!</definedName>
    <definedName name="_Sort" localSheetId="23" hidden="1">#REF!</definedName>
    <definedName name="_Sort" localSheetId="20" hidden="1">#REF!</definedName>
    <definedName name="_Sort" hidden="1">#REF!</definedName>
    <definedName name="_Sort2" localSheetId="1" hidden="1">#REF!</definedName>
    <definedName name="_Sort2" localSheetId="22" hidden="1">#REF!</definedName>
    <definedName name="_Sort2" localSheetId="6" hidden="1">#REF!</definedName>
    <definedName name="_Sort2" localSheetId="3" hidden="1">#REF!</definedName>
    <definedName name="_Sort2" localSheetId="16" hidden="1">#REF!</definedName>
    <definedName name="_Sort2" localSheetId="21" hidden="1">#REF!</definedName>
    <definedName name="_Sort2" localSheetId="2" hidden="1">#REF!</definedName>
    <definedName name="_Sort2" localSheetId="13" hidden="1">#REF!</definedName>
    <definedName name="_Sort2" localSheetId="14" hidden="1">#REF!</definedName>
    <definedName name="_Sort2" localSheetId="11" hidden="1">#REF!</definedName>
    <definedName name="_Sort2" localSheetId="20" hidden="1">#REF!</definedName>
    <definedName name="_Sort2" hidden="1">#REF!</definedName>
    <definedName name="_t01" localSheetId="1">#REF!</definedName>
    <definedName name="_t01">#REF!</definedName>
    <definedName name="_T2" localSheetId="1" hidden="1">{#N/A,#N/A,FALSE,"단축1";#N/A,#N/A,FALSE,"단축2";#N/A,#N/A,FALSE,"단축3";#N/A,#N/A,FALSE,"장축";#N/A,#N/A,FALSE,"4WD"}</definedName>
    <definedName name="_T2" localSheetId="22" hidden="1">{#N/A,#N/A,FALSE,"단축1";#N/A,#N/A,FALSE,"단축2";#N/A,#N/A,FALSE,"단축3";#N/A,#N/A,FALSE,"장축";#N/A,#N/A,FALSE,"4WD"}</definedName>
    <definedName name="_T2" localSheetId="16" hidden="1">{#N/A,#N/A,FALSE,"단축1";#N/A,#N/A,FALSE,"단축2";#N/A,#N/A,FALSE,"단축3";#N/A,#N/A,FALSE,"장축";#N/A,#N/A,FALSE,"4WD"}</definedName>
    <definedName name="_T2" hidden="1">{#N/A,#N/A,FALSE,"단축1";#N/A,#N/A,FALSE,"단축2";#N/A,#N/A,FALSE,"단축3";#N/A,#N/A,FALSE,"장축";#N/A,#N/A,FALSE,"4WD"}</definedName>
    <definedName name="_T67000" localSheetId="1">#REF!</definedName>
    <definedName name="_T67000">#REF!</definedName>
    <definedName name="_T70000" localSheetId="1">#REF!</definedName>
    <definedName name="_T70000">#REF!</definedName>
    <definedName name="_TFC2" localSheetId="1">#REF!</definedName>
    <definedName name="_TFC2">#REF!</definedName>
    <definedName name="_TFW3" localSheetId="1">#REF!</definedName>
    <definedName name="_TFW3">#REF!</definedName>
    <definedName name="_TM1" localSheetId="1">#REF!</definedName>
    <definedName name="_TM1">#REF!</definedName>
    <definedName name="_TM2" localSheetId="1">#REF!</definedName>
    <definedName name="_TM2">#REF!</definedName>
    <definedName name="_TMC1" localSheetId="1">#REF!</definedName>
    <definedName name="_TMC1">#REF!</definedName>
    <definedName name="_TMC2" localSheetId="1">#REF!</definedName>
    <definedName name="_TMC2">#REF!</definedName>
    <definedName name="_TMW3" localSheetId="1">#REF!</definedName>
    <definedName name="_TMW3">#REF!</definedName>
    <definedName name="_TRD10" localSheetId="1">#REF!</definedName>
    <definedName name="_TRD10">#REF!</definedName>
    <definedName name="_TTL1" localSheetId="1">#REF!</definedName>
    <definedName name="_TTL1">#REF!</definedName>
    <definedName name="_TTL2" localSheetId="1">#REF!</definedName>
    <definedName name="_TTL2">#REF!</definedName>
    <definedName name="_UPG1" localSheetId="1">#REF!</definedName>
    <definedName name="_UPG1">#REF!</definedName>
    <definedName name="_UPG2" localSheetId="1">#REF!</definedName>
    <definedName name="_UPG2">#REF!</definedName>
    <definedName name="_UPG3" localSheetId="1">#REF!</definedName>
    <definedName name="_UPG3">#REF!</definedName>
    <definedName name="_UPG4" localSheetId="1">#REF!</definedName>
    <definedName name="_UPG4">#REF!</definedName>
    <definedName name="_W1" localSheetId="1" hidden="1">{#N/A,#N/A,FALSE,"KMC최종회의(7월) 자료"}</definedName>
    <definedName name="_W1" localSheetId="22" hidden="1">{#N/A,#N/A,FALSE,"KMC최종회의(7월) 자료"}</definedName>
    <definedName name="_W1" localSheetId="16" hidden="1">{#N/A,#N/A,FALSE,"KMC최종회의(7월) 자료"}</definedName>
    <definedName name="_W1" hidden="1">{#N/A,#N/A,FALSE,"KMC최종회의(7월) 자료"}</definedName>
    <definedName name="_W2" localSheetId="1" hidden="1">{#N/A,#N/A,FALSE,"KMC최종회의(7월) 자료"}</definedName>
    <definedName name="_W2" localSheetId="22" hidden="1">{#N/A,#N/A,FALSE,"KMC최종회의(7월) 자료"}</definedName>
    <definedName name="_W2" localSheetId="16" hidden="1">{#N/A,#N/A,FALSE,"KMC최종회의(7월) 자료"}</definedName>
    <definedName name="_W2" hidden="1">{#N/A,#N/A,FALSE,"KMC최종회의(7월) 자료"}</definedName>
    <definedName name="_W3" localSheetId="1" hidden="1">{#N/A,#N/A,FALSE,"KMC최종회의(7월) 자료"}</definedName>
    <definedName name="_W3" localSheetId="22" hidden="1">{#N/A,#N/A,FALSE,"KMC최종회의(7월) 자료"}</definedName>
    <definedName name="_W3" localSheetId="16" hidden="1">{#N/A,#N/A,FALSE,"KMC최종회의(7월) 자료"}</definedName>
    <definedName name="_W3" hidden="1">{#N/A,#N/A,FALSE,"KMC최종회의(7월) 자료"}</definedName>
    <definedName name="_W4" localSheetId="1" hidden="1">{#N/A,#N/A,FALSE,"KMC최종회의(7월) 자료"}</definedName>
    <definedName name="_W4" localSheetId="22" hidden="1">{#N/A,#N/A,FALSE,"KMC최종회의(7월) 자료"}</definedName>
    <definedName name="_W4" localSheetId="16" hidden="1">{#N/A,#N/A,FALSE,"KMC최종회의(7월) 자료"}</definedName>
    <definedName name="_W4" hidden="1">{#N/A,#N/A,FALSE,"KMC최종회의(7월) 자료"}</definedName>
    <definedName name="_W5" localSheetId="1" hidden="1">{#N/A,#N/A,FALSE,"KMC최종회의(7월) 자료"}</definedName>
    <definedName name="_W5" localSheetId="22" hidden="1">{#N/A,#N/A,FALSE,"KMC최종회의(7월) 자료"}</definedName>
    <definedName name="_W5" localSheetId="16" hidden="1">{#N/A,#N/A,FALSE,"KMC최종회의(7월) 자료"}</definedName>
    <definedName name="_W5" hidden="1">{#N/A,#N/A,FALSE,"KMC최종회의(7월) 자료"}</definedName>
    <definedName name="_W6" localSheetId="1" hidden="1">{#N/A,#N/A,FALSE,"KMC최종회의(7월) 자료"}</definedName>
    <definedName name="_W6" localSheetId="22" hidden="1">{#N/A,#N/A,FALSE,"KMC최종회의(7월) 자료"}</definedName>
    <definedName name="_W6" localSheetId="16" hidden="1">{#N/A,#N/A,FALSE,"KMC최종회의(7월) 자료"}</definedName>
    <definedName name="_W6" hidden="1">{#N/A,#N/A,FALSE,"KMC최종회의(7월) 자료"}</definedName>
    <definedName name="_W7" localSheetId="1" hidden="1">{#N/A,#N/A,FALSE,"KMC최종회의(7월) 자료"}</definedName>
    <definedName name="_W7" localSheetId="22" hidden="1">{#N/A,#N/A,FALSE,"KMC최종회의(7월) 자료"}</definedName>
    <definedName name="_W7" localSheetId="16" hidden="1">{#N/A,#N/A,FALSE,"KMC최종회의(7월) 자료"}</definedName>
    <definedName name="_W7" hidden="1">{#N/A,#N/A,FALSE,"KMC최종회의(7월) 자료"}</definedName>
    <definedName name="_W8" localSheetId="1" hidden="1">{#N/A,#N/A,FALSE,"KMC최종회의(7월) 자료"}</definedName>
    <definedName name="_W8" localSheetId="22" hidden="1">{#N/A,#N/A,FALSE,"KMC최종회의(7월) 자료"}</definedName>
    <definedName name="_W8" localSheetId="16" hidden="1">{#N/A,#N/A,FALSE,"KMC최종회의(7월) 자료"}</definedName>
    <definedName name="_W8" hidden="1">{#N/A,#N/A,FALSE,"KMC최종회의(7월) 자료"}</definedName>
    <definedName name="_W9" localSheetId="1" hidden="1">{#N/A,#N/A,FALSE,"KMC최종회의(7월) 자료"}</definedName>
    <definedName name="_W9" localSheetId="22" hidden="1">{#N/A,#N/A,FALSE,"KMC최종회의(7월) 자료"}</definedName>
    <definedName name="_W9" localSheetId="16" hidden="1">{#N/A,#N/A,FALSE,"KMC최종회의(7월) 자료"}</definedName>
    <definedName name="_W9" hidden="1">{#N/A,#N/A,FALSE,"KMC최종회의(7월) 자료"}</definedName>
    <definedName name="_WIT3" localSheetId="1">#REF!</definedName>
    <definedName name="_WIT3">#REF!</definedName>
    <definedName name="_WT1" localSheetId="1">#REF!</definedName>
    <definedName name="_WT1">#REF!</definedName>
    <definedName name="_WW3" localSheetId="1">#REF!</definedName>
    <definedName name="_WW3">#REF!</definedName>
    <definedName name="_x1" localSheetId="1">#REF!</definedName>
    <definedName name="_x1">#REF!</definedName>
    <definedName name="_X18192" localSheetId="1" hidden="1">{#N/A,#N/A,FALSE,"단축1";#N/A,#N/A,FALSE,"단축2";#N/A,#N/A,FALSE,"단축3";#N/A,#N/A,FALSE,"장축";#N/A,#N/A,FALSE,"4WD"}</definedName>
    <definedName name="_X18192" hidden="1">{#N/A,#N/A,FALSE,"단축1";#N/A,#N/A,FALSE,"단축2";#N/A,#N/A,FALSE,"단축3";#N/A,#N/A,FALSE,"장축";#N/A,#N/A,FALSE,"4WD"}</definedName>
    <definedName name="_X18197" localSheetId="1" hidden="1">{#N/A,#N/A,FALSE,"단축1";#N/A,#N/A,FALSE,"단축2";#N/A,#N/A,FALSE,"단축3";#N/A,#N/A,FALSE,"장축";#N/A,#N/A,FALSE,"4WD"}</definedName>
    <definedName name="_X18197" hidden="1">{#N/A,#N/A,FALSE,"단축1";#N/A,#N/A,FALSE,"단축2";#N/A,#N/A,FALSE,"단축3";#N/A,#N/A,FALSE,"장축";#N/A,#N/A,FALSE,"4WD"}</definedName>
    <definedName name="_x2" localSheetId="1">#REF!</definedName>
    <definedName name="_x2">#REF!</definedName>
    <definedName name="_X3" localSheetId="1" hidden="1">{#N/A,#N/A,FALSE,"KMC최종회의(7월) 자료"}</definedName>
    <definedName name="_X3" localSheetId="22" hidden="1">{#N/A,#N/A,FALSE,"KMC최종회의(7월) 자료"}</definedName>
    <definedName name="_X3" localSheetId="16" hidden="1">{#N/A,#N/A,FALSE,"KMC최종회의(7월) 자료"}</definedName>
    <definedName name="_X3" hidden="1">{#N/A,#N/A,FALSE,"KMC최종회의(7월) 자료"}</definedName>
    <definedName name="_X4" localSheetId="1" hidden="1">{#N/A,#N/A,FALSE,"KMC최종회의(7월) 자료"}</definedName>
    <definedName name="_X4" localSheetId="22" hidden="1">{#N/A,#N/A,FALSE,"KMC최종회의(7월) 자료"}</definedName>
    <definedName name="_X4" localSheetId="16" hidden="1">{#N/A,#N/A,FALSE,"KMC최종회의(7월) 자료"}</definedName>
    <definedName name="_X4" hidden="1">{#N/A,#N/A,FALSE,"KMC최종회의(7월) 자료"}</definedName>
    <definedName name="_X5" localSheetId="1" hidden="1">{#N/A,#N/A,FALSE,"KMC최종회의(7월) 자료"}</definedName>
    <definedName name="_X5" localSheetId="22" hidden="1">{#N/A,#N/A,FALSE,"KMC최종회의(7월) 자료"}</definedName>
    <definedName name="_X5" localSheetId="16" hidden="1">{#N/A,#N/A,FALSE,"KMC최종회의(7월) 자료"}</definedName>
    <definedName name="_X5" hidden="1">{#N/A,#N/A,FALSE,"KMC최종회의(7월) 자료"}</definedName>
    <definedName name="_X6" localSheetId="1" hidden="1">{#N/A,#N/A,FALSE,"KMC최종회의(7월) 자료"}</definedName>
    <definedName name="_X6" localSheetId="22" hidden="1">{#N/A,#N/A,FALSE,"KMC최종회의(7월) 자료"}</definedName>
    <definedName name="_X6" localSheetId="16" hidden="1">{#N/A,#N/A,FALSE,"KMC최종회의(7월) 자료"}</definedName>
    <definedName name="_X6" hidden="1">{#N/A,#N/A,FALSE,"KMC최종회의(7월) 자료"}</definedName>
    <definedName name="_X7" localSheetId="1" hidden="1">{#N/A,#N/A,FALSE,"KMC최종회의(7월) 자료"}</definedName>
    <definedName name="_X7" localSheetId="22" hidden="1">{#N/A,#N/A,FALSE,"KMC최종회의(7월) 자료"}</definedName>
    <definedName name="_X7" localSheetId="16" hidden="1">{#N/A,#N/A,FALSE,"KMC최종회의(7월) 자료"}</definedName>
    <definedName name="_X7" hidden="1">{#N/A,#N/A,FALSE,"KMC최종회의(7월) 자료"}</definedName>
    <definedName name="_X8" localSheetId="1" hidden="1">{#N/A,#N/A,FALSE,"KMC최종회의(7월) 자료"}</definedName>
    <definedName name="_X8" localSheetId="22" hidden="1">{#N/A,#N/A,FALSE,"KMC최종회의(7월) 자료"}</definedName>
    <definedName name="_X8" localSheetId="16" hidden="1">{#N/A,#N/A,FALSE,"KMC최종회의(7월) 자료"}</definedName>
    <definedName name="_X8" hidden="1">{#N/A,#N/A,FALSE,"KMC최종회의(7월) 자료"}</definedName>
    <definedName name="_XG2" localSheetId="1" hidden="1">{#N/A,#N/A,FALSE,"단축1";#N/A,#N/A,FALSE,"단축2";#N/A,#N/A,FALSE,"단축3";#N/A,#N/A,FALSE,"장축";#N/A,#N/A,FALSE,"4WD"}</definedName>
    <definedName name="_XG2" localSheetId="22" hidden="1">{#N/A,#N/A,FALSE,"단축1";#N/A,#N/A,FALSE,"단축2";#N/A,#N/A,FALSE,"단축3";#N/A,#N/A,FALSE,"장축";#N/A,#N/A,FALSE,"4WD"}</definedName>
    <definedName name="_XG2" localSheetId="16" hidden="1">{#N/A,#N/A,FALSE,"단축1";#N/A,#N/A,FALSE,"단축2";#N/A,#N/A,FALSE,"단축3";#N/A,#N/A,FALSE,"장축";#N/A,#N/A,FALSE,"4WD"}</definedName>
    <definedName name="_XG2" hidden="1">{#N/A,#N/A,FALSE,"단축1";#N/A,#N/A,FALSE,"단축2";#N/A,#N/A,FALSE,"단축3";#N/A,#N/A,FALSE,"장축";#N/A,#N/A,FALSE,"4WD"}</definedName>
    <definedName name="_Z1" localSheetId="1" hidden="1">{#N/A,#N/A,FALSE,"KMC최종회의(7월) 자료"}</definedName>
    <definedName name="_Z1" localSheetId="22" hidden="1">{#N/A,#N/A,FALSE,"KMC최종회의(7월) 자료"}</definedName>
    <definedName name="_Z1" localSheetId="16" hidden="1">{#N/A,#N/A,FALSE,"KMC최종회의(7월) 자료"}</definedName>
    <definedName name="_Z1" hidden="1">{#N/A,#N/A,FALSE,"KMC최종회의(7월) 자료"}</definedName>
    <definedName name="_Z2" localSheetId="1" hidden="1">{#N/A,#N/A,FALSE,"KMC최종회의(7월) 자료"}</definedName>
    <definedName name="_Z2" localSheetId="22" hidden="1">{#N/A,#N/A,FALSE,"KMC최종회의(7월) 자료"}</definedName>
    <definedName name="_Z2" localSheetId="16" hidden="1">{#N/A,#N/A,FALSE,"KMC최종회의(7월) 자료"}</definedName>
    <definedName name="_Z2" hidden="1">{#N/A,#N/A,FALSE,"KMC최종회의(7월) 자료"}</definedName>
    <definedName name="_Z3" localSheetId="1" hidden="1">{#N/A,#N/A,FALSE,"KMC최종회의(7월) 자료"}</definedName>
    <definedName name="_Z3" localSheetId="22" hidden="1">{#N/A,#N/A,FALSE,"KMC최종회의(7월) 자료"}</definedName>
    <definedName name="_Z3" localSheetId="16" hidden="1">{#N/A,#N/A,FALSE,"KMC최종회의(7월) 자료"}</definedName>
    <definedName name="_Z3" hidden="1">{#N/A,#N/A,FALSE,"KMC최종회의(7월) 자료"}</definedName>
    <definedName name="_Z4" localSheetId="1" hidden="1">{#N/A,#N/A,FALSE,"KMC최종회의(7월) 자료"}</definedName>
    <definedName name="_Z4" localSheetId="22" hidden="1">{#N/A,#N/A,FALSE,"KMC최종회의(7월) 자료"}</definedName>
    <definedName name="_Z4" localSheetId="16" hidden="1">{#N/A,#N/A,FALSE,"KMC최종회의(7월) 자료"}</definedName>
    <definedName name="_Z4" hidden="1">{#N/A,#N/A,FALSE,"KMC최종회의(7월) 자료"}</definedName>
    <definedName name="_Z5" localSheetId="1" hidden="1">{#N/A,#N/A,FALSE,"KMC최종회의(7월) 자료"}</definedName>
    <definedName name="_Z5" localSheetId="22" hidden="1">{#N/A,#N/A,FALSE,"KMC최종회의(7월) 자료"}</definedName>
    <definedName name="_Z5" localSheetId="16" hidden="1">{#N/A,#N/A,FALSE,"KMC최종회의(7월) 자료"}</definedName>
    <definedName name="_Z5" hidden="1">{#N/A,#N/A,FALSE,"KMC최종회의(7월) 자료"}</definedName>
    <definedName name="_Z6" localSheetId="1" hidden="1">{#N/A,#N/A,FALSE,"KMC최종회의(7월) 자료"}</definedName>
    <definedName name="_Z6" localSheetId="22" hidden="1">{#N/A,#N/A,FALSE,"KMC최종회의(7월) 자료"}</definedName>
    <definedName name="_Z6" localSheetId="16" hidden="1">{#N/A,#N/A,FALSE,"KMC최종회의(7월) 자료"}</definedName>
    <definedName name="_Z6" hidden="1">{#N/A,#N/A,FALSE,"KMC최종회의(7월) 자료"}</definedName>
    <definedName name="_Z7" localSheetId="1" hidden="1">{#N/A,#N/A,FALSE,"KMC최종회의(7월) 자료"}</definedName>
    <definedName name="_Z7" localSheetId="22" hidden="1">{#N/A,#N/A,FALSE,"KMC최종회의(7월) 자료"}</definedName>
    <definedName name="_Z7" localSheetId="16" hidden="1">{#N/A,#N/A,FALSE,"KMC최종회의(7월) 자료"}</definedName>
    <definedName name="_Z7" hidden="1">{#N/A,#N/A,FALSE,"KMC최종회의(7월) 자료"}</definedName>
    <definedName name="_Z8" localSheetId="1" hidden="1">{#N/A,#N/A,FALSE,"KMC최종회의(7월) 자료"}</definedName>
    <definedName name="_Z8" localSheetId="22" hidden="1">{#N/A,#N/A,FALSE,"KMC최종회의(7월) 자료"}</definedName>
    <definedName name="_Z8" localSheetId="16" hidden="1">{#N/A,#N/A,FALSE,"KMC최종회의(7월) 자료"}</definedName>
    <definedName name="_Z8" hidden="1">{#N/A,#N/A,FALSE,"KMC최종회의(7월) 자료"}</definedName>
    <definedName name="_Z9" localSheetId="1" hidden="1">{#N/A,#N/A,FALSE,"KMC최종회의(7월) 자료"}</definedName>
    <definedName name="_Z9" localSheetId="22" hidden="1">{#N/A,#N/A,FALSE,"KMC최종회의(7월) 자료"}</definedName>
    <definedName name="_Z9" localSheetId="16" hidden="1">{#N/A,#N/A,FALSE,"KMC최종회의(7월) 자료"}</definedName>
    <definedName name="_Z9" hidden="1">{#N/A,#N/A,FALSE,"KMC최종회의(7월) 자료"}</definedName>
    <definedName name="_첨부" localSheetId="1">#REF!</definedName>
    <definedName name="_첨부">#REF!</definedName>
    <definedName name="¡¤" localSheetId="1">#REF!</definedName>
    <definedName name="¡¤">#REF!</definedName>
    <definedName name="¡§I¨I¨￡¡§I￠RA¡ER¡§uO￠R¡×uR" localSheetId="1">#REF!</definedName>
    <definedName name="¡§I¨I¨￡¡§I￠RA¡ER¡§uO￠R¡×uR">#REF!</definedName>
    <definedName name="¡§Io¡§I¡ERA¡ERiA" localSheetId="1">#REF!</definedName>
    <definedName name="¡§Io¡§I¡ERA¡ERiA">#REF!</definedName>
    <definedName name="¡§Io¡§I¡ERA¡ERiB" localSheetId="1">#REF!</definedName>
    <definedName name="¡§Io¡§I¡ERA¡ERiB">#REF!</definedName>
    <definedName name="¡Æⓒ¡Ai3" localSheetId="1">#REF!</definedName>
    <definedName name="¡Æⓒ¡Ai3">#REF!</definedName>
    <definedName name="¡E?AAI¡E?¨I¨￡" localSheetId="1">#REF!</definedName>
    <definedName name="¡E?AAI¡E?¨I¨￡">#REF!</definedName>
    <definedName name="¨Iⓒª¨I¡A￠R¨uO¡§uR" localSheetId="1">#REF!</definedName>
    <definedName name="¨Iⓒª¨I¡A￠R¨uO¡§uR">#REF!</definedName>
    <definedName name="¨Io¨I￠RA￠RiA" localSheetId="1">#REF!</definedName>
    <definedName name="¨Io¨I￠RA￠RiA">#REF!</definedName>
    <definedName name="¨Io¨I￠RA￠RiB" localSheetId="1">#REF!</definedName>
    <definedName name="¨Io¨I￠RA￠RiB">#REF!</definedName>
    <definedName name="´a´c¾÷¹≪" localSheetId="1">#REF!</definedName>
    <definedName name="´a´c¾÷¹≪">#REF!</definedName>
    <definedName name="´ëÈ¸" localSheetId="1">#REF!</definedName>
    <definedName name="´ëÈ¸">#REF!</definedName>
    <definedName name="¿¹≫eAN°y½AÆR¼³ONLY" localSheetId="1">#REF!</definedName>
    <definedName name="¿¹≫eAN°y½AÆR¼³ONLY">#REF!</definedName>
    <definedName name="¿AAI¿ø" localSheetId="1">#REF!</definedName>
    <definedName name="¿AAI¿ø">#REF!</definedName>
    <definedName name="￠RE?AAI￠RE?¡§I¡§¡I" localSheetId="1">#REF!</definedName>
    <definedName name="￠RE?AAI￠RE?¡§I¡§¡I">#REF!</definedName>
    <definedName name="￡A￡´" localSheetId="1">#REF!</definedName>
    <definedName name="￡A￡´">#REF!</definedName>
    <definedName name="¤·¤≪¤¤¤·¤≪¤¤" localSheetId="1">#REF!</definedName>
    <definedName name="¤·¤≪¤¤¤·¤≪¤¤">#REF!</definedName>
    <definedName name="¤A¤A" localSheetId="1">#REF!</definedName>
    <definedName name="¤A¤A">#REF!</definedName>
    <definedName name="¤μ¤μ" localSheetId="1">#REF!</definedName>
    <definedName name="¤μ¤μ">#REF!</definedName>
    <definedName name="【95年" localSheetId="1">#REF!</definedName>
    <definedName name="【95年">#REF!</definedName>
    <definedName name="\a" localSheetId="1">#REF!</definedName>
    <definedName name="\a">#REF!</definedName>
    <definedName name="\b">#N/A</definedName>
    <definedName name="\c">#N/A</definedName>
    <definedName name="\d">#N/A</definedName>
    <definedName name="\p" localSheetId="1">#REF!</definedName>
    <definedName name="\p">#REF!</definedName>
    <definedName name="\QQ" localSheetId="1">#REF!</definedName>
    <definedName name="\QQ">#REF!</definedName>
    <definedName name="\s" localSheetId="1">#REF!</definedName>
    <definedName name="\s">#REF!</definedName>
    <definedName name="\w" localSheetId="1">#REF!</definedName>
    <definedName name="\w">#REF!</definedName>
    <definedName name="±a¾E¿eAo" localSheetId="1">#REF!</definedName>
    <definedName name="±a¾E¿eAo">#REF!</definedName>
    <definedName name="±a¾E°ⓒ" localSheetId="1">#REF!</definedName>
    <definedName name="±a¾E°ⓒ">#REF!</definedName>
    <definedName name="±a¾E3" localSheetId="1">#REF!</definedName>
    <definedName name="±a¾E3">#REF!</definedName>
    <definedName name="±a¾EA≫" localSheetId="1">#REF!</definedName>
    <definedName name="±a¾EA≫">#REF!</definedName>
    <definedName name="≫c¾÷AoAU" localSheetId="1">#REF!</definedName>
    <definedName name="≫c¾÷AoAU">#REF!</definedName>
    <definedName name="√">"SQRT"</definedName>
    <definedName name="○" localSheetId="1">#REF!</definedName>
    <definedName name="○">#REF!</definedName>
    <definedName name="↑" localSheetId="1">#REF!</definedName>
    <definedName name="↑">#REF!</definedName>
    <definedName name="→1015" localSheetId="1">#REF!</definedName>
    <definedName name="→1015">#REF!</definedName>
    <definedName name="→1125" localSheetId="1">#REF!</definedName>
    <definedName name="→1125">#REF!</definedName>
    <definedName name="°a°u" localSheetId="1">#REF!</definedName>
    <definedName name="°a°u">#REF!</definedName>
    <definedName name="·" localSheetId="1">#REF!</definedName>
    <definedName name="·">#REF!</definedName>
    <definedName name="※_추후_NAVA__PROJECT는__부품_" localSheetId="1">#REF!</definedName>
    <definedName name="※_추후_NAVA__PROJECT는__부품_">#REF!</definedName>
    <definedName name="¹æA≫A" localSheetId="1">#REF!</definedName>
    <definedName name="¹æA≫A">#REF!</definedName>
    <definedName name="¹æA≫B" localSheetId="1">#REF!</definedName>
    <definedName name="¹æA≫B">#REF!</definedName>
    <definedName name="¹ß" localSheetId="1">#REF!</definedName>
    <definedName name="¹ß">#REF!</definedName>
    <definedName name="¹Uº¸" localSheetId="1">#REF!</definedName>
    <definedName name="¹Uº¸">#REF!</definedName>
    <definedName name="②도입임차금_기타" localSheetId="1">#REF!</definedName>
    <definedName name="②도입임차금_기타">#REF!</definedName>
    <definedName name="³²±O¼R" localSheetId="1">#REF!</definedName>
    <definedName name="³²±O¼R">#REF!</definedName>
    <definedName name="③단자인건비_인건비" localSheetId="1">#REF!</definedName>
    <definedName name="③단자인건비_인건비">#REF!</definedName>
    <definedName name="⑤이자리스료_일반" localSheetId="1">#REF!</definedName>
    <definedName name="⑤이자리스료_일반">#REF!</definedName>
    <definedName name="Ⅱ" localSheetId="1" hidden="1">{#N/A,#N/A,FALSE,"정공"}</definedName>
    <definedName name="Ⅱ" localSheetId="22" hidden="1">{#N/A,#N/A,FALSE,"정공"}</definedName>
    <definedName name="Ⅱ" localSheetId="16" hidden="1">{#N/A,#N/A,FALSE,"정공"}</definedName>
    <definedName name="Ⅱ" hidden="1">{#N/A,#N/A,FALSE,"정공"}</definedName>
    <definedName name="ⅡⅢⅣⅤⅥ_" localSheetId="1">#REF!</definedName>
    <definedName name="ⅡⅢⅣⅤⅥ_">#REF!</definedName>
    <definedName name="a" localSheetId="1">#REF!</definedName>
    <definedName name="a">#REF!</definedName>
    <definedName name="A?___R3_t" localSheetId="1">#REF!</definedName>
    <definedName name="A?___R3_t">#REF!</definedName>
    <definedName name="A0" localSheetId="1" hidden="1">{#N/A,#N/A,FALSE,"KMC최종회의(7월) 자료"}</definedName>
    <definedName name="A0" localSheetId="22" hidden="1">{#N/A,#N/A,FALSE,"KMC최종회의(7월) 자료"}</definedName>
    <definedName name="A0" localSheetId="16" hidden="1">{#N/A,#N/A,FALSE,"KMC최종회의(7월) 자료"}</definedName>
    <definedName name="A0" hidden="1">{#N/A,#N/A,FALSE,"KMC최종회의(7월) 자료"}</definedName>
    <definedName name="A1_00근거" localSheetId="1" hidden="1">{#N/A,#N/A,FALSE,"단축1";#N/A,#N/A,FALSE,"단축2";#N/A,#N/A,FALSE,"단축3";#N/A,#N/A,FALSE,"장축";#N/A,#N/A,FALSE,"4WD"}</definedName>
    <definedName name="A1_00근거" localSheetId="22" hidden="1">{#N/A,#N/A,FALSE,"단축1";#N/A,#N/A,FALSE,"단축2";#N/A,#N/A,FALSE,"단축3";#N/A,#N/A,FALSE,"장축";#N/A,#N/A,FALSE,"4WD"}</definedName>
    <definedName name="A1_00근거" localSheetId="16" hidden="1">{#N/A,#N/A,FALSE,"단축1";#N/A,#N/A,FALSE,"단축2";#N/A,#N/A,FALSE,"단축3";#N/A,#N/A,FALSE,"장축";#N/A,#N/A,FALSE,"4WD"}</definedName>
    <definedName name="A1_00근거" hidden="1">{#N/A,#N/A,FALSE,"단축1";#N/A,#N/A,FALSE,"단축2";#N/A,#N/A,FALSE,"단축3";#N/A,#N/A,FALSE,"장축";#N/A,#N/A,FALSE,"4WD"}</definedName>
    <definedName name="A1_00근거1" localSheetId="1" hidden="1">{#N/A,#N/A,FALSE,"단축1";#N/A,#N/A,FALSE,"단축2";#N/A,#N/A,FALSE,"단축3";#N/A,#N/A,FALSE,"장축";#N/A,#N/A,FALSE,"4WD"}</definedName>
    <definedName name="A1_00근거1" hidden="1">{#N/A,#N/A,FALSE,"단축1";#N/A,#N/A,FALSE,"단축2";#N/A,#N/A,FALSE,"단축3";#N/A,#N/A,FALSE,"장축";#N/A,#N/A,FALSE,"4WD"}</definedName>
    <definedName name="A2.5" localSheetId="1" hidden="1">{#N/A,#N/A,FALSE,"단축1";#N/A,#N/A,FALSE,"단축2";#N/A,#N/A,FALSE,"단축3";#N/A,#N/A,FALSE,"장축";#N/A,#N/A,FALSE,"4WD"}</definedName>
    <definedName name="A2.5" hidden="1">{#N/A,#N/A,FALSE,"단축1";#N/A,#N/A,FALSE,"단축2";#N/A,#N/A,FALSE,"단축3";#N/A,#N/A,FALSE,"장축";#N/A,#N/A,FALSE,"4WD"}</definedName>
    <definedName name="AA" localSheetId="1">#REF!</definedName>
    <definedName name="AA">#REF!</definedName>
    <definedName name="AAA" localSheetId="1">#REF!</definedName>
    <definedName name="AAA">#REF!</definedName>
    <definedName name="AAAA" localSheetId="1">#REF!</definedName>
    <definedName name="AAAA">#REF!</definedName>
    <definedName name="AAAA.XLS" localSheetId="1">#REF!</definedName>
    <definedName name="AAAA.XLS">#REF!</definedName>
    <definedName name="AAAAA">[1]!BlankMacro1</definedName>
    <definedName name="Aaaaaa" localSheetId="1">#REF!</definedName>
    <definedName name="Aaaaaa">#REF!</definedName>
    <definedName name="AAAAAAA" localSheetId="1" hidden="1">{#N/A,#N/A,TRUE,"Y생산";#N/A,#N/A,TRUE,"Y판매";#N/A,#N/A,TRUE,"Y총물량";#N/A,#N/A,TRUE,"Y능력";#N/A,#N/A,TRUE,"YKD"}</definedName>
    <definedName name="AAAAAAA" localSheetId="22" hidden="1">{#N/A,#N/A,TRUE,"Y생산";#N/A,#N/A,TRUE,"Y판매";#N/A,#N/A,TRUE,"Y총물량";#N/A,#N/A,TRUE,"Y능력";#N/A,#N/A,TRUE,"YKD"}</definedName>
    <definedName name="AAAAAAA" localSheetId="16" hidden="1">{#N/A,#N/A,TRUE,"Y생산";#N/A,#N/A,TRUE,"Y판매";#N/A,#N/A,TRUE,"Y총물량";#N/A,#N/A,TRUE,"Y능력";#N/A,#N/A,TRUE,"YKD"}</definedName>
    <definedName name="AAAAAAA" hidden="1">{#N/A,#N/A,TRUE,"Y생산";#N/A,#N/A,TRUE,"Y판매";#N/A,#N/A,TRUE,"Y총물량";#N/A,#N/A,TRUE,"Y능력";#N/A,#N/A,TRUE,"YKD"}</definedName>
    <definedName name="AAAAAAAA">[1]!BlankMacro1</definedName>
    <definedName name="AAAAAAAAA">'[1]계정관리 (실적) 2016'!AAAAAAAAA</definedName>
    <definedName name="AAAAS" localSheetId="1" hidden="1">{#N/A,#N/A,FALSE,"정공"}</definedName>
    <definedName name="AAAAS" localSheetId="22" hidden="1">{#N/A,#N/A,FALSE,"정공"}</definedName>
    <definedName name="AAAAS" localSheetId="16" hidden="1">{#N/A,#N/A,FALSE,"정공"}</definedName>
    <definedName name="AAAAS" hidden="1">{#N/A,#N/A,FALSE,"정공"}</definedName>
    <definedName name="AAAWERT">[1]!BlankMacro1</definedName>
    <definedName name="AABenchMarkValue" localSheetId="1">#REF!</definedName>
    <definedName name="AABenchMarkValue">#REF!</definedName>
    <definedName name="aaif" localSheetId="1" hidden="1">{#N/A,#N/A,FALSE,"단축1";#N/A,#N/A,FALSE,"단축2";#N/A,#N/A,FALSE,"단축3";#N/A,#N/A,FALSE,"장축";#N/A,#N/A,FALSE,"4WD"}</definedName>
    <definedName name="aaif" localSheetId="22" hidden="1">{#N/A,#N/A,FALSE,"단축1";#N/A,#N/A,FALSE,"단축2";#N/A,#N/A,FALSE,"단축3";#N/A,#N/A,FALSE,"장축";#N/A,#N/A,FALSE,"4WD"}</definedName>
    <definedName name="aaif" localSheetId="16" hidden="1">{#N/A,#N/A,FALSE,"단축1";#N/A,#N/A,FALSE,"단축2";#N/A,#N/A,FALSE,"단축3";#N/A,#N/A,FALSE,"장축";#N/A,#N/A,FALSE,"4WD"}</definedName>
    <definedName name="aaif" hidden="1">{#N/A,#N/A,FALSE,"단축1";#N/A,#N/A,FALSE,"단축2";#N/A,#N/A,FALSE,"단축3";#N/A,#N/A,FALSE,"장축";#N/A,#N/A,FALSE,"4WD"}</definedName>
    <definedName name="AAX" localSheetId="1">#REF!</definedName>
    <definedName name="AAX">#REF!</definedName>
    <definedName name="ab" localSheetId="1">#REF!</definedName>
    <definedName name="ab">#REF!</definedName>
    <definedName name="abc">[1]!BlankMacro1</definedName>
    <definedName name="abcd" localSheetId="1">#REF!</definedName>
    <definedName name="abcd">#REF!</definedName>
    <definedName name="ABCDEF" localSheetId="1" hidden="1">{#N/A,#N/A,FALSE,"정공"}</definedName>
    <definedName name="ABCDEF" localSheetId="22" hidden="1">{#N/A,#N/A,FALSE,"정공"}</definedName>
    <definedName name="ABCDEF" localSheetId="16" hidden="1">{#N/A,#N/A,FALSE,"정공"}</definedName>
    <definedName name="ABCDEF" hidden="1">{#N/A,#N/A,FALSE,"정공"}</definedName>
    <definedName name="ABCD관리" localSheetId="1" hidden="1">{#N/A,#N/A,FALSE,"정공"}</definedName>
    <definedName name="ABCD관리" localSheetId="22" hidden="1">{#N/A,#N/A,FALSE,"정공"}</definedName>
    <definedName name="ABCD관리" localSheetId="16" hidden="1">{#N/A,#N/A,FALSE,"정공"}</definedName>
    <definedName name="ABCD관리" hidden="1">{#N/A,#N/A,FALSE,"정공"}</definedName>
    <definedName name="ABDD" localSheetId="1" hidden="1">{#N/A,#N/A,FALSE,"단축1";#N/A,#N/A,FALSE,"단축2";#N/A,#N/A,FALSE,"단축3";#N/A,#N/A,FALSE,"장축";#N/A,#N/A,FALSE,"4WD"}</definedName>
    <definedName name="ABDD" localSheetId="22" hidden="1">{#N/A,#N/A,FALSE,"단축1";#N/A,#N/A,FALSE,"단축2";#N/A,#N/A,FALSE,"단축3";#N/A,#N/A,FALSE,"장축";#N/A,#N/A,FALSE,"4WD"}</definedName>
    <definedName name="ABDD" localSheetId="16" hidden="1">{#N/A,#N/A,FALSE,"단축1";#N/A,#N/A,FALSE,"단축2";#N/A,#N/A,FALSE,"단축3";#N/A,#N/A,FALSE,"장축";#N/A,#N/A,FALSE,"4WD"}</definedName>
    <definedName name="ABDD" hidden="1">{#N/A,#N/A,FALSE,"단축1";#N/A,#N/A,FALSE,"단축2";#N/A,#N/A,FALSE,"단축3";#N/A,#N/A,FALSE,"장축";#N/A,#N/A,FALSE,"4WD"}</definedName>
    <definedName name="abgfdrt" localSheetId="1" hidden="1">{#N/A,#N/A,FALSE,"KMC최종회의(7월) 자료"}</definedName>
    <definedName name="abgfdrt" localSheetId="22" hidden="1">{#N/A,#N/A,FALSE,"KMC최종회의(7월) 자료"}</definedName>
    <definedName name="abgfdrt" localSheetId="16" hidden="1">{#N/A,#N/A,FALSE,"KMC최종회의(7월) 자료"}</definedName>
    <definedName name="abgfdrt" hidden="1">{#N/A,#N/A,FALSE,"KMC최종회의(7월) 자료"}</definedName>
    <definedName name="ABS" localSheetId="1">#REF!</definedName>
    <definedName name="ABS">#REF!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Documents\입고현황_류\장비입고현황2.mdb"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E_TEST1대" localSheetId="1">#REF!</definedName>
    <definedName name="ACE_TEST1대">#REF!</definedName>
    <definedName name="AD" localSheetId="1">#REF!</definedName>
    <definedName name="AD">#REF!</definedName>
    <definedName name="Address" localSheetId="1">#REF!</definedName>
    <definedName name="Address">#REF!</definedName>
    <definedName name="adef" localSheetId="1" hidden="1">{#N/A,#N/A,FALSE,"정공"}</definedName>
    <definedName name="adef" localSheetId="22" hidden="1">{#N/A,#N/A,FALSE,"정공"}</definedName>
    <definedName name="adef" localSheetId="16" hidden="1">{#N/A,#N/A,FALSE,"정공"}</definedName>
    <definedName name="adef" hidden="1">{#N/A,#N/A,FALSE,"정공"}</definedName>
    <definedName name="ADGN" localSheetId="1">#REF!</definedName>
    <definedName name="ADGN">#REF!</definedName>
    <definedName name="ADS" localSheetId="1">#REF!</definedName>
    <definedName name="ADS">#REF!</definedName>
    <definedName name="ADSDF" localSheetId="1" hidden="1">{#N/A,#N/A,TRUE,"Y생산";#N/A,#N/A,TRUE,"Y판매";#N/A,#N/A,TRUE,"Y총물량";#N/A,#N/A,TRUE,"Y능력";#N/A,#N/A,TRUE,"YKD"}</definedName>
    <definedName name="ADSDF" localSheetId="22" hidden="1">{#N/A,#N/A,TRUE,"Y생산";#N/A,#N/A,TRUE,"Y판매";#N/A,#N/A,TRUE,"Y총물량";#N/A,#N/A,TRUE,"Y능력";#N/A,#N/A,TRUE,"YKD"}</definedName>
    <definedName name="ADSDF" localSheetId="16" hidden="1">{#N/A,#N/A,TRUE,"Y생산";#N/A,#N/A,TRUE,"Y판매";#N/A,#N/A,TRUE,"Y총물량";#N/A,#N/A,TRUE,"Y능력";#N/A,#N/A,TRUE,"YKD"}</definedName>
    <definedName name="ADSDF" hidden="1">{#N/A,#N/A,TRUE,"Y생산";#N/A,#N/A,TRUE,"Y판매";#N/A,#N/A,TRUE,"Y총물량";#N/A,#N/A,TRUE,"Y능력";#N/A,#N/A,TRUE,"YKD"}</definedName>
    <definedName name="ADSGHJHGJ" localSheetId="1" hidden="1">{#N/A,#N/A,FALSE,"단축1";#N/A,#N/A,FALSE,"단축2";#N/A,#N/A,FALSE,"단축3";#N/A,#N/A,FALSE,"장축";#N/A,#N/A,FALSE,"4WD"}</definedName>
    <definedName name="ADSGHJHGJ" hidden="1">{#N/A,#N/A,FALSE,"단축1";#N/A,#N/A,FALSE,"단축2";#N/A,#N/A,FALSE,"단축3";#N/A,#N/A,FALSE,"장축";#N/A,#N/A,FALSE,"4WD"}</definedName>
    <definedName name="ADSN" localSheetId="1">#REF!</definedName>
    <definedName name="ADSN">#REF!</definedName>
    <definedName name="aedf3" localSheetId="1" hidden="1">{#N/A,#N/A,TRUE,"Y생산";#N/A,#N/A,TRUE,"Y판매";#N/A,#N/A,TRUE,"Y총물량";#N/A,#N/A,TRUE,"Y능력";#N/A,#N/A,TRUE,"YKD"}</definedName>
    <definedName name="aedf3" localSheetId="22" hidden="1">{#N/A,#N/A,TRUE,"Y생산";#N/A,#N/A,TRUE,"Y판매";#N/A,#N/A,TRUE,"Y총물량";#N/A,#N/A,TRUE,"Y능력";#N/A,#N/A,TRUE,"YKD"}</definedName>
    <definedName name="aedf3" localSheetId="16" hidden="1">{#N/A,#N/A,TRUE,"Y생산";#N/A,#N/A,TRUE,"Y판매";#N/A,#N/A,TRUE,"Y총물량";#N/A,#N/A,TRUE,"Y능력";#N/A,#N/A,TRUE,"YKD"}</definedName>
    <definedName name="aedf3" hidden="1">{#N/A,#N/A,TRUE,"Y생산";#N/A,#N/A,TRUE,"Y판매";#N/A,#N/A,TRUE,"Y총물량";#N/A,#N/A,TRUE,"Y능력";#N/A,#N/A,TRUE,"YKD"}</definedName>
    <definedName name="aerhrea" localSheetId="1" hidden="1">{#N/A,#N/A,FALSE,"단축1";#N/A,#N/A,FALSE,"단축2";#N/A,#N/A,FALSE,"단축3";#N/A,#N/A,FALSE,"장축";#N/A,#N/A,FALSE,"4WD"}</definedName>
    <definedName name="aerhrea" localSheetId="22" hidden="1">{#N/A,#N/A,FALSE,"단축1";#N/A,#N/A,FALSE,"단축2";#N/A,#N/A,FALSE,"단축3";#N/A,#N/A,FALSE,"장축";#N/A,#N/A,FALSE,"4WD"}</definedName>
    <definedName name="aerhrea" localSheetId="16" hidden="1">{#N/A,#N/A,FALSE,"단축1";#N/A,#N/A,FALSE,"단축2";#N/A,#N/A,FALSE,"단축3";#N/A,#N/A,FALSE,"장축";#N/A,#N/A,FALSE,"4WD"}</definedName>
    <definedName name="aerhrea" localSheetId="17" hidden="1">{#N/A,#N/A,FALSE,"단축1";#N/A,#N/A,FALSE,"단축2";#N/A,#N/A,FALSE,"단축3";#N/A,#N/A,FALSE,"장축";#N/A,#N/A,FALSE,"4WD"}</definedName>
    <definedName name="aerhrea" localSheetId="23" hidden="1">{#N/A,#N/A,FALSE,"단축1";#N/A,#N/A,FALSE,"단축2";#N/A,#N/A,FALSE,"단축3";#N/A,#N/A,FALSE,"장축";#N/A,#N/A,FALSE,"4WD"}</definedName>
    <definedName name="aerhrea" hidden="1">{#N/A,#N/A,FALSE,"단축1";#N/A,#N/A,FALSE,"단축2";#N/A,#N/A,FALSE,"단축3";#N/A,#N/A,FALSE,"장축";#N/A,#N/A,FALSE,"4WD"}</definedName>
    <definedName name="AERO" localSheetId="1">#REF!</definedName>
    <definedName name="AERO">#REF!</definedName>
    <definedName name="aff" localSheetId="1" hidden="1">{#N/A,#N/A,FALSE,"단축1";#N/A,#N/A,FALSE,"단축2";#N/A,#N/A,FALSE,"단축3";#N/A,#N/A,FALSE,"장축";#N/A,#N/A,FALSE,"4WD"}</definedName>
    <definedName name="aff" localSheetId="22" hidden="1">{#N/A,#N/A,FALSE,"단축1";#N/A,#N/A,FALSE,"단축2";#N/A,#N/A,FALSE,"단축3";#N/A,#N/A,FALSE,"장축";#N/A,#N/A,FALSE,"4WD"}</definedName>
    <definedName name="aff" localSheetId="16" hidden="1">{#N/A,#N/A,FALSE,"단축1";#N/A,#N/A,FALSE,"단축2";#N/A,#N/A,FALSE,"단축3";#N/A,#N/A,FALSE,"장축";#N/A,#N/A,FALSE,"4WD"}</definedName>
    <definedName name="aff" hidden="1">{#N/A,#N/A,FALSE,"단축1";#N/A,#N/A,FALSE,"단축2";#N/A,#N/A,FALSE,"단축3";#N/A,#N/A,FALSE,"장축";#N/A,#N/A,FALSE,"4WD"}</definedName>
    <definedName name="AGRP기대효과" localSheetId="1">#REF!</definedName>
    <definedName name="AGRP기대효과">#REF!</definedName>
    <definedName name="AHAHH" localSheetId="1">#REF!</definedName>
    <definedName name="AHAHH">#REF!</definedName>
    <definedName name="AHFBF">[1]!BlankMacro1</definedName>
    <definedName name="AI¿ø3" localSheetId="1">#REF!</definedName>
    <definedName name="AI¿ø3">#REF!</definedName>
    <definedName name="AIRCON" localSheetId="1" hidden="1">{#N/A,#N/A,FALSE,"단축1";#N/A,#N/A,FALSE,"단축2";#N/A,#N/A,FALSE,"단축3";#N/A,#N/A,FALSE,"장축";#N/A,#N/A,FALSE,"4WD"}</definedName>
    <definedName name="AIRCON" hidden="1">{#N/A,#N/A,FALSE,"단축1";#N/A,#N/A,FALSE,"단축2";#N/A,#N/A,FALSE,"단축3";#N/A,#N/A,FALSE,"장축";#N/A,#N/A,FALSE,"4WD"}</definedName>
    <definedName name="AKDSCOOTER" localSheetId="1">#REF!</definedName>
    <definedName name="AKDSCOOTER">#REF!</definedName>
    <definedName name="akrka123" localSheetId="1" hidden="1">{#N/A,#N/A,TRUE,"Y생산";#N/A,#N/A,TRUE,"Y판매";#N/A,#N/A,TRUE,"Y총물량";#N/A,#N/A,TRUE,"Y능력";#N/A,#N/A,TRUE,"YKD"}</definedName>
    <definedName name="akrka123" localSheetId="22" hidden="1">{#N/A,#N/A,TRUE,"Y생산";#N/A,#N/A,TRUE,"Y판매";#N/A,#N/A,TRUE,"Y총물량";#N/A,#N/A,TRUE,"Y능력";#N/A,#N/A,TRUE,"YKD"}</definedName>
    <definedName name="akrka123" localSheetId="16" hidden="1">{#N/A,#N/A,TRUE,"Y생산";#N/A,#N/A,TRUE,"Y판매";#N/A,#N/A,TRUE,"Y총물량";#N/A,#N/A,TRUE,"Y능력";#N/A,#N/A,TRUE,"YKD"}</definedName>
    <definedName name="akrka123" hidden="1">{#N/A,#N/A,TRUE,"Y생산";#N/A,#N/A,TRUE,"Y판매";#N/A,#N/A,TRUE,"Y총물량";#N/A,#N/A,TRUE,"Y능력";#N/A,#N/A,TRUE,"YKD"}</definedName>
    <definedName name="ALCLSEK">[1]!BlankMacro1</definedName>
    <definedName name="all" localSheetId="1">#REF!</definedName>
    <definedName name="all">#REF!</definedName>
    <definedName name="ALTSS" localSheetId="1">#REF!</definedName>
    <definedName name="ALTSS">#REF!</definedName>
    <definedName name="AMECH" localSheetId="1" hidden="1">{#N/A,#N/A,FALSE,"단축1";#N/A,#N/A,FALSE,"단축2";#N/A,#N/A,FALSE,"단축3";#N/A,#N/A,FALSE,"장축";#N/A,#N/A,FALSE,"4WD"}</definedName>
    <definedName name="AMECH" hidden="1">{#N/A,#N/A,FALSE,"단축1";#N/A,#N/A,FALSE,"단축2";#N/A,#N/A,FALSE,"단축3";#N/A,#N/A,FALSE,"장축";#N/A,#N/A,FALSE,"4WD"}</definedName>
    <definedName name="anscount" hidden="1">4</definedName>
    <definedName name="Ao¿￢" localSheetId="1">#REF!</definedName>
    <definedName name="Ao¿￢">#REF!</definedName>
    <definedName name="AOCNFTHSDLR" localSheetId="1" hidden="1">{#N/A,#N/A,FALSE,"정공"}</definedName>
    <definedName name="AOCNFTHSDLR" localSheetId="22" hidden="1">{#N/A,#N/A,FALSE,"정공"}</definedName>
    <definedName name="AOCNFTHSDLR" localSheetId="16" hidden="1">{#N/A,#N/A,FALSE,"정공"}</definedName>
    <definedName name="AOCNFTHSDLR" hidden="1">{#N/A,#N/A,FALSE,"정공"}</definedName>
    <definedName name="AQ" localSheetId="1">#REF!</definedName>
    <definedName name="AQ">#REF!</definedName>
    <definedName name="AQP" localSheetId="1" hidden="1">{#N/A,#N/A,FALSE,"96 3월물량표";#N/A,#N/A,FALSE,"96 4월물량표";#N/A,#N/A,FALSE,"96 5월물량표"}</definedName>
    <definedName name="AQP" localSheetId="22" hidden="1">{#N/A,#N/A,FALSE,"96 3월물량표";#N/A,#N/A,FALSE,"96 4월물량표";#N/A,#N/A,FALSE,"96 5월물량표"}</definedName>
    <definedName name="AQP" localSheetId="16" hidden="1">{#N/A,#N/A,FALSE,"96 3월물량표";#N/A,#N/A,FALSE,"96 4월물량표";#N/A,#N/A,FALSE,"96 5월물량표"}</definedName>
    <definedName name="AQP" hidden="1">{#N/A,#N/A,FALSE,"96 3월물량표";#N/A,#N/A,FALSE,"96 4월물량표";#N/A,#N/A,FALSE,"96 5월물량표"}</definedName>
    <definedName name="AQQ" localSheetId="1">#REF!</definedName>
    <definedName name="AQQ">#REF!</definedName>
    <definedName name="AS" localSheetId="1">#REF!</definedName>
    <definedName name="AS">#REF!</definedName>
    <definedName name="AS.BB" localSheetId="1">#REF!</definedName>
    <definedName name="AS.BB">#REF!</definedName>
    <definedName name="ASAS">'[1]계정관리 (실적) 2016'!ASAS</definedName>
    <definedName name="ASDASDF" localSheetId="1" hidden="1">{#N/A,#N/A,FALSE,"단축1";#N/A,#N/A,FALSE,"단축2";#N/A,#N/A,FALSE,"단축3";#N/A,#N/A,FALSE,"장축";#N/A,#N/A,FALSE,"4WD"}</definedName>
    <definedName name="ASDASDF" hidden="1">{#N/A,#N/A,FALSE,"단축1";#N/A,#N/A,FALSE,"단축2";#N/A,#N/A,FALSE,"단축3";#N/A,#N/A,FALSE,"장축";#N/A,#N/A,FALSE,"4WD"}</definedName>
    <definedName name="asdf" localSheetId="1" hidden="1">{#N/A,#N/A,FALSE,"정공"}</definedName>
    <definedName name="asdf" localSheetId="22" hidden="1">{#N/A,#N/A,FALSE,"정공"}</definedName>
    <definedName name="asdf" localSheetId="16" hidden="1">{#N/A,#N/A,FALSE,"정공"}</definedName>
    <definedName name="asdf" hidden="1">{#N/A,#N/A,FALSE,"정공"}</definedName>
    <definedName name="asdfg">[1]!BlankMacro1</definedName>
    <definedName name="ASDS">'[1]계정관리 (실적) 2016'!ASDS</definedName>
    <definedName name="asf" localSheetId="1" hidden="1">{"'DCX  Turbo 2003 '!$E$8:$O$47"}</definedName>
    <definedName name="asf" localSheetId="22" hidden="1">{"'DCX  Turbo 2003 '!$E$8:$O$47"}</definedName>
    <definedName name="asf" localSheetId="16" hidden="1">{"'DCX  Turbo 2003 '!$E$8:$O$47"}</definedName>
    <definedName name="asf" hidden="1">{"'DCX  Turbo 2003 '!$E$8:$O$47"}</definedName>
    <definedName name="ASFD" localSheetId="1" hidden="1">{#N/A,#N/A,FALSE,"인원";#N/A,#N/A,FALSE,"비용2";#N/A,#N/A,FALSE,"비용1";#N/A,#N/A,FALSE,"비용";#N/A,#N/A,FALSE,"보증2";#N/A,#N/A,FALSE,"보증1";#N/A,#N/A,FALSE,"보증";#N/A,#N/A,FALSE,"손익1";#N/A,#N/A,FALSE,"손익";#N/A,#N/A,FALSE,"부서별매출";#N/A,#N/A,FALSE,"매출"}</definedName>
    <definedName name="ASFD" localSheetId="22" hidden="1">{#N/A,#N/A,FALSE,"인원";#N/A,#N/A,FALSE,"비용2";#N/A,#N/A,FALSE,"비용1";#N/A,#N/A,FALSE,"비용";#N/A,#N/A,FALSE,"보증2";#N/A,#N/A,FALSE,"보증1";#N/A,#N/A,FALSE,"보증";#N/A,#N/A,FALSE,"손익1";#N/A,#N/A,FALSE,"손익";#N/A,#N/A,FALSE,"부서별매출";#N/A,#N/A,FALSE,"매출"}</definedName>
    <definedName name="ASFD" localSheetId="16"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SY" localSheetId="1" hidden="1">{#N/A,#N/A,FALSE,"단축1";#N/A,#N/A,FALSE,"단축2";#N/A,#N/A,FALSE,"단축3";#N/A,#N/A,FALSE,"장축";#N/A,#N/A,FALSE,"4WD"}</definedName>
    <definedName name="ASSY" hidden="1">{#N/A,#N/A,FALSE,"단축1";#N/A,#N/A,FALSE,"단축2";#N/A,#N/A,FALSE,"단축3";#N/A,#N/A,FALSE,"장축";#N/A,#N/A,FALSE,"4WD"}</definedName>
    <definedName name="AT" localSheetId="1">#REF!</definedName>
    <definedName name="AT">#REF!</definedName>
    <definedName name="AU" localSheetId="1">#REF!</definedName>
    <definedName name="AU">#REF!</definedName>
    <definedName name="aut" localSheetId="1">#REF!</definedName>
    <definedName name="aut">#REF!</definedName>
    <definedName name="AV" localSheetId="1" hidden="1">{#N/A,#N/A,FALSE,"96자동차사 계획";#N/A,#N/A,FALSE,"96자동차사 계획"}</definedName>
    <definedName name="AV" localSheetId="22" hidden="1">{#N/A,#N/A,FALSE,"96자동차사 계획";#N/A,#N/A,FALSE,"96자동차사 계획"}</definedName>
    <definedName name="AV" localSheetId="16" hidden="1">{#N/A,#N/A,FALSE,"96자동차사 계획";#N/A,#N/A,FALSE,"96자동차사 계획"}</definedName>
    <definedName name="AV" hidden="1">{#N/A,#N/A,FALSE,"96자동차사 계획";#N/A,#N/A,FALSE,"96자동차사 계획"}</definedName>
    <definedName name="AVE" localSheetId="1">#REF!</definedName>
    <definedName name="AVE">#REF!</definedName>
    <definedName name="AVV" localSheetId="1" hidden="1">{#N/A,#N/A,FALSE,"96자동차사 계획";#N/A,#N/A,FALSE,"96자동차사 계획"}</definedName>
    <definedName name="AVV" localSheetId="22" hidden="1">{#N/A,#N/A,FALSE,"96자동차사 계획";#N/A,#N/A,FALSE,"96자동차사 계획"}</definedName>
    <definedName name="AVV" localSheetId="16" hidden="1">{#N/A,#N/A,FALSE,"96자동차사 계획";#N/A,#N/A,FALSE,"96자동차사 계획"}</definedName>
    <definedName name="AVV" hidden="1">{#N/A,#N/A,FALSE,"96자동차사 계획";#N/A,#N/A,FALSE,"96자동차사 계획"}</definedName>
    <definedName name="awc" localSheetId="1">#REF!</definedName>
    <definedName name="awc">#REF!</definedName>
    <definedName name="AWLBSRTDK" localSheetId="1">#REF!</definedName>
    <definedName name="AWLBSRTDK">#REF!</definedName>
    <definedName name="AX" localSheetId="1">#REF!</definedName>
    <definedName name="AX">#REF!</definedName>
    <definedName name="axcdf" localSheetId="1" hidden="1">{#N/A,#N/A,FALSE,"정공"}</definedName>
    <definedName name="axcdf" localSheetId="22" hidden="1">{#N/A,#N/A,FALSE,"정공"}</definedName>
    <definedName name="axcdf" localSheetId="16" hidden="1">{#N/A,#N/A,FALSE,"정공"}</definedName>
    <definedName name="axcdf" hidden="1">{#N/A,#N/A,FALSE,"정공"}</definedName>
    <definedName name="AXSA" localSheetId="1" hidden="1">{#N/A,#N/A,FALSE,"단축1";#N/A,#N/A,FALSE,"단축2";#N/A,#N/A,FALSE,"단축3";#N/A,#N/A,FALSE,"장축";#N/A,#N/A,FALSE,"4WD"}</definedName>
    <definedName name="AXSA" localSheetId="22" hidden="1">{#N/A,#N/A,FALSE,"단축1";#N/A,#N/A,FALSE,"단축2";#N/A,#N/A,FALSE,"단축3";#N/A,#N/A,FALSE,"장축";#N/A,#N/A,FALSE,"4WD"}</definedName>
    <definedName name="AXSA" localSheetId="16" hidden="1">{#N/A,#N/A,FALSE,"단축1";#N/A,#N/A,FALSE,"단축2";#N/A,#N/A,FALSE,"단축3";#N/A,#N/A,FALSE,"장축";#N/A,#N/A,FALSE,"4WD"}</definedName>
    <definedName name="AXSA" hidden="1">{#N/A,#N/A,FALSE,"단축1";#N/A,#N/A,FALSE,"단축2";#N/A,#N/A,FALSE,"단축3";#N/A,#N/A,FALSE,"장축";#N/A,#N/A,FALSE,"4WD"}</definedName>
    <definedName name="AZ" localSheetId="1">#REF!</definedName>
    <definedName name="AZ">#REF!</definedName>
    <definedName name="A급문제" localSheetId="1">#REF!</definedName>
    <definedName name="A급문제">#REF!</definedName>
    <definedName name="A급현황" localSheetId="1">#REF!</definedName>
    <definedName name="A급현황">#REF!</definedName>
    <definedName name="A기준정보" localSheetId="1">#REF!</definedName>
    <definedName name="A기준정보">#REF!</definedName>
    <definedName name="A행" localSheetId="1">#REF!</definedName>
    <definedName name="A행">#REF!</definedName>
    <definedName name="B" localSheetId="1">#REF!</definedName>
    <definedName name="B">#REF!</definedName>
    <definedName name="B0" localSheetId="1">#REF!</definedName>
    <definedName name="B0">#REF!</definedName>
    <definedName name="b23RTDKDK" localSheetId="1">#REF!</definedName>
    <definedName name="b23RTDKDK">#REF!</definedName>
    <definedName name="baijongsuk" localSheetId="1">#REF!</definedName>
    <definedName name="baijongsuk">#REF!</definedName>
    <definedName name="balwal" localSheetId="1">#REF!</definedName>
    <definedName name="balwal">#REF!</definedName>
    <definedName name="BB" localSheetId="1">#REF!</definedName>
    <definedName name="BB">#REF!</definedName>
    <definedName name="BBB" localSheetId="1">#REF!</definedName>
    <definedName name="BBB">#REF!</definedName>
    <definedName name="BBBB" localSheetId="1" hidden="1">{#N/A,#N/A,FALSE,"KMC최종회의(7월) 자료"}</definedName>
    <definedName name="BBBB" localSheetId="22" hidden="1">{#N/A,#N/A,FALSE,"KMC최종회의(7월) 자료"}</definedName>
    <definedName name="BBBB" localSheetId="16" hidden="1">{#N/A,#N/A,FALSE,"KMC최종회의(7월) 자료"}</definedName>
    <definedName name="BBBB" hidden="1">{#N/A,#N/A,FALSE,"KMC최종회의(7월) 자료"}</definedName>
    <definedName name="BBBBB" localSheetId="1">#REF!</definedName>
    <definedName name="BBBBB">#REF!</definedName>
    <definedName name="BBBenchMarkValue" localSheetId="1">#REF!</definedName>
    <definedName name="BBBenchMarkValue">#REF!</definedName>
    <definedName name="bc" localSheetId="1">#REF!</definedName>
    <definedName name="bc">#REF!</definedName>
    <definedName name="bdpoint" localSheetId="1">#REF!</definedName>
    <definedName name="bdpoint">#REF!</definedName>
    <definedName name="BE" localSheetId="1">#REF!</definedName>
    <definedName name="BE">#REF!</definedName>
    <definedName name="BenchmarkAdjustValue" localSheetId="1">#REF!</definedName>
    <definedName name="BenchmarkAdjustValue">#REF!</definedName>
    <definedName name="bhtehb">#N/A</definedName>
    <definedName name="BHU" localSheetId="1">#REF!</definedName>
    <definedName name="BHU">#REF!</definedName>
    <definedName name="BigSizeLink" localSheetId="1">#REF!</definedName>
    <definedName name="BigSizeLink">#REF!</definedName>
    <definedName name="BL" localSheetId="1">#REF!</definedName>
    <definedName name="BL">#REF!</definedName>
    <definedName name="BLNK공정" localSheetId="1">#REF!</definedName>
    <definedName name="BLNK공정">#REF!</definedName>
    <definedName name="BLOCK" localSheetId="1" hidden="1">{#N/A,#N/A,FALSE,"단축1";#N/A,#N/A,FALSE,"단축2";#N/A,#N/A,FALSE,"단축3";#N/A,#N/A,FALSE,"장축";#N/A,#N/A,FALSE,"4WD"}</definedName>
    <definedName name="BLOCK" localSheetId="22" hidden="1">{#N/A,#N/A,FALSE,"단축1";#N/A,#N/A,FALSE,"단축2";#N/A,#N/A,FALSE,"단축3";#N/A,#N/A,FALSE,"장축";#N/A,#N/A,FALSE,"4WD"}</definedName>
    <definedName name="BLOCK" localSheetId="16" hidden="1">{#N/A,#N/A,FALSE,"단축1";#N/A,#N/A,FALSE,"단축2";#N/A,#N/A,FALSE,"단축3";#N/A,#N/A,FALSE,"장축";#N/A,#N/A,FALSE,"4WD"}</definedName>
    <definedName name="BLOCK" hidden="1">{#N/A,#N/A,FALSE,"단축1";#N/A,#N/A,FALSE,"단축2";#N/A,#N/A,FALSE,"단축3";#N/A,#N/A,FALSE,"장축";#N/A,#N/A,FALSE,"4WD"}</definedName>
    <definedName name="BL가중치" localSheetId="1">#REF!</definedName>
    <definedName name="BL가중치">#REF!</definedName>
    <definedName name="BL현황" localSheetId="1">#REF!</definedName>
    <definedName name="BL현황">#REF!</definedName>
    <definedName name="BNB" localSheetId="1">#REF!</definedName>
    <definedName name="BNB">#REF!</definedName>
    <definedName name="BODY" localSheetId="1">#REF!</definedName>
    <definedName name="BODY">#REF!</definedName>
    <definedName name="BOM" localSheetId="1">#REF!</definedName>
    <definedName name="BOM">#REF!</definedName>
    <definedName name="book1" localSheetId="1" hidden="1">{#N/A,#N/A,TRUE,"Y생산";#N/A,#N/A,TRUE,"Y판매";#N/A,#N/A,TRUE,"Y총물량";#N/A,#N/A,TRUE,"Y능력";#N/A,#N/A,TRUE,"YKD"}</definedName>
    <definedName name="book1" localSheetId="22" hidden="1">{#N/A,#N/A,TRUE,"Y생산";#N/A,#N/A,TRUE,"Y판매";#N/A,#N/A,TRUE,"Y총물량";#N/A,#N/A,TRUE,"Y능력";#N/A,#N/A,TRUE,"YKD"}</definedName>
    <definedName name="book1" localSheetId="16" hidden="1">{#N/A,#N/A,TRUE,"Y생산";#N/A,#N/A,TRUE,"Y판매";#N/A,#N/A,TRUE,"Y총물량";#N/A,#N/A,TRUE,"Y능력";#N/A,#N/A,TRUE,"YKD"}</definedName>
    <definedName name="book1" hidden="1">{#N/A,#N/A,TRUE,"Y생산";#N/A,#N/A,TRUE,"Y판매";#N/A,#N/A,TRUE,"Y총물량";#N/A,#N/A,TRUE,"Y능력";#N/A,#N/A,TRUE,"YKD"}</definedName>
    <definedName name="BRKT_ASST" localSheetId="1">#REF!</definedName>
    <definedName name="BRKT_ASST">#REF!</definedName>
    <definedName name="bRTDKDK" localSheetId="1">#REF!</definedName>
    <definedName name="bRTDKDK">#REF!</definedName>
    <definedName name="brush" localSheetId="1">#REF!</definedName>
    <definedName name="brush">#REF!</definedName>
    <definedName name="BS" localSheetId="1">#REF!</definedName>
    <definedName name="BS">#REF!</definedName>
    <definedName name="BS차이내역" localSheetId="1" hidden="1">{#N/A,#N/A,FALSE,"정공"}</definedName>
    <definedName name="BS차이내역" localSheetId="22" hidden="1">{#N/A,#N/A,FALSE,"정공"}</definedName>
    <definedName name="BS차이내역" localSheetId="16" hidden="1">{#N/A,#N/A,FALSE,"정공"}</definedName>
    <definedName name="BS차이내역" hidden="1">{#N/A,#N/A,FALSE,"정공"}</definedName>
    <definedName name="BT" localSheetId="1">#REF!</definedName>
    <definedName name="BT">#REF!</definedName>
    <definedName name="btw_01" localSheetId="1">#REF!,#REF!,#REF!,#REF!,#REF!,#REF!,#REF!,#REF!,#REF!</definedName>
    <definedName name="btw_01">#REF!,#REF!,#REF!,#REF!,#REF!,#REF!,#REF!,#REF!,#REF!</definedName>
    <definedName name="btw_03" localSheetId="1">#REF!,#REF!,#REF!,#REF!,#REF!</definedName>
    <definedName name="btw_03">#REF!,#REF!,#REF!,#REF!,#REF!</definedName>
    <definedName name="BW" localSheetId="1">#REF!</definedName>
    <definedName name="BW">#REF!</definedName>
    <definedName name="CA" localSheetId="1">#REF!</definedName>
    <definedName name="CA">#REF!</definedName>
    <definedName name="CAD" localSheetId="1">#REF!</definedName>
    <definedName name="CAD">#REF!</definedName>
    <definedName name="CAE해석" localSheetId="1" hidden="1">{#N/A,#N/A,FALSE,"단축1";#N/A,#N/A,FALSE,"단축2";#N/A,#N/A,FALSE,"단축3";#N/A,#N/A,FALSE,"장축";#N/A,#N/A,FALSE,"4WD"}</definedName>
    <definedName name="CAE해석" localSheetId="22" hidden="1">{#N/A,#N/A,FALSE,"단축1";#N/A,#N/A,FALSE,"단축2";#N/A,#N/A,FALSE,"단축3";#N/A,#N/A,FALSE,"장축";#N/A,#N/A,FALSE,"4WD"}</definedName>
    <definedName name="CAE해석" localSheetId="16" hidden="1">{#N/A,#N/A,FALSE,"단축1";#N/A,#N/A,FALSE,"단축2";#N/A,#N/A,FALSE,"단축3";#N/A,#N/A,FALSE,"장축";#N/A,#N/A,FALSE,"4WD"}</definedName>
    <definedName name="CAE해석" localSheetId="17" hidden="1">{#N/A,#N/A,FALSE,"단축1";#N/A,#N/A,FALSE,"단축2";#N/A,#N/A,FALSE,"단축3";#N/A,#N/A,FALSE,"장축";#N/A,#N/A,FALSE,"4WD"}</definedName>
    <definedName name="CAE해석" localSheetId="23" hidden="1">{#N/A,#N/A,FALSE,"단축1";#N/A,#N/A,FALSE,"단축2";#N/A,#N/A,FALSE,"단축3";#N/A,#N/A,FALSE,"장축";#N/A,#N/A,FALSE,"4WD"}</definedName>
    <definedName name="CAE해석" hidden="1">{#N/A,#N/A,FALSE,"단축1";#N/A,#N/A,FALSE,"단축2";#N/A,#N/A,FALSE,"단축3";#N/A,#N/A,FALSE,"장축";#N/A,#N/A,FALSE,"4WD"}</definedName>
    <definedName name="camera" localSheetId="1">#REF!</definedName>
    <definedName name="camera">#REF!</definedName>
    <definedName name="cap" localSheetId="1">#REF!</definedName>
    <definedName name="cap">#REF!</definedName>
    <definedName name="CAPA" localSheetId="1" hidden="1">{#N/A,#N/A,FALSE,"인원";#N/A,#N/A,FALSE,"비용2";#N/A,#N/A,FALSE,"비용1";#N/A,#N/A,FALSE,"비용";#N/A,#N/A,FALSE,"보증2";#N/A,#N/A,FALSE,"보증1";#N/A,#N/A,FALSE,"보증";#N/A,#N/A,FALSE,"손익1";#N/A,#N/A,FALSE,"손익";#N/A,#N/A,FALSE,"부서별매출";#N/A,#N/A,FALSE,"매출"}</definedName>
    <definedName name="CAPA" localSheetId="22" hidden="1">{#N/A,#N/A,FALSE,"인원";#N/A,#N/A,FALSE,"비용2";#N/A,#N/A,FALSE,"비용1";#N/A,#N/A,FALSE,"비용";#N/A,#N/A,FALSE,"보증2";#N/A,#N/A,FALSE,"보증1";#N/A,#N/A,FALSE,"보증";#N/A,#N/A,FALSE,"손익1";#N/A,#N/A,FALSE,"손익";#N/A,#N/A,FALSE,"부서별매출";#N/A,#N/A,FALSE,"매출"}</definedName>
    <definedName name="CAPA" localSheetId="16"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RCODE" localSheetId="1">#REF!</definedName>
    <definedName name="CARCODE">#REF!</definedName>
    <definedName name="CARRIER" localSheetId="1" hidden="1">{#N/A,#N/A,FALSE,"단축1";#N/A,#N/A,FALSE,"단축2";#N/A,#N/A,FALSE,"단축3";#N/A,#N/A,FALSE,"장축";#N/A,#N/A,FALSE,"4WD"}</definedName>
    <definedName name="CARRIER" hidden="1">{#N/A,#N/A,FALSE,"단축1";#N/A,#N/A,FALSE,"단축2";#N/A,#N/A,FALSE,"단축3";#N/A,#N/A,FALSE,"장축";#N/A,#N/A,FALSE,"4WD"}</definedName>
    <definedName name="CASE" localSheetId="1" hidden="1">{#N/A,#N/A,FALSE,"단축1";#N/A,#N/A,FALSE,"단축2";#N/A,#N/A,FALSE,"단축3";#N/A,#N/A,FALSE,"장축";#N/A,#N/A,FALSE,"4WD"}</definedName>
    <definedName name="CASE" hidden="1">{#N/A,#N/A,FALSE,"단축1";#N/A,#N/A,FALSE,"단축2";#N/A,#N/A,FALSE,"단축3";#N/A,#N/A,FALSE,"장축";#N/A,#N/A,FALSE,"4WD"}</definedName>
    <definedName name="cbm" localSheetId="1">#REF!</definedName>
    <definedName name="cbm">#REF!</definedName>
    <definedName name="CBM_40FT" localSheetId="1">#REF!</definedName>
    <definedName name="CBM_40FT">#REF!</definedName>
    <definedName name="CBMT" localSheetId="1">#REF!</definedName>
    <definedName name="CBMT">#REF!</definedName>
    <definedName name="CC" localSheetId="1">#REF!</definedName>
    <definedName name="CC">#REF!</definedName>
    <definedName name="CC.QQ" localSheetId="1">#REF!</definedName>
    <definedName name="CC.QQ">#REF!</definedName>
    <definedName name="CCAR" localSheetId="1">#REF!</definedName>
    <definedName name="CCAR">#REF!</definedName>
    <definedName name="CCC" localSheetId="1">#REF!</definedName>
    <definedName name="CCC">#REF!</definedName>
    <definedName name="CCCC">[1]!BlankMacro1</definedName>
    <definedName name="cccddd" localSheetId="1" hidden="1">{#N/A,#N/A,FALSE,"단축1";#N/A,#N/A,FALSE,"단축2";#N/A,#N/A,FALSE,"단축3";#N/A,#N/A,FALSE,"장축";#N/A,#N/A,FALSE,"4WD"}</definedName>
    <definedName name="cccddd" localSheetId="22" hidden="1">{#N/A,#N/A,FALSE,"단축1";#N/A,#N/A,FALSE,"단축2";#N/A,#N/A,FALSE,"단축3";#N/A,#N/A,FALSE,"장축";#N/A,#N/A,FALSE,"4WD"}</definedName>
    <definedName name="cccddd" localSheetId="16" hidden="1">{#N/A,#N/A,FALSE,"단축1";#N/A,#N/A,FALSE,"단축2";#N/A,#N/A,FALSE,"단축3";#N/A,#N/A,FALSE,"장축";#N/A,#N/A,FALSE,"4WD"}</definedName>
    <definedName name="cccddd" hidden="1">{#N/A,#N/A,FALSE,"단축1";#N/A,#N/A,FALSE,"단축2";#N/A,#N/A,FALSE,"단축3";#N/A,#N/A,FALSE,"장축";#N/A,#N/A,FALSE,"4WD"}</definedName>
    <definedName name="CDE" localSheetId="1">#REF!</definedName>
    <definedName name="CDE">#REF!</definedName>
    <definedName name="CDSX" localSheetId="1" hidden="1">{#N/A,#N/A,FALSE,"단축1";#N/A,#N/A,FALSE,"단축2";#N/A,#N/A,FALSE,"단축3";#N/A,#N/A,FALSE,"장축";#N/A,#N/A,FALSE,"4WD"}</definedName>
    <definedName name="CDSX" localSheetId="22" hidden="1">{#N/A,#N/A,FALSE,"단축1";#N/A,#N/A,FALSE,"단축2";#N/A,#N/A,FALSE,"단축3";#N/A,#N/A,FALSE,"장축";#N/A,#N/A,FALSE,"4WD"}</definedName>
    <definedName name="CDSX" localSheetId="16" hidden="1">{#N/A,#N/A,FALSE,"단축1";#N/A,#N/A,FALSE,"단축2";#N/A,#N/A,FALSE,"단축3";#N/A,#N/A,FALSE,"장축";#N/A,#N/A,FALSE,"4WD"}</definedName>
    <definedName name="CDSX" hidden="1">{#N/A,#N/A,FALSE,"단축1";#N/A,#N/A,FALSE,"단축2";#N/A,#N/A,FALSE,"단축3";#N/A,#N/A,FALSE,"장축";#N/A,#N/A,FALSE,"4WD"}</definedName>
    <definedName name="CF" localSheetId="1">#REF!</definedName>
    <definedName name="CF">#REF!</definedName>
    <definedName name="CFPRPRLKLKRTDK" localSheetId="1">#REF!</definedName>
    <definedName name="CFPRPRLKLKRTDK">#REF!</definedName>
    <definedName name="CHA" localSheetId="1">#REF!</definedName>
    <definedName name="CHA">#REF!</definedName>
    <definedName name="chapoint" localSheetId="1">#REF!</definedName>
    <definedName name="chapoint">#REF!</definedName>
    <definedName name="CHART" localSheetId="1">#REF!</definedName>
    <definedName name="CHART">#REF!</definedName>
    <definedName name="CHATR" localSheetId="1">#REF!</definedName>
    <definedName name="CHATR">#REF!</definedName>
    <definedName name="CHDDOR" localSheetId="1">#REF!</definedName>
    <definedName name="CHDDOR">#REF!</definedName>
    <definedName name="CHK" localSheetId="1">#REF!</definedName>
    <definedName name="CHK">#REF!</definedName>
    <definedName name="CHKKEY" localSheetId="1">#REF!</definedName>
    <definedName name="CHKKEY">#REF!</definedName>
    <definedName name="cho">[1]!BlankMacro1</definedName>
    <definedName name="CHOI" localSheetId="1">#REF!</definedName>
    <definedName name="CHOI">#REF!</definedName>
    <definedName name="ci" localSheetId="1" hidden="1">{#N/A,#N/A,FALSE,"단축1";#N/A,#N/A,FALSE,"단축2";#N/A,#N/A,FALSE,"단축3";#N/A,#N/A,FALSE,"장축";#N/A,#N/A,FALSE,"4WD"}</definedName>
    <definedName name="ci" localSheetId="22" hidden="1">{#N/A,#N/A,FALSE,"단축1";#N/A,#N/A,FALSE,"단축2";#N/A,#N/A,FALSE,"단축3";#N/A,#N/A,FALSE,"장축";#N/A,#N/A,FALSE,"4WD"}</definedName>
    <definedName name="ci" localSheetId="16" hidden="1">{#N/A,#N/A,FALSE,"단축1";#N/A,#N/A,FALSE,"단축2";#N/A,#N/A,FALSE,"단축3";#N/A,#N/A,FALSE,"장축";#N/A,#N/A,FALSE,"4WD"}</definedName>
    <definedName name="ci" hidden="1">{#N/A,#N/A,FALSE,"단축1";#N/A,#N/A,FALSE,"단축2";#N/A,#N/A,FALSE,"단축3";#N/A,#N/A,FALSE,"장축";#N/A,#N/A,FALSE,"4WD"}</definedName>
    <definedName name="CIF" localSheetId="1">#REF!</definedName>
    <definedName name="CIF">#REF!</definedName>
    <definedName name="Circuit_NO" localSheetId="1">#REF!</definedName>
    <definedName name="Circuit_NO">#REF!</definedName>
    <definedName name="City" localSheetId="1">#REF!</definedName>
    <definedName name="City">#REF!</definedName>
    <definedName name="CJ" localSheetId="1" hidden="1">{#N/A,#N/A,FALSE,"단축1";#N/A,#N/A,FALSE,"단축2";#N/A,#N/A,FALSE,"단축3";#N/A,#N/A,FALSE,"장축";#N/A,#N/A,FALSE,"4WD"}</definedName>
    <definedName name="CJ" localSheetId="22" hidden="1">{#N/A,#N/A,FALSE,"단축1";#N/A,#N/A,FALSE,"단축2";#N/A,#N/A,FALSE,"단축3";#N/A,#N/A,FALSE,"장축";#N/A,#N/A,FALSE,"4WD"}</definedName>
    <definedName name="CJ" localSheetId="16" hidden="1">{#N/A,#N/A,FALSE,"단축1";#N/A,#N/A,FALSE,"단축2";#N/A,#N/A,FALSE,"단축3";#N/A,#N/A,FALSE,"장축";#N/A,#N/A,FALSE,"4WD"}</definedName>
    <definedName name="CJ" hidden="1">{#N/A,#N/A,FALSE,"단축1";#N/A,#N/A,FALSE,"단축2";#N/A,#N/A,FALSE,"단축3";#N/A,#N/A,FALSE,"장축";#N/A,#N/A,FALSE,"4WD"}</definedName>
    <definedName name="CJAQN" localSheetId="1">#REF!</definedName>
    <definedName name="CJAQN">#REF!</definedName>
    <definedName name="ckc" localSheetId="1">#REF!</definedName>
    <definedName name="ckc">#REF!</definedName>
    <definedName name="CKFKFL">[1]!BlankMacro1</definedName>
    <definedName name="CLAIM">3</definedName>
    <definedName name="CLAIM금액계" localSheetId="1">#REF!</definedName>
    <definedName name="CLAIM금액계">#REF!</definedName>
    <definedName name="CLAIM금액계획계" localSheetId="1">#REF!</definedName>
    <definedName name="CLAIM금액계획계">#REF!</definedName>
    <definedName name="CLAIM금액계획광주" localSheetId="1">#REF!</definedName>
    <definedName name="CLAIM금액계획광주">#REF!</definedName>
    <definedName name="CLAIM금액계획남산" localSheetId="1">#REF!</definedName>
    <definedName name="CLAIM금액계획남산">#REF!</definedName>
    <definedName name="CLAIM금액계획반월" localSheetId="1">#REF!</definedName>
    <definedName name="CLAIM금액계획반월">#REF!</definedName>
    <definedName name="CLAIM금액계획정동" localSheetId="1">#REF!</definedName>
    <definedName name="CLAIM금액계획정동">#REF!</definedName>
    <definedName name="CLAIM금액광주" localSheetId="1">#REF!</definedName>
    <definedName name="CLAIM금액광주">#REF!</definedName>
    <definedName name="CLAIM금액남산" localSheetId="1">#REF!</definedName>
    <definedName name="CLAIM금액남산">#REF!</definedName>
    <definedName name="CLAIM금액반월" localSheetId="1">#REF!</definedName>
    <definedName name="CLAIM금액반월">#REF!</definedName>
    <definedName name="CLAIM금액정동" localSheetId="1">#REF!</definedName>
    <definedName name="CLAIM금액정동">#REF!</definedName>
    <definedName name="Claim이력_MCR19_23차" localSheetId="1">#REF!</definedName>
    <definedName name="Claim이력_MCR19_23차">#REF!</definedName>
    <definedName name="clamp" localSheetId="1">#REF!</definedName>
    <definedName name="clamp">#REF!</definedName>
    <definedName name="CLDLRTDK" localSheetId="1">#REF!</definedName>
    <definedName name="CLDLRTDK">#REF!</definedName>
    <definedName name="clip" localSheetId="1">#REF!</definedName>
    <definedName name="clip">#REF!</definedName>
    <definedName name="CM" localSheetId="1">#REF!</definedName>
    <definedName name="CM">#REF!</definedName>
    <definedName name="CMB" localSheetId="1">#REF!</definedName>
    <definedName name="CMB">#REF!</definedName>
    <definedName name="CMBDM" localSheetId="1">#REF!</definedName>
    <definedName name="CMBDM">#REF!</definedName>
    <definedName name="CMBDMGN" localSheetId="1">#REF!</definedName>
    <definedName name="CMBDMGN">#REF!</definedName>
    <definedName name="CMBDMS" localSheetId="1">#REF!</definedName>
    <definedName name="CMBDMS">#REF!</definedName>
    <definedName name="CMBDMSN" localSheetId="1">#REF!</definedName>
    <definedName name="CMBDMSN">#REF!</definedName>
    <definedName name="CMBF" localSheetId="1">#REF!</definedName>
    <definedName name="CMBF">#REF!</definedName>
    <definedName name="CMBFG" localSheetId="1">#REF!</definedName>
    <definedName name="CMBFG">#REF!</definedName>
    <definedName name="CMBFMC" localSheetId="1">#REF!</definedName>
    <definedName name="CMBFMC">#REF!</definedName>
    <definedName name="CMBFMCGN" localSheetId="1">#REF!</definedName>
    <definedName name="CMBFMCGN">#REF!</definedName>
    <definedName name="CMBFMCS" localSheetId="1">#REF!</definedName>
    <definedName name="CMBFMCS">#REF!</definedName>
    <definedName name="CMBFMCSN" localSheetId="1">#REF!</definedName>
    <definedName name="CMBFMCSN">#REF!</definedName>
    <definedName name="cmbLOT" localSheetId="1">#REF!</definedName>
    <definedName name="cmbLOT">#REF!</definedName>
    <definedName name="cmb차종" localSheetId="1">#REF!</definedName>
    <definedName name="cmb차종">#REF!</definedName>
    <definedName name="CMS" localSheetId="1">#REF!</definedName>
    <definedName name="CMS">#REF!</definedName>
    <definedName name="CMSF" localSheetId="1">#REF!</definedName>
    <definedName name="CMSF">#REF!</definedName>
    <definedName name="CMSF.L" localSheetId="1">#REF!</definedName>
    <definedName name="CMSF.L">#REF!</definedName>
    <definedName name="CMSFG" localSheetId="1">#REF!</definedName>
    <definedName name="CMSFG">#REF!</definedName>
    <definedName name="CNVDSL" localSheetId="1">#REF!</definedName>
    <definedName name="CNVDSL">#REF!</definedName>
    <definedName name="CNVGSL" localSheetId="1">#REF!</definedName>
    <definedName name="CNVGSL">#REF!</definedName>
    <definedName name="CO" localSheetId="1">#REF!</definedName>
    <definedName name="CO">#REF!</definedName>
    <definedName name="CODE" localSheetId="1">#REF!</definedName>
    <definedName name="CODE">#REF!</definedName>
    <definedName name="CODE1" localSheetId="1">#REF!</definedName>
    <definedName name="CODE1">#REF!</definedName>
    <definedName name="CODE2" localSheetId="1">#REF!</definedName>
    <definedName name="CODE2">#REF!</definedName>
    <definedName name="CODE3" localSheetId="1">#REF!</definedName>
    <definedName name="CODE3">#REF!</definedName>
    <definedName name="CODE4" localSheetId="1">#REF!</definedName>
    <definedName name="CODE4">#REF!</definedName>
    <definedName name="CODE5" localSheetId="1">#REF!</definedName>
    <definedName name="CODE5">#REF!</definedName>
    <definedName name="CODE6" localSheetId="1">#REF!</definedName>
    <definedName name="CODE6">#REF!</definedName>
    <definedName name="CODE7" localSheetId="1">#REF!</definedName>
    <definedName name="CODE7">#REF!</definedName>
    <definedName name="CODE8" localSheetId="1">#REF!</definedName>
    <definedName name="CODE8">#REF!</definedName>
    <definedName name="CODE9" localSheetId="1">#REF!</definedName>
    <definedName name="CODE9">#REF!</definedName>
    <definedName name="Color" localSheetId="1">#REF!</definedName>
    <definedName name="Color">#REF!</definedName>
    <definedName name="Company" localSheetId="1">#REF!</definedName>
    <definedName name="Company">#REF!</definedName>
    <definedName name="con" localSheetId="1">#REF!</definedName>
    <definedName name="con">#REF!</definedName>
    <definedName name="CONCEPT" localSheetId="1" hidden="1">{#N/A,#N/A,FALSE,"단축1";#N/A,#N/A,FALSE,"단축2";#N/A,#N/A,FALSE,"단축3";#N/A,#N/A,FALSE,"장축";#N/A,#N/A,FALSE,"4WD"}</definedName>
    <definedName name="CONCEPT" localSheetId="22" hidden="1">{#N/A,#N/A,FALSE,"단축1";#N/A,#N/A,FALSE,"단축2";#N/A,#N/A,FALSE,"단축3";#N/A,#N/A,FALSE,"장축";#N/A,#N/A,FALSE,"4WD"}</definedName>
    <definedName name="CONCEPT" localSheetId="16" hidden="1">{#N/A,#N/A,FALSE,"단축1";#N/A,#N/A,FALSE,"단축2";#N/A,#N/A,FALSE,"단축3";#N/A,#N/A,FALSE,"장축";#N/A,#N/A,FALSE,"4WD"}</definedName>
    <definedName name="CONCEPT" localSheetId="17" hidden="1">{#N/A,#N/A,FALSE,"단축1";#N/A,#N/A,FALSE,"단축2";#N/A,#N/A,FALSE,"단축3";#N/A,#N/A,FALSE,"장축";#N/A,#N/A,FALSE,"4WD"}</definedName>
    <definedName name="CONCEPT" localSheetId="23" hidden="1">{#N/A,#N/A,FALSE,"단축1";#N/A,#N/A,FALSE,"단축2";#N/A,#N/A,FALSE,"단축3";#N/A,#N/A,FALSE,"장축";#N/A,#N/A,FALSE,"4WD"}</definedName>
    <definedName name="CONCEPT" hidden="1">{#N/A,#N/A,FALSE,"단축1";#N/A,#N/A,FALSE,"단축2";#N/A,#N/A,FALSE,"단축3";#N/A,#N/A,FALSE,"장축";#N/A,#N/A,FALSE,"4WD"}</definedName>
    <definedName name="CONFI"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TWIRG1" localSheetId="1">#REF!</definedName>
    <definedName name="CONTWIRG1">#REF!</definedName>
    <definedName name="COUNT" localSheetId="1">#REF!</definedName>
    <definedName name="COUNT">#REF!</definedName>
    <definedName name="Country" localSheetId="1">#REF!</definedName>
    <definedName name="Country">#REF!</definedName>
    <definedName name="COVER" localSheetId="1" hidden="1">{#N/A,#N/A,FALSE,"단축1";#N/A,#N/A,FALSE,"단축2";#N/A,#N/A,FALSE,"단축3";#N/A,#N/A,FALSE,"장축";#N/A,#N/A,FALSE,"4WD"}</definedName>
    <definedName name="COVER" hidden="1">{#N/A,#N/A,FALSE,"단축1";#N/A,#N/A,FALSE,"단축2";#N/A,#N/A,FALSE,"단축3";#N/A,#N/A,FALSE,"장축";#N/A,#N/A,FALSE,"4WD"}</definedName>
    <definedName name="cover2" localSheetId="1" hidden="1">#REF!</definedName>
    <definedName name="cover2" localSheetId="22" hidden="1">#REF!</definedName>
    <definedName name="cover2" localSheetId="6" hidden="1">#REF!</definedName>
    <definedName name="cover2" localSheetId="3" hidden="1">#REF!</definedName>
    <definedName name="cover2" localSheetId="16" hidden="1">#REF!</definedName>
    <definedName name="cover2" localSheetId="21" hidden="1">#REF!</definedName>
    <definedName name="cover2" localSheetId="2" hidden="1">#REF!</definedName>
    <definedName name="cover2" localSheetId="13" hidden="1">#REF!</definedName>
    <definedName name="cover2" localSheetId="14" hidden="1">#REF!</definedName>
    <definedName name="cover2" localSheetId="11" hidden="1">#REF!</definedName>
    <definedName name="cover2" localSheetId="20" hidden="1">#REF!</definedName>
    <definedName name="cover2" hidden="1">#REF!</definedName>
    <definedName name="COVERING" localSheetId="1">#REF!</definedName>
    <definedName name="COVERING">#REF!</definedName>
    <definedName name="CPAD" localSheetId="1" hidden="1">{#N/A,#N/A,FALSE,"단축1";#N/A,#N/A,FALSE,"단축2";#N/A,#N/A,FALSE,"단축3";#N/A,#N/A,FALSE,"장축";#N/A,#N/A,FALSE,"4WD"}</definedName>
    <definedName name="CPAD" hidden="1">{#N/A,#N/A,FALSE,"단축1";#N/A,#N/A,FALSE,"단축2";#N/A,#N/A,FALSE,"단축3";#N/A,#N/A,FALSE,"장축";#N/A,#N/A,FALSE,"4WD"}</definedName>
    <definedName name="CPT" localSheetId="1">#REF!</definedName>
    <definedName name="CPT">#REF!</definedName>
    <definedName name="CRD" localSheetId="1">#REF!</definedName>
    <definedName name="CRD">#REF!</definedName>
    <definedName name="CRDS" localSheetId="1">#REF!</definedName>
    <definedName name="CRDS">#REF!</definedName>
    <definedName name="CRS" localSheetId="1">#REF!</definedName>
    <definedName name="CRS">#REF!</definedName>
    <definedName name="CRS1GN" localSheetId="1">#REF!</definedName>
    <definedName name="CRS1GN">#REF!</definedName>
    <definedName name="CRS1S" localSheetId="1">#REF!</definedName>
    <definedName name="CRS1S">#REF!</definedName>
    <definedName name="CRS1SN" localSheetId="1">#REF!</definedName>
    <definedName name="CRS1SN">#REF!</definedName>
    <definedName name="CRS2DP" localSheetId="1">#REF!</definedName>
    <definedName name="CRS2DP">#REF!</definedName>
    <definedName name="CRS2DPGN" localSheetId="1">#REF!</definedName>
    <definedName name="CRS2DPGN">#REF!</definedName>
    <definedName name="CRS2DPS" localSheetId="1">#REF!</definedName>
    <definedName name="CRS2DPS">#REF!</definedName>
    <definedName name="CRS2DPSN" localSheetId="1">#REF!</definedName>
    <definedName name="CRS2DPSN">#REF!</definedName>
    <definedName name="CRS2IL" localSheetId="1">#REF!</definedName>
    <definedName name="CRS2IL">#REF!</definedName>
    <definedName name="CRS2ILGN" localSheetId="1">#REF!</definedName>
    <definedName name="CRS2ILGN">#REF!</definedName>
    <definedName name="CRS2ILS" localSheetId="1">#REF!</definedName>
    <definedName name="CRS2ILS">#REF!</definedName>
    <definedName name="CRS2ILSN" localSheetId="1">#REF!</definedName>
    <definedName name="CRS2ILSN">#REF!</definedName>
    <definedName name="CRS2JE" localSheetId="1">#REF!</definedName>
    <definedName name="CRS2JE">#REF!</definedName>
    <definedName name="CRS2JEGN" localSheetId="1">#REF!</definedName>
    <definedName name="CRS2JEGN">#REF!</definedName>
    <definedName name="CRS2JES" localSheetId="1">#REF!</definedName>
    <definedName name="CRS2JES">#REF!</definedName>
    <definedName name="CRS2JESN" localSheetId="1">#REF!</definedName>
    <definedName name="CRS2JESN">#REF!</definedName>
    <definedName name="CRSTMF" localSheetId="1">#REF!</definedName>
    <definedName name="CRSTMF">#REF!</definedName>
    <definedName name="CRSTMFGN" localSheetId="1">#REF!</definedName>
    <definedName name="CRSTMFGN">#REF!</definedName>
    <definedName name="CRSTMFS" localSheetId="1">#REF!</definedName>
    <definedName name="CRSTMFS">#REF!</definedName>
    <definedName name="CRSTMFSN" localSheetId="1">#REF!</definedName>
    <definedName name="CRSTMFSN">#REF!</definedName>
    <definedName name="CRTC" localSheetId="1">#REF!</definedName>
    <definedName name="CRTC">#REF!</definedName>
    <definedName name="CRV" localSheetId="1">#REF!</definedName>
    <definedName name="CRV">#REF!</definedName>
    <definedName name="CSSA" localSheetId="1" hidden="1">{#N/A,#N/A,FALSE,"단축1";#N/A,#N/A,FALSE,"단축2";#N/A,#N/A,FALSE,"단축3";#N/A,#N/A,FALSE,"장축";#N/A,#N/A,FALSE,"4WD"}</definedName>
    <definedName name="CSSA" localSheetId="22" hidden="1">{#N/A,#N/A,FALSE,"단축1";#N/A,#N/A,FALSE,"단축2";#N/A,#N/A,FALSE,"단축3";#N/A,#N/A,FALSE,"장축";#N/A,#N/A,FALSE,"4WD"}</definedName>
    <definedName name="CSSA" localSheetId="16" hidden="1">{#N/A,#N/A,FALSE,"단축1";#N/A,#N/A,FALSE,"단축2";#N/A,#N/A,FALSE,"단축3";#N/A,#N/A,FALSE,"장축";#N/A,#N/A,FALSE,"4WD"}</definedName>
    <definedName name="CSSA" hidden="1">{#N/A,#N/A,FALSE,"단축1";#N/A,#N/A,FALSE,"단축2";#N/A,#N/A,FALSE,"단축3";#N/A,#N/A,FALSE,"장축";#N/A,#N/A,FALSE,"4WD"}</definedName>
    <definedName name="CT" localSheetId="1">#REF!</definedName>
    <definedName name="CT">#REF!</definedName>
    <definedName name="CTF" localSheetId="1">#REF!</definedName>
    <definedName name="CTF">#REF!</definedName>
    <definedName name="CURT" localSheetId="1">#REF!</definedName>
    <definedName name="CURT">#REF!</definedName>
    <definedName name="cvj" localSheetId="1" hidden="1">{#N/A,#N/A,FALSE,"KMC최종회의(7월) 자료"}</definedName>
    <definedName name="cvj" localSheetId="22" hidden="1">{#N/A,#N/A,FALSE,"KMC최종회의(7월) 자료"}</definedName>
    <definedName name="cvj" localSheetId="16" hidden="1">{#N/A,#N/A,FALSE,"KMC최종회의(7월) 자료"}</definedName>
    <definedName name="cvj" hidden="1">{#N/A,#N/A,FALSE,"KMC최종회의(7월) 자료"}</definedName>
    <definedName name="cvt" localSheetId="1">#REF!</definedName>
    <definedName name="cvt">#REF!</definedName>
    <definedName name="cvv" localSheetId="1">#REF!</definedName>
    <definedName name="cvv">#REF!</definedName>
    <definedName name="CW" localSheetId="1">#REF!</definedName>
    <definedName name="CW">#REF!</definedName>
    <definedName name="CWD" localSheetId="1">#REF!</definedName>
    <definedName name="CWD">#REF!</definedName>
    <definedName name="CXV" localSheetId="1" hidden="1">#REF!</definedName>
    <definedName name="CXV" localSheetId="22" hidden="1">#REF!</definedName>
    <definedName name="CXV" localSheetId="6" hidden="1">#REF!</definedName>
    <definedName name="CXV" localSheetId="3" hidden="1">#REF!</definedName>
    <definedName name="CXV" localSheetId="21" hidden="1">#REF!</definedName>
    <definedName name="CXV" localSheetId="2" hidden="1">#REF!</definedName>
    <definedName name="CXV" localSheetId="13" hidden="1">#REF!</definedName>
    <definedName name="CXV" localSheetId="14" hidden="1">#REF!</definedName>
    <definedName name="CXV" localSheetId="20" hidden="1">#REF!</definedName>
    <definedName name="CXV" hidden="1">#REF!</definedName>
    <definedName name="CXVZ" localSheetId="1" hidden="1">{#N/A,#N/A,FALSE,"인원";#N/A,#N/A,FALSE,"비용2";#N/A,#N/A,FALSE,"비용1";#N/A,#N/A,FALSE,"비용";#N/A,#N/A,FALSE,"보증2";#N/A,#N/A,FALSE,"보증1";#N/A,#N/A,FALSE,"보증";#N/A,#N/A,FALSE,"손익1";#N/A,#N/A,FALSE,"손익";#N/A,#N/A,FALSE,"부서별매출";#N/A,#N/A,FALSE,"매출"}</definedName>
    <definedName name="CXVZ" localSheetId="22" hidden="1">{#N/A,#N/A,FALSE,"인원";#N/A,#N/A,FALSE,"비용2";#N/A,#N/A,FALSE,"비용1";#N/A,#N/A,FALSE,"비용";#N/A,#N/A,FALSE,"보증2";#N/A,#N/A,FALSE,"보증1";#N/A,#N/A,FALSE,"보증";#N/A,#N/A,FALSE,"손익1";#N/A,#N/A,FALSE,"손익";#N/A,#N/A,FALSE,"부서별매출";#N/A,#N/A,FALSE,"매출"}</definedName>
    <definedName name="CXVZ" localSheetId="16"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YCLE" localSheetId="1">#REF!</definedName>
    <definedName name="CYCLE">#REF!</definedName>
    <definedName name="d" localSheetId="1">#REF!</definedName>
    <definedName name="d">#REF!</definedName>
    <definedName name="DABB" localSheetId="1">#REF!</definedName>
    <definedName name="DABB">#REF!</definedName>
    <definedName name="DABP" localSheetId="1">#REF!</definedName>
    <definedName name="DABP">#REF!</definedName>
    <definedName name="DABSB" localSheetId="1">#REF!</definedName>
    <definedName name="DABSB">#REF!</definedName>
    <definedName name="DABSP" localSheetId="1">#REF!</definedName>
    <definedName name="DABSP">#REF!</definedName>
    <definedName name="DACB" localSheetId="1">#REF!</definedName>
    <definedName name="DACB">#REF!</definedName>
    <definedName name="DACP" localSheetId="1">#REF!</definedName>
    <definedName name="DACP">#REF!</definedName>
    <definedName name="das" localSheetId="1" hidden="1">{#N/A,#N/A,FALSE,"단축1";#N/A,#N/A,FALSE,"단축2";#N/A,#N/A,FALSE,"단축3";#N/A,#N/A,FALSE,"장축";#N/A,#N/A,FALSE,"4WD"}</definedName>
    <definedName name="das" localSheetId="22" hidden="1">{#N/A,#N/A,FALSE,"단축1";#N/A,#N/A,FALSE,"단축2";#N/A,#N/A,FALSE,"단축3";#N/A,#N/A,FALSE,"장축";#N/A,#N/A,FALSE,"4WD"}</definedName>
    <definedName name="das" localSheetId="16" hidden="1">{#N/A,#N/A,FALSE,"단축1";#N/A,#N/A,FALSE,"단축2";#N/A,#N/A,FALSE,"단축3";#N/A,#N/A,FALSE,"장축";#N/A,#N/A,FALSE,"4WD"}</definedName>
    <definedName name="das" localSheetId="17" hidden="1">{#N/A,#N/A,FALSE,"단축1";#N/A,#N/A,FALSE,"단축2";#N/A,#N/A,FALSE,"단축3";#N/A,#N/A,FALSE,"장축";#N/A,#N/A,FALSE,"4WD"}</definedName>
    <definedName name="das" localSheetId="23" hidden="1">{#N/A,#N/A,FALSE,"단축1";#N/A,#N/A,FALSE,"단축2";#N/A,#N/A,FALSE,"단축3";#N/A,#N/A,FALSE,"장축";#N/A,#N/A,FALSE,"4WD"}</definedName>
    <definedName name="das" hidden="1">{#N/A,#N/A,FALSE,"단축1";#N/A,#N/A,FALSE,"단축2";#N/A,#N/A,FALSE,"단축3";#N/A,#N/A,FALSE,"장축";#N/A,#N/A,FALSE,"4WD"}</definedName>
    <definedName name="data" localSheetId="1">#REF!</definedName>
    <definedName name="data">#REF!</definedName>
    <definedName name="data1" localSheetId="1" hidden="1">#REF!</definedName>
    <definedName name="data1" hidden="1">#REF!</definedName>
    <definedName name="data2" localSheetId="1" hidden="1">#REF!</definedName>
    <definedName name="data2" hidden="1">#REF!</definedName>
    <definedName name="data3" localSheetId="1" hidden="1">#REF!</definedName>
    <definedName name="data3" hidden="1">#REF!</definedName>
    <definedName name="_xlnm.Database" localSheetId="1">#REF!</definedName>
    <definedName name="_xlnm.Database">#REF!</definedName>
    <definedName name="database1" localSheetId="1">#REF!</definedName>
    <definedName name="database1">#REF!</definedName>
    <definedName name="database3" localSheetId="1">#REF!</definedName>
    <definedName name="database3">#REF!</definedName>
    <definedName name="database4" localSheetId="1">#REF!</definedName>
    <definedName name="database4">#REF!</definedName>
    <definedName name="datanase" localSheetId="1">#REF!</definedName>
    <definedName name="datanase">#REF!</definedName>
    <definedName name="DATB" localSheetId="1">#REF!</definedName>
    <definedName name="DATB">#REF!</definedName>
    <definedName name="date" localSheetId="1">#REF!</definedName>
    <definedName name="date">#REF!</definedName>
    <definedName name="DATEE" localSheetId="1">#REF!</definedName>
    <definedName name="DATEE">#REF!</definedName>
    <definedName name="DATP" localSheetId="1">#REF!</definedName>
    <definedName name="DATP">#REF!</definedName>
    <definedName name="DAWB" localSheetId="1">#REF!</definedName>
    <definedName name="DAWB">#REF!</definedName>
    <definedName name="DAWP" localSheetId="1">#REF!</definedName>
    <definedName name="DAWP">#REF!</definedName>
    <definedName name="dbsal" localSheetId="1">#REF!</definedName>
    <definedName name="dbsal">#REF!</definedName>
    <definedName name="DD" localSheetId="1">#REF!</definedName>
    <definedName name="DD">#REF!</definedName>
    <definedName name="DDATE" localSheetId="1">#REF!</definedName>
    <definedName name="DDATE">#REF!</definedName>
    <definedName name="DDB" localSheetId="1">#REF!</definedName>
    <definedName name="DDB">#REF!</definedName>
    <definedName name="DDC" localSheetId="1">#REF!</definedName>
    <definedName name="DDC">#REF!</definedName>
    <definedName name="DDD" localSheetId="1">#REF!</definedName>
    <definedName name="DDD">#REF!</definedName>
    <definedName name="dddd" localSheetId="1">#REF!</definedName>
    <definedName name="dddd">#REF!</definedName>
    <definedName name="DDDDD" localSheetId="1" hidden="1">{#N/A,#N/A,FALSE,"단축1";#N/A,#N/A,FALSE,"단축2";#N/A,#N/A,FALSE,"단축3";#N/A,#N/A,FALSE,"장축";#N/A,#N/A,FALSE,"4WD"}</definedName>
    <definedName name="DDDDD" localSheetId="22" hidden="1">{#N/A,#N/A,FALSE,"단축1";#N/A,#N/A,FALSE,"단축2";#N/A,#N/A,FALSE,"단축3";#N/A,#N/A,FALSE,"장축";#N/A,#N/A,FALSE,"4WD"}</definedName>
    <definedName name="DDDDD" localSheetId="16" hidden="1">{#N/A,#N/A,FALSE,"단축1";#N/A,#N/A,FALSE,"단축2";#N/A,#N/A,FALSE,"단축3";#N/A,#N/A,FALSE,"장축";#N/A,#N/A,FALSE,"4WD"}</definedName>
    <definedName name="DDDDD" hidden="1">{#N/A,#N/A,FALSE,"단축1";#N/A,#N/A,FALSE,"단축2";#N/A,#N/A,FALSE,"단축3";#N/A,#N/A,FALSE,"장축";#N/A,#N/A,FALSE,"4WD"}</definedName>
    <definedName name="DDDDDD" localSheetId="1" hidden="1">{#N/A,#N/A,FALSE,"단축1";#N/A,#N/A,FALSE,"단축2";#N/A,#N/A,FALSE,"단축3";#N/A,#N/A,FALSE,"장축";#N/A,#N/A,FALSE,"4WD"}</definedName>
    <definedName name="DDDDDD" localSheetId="22" hidden="1">{#N/A,#N/A,FALSE,"단축1";#N/A,#N/A,FALSE,"단축2";#N/A,#N/A,FALSE,"단축3";#N/A,#N/A,FALSE,"장축";#N/A,#N/A,FALSE,"4WD"}</definedName>
    <definedName name="DDDDDD" localSheetId="16" hidden="1">{#N/A,#N/A,FALSE,"단축1";#N/A,#N/A,FALSE,"단축2";#N/A,#N/A,FALSE,"단축3";#N/A,#N/A,FALSE,"장축";#N/A,#N/A,FALSE,"4WD"}</definedName>
    <definedName name="DDDDDD" localSheetId="17" hidden="1">{#N/A,#N/A,FALSE,"단축1";#N/A,#N/A,FALSE,"단축2";#N/A,#N/A,FALSE,"단축3";#N/A,#N/A,FALSE,"장축";#N/A,#N/A,FALSE,"4WD"}</definedName>
    <definedName name="DDDDDD" localSheetId="23" hidden="1">{#N/A,#N/A,FALSE,"단축1";#N/A,#N/A,FALSE,"단축2";#N/A,#N/A,FALSE,"단축3";#N/A,#N/A,FALSE,"장축";#N/A,#N/A,FALSE,"4WD"}</definedName>
    <definedName name="DDDDDD" hidden="1">{#N/A,#N/A,FALSE,"단축1";#N/A,#N/A,FALSE,"단축2";#N/A,#N/A,FALSE,"단축3";#N/A,#N/A,FALSE,"장축";#N/A,#N/A,FALSE,"4WD"}</definedName>
    <definedName name="ddddddddd" localSheetId="1" hidden="1">{#N/A,#N/A,FALSE,"단축1";#N/A,#N/A,FALSE,"단축2";#N/A,#N/A,FALSE,"단축3";#N/A,#N/A,FALSE,"장축";#N/A,#N/A,FALSE,"4WD"}</definedName>
    <definedName name="ddddddddd" hidden="1">{#N/A,#N/A,FALSE,"단축1";#N/A,#N/A,FALSE,"단축2";#N/A,#N/A,FALSE,"단축3";#N/A,#N/A,FALSE,"장축";#N/A,#N/A,FALSE,"4WD"}</definedName>
    <definedName name="dddddf" localSheetId="1" hidden="1">{#N/A,#N/A,FALSE,"단축1";#N/A,#N/A,FALSE,"단축2";#N/A,#N/A,FALSE,"단축3";#N/A,#N/A,FALSE,"장축";#N/A,#N/A,FALSE,"4WD"}</definedName>
    <definedName name="dddddf" localSheetId="22" hidden="1">{#N/A,#N/A,FALSE,"단축1";#N/A,#N/A,FALSE,"단축2";#N/A,#N/A,FALSE,"단축3";#N/A,#N/A,FALSE,"장축";#N/A,#N/A,FALSE,"4WD"}</definedName>
    <definedName name="dddddf" localSheetId="16" hidden="1">{#N/A,#N/A,FALSE,"단축1";#N/A,#N/A,FALSE,"단축2";#N/A,#N/A,FALSE,"단축3";#N/A,#N/A,FALSE,"장축";#N/A,#N/A,FALSE,"4WD"}</definedName>
    <definedName name="dddddf" hidden="1">{#N/A,#N/A,FALSE,"단축1";#N/A,#N/A,FALSE,"단축2";#N/A,#N/A,FALSE,"단축3";#N/A,#N/A,FALSE,"장축";#N/A,#N/A,FALSE,"4WD"}</definedName>
    <definedName name="DDDDFGH">[1]!BlankMacro1</definedName>
    <definedName name="dddfg" localSheetId="1" hidden="1">{#N/A,#N/A,FALSE,"정공"}</definedName>
    <definedName name="dddfg" localSheetId="22" hidden="1">{#N/A,#N/A,FALSE,"정공"}</definedName>
    <definedName name="dddfg" localSheetId="16" hidden="1">{#N/A,#N/A,FALSE,"정공"}</definedName>
    <definedName name="dddfg" hidden="1">{#N/A,#N/A,FALSE,"정공"}</definedName>
    <definedName name="dDFA" localSheetId="1" hidden="1">{#N/A,#N/A,FALSE,"단축1";#N/A,#N/A,FALSE,"단축2";#N/A,#N/A,FALSE,"단축3";#N/A,#N/A,FALSE,"장축";#N/A,#N/A,FALSE,"4WD"}</definedName>
    <definedName name="dDFA" localSheetId="22" hidden="1">{#N/A,#N/A,FALSE,"단축1";#N/A,#N/A,FALSE,"단축2";#N/A,#N/A,FALSE,"단축3";#N/A,#N/A,FALSE,"장축";#N/A,#N/A,FALSE,"4WD"}</definedName>
    <definedName name="dDFA" localSheetId="16" hidden="1">{#N/A,#N/A,FALSE,"단축1";#N/A,#N/A,FALSE,"단축2";#N/A,#N/A,FALSE,"단축3";#N/A,#N/A,FALSE,"장축";#N/A,#N/A,FALSE,"4WD"}</definedName>
    <definedName name="dDFA" hidden="1">{#N/A,#N/A,FALSE,"단축1";#N/A,#N/A,FALSE,"단축2";#N/A,#N/A,FALSE,"단축3";#N/A,#N/A,FALSE,"장축";#N/A,#N/A,FALSE,"4WD"}</definedName>
    <definedName name="DDFD" localSheetId="1">'3.경영실적 PT'!_a1Z</definedName>
    <definedName name="DDFD">_a1Z</definedName>
    <definedName name="DDGHJH" localSheetId="1" hidden="1">{#N/A,#N/A,FALSE,"단축1";#N/A,#N/A,FALSE,"단축2";#N/A,#N/A,FALSE,"단축3";#N/A,#N/A,FALSE,"장축";#N/A,#N/A,FALSE,"4WD"}</definedName>
    <definedName name="DDGHJH" localSheetId="22" hidden="1">{#N/A,#N/A,FALSE,"단축1";#N/A,#N/A,FALSE,"단축2";#N/A,#N/A,FALSE,"단축3";#N/A,#N/A,FALSE,"장축";#N/A,#N/A,FALSE,"4WD"}</definedName>
    <definedName name="DDGHJH" localSheetId="16" hidden="1">{#N/A,#N/A,FALSE,"단축1";#N/A,#N/A,FALSE,"단축2";#N/A,#N/A,FALSE,"단축3";#N/A,#N/A,FALSE,"장축";#N/A,#N/A,FALSE,"4WD"}</definedName>
    <definedName name="DDGHJH" hidden="1">{#N/A,#N/A,FALSE,"단축1";#N/A,#N/A,FALSE,"단축2";#N/A,#N/A,FALSE,"단축3";#N/A,#N/A,FALSE,"장축";#N/A,#N/A,FALSE,"4WD"}</definedName>
    <definedName name="DDU" localSheetId="1">#REF!</definedName>
    <definedName name="DDU">#REF!</definedName>
    <definedName name="DE" localSheetId="1">#REF!</definedName>
    <definedName name="DE">#REF!</definedName>
    <definedName name="DEC.GH" localSheetId="1">#REF!</definedName>
    <definedName name="DEC.GH">#REF!</definedName>
    <definedName name="dek" localSheetId="1">#REF!</definedName>
    <definedName name="dek">#REF!</definedName>
    <definedName name="Delivery" localSheetId="1">#REF!</definedName>
    <definedName name="Delivery">#REF!</definedName>
    <definedName name="DERTF" localSheetId="1" hidden="1">{#N/A,#N/A,FALSE,"단축1";#N/A,#N/A,FALSE,"단축2";#N/A,#N/A,FALSE,"단축3";#N/A,#N/A,FALSE,"장축";#N/A,#N/A,FALSE,"4WD"}</definedName>
    <definedName name="DERTF" hidden="1">{#N/A,#N/A,FALSE,"단축1";#N/A,#N/A,FALSE,"단축2";#N/A,#N/A,FALSE,"단축3";#N/A,#N/A,FALSE,"장축";#N/A,#N/A,FALSE,"4WD"}</definedName>
    <definedName name="Descriptions" localSheetId="1">#REF!</definedName>
    <definedName name="Descriptions">#REF!</definedName>
    <definedName name="DET" localSheetId="1">#REF!</definedName>
    <definedName name="DET">#REF!</definedName>
    <definedName name="DETAIL1" localSheetId="1" hidden="1">{#N/A,#N/A,FALSE,"인원";#N/A,#N/A,FALSE,"비용2";#N/A,#N/A,FALSE,"비용1";#N/A,#N/A,FALSE,"비용";#N/A,#N/A,FALSE,"보증2";#N/A,#N/A,FALSE,"보증1";#N/A,#N/A,FALSE,"보증";#N/A,#N/A,FALSE,"손익1";#N/A,#N/A,FALSE,"손익";#N/A,#N/A,FALSE,"부서별매출";#N/A,#N/A,FALSE,"매출"}</definedName>
    <definedName name="DETAIL1" localSheetId="22" hidden="1">{#N/A,#N/A,FALSE,"인원";#N/A,#N/A,FALSE,"비용2";#N/A,#N/A,FALSE,"비용1";#N/A,#N/A,FALSE,"비용";#N/A,#N/A,FALSE,"보증2";#N/A,#N/A,FALSE,"보증1";#N/A,#N/A,FALSE,"보증";#N/A,#N/A,FALSE,"손익1";#N/A,#N/A,FALSE,"손익";#N/A,#N/A,FALSE,"부서별매출";#N/A,#N/A,FALSE,"매출"}</definedName>
    <definedName name="DETAIL1" localSheetId="16"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FA" localSheetId="1" hidden="1">{#N/A,#N/A,FALSE,"단축1";#N/A,#N/A,FALSE,"단축2";#N/A,#N/A,FALSE,"단축3";#N/A,#N/A,FALSE,"장축";#N/A,#N/A,FALSE,"4WD"}</definedName>
    <definedName name="DFA" localSheetId="22" hidden="1">{#N/A,#N/A,FALSE,"단축1";#N/A,#N/A,FALSE,"단축2";#N/A,#N/A,FALSE,"단축3";#N/A,#N/A,FALSE,"장축";#N/A,#N/A,FALSE,"4WD"}</definedName>
    <definedName name="DFA" localSheetId="16" hidden="1">{#N/A,#N/A,FALSE,"단축1";#N/A,#N/A,FALSE,"단축2";#N/A,#N/A,FALSE,"단축3";#N/A,#N/A,FALSE,"장축";#N/A,#N/A,FALSE,"4WD"}</definedName>
    <definedName name="DFA" hidden="1">{#N/A,#N/A,FALSE,"단축1";#N/A,#N/A,FALSE,"단축2";#N/A,#N/A,FALSE,"단축3";#N/A,#N/A,FALSE,"장축";#N/A,#N/A,FALSE,"4WD"}</definedName>
    <definedName name="DFASD" localSheetId="1" hidden="1">{#N/A,#N/A,FALSE,"인원";#N/A,#N/A,FALSE,"비용2";#N/A,#N/A,FALSE,"비용1";#N/A,#N/A,FALSE,"비용";#N/A,#N/A,FALSE,"보증2";#N/A,#N/A,FALSE,"보증1";#N/A,#N/A,FALSE,"보증";#N/A,#N/A,FALSE,"손익1";#N/A,#N/A,FALSE,"손익";#N/A,#N/A,FALSE,"부서별매출";#N/A,#N/A,FALSE,"매출"}</definedName>
    <definedName name="DFASD" localSheetId="22" hidden="1">{#N/A,#N/A,FALSE,"인원";#N/A,#N/A,FALSE,"비용2";#N/A,#N/A,FALSE,"비용1";#N/A,#N/A,FALSE,"비용";#N/A,#N/A,FALSE,"보증2";#N/A,#N/A,FALSE,"보증1";#N/A,#N/A,FALSE,"보증";#N/A,#N/A,FALSE,"손익1";#N/A,#N/A,FALSE,"손익";#N/A,#N/A,FALSE,"부서별매출";#N/A,#N/A,FALSE,"매출"}</definedName>
    <definedName name="DFASD" localSheetId="16"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df" localSheetId="1" hidden="1">{"'DCX  Turbo 2003 '!$E$8:$O$47"}</definedName>
    <definedName name="dfdf" localSheetId="22" hidden="1">{"'DCX  Turbo 2003 '!$E$8:$O$47"}</definedName>
    <definedName name="dfdf" localSheetId="16" hidden="1">{"'DCX  Turbo 2003 '!$E$8:$O$47"}</definedName>
    <definedName name="dfdf" hidden="1">{"'DCX  Turbo 2003 '!$E$8:$O$47"}</definedName>
    <definedName name="dfdfdfd">[1]!BlankMacro1</definedName>
    <definedName name="DFF" localSheetId="1" hidden="1">{#N/A,#N/A,FALSE,"단축1";#N/A,#N/A,FALSE,"단축2";#N/A,#N/A,FALSE,"단축3";#N/A,#N/A,FALSE,"장축";#N/A,#N/A,FALSE,"4WD"}</definedName>
    <definedName name="DFF" localSheetId="22" hidden="1">{#N/A,#N/A,FALSE,"단축1";#N/A,#N/A,FALSE,"단축2";#N/A,#N/A,FALSE,"단축3";#N/A,#N/A,FALSE,"장축";#N/A,#N/A,FALSE,"4WD"}</definedName>
    <definedName name="DFF" localSheetId="16" hidden="1">{#N/A,#N/A,FALSE,"단축1";#N/A,#N/A,FALSE,"단축2";#N/A,#N/A,FALSE,"단축3";#N/A,#N/A,FALSE,"장축";#N/A,#N/A,FALSE,"4WD"}</definedName>
    <definedName name="DFF" hidden="1">{#N/A,#N/A,FALSE,"단축1";#N/A,#N/A,FALSE,"단축2";#N/A,#N/A,FALSE,"단축3";#N/A,#N/A,FALSE,"장축";#N/A,#N/A,FALSE,"4WD"}</definedName>
    <definedName name="DFGHJ">[1]!BlankMacro1</definedName>
    <definedName name="dfgt" localSheetId="1" hidden="1">{#N/A,#N/A,FALSE,"단축1";#N/A,#N/A,FALSE,"단축2";#N/A,#N/A,FALSE,"단축3";#N/A,#N/A,FALSE,"장축";#N/A,#N/A,FALSE,"4WD"}</definedName>
    <definedName name="dfgt" hidden="1">{#N/A,#N/A,FALSE,"단축1";#N/A,#N/A,FALSE,"단축2";#N/A,#N/A,FALSE,"단축3";#N/A,#N/A,FALSE,"장축";#N/A,#N/A,FALSE,"4WD"}</definedName>
    <definedName name="DFHJ" localSheetId="1" hidden="1">{#N/A,#N/A,FALSE,"단축1";#N/A,#N/A,FALSE,"단축2";#N/A,#N/A,FALSE,"단축3";#N/A,#N/A,FALSE,"장축";#N/A,#N/A,FALSE,"4WD"}</definedName>
    <definedName name="DFHJ" localSheetId="22" hidden="1">{#N/A,#N/A,FALSE,"단축1";#N/A,#N/A,FALSE,"단축2";#N/A,#N/A,FALSE,"단축3";#N/A,#N/A,FALSE,"장축";#N/A,#N/A,FALSE,"4WD"}</definedName>
    <definedName name="DFHJ" localSheetId="16" hidden="1">{#N/A,#N/A,FALSE,"단축1";#N/A,#N/A,FALSE,"단축2";#N/A,#N/A,FALSE,"단축3";#N/A,#N/A,FALSE,"장축";#N/A,#N/A,FALSE,"4WD"}</definedName>
    <definedName name="DFHJ" hidden="1">{#N/A,#N/A,FALSE,"단축1";#N/A,#N/A,FALSE,"단축2";#N/A,#N/A,FALSE,"단축3";#N/A,#N/A,FALSE,"장축";#N/A,#N/A,FALSE,"4WD"}</definedName>
    <definedName name="DFR" localSheetId="1">#REF!</definedName>
    <definedName name="DFR">#REF!</definedName>
    <definedName name="DFS" localSheetId="1" hidden="1">{#N/A,#N/A,FALSE,"단축1";#N/A,#N/A,FALSE,"단축2";#N/A,#N/A,FALSE,"단축3";#N/A,#N/A,FALSE,"장축";#N/A,#N/A,FALSE,"4WD"}</definedName>
    <definedName name="DFS" hidden="1">{#N/A,#N/A,FALSE,"단축1";#N/A,#N/A,FALSE,"단축2";#N/A,#N/A,FALSE,"단축3";#N/A,#N/A,FALSE,"장축";#N/A,#N/A,FALSE,"4WD"}</definedName>
    <definedName name="DGD" localSheetId="1" hidden="1">{#N/A,#N/A,FALSE,"단축1";#N/A,#N/A,FALSE,"단축2";#N/A,#N/A,FALSE,"단축3";#N/A,#N/A,FALSE,"장축";#N/A,#N/A,FALSE,"4WD"}</definedName>
    <definedName name="DGD" localSheetId="22" hidden="1">{#N/A,#N/A,FALSE,"단축1";#N/A,#N/A,FALSE,"단축2";#N/A,#N/A,FALSE,"단축3";#N/A,#N/A,FALSE,"장축";#N/A,#N/A,FALSE,"4WD"}</definedName>
    <definedName name="DGD" localSheetId="16" hidden="1">{#N/A,#N/A,FALSE,"단축1";#N/A,#N/A,FALSE,"단축2";#N/A,#N/A,FALSE,"단축3";#N/A,#N/A,FALSE,"장축";#N/A,#N/A,FALSE,"4WD"}</definedName>
    <definedName name="DGD" hidden="1">{#N/A,#N/A,FALSE,"단축1";#N/A,#N/A,FALSE,"단축2";#N/A,#N/A,FALSE,"단축3";#N/A,#N/A,FALSE,"장축";#N/A,#N/A,FALSE,"4WD"}</definedName>
    <definedName name="DGF" localSheetId="1" hidden="1">{#N/A,#N/A,FALSE,"단축1";#N/A,#N/A,FALSE,"단축2";#N/A,#N/A,FALSE,"단축3";#N/A,#N/A,FALSE,"장축";#N/A,#N/A,FALSE,"4WD"}</definedName>
    <definedName name="DGF" localSheetId="22" hidden="1">{#N/A,#N/A,FALSE,"단축1";#N/A,#N/A,FALSE,"단축2";#N/A,#N/A,FALSE,"단축3";#N/A,#N/A,FALSE,"장축";#N/A,#N/A,FALSE,"4WD"}</definedName>
    <definedName name="DGF" localSheetId="16" hidden="1">{#N/A,#N/A,FALSE,"단축1";#N/A,#N/A,FALSE,"단축2";#N/A,#N/A,FALSE,"단축3";#N/A,#N/A,FALSE,"장축";#N/A,#N/A,FALSE,"4WD"}</definedName>
    <definedName name="DGF" hidden="1">{#N/A,#N/A,FALSE,"단축1";#N/A,#N/A,FALSE,"단축2";#N/A,#N/A,FALSE,"단축3";#N/A,#N/A,FALSE,"장축";#N/A,#N/A,FALSE,"4WD"}</definedName>
    <definedName name="DGJSRGH" localSheetId="1" hidden="1">{#N/A,#N/A,FALSE,"단축1";#N/A,#N/A,FALSE,"단축2";#N/A,#N/A,FALSE,"단축3";#N/A,#N/A,FALSE,"장축";#N/A,#N/A,FALSE,"4WD"}</definedName>
    <definedName name="DGJSRGH" localSheetId="22" hidden="1">{#N/A,#N/A,FALSE,"단축1";#N/A,#N/A,FALSE,"단축2";#N/A,#N/A,FALSE,"단축3";#N/A,#N/A,FALSE,"장축";#N/A,#N/A,FALSE,"4WD"}</definedName>
    <definedName name="DGJSRGH" localSheetId="16" hidden="1">{#N/A,#N/A,FALSE,"단축1";#N/A,#N/A,FALSE,"단축2";#N/A,#N/A,FALSE,"단축3";#N/A,#N/A,FALSE,"장축";#N/A,#N/A,FALSE,"4WD"}</definedName>
    <definedName name="DGJSRGH" hidden="1">{#N/A,#N/A,FALSE,"단축1";#N/A,#N/A,FALSE,"단축2";#N/A,#N/A,FALSE,"단축3";#N/A,#N/A,FALSE,"장축";#N/A,#N/A,FALSE,"4WD"}</definedName>
    <definedName name="DH" localSheetId="1">#REF!</definedName>
    <definedName name="DH">#REF!</definedName>
    <definedName name="DHXDS" localSheetId="1" hidden="1">{#N/A,#N/A,FALSE,"단축1";#N/A,#N/A,FALSE,"단축2";#N/A,#N/A,FALSE,"단축3";#N/A,#N/A,FALSE,"장축";#N/A,#N/A,FALSE,"4WD"}</definedName>
    <definedName name="DHXDS" localSheetId="22" hidden="1">{#N/A,#N/A,FALSE,"단축1";#N/A,#N/A,FALSE,"단축2";#N/A,#N/A,FALSE,"단축3";#N/A,#N/A,FALSE,"장축";#N/A,#N/A,FALSE,"4WD"}</definedName>
    <definedName name="DHXDS" localSheetId="16" hidden="1">{#N/A,#N/A,FALSE,"단축1";#N/A,#N/A,FALSE,"단축2";#N/A,#N/A,FALSE,"단축3";#N/A,#N/A,FALSE,"장축";#N/A,#N/A,FALSE,"4WD"}</definedName>
    <definedName name="DHXDS" hidden="1">{#N/A,#N/A,FALSE,"단축1";#N/A,#N/A,FALSE,"단축2";#N/A,#N/A,FALSE,"단축3";#N/A,#N/A,FALSE,"장축";#N/A,#N/A,FALSE,"4WD"}</definedName>
    <definedName name="DHXDSZ" localSheetId="1" hidden="1">{#N/A,#N/A,FALSE,"단축1";#N/A,#N/A,FALSE,"단축2";#N/A,#N/A,FALSE,"단축3";#N/A,#N/A,FALSE,"장축";#N/A,#N/A,FALSE,"4WD"}</definedName>
    <definedName name="DHXDSZ" localSheetId="22" hidden="1">{#N/A,#N/A,FALSE,"단축1";#N/A,#N/A,FALSE,"단축2";#N/A,#N/A,FALSE,"단축3";#N/A,#N/A,FALSE,"장축";#N/A,#N/A,FALSE,"4WD"}</definedName>
    <definedName name="DHXDSZ" localSheetId="16" hidden="1">{#N/A,#N/A,FALSE,"단축1";#N/A,#N/A,FALSE,"단축2";#N/A,#N/A,FALSE,"단축3";#N/A,#N/A,FALSE,"장축";#N/A,#N/A,FALSE,"4WD"}</definedName>
    <definedName name="DHXDSZ" hidden="1">{#N/A,#N/A,FALSE,"단축1";#N/A,#N/A,FALSE,"단축2";#N/A,#N/A,FALSE,"단축3";#N/A,#N/A,FALSE,"장축";#N/A,#N/A,FALSE,"4WD"}</definedName>
    <definedName name="DIPL" localSheetId="1">#REF!</definedName>
    <definedName name="DIPL">#REF!</definedName>
    <definedName name="DIPL1" localSheetId="1">#REF!</definedName>
    <definedName name="DIPL1">#REF!</definedName>
    <definedName name="DIPL23SEPT" localSheetId="1">#REF!</definedName>
    <definedName name="DIPL23SEPT">#REF!</definedName>
    <definedName name="Discount" localSheetId="1" hidden="1">#REF!</definedName>
    <definedName name="Discount" hidden="1">#REF!</definedName>
    <definedName name="display_area_2" localSheetId="1" hidden="1">#REF!</definedName>
    <definedName name="display_area_2" hidden="1">#REF!</definedName>
    <definedName name="DJ" localSheetId="1" hidden="1">{#N/A,#N/A,FALSE,"단축1";#N/A,#N/A,FALSE,"단축2";#N/A,#N/A,FALSE,"단축3";#N/A,#N/A,FALSE,"장축";#N/A,#N/A,FALSE,"4WD"}</definedName>
    <definedName name="DJ" localSheetId="22" hidden="1">{#N/A,#N/A,FALSE,"단축1";#N/A,#N/A,FALSE,"단축2";#N/A,#N/A,FALSE,"단축3";#N/A,#N/A,FALSE,"장축";#N/A,#N/A,FALSE,"4WD"}</definedName>
    <definedName name="DJ" localSheetId="16" hidden="1">{#N/A,#N/A,FALSE,"단축1";#N/A,#N/A,FALSE,"단축2";#N/A,#N/A,FALSE,"단축3";#N/A,#N/A,FALSE,"장축";#N/A,#N/A,FALSE,"4WD"}</definedName>
    <definedName name="DJ" hidden="1">{#N/A,#N/A,FALSE,"단축1";#N/A,#N/A,FALSE,"단축2";#N/A,#N/A,FALSE,"단축3";#N/A,#N/A,FALSE,"장축";#N/A,#N/A,FALSE,"4WD"}</definedName>
    <definedName name="DJDJJ" localSheetId="1">#REF!</definedName>
    <definedName name="DJDJJ">#REF!</definedName>
    <definedName name="DJDJJDJ" localSheetId="1">#REF!</definedName>
    <definedName name="DJDJJDJ">#REF!</definedName>
    <definedName name="DJFDD" localSheetId="1" hidden="1">{#N/A,#N/A,FALSE,"단축1";#N/A,#N/A,FALSE,"단축2";#N/A,#N/A,FALSE,"단축3";#N/A,#N/A,FALSE,"장축";#N/A,#N/A,FALSE,"4WD"}</definedName>
    <definedName name="DJFDD" localSheetId="22" hidden="1">{#N/A,#N/A,FALSE,"단축1";#N/A,#N/A,FALSE,"단축2";#N/A,#N/A,FALSE,"단축3";#N/A,#N/A,FALSE,"장축";#N/A,#N/A,FALSE,"4WD"}</definedName>
    <definedName name="DJFDD" localSheetId="16" hidden="1">{#N/A,#N/A,FALSE,"단축1";#N/A,#N/A,FALSE,"단축2";#N/A,#N/A,FALSE,"단축3";#N/A,#N/A,FALSE,"장축";#N/A,#N/A,FALSE,"4WD"}</definedName>
    <definedName name="DJFDD" hidden="1">{#N/A,#N/A,FALSE,"단축1";#N/A,#N/A,FALSE,"단축2";#N/A,#N/A,FALSE,"단축3";#N/A,#N/A,FALSE,"장축";#N/A,#N/A,FALSE,"4WD"}</definedName>
    <definedName name="DJFHJ" localSheetId="1" hidden="1">{#N/A,#N/A,FALSE,"단축1";#N/A,#N/A,FALSE,"단축2";#N/A,#N/A,FALSE,"단축3";#N/A,#N/A,FALSE,"장축";#N/A,#N/A,FALSE,"4WD"}</definedName>
    <definedName name="DJFHJ" localSheetId="22" hidden="1">{#N/A,#N/A,FALSE,"단축1";#N/A,#N/A,FALSE,"단축2";#N/A,#N/A,FALSE,"단축3";#N/A,#N/A,FALSE,"장축";#N/A,#N/A,FALSE,"4WD"}</definedName>
    <definedName name="DJFHJ" localSheetId="16" hidden="1">{#N/A,#N/A,FALSE,"단축1";#N/A,#N/A,FALSE,"단축2";#N/A,#N/A,FALSE,"단축3";#N/A,#N/A,FALSE,"장축";#N/A,#N/A,FALSE,"4WD"}</definedName>
    <definedName name="DJFHJ" hidden="1">{#N/A,#N/A,FALSE,"단축1";#N/A,#N/A,FALSE,"단축2";#N/A,#N/A,FALSE,"단축3";#N/A,#N/A,FALSE,"장축";#N/A,#N/A,FALSE,"4WD"}</definedName>
    <definedName name="DJGHJ" localSheetId="1" hidden="1">{#N/A,#N/A,FALSE,"단축1";#N/A,#N/A,FALSE,"단축2";#N/A,#N/A,FALSE,"단축3";#N/A,#N/A,FALSE,"장축";#N/A,#N/A,FALSE,"4WD"}</definedName>
    <definedName name="DJGHJ" localSheetId="22" hidden="1">{#N/A,#N/A,FALSE,"단축1";#N/A,#N/A,FALSE,"단축2";#N/A,#N/A,FALSE,"단축3";#N/A,#N/A,FALSE,"장축";#N/A,#N/A,FALSE,"4WD"}</definedName>
    <definedName name="DJGHJ" localSheetId="16" hidden="1">{#N/A,#N/A,FALSE,"단축1";#N/A,#N/A,FALSE,"단축2";#N/A,#N/A,FALSE,"단축3";#N/A,#N/A,FALSE,"장축";#N/A,#N/A,FALSE,"4WD"}</definedName>
    <definedName name="DJGHJ" hidden="1">{#N/A,#N/A,FALSE,"단축1";#N/A,#N/A,FALSE,"단축2";#N/A,#N/A,FALSE,"단축3";#N/A,#N/A,FALSE,"장축";#N/A,#N/A,FALSE,"4WD"}</definedName>
    <definedName name="DJHD" localSheetId="1" hidden="1">{#N/A,#N/A,FALSE,"단축1";#N/A,#N/A,FALSE,"단축2";#N/A,#N/A,FALSE,"단축3";#N/A,#N/A,FALSE,"장축";#N/A,#N/A,FALSE,"4WD"}</definedName>
    <definedName name="DJHD" localSheetId="22" hidden="1">{#N/A,#N/A,FALSE,"단축1";#N/A,#N/A,FALSE,"단축2";#N/A,#N/A,FALSE,"단축3";#N/A,#N/A,FALSE,"장축";#N/A,#N/A,FALSE,"4WD"}</definedName>
    <definedName name="DJHD" localSheetId="16" hidden="1">{#N/A,#N/A,FALSE,"단축1";#N/A,#N/A,FALSE,"단축2";#N/A,#N/A,FALSE,"단축3";#N/A,#N/A,FALSE,"장축";#N/A,#N/A,FALSE,"4WD"}</definedName>
    <definedName name="DJHD" hidden="1">{#N/A,#N/A,FALSE,"단축1";#N/A,#N/A,FALSE,"단축2";#N/A,#N/A,FALSE,"단축3";#N/A,#N/A,FALSE,"장축";#N/A,#N/A,FALSE,"4WD"}</definedName>
    <definedName name="DJQAN">[1]!BlankMacro1</definedName>
    <definedName name="DJQDUS" localSheetId="1">#REF!</definedName>
    <definedName name="DJQDUS">#REF!</definedName>
    <definedName name="DK" localSheetId="1">#REF!</definedName>
    <definedName name="DK">#REF!</definedName>
    <definedName name="dkdk" localSheetId="1" hidden="1">{#N/A,#N/A,FALSE,"단축1";#N/A,#N/A,FALSE,"단축2";#N/A,#N/A,FALSE,"단축3";#N/A,#N/A,FALSE,"장축";#N/A,#N/A,FALSE,"4WD"}</definedName>
    <definedName name="dkdk" localSheetId="22" hidden="1">{#N/A,#N/A,FALSE,"단축1";#N/A,#N/A,FALSE,"단축2";#N/A,#N/A,FALSE,"단축3";#N/A,#N/A,FALSE,"장축";#N/A,#N/A,FALSE,"4WD"}</definedName>
    <definedName name="dkdk" localSheetId="16" hidden="1">{#N/A,#N/A,FALSE,"단축1";#N/A,#N/A,FALSE,"단축2";#N/A,#N/A,FALSE,"단축3";#N/A,#N/A,FALSE,"장축";#N/A,#N/A,FALSE,"4WD"}</definedName>
    <definedName name="dkdk" hidden="1">{#N/A,#N/A,FALSE,"단축1";#N/A,#N/A,FALSE,"단축2";#N/A,#N/A,FALSE,"단축3";#N/A,#N/A,FALSE,"장축";#N/A,#N/A,FALSE,"4WD"}</definedName>
    <definedName name="DKDKDKFGTBTB2RT" localSheetId="1">#REF!</definedName>
    <definedName name="DKDKDKFGTBTB2RT">#REF!</definedName>
    <definedName name="DKDKfg18TBTB2RT" localSheetId="1">#REF!</definedName>
    <definedName name="DKDKfg18TBTB2RT">#REF!</definedName>
    <definedName name="DKDKFG8TBTB2RT" localSheetId="1">#REF!</definedName>
    <definedName name="DKDKFG8TBTB2RT">#REF!</definedName>
    <definedName name="dkf" localSheetId="1" hidden="1">{#N/A,#N/A,FALSE,"단축1";#N/A,#N/A,FALSE,"단축2";#N/A,#N/A,FALSE,"단축3";#N/A,#N/A,FALSE,"장축";#N/A,#N/A,FALSE,"4WD"}</definedName>
    <definedName name="dkf" localSheetId="22" hidden="1">{#N/A,#N/A,FALSE,"단축1";#N/A,#N/A,FALSE,"단축2";#N/A,#N/A,FALSE,"단축3";#N/A,#N/A,FALSE,"장축";#N/A,#N/A,FALSE,"4WD"}</definedName>
    <definedName name="dkf" localSheetId="16" hidden="1">{#N/A,#N/A,FALSE,"단축1";#N/A,#N/A,FALSE,"단축2";#N/A,#N/A,FALSE,"단축3";#N/A,#N/A,FALSE,"장축";#N/A,#N/A,FALSE,"4WD"}</definedName>
    <definedName name="dkf" hidden="1">{#N/A,#N/A,FALSE,"단축1";#N/A,#N/A,FALSE,"단축2";#N/A,#N/A,FALSE,"단축3";#N/A,#N/A,FALSE,"장축";#N/A,#N/A,FALSE,"4WD"}</definedName>
    <definedName name="DKSCJFWN" localSheetId="1" hidden="1">{#N/A,#N/A,FALSE,"단축1";#N/A,#N/A,FALSE,"단축2";#N/A,#N/A,FALSE,"단축3";#N/A,#N/A,FALSE,"장축";#N/A,#N/A,FALSE,"4WD"}</definedName>
    <definedName name="DKSCJFWN" localSheetId="22" hidden="1">{#N/A,#N/A,FALSE,"단축1";#N/A,#N/A,FALSE,"단축2";#N/A,#N/A,FALSE,"단축3";#N/A,#N/A,FALSE,"장축";#N/A,#N/A,FALSE,"4WD"}</definedName>
    <definedName name="DKSCJFWN" localSheetId="16" hidden="1">{#N/A,#N/A,FALSE,"단축1";#N/A,#N/A,FALSE,"단축2";#N/A,#N/A,FALSE,"단축3";#N/A,#N/A,FALSE,"장축";#N/A,#N/A,FALSE,"4WD"}</definedName>
    <definedName name="DKSCJFWN" hidden="1">{#N/A,#N/A,FALSE,"단축1";#N/A,#N/A,FALSE,"단축2";#N/A,#N/A,FALSE,"단축3";#N/A,#N/A,FALSE,"장축";#N/A,#N/A,FALSE,"4WD"}</definedName>
    <definedName name="DL" localSheetId="1">#REF!</definedName>
    <definedName name="DL">#REF!</definedName>
    <definedName name="DLATL" localSheetId="1" hidden="1">{#N/A,#N/A,FALSE,"단축1";#N/A,#N/A,FALSE,"단축2";#N/A,#N/A,FALSE,"단축3";#N/A,#N/A,FALSE,"장축";#N/A,#N/A,FALSE,"4WD"}</definedName>
    <definedName name="DLATL" localSheetId="22" hidden="1">{#N/A,#N/A,FALSE,"단축1";#N/A,#N/A,FALSE,"단축2";#N/A,#N/A,FALSE,"단축3";#N/A,#N/A,FALSE,"장축";#N/A,#N/A,FALSE,"4WD"}</definedName>
    <definedName name="DLATL" localSheetId="16" hidden="1">{#N/A,#N/A,FALSE,"단축1";#N/A,#N/A,FALSE,"단축2";#N/A,#N/A,FALSE,"단축3";#N/A,#N/A,FALSE,"장축";#N/A,#N/A,FALSE,"4WD"}</definedName>
    <definedName name="DLATL" hidden="1">{#N/A,#N/A,FALSE,"단축1";#N/A,#N/A,FALSE,"단축2";#N/A,#N/A,FALSE,"단축3";#N/A,#N/A,FALSE,"장축";#N/A,#N/A,FALSE,"4WD"}</definedName>
    <definedName name="DLDL" localSheetId="1" hidden="1">{#N/A,#N/A,FALSE,"단축1";#N/A,#N/A,FALSE,"단축2";#N/A,#N/A,FALSE,"단축3";#N/A,#N/A,FALSE,"장축";#N/A,#N/A,FALSE,"4WD"}</definedName>
    <definedName name="DLDL" localSheetId="22" hidden="1">{#N/A,#N/A,FALSE,"단축1";#N/A,#N/A,FALSE,"단축2";#N/A,#N/A,FALSE,"단축3";#N/A,#N/A,FALSE,"장축";#N/A,#N/A,FALSE,"4WD"}</definedName>
    <definedName name="DLDL" localSheetId="16" hidden="1">{#N/A,#N/A,FALSE,"단축1";#N/A,#N/A,FALSE,"단축2";#N/A,#N/A,FALSE,"단축3";#N/A,#N/A,FALSE,"장축";#N/A,#N/A,FALSE,"4WD"}</definedName>
    <definedName name="DLDL" hidden="1">{#N/A,#N/A,FALSE,"단축1";#N/A,#N/A,FALSE,"단축2";#N/A,#N/A,FALSE,"단축3";#N/A,#N/A,FALSE,"장축";#N/A,#N/A,FALSE,"4WD"}</definedName>
    <definedName name="DLEHD" localSheetId="1">#REF!</definedName>
    <definedName name="DLEHD">#REF!</definedName>
    <definedName name="DLL" localSheetId="1">#REF!</definedName>
    <definedName name="DLL">#REF!</definedName>
    <definedName name="DLRHD" localSheetId="1" hidden="1">{#N/A,#N/A,FALSE,"KMC최종회의(7월) 자료"}</definedName>
    <definedName name="DLRHD" localSheetId="22" hidden="1">{#N/A,#N/A,FALSE,"KMC최종회의(7월) 자료"}</definedName>
    <definedName name="DLRHD" localSheetId="16" hidden="1">{#N/A,#N/A,FALSE,"KMC최종회의(7월) 자료"}</definedName>
    <definedName name="DLRHD" hidden="1">{#N/A,#N/A,FALSE,"KMC최종회의(7월) 자료"}</definedName>
    <definedName name="DLS" localSheetId="1" hidden="1">{#N/A,#N/A,TRUE,"Y생산";#N/A,#N/A,TRUE,"Y판매";#N/A,#N/A,TRUE,"Y총물량";#N/A,#N/A,TRUE,"Y능력";#N/A,#N/A,TRUE,"YKD"}</definedName>
    <definedName name="DLS" localSheetId="22" hidden="1">{#N/A,#N/A,TRUE,"Y생산";#N/A,#N/A,TRUE,"Y판매";#N/A,#N/A,TRUE,"Y총물량";#N/A,#N/A,TRUE,"Y능력";#N/A,#N/A,TRUE,"YKD"}</definedName>
    <definedName name="DLS" localSheetId="16" hidden="1">{#N/A,#N/A,TRUE,"Y생산";#N/A,#N/A,TRUE,"Y판매";#N/A,#N/A,TRUE,"Y총물량";#N/A,#N/A,TRUE,"Y능력";#N/A,#N/A,TRUE,"YKD"}</definedName>
    <definedName name="DLS" hidden="1">{#N/A,#N/A,TRUE,"Y생산";#N/A,#N/A,TRUE,"Y판매";#N/A,#N/A,TRUE,"Y총물량";#N/A,#N/A,TRUE,"Y능력";#N/A,#N/A,TRUE,"YKD"}</definedName>
    <definedName name="DM" localSheetId="1">#REF!</definedName>
    <definedName name="DM">#REF!</definedName>
    <definedName name="DMP" localSheetId="1">#REF!</definedName>
    <definedName name="DMP">#REF!</definedName>
    <definedName name="DOL" localSheetId="1">#REF!</definedName>
    <definedName name="DOL">#REF!</definedName>
    <definedName name="DOLLAR" localSheetId="1">#REF!</definedName>
    <definedName name="DOLLAR">#REF!</definedName>
    <definedName name="DOM">'[1]계정관리 (실적) 2016'!DOM</definedName>
    <definedName name="DOMUSAGER">'[1]계정관리 (실적) 2016'!DOMUSAGER</definedName>
    <definedName name="DOMUSAGER1">#N/A</definedName>
    <definedName name="DOMUSA저장">'[1]계정관리 (실적) 2016'!DOMUSA저장</definedName>
    <definedName name="DOM전장">'[1]계정관리 (실적) 2016'!DOM전장</definedName>
    <definedName name="doucment" localSheetId="1">#REF!</definedName>
    <definedName name="doucment">#REF!</definedName>
    <definedName name="DPSB" localSheetId="1">#REF!</definedName>
    <definedName name="DPSB">#REF!</definedName>
    <definedName name="DPSP" localSheetId="1">#REF!</definedName>
    <definedName name="DPSP">#REF!</definedName>
    <definedName name="DR" localSheetId="1">#REF!</definedName>
    <definedName name="DR">#REF!</definedName>
    <definedName name="DRAW" localSheetId="1">#REF!</definedName>
    <definedName name="DRAW">#REF!</definedName>
    <definedName name="DRFDGH" localSheetId="1" hidden="1">{#N/A,#N/A,FALSE,"단축1";#N/A,#N/A,FALSE,"단축2";#N/A,#N/A,FALSE,"단축3";#N/A,#N/A,FALSE,"장축";#N/A,#N/A,FALSE,"4WD"}</definedName>
    <definedName name="DRFDGH" localSheetId="22" hidden="1">{#N/A,#N/A,FALSE,"단축1";#N/A,#N/A,FALSE,"단축2";#N/A,#N/A,FALSE,"단축3";#N/A,#N/A,FALSE,"장축";#N/A,#N/A,FALSE,"4WD"}</definedName>
    <definedName name="DRFDGH" localSheetId="16" hidden="1">{#N/A,#N/A,FALSE,"단축1";#N/A,#N/A,FALSE,"단축2";#N/A,#N/A,FALSE,"단축3";#N/A,#N/A,FALSE,"장축";#N/A,#N/A,FALSE,"4WD"}</definedName>
    <definedName name="DRFDGH" hidden="1">{#N/A,#N/A,FALSE,"단축1";#N/A,#N/A,FALSE,"단축2";#N/A,#N/A,FALSE,"단축3";#N/A,#N/A,FALSE,"장축";#N/A,#N/A,FALSE,"4WD"}</definedName>
    <definedName name="DRIVEABILITY" localSheetId="1" hidden="1">{#N/A,#N/A,FALSE,"단축1";#N/A,#N/A,FALSE,"단축2";#N/A,#N/A,FALSE,"단축3";#N/A,#N/A,FALSE,"장축";#N/A,#N/A,FALSE,"4WD"}</definedName>
    <definedName name="DRIVEABILITY" localSheetId="22" hidden="1">{#N/A,#N/A,FALSE,"단축1";#N/A,#N/A,FALSE,"단축2";#N/A,#N/A,FALSE,"단축3";#N/A,#N/A,FALSE,"장축";#N/A,#N/A,FALSE,"4WD"}</definedName>
    <definedName name="DRIVEABILITY" localSheetId="16" hidden="1">{#N/A,#N/A,FALSE,"단축1";#N/A,#N/A,FALSE,"단축2";#N/A,#N/A,FALSE,"단축3";#N/A,#N/A,FALSE,"장축";#N/A,#N/A,FALSE,"4WD"}</definedName>
    <definedName name="DRIVEABILITY" localSheetId="17" hidden="1">{#N/A,#N/A,FALSE,"단축1";#N/A,#N/A,FALSE,"단축2";#N/A,#N/A,FALSE,"단축3";#N/A,#N/A,FALSE,"장축";#N/A,#N/A,FALSE,"4WD"}</definedName>
    <definedName name="DRIVEABILITY" localSheetId="23" hidden="1">{#N/A,#N/A,FALSE,"단축1";#N/A,#N/A,FALSE,"단축2";#N/A,#N/A,FALSE,"단축3";#N/A,#N/A,FALSE,"장축";#N/A,#N/A,FALSE,"4WD"}</definedName>
    <definedName name="DRIVEABILITY" hidden="1">{#N/A,#N/A,FALSE,"단축1";#N/A,#N/A,FALSE,"단축2";#N/A,#N/A,FALSE,"단축3";#N/A,#N/A,FALSE,"장축";#N/A,#N/A,FALSE,"4WD"}</definedName>
    <definedName name="drtu" localSheetId="1">#REF!</definedName>
    <definedName name="drtu">#REF!</definedName>
    <definedName name="DS" localSheetId="1" hidden="1">{#N/A,#N/A,FALSE,"96자동차사 계획";#N/A,#N/A,FALSE,"96자동차사 계획"}</definedName>
    <definedName name="DS" localSheetId="22" hidden="1">{#N/A,#N/A,FALSE,"96자동차사 계획";#N/A,#N/A,FALSE,"96자동차사 계획"}</definedName>
    <definedName name="DS" localSheetId="16" hidden="1">{#N/A,#N/A,FALSE,"96자동차사 계획";#N/A,#N/A,FALSE,"96자동차사 계획"}</definedName>
    <definedName name="DS" hidden="1">{#N/A,#N/A,FALSE,"96자동차사 계획";#N/A,#N/A,FALSE,"96자동차사 계획"}</definedName>
    <definedName name="DSA" localSheetId="1">#REF!</definedName>
    <definedName name="DSA">#REF!</definedName>
    <definedName name="DSDS" localSheetId="1" hidden="1">{#N/A,#N/A,FALSE,"단축1";#N/A,#N/A,FALSE,"단축2";#N/A,#N/A,FALSE,"단축3";#N/A,#N/A,FALSE,"장축";#N/A,#N/A,FALSE,"4WD"}</definedName>
    <definedName name="DSDS" hidden="1">{#N/A,#N/A,FALSE,"단축1";#N/A,#N/A,FALSE,"단축2";#N/A,#N/A,FALSE,"단축3";#N/A,#N/A,FALSE,"장축";#N/A,#N/A,FALSE,"4WD"}</definedName>
    <definedName name="DSF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S" localSheetId="1">#REF!</definedName>
    <definedName name="DSS">#REF!</definedName>
    <definedName name="DSW" localSheetId="1" hidden="1">{#N/A,#N/A,FALSE,"단축1";#N/A,#N/A,FALSE,"단축2";#N/A,#N/A,FALSE,"단축3";#N/A,#N/A,FALSE,"장축";#N/A,#N/A,FALSE,"4WD"}</definedName>
    <definedName name="DSW" localSheetId="22" hidden="1">{#N/A,#N/A,FALSE,"단축1";#N/A,#N/A,FALSE,"단축2";#N/A,#N/A,FALSE,"단축3";#N/A,#N/A,FALSE,"장축";#N/A,#N/A,FALSE,"4WD"}</definedName>
    <definedName name="DSW" localSheetId="16" hidden="1">{#N/A,#N/A,FALSE,"단축1";#N/A,#N/A,FALSE,"단축2";#N/A,#N/A,FALSE,"단축3";#N/A,#N/A,FALSE,"장축";#N/A,#N/A,FALSE,"4WD"}</definedName>
    <definedName name="DSW" hidden="1">{#N/A,#N/A,FALSE,"단축1";#N/A,#N/A,FALSE,"단축2";#N/A,#N/A,FALSE,"단축3";#N/A,#N/A,FALSE,"장축";#N/A,#N/A,FALSE,"4WD"}</definedName>
    <definedName name="DTLULYU" localSheetId="1" hidden="1">#REF!</definedName>
    <definedName name="DTLULYU" localSheetId="22" hidden="1">#REF!</definedName>
    <definedName name="DTLULYU" localSheetId="6" hidden="1">#REF!</definedName>
    <definedName name="DTLULYU" localSheetId="3" hidden="1">#REF!</definedName>
    <definedName name="DTLULYU" localSheetId="16" hidden="1">#REF!</definedName>
    <definedName name="DTLULYU" localSheetId="21" hidden="1">#REF!</definedName>
    <definedName name="DTLULYU" localSheetId="2" hidden="1">#REF!</definedName>
    <definedName name="DTLULYU" localSheetId="13" hidden="1">#REF!</definedName>
    <definedName name="DTLULYU" localSheetId="14" hidden="1">#REF!</definedName>
    <definedName name="DTLULYU" localSheetId="11" hidden="1">#REF!</definedName>
    <definedName name="DTLULYU" localSheetId="20" hidden="1">#REF!</definedName>
    <definedName name="DTLULYU" hidden="1">#REF!</definedName>
    <definedName name="DUP" localSheetId="1">#REF!</definedName>
    <definedName name="DUP">#REF!</definedName>
    <definedName name="duro" localSheetId="1">#REF!</definedName>
    <definedName name="duro">#REF!</definedName>
    <definedName name="DUROVALVE" localSheetId="1">#REF!</definedName>
    <definedName name="DUROVALVE">#REF!</definedName>
    <definedName name="DUROVALVES1" localSheetId="1">#REF!</definedName>
    <definedName name="DUROVALVES1">#REF!</definedName>
    <definedName name="DW" localSheetId="1">#REF!</definedName>
    <definedName name="DW">#REF!</definedName>
    <definedName name="DWEF" localSheetId="1" hidden="1">{#N/A,#N/A,FALSE,"단축1";#N/A,#N/A,FALSE,"단축2";#N/A,#N/A,FALSE,"단축3";#N/A,#N/A,FALSE,"장축";#N/A,#N/A,FALSE,"4WD"}</definedName>
    <definedName name="DWEF" localSheetId="22" hidden="1">{#N/A,#N/A,FALSE,"단축1";#N/A,#N/A,FALSE,"단축2";#N/A,#N/A,FALSE,"단축3";#N/A,#N/A,FALSE,"장축";#N/A,#N/A,FALSE,"4WD"}</definedName>
    <definedName name="DWEF" localSheetId="16" hidden="1">{#N/A,#N/A,FALSE,"단축1";#N/A,#N/A,FALSE,"단축2";#N/A,#N/A,FALSE,"단축3";#N/A,#N/A,FALSE,"장축";#N/A,#N/A,FALSE,"4WD"}</definedName>
    <definedName name="DWEF" hidden="1">{#N/A,#N/A,FALSE,"단축1";#N/A,#N/A,FALSE,"단축2";#N/A,#N/A,FALSE,"단축3";#N/A,#N/A,FALSE,"장축";#N/A,#N/A,FALSE,"4WD"}</definedName>
    <definedName name="DXF" localSheetId="1" hidden="1">{#N/A,#N/A,FALSE,"단축1";#N/A,#N/A,FALSE,"단축2";#N/A,#N/A,FALSE,"단축3";#N/A,#N/A,FALSE,"장축";#N/A,#N/A,FALSE,"4WD"}</definedName>
    <definedName name="DXF" localSheetId="22" hidden="1">{#N/A,#N/A,FALSE,"단축1";#N/A,#N/A,FALSE,"단축2";#N/A,#N/A,FALSE,"단축3";#N/A,#N/A,FALSE,"장축";#N/A,#N/A,FALSE,"4WD"}</definedName>
    <definedName name="DXF" localSheetId="16" hidden="1">{#N/A,#N/A,FALSE,"단축1";#N/A,#N/A,FALSE,"단축2";#N/A,#N/A,FALSE,"단축3";#N/A,#N/A,FALSE,"장축";#N/A,#N/A,FALSE,"4WD"}</definedName>
    <definedName name="DXF" hidden="1">{#N/A,#N/A,FALSE,"단축1";#N/A,#N/A,FALSE,"단축2";#N/A,#N/A,FALSE,"단축3";#N/A,#N/A,FALSE,"장축";#N/A,#N/A,FALSE,"4WD"}</definedName>
    <definedName name="DZGF" localSheetId="1" hidden="1">{#N/A,#N/A,FALSE,"단축1";#N/A,#N/A,FALSE,"단축2";#N/A,#N/A,FALSE,"단축3";#N/A,#N/A,FALSE,"장축";#N/A,#N/A,FALSE,"4WD"}</definedName>
    <definedName name="DZGF" localSheetId="22" hidden="1">{#N/A,#N/A,FALSE,"단축1";#N/A,#N/A,FALSE,"단축2";#N/A,#N/A,FALSE,"단축3";#N/A,#N/A,FALSE,"장축";#N/A,#N/A,FALSE,"4WD"}</definedName>
    <definedName name="DZGF" localSheetId="16" hidden="1">{#N/A,#N/A,FALSE,"단축1";#N/A,#N/A,FALSE,"단축2";#N/A,#N/A,FALSE,"단축3";#N/A,#N/A,FALSE,"장축";#N/A,#N/A,FALSE,"4WD"}</definedName>
    <definedName name="DZGF" hidden="1">{#N/A,#N/A,FALSE,"단축1";#N/A,#N/A,FALSE,"단축2";#N/A,#N/A,FALSE,"단축3";#N/A,#N/A,FALSE,"장축";#N/A,#N/A,FALSE,"4WD"}</definedName>
    <definedName name="DZRG" localSheetId="1" hidden="1">{#N/A,#N/A,FALSE,"단축1";#N/A,#N/A,FALSE,"단축2";#N/A,#N/A,FALSE,"단축3";#N/A,#N/A,FALSE,"장축";#N/A,#N/A,FALSE,"4WD"}</definedName>
    <definedName name="DZRG" localSheetId="22" hidden="1">{#N/A,#N/A,FALSE,"단축1";#N/A,#N/A,FALSE,"단축2";#N/A,#N/A,FALSE,"단축3";#N/A,#N/A,FALSE,"장축";#N/A,#N/A,FALSE,"4WD"}</definedName>
    <definedName name="DZRG" localSheetId="16" hidden="1">{#N/A,#N/A,FALSE,"단축1";#N/A,#N/A,FALSE,"단축2";#N/A,#N/A,FALSE,"단축3";#N/A,#N/A,FALSE,"장축";#N/A,#N/A,FALSE,"4WD"}</definedName>
    <definedName name="DZRG" hidden="1">{#N/A,#N/A,FALSE,"단축1";#N/A,#N/A,FALSE,"단축2";#N/A,#N/A,FALSE,"단축3";#N/A,#N/A,FALSE,"장축";#N/A,#N/A,FALSE,"4WD"}</definedName>
    <definedName name="dzrga" localSheetId="1" hidden="1">{#N/A,#N/A,FALSE,"단축1";#N/A,#N/A,FALSE,"단축2";#N/A,#N/A,FALSE,"단축3";#N/A,#N/A,FALSE,"장축";#N/A,#N/A,FALSE,"4WD"}</definedName>
    <definedName name="dzrga" localSheetId="22" hidden="1">{#N/A,#N/A,FALSE,"단축1";#N/A,#N/A,FALSE,"단축2";#N/A,#N/A,FALSE,"단축3";#N/A,#N/A,FALSE,"장축";#N/A,#N/A,FALSE,"4WD"}</definedName>
    <definedName name="dzrga" localSheetId="16" hidden="1">{#N/A,#N/A,FALSE,"단축1";#N/A,#N/A,FALSE,"단축2";#N/A,#N/A,FALSE,"단축3";#N/A,#N/A,FALSE,"장축";#N/A,#N/A,FALSE,"4WD"}</definedName>
    <definedName name="dzrga" hidden="1">{#N/A,#N/A,FALSE,"단축1";#N/A,#N/A,FALSE,"단축2";#N/A,#N/A,FALSE,"단축3";#N/A,#N/A,FALSE,"장축";#N/A,#N/A,FALSE,"4WD"}</definedName>
    <definedName name="E" localSheetId="1">#REF!</definedName>
    <definedName name="E">#REF!</definedName>
    <definedName name="E0RTRKE24.57RTRKE290.175.69RTRK" localSheetId="1">#REF!</definedName>
    <definedName name="E0RTRKE24.57RTRKE290.175.69RTRK">#REF!</definedName>
    <definedName name="E100RTRK" localSheetId="1">#REF!</definedName>
    <definedName name="E100RTRK">#REF!</definedName>
    <definedName name="E5625RTDK" localSheetId="1">#REF!</definedName>
    <definedName name="E5625RTDK">#REF!</definedName>
    <definedName name="EAACP" localSheetId="1">#REF!</definedName>
    <definedName name="EAACP">#REF!</definedName>
    <definedName name="EADAF" localSheetId="1" hidden="1">{#N/A,#N/A,FALSE,"단축1";#N/A,#N/A,FALSE,"단축2";#N/A,#N/A,FALSE,"단축3";#N/A,#N/A,FALSE,"장축";#N/A,#N/A,FALSE,"4WD"}</definedName>
    <definedName name="EADAF" localSheetId="22" hidden="1">{#N/A,#N/A,FALSE,"단축1";#N/A,#N/A,FALSE,"단축2";#N/A,#N/A,FALSE,"단축3";#N/A,#N/A,FALSE,"장축";#N/A,#N/A,FALSE,"4WD"}</definedName>
    <definedName name="EADAF" localSheetId="16" hidden="1">{#N/A,#N/A,FALSE,"단축1";#N/A,#N/A,FALSE,"단축2";#N/A,#N/A,FALSE,"단축3";#N/A,#N/A,FALSE,"장축";#N/A,#N/A,FALSE,"4WD"}</definedName>
    <definedName name="EADAF" hidden="1">{#N/A,#N/A,FALSE,"단축1";#N/A,#N/A,FALSE,"단축2";#N/A,#N/A,FALSE,"단축3";#N/A,#N/A,FALSE,"장축";#N/A,#N/A,FALSE,"4WD"}</definedName>
    <definedName name="EAWR" localSheetId="1" hidden="1">{#N/A,#N/A,FALSE,"단축1";#N/A,#N/A,FALSE,"단축2";#N/A,#N/A,FALSE,"단축3";#N/A,#N/A,FALSE,"장축";#N/A,#N/A,FALSE,"4WD"}</definedName>
    <definedName name="EAWR" localSheetId="22" hidden="1">{#N/A,#N/A,FALSE,"단축1";#N/A,#N/A,FALSE,"단축2";#N/A,#N/A,FALSE,"단축3";#N/A,#N/A,FALSE,"장축";#N/A,#N/A,FALSE,"4WD"}</definedName>
    <definedName name="EAWR" localSheetId="16" hidden="1">{#N/A,#N/A,FALSE,"단축1";#N/A,#N/A,FALSE,"단축2";#N/A,#N/A,FALSE,"단축3";#N/A,#N/A,FALSE,"장축";#N/A,#N/A,FALSE,"4WD"}</definedName>
    <definedName name="EAWR" hidden="1">{#N/A,#N/A,FALSE,"단축1";#N/A,#N/A,FALSE,"단축2";#N/A,#N/A,FALSE,"단축3";#N/A,#N/A,FALSE,"장축";#N/A,#N/A,FALSE,"4WD"}</definedName>
    <definedName name="ECU적용현황" localSheetId="1" hidden="1">{#N/A,#N/A,FALSE,"단축1";#N/A,#N/A,FALSE,"단축2";#N/A,#N/A,FALSE,"단축3";#N/A,#N/A,FALSE,"장축";#N/A,#N/A,FALSE,"4WD"}</definedName>
    <definedName name="ECU적용현황" localSheetId="22" hidden="1">{#N/A,#N/A,FALSE,"단축1";#N/A,#N/A,FALSE,"단축2";#N/A,#N/A,FALSE,"단축3";#N/A,#N/A,FALSE,"장축";#N/A,#N/A,FALSE,"4WD"}</definedName>
    <definedName name="ECU적용현황" localSheetId="16" hidden="1">{#N/A,#N/A,FALSE,"단축1";#N/A,#N/A,FALSE,"단축2";#N/A,#N/A,FALSE,"단축3";#N/A,#N/A,FALSE,"장축";#N/A,#N/A,FALSE,"4WD"}</definedName>
    <definedName name="ECU적용현황" hidden="1">{#N/A,#N/A,FALSE,"단축1";#N/A,#N/A,FALSE,"단축2";#N/A,#N/A,FALSE,"단축3";#N/A,#N/A,FALSE,"장축";#N/A,#N/A,FALSE,"4WD"}</definedName>
    <definedName name="ED3__회훈_71.4_신창_4.9" localSheetId="1">#REF!</definedName>
    <definedName name="ED3__회훈_71.4_신창_4.9">#REF!</definedName>
    <definedName name="EDABB" localSheetId="1">#REF!</definedName>
    <definedName name="EDABB">#REF!</definedName>
    <definedName name="EDABP" localSheetId="1">#REF!</definedName>
    <definedName name="EDABP">#REF!</definedName>
    <definedName name="EDABSB" localSheetId="1">#REF!</definedName>
    <definedName name="EDABSB">#REF!</definedName>
    <definedName name="EDABSP" localSheetId="1">#REF!</definedName>
    <definedName name="EDABSP">#REF!</definedName>
    <definedName name="EDACB" localSheetId="1">#REF!</definedName>
    <definedName name="EDACB">#REF!</definedName>
    <definedName name="EDACP" localSheetId="1">#REF!</definedName>
    <definedName name="EDACP">#REF!</definedName>
    <definedName name="EDATB" localSheetId="1">#REF!</definedName>
    <definedName name="EDATB">#REF!</definedName>
    <definedName name="EDATP" localSheetId="1">#REF!</definedName>
    <definedName name="EDATP">#REF!</definedName>
    <definedName name="EDAWB" localSheetId="1">#REF!</definedName>
    <definedName name="EDAWB">#REF!</definedName>
    <definedName name="EDAWP" localSheetId="1">#REF!</definedName>
    <definedName name="EDAWP">#REF!</definedName>
    <definedName name="EDPSB" localSheetId="1">#REF!</definedName>
    <definedName name="EDPSB">#REF!</definedName>
    <definedName name="EDPSP" localSheetId="1">#REF!</definedName>
    <definedName name="EDPSP">#REF!</definedName>
    <definedName name="EE" localSheetId="1">#REF!</definedName>
    <definedName name="EE">#REF!</definedName>
    <definedName name="EEE" localSheetId="1">#REF!</definedName>
    <definedName name="EEE">#REF!</definedName>
    <definedName name="eeeee" localSheetId="1" hidden="1">{#N/A,#N/A,FALSE,"단축1";#N/A,#N/A,FALSE,"단축2";#N/A,#N/A,FALSE,"단축3";#N/A,#N/A,FALSE,"장축";#N/A,#N/A,FALSE,"4WD"}</definedName>
    <definedName name="eeeee" localSheetId="22" hidden="1">{#N/A,#N/A,FALSE,"단축1";#N/A,#N/A,FALSE,"단축2";#N/A,#N/A,FALSE,"단축3";#N/A,#N/A,FALSE,"장축";#N/A,#N/A,FALSE,"4WD"}</definedName>
    <definedName name="eeeee" localSheetId="16" hidden="1">{#N/A,#N/A,FALSE,"단축1";#N/A,#N/A,FALSE,"단축2";#N/A,#N/A,FALSE,"단축3";#N/A,#N/A,FALSE,"장축";#N/A,#N/A,FALSE,"4WD"}</definedName>
    <definedName name="eeeee" hidden="1">{#N/A,#N/A,FALSE,"단축1";#N/A,#N/A,FALSE,"단축2";#N/A,#N/A,FALSE,"단축3";#N/A,#N/A,FALSE,"장축";#N/A,#N/A,FALSE,"4WD"}</definedName>
    <definedName name="EEEEEE">[1]!BlankMacro1</definedName>
    <definedName name="EEER" localSheetId="1" hidden="1">{#N/A,#N/A,FALSE,"단축1";#N/A,#N/A,FALSE,"단축2";#N/A,#N/A,FALSE,"단축3";#N/A,#N/A,FALSE,"장축";#N/A,#N/A,FALSE,"4WD"}</definedName>
    <definedName name="EEER" localSheetId="22" hidden="1">{#N/A,#N/A,FALSE,"단축1";#N/A,#N/A,FALSE,"단축2";#N/A,#N/A,FALSE,"단축3";#N/A,#N/A,FALSE,"장축";#N/A,#N/A,FALSE,"4WD"}</definedName>
    <definedName name="EEER" localSheetId="16" hidden="1">{#N/A,#N/A,FALSE,"단축1";#N/A,#N/A,FALSE,"단축2";#N/A,#N/A,FALSE,"단축3";#N/A,#N/A,FALSE,"장축";#N/A,#N/A,FALSE,"4WD"}</definedName>
    <definedName name="EEER" hidden="1">{#N/A,#N/A,FALSE,"단축1";#N/A,#N/A,FALSE,"단축2";#N/A,#N/A,FALSE,"단축3";#N/A,#N/A,FALSE,"장축";#N/A,#N/A,FALSE,"4WD"}</definedName>
    <definedName name="EER" localSheetId="1" hidden="1">{#N/A,#N/A,FALSE,"초도품";#N/A,#N/A,FALSE,"초도품 (2)";#N/A,#N/A,FALSE,"초도품 (3)";#N/A,#N/A,FALSE,"초도품 (4)";#N/A,#N/A,FALSE,"초도품 (5)";#N/A,#N/A,FALSE,"초도품 (6)"}</definedName>
    <definedName name="EER" localSheetId="22" hidden="1">{#N/A,#N/A,FALSE,"초도품";#N/A,#N/A,FALSE,"초도품 (2)";#N/A,#N/A,FALSE,"초도품 (3)";#N/A,#N/A,FALSE,"초도품 (4)";#N/A,#N/A,FALSE,"초도품 (5)";#N/A,#N/A,FALSE,"초도품 (6)"}</definedName>
    <definedName name="EER" localSheetId="16" hidden="1">{#N/A,#N/A,FALSE,"초도품";#N/A,#N/A,FALSE,"초도품 (2)";#N/A,#N/A,FALSE,"초도품 (3)";#N/A,#N/A,FALSE,"초도품 (4)";#N/A,#N/A,FALSE,"초도품 (5)";#N/A,#N/A,FALSE,"초도품 (6)"}</definedName>
    <definedName name="EER" hidden="1">{#N/A,#N/A,FALSE,"초도품";#N/A,#N/A,FALSE,"초도품 (2)";#N/A,#N/A,FALSE,"초도품 (3)";#N/A,#N/A,FALSE,"초도품 (4)";#N/A,#N/A,FALSE,"초도품 (5)";#N/A,#N/A,FALSE,"초도품 (6)"}</definedName>
    <definedName name="EEWRG" localSheetId="1" hidden="1">{#N/A,#N/A,FALSE,"단축1";#N/A,#N/A,FALSE,"단축2";#N/A,#N/A,FALSE,"단축3";#N/A,#N/A,FALSE,"장축";#N/A,#N/A,FALSE,"4WD"}</definedName>
    <definedName name="EEWRG" localSheetId="22" hidden="1">{#N/A,#N/A,FALSE,"단축1";#N/A,#N/A,FALSE,"단축2";#N/A,#N/A,FALSE,"단축3";#N/A,#N/A,FALSE,"장축";#N/A,#N/A,FALSE,"4WD"}</definedName>
    <definedName name="EEWRG" localSheetId="16" hidden="1">{#N/A,#N/A,FALSE,"단축1";#N/A,#N/A,FALSE,"단축2";#N/A,#N/A,FALSE,"단축3";#N/A,#N/A,FALSE,"장축";#N/A,#N/A,FALSE,"4WD"}</definedName>
    <definedName name="EEWRG" hidden="1">{#N/A,#N/A,FALSE,"단축1";#N/A,#N/A,FALSE,"단축2";#N/A,#N/A,FALSE,"단축3";#N/A,#N/A,FALSE,"장축";#N/A,#N/A,FALSE,"4WD"}</definedName>
    <definedName name="EF" localSheetId="1">#REF!</definedName>
    <definedName name="EF">#REF!</definedName>
    <definedName name="EFFOG" localSheetId="1" hidden="1">{#N/A,#N/A,FALSE,"단축1";#N/A,#N/A,FALSE,"단축2";#N/A,#N/A,FALSE,"단축3";#N/A,#N/A,FALSE,"장축";#N/A,#N/A,FALSE,"4WD"}</definedName>
    <definedName name="EFFOG" localSheetId="22" hidden="1">{#N/A,#N/A,FALSE,"단축1";#N/A,#N/A,FALSE,"단축2";#N/A,#N/A,FALSE,"단축3";#N/A,#N/A,FALSE,"장축";#N/A,#N/A,FALSE,"4WD"}</definedName>
    <definedName name="EFFOG" localSheetId="16" hidden="1">{#N/A,#N/A,FALSE,"단축1";#N/A,#N/A,FALSE,"단축2";#N/A,#N/A,FALSE,"단축3";#N/A,#N/A,FALSE,"장축";#N/A,#N/A,FALSE,"4WD"}</definedName>
    <definedName name="EFFOG" hidden="1">{#N/A,#N/A,FALSE,"단축1";#N/A,#N/A,FALSE,"단축2";#N/A,#N/A,FALSE,"단축3";#N/A,#N/A,FALSE,"장축";#N/A,#N/A,FALSE,"4WD"}</definedName>
    <definedName name="EF제동" localSheetId="1" hidden="1">{#N/A,#N/A,FALSE,"단축1";#N/A,#N/A,FALSE,"단축2";#N/A,#N/A,FALSE,"단축3";#N/A,#N/A,FALSE,"장축";#N/A,#N/A,FALSE,"4WD"}</definedName>
    <definedName name="EF제동" localSheetId="22" hidden="1">{#N/A,#N/A,FALSE,"단축1";#N/A,#N/A,FALSE,"단축2";#N/A,#N/A,FALSE,"단축3";#N/A,#N/A,FALSE,"장축";#N/A,#N/A,FALSE,"4WD"}</definedName>
    <definedName name="EF제동" localSheetId="16" hidden="1">{#N/A,#N/A,FALSE,"단축1";#N/A,#N/A,FALSE,"단축2";#N/A,#N/A,FALSE,"단축3";#N/A,#N/A,FALSE,"장축";#N/A,#N/A,FALSE,"4WD"}</definedName>
    <definedName name="EF제동" localSheetId="17" hidden="1">{#N/A,#N/A,FALSE,"단축1";#N/A,#N/A,FALSE,"단축2";#N/A,#N/A,FALSE,"단축3";#N/A,#N/A,FALSE,"장축";#N/A,#N/A,FALSE,"4WD"}</definedName>
    <definedName name="EF제동" localSheetId="23" hidden="1">{#N/A,#N/A,FALSE,"단축1";#N/A,#N/A,FALSE,"단축2";#N/A,#N/A,FALSE,"단축3";#N/A,#N/A,FALSE,"장축";#N/A,#N/A,FALSE,"4WD"}</definedName>
    <definedName name="EF제동" hidden="1">{#N/A,#N/A,FALSE,"단축1";#N/A,#N/A,FALSE,"단축2";#N/A,#N/A,FALSE,"단축3";#N/A,#N/A,FALSE,"장축";#N/A,#N/A,FALSE,"4WD"}</definedName>
    <definedName name="EGABB" localSheetId="1">#REF!</definedName>
    <definedName name="EGABB">#REF!</definedName>
    <definedName name="EGABP" localSheetId="1">#REF!</definedName>
    <definedName name="EGABP">#REF!</definedName>
    <definedName name="EGABSB" localSheetId="1">#REF!</definedName>
    <definedName name="EGABSB">#REF!</definedName>
    <definedName name="EGABSP" localSheetId="1">#REF!</definedName>
    <definedName name="EGABSP">#REF!</definedName>
    <definedName name="EGACB" localSheetId="1">#REF!</definedName>
    <definedName name="EGACB">#REF!</definedName>
    <definedName name="EGACP" localSheetId="1">#REF!</definedName>
    <definedName name="EGACP">#REF!</definedName>
    <definedName name="EGATB" localSheetId="1">#REF!</definedName>
    <definedName name="EGATB">#REF!</definedName>
    <definedName name="EGATP" localSheetId="1">#REF!</definedName>
    <definedName name="EGATP">#REF!</definedName>
    <definedName name="EGAWB" localSheetId="1">#REF!</definedName>
    <definedName name="EGAWB">#REF!</definedName>
    <definedName name="EGAWP" localSheetId="1">#REF!</definedName>
    <definedName name="EGAWP">#REF!</definedName>
    <definedName name="EGJ" localSheetId="1" hidden="1">{#N/A,#N/A,FALSE,"단축1";#N/A,#N/A,FALSE,"단축2";#N/A,#N/A,FALSE,"단축3";#N/A,#N/A,FALSE,"장축";#N/A,#N/A,FALSE,"4WD"}</definedName>
    <definedName name="EGJ" localSheetId="22" hidden="1">{#N/A,#N/A,FALSE,"단축1";#N/A,#N/A,FALSE,"단축2";#N/A,#N/A,FALSE,"단축3";#N/A,#N/A,FALSE,"장축";#N/A,#N/A,FALSE,"4WD"}</definedName>
    <definedName name="EGJ" localSheetId="16" hidden="1">{#N/A,#N/A,FALSE,"단축1";#N/A,#N/A,FALSE,"단축2";#N/A,#N/A,FALSE,"단축3";#N/A,#N/A,FALSE,"장축";#N/A,#N/A,FALSE,"4WD"}</definedName>
    <definedName name="EGJ" hidden="1">{#N/A,#N/A,FALSE,"단축1";#N/A,#N/A,FALSE,"단축2";#N/A,#N/A,FALSE,"단축3";#N/A,#N/A,FALSE,"장축";#N/A,#N/A,FALSE,"4WD"}</definedName>
    <definedName name="EGPSB" localSheetId="1">#REF!</definedName>
    <definedName name="EGPSB">#REF!</definedName>
    <definedName name="EGPSP" localSheetId="1">#REF!</definedName>
    <definedName name="EGPSP">#REF!</definedName>
    <definedName name="EHOFK">[1]!BlankMacro1</definedName>
    <definedName name="eieu" localSheetId="1" hidden="1">{#N/A,#N/A,FALSE,"단축1";#N/A,#N/A,FALSE,"단축2";#N/A,#N/A,FALSE,"단축3";#N/A,#N/A,FALSE,"장축";#N/A,#N/A,FALSE,"4WD"}</definedName>
    <definedName name="eieu" localSheetId="22" hidden="1">{#N/A,#N/A,FALSE,"단축1";#N/A,#N/A,FALSE,"단축2";#N/A,#N/A,FALSE,"단축3";#N/A,#N/A,FALSE,"장축";#N/A,#N/A,FALSE,"4WD"}</definedName>
    <definedName name="eieu" localSheetId="16" hidden="1">{#N/A,#N/A,FALSE,"단축1";#N/A,#N/A,FALSE,"단축2";#N/A,#N/A,FALSE,"단축3";#N/A,#N/A,FALSE,"장축";#N/A,#N/A,FALSE,"4WD"}</definedName>
    <definedName name="eieu" hidden="1">{#N/A,#N/A,FALSE,"단축1";#N/A,#N/A,FALSE,"단축2";#N/A,#N/A,FALSE,"단축3";#N/A,#N/A,FALSE,"장축";#N/A,#N/A,FALSE,"4WD"}</definedName>
    <definedName name="ek" localSheetId="1" hidden="1">{#N/A,#N/A,FALSE,"단축1";#N/A,#N/A,FALSE,"단축2";#N/A,#N/A,FALSE,"단축3";#N/A,#N/A,FALSE,"장축";#N/A,#N/A,FALSE,"4WD"}</definedName>
    <definedName name="ek" localSheetId="22" hidden="1">{#N/A,#N/A,FALSE,"단축1";#N/A,#N/A,FALSE,"단축2";#N/A,#N/A,FALSE,"단축3";#N/A,#N/A,FALSE,"장축";#N/A,#N/A,FALSE,"4WD"}</definedName>
    <definedName name="ek" localSheetId="16" hidden="1">{#N/A,#N/A,FALSE,"단축1";#N/A,#N/A,FALSE,"단축2";#N/A,#N/A,FALSE,"단축3";#N/A,#N/A,FALSE,"장축";#N/A,#N/A,FALSE,"4WD"}</definedName>
    <definedName name="ek" hidden="1">{#N/A,#N/A,FALSE,"단축1";#N/A,#N/A,FALSE,"단축2";#N/A,#N/A,FALSE,"단축3";#N/A,#N/A,FALSE,"장축";#N/A,#N/A,FALSE,"4WD"}</definedName>
    <definedName name="Email" localSheetId="1">#REF!</definedName>
    <definedName name="Email">#REF!</definedName>
    <definedName name="END" localSheetId="1">#REF!</definedName>
    <definedName name="END">#REF!</definedName>
    <definedName name="EO" localSheetId="1">#REF!</definedName>
    <definedName name="EO">#REF!</definedName>
    <definedName name="EOGH" localSheetId="1" hidden="1">{#N/A,#N/A,FALSE,"단축1";#N/A,#N/A,FALSE,"단축2";#N/A,#N/A,FALSE,"단축3";#N/A,#N/A,FALSE,"장축";#N/A,#N/A,FALSE,"4WD"}</definedName>
    <definedName name="EOGH" localSheetId="22" hidden="1">{#N/A,#N/A,FALSE,"단축1";#N/A,#N/A,FALSE,"단축2";#N/A,#N/A,FALSE,"단축3";#N/A,#N/A,FALSE,"장축";#N/A,#N/A,FALSE,"4WD"}</definedName>
    <definedName name="EOGH" localSheetId="16" hidden="1">{#N/A,#N/A,FALSE,"단축1";#N/A,#N/A,FALSE,"단축2";#N/A,#N/A,FALSE,"단축3";#N/A,#N/A,FALSE,"장축";#N/A,#N/A,FALSE,"4WD"}</definedName>
    <definedName name="EOGH" hidden="1">{#N/A,#N/A,FALSE,"단축1";#N/A,#N/A,FALSE,"단축2";#N/A,#N/A,FALSE,"단축3";#N/A,#N/A,FALSE,"장축";#N/A,#N/A,FALSE,"4WD"}</definedName>
    <definedName name="EONO" localSheetId="1">#REF!</definedName>
    <definedName name="EONO">#REF!</definedName>
    <definedName name="EO계획" localSheetId="1" hidden="1">#REF!</definedName>
    <definedName name="EO계획" localSheetId="22" hidden="1">#REF!</definedName>
    <definedName name="EO계획" localSheetId="6" hidden="1">#REF!</definedName>
    <definedName name="EO계획" localSheetId="3" hidden="1">#REF!</definedName>
    <definedName name="EO계획" localSheetId="16" hidden="1">#REF!</definedName>
    <definedName name="EO계획" localSheetId="21" hidden="1">#REF!</definedName>
    <definedName name="EO계획" localSheetId="2" hidden="1">#REF!</definedName>
    <definedName name="EO계획" localSheetId="13" hidden="1">#REF!</definedName>
    <definedName name="EO계획" localSheetId="14" hidden="1">#REF!</definedName>
    <definedName name="EO계획" localSheetId="11" hidden="1">#REF!</definedName>
    <definedName name="EO계획" localSheetId="20" hidden="1">#REF!</definedName>
    <definedName name="EO계획" hidden="1">#REF!</definedName>
    <definedName name="EO관리신" localSheetId="1">#REF!</definedName>
    <definedName name="EO관리신">#REF!</definedName>
    <definedName name="EO배포일" localSheetId="1">#REF!</definedName>
    <definedName name="EO배포일">#REF!</definedName>
    <definedName name="EO정리" localSheetId="1" hidden="1">{#N/A,#N/A,FALSE,"단축1";#N/A,#N/A,FALSE,"단축2";#N/A,#N/A,FALSE,"단축3";#N/A,#N/A,FALSE,"장축";#N/A,#N/A,FALSE,"4WD"}</definedName>
    <definedName name="EO정리" hidden="1">{#N/A,#N/A,FALSE,"단축1";#N/A,#N/A,FALSE,"단축2";#N/A,#N/A,FALSE,"단축3";#N/A,#N/A,FALSE,"장축";#N/A,#N/A,FALSE,"4WD"}</definedName>
    <definedName name="er" localSheetId="1">#REF!</definedName>
    <definedName name="er">#REF!</definedName>
    <definedName name="ERG" localSheetId="1" hidden="1">{"Wire Charts",#N/A,TRUE,"Wires"}</definedName>
    <definedName name="ERG" localSheetId="22" hidden="1">{"Wire Charts",#N/A,TRUE,"Wires"}</definedName>
    <definedName name="ERG" localSheetId="16" hidden="1">{"Wire Charts",#N/A,TRUE,"Wires"}</definedName>
    <definedName name="ERG" hidden="1">{"Wire Charts",#N/A,TRUE,"Wires"}</definedName>
    <definedName name="ERT" localSheetId="1">#REF!</definedName>
    <definedName name="ERT">#REF!</definedName>
    <definedName name="ERTYU">[1]!BlankMacro1</definedName>
    <definedName name="ESRFSDFW" localSheetId="1" hidden="1">{#N/A,#N/A,FALSE,"단축1";#N/A,#N/A,FALSE,"단축2";#N/A,#N/A,FALSE,"단축3";#N/A,#N/A,FALSE,"장축";#N/A,#N/A,FALSE,"4WD"}</definedName>
    <definedName name="ESRFSDFW" localSheetId="22" hidden="1">{#N/A,#N/A,FALSE,"단축1";#N/A,#N/A,FALSE,"단축2";#N/A,#N/A,FALSE,"단축3";#N/A,#N/A,FALSE,"장축";#N/A,#N/A,FALSE,"4WD"}</definedName>
    <definedName name="ESRFSDFW" localSheetId="16" hidden="1">{#N/A,#N/A,FALSE,"단축1";#N/A,#N/A,FALSE,"단축2";#N/A,#N/A,FALSE,"단축3";#N/A,#N/A,FALSE,"장축";#N/A,#N/A,FALSE,"4WD"}</definedName>
    <definedName name="ESRFSDFW" hidden="1">{#N/A,#N/A,FALSE,"단축1";#N/A,#N/A,FALSE,"단축2";#N/A,#N/A,FALSE,"단축3";#N/A,#N/A,FALSE,"장축";#N/A,#N/A,FALSE,"4WD"}</definedName>
    <definedName name="ETRYU" localSheetId="1" hidden="1">{#N/A,#N/A,FALSE,"단축1";#N/A,#N/A,FALSE,"단축2";#N/A,#N/A,FALSE,"단축3";#N/A,#N/A,FALSE,"장축";#N/A,#N/A,FALSE,"4WD"}</definedName>
    <definedName name="ETRYU" localSheetId="22" hidden="1">{#N/A,#N/A,FALSE,"단축1";#N/A,#N/A,FALSE,"단축2";#N/A,#N/A,FALSE,"단축3";#N/A,#N/A,FALSE,"장축";#N/A,#N/A,FALSE,"4WD"}</definedName>
    <definedName name="ETRYU" localSheetId="16" hidden="1">{#N/A,#N/A,FALSE,"단축1";#N/A,#N/A,FALSE,"단축2";#N/A,#N/A,FALSE,"단축3";#N/A,#N/A,FALSE,"장축";#N/A,#N/A,FALSE,"4WD"}</definedName>
    <definedName name="ETRYU" hidden="1">{#N/A,#N/A,FALSE,"단축1";#N/A,#N/A,FALSE,"단축2";#N/A,#N/A,FALSE,"단축3";#N/A,#N/A,FALSE,"장축";#N/A,#N/A,FALSE,"4WD"}</definedName>
    <definedName name="ETYUI" localSheetId="1" hidden="1">{#N/A,#N/A,FALSE,"단축1";#N/A,#N/A,FALSE,"단축2";#N/A,#N/A,FALSE,"단축3";#N/A,#N/A,FALSE,"장축";#N/A,#N/A,FALSE,"4WD"}</definedName>
    <definedName name="ETYUI" localSheetId="22" hidden="1">{#N/A,#N/A,FALSE,"단축1";#N/A,#N/A,FALSE,"단축2";#N/A,#N/A,FALSE,"단축3";#N/A,#N/A,FALSE,"장축";#N/A,#N/A,FALSE,"4WD"}</definedName>
    <definedName name="ETYUI" localSheetId="16" hidden="1">{#N/A,#N/A,FALSE,"단축1";#N/A,#N/A,FALSE,"단축2";#N/A,#N/A,FALSE,"단축3";#N/A,#N/A,FALSE,"장축";#N/A,#N/A,FALSE,"4WD"}</definedName>
    <definedName name="ETYUI" hidden="1">{#N/A,#N/A,FALSE,"단축1";#N/A,#N/A,FALSE,"단축2";#N/A,#N/A,FALSE,"단축3";#N/A,#N/A,FALSE,"장축";#N/A,#N/A,FALSE,"4WD"}</definedName>
    <definedName name="ET율" localSheetId="1">#REF!</definedName>
    <definedName name="ET율">#REF!</definedName>
    <definedName name="EUABSB" localSheetId="1">#REF!</definedName>
    <definedName name="EUABSB">#REF!</definedName>
    <definedName name="EUABSP" localSheetId="1">#REF!</definedName>
    <definedName name="EUABSP">#REF!</definedName>
    <definedName name="EUACB" localSheetId="1">#REF!</definedName>
    <definedName name="EUACB">#REF!</definedName>
    <definedName name="EUACP" localSheetId="1">#REF!</definedName>
    <definedName name="EUACP">#REF!</definedName>
    <definedName name="EUATB" localSheetId="1">#REF!</definedName>
    <definedName name="EUATB">#REF!</definedName>
    <definedName name="EUATP" localSheetId="1">#REF!</definedName>
    <definedName name="EUATP">#REF!</definedName>
    <definedName name="EUAWB" localSheetId="1">#REF!</definedName>
    <definedName name="EUAWB">#REF!</definedName>
    <definedName name="EUAWP" localSheetId="1">#REF!</definedName>
    <definedName name="EUAWP">#REF!</definedName>
    <definedName name="EUP" localSheetId="1">#REF!</definedName>
    <definedName name="EUP">#REF!</definedName>
    <definedName name="EUPSB" localSheetId="1">#REF!</definedName>
    <definedName name="EUPSB">#REF!</definedName>
    <definedName name="EUPSP" localSheetId="1">#REF!</definedName>
    <definedName name="EUPSP">#REF!</definedName>
    <definedName name="EWEE" localSheetId="1" hidden="1">{#N/A,#N/A,FALSE,"단축1";#N/A,#N/A,FALSE,"단축2";#N/A,#N/A,FALSE,"단축3";#N/A,#N/A,FALSE,"장축";#N/A,#N/A,FALSE,"4WD"}</definedName>
    <definedName name="EWEE" localSheetId="22" hidden="1">{#N/A,#N/A,FALSE,"단축1";#N/A,#N/A,FALSE,"단축2";#N/A,#N/A,FALSE,"단축3";#N/A,#N/A,FALSE,"장축";#N/A,#N/A,FALSE,"4WD"}</definedName>
    <definedName name="EWEE" localSheetId="16" hidden="1">{#N/A,#N/A,FALSE,"단축1";#N/A,#N/A,FALSE,"단축2";#N/A,#N/A,FALSE,"단축3";#N/A,#N/A,FALSE,"장축";#N/A,#N/A,FALSE,"4WD"}</definedName>
    <definedName name="EWEE" hidden="1">{#N/A,#N/A,FALSE,"단축1";#N/A,#N/A,FALSE,"단축2";#N/A,#N/A,FALSE,"단축3";#N/A,#N/A,FALSE,"장축";#N/A,#N/A,FALSE,"4WD"}</definedName>
    <definedName name="EWQ" localSheetId="1" hidden="1">{#N/A,#N/A,FALSE,"단축1";#N/A,#N/A,FALSE,"단축2";#N/A,#N/A,FALSE,"단축3";#N/A,#N/A,FALSE,"장축";#N/A,#N/A,FALSE,"4WD"}</definedName>
    <definedName name="EWQ" localSheetId="22" hidden="1">{#N/A,#N/A,FALSE,"단축1";#N/A,#N/A,FALSE,"단축2";#N/A,#N/A,FALSE,"단축3";#N/A,#N/A,FALSE,"장축";#N/A,#N/A,FALSE,"4WD"}</definedName>
    <definedName name="EWQ" localSheetId="16" hidden="1">{#N/A,#N/A,FALSE,"단축1";#N/A,#N/A,FALSE,"단축2";#N/A,#N/A,FALSE,"단축3";#N/A,#N/A,FALSE,"장축";#N/A,#N/A,FALSE,"4WD"}</definedName>
    <definedName name="EWQ" hidden="1">{#N/A,#N/A,FALSE,"단축1";#N/A,#N/A,FALSE,"단축2";#N/A,#N/A,FALSE,"단축3";#N/A,#N/A,FALSE,"장축";#N/A,#N/A,FALSE,"4WD"}</definedName>
    <definedName name="EWY" localSheetId="1" hidden="1">{#N/A,#N/A,FALSE,"단축1";#N/A,#N/A,FALSE,"단축2";#N/A,#N/A,FALSE,"단축3";#N/A,#N/A,FALSE,"장축";#N/A,#N/A,FALSE,"4WD"}</definedName>
    <definedName name="EWY" localSheetId="22" hidden="1">{#N/A,#N/A,FALSE,"단축1";#N/A,#N/A,FALSE,"단축2";#N/A,#N/A,FALSE,"단축3";#N/A,#N/A,FALSE,"장축";#N/A,#N/A,FALSE,"4WD"}</definedName>
    <definedName name="EWY" localSheetId="16" hidden="1">{#N/A,#N/A,FALSE,"단축1";#N/A,#N/A,FALSE,"단축2";#N/A,#N/A,FALSE,"단축3";#N/A,#N/A,FALSE,"장축";#N/A,#N/A,FALSE,"4WD"}</definedName>
    <definedName name="EWY" hidden="1">{#N/A,#N/A,FALSE,"단축1";#N/A,#N/A,FALSE,"단축2";#N/A,#N/A,FALSE,"단축3";#N/A,#N/A,FALSE,"장축";#N/A,#N/A,FALSE,"4WD"}</definedName>
    <definedName name="Exch_R" localSheetId="1">#REF!</definedName>
    <definedName name="Exch_R">#REF!</definedName>
    <definedName name="EXT" localSheetId="1">#REF!</definedName>
    <definedName name="EXT">#REF!</definedName>
    <definedName name="_xlnm.Extract" localSheetId="1">#REF!</definedName>
    <definedName name="_xlnm.Extract">#REF!</definedName>
    <definedName name="EYRU" localSheetId="1" hidden="1">{#N/A,#N/A,FALSE,"단축1";#N/A,#N/A,FALSE,"단축2";#N/A,#N/A,FALSE,"단축3";#N/A,#N/A,FALSE,"장축";#N/A,#N/A,FALSE,"4WD"}</definedName>
    <definedName name="EYRU" localSheetId="22" hidden="1">{#N/A,#N/A,FALSE,"단축1";#N/A,#N/A,FALSE,"단축2";#N/A,#N/A,FALSE,"단축3";#N/A,#N/A,FALSE,"장축";#N/A,#N/A,FALSE,"4WD"}</definedName>
    <definedName name="EYRU" localSheetId="16" hidden="1">{#N/A,#N/A,FALSE,"단축1";#N/A,#N/A,FALSE,"단축2";#N/A,#N/A,FALSE,"단축3";#N/A,#N/A,FALSE,"장축";#N/A,#N/A,FALSE,"4WD"}</definedName>
    <definedName name="EYRU" hidden="1">{#N/A,#N/A,FALSE,"단축1";#N/A,#N/A,FALSE,"단축2";#N/A,#N/A,FALSE,"단축3";#N/A,#N/A,FALSE,"장축";#N/A,#N/A,FALSE,"4WD"}</definedName>
    <definedName name="F" localSheetId="1">#REF!</definedName>
    <definedName name="F">#REF!</definedName>
    <definedName name="F.CHART" localSheetId="1" hidden="1">{#N/A,#N/A,FALSE,"KMC최종회의(7월) 자료"}</definedName>
    <definedName name="F.CHART" localSheetId="22" hidden="1">{#N/A,#N/A,FALSE,"KMC최종회의(7월) 자료"}</definedName>
    <definedName name="F.CHART" localSheetId="16" hidden="1">{#N/A,#N/A,FALSE,"KMC최종회의(7월) 자료"}</definedName>
    <definedName name="F.CHART" hidden="1">{#N/A,#N/A,FALSE,"KMC최종회의(7월) 자료"}</definedName>
    <definedName name="familly" localSheetId="1">#REF!</definedName>
    <definedName name="familly">#REF!</definedName>
    <definedName name="FASDFASDFASDF" localSheetId="1" hidden="1">{#N/A,#N/A,FALSE,"단축1";#N/A,#N/A,FALSE,"단축2";#N/A,#N/A,FALSE,"단축3";#N/A,#N/A,FALSE,"장축";#N/A,#N/A,FALSE,"4WD"}</definedName>
    <definedName name="FASDFASDFASDF" localSheetId="22" hidden="1">{#N/A,#N/A,FALSE,"단축1";#N/A,#N/A,FALSE,"단축2";#N/A,#N/A,FALSE,"단축3";#N/A,#N/A,FALSE,"장축";#N/A,#N/A,FALSE,"4WD"}</definedName>
    <definedName name="FASDFASDFASDF" localSheetId="16" hidden="1">{#N/A,#N/A,FALSE,"단축1";#N/A,#N/A,FALSE,"단축2";#N/A,#N/A,FALSE,"단축3";#N/A,#N/A,FALSE,"장축";#N/A,#N/A,FALSE,"4WD"}</definedName>
    <definedName name="FASDFASDFASDF" hidden="1">{#N/A,#N/A,FALSE,"단축1";#N/A,#N/A,FALSE,"단축2";#N/A,#N/A,FALSE,"단축3";#N/A,#N/A,FALSE,"장축";#N/A,#N/A,FALSE,"4WD"}</definedName>
    <definedName name="FAX번호" localSheetId="1">#REF!</definedName>
    <definedName name="FAX번호">#REF!</definedName>
    <definedName name="FC">539000</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[1]!PCDOCSFileClose</definedName>
    <definedName name="FCode" localSheetId="1" hidden="1">#REF!</definedName>
    <definedName name="FCode" hidden="1">#REF!</definedName>
    <definedName name="FC현황">'[1]계정관리 (실적) 2016'!FC현황</definedName>
    <definedName name="FD" localSheetId="1">#REF!</definedName>
    <definedName name="FD">#REF!</definedName>
    <definedName name="fdafdassf" localSheetId="1" hidden="1">#REF!</definedName>
    <definedName name="fdafdassf" localSheetId="22" hidden="1">#REF!</definedName>
    <definedName name="fdafdassf" localSheetId="6" hidden="1">#REF!</definedName>
    <definedName name="fdafdassf" localSheetId="3" hidden="1">#REF!</definedName>
    <definedName name="fdafdassf" localSheetId="21" hidden="1">#REF!</definedName>
    <definedName name="fdafdassf" localSheetId="2" hidden="1">#REF!</definedName>
    <definedName name="fdafdassf" localSheetId="13" hidden="1">#REF!</definedName>
    <definedName name="fdafdassf" localSheetId="14" hidden="1">#REF!</definedName>
    <definedName name="fdafdassf" localSheetId="20" hidden="1">#REF!</definedName>
    <definedName name="fdafdassf" hidden="1">#REF!</definedName>
    <definedName name="fdd" localSheetId="1" hidden="1">{"'DCX  Turbo 2003 '!$E$8:$O$47"}</definedName>
    <definedName name="fdd" localSheetId="22" hidden="1">{"'DCX  Turbo 2003 '!$E$8:$O$47"}</definedName>
    <definedName name="fdd" localSheetId="16" hidden="1">{"'DCX  Turbo 2003 '!$E$8:$O$47"}</definedName>
    <definedName name="fdd" hidden="1">{"'DCX  Turbo 2003 '!$E$8:$O$47"}</definedName>
    <definedName name="FDES" localSheetId="1" hidden="1">{#N/A,#N/A,FALSE,"단축1";#N/A,#N/A,FALSE,"단축2";#N/A,#N/A,FALSE,"단축3";#N/A,#N/A,FALSE,"장축";#N/A,#N/A,FALSE,"4WD"}</definedName>
    <definedName name="FDES" localSheetId="22" hidden="1">{#N/A,#N/A,FALSE,"단축1";#N/A,#N/A,FALSE,"단축2";#N/A,#N/A,FALSE,"단축3";#N/A,#N/A,FALSE,"장축";#N/A,#N/A,FALSE,"4WD"}</definedName>
    <definedName name="FDES" localSheetId="16" hidden="1">{#N/A,#N/A,FALSE,"단축1";#N/A,#N/A,FALSE,"단축2";#N/A,#N/A,FALSE,"단축3";#N/A,#N/A,FALSE,"장축";#N/A,#N/A,FALSE,"4WD"}</definedName>
    <definedName name="FDES" hidden="1">{#N/A,#N/A,FALSE,"단축1";#N/A,#N/A,FALSE,"단축2";#N/A,#N/A,FALSE,"단축3";#N/A,#N/A,FALSE,"장축";#N/A,#N/A,FALSE,"4WD"}</definedName>
    <definedName name="FDF" localSheetId="1" hidden="1">{#N/A,#N/A,FALSE,"단축1";#N/A,#N/A,FALSE,"단축2";#N/A,#N/A,FALSE,"단축3";#N/A,#N/A,FALSE,"장축";#N/A,#N/A,FALSE,"4WD"}</definedName>
    <definedName name="FDF" localSheetId="22" hidden="1">{#N/A,#N/A,FALSE,"단축1";#N/A,#N/A,FALSE,"단축2";#N/A,#N/A,FALSE,"단축3";#N/A,#N/A,FALSE,"장축";#N/A,#N/A,FALSE,"4WD"}</definedName>
    <definedName name="FDF" localSheetId="16" hidden="1">{#N/A,#N/A,FALSE,"단축1";#N/A,#N/A,FALSE,"단축2";#N/A,#N/A,FALSE,"단축3";#N/A,#N/A,FALSE,"장축";#N/A,#N/A,FALSE,"4WD"}</definedName>
    <definedName name="FDF" hidden="1">{#N/A,#N/A,FALSE,"단축1";#N/A,#N/A,FALSE,"단축2";#N/A,#N/A,FALSE,"단축3";#N/A,#N/A,FALSE,"장축";#N/A,#N/A,FALSE,"4WD"}</definedName>
    <definedName name="FDFS" localSheetId="1">#REF!</definedName>
    <definedName name="FDFS">#REF!</definedName>
    <definedName name="FDGJ" localSheetId="1" hidden="1">{#N/A,#N/A,FALSE,"단축1";#N/A,#N/A,FALSE,"단축2";#N/A,#N/A,FALSE,"단축3";#N/A,#N/A,FALSE,"장축";#N/A,#N/A,FALSE,"4WD"}</definedName>
    <definedName name="FDGJ" localSheetId="22" hidden="1">{#N/A,#N/A,FALSE,"단축1";#N/A,#N/A,FALSE,"단축2";#N/A,#N/A,FALSE,"단축3";#N/A,#N/A,FALSE,"장축";#N/A,#N/A,FALSE,"4WD"}</definedName>
    <definedName name="FDGJ" localSheetId="16" hidden="1">{#N/A,#N/A,FALSE,"단축1";#N/A,#N/A,FALSE,"단축2";#N/A,#N/A,FALSE,"단축3";#N/A,#N/A,FALSE,"장축";#N/A,#N/A,FALSE,"4WD"}</definedName>
    <definedName name="FDGJ" hidden="1">{#N/A,#N/A,FALSE,"단축1";#N/A,#N/A,FALSE,"단축2";#N/A,#N/A,FALSE,"단축3";#N/A,#N/A,FALSE,"장축";#N/A,#N/A,FALSE,"4WD"}</definedName>
    <definedName name="FDGS" localSheetId="1" hidden="1">{"'KET'!$A$1:$E$2423"}</definedName>
    <definedName name="FDGS" localSheetId="22" hidden="1">{"'KET'!$A$1:$E$2423"}</definedName>
    <definedName name="FDGS" localSheetId="16" hidden="1">{"'KET'!$A$1:$E$2423"}</definedName>
    <definedName name="FDGS" hidden="1">{"'KET'!$A$1:$E$2423"}</definedName>
    <definedName name="FDJD" localSheetId="1" hidden="1">{#N/A,#N/A,FALSE,"단축1";#N/A,#N/A,FALSE,"단축2";#N/A,#N/A,FALSE,"단축3";#N/A,#N/A,FALSE,"장축";#N/A,#N/A,FALSE,"4WD"}</definedName>
    <definedName name="FDJD" localSheetId="22" hidden="1">{#N/A,#N/A,FALSE,"단축1";#N/A,#N/A,FALSE,"단축2";#N/A,#N/A,FALSE,"단축3";#N/A,#N/A,FALSE,"장축";#N/A,#N/A,FALSE,"4WD"}</definedName>
    <definedName name="FDJD" localSheetId="16" hidden="1">{#N/A,#N/A,FALSE,"단축1";#N/A,#N/A,FALSE,"단축2";#N/A,#N/A,FALSE,"단축3";#N/A,#N/A,FALSE,"장축";#N/A,#N/A,FALSE,"4WD"}</definedName>
    <definedName name="FDJD" hidden="1">{#N/A,#N/A,FALSE,"단축1";#N/A,#N/A,FALSE,"단축2";#N/A,#N/A,FALSE,"단축3";#N/A,#N/A,FALSE,"장축";#N/A,#N/A,FALSE,"4WD"}</definedName>
    <definedName name="FDJGDFHJ" localSheetId="1" hidden="1">{#N/A,#N/A,FALSE,"단축1";#N/A,#N/A,FALSE,"단축2";#N/A,#N/A,FALSE,"단축3";#N/A,#N/A,FALSE,"장축";#N/A,#N/A,FALSE,"4WD"}</definedName>
    <definedName name="FDJGDFHJ" localSheetId="22" hidden="1">{#N/A,#N/A,FALSE,"단축1";#N/A,#N/A,FALSE,"단축2";#N/A,#N/A,FALSE,"단축3";#N/A,#N/A,FALSE,"장축";#N/A,#N/A,FALSE,"4WD"}</definedName>
    <definedName name="FDJGDFHJ" localSheetId="16" hidden="1">{#N/A,#N/A,FALSE,"단축1";#N/A,#N/A,FALSE,"단축2";#N/A,#N/A,FALSE,"단축3";#N/A,#N/A,FALSE,"장축";#N/A,#N/A,FALSE,"4WD"}</definedName>
    <definedName name="FDJGDFHJ" hidden="1">{#N/A,#N/A,FALSE,"단축1";#N/A,#N/A,FALSE,"단축2";#N/A,#N/A,FALSE,"단축3";#N/A,#N/A,FALSE,"장축";#N/A,#N/A,FALSE,"4WD"}</definedName>
    <definedName name="fdkjkj" localSheetId="1" hidden="1">{#N/A,#N/A,FALSE,"단축1";#N/A,#N/A,FALSE,"단축2";#N/A,#N/A,FALSE,"단축3";#N/A,#N/A,FALSE,"장축";#N/A,#N/A,FALSE,"4WD"}</definedName>
    <definedName name="fdkjkj" localSheetId="22" hidden="1">{#N/A,#N/A,FALSE,"단축1";#N/A,#N/A,FALSE,"단축2";#N/A,#N/A,FALSE,"단축3";#N/A,#N/A,FALSE,"장축";#N/A,#N/A,FALSE,"4WD"}</definedName>
    <definedName name="fdkjkj" localSheetId="16" hidden="1">{#N/A,#N/A,FALSE,"단축1";#N/A,#N/A,FALSE,"단축2";#N/A,#N/A,FALSE,"단축3";#N/A,#N/A,FALSE,"장축";#N/A,#N/A,FALSE,"4WD"}</definedName>
    <definedName name="fdkjkj" hidden="1">{#N/A,#N/A,FALSE,"단축1";#N/A,#N/A,FALSE,"단축2";#N/A,#N/A,FALSE,"단축3";#N/A,#N/A,FALSE,"장축";#N/A,#N/A,FALSE,"4WD"}</definedName>
    <definedName name="FDR" localSheetId="1">#REF!</definedName>
    <definedName name="FDR">#REF!</definedName>
    <definedName name="fdsa" localSheetId="1" hidden="1">{#N/A,#N/A,FALSE,"단축1";#N/A,#N/A,FALSE,"단축2";#N/A,#N/A,FALSE,"단축3";#N/A,#N/A,FALSE,"장축";#N/A,#N/A,FALSE,"4WD"}</definedName>
    <definedName name="fdsa" localSheetId="22" hidden="1">{#N/A,#N/A,FALSE,"단축1";#N/A,#N/A,FALSE,"단축2";#N/A,#N/A,FALSE,"단축3";#N/A,#N/A,FALSE,"장축";#N/A,#N/A,FALSE,"4WD"}</definedName>
    <definedName name="fdsa" localSheetId="16" hidden="1">{#N/A,#N/A,FALSE,"단축1";#N/A,#N/A,FALSE,"단축2";#N/A,#N/A,FALSE,"단축3";#N/A,#N/A,FALSE,"장축";#N/A,#N/A,FALSE,"4WD"}</definedName>
    <definedName name="fdsa" hidden="1">{#N/A,#N/A,FALSE,"단축1";#N/A,#N/A,FALSE,"단축2";#N/A,#N/A,FALSE,"단축3";#N/A,#N/A,FALSE,"장축";#N/A,#N/A,FALSE,"4WD"}</definedName>
    <definedName name="FDSF" localSheetId="1" hidden="1">{#N/A,#N/A,FALSE,"단축1";#N/A,#N/A,FALSE,"단축2";#N/A,#N/A,FALSE,"단축3";#N/A,#N/A,FALSE,"장축";#N/A,#N/A,FALSE,"4WD"}</definedName>
    <definedName name="FDSF" localSheetId="22" hidden="1">{#N/A,#N/A,FALSE,"단축1";#N/A,#N/A,FALSE,"단축2";#N/A,#N/A,FALSE,"단축3";#N/A,#N/A,FALSE,"장축";#N/A,#N/A,FALSE,"4WD"}</definedName>
    <definedName name="FDSF" localSheetId="16" hidden="1">{#N/A,#N/A,FALSE,"단축1";#N/A,#N/A,FALSE,"단축2";#N/A,#N/A,FALSE,"단축3";#N/A,#N/A,FALSE,"장축";#N/A,#N/A,FALSE,"4WD"}</definedName>
    <definedName name="FDSF" hidden="1">{#N/A,#N/A,FALSE,"단축1";#N/A,#N/A,FALSE,"단축2";#N/A,#N/A,FALSE,"단축3";#N/A,#N/A,FALSE,"장축";#N/A,#N/A,FALSE,"4WD"}</definedName>
    <definedName name="FeatureValues" localSheetId="1">#REF!</definedName>
    <definedName name="FeatureValues">#REF!</definedName>
    <definedName name="FF" localSheetId="1">#REF!</definedName>
    <definedName name="FF">#REF!</definedName>
    <definedName name="FFDGHG">#N/A</definedName>
    <definedName name="FFF" localSheetId="1">#REF!</definedName>
    <definedName name="FFF">#REF!</definedName>
    <definedName name="FFFFFDD" localSheetId="1" hidden="1">{#N/A,#N/A,FALSE,"정공"}</definedName>
    <definedName name="FFFFFDD" localSheetId="22" hidden="1">{#N/A,#N/A,FALSE,"정공"}</definedName>
    <definedName name="FFFFFDD" localSheetId="16" hidden="1">{#N/A,#N/A,FALSE,"정공"}</definedName>
    <definedName name="FFFFFDD" hidden="1">{#N/A,#N/A,FALSE,"정공"}</definedName>
    <definedName name="FFFFFFFFF" localSheetId="1" hidden="1">{#N/A,#N/A,FALSE,"정공"}</definedName>
    <definedName name="FFFFFFFFF" localSheetId="22" hidden="1">{#N/A,#N/A,FALSE,"정공"}</definedName>
    <definedName name="FFFFFFFFF" localSheetId="16" hidden="1">{#N/A,#N/A,FALSE,"정공"}</definedName>
    <definedName name="FFFFFFFFF" hidden="1">{#N/A,#N/A,FALSE,"정공"}</definedName>
    <definedName name="fffgfg" localSheetId="1" hidden="1">{#N/A,#N/A,FALSE,"단축1";#N/A,#N/A,FALSE,"단축2";#N/A,#N/A,FALSE,"단축3";#N/A,#N/A,FALSE,"장축";#N/A,#N/A,FALSE,"4WD"}</definedName>
    <definedName name="fffgfg" localSheetId="22" hidden="1">{#N/A,#N/A,FALSE,"단축1";#N/A,#N/A,FALSE,"단축2";#N/A,#N/A,FALSE,"단축3";#N/A,#N/A,FALSE,"장축";#N/A,#N/A,FALSE,"4WD"}</definedName>
    <definedName name="fffgfg" localSheetId="16" hidden="1">{#N/A,#N/A,FALSE,"단축1";#N/A,#N/A,FALSE,"단축2";#N/A,#N/A,FALSE,"단축3";#N/A,#N/A,FALSE,"장축";#N/A,#N/A,FALSE,"4WD"}</definedName>
    <definedName name="fffgfg" hidden="1">{#N/A,#N/A,FALSE,"단축1";#N/A,#N/A,FALSE,"단축2";#N/A,#N/A,FALSE,"단축3";#N/A,#N/A,FALSE,"장축";#N/A,#N/A,FALSE,"4WD"}</definedName>
    <definedName name="FG" localSheetId="1">#REF!</definedName>
    <definedName name="FG">#REF!</definedName>
    <definedName name="fg10TBTB1RT" localSheetId="1">#REF!</definedName>
    <definedName name="fg10TBTB1RT">#REF!</definedName>
    <definedName name="FG10TBTB2RT" localSheetId="1">#REF!</definedName>
    <definedName name="FG10TBTB2RT">#REF!</definedName>
    <definedName name="fg1314TBTB4RTDKDKDKRT" localSheetId="1">#REF!</definedName>
    <definedName name="fg1314TBTB4RTDKDKDKRT">#REF!</definedName>
    <definedName name="fg18TBTB4RT" localSheetId="1">#REF!</definedName>
    <definedName name="fg18TBTB4RT">#REF!</definedName>
    <definedName name="FG22TBTB2RTDKDK" localSheetId="1">#REF!</definedName>
    <definedName name="FG22TBTB2RTDKDK">#REF!</definedName>
    <definedName name="FG22TBTB4RTDKDK" localSheetId="1">#REF!</definedName>
    <definedName name="FG22TBTB4RTDKDK">#REF!</definedName>
    <definedName name="FG24RTDKDK" localSheetId="1">#REF!</definedName>
    <definedName name="FG24RTDKDK">#REF!</definedName>
    <definedName name="FG46TBTB4RTDKDK" localSheetId="1">#REF!</definedName>
    <definedName name="FG46TBTB4RTDKDK">#REF!</definedName>
    <definedName name="FGBS12TBTB0RT" localSheetId="1">#REF!</definedName>
    <definedName name="FGBS12TBTB0RT">#REF!</definedName>
    <definedName name="FGDKDKDKDKDKDKDKDKDKDKDKDKDKDKD" localSheetId="1">#REF!</definedName>
    <definedName name="FGDKDKDKDKDKDKDKDKDKDKDKDKDKDKD">#REF!</definedName>
    <definedName name="FGDKTB1RTDKFGPRPRLKLKLKLKLKTBTB" localSheetId="1">#REF!</definedName>
    <definedName name="FGDKTB1RTDKFGPRPRLKLKLKLKLKTBTB">#REF!</definedName>
    <definedName name="FGF">2</definedName>
    <definedName name="fgfgggg">[1]!BlankMacro1</definedName>
    <definedName name="FGH" localSheetId="1" hidden="1">{#N/A,#N/A,FALSE,"단축1";#N/A,#N/A,FALSE,"단축2";#N/A,#N/A,FALSE,"단축3";#N/A,#N/A,FALSE,"장축";#N/A,#N/A,FALSE,"4WD"}</definedName>
    <definedName name="FGH" localSheetId="22" hidden="1">{#N/A,#N/A,FALSE,"단축1";#N/A,#N/A,FALSE,"단축2";#N/A,#N/A,FALSE,"단축3";#N/A,#N/A,FALSE,"장축";#N/A,#N/A,FALSE,"4WD"}</definedName>
    <definedName name="FGH" localSheetId="16" hidden="1">{#N/A,#N/A,FALSE,"단축1";#N/A,#N/A,FALSE,"단축2";#N/A,#N/A,FALSE,"단축3";#N/A,#N/A,FALSE,"장축";#N/A,#N/A,FALSE,"4WD"}</definedName>
    <definedName name="FGH" hidden="1">{#N/A,#N/A,FALSE,"단축1";#N/A,#N/A,FALSE,"단축2";#N/A,#N/A,FALSE,"단축3";#N/A,#N/A,FALSE,"장축";#N/A,#N/A,FALSE,"4WD"}</definedName>
    <definedName name="FGHJ" localSheetId="1" hidden="1">{#N/A,#N/A,FALSE,"단축1";#N/A,#N/A,FALSE,"단축2";#N/A,#N/A,FALSE,"단축3";#N/A,#N/A,FALSE,"장축";#N/A,#N/A,FALSE,"4WD"}</definedName>
    <definedName name="FGHJ" localSheetId="22" hidden="1">{#N/A,#N/A,FALSE,"단축1";#N/A,#N/A,FALSE,"단축2";#N/A,#N/A,FALSE,"단축3";#N/A,#N/A,FALSE,"장축";#N/A,#N/A,FALSE,"4WD"}</definedName>
    <definedName name="FGHJ" localSheetId="16" hidden="1">{#N/A,#N/A,FALSE,"단축1";#N/A,#N/A,FALSE,"단축2";#N/A,#N/A,FALSE,"단축3";#N/A,#N/A,FALSE,"장축";#N/A,#N/A,FALSE,"4WD"}</definedName>
    <definedName name="FGHJ" hidden="1">{#N/A,#N/A,FALSE,"단축1";#N/A,#N/A,FALSE,"단축2";#N/A,#N/A,FALSE,"단축3";#N/A,#N/A,FALSE,"장축";#N/A,#N/A,FALSE,"4WD"}</definedName>
    <definedName name="FGJ" localSheetId="1" hidden="1">{#N/A,#N/A,FALSE,"단축1";#N/A,#N/A,FALSE,"단축2";#N/A,#N/A,FALSE,"단축3";#N/A,#N/A,FALSE,"장축";#N/A,#N/A,FALSE,"4WD"}</definedName>
    <definedName name="FGJ" localSheetId="22" hidden="1">{#N/A,#N/A,FALSE,"단축1";#N/A,#N/A,FALSE,"단축2";#N/A,#N/A,FALSE,"단축3";#N/A,#N/A,FALSE,"장축";#N/A,#N/A,FALSE,"4WD"}</definedName>
    <definedName name="FGJ" localSheetId="16" hidden="1">{#N/A,#N/A,FALSE,"단축1";#N/A,#N/A,FALSE,"단축2";#N/A,#N/A,FALSE,"단축3";#N/A,#N/A,FALSE,"장축";#N/A,#N/A,FALSE,"4WD"}</definedName>
    <definedName name="FGJ" hidden="1">{#N/A,#N/A,FALSE,"단축1";#N/A,#N/A,FALSE,"단축2";#N/A,#N/A,FALSE,"단축3";#N/A,#N/A,FALSE,"장축";#N/A,#N/A,FALSE,"4WD"}</definedName>
    <definedName name="FGJFT" localSheetId="1">#REF!</definedName>
    <definedName name="FGJFT">#REF!</definedName>
    <definedName name="FGLKRKRKRKRKRKRKRKRKRKRKRKRKRKR" localSheetId="1">#REF!</definedName>
    <definedName name="FGLKRKRKRKRKRKRKRKRKRKRKRKRKRKR">#REF!</definedName>
    <definedName name="FGPDDKDKDKDKDKDKTB4BS3RT" localSheetId="1">#REF!</definedName>
    <definedName name="FGPDDKDKDKDKDKDKTB4BS3RT">#REF!</definedName>
    <definedName name="FGPDDKDKDKDKDKTB2RTRKRKRKRKRKRK" localSheetId="1">#REF!</definedName>
    <definedName name="FGPDDKDKDKDKDKTB2RTRKRKRKRKRKRK">#REF!</definedName>
    <definedName name="FGPDDKDKDKDKTB4RTRK" localSheetId="1">#REF!</definedName>
    <definedName name="FGPDDKDKDKDKTB4RTRK">#REF!</definedName>
    <definedName name="FGPDPDDKPRRKTBTB3RTRKFGPDPDDKPR" localSheetId="1">#REF!</definedName>
    <definedName name="FGPDPDDKPRRKTBTB3RTRKFGPDPDDKPR">#REF!</definedName>
    <definedName name="FGPRPRPRLKLKLKLKTBTB2RTDKDK" localSheetId="1">#REF!</definedName>
    <definedName name="FGPRPRPRLKLKLKLKTBTB2RTDKDK">#REF!</definedName>
    <definedName name="fgPRPRPRPRRKRKRKTBTB2RTDKDKfgRK" localSheetId="1">#REF!</definedName>
    <definedName name="fgPRPRPRPRRKRKRKTBTB2RTDKDKfgRK">#REF!</definedName>
    <definedName name="FGPRPRRKRKRKRKRKTBTB4RTDKDK" localSheetId="1">#REF!</definedName>
    <definedName name="FGPRPRRKRKRKRKRKTBTB4RTDKDK">#REF!</definedName>
    <definedName name="fgPRPRRKRKRKTBTB2RTDKDKDKDKDK" localSheetId="1">#REF!</definedName>
    <definedName name="fgPRPRRKRKRKTBTB2RTDKDKDKDKDK">#REF!</definedName>
    <definedName name="fgPRPRRKRKTBTB2RTDKDKDKDKDK" localSheetId="1">#REF!</definedName>
    <definedName name="fgPRPRRKRKTBTB2RTDKDKDKDKDK">#REF!</definedName>
    <definedName name="FGPRTBTB1RTDKDK" localSheetId="1">#REF!</definedName>
    <definedName name="FGPRTBTB1RTDKDK">#REF!</definedName>
    <definedName name="FGR12C15TBTB1RTDKDK" localSheetId="1">#REF!</definedName>
    <definedName name="FGR12C15TBTB1RTDKDK">#REF!</definedName>
    <definedName name="FGRKBS11TBTB2RT" localSheetId="1">#REF!</definedName>
    <definedName name="FGRKBS11TBTB2RT">#REF!</definedName>
    <definedName name="FGRKRKRKRKRKRKRKRKRKRKRKRKTBTB2" localSheetId="1">#REF!</definedName>
    <definedName name="FGRKRKRKRKRKRKRKRKRKRKRKRKTBTB2">#REF!</definedName>
    <definedName name="FGRKRKRKRKRKRKRKRKRKRKRKTBTB1RT" localSheetId="1">#REF!</definedName>
    <definedName name="FGRKRKRKRKRKRKRKRKRKRKRKTBTB1RT">#REF!</definedName>
    <definedName name="fgRKRKRKRKRKTBTB2RTDKDK" localSheetId="1">#REF!</definedName>
    <definedName name="fgRKRKRKRKRKTBTB2RTDKDK">#REF!</definedName>
    <definedName name="FGRKRKRKTBTB1RTDKDK" localSheetId="1">#REF!</definedName>
    <definedName name="FGRKRKRKTBTB1RTDKDK">#REF!</definedName>
    <definedName name="FGRKRKTBTB3RTDKDK" localSheetId="1">#REF!</definedName>
    <definedName name="FGRKRKTBTB3RTDKDK">#REF!</definedName>
    <definedName name="FGS" localSheetId="1" hidden="1">{"Wire Charts",#N/A,TRUE,"Wires"}</definedName>
    <definedName name="FGS" localSheetId="22" hidden="1">{"Wire Charts",#N/A,TRUE,"Wires"}</definedName>
    <definedName name="FGS" localSheetId="16" hidden="1">{"Wire Charts",#N/A,TRUE,"Wires"}</definedName>
    <definedName name="FGS" hidden="1">{"Wire Charts",#N/A,TRUE,"Wires"}</definedName>
    <definedName name="FGT" localSheetId="1">#REF!</definedName>
    <definedName name="FGT">#REF!</definedName>
    <definedName name="FGTBTB2RTDKDKRTGRTDKRT" localSheetId="1">#REF!</definedName>
    <definedName name="FGTBTB2RTDKDKRTGRTDKRT">#REF!</definedName>
    <definedName name="fgTBTB3RTDKDK" localSheetId="1">#REF!</definedName>
    <definedName name="fgTBTB3RTDKDK">#REF!</definedName>
    <definedName name="fgTBTB4RTDKDK" localSheetId="1">#REF!</definedName>
    <definedName name="fgTBTB4RTDKDK">#REF!</definedName>
    <definedName name="FH" localSheetId="1" hidden="1">{#N/A,#N/A,FALSE,"단축1";#N/A,#N/A,FALSE,"단축2";#N/A,#N/A,FALSE,"단축3";#N/A,#N/A,FALSE,"장축";#N/A,#N/A,FALSE,"4WD"}</definedName>
    <definedName name="FH" localSheetId="22" hidden="1">{#N/A,#N/A,FALSE,"단축1";#N/A,#N/A,FALSE,"단축2";#N/A,#N/A,FALSE,"단축3";#N/A,#N/A,FALSE,"장축";#N/A,#N/A,FALSE,"4WD"}</definedName>
    <definedName name="FH" localSheetId="16" hidden="1">{#N/A,#N/A,FALSE,"단축1";#N/A,#N/A,FALSE,"단축2";#N/A,#N/A,FALSE,"단축3";#N/A,#N/A,FALSE,"장축";#N/A,#N/A,FALSE,"4WD"}</definedName>
    <definedName name="FH" hidden="1">{#N/A,#N/A,FALSE,"단축1";#N/A,#N/A,FALSE,"단축2";#N/A,#N/A,FALSE,"단축3";#N/A,#N/A,FALSE,"장축";#N/A,#N/A,FALSE,"4WD"}</definedName>
    <definedName name="FIRR" localSheetId="1">#REF!</definedName>
    <definedName name="FIRR">#REF!</definedName>
    <definedName name="FIRR분석" localSheetId="1">#REF!</definedName>
    <definedName name="FIRR분석">#REF!</definedName>
    <definedName name="FJD" localSheetId="1" hidden="1">{#N/A,#N/A,FALSE,"단축1";#N/A,#N/A,FALSE,"단축2";#N/A,#N/A,FALSE,"단축3";#N/A,#N/A,FALSE,"장축";#N/A,#N/A,FALSE,"4WD"}</definedName>
    <definedName name="FJD" localSheetId="22" hidden="1">{#N/A,#N/A,FALSE,"단축1";#N/A,#N/A,FALSE,"단축2";#N/A,#N/A,FALSE,"단축3";#N/A,#N/A,FALSE,"장축";#N/A,#N/A,FALSE,"4WD"}</definedName>
    <definedName name="FJD" localSheetId="16" hidden="1">{#N/A,#N/A,FALSE,"단축1";#N/A,#N/A,FALSE,"단축2";#N/A,#N/A,FALSE,"단축3";#N/A,#N/A,FALSE,"장축";#N/A,#N/A,FALSE,"4WD"}</definedName>
    <definedName name="FJD" hidden="1">{#N/A,#N/A,FALSE,"단축1";#N/A,#N/A,FALSE,"단축2";#N/A,#N/A,FALSE,"단축3";#N/A,#N/A,FALSE,"장축";#N/A,#N/A,FALSE,"4WD"}</definedName>
    <definedName name="FJF" localSheetId="1" hidden="1">{#N/A,#N/A,FALSE,"단축1";#N/A,#N/A,FALSE,"단축2";#N/A,#N/A,FALSE,"단축3";#N/A,#N/A,FALSE,"장축";#N/A,#N/A,FALSE,"4WD"}</definedName>
    <definedName name="FJF" localSheetId="22" hidden="1">{#N/A,#N/A,FALSE,"단축1";#N/A,#N/A,FALSE,"단축2";#N/A,#N/A,FALSE,"단축3";#N/A,#N/A,FALSE,"장축";#N/A,#N/A,FALSE,"4WD"}</definedName>
    <definedName name="FJF" localSheetId="16" hidden="1">{#N/A,#N/A,FALSE,"단축1";#N/A,#N/A,FALSE,"단축2";#N/A,#N/A,FALSE,"단축3";#N/A,#N/A,FALSE,"장축";#N/A,#N/A,FALSE,"4WD"}</definedName>
    <definedName name="FJF" hidden="1">{#N/A,#N/A,FALSE,"단축1";#N/A,#N/A,FALSE,"단축2";#N/A,#N/A,FALSE,"단축3";#N/A,#N/A,FALSE,"장축";#N/A,#N/A,FALSE,"4WD"}</definedName>
    <definedName name="fjfj">[1]!BlankMacro1</definedName>
    <definedName name="fkf" localSheetId="1">BlankMacro1</definedName>
    <definedName name="fkf">BlankMacro1</definedName>
    <definedName name="fkla" localSheetId="1" hidden="1">{#N/A,#N/A,TRUE,"Y생산";#N/A,#N/A,TRUE,"Y판매";#N/A,#N/A,TRUE,"Y총물량";#N/A,#N/A,TRUE,"Y능력";#N/A,#N/A,TRUE,"YKD"}</definedName>
    <definedName name="fkla" localSheetId="22" hidden="1">{#N/A,#N/A,TRUE,"Y생산";#N/A,#N/A,TRUE,"Y판매";#N/A,#N/A,TRUE,"Y총물량";#N/A,#N/A,TRUE,"Y능력";#N/A,#N/A,TRUE,"YKD"}</definedName>
    <definedName name="fkla" localSheetId="16" hidden="1">{#N/A,#N/A,TRUE,"Y생산";#N/A,#N/A,TRUE,"Y판매";#N/A,#N/A,TRUE,"Y총물량";#N/A,#N/A,TRUE,"Y능력";#N/A,#N/A,TRUE,"YKD"}</definedName>
    <definedName name="fkla" hidden="1">{#N/A,#N/A,TRUE,"Y생산";#N/A,#N/A,TRUE,"Y판매";#N/A,#N/A,TRUE,"Y총물량";#N/A,#N/A,TRUE,"Y능력";#N/A,#N/A,TRUE,"YKD"}</definedName>
    <definedName name="FLOW" localSheetId="1" hidden="1">{#N/A,#N/A,FALSE,"KMC최종회의(7월) 자료"}</definedName>
    <definedName name="FLOW" localSheetId="22" hidden="1">{#N/A,#N/A,FALSE,"KMC최종회의(7월) 자료"}</definedName>
    <definedName name="FLOW" localSheetId="16" hidden="1">{#N/A,#N/A,FALSE,"KMC최종회의(7월) 자료"}</definedName>
    <definedName name="FLOW" hidden="1">{#N/A,#N/A,FALSE,"KMC최종회의(7월) 자료"}</definedName>
    <definedName name="FMC" localSheetId="1">#REF!</definedName>
    <definedName name="FMC">#REF!</definedName>
    <definedName name="FO" localSheetId="1">#REF!</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AM" localSheetId="1">#REF!</definedName>
    <definedName name="FOAM">#REF!</definedName>
    <definedName name="FOB가" localSheetId="1" hidden="1">{#N/A,#N/A,FALSE,"단축1";#N/A,#N/A,FALSE,"단축2";#N/A,#N/A,FALSE,"단축3";#N/A,#N/A,FALSE,"장축";#N/A,#N/A,FALSE,"4WD"}</definedName>
    <definedName name="FOB가" localSheetId="22" hidden="1">{#N/A,#N/A,FALSE,"단축1";#N/A,#N/A,FALSE,"단축2";#N/A,#N/A,FALSE,"단축3";#N/A,#N/A,FALSE,"장축";#N/A,#N/A,FALSE,"4WD"}</definedName>
    <definedName name="FOB가" localSheetId="16" hidden="1">{#N/A,#N/A,FALSE,"단축1";#N/A,#N/A,FALSE,"단축2";#N/A,#N/A,FALSE,"단축3";#N/A,#N/A,FALSE,"장축";#N/A,#N/A,FALSE,"4WD"}</definedName>
    <definedName name="FOB가" hidden="1">{#N/A,#N/A,FALSE,"단축1";#N/A,#N/A,FALSE,"단축2";#N/A,#N/A,FALSE,"단축3";#N/A,#N/A,FALSE,"장축";#N/A,#N/A,FALSE,"4WD"}</definedName>
    <definedName name="FOSM" localSheetId="1">#REF!</definedName>
    <definedName name="FOSM">#REF!</definedName>
    <definedName name="foxdata" localSheetId="1">#REF!</definedName>
    <definedName name="foxdata">#REF!</definedName>
    <definedName name="FO집행예산" localSheetId="1">#REF!</definedName>
    <definedName name="FO집행예산">#REF!</definedName>
    <definedName name="FO투입시UPH조정" localSheetId="1" hidden="1">{#N/A,#N/A,FALSE,"단축1";#N/A,#N/A,FALSE,"단축2";#N/A,#N/A,FALSE,"단축3";#N/A,#N/A,FALSE,"장축";#N/A,#N/A,FALSE,"4WD"}</definedName>
    <definedName name="FO투입시UPH조정" localSheetId="22" hidden="1">{#N/A,#N/A,FALSE,"단축1";#N/A,#N/A,FALSE,"단축2";#N/A,#N/A,FALSE,"단축3";#N/A,#N/A,FALSE,"장축";#N/A,#N/A,FALSE,"4WD"}</definedName>
    <definedName name="FO투입시UPH조정" localSheetId="16" hidden="1">{#N/A,#N/A,FALSE,"단축1";#N/A,#N/A,FALSE,"단축2";#N/A,#N/A,FALSE,"단축3";#N/A,#N/A,FALSE,"장축";#N/A,#N/A,FALSE,"4WD"}</definedName>
    <definedName name="FO투입시UPH조정" hidden="1">{#N/A,#N/A,FALSE,"단축1";#N/A,#N/A,FALSE,"단축2";#N/A,#N/A,FALSE,"단축3";#N/A,#N/A,FALSE,"장축";#N/A,#N/A,FALSE,"4WD"}</definedName>
    <definedName name="frmpoint" localSheetId="1">#REF!</definedName>
    <definedName name="frmpoint">#REF!</definedName>
    <definedName name="From" localSheetId="1">#REF!</definedName>
    <definedName name="From">#REF!</definedName>
    <definedName name="FRRT" localSheetId="1" hidden="1">{#N/A,#N/A,FALSE,"단축1";#N/A,#N/A,FALSE,"단축2";#N/A,#N/A,FALSE,"단축3";#N/A,#N/A,FALSE,"장축";#N/A,#N/A,FALSE,"4WD"}</definedName>
    <definedName name="FRRT" hidden="1">{#N/A,#N/A,FALSE,"단축1";#N/A,#N/A,FALSE,"단축2";#N/A,#N/A,FALSE,"단축3";#N/A,#N/A,FALSE,"장축";#N/A,#N/A,FALSE,"4WD"}</definedName>
    <definedName name="FRT" localSheetId="1">#REF!</definedName>
    <definedName name="FRT">#REF!</definedName>
    <definedName name="FRT_cost" localSheetId="1">#REF!</definedName>
    <definedName name="FRT_cost">#REF!</definedName>
    <definedName name="FRT1.3T" localSheetId="1">#REF!</definedName>
    <definedName name="FRT1.3T">#REF!</definedName>
    <definedName name="FRT1T" localSheetId="1">#REF!</definedName>
    <definedName name="FRT1T">#REF!</definedName>
    <definedName name="FRT1T4X4" localSheetId="1">#REF!</definedName>
    <definedName name="FRT1T4X4">#REF!</definedName>
    <definedName name="FRTDRFC3" localSheetId="1">#REF!</definedName>
    <definedName name="FRTDRFC3">#REF!</definedName>
    <definedName name="FRTDRFC4" localSheetId="1">#REF!</definedName>
    <definedName name="FRTDRFC4">#REF!</definedName>
    <definedName name="FRTFLR" localSheetId="1">#REF!</definedName>
    <definedName name="FRTFLR">#REF!</definedName>
    <definedName name="FRWW" localSheetId="1" hidden="1">{#N/A,#N/A,FALSE,"단축1";#N/A,#N/A,FALSE,"단축2";#N/A,#N/A,FALSE,"단축3";#N/A,#N/A,FALSE,"장축";#N/A,#N/A,FALSE,"4WD"}</definedName>
    <definedName name="FRWW" localSheetId="22" hidden="1">{#N/A,#N/A,FALSE,"단축1";#N/A,#N/A,FALSE,"단축2";#N/A,#N/A,FALSE,"단축3";#N/A,#N/A,FALSE,"장축";#N/A,#N/A,FALSE,"4WD"}</definedName>
    <definedName name="FRWW" localSheetId="16" hidden="1">{#N/A,#N/A,FALSE,"단축1";#N/A,#N/A,FALSE,"단축2";#N/A,#N/A,FALSE,"단축3";#N/A,#N/A,FALSE,"장축";#N/A,#N/A,FALSE,"4WD"}</definedName>
    <definedName name="FRWW" hidden="1">{#N/A,#N/A,FALSE,"단축1";#N/A,#N/A,FALSE,"단축2";#N/A,#N/A,FALSE,"단축3";#N/A,#N/A,FALSE,"장축";#N/A,#N/A,FALSE,"4WD"}</definedName>
    <definedName name="Fuel" localSheetId="1">#REF!</definedName>
    <definedName name="Fuel">#REF!</definedName>
    <definedName name="FUP" localSheetId="1">#REF!</definedName>
    <definedName name="FUP">#REF!</definedName>
    <definedName name="fWire_DB" localSheetId="1">#REF!</definedName>
    <definedName name="fWire_DB">#REF!</definedName>
    <definedName name="fWire_Lterminal" localSheetId="1">#REF!</definedName>
    <definedName name="fWire_Lterminal">#REF!</definedName>
    <definedName name="fWire_Rterminal" localSheetId="1">#REF!</definedName>
    <definedName name="fWire_Rterminal">#REF!</definedName>
    <definedName name="fWire_Size" localSheetId="1">#REF!</definedName>
    <definedName name="fWire_Size">#REF!</definedName>
    <definedName name="fWire_WT1" localSheetId="1">#REF!</definedName>
    <definedName name="fWire_WT1">#REF!</definedName>
    <definedName name="FYULFYULFYUL" localSheetId="1" hidden="1">#REF!</definedName>
    <definedName name="FYULFYULFYUL" localSheetId="22" hidden="1">#REF!</definedName>
    <definedName name="FYULFYULFYUL" localSheetId="6" hidden="1">#REF!</definedName>
    <definedName name="FYULFYULFYUL" localSheetId="3" hidden="1">#REF!</definedName>
    <definedName name="FYULFYULFYUL" localSheetId="16" hidden="1">#REF!</definedName>
    <definedName name="FYULFYULFYUL" localSheetId="21" hidden="1">#REF!</definedName>
    <definedName name="FYULFYULFYUL" localSheetId="2" hidden="1">#REF!</definedName>
    <definedName name="FYULFYULFYUL" localSheetId="13" hidden="1">#REF!</definedName>
    <definedName name="FYULFYULFYUL" localSheetId="14" hidden="1">#REF!</definedName>
    <definedName name="FYULFYULFYUL" localSheetId="11" hidden="1">#REF!</definedName>
    <definedName name="FYULFYULFYUL" localSheetId="20" hidden="1">#REF!</definedName>
    <definedName name="FYULFYULFYUL" hidden="1">#REF!</definedName>
    <definedName name="FYULULUL" localSheetId="1" hidden="1">#REF!</definedName>
    <definedName name="FYULULUL" localSheetId="22" hidden="1">#REF!</definedName>
    <definedName name="FYULULUL" localSheetId="6" hidden="1">#REF!</definedName>
    <definedName name="FYULULUL" localSheetId="3" hidden="1">#REF!</definedName>
    <definedName name="FYULULUL" localSheetId="16" hidden="1">#REF!</definedName>
    <definedName name="FYULULUL" localSheetId="21" hidden="1">#REF!</definedName>
    <definedName name="FYULULUL" localSheetId="2" hidden="1">#REF!</definedName>
    <definedName name="FYULULUL" localSheetId="13" hidden="1">#REF!</definedName>
    <definedName name="FYULULUL" localSheetId="14" hidden="1">#REF!</definedName>
    <definedName name="FYULULUL" localSheetId="11" hidden="1">#REF!</definedName>
    <definedName name="FYULULUL" localSheetId="20" hidden="1">#REF!</definedName>
    <definedName name="FYULULUL" hidden="1">#REF!</definedName>
    <definedName name="FZ" localSheetId="1">#REF!</definedName>
    <definedName name="FZ">#REF!</definedName>
    <definedName name="g">[1]!BlankMacro1</definedName>
    <definedName name="GAL" localSheetId="1" hidden="1">#REF!</definedName>
    <definedName name="GAL" localSheetId="22" hidden="1">#REF!</definedName>
    <definedName name="GAL" localSheetId="6" hidden="1">#REF!</definedName>
    <definedName name="GAL" localSheetId="3" hidden="1">#REF!</definedName>
    <definedName name="GAL" localSheetId="16" hidden="1">#REF!</definedName>
    <definedName name="GAL" localSheetId="21" hidden="1">#REF!</definedName>
    <definedName name="GAL" localSheetId="2" hidden="1">#REF!</definedName>
    <definedName name="GAL" localSheetId="13" hidden="1">#REF!</definedName>
    <definedName name="GAL" localSheetId="14" hidden="1">#REF!</definedName>
    <definedName name="GAL" localSheetId="11" hidden="1">#REF!</definedName>
    <definedName name="GAL" localSheetId="20" hidden="1">#REF!</definedName>
    <definedName name="GAL" hidden="1">#REF!</definedName>
    <definedName name="garegh">#N/A</definedName>
    <definedName name="gbe">[1]!BlankMacro1</definedName>
    <definedName name="GCAR" localSheetId="1">#REF!</definedName>
    <definedName name="GCAR">#REF!</definedName>
    <definedName name="gDataRange" localSheetId="1">#REF!</definedName>
    <definedName name="gDataRange">#REF!</definedName>
    <definedName name="G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EERJ" localSheetId="1" hidden="1">{#N/A,#N/A,FALSE,"을지 (4)";#N/A,#N/A,FALSE,"을지 (5)";#N/A,#N/A,FALSE,"을지 (6)"}</definedName>
    <definedName name="GEERJ" localSheetId="22" hidden="1">{#N/A,#N/A,FALSE,"을지 (4)";#N/A,#N/A,FALSE,"을지 (5)";#N/A,#N/A,FALSE,"을지 (6)"}</definedName>
    <definedName name="GEERJ" localSheetId="16" hidden="1">{#N/A,#N/A,FALSE,"을지 (4)";#N/A,#N/A,FALSE,"을지 (5)";#N/A,#N/A,FALSE,"을지 (6)"}</definedName>
    <definedName name="GEERJ" hidden="1">{#N/A,#N/A,FALSE,"을지 (4)";#N/A,#N/A,FALSE,"을지 (5)";#N/A,#N/A,FALSE,"을지 (6)"}</definedName>
    <definedName name="GEIGIGJG" localSheetId="1" hidden="1">{#N/A,#N/A,FALSE,"단축1";#N/A,#N/A,FALSE,"단축2";#N/A,#N/A,FALSE,"단축3";#N/A,#N/A,FALSE,"장축";#N/A,#N/A,FALSE,"4WD"}</definedName>
    <definedName name="GEIGIGJG" localSheetId="22" hidden="1">{#N/A,#N/A,FALSE,"단축1";#N/A,#N/A,FALSE,"단축2";#N/A,#N/A,FALSE,"단축3";#N/A,#N/A,FALSE,"장축";#N/A,#N/A,FALSE,"4WD"}</definedName>
    <definedName name="GEIGIGJG" localSheetId="16" hidden="1">{#N/A,#N/A,FALSE,"단축1";#N/A,#N/A,FALSE,"단축2";#N/A,#N/A,FALSE,"단축3";#N/A,#N/A,FALSE,"장축";#N/A,#N/A,FALSE,"4WD"}</definedName>
    <definedName name="GEIGIGJG" hidden="1">{#N/A,#N/A,FALSE,"단축1";#N/A,#N/A,FALSE,"단축2";#N/A,#N/A,FALSE,"단축3";#N/A,#N/A,FALSE,"장축";#N/A,#N/A,FALSE,"4WD"}</definedName>
    <definedName name="GELALL">'[1]계정관리 (실적) 2016'!GELALL</definedName>
    <definedName name="GELALL전장2">'[1]계정관리 (실적) 2016'!GELALL전장2</definedName>
    <definedName name="GER">'[1]계정관리 (실적) 2016'!GER</definedName>
    <definedName name="GER전장">'[1]계정관리 (실적) 2016'!GER전장</definedName>
    <definedName name="GF" localSheetId="1">#REF!</definedName>
    <definedName name="GF">#REF!</definedName>
    <definedName name="GFDGFSDAG" localSheetId="1">#REF!</definedName>
    <definedName name="GFDGFSDAG">#REF!</definedName>
    <definedName name="GFDS" localSheetId="1" hidden="1">{#N/A,#N/A,FALSE,"단축1";#N/A,#N/A,FALSE,"단축2";#N/A,#N/A,FALSE,"단축3";#N/A,#N/A,FALSE,"장축";#N/A,#N/A,FALSE,"4WD"}</definedName>
    <definedName name="GFDS" localSheetId="22" hidden="1">{#N/A,#N/A,FALSE,"단축1";#N/A,#N/A,FALSE,"단축2";#N/A,#N/A,FALSE,"단축3";#N/A,#N/A,FALSE,"장축";#N/A,#N/A,FALSE,"4WD"}</definedName>
    <definedName name="GFDS" localSheetId="16" hidden="1">{#N/A,#N/A,FALSE,"단축1";#N/A,#N/A,FALSE,"단축2";#N/A,#N/A,FALSE,"단축3";#N/A,#N/A,FALSE,"장축";#N/A,#N/A,FALSE,"4WD"}</definedName>
    <definedName name="GFDS" hidden="1">{#N/A,#N/A,FALSE,"단축1";#N/A,#N/A,FALSE,"단축2";#N/A,#N/A,FALSE,"단축3";#N/A,#N/A,FALSE,"장축";#N/A,#N/A,FALSE,"4WD"}</definedName>
    <definedName name="GF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JG" localSheetId="1" hidden="1">{#N/A,#N/A,FALSE,"단축1";#N/A,#N/A,FALSE,"단축2";#N/A,#N/A,FALSE,"단축3";#N/A,#N/A,FALSE,"장축";#N/A,#N/A,FALSE,"4WD"}</definedName>
    <definedName name="GFJG" localSheetId="22" hidden="1">{#N/A,#N/A,FALSE,"단축1";#N/A,#N/A,FALSE,"단축2";#N/A,#N/A,FALSE,"단축3";#N/A,#N/A,FALSE,"장축";#N/A,#N/A,FALSE,"4WD"}</definedName>
    <definedName name="GFJG" localSheetId="16" hidden="1">{#N/A,#N/A,FALSE,"단축1";#N/A,#N/A,FALSE,"단축2";#N/A,#N/A,FALSE,"단축3";#N/A,#N/A,FALSE,"장축";#N/A,#N/A,FALSE,"4WD"}</definedName>
    <definedName name="GFJG" hidden="1">{#N/A,#N/A,FALSE,"단축1";#N/A,#N/A,FALSE,"단축2";#N/A,#N/A,FALSE,"단축3";#N/A,#N/A,FALSE,"장축";#N/A,#N/A,FALSE,"4WD"}</definedName>
    <definedName name="gfld" localSheetId="1" hidden="1">{#N/A,#N/A,TRUE,"Y생산";#N/A,#N/A,TRUE,"Y판매";#N/A,#N/A,TRUE,"Y총물량";#N/A,#N/A,TRUE,"Y능력";#N/A,#N/A,TRUE,"YKD"}</definedName>
    <definedName name="gfld" localSheetId="22" hidden="1">{#N/A,#N/A,TRUE,"Y생산";#N/A,#N/A,TRUE,"Y판매";#N/A,#N/A,TRUE,"Y총물량";#N/A,#N/A,TRUE,"Y능력";#N/A,#N/A,TRUE,"YKD"}</definedName>
    <definedName name="gfld" localSheetId="16" hidden="1">{#N/A,#N/A,TRUE,"Y생산";#N/A,#N/A,TRUE,"Y판매";#N/A,#N/A,TRUE,"Y총물량";#N/A,#N/A,TRUE,"Y능력";#N/A,#N/A,TRUE,"YKD"}</definedName>
    <definedName name="gfld" hidden="1">{#N/A,#N/A,TRUE,"Y생산";#N/A,#N/A,TRUE,"Y판매";#N/A,#N/A,TRUE,"Y총물량";#N/A,#N/A,TRUE,"Y능력";#N/A,#N/A,TRUE,"YKD"}</definedName>
    <definedName name="GG" localSheetId="1">#REF!</definedName>
    <definedName name="GG">#REF!</definedName>
    <definedName name="ggg" localSheetId="1" hidden="1">{"'DCX  Turbo 2003 '!$E$8:$O$47"}</definedName>
    <definedName name="ggg" localSheetId="22" hidden="1">{"'DCX  Turbo 2003 '!$E$8:$O$47"}</definedName>
    <definedName name="ggg" localSheetId="16" hidden="1">{"'DCX  Turbo 2003 '!$E$8:$O$47"}</definedName>
    <definedName name="ggg" hidden="1">{"'DCX  Turbo 2003 '!$E$8:$O$47"}</definedName>
    <definedName name="GGGGGG" localSheetId="1" hidden="1">{#N/A,#N/A,FALSE,"정공"}</definedName>
    <definedName name="GGGGGG" localSheetId="22" hidden="1">{#N/A,#N/A,FALSE,"정공"}</definedName>
    <definedName name="GGGGGG" localSheetId="16" hidden="1">{#N/A,#N/A,FALSE,"정공"}</definedName>
    <definedName name="GGGGGG" hidden="1">{#N/A,#N/A,FALSE,"정공"}</definedName>
    <definedName name="GGH">14</definedName>
    <definedName name="GH" localSheetId="1">#REF!</definedName>
    <definedName name="GH">#REF!</definedName>
    <definedName name="GHGH" localSheetId="1" hidden="1">{#N/A,#N/A,FALSE,"단축1";#N/A,#N/A,FALSE,"단축2";#N/A,#N/A,FALSE,"단축3";#N/A,#N/A,FALSE,"장축";#N/A,#N/A,FALSE,"4WD"}</definedName>
    <definedName name="GHGH" hidden="1">{#N/A,#N/A,FALSE,"단축1";#N/A,#N/A,FALSE,"단축2";#N/A,#N/A,FALSE,"단축3";#N/A,#N/A,FALSE,"장축";#N/A,#N/A,FALSE,"4WD"}</definedName>
    <definedName name="GHJTY">[1]!BlankMacro1</definedName>
    <definedName name="ghkkl" localSheetId="1">#REF!</definedName>
    <definedName name="ghkkl">#REF!</definedName>
    <definedName name="ghudjk" localSheetId="1" hidden="1">{#N/A,#N/A,FALSE,"정공"}</definedName>
    <definedName name="ghudjk" localSheetId="22" hidden="1">{#N/A,#N/A,FALSE,"정공"}</definedName>
    <definedName name="ghudjk" localSheetId="16" hidden="1">{#N/A,#N/A,FALSE,"정공"}</definedName>
    <definedName name="ghudjk" hidden="1">{#N/A,#N/A,FALSE,"정공"}</definedName>
    <definedName name="GHUTGHF" localSheetId="1" hidden="1">{#N/A,#N/A,FALSE,"96 3월물량표";#N/A,#N/A,FALSE,"96 4월물량표";#N/A,#N/A,FALSE,"96 5월물량표"}</definedName>
    <definedName name="GHUTGHF" localSheetId="22" hidden="1">{#N/A,#N/A,FALSE,"96 3월물량표";#N/A,#N/A,FALSE,"96 4월물량표";#N/A,#N/A,FALSE,"96 5월물량표"}</definedName>
    <definedName name="GHUTGHF" localSheetId="16" hidden="1">{#N/A,#N/A,FALSE,"96 3월물량표";#N/A,#N/A,FALSE,"96 4월물량표";#N/A,#N/A,FALSE,"96 5월물량표"}</definedName>
    <definedName name="GHUTGHF" hidden="1">{#N/A,#N/A,FALSE,"96 3월물량표";#N/A,#N/A,FALSE,"96 4월물량표";#N/A,#N/A,FALSE,"96 5월물량표"}</definedName>
    <definedName name="GJ" localSheetId="1" hidden="1">{#N/A,#N/A,FALSE,"단축1";#N/A,#N/A,FALSE,"단축2";#N/A,#N/A,FALSE,"단축3";#N/A,#N/A,FALSE,"장축";#N/A,#N/A,FALSE,"4WD"}</definedName>
    <definedName name="GJ" localSheetId="22" hidden="1">{#N/A,#N/A,FALSE,"단축1";#N/A,#N/A,FALSE,"단축2";#N/A,#N/A,FALSE,"단축3";#N/A,#N/A,FALSE,"장축";#N/A,#N/A,FALSE,"4WD"}</definedName>
    <definedName name="GJ" localSheetId="16" hidden="1">{#N/A,#N/A,FALSE,"단축1";#N/A,#N/A,FALSE,"단축2";#N/A,#N/A,FALSE,"단축3";#N/A,#N/A,FALSE,"장축";#N/A,#N/A,FALSE,"4WD"}</definedName>
    <definedName name="GJ" hidden="1">{#N/A,#N/A,FALSE,"단축1";#N/A,#N/A,FALSE,"단축2";#N/A,#N/A,FALSE,"단축3";#N/A,#N/A,FALSE,"장축";#N/A,#N/A,FALSE,"4WD"}</definedName>
    <definedName name="GJGE" localSheetId="1" hidden="1">{#N/A,#N/A,FALSE,"단축1";#N/A,#N/A,FALSE,"단축2";#N/A,#N/A,FALSE,"단축3";#N/A,#N/A,FALSE,"장축";#N/A,#N/A,FALSE,"4WD"}</definedName>
    <definedName name="GJGE" localSheetId="22" hidden="1">{#N/A,#N/A,FALSE,"단축1";#N/A,#N/A,FALSE,"단축2";#N/A,#N/A,FALSE,"단축3";#N/A,#N/A,FALSE,"장축";#N/A,#N/A,FALSE,"4WD"}</definedName>
    <definedName name="GJGE" localSheetId="16" hidden="1">{#N/A,#N/A,FALSE,"단축1";#N/A,#N/A,FALSE,"단축2";#N/A,#N/A,FALSE,"단축3";#N/A,#N/A,FALSE,"장축";#N/A,#N/A,FALSE,"4WD"}</definedName>
    <definedName name="GJGE" hidden="1">{#N/A,#N/A,FALSE,"단축1";#N/A,#N/A,FALSE,"단축2";#N/A,#N/A,FALSE,"단축3";#N/A,#N/A,FALSE,"장축";#N/A,#N/A,FALSE,"4WD"}</definedName>
    <definedName name="GKADNJSCJ" localSheetId="1">#REF!</definedName>
    <definedName name="GKADNJSCJ">#REF!</definedName>
    <definedName name="GKG" localSheetId="1" hidden="1">{#N/A,#N/A,FALSE,"단축1";#N/A,#N/A,FALSE,"단축2";#N/A,#N/A,FALSE,"단축3";#N/A,#N/A,FALSE,"장축";#N/A,#N/A,FALSE,"4WD"}</definedName>
    <definedName name="GKG" localSheetId="22" hidden="1">{#N/A,#N/A,FALSE,"단축1";#N/A,#N/A,FALSE,"단축2";#N/A,#N/A,FALSE,"단축3";#N/A,#N/A,FALSE,"장축";#N/A,#N/A,FALSE,"4WD"}</definedName>
    <definedName name="GKG" localSheetId="16" hidden="1">{#N/A,#N/A,FALSE,"단축1";#N/A,#N/A,FALSE,"단축2";#N/A,#N/A,FALSE,"단축3";#N/A,#N/A,FALSE,"장축";#N/A,#N/A,FALSE,"4WD"}</definedName>
    <definedName name="GKG" hidden="1">{#N/A,#N/A,FALSE,"단축1";#N/A,#N/A,FALSE,"단축2";#N/A,#N/A,FALSE,"단축3";#N/A,#N/A,FALSE,"장축";#N/A,#N/A,FALSE,"4WD"}</definedName>
    <definedName name="GL" localSheetId="1">#REF!</definedName>
    <definedName name="GL">#REF!</definedName>
    <definedName name="gn" localSheetId="1">#REF!</definedName>
    <definedName name="gn">#REF!</definedName>
    <definedName name="GR" localSheetId="1">#REF!</definedName>
    <definedName name="GR">#REF!</definedName>
    <definedName name="GR147tb11rt" localSheetId="1">#REF!</definedName>
    <definedName name="GR147tb11rt">#REF!</definedName>
    <definedName name="GR149tb1rt" localSheetId="1">#REF!</definedName>
    <definedName name="GR149tb1rt">#REF!</definedName>
    <definedName name="GR183tb1rt" localSheetId="1">#REF!</definedName>
    <definedName name="GR183tb1rt">#REF!</definedName>
    <definedName name="GR216tb1rt" localSheetId="1">#REF!</definedName>
    <definedName name="GR216tb1rt">#REF!</definedName>
    <definedName name="GR247tb1rt" localSheetId="1">#REF!</definedName>
    <definedName name="GR247tb1rt">#REF!</definedName>
    <definedName name="GR53tb11rt" localSheetId="1">#REF!</definedName>
    <definedName name="GR53tb11rt">#REF!</definedName>
    <definedName name="GR84tb11rt" localSheetId="1">#REF!</definedName>
    <definedName name="GR84tb11rt">#REF!</definedName>
    <definedName name="GR86tb1rt" localSheetId="1">#REF!</definedName>
    <definedName name="GR86tb1rt">#REF!</definedName>
    <definedName name="GRADE" localSheetId="1">#REF!</definedName>
    <definedName name="GRADE">#REF!</definedName>
    <definedName name="GRAFH" localSheetId="1">#REF!</definedName>
    <definedName name="GRAFH">#REF!</definedName>
    <definedName name="greg">[1]!BlankMacro1</definedName>
    <definedName name="grg">[1]!BlankMacro1</definedName>
    <definedName name="gt">[1]!BlankMacro1</definedName>
    <definedName name="gtr">[1]!BlankMacro1</definedName>
    <definedName name="guig8yu" localSheetId="1" hidden="1">{#VALUE!,#N/A,FALSE,0;#N/A,#N/A,FALSE,0;#N/A,#N/A,FALSE,0;#N/A,#N/A,FALSE,0;#N/A,#N/A,FALSE,0}</definedName>
    <definedName name="guig8yu" localSheetId="22" hidden="1">{#VALUE!,#N/A,FALSE,0;#N/A,#N/A,FALSE,0;#N/A,#N/A,FALSE,0;#N/A,#N/A,FALSE,0;#N/A,#N/A,FALSE,0}</definedName>
    <definedName name="guig8yu" localSheetId="16" hidden="1">{#VALUE!,#N/A,FALSE,0;#N/A,#N/A,FALSE,0;#N/A,#N/A,FALSE,0;#N/A,#N/A,FALSE,0;#N/A,#N/A,FALSE,0}</definedName>
    <definedName name="guig8yu" hidden="1">{#VALUE!,#N/A,FALSE,0;#N/A,#N/A,FALSE,0;#N/A,#N/A,FALSE,0;#N/A,#N/A,FALSE,0;#N/A,#N/A,FALSE,0}</definedName>
    <definedName name="GUKMSDF" localSheetId="1" hidden="1">{#N/A,#N/A,FALSE,"단축1";#N/A,#N/A,FALSE,"단축2";#N/A,#N/A,FALSE,"단축3";#N/A,#N/A,FALSE,"장축";#N/A,#N/A,FALSE,"4WD"}</definedName>
    <definedName name="GUKMSDF" hidden="1">{#N/A,#N/A,FALSE,"단축1";#N/A,#N/A,FALSE,"단축2";#N/A,#N/A,FALSE,"단축3";#N/A,#N/A,FALSE,"장축";#N/A,#N/A,FALSE,"4WD"}</definedName>
    <definedName name="gvjkdfhgs" localSheetId="1" hidden="1">{#N/A,#N/A,FALSE,"단축1";#N/A,#N/A,FALSE,"단축2";#N/A,#N/A,FALSE,"단축3";#N/A,#N/A,FALSE,"장축";#N/A,#N/A,FALSE,"4WD"}</definedName>
    <definedName name="gvjkdfhgs" hidden="1">{#N/A,#N/A,FALSE,"단축1";#N/A,#N/A,FALSE,"단축2";#N/A,#N/A,FALSE,"단축3";#N/A,#N/A,FALSE,"장축";#N/A,#N/A,FALSE,"4WD"}</definedName>
    <definedName name="H">"Text 853"</definedName>
    <definedName name="h___蜈z_" localSheetId="1">#REF!</definedName>
    <definedName name="h___蜈z_">#REF!</definedName>
    <definedName name="H11A01K" localSheetId="1">#REF!</definedName>
    <definedName name="H11A01K">#REF!</definedName>
    <definedName name="HDL_cost" localSheetId="1">#REF!</definedName>
    <definedName name="HDL_cost">#REF!</definedName>
    <definedName name="HDZXTKJESZESRTH" localSheetId="1" hidden="1">{#N/A,#N/A,FALSE,"단축1";#N/A,#N/A,FALSE,"단축2";#N/A,#N/A,FALSE,"단축3";#N/A,#N/A,FALSE,"장축";#N/A,#N/A,FALSE,"4WD"}</definedName>
    <definedName name="HDZXTKJESZESRTH" localSheetId="22" hidden="1">{#N/A,#N/A,FALSE,"단축1";#N/A,#N/A,FALSE,"단축2";#N/A,#N/A,FALSE,"단축3";#N/A,#N/A,FALSE,"장축";#N/A,#N/A,FALSE,"4WD"}</definedName>
    <definedName name="HDZXTKJESZESRTH" localSheetId="16" hidden="1">{#N/A,#N/A,FALSE,"단축1";#N/A,#N/A,FALSE,"단축2";#N/A,#N/A,FALSE,"단축3";#N/A,#N/A,FALSE,"장축";#N/A,#N/A,FALSE,"4WD"}</definedName>
    <definedName name="HDZXTKJESZESRTH" hidden="1">{#N/A,#N/A,FALSE,"단축1";#N/A,#N/A,FALSE,"단축2";#N/A,#N/A,FALSE,"단축3";#N/A,#N/A,FALSE,"장축";#N/A,#N/A,FALSE,"4WD"}</definedName>
    <definedName name="Height">30</definedName>
    <definedName name="HFG" localSheetId="1" hidden="1">{#N/A,#N/A,TRUE,"Y생산";#N/A,#N/A,TRUE,"Y판매";#N/A,#N/A,TRUE,"Y총물량";#N/A,#N/A,TRUE,"Y능력";#N/A,#N/A,TRUE,"YKD"}</definedName>
    <definedName name="HFG" localSheetId="22" hidden="1">{#N/A,#N/A,TRUE,"Y생산";#N/A,#N/A,TRUE,"Y판매";#N/A,#N/A,TRUE,"Y총물량";#N/A,#N/A,TRUE,"Y능력";#N/A,#N/A,TRUE,"YKD"}</definedName>
    <definedName name="HFG" localSheetId="16" hidden="1">{#N/A,#N/A,TRUE,"Y생산";#N/A,#N/A,TRUE,"Y판매";#N/A,#N/A,TRUE,"Y총물량";#N/A,#N/A,TRUE,"Y능력";#N/A,#N/A,TRUE,"YKD"}</definedName>
    <definedName name="HFG" hidden="1">{#N/A,#N/A,TRUE,"Y생산";#N/A,#N/A,TRUE,"Y판매";#N/A,#N/A,TRUE,"Y총물량";#N/A,#N/A,TRUE,"Y능력";#N/A,#N/A,TRUE,"YKD"}</definedName>
    <definedName name="HGH" localSheetId="1" hidden="1">{#N/A,#N/A,FALSE,"단축1";#N/A,#N/A,FALSE,"단축2";#N/A,#N/A,FALSE,"단축3";#N/A,#N/A,FALSE,"장축";#N/A,#N/A,FALSE,"4WD"}</definedName>
    <definedName name="HGH" localSheetId="22" hidden="1">{#N/A,#N/A,FALSE,"단축1";#N/A,#N/A,FALSE,"단축2";#N/A,#N/A,FALSE,"단축3";#N/A,#N/A,FALSE,"장축";#N/A,#N/A,FALSE,"4WD"}</definedName>
    <definedName name="HGH" localSheetId="16" hidden="1">{#N/A,#N/A,FALSE,"단축1";#N/A,#N/A,FALSE,"단축2";#N/A,#N/A,FALSE,"단축3";#N/A,#N/A,FALSE,"장축";#N/A,#N/A,FALSE,"4WD"}</definedName>
    <definedName name="HGH" hidden="1">{#N/A,#N/A,FALSE,"단축1";#N/A,#N/A,FALSE,"단축2";#N/A,#N/A,FALSE,"단축3";#N/A,#N/A,FALSE,"장축";#N/A,#N/A,FALSE,"4WD"}</definedName>
    <definedName name="hh" localSheetId="1">#REF!</definedName>
    <definedName name="hh">#REF!</definedName>
    <definedName name="HHHHHHHHHH" localSheetId="1" hidden="1">{#N/A,#N/A,FALSE,"단축1";#N/A,#N/A,FALSE,"단축2";#N/A,#N/A,FALSE,"단축3";#N/A,#N/A,FALSE,"장축";#N/A,#N/A,FALSE,"4WD"}</definedName>
    <definedName name="HHHHHHHHHH" localSheetId="22" hidden="1">{#N/A,#N/A,FALSE,"단축1";#N/A,#N/A,FALSE,"단축2";#N/A,#N/A,FALSE,"단축3";#N/A,#N/A,FALSE,"장축";#N/A,#N/A,FALSE,"4WD"}</definedName>
    <definedName name="HHHHHHHHHH" localSheetId="16" hidden="1">{#N/A,#N/A,FALSE,"단축1";#N/A,#N/A,FALSE,"단축2";#N/A,#N/A,FALSE,"단축3";#N/A,#N/A,FALSE,"장축";#N/A,#N/A,FALSE,"4WD"}</definedName>
    <definedName name="HHHHHHHHHH" hidden="1">{#N/A,#N/A,FALSE,"단축1";#N/A,#N/A,FALSE,"단축2";#N/A,#N/A,FALSE,"단축3";#N/A,#N/A,FALSE,"장축";#N/A,#N/A,FALSE,"4WD"}</definedName>
    <definedName name="HHWRE" localSheetId="1" hidden="1">{#N/A,#N/A,FALSE,"단축1";#N/A,#N/A,FALSE,"단축2";#N/A,#N/A,FALSE,"단축3";#N/A,#N/A,FALSE,"장축";#N/A,#N/A,FALSE,"4WD"}</definedName>
    <definedName name="HHWRE" localSheetId="22" hidden="1">{#N/A,#N/A,FALSE,"단축1";#N/A,#N/A,FALSE,"단축2";#N/A,#N/A,FALSE,"단축3";#N/A,#N/A,FALSE,"장축";#N/A,#N/A,FALSE,"4WD"}</definedName>
    <definedName name="HHWRE" localSheetId="16" hidden="1">{#N/A,#N/A,FALSE,"단축1";#N/A,#N/A,FALSE,"단축2";#N/A,#N/A,FALSE,"단축3";#N/A,#N/A,FALSE,"장축";#N/A,#N/A,FALSE,"4WD"}</definedName>
    <definedName name="HHWRE" hidden="1">{#N/A,#N/A,FALSE,"단축1";#N/A,#N/A,FALSE,"단축2";#N/A,#N/A,FALSE,"단축3";#N/A,#N/A,FALSE,"장축";#N/A,#N/A,FALSE,"4WD"}</definedName>
    <definedName name="HiddenRows" localSheetId="1" hidden="1">#REF!</definedName>
    <definedName name="HiddenRows" hidden="1">#REF!</definedName>
    <definedName name="histo" localSheetId="1">#REF!</definedName>
    <definedName name="histo">#REF!</definedName>
    <definedName name="hjgshjgfilhfg" localSheetId="1" hidden="1">{#N/A,#N/A,FALSE,"단축1";#N/A,#N/A,FALSE,"단축2";#N/A,#N/A,FALSE,"단축3";#N/A,#N/A,FALSE,"장축";#N/A,#N/A,FALSE,"4WD"}</definedName>
    <definedName name="hjgshjgfilhfg" localSheetId="22" hidden="1">{#N/A,#N/A,FALSE,"단축1";#N/A,#N/A,FALSE,"단축2";#N/A,#N/A,FALSE,"단축3";#N/A,#N/A,FALSE,"장축";#N/A,#N/A,FALSE,"4WD"}</definedName>
    <definedName name="hjgshjgfilhfg" localSheetId="16" hidden="1">{#N/A,#N/A,FALSE,"단축1";#N/A,#N/A,FALSE,"단축2";#N/A,#N/A,FALSE,"단축3";#N/A,#N/A,FALSE,"장축";#N/A,#N/A,FALSE,"4WD"}</definedName>
    <definedName name="hjgshjgfilhfg" hidden="1">{#N/A,#N/A,FALSE,"단축1";#N/A,#N/A,FALSE,"단축2";#N/A,#N/A,FALSE,"단축3";#N/A,#N/A,FALSE,"장축";#N/A,#N/A,FALSE,"4WD"}</definedName>
    <definedName name="HJHG" localSheetId="1" hidden="1">{#N/A,#N/A,FALSE,"단축1";#N/A,#N/A,FALSE,"단축2";#N/A,#N/A,FALSE,"단축3";#N/A,#N/A,FALSE,"장축";#N/A,#N/A,FALSE,"4WD"}</definedName>
    <definedName name="HJHG" hidden="1">{#N/A,#N/A,FALSE,"단축1";#N/A,#N/A,FALSE,"단축2";#N/A,#N/A,FALSE,"단축3";#N/A,#N/A,FALSE,"장축";#N/A,#N/A,FALSE,"4WD"}</definedName>
    <definedName name="hjl" localSheetId="1" hidden="1">{#N/A,#N/A,FALSE,"단축1";#N/A,#N/A,FALSE,"단축2";#N/A,#N/A,FALSE,"단축3";#N/A,#N/A,FALSE,"장축";#N/A,#N/A,FALSE,"4WD"}</definedName>
    <definedName name="hjl" localSheetId="22" hidden="1">{#N/A,#N/A,FALSE,"단축1";#N/A,#N/A,FALSE,"단축2";#N/A,#N/A,FALSE,"단축3";#N/A,#N/A,FALSE,"장축";#N/A,#N/A,FALSE,"4WD"}</definedName>
    <definedName name="hjl" localSheetId="16" hidden="1">{#N/A,#N/A,FALSE,"단축1";#N/A,#N/A,FALSE,"단축2";#N/A,#N/A,FALSE,"단축3";#N/A,#N/A,FALSE,"장축";#N/A,#N/A,FALSE,"4WD"}</definedName>
    <definedName name="hjl" hidden="1">{#N/A,#N/A,FALSE,"단축1";#N/A,#N/A,FALSE,"단축2";#N/A,#N/A,FALSE,"단축3";#N/A,#N/A,FALSE,"장축";#N/A,#N/A,FALSE,"4WD"}</definedName>
    <definedName name="hjla" localSheetId="1" hidden="1">{#N/A,#N/A,FALSE,"단축1";#N/A,#N/A,FALSE,"단축2";#N/A,#N/A,FALSE,"단축3";#N/A,#N/A,FALSE,"장축";#N/A,#N/A,FALSE,"4WD"}</definedName>
    <definedName name="hjla" localSheetId="22" hidden="1">{#N/A,#N/A,FALSE,"단축1";#N/A,#N/A,FALSE,"단축2";#N/A,#N/A,FALSE,"단축3";#N/A,#N/A,FALSE,"장축";#N/A,#N/A,FALSE,"4WD"}</definedName>
    <definedName name="hjla" localSheetId="16" hidden="1">{#N/A,#N/A,FALSE,"단축1";#N/A,#N/A,FALSE,"단축2";#N/A,#N/A,FALSE,"단축3";#N/A,#N/A,FALSE,"장축";#N/A,#N/A,FALSE,"4WD"}</definedName>
    <definedName name="hjla" hidden="1">{#N/A,#N/A,FALSE,"단축1";#N/A,#N/A,FALSE,"단축2";#N/A,#N/A,FALSE,"단축3";#N/A,#N/A,FALSE,"장축";#N/A,#N/A,FALSE,"4WD"}</definedName>
    <definedName name="HLING" localSheetId="1" hidden="1">{#N/A,#N/A,FALSE,"단축1";#N/A,#N/A,FALSE,"단축2";#N/A,#N/A,FALSE,"단축3";#N/A,#N/A,FALSE,"장축";#N/A,#N/A,FALSE,"4WD"}</definedName>
    <definedName name="HLING" hidden="1">{#N/A,#N/A,FALSE,"단축1";#N/A,#N/A,FALSE,"단축2";#N/A,#N/A,FALSE,"단축3";#N/A,#N/A,FALSE,"장축";#N/A,#N/A,FALSE,"4WD"}</definedName>
    <definedName name="hose" localSheetId="1">#REF!</definedName>
    <definedName name="hose">#REF!</definedName>
    <definedName name="hrg">[1]!BlankMacro1</definedName>
    <definedName name="HRMESS029_Rev._1" localSheetId="1">#REF!</definedName>
    <definedName name="HRMESS029_Rev._1">#REF!</definedName>
    <definedName name="HRTYU" localSheetId="1" hidden="1">{#N/A,#N/A,FALSE,"단축1";#N/A,#N/A,FALSE,"단축2";#N/A,#N/A,FALSE,"단축3";#N/A,#N/A,FALSE,"장축";#N/A,#N/A,FALSE,"4WD"}</definedName>
    <definedName name="HRTYU" hidden="1">{#N/A,#N/A,FALSE,"단축1";#N/A,#N/A,FALSE,"단축2";#N/A,#N/A,FALSE,"단축3";#N/A,#N/A,FALSE,"장축";#N/A,#N/A,FALSE,"4WD"}</definedName>
    <definedName name="HTML_CodePage" hidden="1">949</definedName>
    <definedName name="HTML_Control" localSheetId="1" hidden="1">{"'KET'!$A$1:$E$2423"}</definedName>
    <definedName name="HTML_Control" localSheetId="22" hidden="1">{"'KET'!$A$1:$E$2423"}</definedName>
    <definedName name="HTML_Control" localSheetId="16" hidden="1">{"'KET'!$A$1:$E$2423"}</definedName>
    <definedName name="HTML_Control" hidden="1">{"'KET'!$A$1:$E$2423"}</definedName>
    <definedName name="HTML_Description" hidden="1">""</definedName>
    <definedName name="HTML_Email" hidden="1">""</definedName>
    <definedName name="HTML_Header" hidden="1">"KET CONNECTORS"</definedName>
    <definedName name="HTML_LastUpdate" hidden="1">"98-02-26"</definedName>
    <definedName name="HTML_LineAfter" hidden="1">TRUE</definedName>
    <definedName name="HTML_LineBefore" hidden="1">TRUE</definedName>
    <definedName name="HTML_Name" hidden="1">"R&amp;D"</definedName>
    <definedName name="HTML_OBDlg2" hidden="1">TRUE</definedName>
    <definedName name="HTML_OBDlg4" hidden="1">TRUE</definedName>
    <definedName name="HTML_OS" hidden="1">0</definedName>
    <definedName name="HTML_PathFile" hidden="1">"C:\My Documents\MyHTML.htm"</definedName>
    <definedName name="HTML_Title" hidden="1">"LIB_CONNECTOR"</definedName>
    <definedName name="HWARE" localSheetId="1">#REF!</definedName>
    <definedName name="HWARE">#REF!</definedName>
    <definedName name="I" localSheetId="1">#REF!</definedName>
    <definedName name="I">#REF!</definedName>
    <definedName name="ic" localSheetId="1" hidden="1">{#N/A,#N/A,FALSE,"단축1";#N/A,#N/A,FALSE,"단축2";#N/A,#N/A,FALSE,"단축3";#N/A,#N/A,FALSE,"장축";#N/A,#N/A,FALSE,"4WD"}</definedName>
    <definedName name="ic" localSheetId="22" hidden="1">{#N/A,#N/A,FALSE,"단축1";#N/A,#N/A,FALSE,"단축2";#N/A,#N/A,FALSE,"단축3";#N/A,#N/A,FALSE,"장축";#N/A,#N/A,FALSE,"4WD"}</definedName>
    <definedName name="ic" localSheetId="16" hidden="1">{#N/A,#N/A,FALSE,"단축1";#N/A,#N/A,FALSE,"단축2";#N/A,#N/A,FALSE,"단축3";#N/A,#N/A,FALSE,"장축";#N/A,#N/A,FALSE,"4WD"}</definedName>
    <definedName name="ic" hidden="1">{#N/A,#N/A,FALSE,"단축1";#N/A,#N/A,FALSE,"단축2";#N/A,#N/A,FALSE,"단축3";#N/A,#N/A,FALSE,"장축";#N/A,#N/A,FALSE,"4WD"}</definedName>
    <definedName name="ieeiei" localSheetId="1" hidden="1">{#N/A,#N/A,FALSE,"단축1";#N/A,#N/A,FALSE,"단축2";#N/A,#N/A,FALSE,"단축3";#N/A,#N/A,FALSE,"장축";#N/A,#N/A,FALSE,"4WD"}</definedName>
    <definedName name="ieeiei" localSheetId="22" hidden="1">{#N/A,#N/A,FALSE,"단축1";#N/A,#N/A,FALSE,"단축2";#N/A,#N/A,FALSE,"단축3";#N/A,#N/A,FALSE,"장축";#N/A,#N/A,FALSE,"4WD"}</definedName>
    <definedName name="ieeiei" localSheetId="16" hidden="1">{#N/A,#N/A,FALSE,"단축1";#N/A,#N/A,FALSE,"단축2";#N/A,#N/A,FALSE,"단축3";#N/A,#N/A,FALSE,"장축";#N/A,#N/A,FALSE,"4WD"}</definedName>
    <definedName name="ieeiei" hidden="1">{#N/A,#N/A,FALSE,"단축1";#N/A,#N/A,FALSE,"단축2";#N/A,#N/A,FALSE,"단축3";#N/A,#N/A,FALSE,"장축";#N/A,#N/A,FALSE,"4WD"}</definedName>
    <definedName name="iejfiefj" localSheetId="1" hidden="1">{#N/A,#N/A,FALSE,"단축1";#N/A,#N/A,FALSE,"단축2";#N/A,#N/A,FALSE,"단축3";#N/A,#N/A,FALSE,"장축";#N/A,#N/A,FALSE,"4WD"}</definedName>
    <definedName name="iejfiefj" localSheetId="22" hidden="1">{#N/A,#N/A,FALSE,"단축1";#N/A,#N/A,FALSE,"단축2";#N/A,#N/A,FALSE,"단축3";#N/A,#N/A,FALSE,"장축";#N/A,#N/A,FALSE,"4WD"}</definedName>
    <definedName name="iejfiefj" localSheetId="16" hidden="1">{#N/A,#N/A,FALSE,"단축1";#N/A,#N/A,FALSE,"단축2";#N/A,#N/A,FALSE,"단축3";#N/A,#N/A,FALSE,"장축";#N/A,#N/A,FALSE,"4WD"}</definedName>
    <definedName name="iejfiefj" hidden="1">{#N/A,#N/A,FALSE,"단축1";#N/A,#N/A,FALSE,"단축2";#N/A,#N/A,FALSE,"단축3";#N/A,#N/A,FALSE,"장축";#N/A,#N/A,FALSE,"4WD"}</definedName>
    <definedName name="II" localSheetId="1">#REF!</definedName>
    <definedName name="II">#REF!</definedName>
    <definedName name="iiie" localSheetId="1" hidden="1">{#N/A,#N/A,FALSE,"단축1";#N/A,#N/A,FALSE,"단축2";#N/A,#N/A,FALSE,"단축3";#N/A,#N/A,FALSE,"장축";#N/A,#N/A,FALSE,"4WD"}</definedName>
    <definedName name="iiie" localSheetId="22" hidden="1">{#N/A,#N/A,FALSE,"단축1";#N/A,#N/A,FALSE,"단축2";#N/A,#N/A,FALSE,"단축3";#N/A,#N/A,FALSE,"장축";#N/A,#N/A,FALSE,"4WD"}</definedName>
    <definedName name="iiie" localSheetId="16" hidden="1">{#N/A,#N/A,FALSE,"단축1";#N/A,#N/A,FALSE,"단축2";#N/A,#N/A,FALSE,"단축3";#N/A,#N/A,FALSE,"장축";#N/A,#N/A,FALSE,"4WD"}</definedName>
    <definedName name="iiie" hidden="1">{#N/A,#N/A,FALSE,"단축1";#N/A,#N/A,FALSE,"단축2";#N/A,#N/A,FALSE,"단축3";#N/A,#N/A,FALSE,"장축";#N/A,#N/A,FALSE,"4WD"}</definedName>
    <definedName name="IIII" localSheetId="1" hidden="1">{#N/A,#N/A,FALSE,"단축1";#N/A,#N/A,FALSE,"단축2";#N/A,#N/A,FALSE,"단축3";#N/A,#N/A,FALSE,"장축";#N/A,#N/A,FALSE,"4WD"}</definedName>
    <definedName name="IIII" localSheetId="22" hidden="1">{#N/A,#N/A,FALSE,"단축1";#N/A,#N/A,FALSE,"단축2";#N/A,#N/A,FALSE,"단축3";#N/A,#N/A,FALSE,"장축";#N/A,#N/A,FALSE,"4WD"}</definedName>
    <definedName name="IIII" localSheetId="16" hidden="1">{#N/A,#N/A,FALSE,"단축1";#N/A,#N/A,FALSE,"단축2";#N/A,#N/A,FALSE,"단축3";#N/A,#N/A,FALSE,"장축";#N/A,#N/A,FALSE,"4WD"}</definedName>
    <definedName name="IIII" hidden="1">{#N/A,#N/A,FALSE,"단축1";#N/A,#N/A,FALSE,"단축2";#N/A,#N/A,FALSE,"단축3";#N/A,#N/A,FALSE,"장축";#N/A,#N/A,FALSE,"4WD"}</definedName>
    <definedName name="ijfojyo" localSheetId="1" hidden="1">{"'Sheet1'!$A$1:$M$38"}</definedName>
    <definedName name="ijfojyo" localSheetId="22" hidden="1">{"'Sheet1'!$A$1:$M$38"}</definedName>
    <definedName name="ijfojyo" hidden="1">{"'Sheet1'!$A$1:$M$38"}</definedName>
    <definedName name="INDEX" localSheetId="1">#REF!</definedName>
    <definedName name="INDEX">#REF!</definedName>
    <definedName name="Inland_trans" localSheetId="1">#REF!</definedName>
    <definedName name="Inland_trans">#REF!</definedName>
    <definedName name="INNER" localSheetId="1">#REF!</definedName>
    <definedName name="INNER">#REF!</definedName>
    <definedName name="IRE" localSheetId="1" hidden="1">{#N/A,#N/A,FALSE,"단축1";#N/A,#N/A,FALSE,"단축2";#N/A,#N/A,FALSE,"단축3";#N/A,#N/A,FALSE,"장축";#N/A,#N/A,FALSE,"4WD"}</definedName>
    <definedName name="IRE" localSheetId="22" hidden="1">{#N/A,#N/A,FALSE,"단축1";#N/A,#N/A,FALSE,"단축2";#N/A,#N/A,FALSE,"단축3";#N/A,#N/A,FALSE,"장축";#N/A,#N/A,FALSE,"4WD"}</definedName>
    <definedName name="IRE" localSheetId="16" hidden="1">{#N/A,#N/A,FALSE,"단축1";#N/A,#N/A,FALSE,"단축2";#N/A,#N/A,FALSE,"단축3";#N/A,#N/A,FALSE,"장축";#N/A,#N/A,FALSE,"4WD"}</definedName>
    <definedName name="IRE" hidden="1">{#N/A,#N/A,FALSE,"단축1";#N/A,#N/A,FALSE,"단축2";#N/A,#N/A,FALSE,"단축3";#N/A,#N/A,FALSE,"장축";#N/A,#N/A,FALSE,"4WD"}</definedName>
    <definedName name="irjg" localSheetId="1" hidden="1">{#N/A,#N/A,FALSE,"단축1";#N/A,#N/A,FALSE,"단축2";#N/A,#N/A,FALSE,"단축3";#N/A,#N/A,FALSE,"장축";#N/A,#N/A,FALSE,"4WD"}</definedName>
    <definedName name="irjg" localSheetId="22" hidden="1">{#N/A,#N/A,FALSE,"단축1";#N/A,#N/A,FALSE,"단축2";#N/A,#N/A,FALSE,"단축3";#N/A,#N/A,FALSE,"장축";#N/A,#N/A,FALSE,"4WD"}</definedName>
    <definedName name="irjg" localSheetId="16" hidden="1">{#N/A,#N/A,FALSE,"단축1";#N/A,#N/A,FALSE,"단축2";#N/A,#N/A,FALSE,"단축3";#N/A,#N/A,FALSE,"장축";#N/A,#N/A,FALSE,"4WD"}</definedName>
    <definedName name="irjg" hidden="1">{#N/A,#N/A,FALSE,"단축1";#N/A,#N/A,FALSE,"단축2";#N/A,#N/A,FALSE,"단축3";#N/A,#N/A,FALSE,"장축";#N/A,#N/A,FALSE,"4WD"}</definedName>
    <definedName name="irjgirjie" localSheetId="1" hidden="1">{#N/A,#N/A,FALSE,"단축1";#N/A,#N/A,FALSE,"단축2";#N/A,#N/A,FALSE,"단축3";#N/A,#N/A,FALSE,"장축";#N/A,#N/A,FALSE,"4WD"}</definedName>
    <definedName name="irjgirjie" localSheetId="22" hidden="1">{#N/A,#N/A,FALSE,"단축1";#N/A,#N/A,FALSE,"단축2";#N/A,#N/A,FALSE,"단축3";#N/A,#N/A,FALSE,"장축";#N/A,#N/A,FALSE,"4WD"}</definedName>
    <definedName name="irjgirjie" localSheetId="16" hidden="1">{#N/A,#N/A,FALSE,"단축1";#N/A,#N/A,FALSE,"단축2";#N/A,#N/A,FALSE,"단축3";#N/A,#N/A,FALSE,"장축";#N/A,#N/A,FALSE,"4WD"}</definedName>
    <definedName name="irjgirjie" hidden="1">{#N/A,#N/A,FALSE,"단축1";#N/A,#N/A,FALSE,"단축2";#N/A,#N/A,FALSE,"단축3";#N/A,#N/A,FALSE,"장축";#N/A,#N/A,FALSE,"4WD"}</definedName>
    <definedName name="IRT1RTDKDKGMRKRT" localSheetId="1">#REF!</definedName>
    <definedName name="IRT1RTDKDKGMRKRT">#REF!</definedName>
    <definedName name="Item" localSheetId="1">#REF!</definedName>
    <definedName name="Item">#REF!</definedName>
    <definedName name="ITEMTABLE" localSheetId="1">#REF!</definedName>
    <definedName name="ITEMTABLE">#REF!</definedName>
    <definedName name="iuyio" localSheetId="1">#REF!</definedName>
    <definedName name="iuyio">#REF!</definedName>
    <definedName name="iyhj" localSheetId="1" hidden="1">{#N/A,#N/A,FALSE,"단축1";#N/A,#N/A,FALSE,"단축2";#N/A,#N/A,FALSE,"단축3";#N/A,#N/A,FALSE,"장축";#N/A,#N/A,FALSE,"4WD"}</definedName>
    <definedName name="iyhj" localSheetId="22" hidden="1">{#N/A,#N/A,FALSE,"단축1";#N/A,#N/A,FALSE,"단축2";#N/A,#N/A,FALSE,"단축3";#N/A,#N/A,FALSE,"장축";#N/A,#N/A,FALSE,"4WD"}</definedName>
    <definedName name="iyhj" localSheetId="16" hidden="1">{#N/A,#N/A,FALSE,"단축1";#N/A,#N/A,FALSE,"단축2";#N/A,#N/A,FALSE,"단축3";#N/A,#N/A,FALSE,"장축";#N/A,#N/A,FALSE,"4WD"}</definedName>
    <definedName name="iyhj" hidden="1">{#N/A,#N/A,FALSE,"단축1";#N/A,#N/A,FALSE,"단축2";#N/A,#N/A,FALSE,"단축3";#N/A,#N/A,FALSE,"장축";#N/A,#N/A,FALSE,"4WD"}</definedName>
    <definedName name="J" localSheetId="1">#REF!</definedName>
    <definedName name="J">#REF!</definedName>
    <definedName name="J7K" localSheetId="1">#REF!</definedName>
    <definedName name="J7K">#REF!</definedName>
    <definedName name="J7KGN" localSheetId="1">#REF!</definedName>
    <definedName name="J7KGN">#REF!</definedName>
    <definedName name="J7KS" localSheetId="1">#REF!</definedName>
    <definedName name="J7KS">#REF!</definedName>
    <definedName name="J7KSN" localSheetId="1">#REF!</definedName>
    <definedName name="J7KSN">#REF!</definedName>
    <definedName name="J7M" localSheetId="1">#REF!</definedName>
    <definedName name="J7M">#REF!</definedName>
    <definedName name="J7MGN" localSheetId="1">#REF!</definedName>
    <definedName name="J7MGN">#REF!</definedName>
    <definedName name="J7MS" localSheetId="1">#REF!</definedName>
    <definedName name="J7MS">#REF!</definedName>
    <definedName name="J7MSN" localSheetId="1">#REF!</definedName>
    <definedName name="J7MSN">#REF!</definedName>
    <definedName name="JBM" localSheetId="1">#REF!</definedName>
    <definedName name="JBM">#REF!</definedName>
    <definedName name="JGHJ" localSheetId="1" hidden="1">{#N/A,#N/A,FALSE,"단축1";#N/A,#N/A,FALSE,"단축2";#N/A,#N/A,FALSE,"단축3";#N/A,#N/A,FALSE,"장축";#N/A,#N/A,FALSE,"4WD"}</definedName>
    <definedName name="JGHJ" localSheetId="22" hidden="1">{#N/A,#N/A,FALSE,"단축1";#N/A,#N/A,FALSE,"단축2";#N/A,#N/A,FALSE,"단축3";#N/A,#N/A,FALSE,"장축";#N/A,#N/A,FALSE,"4WD"}</definedName>
    <definedName name="JGHJ" localSheetId="16" hidden="1">{#N/A,#N/A,FALSE,"단축1";#N/A,#N/A,FALSE,"단축2";#N/A,#N/A,FALSE,"단축3";#N/A,#N/A,FALSE,"장축";#N/A,#N/A,FALSE,"4WD"}</definedName>
    <definedName name="JGHJ" hidden="1">{#N/A,#N/A,FALSE,"단축1";#N/A,#N/A,FALSE,"단축2";#N/A,#N/A,FALSE,"단축3";#N/A,#N/A,FALSE,"장축";#N/A,#N/A,FALSE,"4WD"}</definedName>
    <definedName name="jhgfjk" localSheetId="1">#REF!</definedName>
    <definedName name="jhgfjk">#REF!</definedName>
    <definedName name="JHGFKGKJ" localSheetId="1">#REF!</definedName>
    <definedName name="JHGFKGKJ">#REF!</definedName>
    <definedName name="jhgkgh" localSheetId="1">#REF!</definedName>
    <definedName name="jhgkgh">#REF!</definedName>
    <definedName name="JIG투자비">[1]!PCDOCSFileClose</definedName>
    <definedName name="JIN" localSheetId="1">#REF!</definedName>
    <definedName name="JIN">#REF!</definedName>
    <definedName name="JITU" localSheetId="1">#REF!</definedName>
    <definedName name="JITU">#REF!</definedName>
    <definedName name="JJ" localSheetId="1">#REF!</definedName>
    <definedName name="JJ">#REF!</definedName>
    <definedName name="JJJ" localSheetId="1">#REF!</definedName>
    <definedName name="JJJ">#REF!</definedName>
    <definedName name="JK" localSheetId="1" hidden="1">{#N/A,#N/A,TRUE,"Y생산";#N/A,#N/A,TRUE,"Y판매";#N/A,#N/A,TRUE,"Y총물량";#N/A,#N/A,TRUE,"Y능력";#N/A,#N/A,TRUE,"YKD"}</definedName>
    <definedName name="JK" localSheetId="22" hidden="1">{#N/A,#N/A,TRUE,"Y생산";#N/A,#N/A,TRUE,"Y판매";#N/A,#N/A,TRUE,"Y총물량";#N/A,#N/A,TRUE,"Y능력";#N/A,#N/A,TRUE,"YKD"}</definedName>
    <definedName name="JK" localSheetId="16" hidden="1">{#N/A,#N/A,TRUE,"Y생산";#N/A,#N/A,TRUE,"Y판매";#N/A,#N/A,TRUE,"Y총물량";#N/A,#N/A,TRUE,"Y능력";#N/A,#N/A,TRUE,"YKD"}</definedName>
    <definedName name="JK" hidden="1">{#N/A,#N/A,TRUE,"Y생산";#N/A,#N/A,TRUE,"Y판매";#N/A,#N/A,TRUE,"Y총물량";#N/A,#N/A,TRUE,"Y능력";#N/A,#N/A,TRUE,"YKD"}</definedName>
    <definedName name="JKL" localSheetId="1">#REF!</definedName>
    <definedName name="JKL">#REF!</definedName>
    <definedName name="jklhlkl" localSheetId="1">#REF!</definedName>
    <definedName name="jklhlkl">#REF!</definedName>
    <definedName name="JKYTEJTJEJHRJTEYRWEYEWYYWY" localSheetId="1" hidden="1">{#N/A,#N/A,FALSE,"단축1";#N/A,#N/A,FALSE,"단축2";#N/A,#N/A,FALSE,"단축3";#N/A,#N/A,FALSE,"장축";#N/A,#N/A,FALSE,"4WD"}</definedName>
    <definedName name="JKYTEJTJEJHRJTEYRWEYEWYYWY" localSheetId="22" hidden="1">{#N/A,#N/A,FALSE,"단축1";#N/A,#N/A,FALSE,"단축2";#N/A,#N/A,FALSE,"단축3";#N/A,#N/A,FALSE,"장축";#N/A,#N/A,FALSE,"4WD"}</definedName>
    <definedName name="JKYTEJTJEJHRJTEYRWEYEWYYWY" localSheetId="16" hidden="1">{#N/A,#N/A,FALSE,"단축1";#N/A,#N/A,FALSE,"단축2";#N/A,#N/A,FALSE,"단축3";#N/A,#N/A,FALSE,"장축";#N/A,#N/A,FALSE,"4WD"}</definedName>
    <definedName name="JKYTEJTJEJHRJTEYRWEYEWYYWY" hidden="1">{#N/A,#N/A,FALSE,"단축1";#N/A,#N/A,FALSE,"단축2";#N/A,#N/A,FALSE,"단축3";#N/A,#N/A,FALSE,"장축";#N/A,#N/A,FALSE,"4WD"}</definedName>
    <definedName name="JOKM" localSheetId="1" hidden="1">{#N/A,#N/A,FALSE,"단축1";#N/A,#N/A,FALSE,"단축2";#N/A,#N/A,FALSE,"단축3";#N/A,#N/A,FALSE,"장축";#N/A,#N/A,FALSE,"4WD"}</definedName>
    <definedName name="JOKM" hidden="1">{#N/A,#N/A,FALSE,"단축1";#N/A,#N/A,FALSE,"단축2";#N/A,#N/A,FALSE,"단축3";#N/A,#N/A,FALSE,"장축";#N/A,#N/A,FALSE,"4WD"}</definedName>
    <definedName name="JR">#N/A</definedName>
    <definedName name="jrtj">#N/A</definedName>
    <definedName name="JWG" localSheetId="1" hidden="1">{#N/A,#N/A,FALSE,"단축1";#N/A,#N/A,FALSE,"단축2";#N/A,#N/A,FALSE,"단축3";#N/A,#N/A,FALSE,"장축";#N/A,#N/A,FALSE,"4WD"}</definedName>
    <definedName name="JWG" localSheetId="22" hidden="1">{#N/A,#N/A,FALSE,"단축1";#N/A,#N/A,FALSE,"단축2";#N/A,#N/A,FALSE,"단축3";#N/A,#N/A,FALSE,"장축";#N/A,#N/A,FALSE,"4WD"}</definedName>
    <definedName name="JWG" localSheetId="16" hidden="1">{#N/A,#N/A,FALSE,"단축1";#N/A,#N/A,FALSE,"단축2";#N/A,#N/A,FALSE,"단축3";#N/A,#N/A,FALSE,"장축";#N/A,#N/A,FALSE,"4WD"}</definedName>
    <definedName name="JWG" hidden="1">{#N/A,#N/A,FALSE,"단축1";#N/A,#N/A,FALSE,"단축2";#N/A,#N/A,FALSE,"단축3";#N/A,#N/A,FALSE,"장축";#N/A,#N/A,FALSE,"4WD"}</definedName>
    <definedName name="K" localSheetId="1">#REF!</definedName>
    <definedName name="K">#REF!</definedName>
    <definedName name="K8M" localSheetId="1" hidden="1">{#N/A,#N/A,FALSE,"전제";#N/A,#N/A,FALSE,"표지";#N/A,#N/A,FALSE,"6D16";#N/A,#N/A,FALSE,"6D22";#N/A,#N/A,FALSE,"6D22-T";#N/A,#N/A,FALSE,"Q-DEG";#N/A,#N/A,FALSE,"총손";#N/A,#N/A,FALSE,"대당";#N/A,#N/A,FALSE,"가공비"}</definedName>
    <definedName name="K8M" localSheetId="22" hidden="1">{#N/A,#N/A,FALSE,"전제";#N/A,#N/A,FALSE,"표지";#N/A,#N/A,FALSE,"6D16";#N/A,#N/A,FALSE,"6D22";#N/A,#N/A,FALSE,"6D22-T";#N/A,#N/A,FALSE,"Q-DEG";#N/A,#N/A,FALSE,"총손";#N/A,#N/A,FALSE,"대당";#N/A,#N/A,FALSE,"가공비"}</definedName>
    <definedName name="K8M" localSheetId="16" hidden="1">{#N/A,#N/A,FALSE,"전제";#N/A,#N/A,FALSE,"표지";#N/A,#N/A,FALSE,"6D16";#N/A,#N/A,FALSE,"6D22";#N/A,#N/A,FALSE,"6D22-T";#N/A,#N/A,FALSE,"Q-DEG";#N/A,#N/A,FALSE,"총손";#N/A,#N/A,FALSE,"대당";#N/A,#N/A,FALSE,"가공비"}</definedName>
    <definedName name="K8M" hidden="1">{#N/A,#N/A,FALSE,"전제";#N/A,#N/A,FALSE,"표지";#N/A,#N/A,FALSE,"6D16";#N/A,#N/A,FALSE,"6D22";#N/A,#N/A,FALSE,"6D22-T";#N/A,#N/A,FALSE,"Q-DEG";#N/A,#N/A,FALSE,"총손";#N/A,#N/A,FALSE,"대당";#N/A,#N/A,FALSE,"가공비"}</definedName>
    <definedName name="ka" localSheetId="1" hidden="1">{#N/A,#N/A,FALSE,"단축1";#N/A,#N/A,FALSE,"단축2";#N/A,#N/A,FALSE,"단축3";#N/A,#N/A,FALSE,"장축";#N/A,#N/A,FALSE,"4WD"}</definedName>
    <definedName name="ka" localSheetId="22" hidden="1">{#N/A,#N/A,FALSE,"단축1";#N/A,#N/A,FALSE,"단축2";#N/A,#N/A,FALSE,"단축3";#N/A,#N/A,FALSE,"장축";#N/A,#N/A,FALSE,"4WD"}</definedName>
    <definedName name="ka" localSheetId="16" hidden="1">{#N/A,#N/A,FALSE,"단축1";#N/A,#N/A,FALSE,"단축2";#N/A,#N/A,FALSE,"단축3";#N/A,#N/A,FALSE,"장축";#N/A,#N/A,FALSE,"4WD"}</definedName>
    <definedName name="ka" hidden="1">{#N/A,#N/A,FALSE,"단축1";#N/A,#N/A,FALSE,"단축2";#N/A,#N/A,FALSE,"단축3";#N/A,#N/A,FALSE,"장축";#N/A,#N/A,FALSE,"4WD"}</definedName>
    <definedName name="KB10A" localSheetId="1">#REF!</definedName>
    <definedName name="KB10A">#REF!</definedName>
    <definedName name="KCH" localSheetId="1">#REF!</definedName>
    <definedName name="KCH">#REF!</definedName>
    <definedName name="kdkjfd" localSheetId="1" hidden="1">{#N/A,#N/A,FALSE,"단축1";#N/A,#N/A,FALSE,"단축2";#N/A,#N/A,FALSE,"단축3";#N/A,#N/A,FALSE,"장축";#N/A,#N/A,FALSE,"4WD"}</definedName>
    <definedName name="kdkjfd" localSheetId="22" hidden="1">{#N/A,#N/A,FALSE,"단축1";#N/A,#N/A,FALSE,"단축2";#N/A,#N/A,FALSE,"단축3";#N/A,#N/A,FALSE,"장축";#N/A,#N/A,FALSE,"4WD"}</definedName>
    <definedName name="kdkjfd" localSheetId="16" hidden="1">{#N/A,#N/A,FALSE,"단축1";#N/A,#N/A,FALSE,"단축2";#N/A,#N/A,FALSE,"단축3";#N/A,#N/A,FALSE,"장축";#N/A,#N/A,FALSE,"4WD"}</definedName>
    <definedName name="kdkjfd" hidden="1">{#N/A,#N/A,FALSE,"단축1";#N/A,#N/A,FALSE,"단축2";#N/A,#N/A,FALSE,"단축3";#N/A,#N/A,FALSE,"장축";#N/A,#N/A,FALSE,"4WD"}</definedName>
    <definedName name="kdkkjf" localSheetId="1" hidden="1">{#N/A,#N/A,FALSE,"단축1";#N/A,#N/A,FALSE,"단축2";#N/A,#N/A,FALSE,"단축3";#N/A,#N/A,FALSE,"장축";#N/A,#N/A,FALSE,"4WD"}</definedName>
    <definedName name="kdkkjf" localSheetId="22" hidden="1">{#N/A,#N/A,FALSE,"단축1";#N/A,#N/A,FALSE,"단축2";#N/A,#N/A,FALSE,"단축3";#N/A,#N/A,FALSE,"장축";#N/A,#N/A,FALSE,"4WD"}</definedName>
    <definedName name="kdkkjf" localSheetId="16" hidden="1">{#N/A,#N/A,FALSE,"단축1";#N/A,#N/A,FALSE,"단축2";#N/A,#N/A,FALSE,"단축3";#N/A,#N/A,FALSE,"장축";#N/A,#N/A,FALSE,"4WD"}</definedName>
    <definedName name="kdkkjf" hidden="1">{#N/A,#N/A,FALSE,"단축1";#N/A,#N/A,FALSE,"단축2";#N/A,#N/A,FALSE,"단축3";#N/A,#N/A,FALSE,"장축";#N/A,#N/A,FALSE,"4WD"}</definedName>
    <definedName name="KD기입고분" localSheetId="1">#REF!</definedName>
    <definedName name="KD기입고분">#REF!</definedName>
    <definedName name="key" localSheetId="1" hidden="1">#REF!</definedName>
    <definedName name="key" localSheetId="22" hidden="1">#REF!</definedName>
    <definedName name="key" localSheetId="6" hidden="1">#REF!</definedName>
    <definedName name="key" localSheetId="3" hidden="1">#REF!</definedName>
    <definedName name="key" localSheetId="16" hidden="1">#REF!</definedName>
    <definedName name="key" localSheetId="21" hidden="1">#REF!</definedName>
    <definedName name="key" localSheetId="2" hidden="1">#REF!</definedName>
    <definedName name="key" localSheetId="13" hidden="1">#REF!</definedName>
    <definedName name="key" localSheetId="14" hidden="1">#REF!</definedName>
    <definedName name="key" localSheetId="11" hidden="1">#REF!</definedName>
    <definedName name="key" localSheetId="20" hidden="1">#REF!</definedName>
    <definedName name="key" hidden="1">#REF!</definedName>
    <definedName name="KEY_RATIO__RESULT" localSheetId="1">#REF!</definedName>
    <definedName name="KEY_RATIO__RESULT">#REF!</definedName>
    <definedName name="KG" localSheetId="1">#REF!</definedName>
    <definedName name="KG">#REF!</definedName>
    <definedName name="KGN32U" localSheetId="1">#REF!</definedName>
    <definedName name="KGN32U">#REF!</definedName>
    <definedName name="KGTF" localSheetId="1">#REF!</definedName>
    <definedName name="KGTF">#REF!</definedName>
    <definedName name="KGTFGN" localSheetId="1">#REF!</definedName>
    <definedName name="KGTFGN">#REF!</definedName>
    <definedName name="KGTFS" localSheetId="1">#REF!</definedName>
    <definedName name="KGTFS">#REF!</definedName>
    <definedName name="KGTFSN" localSheetId="1">#REF!</definedName>
    <definedName name="KGTFSN">#REF!</definedName>
    <definedName name="KGTM" localSheetId="1">#REF!</definedName>
    <definedName name="KGTM">#REF!</definedName>
    <definedName name="KGTMF" localSheetId="1">#REF!</definedName>
    <definedName name="KGTMF">#REF!</definedName>
    <definedName name="KGTMFGN" localSheetId="1">#REF!</definedName>
    <definedName name="KGTMFGN">#REF!</definedName>
    <definedName name="KGTMFS" localSheetId="1">#REF!</definedName>
    <definedName name="KGTMFS">#REF!</definedName>
    <definedName name="KGTMFSN" localSheetId="1">#REF!</definedName>
    <definedName name="KGTMFSN">#REF!</definedName>
    <definedName name="KGTMGN" localSheetId="1">#REF!</definedName>
    <definedName name="KGTMGN">#REF!</definedName>
    <definedName name="KGTMS" localSheetId="1">#REF!</definedName>
    <definedName name="KGTMS">#REF!</definedName>
    <definedName name="KGTMSN" localSheetId="1">#REF!</definedName>
    <definedName name="KGTMSN">#REF!</definedName>
    <definedName name="KH" localSheetId="1">#REF!</definedName>
    <definedName name="KH">#REF!</definedName>
    <definedName name="KH3GN" localSheetId="1">#REF!</definedName>
    <definedName name="KH3GN">#REF!</definedName>
    <definedName name="KH3S" localSheetId="1">#REF!</definedName>
    <definedName name="KH3S">#REF!</definedName>
    <definedName name="KH3SN" localSheetId="1">#REF!</definedName>
    <definedName name="KH3SN">#REF!</definedName>
    <definedName name="KH50G" localSheetId="1">#REF!</definedName>
    <definedName name="KH50G">#REF!</definedName>
    <definedName name="KH63G" localSheetId="1">#REF!</definedName>
    <definedName name="KH63G">#REF!</definedName>
    <definedName name="KHF" localSheetId="1">#REF!</definedName>
    <definedName name="KHF">#REF!</definedName>
    <definedName name="KHGN" localSheetId="1">#REF!</definedName>
    <definedName name="KHGN">#REF!</definedName>
    <definedName name="kho" localSheetId="1" hidden="1">{#N/A,#N/A,FALSE,"단축1";#N/A,#N/A,FALSE,"단축2";#N/A,#N/A,FALSE,"단축3";#N/A,#N/A,FALSE,"장축";#N/A,#N/A,FALSE,"4WD"}</definedName>
    <definedName name="kho" localSheetId="22" hidden="1">{#N/A,#N/A,FALSE,"단축1";#N/A,#N/A,FALSE,"단축2";#N/A,#N/A,FALSE,"단축3";#N/A,#N/A,FALSE,"장축";#N/A,#N/A,FALSE,"4WD"}</definedName>
    <definedName name="kho" localSheetId="16" hidden="1">{#N/A,#N/A,FALSE,"단축1";#N/A,#N/A,FALSE,"단축2";#N/A,#N/A,FALSE,"단축3";#N/A,#N/A,FALSE,"장축";#N/A,#N/A,FALSE,"4WD"}</definedName>
    <definedName name="kho" hidden="1">{#N/A,#N/A,FALSE,"단축1";#N/A,#N/A,FALSE,"단축2";#N/A,#N/A,FALSE,"단축3";#N/A,#N/A,FALSE,"장축";#N/A,#N/A,FALSE,"4WD"}</definedName>
    <definedName name="KHS" localSheetId="1">#REF!</definedName>
    <definedName name="KHS">#REF!</definedName>
    <definedName name="KHSN" localSheetId="1">#REF!</definedName>
    <definedName name="KHSN">#REF!</definedName>
    <definedName name="KHT" localSheetId="1">#REF!</definedName>
    <definedName name="KHT">#REF!</definedName>
    <definedName name="KIA" localSheetId="1" hidden="1">{#N/A,#N/A,FALSE,"단축1";#N/A,#N/A,FALSE,"단축2";#N/A,#N/A,FALSE,"단축3";#N/A,#N/A,FALSE,"장축";#N/A,#N/A,FALSE,"4WD"}</definedName>
    <definedName name="KIA" localSheetId="22" hidden="1">{#N/A,#N/A,FALSE,"단축1";#N/A,#N/A,FALSE,"단축2";#N/A,#N/A,FALSE,"단축3";#N/A,#N/A,FALSE,"장축";#N/A,#N/A,FALSE,"4WD"}</definedName>
    <definedName name="KIA" localSheetId="16" hidden="1">{#N/A,#N/A,FALSE,"단축1";#N/A,#N/A,FALSE,"단축2";#N/A,#N/A,FALSE,"단축3";#N/A,#N/A,FALSE,"장축";#N/A,#N/A,FALSE,"4WD"}</definedName>
    <definedName name="KIA" hidden="1">{#N/A,#N/A,FALSE,"단축1";#N/A,#N/A,FALSE,"단축2";#N/A,#N/A,FALSE,"단축3";#N/A,#N/A,FALSE,"장축";#N/A,#N/A,FALSE,"4WD"}</definedName>
    <definedName name="KIM" localSheetId="1" hidden="1">{#N/A,#N/A,FALSE,"단축1";#N/A,#N/A,FALSE,"단축2";#N/A,#N/A,FALSE,"단축3";#N/A,#N/A,FALSE,"장축";#N/A,#N/A,FALSE,"4WD"}</definedName>
    <definedName name="KIM" localSheetId="22" hidden="1">{#N/A,#N/A,FALSE,"단축1";#N/A,#N/A,FALSE,"단축2";#N/A,#N/A,FALSE,"단축3";#N/A,#N/A,FALSE,"장축";#N/A,#N/A,FALSE,"4WD"}</definedName>
    <definedName name="KIM" localSheetId="16" hidden="1">{#N/A,#N/A,FALSE,"단축1";#N/A,#N/A,FALSE,"단축2";#N/A,#N/A,FALSE,"단축3";#N/A,#N/A,FALSE,"장축";#N/A,#N/A,FALSE,"4WD"}</definedName>
    <definedName name="KIM" hidden="1">{#N/A,#N/A,FALSE,"단축1";#N/A,#N/A,FALSE,"단축2";#N/A,#N/A,FALSE,"단축3";#N/A,#N/A,FALSE,"장축";#N/A,#N/A,FALSE,"4WD"}</definedName>
    <definedName name="KIT30B" localSheetId="1">#REF!</definedName>
    <definedName name="KIT30B">#REF!</definedName>
    <definedName name="KIT60G" localSheetId="1">#REF!</definedName>
    <definedName name="KIT60G">#REF!</definedName>
    <definedName name="KIT금형개발" localSheetId="1">#REF!</definedName>
    <definedName name="KIT금형개발">#REF!</definedName>
    <definedName name="KJH" localSheetId="1">#REF!</definedName>
    <definedName name="KJH">#REF!</definedName>
    <definedName name="KJI9I" localSheetId="1">#REF!</definedName>
    <definedName name="KJI9I">#REF!</definedName>
    <definedName name="kjkl" localSheetId="1" hidden="1">{#N/A,#N/A,FALSE,"단축1";#N/A,#N/A,FALSE,"단축2";#N/A,#N/A,FALSE,"단축3";#N/A,#N/A,FALSE,"장축";#N/A,#N/A,FALSE,"4WD"}</definedName>
    <definedName name="kjkl" localSheetId="22" hidden="1">{#N/A,#N/A,FALSE,"단축1";#N/A,#N/A,FALSE,"단축2";#N/A,#N/A,FALSE,"단축3";#N/A,#N/A,FALSE,"장축";#N/A,#N/A,FALSE,"4WD"}</definedName>
    <definedName name="kjkl" localSheetId="16" hidden="1">{#N/A,#N/A,FALSE,"단축1";#N/A,#N/A,FALSE,"단축2";#N/A,#N/A,FALSE,"단축3";#N/A,#N/A,FALSE,"장축";#N/A,#N/A,FALSE,"4WD"}</definedName>
    <definedName name="kjkl" hidden="1">{#N/A,#N/A,FALSE,"단축1";#N/A,#N/A,FALSE,"단축2";#N/A,#N/A,FALSE,"단축3";#N/A,#N/A,FALSE,"장축";#N/A,#N/A,FALSE,"4WD"}</definedName>
    <definedName name="KK" localSheetId="1">#REF!</definedName>
    <definedName name="KK">#REF!</definedName>
    <definedName name="KKENGG" localSheetId="1">#REF!</definedName>
    <definedName name="KKENGG">#REF!</definedName>
    <definedName name="KKH" localSheetId="1" hidden="1">{#N/A,#N/A,FALSE,"단축1";#N/A,#N/A,FALSE,"단축2";#N/A,#N/A,FALSE,"단축3";#N/A,#N/A,FALSE,"장축";#N/A,#N/A,FALSE,"4WD"}</definedName>
    <definedName name="KKH" hidden="1">{#N/A,#N/A,FALSE,"단축1";#N/A,#N/A,FALSE,"단축2";#N/A,#N/A,FALSE,"단축3";#N/A,#N/A,FALSE,"장축";#N/A,#N/A,FALSE,"4WD"}</definedName>
    <definedName name="kkk" localSheetId="1" hidden="1">{#N/A,#N/A,FALSE,"단축1";#N/A,#N/A,FALSE,"단축2";#N/A,#N/A,FALSE,"단축3";#N/A,#N/A,FALSE,"장축";#N/A,#N/A,FALSE,"4WD"}</definedName>
    <definedName name="kkk" localSheetId="22" hidden="1">{#N/A,#N/A,FALSE,"단축1";#N/A,#N/A,FALSE,"단축2";#N/A,#N/A,FALSE,"단축3";#N/A,#N/A,FALSE,"장축";#N/A,#N/A,FALSE,"4WD"}</definedName>
    <definedName name="kkk" localSheetId="16" hidden="1">{#N/A,#N/A,FALSE,"단축1";#N/A,#N/A,FALSE,"단축2";#N/A,#N/A,FALSE,"단축3";#N/A,#N/A,FALSE,"장축";#N/A,#N/A,FALSE,"4WD"}</definedName>
    <definedName name="kkk" localSheetId="17" hidden="1">{#N/A,#N/A,FALSE,"단축1";#N/A,#N/A,FALSE,"단축2";#N/A,#N/A,FALSE,"단축3";#N/A,#N/A,FALSE,"장축";#N/A,#N/A,FALSE,"4WD"}</definedName>
    <definedName name="kkk" localSheetId="23" hidden="1">{#N/A,#N/A,FALSE,"단축1";#N/A,#N/A,FALSE,"단축2";#N/A,#N/A,FALSE,"단축3";#N/A,#N/A,FALSE,"장축";#N/A,#N/A,FALSE,"4WD"}</definedName>
    <definedName name="kkk" hidden="1">{#N/A,#N/A,FALSE,"단축1";#N/A,#N/A,FALSE,"단축2";#N/A,#N/A,FALSE,"단축3";#N/A,#N/A,FALSE,"장축";#N/A,#N/A,FALSE,"4WD"}</definedName>
    <definedName name="kkkk" localSheetId="1" hidden="1">#REF!</definedName>
    <definedName name="kkkk" localSheetId="22" hidden="1">#REF!</definedName>
    <definedName name="kkkk" localSheetId="6" hidden="1">#REF!</definedName>
    <definedName name="kkkk" localSheetId="3" hidden="1">#REF!</definedName>
    <definedName name="kkkk" localSheetId="16" hidden="1">#REF!</definedName>
    <definedName name="kkkk" localSheetId="21" hidden="1">#REF!</definedName>
    <definedName name="kkkk" localSheetId="2" hidden="1">#REF!</definedName>
    <definedName name="kkkk" localSheetId="13" hidden="1">#REF!</definedName>
    <definedName name="kkkk" localSheetId="14" hidden="1">#REF!</definedName>
    <definedName name="kkkk" localSheetId="11" hidden="1">#REF!</definedName>
    <definedName name="kkkk" localSheetId="20" hidden="1">#REF!</definedName>
    <definedName name="kkkk" hidden="1">#REF!</definedName>
    <definedName name="KKKKKKK" localSheetId="1" hidden="1">{#N/A,#N/A,FALSE,"단축1";#N/A,#N/A,FALSE,"단축2";#N/A,#N/A,FALSE,"단축3";#N/A,#N/A,FALSE,"장축";#N/A,#N/A,FALSE,"4WD"}</definedName>
    <definedName name="KKKKKKK" hidden="1">{#N/A,#N/A,FALSE,"단축1";#N/A,#N/A,FALSE,"단축2";#N/A,#N/A,FALSE,"단축3";#N/A,#N/A,FALSE,"장축";#N/A,#N/A,FALSE,"4WD"}</definedName>
    <definedName name="km" localSheetId="1">#REF!</definedName>
    <definedName name="km">#REF!</definedName>
    <definedName name="KMC완성차">[1]!BlankMacro1</definedName>
    <definedName name="KPI수" localSheetId="1">#REF!</definedName>
    <definedName name="KPI수">#REF!</definedName>
    <definedName name="KRV" localSheetId="1">#REF!</definedName>
    <definedName name="KRV">#REF!</definedName>
    <definedName name="KSJJ"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T31AW" localSheetId="1">#REF!</definedName>
    <definedName name="KT31AW">#REF!</definedName>
    <definedName name="KT31II" localSheetId="1">#REF!</definedName>
    <definedName name="KT31II">#REF!</definedName>
    <definedName name="KTY" localSheetId="1" hidden="1">{#N/A,#N/A,FALSE,"단축1";#N/A,#N/A,FALSE,"단축2";#N/A,#N/A,FALSE,"단축3";#N/A,#N/A,FALSE,"장축";#N/A,#N/A,FALSE,"4WD"}</definedName>
    <definedName name="KTY" localSheetId="22" hidden="1">{#N/A,#N/A,FALSE,"단축1";#N/A,#N/A,FALSE,"단축2";#N/A,#N/A,FALSE,"단축3";#N/A,#N/A,FALSE,"장축";#N/A,#N/A,FALSE,"4WD"}</definedName>
    <definedName name="KTY" localSheetId="16" hidden="1">{#N/A,#N/A,FALSE,"단축1";#N/A,#N/A,FALSE,"단축2";#N/A,#N/A,FALSE,"단축3";#N/A,#N/A,FALSE,"장축";#N/A,#N/A,FALSE,"4WD"}</definedName>
    <definedName name="KTY" hidden="1">{#N/A,#N/A,FALSE,"단축1";#N/A,#N/A,FALSE,"단축2";#N/A,#N/A,FALSE,"단축3";#N/A,#N/A,FALSE,"장축";#N/A,#N/A,FALSE,"4WD"}</definedName>
    <definedName name="KU" localSheetId="1" hidden="1">{#N/A,#N/A,TRUE,"Y생산";#N/A,#N/A,TRUE,"Y판매";#N/A,#N/A,TRUE,"Y총물량";#N/A,#N/A,TRUE,"Y능력";#N/A,#N/A,TRUE,"YKD"}</definedName>
    <definedName name="KU" localSheetId="22" hidden="1">{#N/A,#N/A,TRUE,"Y생산";#N/A,#N/A,TRUE,"Y판매";#N/A,#N/A,TRUE,"Y총물량";#N/A,#N/A,TRUE,"Y능력";#N/A,#N/A,TRUE,"YKD"}</definedName>
    <definedName name="KU" localSheetId="16" hidden="1">{#N/A,#N/A,TRUE,"Y생산";#N/A,#N/A,TRUE,"Y판매";#N/A,#N/A,TRUE,"Y총물량";#N/A,#N/A,TRUE,"Y능력";#N/A,#N/A,TRUE,"YKD"}</definedName>
    <definedName name="KU" hidden="1">{#N/A,#N/A,TRUE,"Y생산";#N/A,#N/A,TRUE,"Y판매";#N/A,#N/A,TRUE,"Y총물량";#N/A,#N/A,TRUE,"Y능력";#N/A,#N/A,TRUE,"YKD"}</definedName>
    <definedName name="KV" localSheetId="1">#REF!</definedName>
    <definedName name="KV">#REF!</definedName>
    <definedName name="KV25P" localSheetId="1">#REF!</definedName>
    <definedName name="KV25P">#REF!</definedName>
    <definedName name="KV2GN" localSheetId="1">#REF!</definedName>
    <definedName name="KV2GN">#REF!</definedName>
    <definedName name="KV2S" localSheetId="1">#REF!</definedName>
    <definedName name="KV2S">#REF!</definedName>
    <definedName name="KV2SN" localSheetId="1">#REF!</definedName>
    <definedName name="KV2SN">#REF!</definedName>
    <definedName name="KV35II" localSheetId="1">#REF!</definedName>
    <definedName name="KV35II">#REF!</definedName>
    <definedName name="KV35IIP" localSheetId="1">#REF!</definedName>
    <definedName name="KV35IIP">#REF!</definedName>
    <definedName name="KV45P" localSheetId="1">#REF!</definedName>
    <definedName name="KV45P">#REF!</definedName>
    <definedName name="l">[1]!BlankMacro1</definedName>
    <definedName name="L_APL" localSheetId="1">#REF!</definedName>
    <definedName name="L_APL">#REF!</definedName>
    <definedName name="L_Spl_1" localSheetId="1">#REF!</definedName>
    <definedName name="L_Spl_1">#REF!</definedName>
    <definedName name="L_Spl_2" localSheetId="1">#REF!</definedName>
    <definedName name="L_Spl_2">#REF!</definedName>
    <definedName name="l1_" localSheetId="1">#REF!</definedName>
    <definedName name="l1_">#REF!</definedName>
    <definedName name="l2_" localSheetId="1">#REF!</definedName>
    <definedName name="l2_">#REF!</definedName>
    <definedName name="Landclear" localSheetId="1">#REF!</definedName>
    <definedName name="Landclear">#REF!</definedName>
    <definedName name="layout" localSheetId="1">#REF!</definedName>
    <definedName name="layout">#REF!</definedName>
    <definedName name="LC">1330800</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'[1]계정관리 (실적) 2016'!LC3차서</definedName>
    <definedName name="LCA" localSheetId="1">#REF!</definedName>
    <definedName name="LCA">#REF!</definedName>
    <definedName name="Lcomp" localSheetId="1">#REF!</definedName>
    <definedName name="Lcomp">#REF!</definedName>
    <definedName name="leak" localSheetId="1">#REF!</definedName>
    <definedName name="leak">#REF!</definedName>
    <definedName name="leak10" localSheetId="1">#REF!</definedName>
    <definedName name="leak10">#REF!</definedName>
    <definedName name="lee" localSheetId="1">#REF!</definedName>
    <definedName name="lee">#REF!</definedName>
    <definedName name="Left_Cav" localSheetId="1">#REF!</definedName>
    <definedName name="Left_Cav">#REF!</definedName>
    <definedName name="Left_Seal" localSheetId="1">#REF!</definedName>
    <definedName name="Left_Seal">#REF!</definedName>
    <definedName name="Left_Terminal" localSheetId="1">#REF!</definedName>
    <definedName name="Left_Terminal">#REF!</definedName>
    <definedName name="Length" localSheetId="1">#REF!</definedName>
    <definedName name="Length">#REF!</definedName>
    <definedName name="LENS" localSheetId="1">#REF!</definedName>
    <definedName name="LENS">#REF!</definedName>
    <definedName name="LESS" localSheetId="1">#REF!</definedName>
    <definedName name="LESS">#REF!</definedName>
    <definedName name="Level_A" localSheetId="1">#REF!</definedName>
    <definedName name="Level_A">#REF!</definedName>
    <definedName name="Level_B" localSheetId="1">#REF!</definedName>
    <definedName name="Level_B">#REF!</definedName>
    <definedName name="Level_C" localSheetId="1">#REF!</definedName>
    <definedName name="Level_C">#REF!</definedName>
    <definedName name="Level_S" localSheetId="1">#REF!</definedName>
    <definedName name="Level_S">#REF!</definedName>
    <definedName name="LI" localSheetId="1">#REF!</definedName>
    <definedName name="LI">#REF!</definedName>
    <definedName name="lim" localSheetId="1">#REF!</definedName>
    <definedName name="lim">#REF!</definedName>
    <definedName name="LINE" localSheetId="1">#REF!</definedName>
    <definedName name="LINE">#REF!</definedName>
    <definedName name="LINE1" localSheetId="1">#REF!</definedName>
    <definedName name="LINE1">#REF!</definedName>
    <definedName name="LINE2" localSheetId="1">#REF!</definedName>
    <definedName name="LINE2">#REF!</definedName>
    <definedName name="LINE3" localSheetId="1">#REF!</definedName>
    <definedName name="LINE3">#REF!</definedName>
    <definedName name="LINE5" localSheetId="1">#REF!</definedName>
    <definedName name="LINE5">#REF!</definedName>
    <definedName name="LINE6" localSheetId="1">#REF!</definedName>
    <definedName name="LINE6">#REF!</definedName>
    <definedName name="LINE7" localSheetId="1">#REF!</definedName>
    <definedName name="LINE7">#REF!</definedName>
    <definedName name="LINE검토2" localSheetId="1" hidden="1">{#N/A,#N/A,TRUE,"Y생산";#N/A,#N/A,TRUE,"Y판매";#N/A,#N/A,TRUE,"Y총물량";#N/A,#N/A,TRUE,"Y능력";#N/A,#N/A,TRUE,"YKD"}</definedName>
    <definedName name="LINE검토2" localSheetId="22" hidden="1">{#N/A,#N/A,TRUE,"Y생산";#N/A,#N/A,TRUE,"Y판매";#N/A,#N/A,TRUE,"Y총물량";#N/A,#N/A,TRUE,"Y능력";#N/A,#N/A,TRUE,"YKD"}</definedName>
    <definedName name="LINE검토2" localSheetId="16" hidden="1">{#N/A,#N/A,TRUE,"Y생산";#N/A,#N/A,TRUE,"Y판매";#N/A,#N/A,TRUE,"Y총물량";#N/A,#N/A,TRUE,"Y능력";#N/A,#N/A,TRUE,"YKD"}</definedName>
    <definedName name="LINE검토2" hidden="1">{#N/A,#N/A,TRUE,"Y생산";#N/A,#N/A,TRUE,"Y판매";#N/A,#N/A,TRUE,"Y총물량";#N/A,#N/A,TRUE,"Y능력";#N/A,#N/A,TRUE,"YKD"}</definedName>
    <definedName name="LIST" localSheetId="1">#REF!</definedName>
    <definedName name="LIST">#REF!</definedName>
    <definedName name="lk" localSheetId="1">#REF!</definedName>
    <definedName name="lk">#REF!</definedName>
    <definedName name="LKJ" localSheetId="1" hidden="1">{#N/A,#N/A,FALSE,"을지 (4)";#N/A,#N/A,FALSE,"을지 (5)";#N/A,#N/A,FALSE,"을지 (6)"}</definedName>
    <definedName name="LKJ" localSheetId="22" hidden="1">{#N/A,#N/A,FALSE,"을지 (4)";#N/A,#N/A,FALSE,"을지 (5)";#N/A,#N/A,FALSE,"을지 (6)"}</definedName>
    <definedName name="LKJ" localSheetId="16" hidden="1">{#N/A,#N/A,FALSE,"을지 (4)";#N/A,#N/A,FALSE,"을지 (5)";#N/A,#N/A,FALSE,"을지 (6)"}</definedName>
    <definedName name="LKJ" hidden="1">{#N/A,#N/A,FALSE,"을지 (4)";#N/A,#N/A,FALSE,"을지 (5)";#N/A,#N/A,FALSE,"을지 (6)"}</definedName>
    <definedName name="LL" localSheetId="1">#REF!</definedName>
    <definedName name="LL">#REF!</definedName>
    <definedName name="LLL" localSheetId="1" hidden="1">{#N/A,#N/A,FALSE,"단축1";#N/A,#N/A,FALSE,"단축2";#N/A,#N/A,FALSE,"단축3";#N/A,#N/A,FALSE,"장축";#N/A,#N/A,FALSE,"4WD"}</definedName>
    <definedName name="LLL" localSheetId="22" hidden="1">{#N/A,#N/A,FALSE,"단축1";#N/A,#N/A,FALSE,"단축2";#N/A,#N/A,FALSE,"단축3";#N/A,#N/A,FALSE,"장축";#N/A,#N/A,FALSE,"4WD"}</definedName>
    <definedName name="LLL" localSheetId="16" hidden="1">{#N/A,#N/A,FALSE,"단축1";#N/A,#N/A,FALSE,"단축2";#N/A,#N/A,FALSE,"단축3";#N/A,#N/A,FALSE,"장축";#N/A,#N/A,FALSE,"4WD"}</definedName>
    <definedName name="LLL" localSheetId="17" hidden="1">{#N/A,#N/A,FALSE,"단축1";#N/A,#N/A,FALSE,"단축2";#N/A,#N/A,FALSE,"단축3";#N/A,#N/A,FALSE,"장축";#N/A,#N/A,FALSE,"4WD"}</definedName>
    <definedName name="LLL" localSheetId="23" hidden="1">{#N/A,#N/A,FALSE,"단축1";#N/A,#N/A,FALSE,"단축2";#N/A,#N/A,FALSE,"단축3";#N/A,#N/A,FALSE,"장축";#N/A,#N/A,FALSE,"4WD"}</definedName>
    <definedName name="LLL" hidden="1">{#N/A,#N/A,FALSE,"단축1";#N/A,#N/A,FALSE,"단축2";#N/A,#N/A,FALSE,"단축3";#N/A,#N/A,FALSE,"장축";#N/A,#N/A,FALSE,"4WD"}</definedName>
    <definedName name="LLLL" localSheetId="1" hidden="1">{#N/A,#N/A,FALSE,"KMC최종회의(7월) 자료"}</definedName>
    <definedName name="LLLL" localSheetId="22" hidden="1">{#N/A,#N/A,FALSE,"KMC최종회의(7월) 자료"}</definedName>
    <definedName name="LLLL" localSheetId="16" hidden="1">{#N/A,#N/A,FALSE,"KMC최종회의(7월) 자료"}</definedName>
    <definedName name="LLLL" hidden="1">{#N/A,#N/A,FALSE,"KMC최종회의(7월) 자료"}</definedName>
    <definedName name="llllll" localSheetId="1">#REF!</definedName>
    <definedName name="llllll">#REF!</definedName>
    <definedName name="LLZZ" localSheetId="1">#REF!</definedName>
    <definedName name="LLZZ">#REF!</definedName>
    <definedName name="lnm" localSheetId="1" hidden="1">{#N/A,#N/A,FALSE,"단축1";#N/A,#N/A,FALSE,"단축2";#N/A,#N/A,FALSE,"단축3";#N/A,#N/A,FALSE,"장축";#N/A,#N/A,FALSE,"4WD"}</definedName>
    <definedName name="lnm" localSheetId="22" hidden="1">{#N/A,#N/A,FALSE,"단축1";#N/A,#N/A,FALSE,"단축2";#N/A,#N/A,FALSE,"단축3";#N/A,#N/A,FALSE,"장축";#N/A,#N/A,FALSE,"4WD"}</definedName>
    <definedName name="lnm" localSheetId="16" hidden="1">{#N/A,#N/A,FALSE,"단축1";#N/A,#N/A,FALSE,"단축2";#N/A,#N/A,FALSE,"단축3";#N/A,#N/A,FALSE,"장축";#N/A,#N/A,FALSE,"4WD"}</definedName>
    <definedName name="lnm" hidden="1">{#N/A,#N/A,FALSE,"단축1";#N/A,#N/A,FALSE,"단축2";#N/A,#N/A,FALSE,"단축3";#N/A,#N/A,FALSE,"장축";#N/A,#N/A,FALSE,"4WD"}</definedName>
    <definedName name="LOP" localSheetId="1">#REF!</definedName>
    <definedName name="LOP">#REF!</definedName>
    <definedName name="loss" localSheetId="1">#REF!</definedName>
    <definedName name="loss">#REF!</definedName>
    <definedName name="LOT" localSheetId="1">#REF!</definedName>
    <definedName name="LOT">#REF!</definedName>
    <definedName name="LOT선택" localSheetId="1">#REF!</definedName>
    <definedName name="LOT선택">#REF!</definedName>
    <definedName name="LOT수" localSheetId="1">#REF!</definedName>
    <definedName name="LOT수">#REF!</definedName>
    <definedName name="LPro" localSheetId="1">#REF!</definedName>
    <definedName name="LPro">#REF!</definedName>
    <definedName name="lps" localSheetId="1" hidden="1">{#N/A,#N/A,FALSE,"단축1";#N/A,#N/A,FALSE,"단축2";#N/A,#N/A,FALSE,"단축3";#N/A,#N/A,FALSE,"장축";#N/A,#N/A,FALSE,"4WD"}</definedName>
    <definedName name="lps" localSheetId="22" hidden="1">{#N/A,#N/A,FALSE,"단축1";#N/A,#N/A,FALSE,"단축2";#N/A,#N/A,FALSE,"단축3";#N/A,#N/A,FALSE,"장축";#N/A,#N/A,FALSE,"4WD"}</definedName>
    <definedName name="lps" localSheetId="16" hidden="1">{#N/A,#N/A,FALSE,"단축1";#N/A,#N/A,FALSE,"단축2";#N/A,#N/A,FALSE,"단축3";#N/A,#N/A,FALSE,"장축";#N/A,#N/A,FALSE,"4WD"}</definedName>
    <definedName name="lps" hidden="1">{#N/A,#N/A,FALSE,"단축1";#N/A,#N/A,FALSE,"단축2";#N/A,#N/A,FALSE,"단축3";#N/A,#N/A,FALSE,"장축";#N/A,#N/A,FALSE,"4WD"}</definedName>
    <definedName name="LPS가동계획">[1]!BlankMacro1</definedName>
    <definedName name="lrcp522" localSheetId="1">#REF!</definedName>
    <definedName name="lrcp522">#REF!</definedName>
    <definedName name="Lstrip" localSheetId="1">#REF!</definedName>
    <definedName name="Lstrip">#REF!</definedName>
    <definedName name="LUP" localSheetId="1" hidden="1">#REF!</definedName>
    <definedName name="LUP" localSheetId="22" hidden="1">#REF!</definedName>
    <definedName name="LUP" localSheetId="6" hidden="1">#REF!</definedName>
    <definedName name="LUP" localSheetId="3" hidden="1">#REF!</definedName>
    <definedName name="LUP" localSheetId="12" hidden="1">#REF!</definedName>
    <definedName name="LUP" localSheetId="16" hidden="1">#REF!</definedName>
    <definedName name="LUP" localSheetId="21" hidden="1">#REF!</definedName>
    <definedName name="LUP" localSheetId="2" hidden="1">#REF!</definedName>
    <definedName name="LUP" localSheetId="17" hidden="1">#REF!</definedName>
    <definedName name="LUP" localSheetId="13" hidden="1">#REF!</definedName>
    <definedName name="LUP" localSheetId="14" hidden="1">#REF!</definedName>
    <definedName name="LUP" localSheetId="11" hidden="1">#REF!</definedName>
    <definedName name="LUP" localSheetId="23" hidden="1">#REF!</definedName>
    <definedName name="LUP" localSheetId="20" hidden="1">#REF!</definedName>
    <definedName name="LUP" hidden="1">#REF!</definedName>
    <definedName name="LX" localSheetId="1">#REF!</definedName>
    <definedName name="LX">#REF!</definedName>
    <definedName name="LX_DATA" localSheetId="1">#REF!</definedName>
    <definedName name="LX_DATA">#REF!</definedName>
    <definedName name="LXGN" localSheetId="1">#REF!</definedName>
    <definedName name="LXGN">#REF!</definedName>
    <definedName name="LXS" localSheetId="1">#REF!</definedName>
    <definedName name="LXS">#REF!</definedName>
    <definedName name="LXSN" localSheetId="1">#REF!</definedName>
    <definedName name="LXSN">#REF!</definedName>
    <definedName name="LZ">158000</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 localSheetId="1">#REF!</definedName>
    <definedName name="LZ￠￢nC¡I">#REF!</definedName>
    <definedName name="LZZZZ" localSheetId="1">#REF!</definedName>
    <definedName name="LZZZZ">#REF!</definedName>
    <definedName name="LZ목표" localSheetId="1">#REF!</definedName>
    <definedName name="LZ목표">#REF!</definedName>
    <definedName name="m" localSheetId="1">#REF!</definedName>
    <definedName name="m">#REF!</definedName>
    <definedName name="M5ZR1" localSheetId="1">#REF!</definedName>
    <definedName name="M5ZR1">#REF!</definedName>
    <definedName name="MACRO">[1]!PCDOCSFileClose</definedName>
    <definedName name="Macro12" localSheetId="1">#REF!</definedName>
    <definedName name="Macro12">#REF!</definedName>
    <definedName name="Macro13" localSheetId="1">#REF!</definedName>
    <definedName name="Macro13">#REF!</definedName>
    <definedName name="Macro15" localSheetId="1">#REF!</definedName>
    <definedName name="Macro15">#REF!</definedName>
    <definedName name="Macro16" localSheetId="1">#REF!</definedName>
    <definedName name="Macro16">#REF!</definedName>
    <definedName name="Macro2" localSheetId="1">#REF!</definedName>
    <definedName name="Macro2">#REF!</definedName>
    <definedName name="Macro21" localSheetId="1">#REF!</definedName>
    <definedName name="Macro21">#REF!</definedName>
    <definedName name="Macro6" localSheetId="1">#REF!</definedName>
    <definedName name="Macro6">#REF!</definedName>
    <definedName name="manrate" localSheetId="1">#REF!</definedName>
    <definedName name="manrate">#REF!</definedName>
    <definedName name="MASTER" localSheetId="1">#REF!</definedName>
    <definedName name="MASTER">#REF!</definedName>
    <definedName name="material2" localSheetId="1">#REF!</definedName>
    <definedName name="material2">#REF!</definedName>
    <definedName name="matprice" localSheetId="1">#REF!</definedName>
    <definedName name="matprice">#REF!</definedName>
    <definedName name="matprice2" localSheetId="1">#REF!</definedName>
    <definedName name="matprice2">#REF!</definedName>
    <definedName name="MC.CRDPTN" localSheetId="1">#REF!</definedName>
    <definedName name="MC.CRDPTN">#REF!</definedName>
    <definedName name="MÇà" localSheetId="1">#REF!</definedName>
    <definedName name="MÇà">#REF!</definedName>
    <definedName name="MCP" localSheetId="1">#REF!</definedName>
    <definedName name="MCP">#REF!</definedName>
    <definedName name="MH" localSheetId="1" hidden="1">{#N/A,#N/A,FALSE,"초도품";#N/A,#N/A,FALSE,"초도품 (2)";#N/A,#N/A,FALSE,"초도품 (3)";#N/A,#N/A,FALSE,"초도품 (4)";#N/A,#N/A,FALSE,"초도품 (5)";#N/A,#N/A,FALSE,"초도품 (6)"}</definedName>
    <definedName name="MH" localSheetId="22" hidden="1">{#N/A,#N/A,FALSE,"초도품";#N/A,#N/A,FALSE,"초도품 (2)";#N/A,#N/A,FALSE,"초도품 (3)";#N/A,#N/A,FALSE,"초도품 (4)";#N/A,#N/A,FALSE,"초도품 (5)";#N/A,#N/A,FALSE,"초도품 (6)"}</definedName>
    <definedName name="MH" localSheetId="16" hidden="1">{#N/A,#N/A,FALSE,"초도품";#N/A,#N/A,FALSE,"초도품 (2)";#N/A,#N/A,FALSE,"초도품 (3)";#N/A,#N/A,FALSE,"초도품 (4)";#N/A,#N/A,FALSE,"초도품 (5)";#N/A,#N/A,FALSE,"초도품 (6)"}</definedName>
    <definedName name="MH" hidden="1">{#N/A,#N/A,FALSE,"초도품";#N/A,#N/A,FALSE,"초도품 (2)";#N/A,#N/A,FALSE,"초도품 (3)";#N/A,#N/A,FALSE,"초도품 (4)";#N/A,#N/A,FALSE,"초도품 (5)";#N/A,#N/A,FALSE,"초도품 (6)"}</definedName>
    <definedName name="MH향상" localSheetId="1" hidden="1">{#N/A,#N/A,TRUE,"Y생산";#N/A,#N/A,TRUE,"Y판매";#N/A,#N/A,TRUE,"Y총물량";#N/A,#N/A,TRUE,"Y능력";#N/A,#N/A,TRUE,"YKD"}</definedName>
    <definedName name="MH향상" localSheetId="22" hidden="1">{#N/A,#N/A,TRUE,"Y생산";#N/A,#N/A,TRUE,"Y판매";#N/A,#N/A,TRUE,"Y총물량";#N/A,#N/A,TRUE,"Y능력";#N/A,#N/A,TRUE,"YKD"}</definedName>
    <definedName name="MH향상" localSheetId="16" hidden="1">{#N/A,#N/A,TRUE,"Y생산";#N/A,#N/A,TRUE,"Y판매";#N/A,#N/A,TRUE,"Y총물량";#N/A,#N/A,TRUE,"Y능력";#N/A,#N/A,TRUE,"YKD"}</definedName>
    <definedName name="MH향상" hidden="1">{#N/A,#N/A,TRUE,"Y생산";#N/A,#N/A,TRUE,"Y판매";#N/A,#N/A,TRUE,"Y총물량";#N/A,#N/A,TRUE,"Y능력";#N/A,#N/A,TRUE,"YKD"}</definedName>
    <definedName name="MID" localSheetId="1">#REF!</definedName>
    <definedName name="MID">#REF!</definedName>
    <definedName name="MINI" localSheetId="1">#REF!</definedName>
    <definedName name="MINI">#REF!</definedName>
    <definedName name="MIP" localSheetId="1">#REF!</definedName>
    <definedName name="MIP">#REF!</definedName>
    <definedName name="MIPX3">'[1]계정관리 (실적) 2016'!MIPX3</definedName>
    <definedName name="MIS" localSheetId="1">#REF!</definedName>
    <definedName name="MIS">#REF!</definedName>
    <definedName name="MJ" localSheetId="1">#REF!</definedName>
    <definedName name="MJ">#REF!</definedName>
    <definedName name="MM" localSheetId="1">#REF!</definedName>
    <definedName name="MM">#REF!</definedName>
    <definedName name="MMM" localSheetId="1">#REF!</definedName>
    <definedName name="MMM">#REF!</definedName>
    <definedName name="MMMM" localSheetId="1" hidden="1">{#N/A,#N/A,FALSE,"KMC최종회의(7월) 자료"}</definedName>
    <definedName name="MMMM" localSheetId="22" hidden="1">{#N/A,#N/A,FALSE,"KMC최종회의(7월) 자료"}</definedName>
    <definedName name="MMMM" localSheetId="16" hidden="1">{#N/A,#N/A,FALSE,"KMC최종회의(7월) 자료"}</definedName>
    <definedName name="MMMM" hidden="1">{#N/A,#N/A,FALSE,"KMC최종회의(7월) 자료"}</definedName>
    <definedName name="Module1.Macro1">'[1]계정관리 (실적) 2016'!Module1.Macro1</definedName>
    <definedName name="Module1.Macro2">'[1]계정관리 (실적) 2016'!Module1.Macro2</definedName>
    <definedName name="Module1.Macro3">'[1]계정관리 (실적) 2016'!Module1.Macro3</definedName>
    <definedName name="Module2.Macro5">'[1]계정관리 (실적) 2016'!Module2.Macro5</definedName>
    <definedName name="Module4.매크로10">'[1]계정관리 (실적) 2016'!Module4.매크로10</definedName>
    <definedName name="Module4.매크로11">'[1]계정관리 (실적) 2016'!Module4.매크로11</definedName>
    <definedName name="Module4.매크로12">'[1]계정관리 (실적) 2016'!Module4.매크로12</definedName>
    <definedName name="Module4.매크로13">'[1]계정관리 (실적) 2016'!Module4.매크로13</definedName>
    <definedName name="Module4.매크로14">'[1]계정관리 (실적) 2016'!Module4.매크로14</definedName>
    <definedName name="Module4.매크로15">'[1]계정관리 (실적) 2016'!Module4.매크로15</definedName>
    <definedName name="Module4.매크로16">'[1]계정관리 (실적) 2016'!Module4.매크로16</definedName>
    <definedName name="Module4.매크로17">'[1]계정관리 (실적) 2016'!Module4.매크로17</definedName>
    <definedName name="Module4.매크로6">'[1]계정관리 (실적) 2016'!Module4.매크로6</definedName>
    <definedName name="Module4.매크로8">'[1]계정관리 (실적) 2016'!Module4.매크로8</definedName>
    <definedName name="Module4.매크로9">'[1]계정관리 (실적) 2016'!Module4.매크로9</definedName>
    <definedName name="MOLD" localSheetId="1">#REF!</definedName>
    <definedName name="MOLD">#REF!</definedName>
    <definedName name="MOV" localSheetId="1" hidden="1">{#N/A,#N/A,FALSE,"단축1";#N/A,#N/A,FALSE,"단축2";#N/A,#N/A,FALSE,"단축3";#N/A,#N/A,FALSE,"장축";#N/A,#N/A,FALSE,"4WD"}</definedName>
    <definedName name="MOV" localSheetId="22" hidden="1">{#N/A,#N/A,FALSE,"단축1";#N/A,#N/A,FALSE,"단축2";#N/A,#N/A,FALSE,"단축3";#N/A,#N/A,FALSE,"장축";#N/A,#N/A,FALSE,"4WD"}</definedName>
    <definedName name="MOV" localSheetId="16" hidden="1">{#N/A,#N/A,FALSE,"단축1";#N/A,#N/A,FALSE,"단축2";#N/A,#N/A,FALSE,"단축3";#N/A,#N/A,FALSE,"장축";#N/A,#N/A,FALSE,"4WD"}</definedName>
    <definedName name="MOV" hidden="1">{#N/A,#N/A,FALSE,"단축1";#N/A,#N/A,FALSE,"단축2";#N/A,#N/A,FALSE,"단축3";#N/A,#N/A,FALSE,"장축";#N/A,#N/A,FALSE,"4WD"}</definedName>
    <definedName name="MRB">[1]!BlankMacro1</definedName>
    <definedName name="MSFSFF" localSheetId="1">#REF!</definedName>
    <definedName name="MSFSFF">#REF!</definedName>
    <definedName name="MS검사구" localSheetId="1">#REF!</definedName>
    <definedName name="MS검사구">#REF!</definedName>
    <definedName name="mukund" localSheetId="1" hidden="1">{#N/A,#N/A,FALSE,"단축1";#N/A,#N/A,FALSE,"단축2";#N/A,#N/A,FALSE,"단축3";#N/A,#N/A,FALSE,"장축";#N/A,#N/A,FALSE,"4WD"}</definedName>
    <definedName name="mukund" hidden="1">{#N/A,#N/A,FALSE,"단축1";#N/A,#N/A,FALSE,"단축2";#N/A,#N/A,FALSE,"단축3";#N/A,#N/A,FALSE,"장축";#N/A,#N/A,FALSE,"4WD"}</definedName>
    <definedName name="MZ" localSheetId="1">#REF!</definedName>
    <definedName name="MZ">#REF!</definedName>
    <definedName name="M행" localSheetId="1">#REF!</definedName>
    <definedName name="M행">#REF!</definedName>
    <definedName name="name" localSheetId="1">#REF!</definedName>
    <definedName name="name">#REF!</definedName>
    <definedName name="nb" localSheetId="1">'[1]노무비 계획 및 실적 (2차수정)'!_a1O,'3.경영실적 PT'!_a2O,'3.경영실적 PT'!_a3O</definedName>
    <definedName name="nb">'[1]노무비 계획 및 실적 (2차수정)'!_a1O,_a2O,_a3O</definedName>
    <definedName name="NB7GN" localSheetId="1">#REF!</definedName>
    <definedName name="NB7GN">#REF!</definedName>
    <definedName name="NB7S" localSheetId="1">#REF!</definedName>
    <definedName name="NB7S">#REF!</definedName>
    <definedName name="NB7SN" localSheetId="1">#REF!</definedName>
    <definedName name="NB7SN">#REF!</definedName>
    <definedName name="NB9GN" localSheetId="1">#REF!</definedName>
    <definedName name="NB9GN">#REF!</definedName>
    <definedName name="NB9S" localSheetId="1">#REF!</definedName>
    <definedName name="NB9S">#REF!</definedName>
    <definedName name="NB9SN" localSheetId="1">#REF!</definedName>
    <definedName name="NB9SN">#REF!</definedName>
    <definedName name="nbg">[1]!BlankMacro1</definedName>
    <definedName name="nbjv">[1]!BlankMacro1</definedName>
    <definedName name="NÇà" localSheetId="1">#REF!</definedName>
    <definedName name="NÇà">#REF!</definedName>
    <definedName name="NET" localSheetId="1">#REF!</definedName>
    <definedName name="NET">#REF!</definedName>
    <definedName name="net_wt1" localSheetId="1">#REF!</definedName>
    <definedName name="net_wt1">#REF!</definedName>
    <definedName name="net_wt2" localSheetId="1">#REF!</definedName>
    <definedName name="net_wt2">#REF!</definedName>
    <definedName name="netl" localSheetId="1">#REF!</definedName>
    <definedName name="netl">#REF!</definedName>
    <definedName name="netwt" localSheetId="1">#REF!</definedName>
    <definedName name="netwt">#REF!</definedName>
    <definedName name="NEW" localSheetId="1" hidden="1">#REF!</definedName>
    <definedName name="NEW" localSheetId="22" hidden="1">#REF!</definedName>
    <definedName name="NEW" localSheetId="6" hidden="1">#REF!</definedName>
    <definedName name="NEW" localSheetId="3" hidden="1">#REF!</definedName>
    <definedName name="NEW" localSheetId="16" hidden="1">#REF!</definedName>
    <definedName name="NEW" localSheetId="21" hidden="1">#REF!</definedName>
    <definedName name="NEW" localSheetId="2" hidden="1">#REF!</definedName>
    <definedName name="NEW" localSheetId="13" hidden="1">#REF!</definedName>
    <definedName name="NEW" localSheetId="14" hidden="1">#REF!</definedName>
    <definedName name="NEW" localSheetId="11" hidden="1">#REF!</definedName>
    <definedName name="NEW" localSheetId="20" hidden="1">#REF!</definedName>
    <definedName name="NEW" hidden="1">#REF!</definedName>
    <definedName name="NEWCODE" localSheetId="1">#REF!</definedName>
    <definedName name="NEWCODE">#REF!</definedName>
    <definedName name="NITIN" localSheetId="1">#REF!</definedName>
    <definedName name="NITIN">#REF!</definedName>
    <definedName name="NJM" localSheetId="1">#REF!</definedName>
    <definedName name="NJM">#REF!</definedName>
    <definedName name="NN" localSheetId="1">#REF!</definedName>
    <definedName name="NN">#REF!</definedName>
    <definedName name="NNN" localSheetId="1">#REF!</definedName>
    <definedName name="NNN">#REF!</definedName>
    <definedName name="nnnnn" localSheetId="1">#REF!</definedName>
    <definedName name="nnnnn">#REF!</definedName>
    <definedName name="nnnnnn" localSheetId="1">#REF!</definedName>
    <definedName name="nnnnnn">#REF!</definedName>
    <definedName name="NNNNNNNNNNNNNNN" localSheetId="1">#REF!</definedName>
    <definedName name="NNNNNNNNNNNNNNN">#REF!</definedName>
    <definedName name="NT" localSheetId="1">#REF!</definedName>
    <definedName name="NT">#REF!</definedName>
    <definedName name="NT1.5" localSheetId="1">#REF!</definedName>
    <definedName name="NT1.5">#REF!</definedName>
    <definedName name="NT1.5GN" localSheetId="1">#REF!</definedName>
    <definedName name="NT1.5GN">#REF!</definedName>
    <definedName name="NT1.5S" localSheetId="1">#REF!</definedName>
    <definedName name="NT1.5S">#REF!</definedName>
    <definedName name="NT1.5SN" localSheetId="1">#REF!</definedName>
    <definedName name="NT1.5SN">#REF!</definedName>
    <definedName name="NT10GN" localSheetId="1">#REF!</definedName>
    <definedName name="NT10GN">#REF!</definedName>
    <definedName name="NT10S" localSheetId="1">#REF!</definedName>
    <definedName name="NT10S">#REF!</definedName>
    <definedName name="NT10SN" localSheetId="1">#REF!</definedName>
    <definedName name="NT10SN">#REF!</definedName>
    <definedName name="NT1GN" localSheetId="1">#REF!</definedName>
    <definedName name="NT1GN">#REF!</definedName>
    <definedName name="NT1S" localSheetId="1">#REF!</definedName>
    <definedName name="NT1S">#REF!</definedName>
    <definedName name="NT1SN" localSheetId="1">#REF!</definedName>
    <definedName name="NT1SN">#REF!</definedName>
    <definedName name="NT2.5" localSheetId="1">#REF!</definedName>
    <definedName name="NT2.5">#REF!</definedName>
    <definedName name="NT2.5GN" localSheetId="1">#REF!</definedName>
    <definedName name="NT2.5GN">#REF!</definedName>
    <definedName name="NT2.5S" localSheetId="1">#REF!</definedName>
    <definedName name="NT2.5S">#REF!</definedName>
    <definedName name="NT2.5SN" localSheetId="1">#REF!</definedName>
    <definedName name="NT2.5SN">#REF!</definedName>
    <definedName name="NTGN" localSheetId="1">#REF!</definedName>
    <definedName name="NTGN">#REF!</definedName>
    <definedName name="NTS" localSheetId="1">#REF!</definedName>
    <definedName name="NTS">#REF!</definedName>
    <definedName name="NTSN" localSheetId="1">#REF!</definedName>
    <definedName name="NTSN">#REF!</definedName>
    <definedName name="NTT" localSheetId="1">#REF!</definedName>
    <definedName name="NTT">#REF!</definedName>
    <definedName name="nut" localSheetId="1">#REF!</definedName>
    <definedName name="nut">#REF!</definedName>
    <definedName name="nvg" localSheetId="1">#REF!</definedName>
    <definedName name="nvg">#REF!</definedName>
    <definedName name="N행" localSheetId="1">#REF!</definedName>
    <definedName name="N행">#REF!</definedName>
    <definedName name="O" localSheetId="1">#REF!</definedName>
    <definedName name="O">#REF!</definedName>
    <definedName name="º?°æ" localSheetId="1">#REF!</definedName>
    <definedName name="º?°æ">#REF!</definedName>
    <definedName name="º¯°æ" localSheetId="1">#REF!</definedName>
    <definedName name="º¯°æ">#REF!</definedName>
    <definedName name="O¤eEoÆ¿ø_oÆ¡I" localSheetId="1">#REF!</definedName>
    <definedName name="O¤eEoÆ¿ø_oÆ¡I">#REF!</definedName>
    <definedName name="Ó¤êÈôÆ¿ø_ôÆ¡Í" localSheetId="1">#REF!</definedName>
    <definedName name="Ó¤êÈôÆ¿ø_ôÆ¡Í">#REF!</definedName>
    <definedName name="OÇà" localSheetId="1">#REF!</definedName>
    <definedName name="OÇà">#REF!</definedName>
    <definedName name="OCC" localSheetId="1">#REF!</definedName>
    <definedName name="OCC">#REF!</definedName>
    <definedName name="OFFJT계" localSheetId="1">#REF!</definedName>
    <definedName name="OFFJT계">#REF!</definedName>
    <definedName name="oheoh" localSheetId="1">#REF!</definedName>
    <definedName name="oheoh">#REF!</definedName>
    <definedName name="ºI¼­" localSheetId="1">#REF!</definedName>
    <definedName name="ºI¼­">#REF!</definedName>
    <definedName name="ºÎ¼­" localSheetId="1">#REF!</definedName>
    <definedName name="ºÎ¼­">#REF!</definedName>
    <definedName name="oie" localSheetId="1" hidden="1">{#N/A,#N/A,FALSE,"단축1";#N/A,#N/A,FALSE,"단축2";#N/A,#N/A,FALSE,"단축3";#N/A,#N/A,FALSE,"장축";#N/A,#N/A,FALSE,"4WD"}</definedName>
    <definedName name="oie" localSheetId="22" hidden="1">{#N/A,#N/A,FALSE,"단축1";#N/A,#N/A,FALSE,"단축2";#N/A,#N/A,FALSE,"단축3";#N/A,#N/A,FALSE,"장축";#N/A,#N/A,FALSE,"4WD"}</definedName>
    <definedName name="oie" localSheetId="16" hidden="1">{#N/A,#N/A,FALSE,"단축1";#N/A,#N/A,FALSE,"단축2";#N/A,#N/A,FALSE,"단축3";#N/A,#N/A,FALSE,"장축";#N/A,#N/A,FALSE,"4WD"}</definedName>
    <definedName name="oie" hidden="1">{#N/A,#N/A,FALSE,"단축1";#N/A,#N/A,FALSE,"단축2";#N/A,#N/A,FALSE,"단축3";#N/A,#N/A,FALSE,"장축";#N/A,#N/A,FALSE,"4WD"}</definedName>
    <definedName name="OJT계" localSheetId="1">#REF!</definedName>
    <definedName name="OJT계">#REF!</definedName>
    <definedName name="ºn±³A" localSheetId="1">#REF!</definedName>
    <definedName name="ºn±³A">#REF!</definedName>
    <definedName name="ºñ±³A" localSheetId="1">#REF!</definedName>
    <definedName name="ºñ±³A">#REF!</definedName>
    <definedName name="ONE" localSheetId="1">#REF!</definedName>
    <definedName name="ONE">#REF!</definedName>
    <definedName name="OO" localSheetId="1">#REF!</definedName>
    <definedName name="OO">#REF!</definedName>
    <definedName name="ooo" localSheetId="1">#REF!</definedName>
    <definedName name="ooo">#REF!</definedName>
    <definedName name="OPT" localSheetId="1">#REF!</definedName>
    <definedName name="OPT">#REF!</definedName>
    <definedName name="Options" localSheetId="1">#REF!</definedName>
    <definedName name="Options">#REF!</definedName>
    <definedName name="OrderTable" localSheetId="1" hidden="1">#REF!</definedName>
    <definedName name="OrderTable" hidden="1">#REF!</definedName>
    <definedName name="OS회의" localSheetId="1">#REF!</definedName>
    <definedName name="OS회의">#REF!</definedName>
    <definedName name="outdia2" localSheetId="1">#REF!</definedName>
    <definedName name="outdia2">#REF!</definedName>
    <definedName name="OUTER" localSheetId="1">#REF!</definedName>
    <definedName name="OUTER">#REF!</definedName>
    <definedName name="O행" localSheetId="1">#REF!</definedName>
    <definedName name="O행">#REF!</definedName>
    <definedName name="p" localSheetId="1">#REF!</definedName>
    <definedName name="p">#REF!</definedName>
    <definedName name="p1_" localSheetId="1">#REF!</definedName>
    <definedName name="p1_">#REF!</definedName>
    <definedName name="P1정치" localSheetId="1">#REF!</definedName>
    <definedName name="P1정치">#REF!</definedName>
    <definedName name="P3가공향상" localSheetId="1" hidden="1">{#N/A,#N/A,TRUE,"Y생산";#N/A,#N/A,TRUE,"Y판매";#N/A,#N/A,TRUE,"Y총물량";#N/A,#N/A,TRUE,"Y능력";#N/A,#N/A,TRUE,"YKD"}</definedName>
    <definedName name="P3가공향상" localSheetId="22" hidden="1">{#N/A,#N/A,TRUE,"Y생산";#N/A,#N/A,TRUE,"Y판매";#N/A,#N/A,TRUE,"Y총물량";#N/A,#N/A,TRUE,"Y능력";#N/A,#N/A,TRUE,"YKD"}</definedName>
    <definedName name="P3가공향상" localSheetId="16" hidden="1">{#N/A,#N/A,TRUE,"Y생산";#N/A,#N/A,TRUE,"Y판매";#N/A,#N/A,TRUE,"Y총물량";#N/A,#N/A,TRUE,"Y능력";#N/A,#N/A,TRUE,"YKD"}</definedName>
    <definedName name="P3가공향상" hidden="1">{#N/A,#N/A,TRUE,"Y생산";#N/A,#N/A,TRUE,"Y판매";#N/A,#N/A,TRUE,"Y총물량";#N/A,#N/A,TRUE,"Y능력";#N/A,#N/A,TRUE,"YKD"}</definedName>
    <definedName name="PA" localSheetId="1">#REF!</definedName>
    <definedName name="PA">#REF!</definedName>
    <definedName name="PACKAGE3" localSheetId="1" hidden="1">{#N/A,#N/A,FALSE,"단축1";#N/A,#N/A,FALSE,"단축2";#N/A,#N/A,FALSE,"단축3";#N/A,#N/A,FALSE,"장축";#N/A,#N/A,FALSE,"4WD"}</definedName>
    <definedName name="PACKAGE3" localSheetId="22" hidden="1">{#N/A,#N/A,FALSE,"단축1";#N/A,#N/A,FALSE,"단축2";#N/A,#N/A,FALSE,"단축3";#N/A,#N/A,FALSE,"장축";#N/A,#N/A,FALSE,"4WD"}</definedName>
    <definedName name="PACKAGE3" localSheetId="16" hidden="1">{#N/A,#N/A,FALSE,"단축1";#N/A,#N/A,FALSE,"단축2";#N/A,#N/A,FALSE,"단축3";#N/A,#N/A,FALSE,"장축";#N/A,#N/A,FALSE,"4WD"}</definedName>
    <definedName name="PACKAGE3" hidden="1">{#N/A,#N/A,FALSE,"단축1";#N/A,#N/A,FALSE,"단축2";#N/A,#N/A,FALSE,"단축3";#N/A,#N/A,FALSE,"장축";#N/A,#N/A,FALSE,"4WD"}</definedName>
    <definedName name="PADWN" localSheetId="1" hidden="1">#REF!</definedName>
    <definedName name="PADWN" localSheetId="22" hidden="1">#REF!</definedName>
    <definedName name="PADWN" localSheetId="6" hidden="1">#REF!</definedName>
    <definedName name="PADWN" localSheetId="3" hidden="1">#REF!</definedName>
    <definedName name="PADWN" localSheetId="16" hidden="1">#REF!</definedName>
    <definedName name="PADWN" localSheetId="21" hidden="1">#REF!</definedName>
    <definedName name="PADWN" localSheetId="2" hidden="1">#REF!</definedName>
    <definedName name="PADWN" localSheetId="13" hidden="1">#REF!</definedName>
    <definedName name="PADWN" localSheetId="14" hidden="1">#REF!</definedName>
    <definedName name="PADWN" localSheetId="11" hidden="1">#REF!</definedName>
    <definedName name="PADWN" localSheetId="20" hidden="1">#REF!</definedName>
    <definedName name="PADWN" hidden="1">#REF!</definedName>
    <definedName name="PAM" localSheetId="1">#REF!</definedName>
    <definedName name="PAM">#REF!</definedName>
    <definedName name="PART"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S" localSheetId="1">#REF!</definedName>
    <definedName name="PARTS">#REF!</definedName>
    <definedName name="Parts_NO" localSheetId="1">#REF!</definedName>
    <definedName name="Parts_NO">#REF!</definedName>
    <definedName name="PÇà" localSheetId="1">#REF!</definedName>
    <definedName name="PÇà">#REF!</definedName>
    <definedName name="PCS" localSheetId="1">#REF!</definedName>
    <definedName name="PCS">#REF!</definedName>
    <definedName name="PD" localSheetId="1">#REF!</definedName>
    <definedName name="PD">#REF!</definedName>
    <definedName name="PDGN" localSheetId="1">#REF!</definedName>
    <definedName name="PDGN">#REF!</definedName>
    <definedName name="PDS" localSheetId="1">#REF!</definedName>
    <definedName name="PDS">#REF!</definedName>
    <definedName name="PDSN" localSheetId="1">#REF!</definedName>
    <definedName name="PDSN">#REF!</definedName>
    <definedName name="phc" localSheetId="1">#REF!</definedName>
    <definedName name="phc">#REF!</definedName>
    <definedName name="Phone" localSheetId="1">#REF!</definedName>
    <definedName name="Phone">#REF!</definedName>
    <definedName name="PI" localSheetId="1">#REF!</definedName>
    <definedName name="PI">#REF!</definedName>
    <definedName name="PJ" localSheetId="1" hidden="1">{#N/A,#N/A,FALSE,"초도품";#N/A,#N/A,FALSE,"초도품 (2)";#N/A,#N/A,FALSE,"초도품 (3)";#N/A,#N/A,FALSE,"초도품 (4)";#N/A,#N/A,FALSE,"초도품 (5)";#N/A,#N/A,FALSE,"초도품 (6)"}</definedName>
    <definedName name="PJ" localSheetId="22" hidden="1">{#N/A,#N/A,FALSE,"초도품";#N/A,#N/A,FALSE,"초도품 (2)";#N/A,#N/A,FALSE,"초도품 (3)";#N/A,#N/A,FALSE,"초도품 (4)";#N/A,#N/A,FALSE,"초도품 (5)";#N/A,#N/A,FALSE,"초도품 (6)"}</definedName>
    <definedName name="PJ" localSheetId="16" hidden="1">{#N/A,#N/A,FALSE,"초도품";#N/A,#N/A,FALSE,"초도품 (2)";#N/A,#N/A,FALSE,"초도품 (3)";#N/A,#N/A,FALSE,"초도품 (4)";#N/A,#N/A,FALSE,"초도품 (5)";#N/A,#N/A,FALSE,"초도품 (6)"}</definedName>
    <definedName name="PJ" hidden="1">{#N/A,#N/A,FALSE,"초도품";#N/A,#N/A,FALSE,"초도품 (2)";#N/A,#N/A,FALSE,"초도품 (3)";#N/A,#N/A,FALSE,"초도품 (4)";#N/A,#N/A,FALSE,"초도품 (5)";#N/A,#N/A,FALSE,"초도품 (6)"}</definedName>
    <definedName name="PLAN_1" localSheetId="1">#REF!</definedName>
    <definedName name="PLAN_1">#REF!</definedName>
    <definedName name="PLAN_2">1</definedName>
    <definedName name="PLASTIC" localSheetId="1">#REF!</definedName>
    <definedName name="PLASTIC">#REF!</definedName>
    <definedName name="PLEASE">[1]!BlankMacro1</definedName>
    <definedName name="plt" localSheetId="1">#REF!</definedName>
    <definedName name="plt">#REF!</definedName>
    <definedName name="pltt" localSheetId="1">#REF!</definedName>
    <definedName name="pltt">#REF!</definedName>
    <definedName name="PLT비" localSheetId="1">#REF!</definedName>
    <definedName name="PLT비">#REF!</definedName>
    <definedName name="PL재질명" localSheetId="1">#REF!</definedName>
    <definedName name="PL재질명">#REF!</definedName>
    <definedName name="PNA" localSheetId="1">#REF!</definedName>
    <definedName name="PNA">#REF!</definedName>
    <definedName name="PNAGN" localSheetId="1">#REF!</definedName>
    <definedName name="PNAGN">#REF!</definedName>
    <definedName name="PNAME" localSheetId="1">#REF!</definedName>
    <definedName name="PNAME">#REF!</definedName>
    <definedName name="PNAS" localSheetId="1">#REF!</definedName>
    <definedName name="PNAS">#REF!</definedName>
    <definedName name="PNASN" localSheetId="1">#REF!</definedName>
    <definedName name="PNASN">#REF!</definedName>
    <definedName name="pnl" localSheetId="1">#REF!</definedName>
    <definedName name="pnl">#REF!</definedName>
    <definedName name="PNLRR" localSheetId="1">#REF!</definedName>
    <definedName name="PNLRR">#REF!</definedName>
    <definedName name="PNO" localSheetId="1">#REF!</definedName>
    <definedName name="PNO">#REF!</definedName>
    <definedName name="pnumber" localSheetId="1">#REF!</definedName>
    <definedName name="pnumber">#REF!</definedName>
    <definedName name="PO" localSheetId="1">#REF!</definedName>
    <definedName name="PO">#REF!</definedName>
    <definedName name="poi" localSheetId="1" hidden="1">{#N/A,#N/A,FALSE,"단축1";#N/A,#N/A,FALSE,"단축2";#N/A,#N/A,FALSE,"단축3";#N/A,#N/A,FALSE,"장축";#N/A,#N/A,FALSE,"4WD"}</definedName>
    <definedName name="poi" localSheetId="22" hidden="1">{#N/A,#N/A,FALSE,"단축1";#N/A,#N/A,FALSE,"단축2";#N/A,#N/A,FALSE,"단축3";#N/A,#N/A,FALSE,"장축";#N/A,#N/A,FALSE,"4WD"}</definedName>
    <definedName name="poi" localSheetId="16" hidden="1">{#N/A,#N/A,FALSE,"단축1";#N/A,#N/A,FALSE,"단축2";#N/A,#N/A,FALSE,"단축3";#N/A,#N/A,FALSE,"장축";#N/A,#N/A,FALSE,"4WD"}</definedName>
    <definedName name="poi" hidden="1">{#N/A,#N/A,FALSE,"단축1";#N/A,#N/A,FALSE,"단축2";#N/A,#N/A,FALSE,"단축3";#N/A,#N/A,FALSE,"장축";#N/A,#N/A,FALSE,"4WD"}</definedName>
    <definedName name="POlkpdpdukukprprrkrkrtMtbtbtb39" localSheetId="1">#REF!</definedName>
    <definedName name="POlkpdpdukukprprrkrkrtMtbtbtb39">#REF!</definedName>
    <definedName name="POlkprprrkrkrkpdpdukukukukrtMtb" localSheetId="1">#REF!</definedName>
    <definedName name="POlkprprrkrkrkpdpdukukukukrtMtb">#REF!</definedName>
    <definedName name="POR1015C413rtPPOR1631C1520rtP" localSheetId="1">#REF!</definedName>
    <definedName name="POR1015C413rtPPOR1631C1520rtP">#REF!</definedName>
    <definedName name="POR117148C114RTM0TB0TB0TB0TB0TB" localSheetId="1">#REF!</definedName>
    <definedName name="POR117148C114RTM0TB0TB0TB0TB0TB">#REF!</definedName>
    <definedName name="POR1342C114RTM0TB0TB0TB0TB0TBTB" localSheetId="1">#REF!</definedName>
    <definedName name="POR1342C114RTM0TB0TB0TB0TB0TBTB">#REF!</definedName>
    <definedName name="por134c115RTRT" localSheetId="1">#REF!</definedName>
    <definedName name="por134c115RTRT">#REF!</definedName>
    <definedName name="POR149182C114RTM0TB0TB0TB0TB0TB" localSheetId="1">#REF!</definedName>
    <definedName name="POR149182C114RTM0TB0TB0TB0TB0TB">#REF!</definedName>
    <definedName name="POR183215C114RTM0TB0TB0TB0TB0TB" localSheetId="1">#REF!</definedName>
    <definedName name="POR183215C114RTM0TB0TB0TB0TB0TB">#REF!</definedName>
    <definedName name="por1c1r41c12RTRT" localSheetId="1">#REF!</definedName>
    <definedName name="por1c1r41c12RTRT">#REF!</definedName>
    <definedName name="POR1C1R59C22RTSQKS15C6LRTPPPPPT" localSheetId="1">#REF!</definedName>
    <definedName name="POR1C1R59C22RTSQKS15C6LRTPPPPPT">#REF!</definedName>
    <definedName name="POR216246C114RTM0TB0TB0TB0TB0TB" localSheetId="1">#REF!</definedName>
    <definedName name="POR216246C114RTM0TB0TB0TB0TB0TB">#REF!</definedName>
    <definedName name="POR2454C114RTM0TB0TB0TB0TB0TBTB" localSheetId="1">#REF!</definedName>
    <definedName name="POR2454C114RTM0TB0TB0TB0TB0TBTB">#REF!</definedName>
    <definedName name="POR247279C114RTM0TB0TB0TB0TB0TB" localSheetId="1">#REF!</definedName>
    <definedName name="POR247279C114RTM0TB0TB0TB0TB0TB">#REF!</definedName>
    <definedName name="POR2C19R44C40rtMtbtbtbtb43tb43r" localSheetId="1">#REF!</definedName>
    <definedName name="POR2C19R44C40rtMtbtbtbtb43tb43r">#REF!</definedName>
    <definedName name="POR2C1R44C7rtMtbtbtbtb43tb43rtr" localSheetId="1">#REF!</definedName>
    <definedName name="POR2C1R44C7rtMtbtbtbtb43tb43rtr">#REF!</definedName>
    <definedName name="POR3C1R6C31rtMtbtbtb4tb4rtrtGMR" localSheetId="1">#REF!</definedName>
    <definedName name="POR3C1R6C31rtMtbtbtb4tb4rtrtGMR">#REF!</definedName>
    <definedName name="POR3C1R6C59rtMtbtbtb4tb4rtrtGMR" localSheetId="1">#REF!</definedName>
    <definedName name="POR3C1R6C59rtMtbtbtb4tb4rtrtGMR">#REF!</definedName>
    <definedName name="por3c22r39c27RTsks12c5lRTRT" localSheetId="1">#REF!</definedName>
    <definedName name="por3c22r39c27RTsks12c5lRTRT">#REF!</definedName>
    <definedName name="POR4375C114RTM0TB0TB0TB0TB0TBTB" localSheetId="1">#REF!</definedName>
    <definedName name="POR4375C114RTM0TB0TB0TB0TB0TBTB">#REF!</definedName>
    <definedName name="POR439C124RTSQKS15C4LRTM0TB0TB0" localSheetId="1">#REF!</definedName>
    <definedName name="POR439C124RTSQKS15C4LRTM0TB0TB0">#REF!</definedName>
    <definedName name="POR510C138RTSKS15C5LRTMTBTBTBTB" localSheetId="1">#REF!</definedName>
    <definedName name="POR510C138RTSKS15C5LRTMTBTBTBTB">#REF!</definedName>
    <definedName name="POR5586C114RTM0TB0TB0TB0TB0TBTB" localSheetId="1">#REF!</definedName>
    <definedName name="POR5586C114RTM0TB0TB0TB0TB0TBTB">#REF!</definedName>
    <definedName name="POR5C1R6C33rtMtbtbtb2tb2rtrtGMR" localSheetId="1">#REF!</definedName>
    <definedName name="POR5C1R6C33rtMtbtbtb2tb2rtrtGMR">#REF!</definedName>
    <definedName name="POR5C1R6C34rtMtbtbtb2tb2rtrtGMR" localSheetId="1">#REF!</definedName>
    <definedName name="POR5C1R6C34rtMtbtbtb2tb2rtrtGMR">#REF!</definedName>
    <definedName name="POR6C1R7C34rtMtbtbtb2tb2rtrtGMR" localSheetId="1">#REF!</definedName>
    <definedName name="POR6C1R7C34rtMtbtbtb2tb2rtrtGMR">#REF!</definedName>
    <definedName name="POR76105C114RTM0TB0TB0TB0TB0TBT" localSheetId="1">#REF!</definedName>
    <definedName name="POR76105C114RTM0TB0TB0TB0TB0TBT">#REF!</definedName>
    <definedName name="POR86116C114RTM0TB0TB0TB0TB0TBT" localSheetId="1">#REF!</definedName>
    <definedName name="POR86116C114RTM0TB0TB0TB0TB0TBT">#REF!</definedName>
    <definedName name="PP" localSheetId="1">#REF!</definedName>
    <definedName name="PP">#REF!</definedName>
    <definedName name="PPK" localSheetId="1" hidden="1">{#N/A,#N/A,FALSE,"96 3월물량표";#N/A,#N/A,FALSE,"96 4월물량표";#N/A,#N/A,FALSE,"96 5월물량표"}</definedName>
    <definedName name="PPK" localSheetId="22" hidden="1">{#N/A,#N/A,FALSE,"96 3월물량표";#N/A,#N/A,FALSE,"96 4월물량표";#N/A,#N/A,FALSE,"96 5월물량표"}</definedName>
    <definedName name="PPK" localSheetId="16" hidden="1">{#N/A,#N/A,FALSE,"96 3월물량표";#N/A,#N/A,FALSE,"96 4월물량표";#N/A,#N/A,FALSE,"96 5월물량표"}</definedName>
    <definedName name="PPK" hidden="1">{#N/A,#N/A,FALSE,"96 3월물량표";#N/A,#N/A,FALSE,"96 4월물량표";#N/A,#N/A,FALSE,"96 5월물량표"}</definedName>
    <definedName name="PPP" localSheetId="1">#REF!</definedName>
    <definedName name="PPP">#REF!</definedName>
    <definedName name="PPPP" localSheetId="1" hidden="1">{#N/A,#N/A,FALSE,"KMC최종회의(7월) 자료"}</definedName>
    <definedName name="PPPP" localSheetId="22" hidden="1">{#N/A,#N/A,FALSE,"KMC최종회의(7월) 자료"}</definedName>
    <definedName name="PPPP" localSheetId="16" hidden="1">{#N/A,#N/A,FALSE,"KMC최종회의(7월) 자료"}</definedName>
    <definedName name="PPPP" hidden="1">{#N/A,#N/A,FALSE,"KMC최종회의(7월) 자료"}</definedName>
    <definedName name="ppppp" localSheetId="1">#REF!</definedName>
    <definedName name="ppppp">#REF!</definedName>
    <definedName name="PPPPPPPP" localSheetId="1">#REF!</definedName>
    <definedName name="PPPPPPPP">#REF!</definedName>
    <definedName name="PR" localSheetId="1">#REF!</definedName>
    <definedName name="PR">#REF!</definedName>
    <definedName name="PRC" localSheetId="1">#REF!</definedName>
    <definedName name="PRC">#REF!</definedName>
    <definedName name="PRCA" localSheetId="1">#REF!</definedName>
    <definedName name="PRCA">#REF!</definedName>
    <definedName name="PRESS" localSheetId="1">#REF!</definedName>
    <definedName name="PRESS">#REF!</definedName>
    <definedName name="PRG" localSheetId="1">#REF!</definedName>
    <definedName name="PRG">#REF!</definedName>
    <definedName name="price90" localSheetId="1">'3.경영실적 PT'!_a1O</definedName>
    <definedName name="price90">_a1O</definedName>
    <definedName name="_xlnm.Print_Area" localSheetId="1">'3.경영실적 PT'!$B$1:$P$29</definedName>
    <definedName name="_xlnm.Print_Area" localSheetId="31">'BS (Tally)-DSC 1, DSC2'!$A$1:$F$59</definedName>
    <definedName name="_xlnm.Print_Area" localSheetId="27">IS!$A$1:$I$103</definedName>
    <definedName name="_xlnm.Print_Area" localSheetId="26">'재무상태표(BS)'!$B$2:$G$114</definedName>
    <definedName name="_xlnm.Print_Area" localSheetId="25">제조원가명세서!$B$1:$Q$50</definedName>
    <definedName name="_xlnm.Print_Area">#REF!</definedName>
    <definedName name="Print_Area_MI" localSheetId="1">#REF!</definedName>
    <definedName name="Print_Area_MI">#REF!</definedName>
    <definedName name="PRINT_AREA_MI1" localSheetId="1">#REF!</definedName>
    <definedName name="PRINT_AREA_MI1">#REF!</definedName>
    <definedName name="_xlnm.Print_Titles" localSheetId="1">#REF!,#REF!</definedName>
    <definedName name="_xlnm.Print_Titles">#REF!,#REF!</definedName>
    <definedName name="PRINT_TITLES_MI" localSheetId="1">#REF!</definedName>
    <definedName name="PRINT_TITLES_MI">#REF!</definedName>
    <definedName name="Pro_NO" localSheetId="1">#REF!</definedName>
    <definedName name="Pro_NO">#REF!</definedName>
    <definedName name="ProdForm" localSheetId="1" hidden="1">#REF!</definedName>
    <definedName name="ProdForm" hidden="1">#REF!</definedName>
    <definedName name="Product" localSheetId="1" hidden="1">#REF!</definedName>
    <definedName name="Product" hidden="1">#REF!</definedName>
    <definedName name="PROJECT" localSheetId="1">#REF!</definedName>
    <definedName name="PROJECT">#REF!</definedName>
    <definedName name="PROJECT명" localSheetId="1">#REF!</definedName>
    <definedName name="PROJECT명">#REF!</definedName>
    <definedName name="PROTO" localSheetId="1">#REF!</definedName>
    <definedName name="PROTO">#REF!</definedName>
    <definedName name="PROTO1" localSheetId="1">#REF!</definedName>
    <definedName name="PROTO1">#REF!</definedName>
    <definedName name="PS" localSheetId="1">#REF!</definedName>
    <definedName name="PS">#REF!</definedName>
    <definedName name="PSMPLQ12C4LRTOR339C224RTMTBTBTB" localSheetId="1">#REF!</definedName>
    <definedName name="PSMPLQ12C4LRTOR339C224RTMTBTBTB">#REF!</definedName>
    <definedName name="PSU" localSheetId="1">#REF!</definedName>
    <definedName name="PSU">#REF!</definedName>
    <definedName name="PSUGN" localSheetId="1">#REF!</definedName>
    <definedName name="PSUGN">#REF!</definedName>
    <definedName name="PSUS" localSheetId="1">#REF!</definedName>
    <definedName name="PSUS">#REF!</definedName>
    <definedName name="PSUSN" localSheetId="1">#REF!</definedName>
    <definedName name="PSUSN">#REF!</definedName>
    <definedName name="PTN" localSheetId="1">#REF!</definedName>
    <definedName name="PTN">#REF!</definedName>
    <definedName name="PW_N_4_600이하" localSheetId="1">#REF!</definedName>
    <definedName name="PW_N_4_600이하">#REF!</definedName>
    <definedName name="P행" localSheetId="1">#REF!</definedName>
    <definedName name="P행">#REF!</definedName>
    <definedName name="Q" localSheetId="1">#REF!</definedName>
    <definedName name="Q">#REF!</definedName>
    <definedName name="Q0" localSheetId="1" hidden="1">{#N/A,#N/A,FALSE,"KMC최종회의(7월) 자료"}</definedName>
    <definedName name="Q0" localSheetId="22" hidden="1">{#N/A,#N/A,FALSE,"KMC최종회의(7월) 자료"}</definedName>
    <definedName name="Q0" localSheetId="16" hidden="1">{#N/A,#N/A,FALSE,"KMC최종회의(7월) 자료"}</definedName>
    <definedName name="Q0" hidden="1">{#N/A,#N/A,FALSE,"KMC최종회의(7월) 자료"}</definedName>
    <definedName name="Q2000BUS" localSheetId="1">#REF!</definedName>
    <definedName name="Q2000BUS">#REF!</definedName>
    <definedName name="Q91A" localSheetId="1">#REF!</definedName>
    <definedName name="Q91A">#REF!</definedName>
    <definedName name="q91b" localSheetId="1">#REF!</definedName>
    <definedName name="q91b">#REF!</definedName>
    <definedName name="QÇà" localSheetId="1">#REF!</definedName>
    <definedName name="QÇà">#REF!</definedName>
    <definedName name="QCOST계" localSheetId="1">#REF!</definedName>
    <definedName name="QCOST계">#REF!</definedName>
    <definedName name="QCOST계획계" localSheetId="1">#REF!</definedName>
    <definedName name="QCOST계획계">#REF!</definedName>
    <definedName name="QCOST계획광주" localSheetId="1">#REF!</definedName>
    <definedName name="QCOST계획광주">#REF!</definedName>
    <definedName name="QCOST계획남산" localSheetId="1">#REF!</definedName>
    <definedName name="QCOST계획남산">#REF!</definedName>
    <definedName name="QCOST계획반월" localSheetId="1">#REF!</definedName>
    <definedName name="QCOST계획반월">#REF!</definedName>
    <definedName name="QCOST계획정동" localSheetId="1">#REF!</definedName>
    <definedName name="QCOST계획정동">#REF!</definedName>
    <definedName name="QCOST광주" localSheetId="1">#REF!</definedName>
    <definedName name="QCOST광주">#REF!</definedName>
    <definedName name="QCOST남산" localSheetId="1">#REF!</definedName>
    <definedName name="QCOST남산">#REF!</definedName>
    <definedName name="QCOST반월" localSheetId="1">#REF!</definedName>
    <definedName name="QCOST반월">#REF!</definedName>
    <definedName name="QCOST정동" localSheetId="1">#REF!</definedName>
    <definedName name="QCOST정동">#REF!</definedName>
    <definedName name="QE" localSheetId="1">#REF!</definedName>
    <definedName name="QE">#REF!</definedName>
    <definedName name="QEQ" localSheetId="1" hidden="1">{#N/A,#N/A,FALSE,"KMC최종회의(7월) 자료"}</definedName>
    <definedName name="QEQ" localSheetId="22" hidden="1">{#N/A,#N/A,FALSE,"KMC최종회의(7월) 자료"}</definedName>
    <definedName name="QEQ" localSheetId="16" hidden="1">{#N/A,#N/A,FALSE,"KMC최종회의(7월) 자료"}</definedName>
    <definedName name="QEQ" hidden="1">{#N/A,#N/A,FALSE,"KMC최종회의(7월) 자료"}</definedName>
    <definedName name="QFEGGG">[1]!BlankMacro1</definedName>
    <definedName name="QH" localSheetId="1">#REF!</definedName>
    <definedName name="QH">#REF!</definedName>
    <definedName name="QH5TH" localSheetId="1" hidden="1">{#NULL!,#N/A,FALSE,0;#N/A,#N/A,FALSE,0;#N/A,#N/A,FALSE,0;#N/A,#N/A,FALSE,0;#N/A,#N/A,FALSE,0}</definedName>
    <definedName name="QH5TH" localSheetId="22" hidden="1">{#NULL!,#N/A,FALSE,0;#N/A,#N/A,FALSE,0;#N/A,#N/A,FALSE,0;#N/A,#N/A,FALSE,0;#N/A,#N/A,FALSE,0}</definedName>
    <definedName name="QH5TH" localSheetId="16" hidden="1">{#NULL!,#N/A,FALSE,0;#N/A,#N/A,FALSE,0;#N/A,#N/A,FALSE,0;#N/A,#N/A,FALSE,0;#N/A,#N/A,FALSE,0}</definedName>
    <definedName name="QH5TH" hidden="1">{#NULL!,#N/A,FALSE,0;#N/A,#N/A,FALSE,0;#N/A,#N/A,FALSE,0;#N/A,#N/A,FALSE,0;#N/A,#N/A,FALSE,0}</definedName>
    <definedName name="qlty" localSheetId="1" hidden="1">{#N/A,#N/A,TRUE,"Y생산";#N/A,#N/A,TRUE,"Y판매";#N/A,#N/A,TRUE,"Y총물량";#N/A,#N/A,TRUE,"Y능력";#N/A,#N/A,TRUE,"YKD"}</definedName>
    <definedName name="qlty" localSheetId="22" hidden="1">{#N/A,#N/A,TRUE,"Y생산";#N/A,#N/A,TRUE,"Y판매";#N/A,#N/A,TRUE,"Y총물량";#N/A,#N/A,TRUE,"Y능력";#N/A,#N/A,TRUE,"YKD"}</definedName>
    <definedName name="qlty" localSheetId="16" hidden="1">{#N/A,#N/A,TRUE,"Y생산";#N/A,#N/A,TRUE,"Y판매";#N/A,#N/A,TRUE,"Y총물량";#N/A,#N/A,TRUE,"Y능력";#N/A,#N/A,TRUE,"YKD"}</definedName>
    <definedName name="qlty" hidden="1">{#N/A,#N/A,TRUE,"Y생산";#N/A,#N/A,TRUE,"Y판매";#N/A,#N/A,TRUE,"Y총물량";#N/A,#N/A,TRUE,"Y능력";#N/A,#N/A,TRUE,"YKD"}</definedName>
    <definedName name="QQ" localSheetId="1">#REF!</definedName>
    <definedName name="QQ">#REF!</definedName>
    <definedName name="qqq" localSheetId="1">#REF!</definedName>
    <definedName name="qqq">#REF!</definedName>
    <definedName name="QQQAAASSS" localSheetId="1" hidden="1">{#N/A,#N/A,TRUE,"Y생산";#N/A,#N/A,TRUE,"Y판매";#N/A,#N/A,TRUE,"Y총물량";#N/A,#N/A,TRUE,"Y능력";#N/A,#N/A,TRUE,"YKD"}</definedName>
    <definedName name="QQQAAASSS" localSheetId="22" hidden="1">{#N/A,#N/A,TRUE,"Y생산";#N/A,#N/A,TRUE,"Y판매";#N/A,#N/A,TRUE,"Y총물량";#N/A,#N/A,TRUE,"Y능력";#N/A,#N/A,TRUE,"YKD"}</definedName>
    <definedName name="QQQAAASSS" localSheetId="16" hidden="1">{#N/A,#N/A,TRUE,"Y생산";#N/A,#N/A,TRUE,"Y판매";#N/A,#N/A,TRUE,"Y총물량";#N/A,#N/A,TRUE,"Y능력";#N/A,#N/A,TRUE,"YKD"}</definedName>
    <definedName name="QQQAAASSS" hidden="1">{#N/A,#N/A,TRUE,"Y생산";#N/A,#N/A,TRUE,"Y판매";#N/A,#N/A,TRUE,"Y총물량";#N/A,#N/A,TRUE,"Y능력";#N/A,#N/A,TRUE,"YKD"}</definedName>
    <definedName name="QQQQ" localSheetId="1">#REF!</definedName>
    <definedName name="QQQQ">#REF!</definedName>
    <definedName name="QQQQQ">[1]!BlankMacro1</definedName>
    <definedName name="QQQQQQQ" localSheetId="1" hidden="1">{#N/A,#N/A,TRUE,"Y생산";#N/A,#N/A,TRUE,"Y판매";#N/A,#N/A,TRUE,"Y총물량";#N/A,#N/A,TRUE,"Y능력";#N/A,#N/A,TRUE,"YKD"}</definedName>
    <definedName name="QQQQQQQ" localSheetId="22" hidden="1">{#N/A,#N/A,TRUE,"Y생산";#N/A,#N/A,TRUE,"Y판매";#N/A,#N/A,TRUE,"Y총물량";#N/A,#N/A,TRUE,"Y능력";#N/A,#N/A,TRUE,"YKD"}</definedName>
    <definedName name="QQQQQQQ" localSheetId="16" hidden="1">{#N/A,#N/A,TRUE,"Y생산";#N/A,#N/A,TRUE,"Y판매";#N/A,#N/A,TRUE,"Y총물량";#N/A,#N/A,TRUE,"Y능력";#N/A,#N/A,TRUE,"YKD"}</definedName>
    <definedName name="QQQQQQQ" hidden="1">{#N/A,#N/A,TRUE,"Y생산";#N/A,#N/A,TRUE,"Y판매";#N/A,#N/A,TRUE,"Y총물량";#N/A,#N/A,TRUE,"Y능력";#N/A,#N/A,TRUE,"YKD"}</definedName>
    <definedName name="qqqqqqqqq" localSheetId="1" hidden="1">{#N/A,#N/A,TRUE,"Y생산";#N/A,#N/A,TRUE,"Y판매";#N/A,#N/A,TRUE,"Y총물량";#N/A,#N/A,TRUE,"Y능력";#N/A,#N/A,TRUE,"YKD"}</definedName>
    <definedName name="qqqqqqqqq" localSheetId="22" hidden="1">{#N/A,#N/A,TRUE,"Y생산";#N/A,#N/A,TRUE,"Y판매";#N/A,#N/A,TRUE,"Y총물량";#N/A,#N/A,TRUE,"Y능력";#N/A,#N/A,TRUE,"YKD"}</definedName>
    <definedName name="qqqqqqqqq" localSheetId="16" hidden="1">{#N/A,#N/A,TRUE,"Y생산";#N/A,#N/A,TRUE,"Y판매";#N/A,#N/A,TRUE,"Y총물량";#N/A,#N/A,TRUE,"Y능력";#N/A,#N/A,TRUE,"YKD"}</definedName>
    <definedName name="qqqqqqqqq" hidden="1">{#N/A,#N/A,TRUE,"Y생산";#N/A,#N/A,TRUE,"Y판매";#N/A,#N/A,TRUE,"Y총물량";#N/A,#N/A,TRUE,"Y능력";#N/A,#N/A,TRUE,"YKD"}</definedName>
    <definedName name="QQQQQQQQQQQ">[1]!BlankMacro1</definedName>
    <definedName name="QQQQQQQQQQQQQQQQQQQQQ">[1]!BlankMacro1</definedName>
    <definedName name="QQQQQQQQQQQQQQQQQQQQQQQQ">[1]!BlankMacro1</definedName>
    <definedName name="QQW" localSheetId="1">#REF!</definedName>
    <definedName name="QQW">#REF!</definedName>
    <definedName name="QQZZ" localSheetId="1">#REF!</definedName>
    <definedName name="QQZZ">#REF!</definedName>
    <definedName name="QWQW" localSheetId="1" hidden="1">{#N/A,#N/A,FALSE,"단축1";#N/A,#N/A,FALSE,"단축2";#N/A,#N/A,FALSE,"단축3";#N/A,#N/A,FALSE,"장축";#N/A,#N/A,FALSE,"4WD"}</definedName>
    <definedName name="QWQW" hidden="1">{#N/A,#N/A,FALSE,"단축1";#N/A,#N/A,FALSE,"단축2";#N/A,#N/A,FALSE,"단축3";#N/A,#N/A,FALSE,"장축";#N/A,#N/A,FALSE,"4WD"}</definedName>
    <definedName name="QWR" localSheetId="1" hidden="1">{#N/A,#N/A,FALSE,"단축1";#N/A,#N/A,FALSE,"단축2";#N/A,#N/A,FALSE,"단축3";#N/A,#N/A,FALSE,"장축";#N/A,#N/A,FALSE,"4WD"}</definedName>
    <definedName name="QWR" hidden="1">{#N/A,#N/A,FALSE,"단축1";#N/A,#N/A,FALSE,"단축2";#N/A,#N/A,FALSE,"단축3";#N/A,#N/A,FALSE,"장축";#N/A,#N/A,FALSE,"4WD"}</definedName>
    <definedName name="qwrqr" localSheetId="1">#REF!</definedName>
    <definedName name="qwrqr">#REF!</definedName>
    <definedName name="Q행" localSheetId="1">#REF!</definedName>
    <definedName name="Q행">#REF!</definedName>
    <definedName name="R_APL" localSheetId="1">#REF!</definedName>
    <definedName name="R_APL">#REF!</definedName>
    <definedName name="R_COVER" localSheetId="1" hidden="1">{#N/A,#N/A,FALSE,"단축1";#N/A,#N/A,FALSE,"단축2";#N/A,#N/A,FALSE,"단축3";#N/A,#N/A,FALSE,"장축";#N/A,#N/A,FALSE,"4WD"}</definedName>
    <definedName name="R_COVER" localSheetId="22" hidden="1">{#N/A,#N/A,FALSE,"단축1";#N/A,#N/A,FALSE,"단축2";#N/A,#N/A,FALSE,"단축3";#N/A,#N/A,FALSE,"장축";#N/A,#N/A,FALSE,"4WD"}</definedName>
    <definedName name="R_COVER" localSheetId="16" hidden="1">{#N/A,#N/A,FALSE,"단축1";#N/A,#N/A,FALSE,"단축2";#N/A,#N/A,FALSE,"단축3";#N/A,#N/A,FALSE,"장축";#N/A,#N/A,FALSE,"4WD"}</definedName>
    <definedName name="R_COVER" localSheetId="17" hidden="1">{#N/A,#N/A,FALSE,"단축1";#N/A,#N/A,FALSE,"단축2";#N/A,#N/A,FALSE,"단축3";#N/A,#N/A,FALSE,"장축";#N/A,#N/A,FALSE,"4WD"}</definedName>
    <definedName name="R_COVER" localSheetId="23" hidden="1">{#N/A,#N/A,FALSE,"단축1";#N/A,#N/A,FALSE,"단축2";#N/A,#N/A,FALSE,"단축3";#N/A,#N/A,FALSE,"장축";#N/A,#N/A,FALSE,"4WD"}</definedName>
    <definedName name="R_COVER" hidden="1">{#N/A,#N/A,FALSE,"단축1";#N/A,#N/A,FALSE,"단축2";#N/A,#N/A,FALSE,"단축3";#N/A,#N/A,FALSE,"장축";#N/A,#N/A,FALSE,"4WD"}</definedName>
    <definedName name="R_Spl_1" localSheetId="1">#REF!</definedName>
    <definedName name="R_Spl_1">#REF!</definedName>
    <definedName name="R_Spl_2" localSheetId="1">#REF!</definedName>
    <definedName name="R_Spl_2">#REF!</definedName>
    <definedName name="RA" localSheetId="1">#REF!</definedName>
    <definedName name="RA">#REF!</definedName>
    <definedName name="RACASE">[1]!BlankMacro1</definedName>
    <definedName name="RAGN" localSheetId="1">#REF!</definedName>
    <definedName name="RAGN">#REF!</definedName>
    <definedName name="RAJESH" localSheetId="1">#REF!</definedName>
    <definedName name="RAJESH">#REF!</definedName>
    <definedName name="RAS" localSheetId="1">#REF!</definedName>
    <definedName name="RAS">#REF!</definedName>
    <definedName name="RASN" localSheetId="1">#REF!</definedName>
    <definedName name="RASN">#REF!</definedName>
    <definedName name="RATE" localSheetId="1">#REF!</definedName>
    <definedName name="RATE">#REF!</definedName>
    <definedName name="RATIO미래" localSheetId="1">#REF!</definedName>
    <definedName name="RATIO미래">#REF!</definedName>
    <definedName name="RAVI" localSheetId="1" hidden="1">{#N/A,#N/A,FALSE,"단축1";#N/A,#N/A,FALSE,"단축2";#N/A,#N/A,FALSE,"단축3";#N/A,#N/A,FALSE,"장축";#N/A,#N/A,FALSE,"4WD"}</definedName>
    <definedName name="RAVI" hidden="1">{#N/A,#N/A,FALSE,"단축1";#N/A,#N/A,FALSE,"단축2";#N/A,#N/A,FALSE,"단축3";#N/A,#N/A,FALSE,"장축";#N/A,#N/A,FALSE,"4WD"}</definedName>
    <definedName name="rbar" localSheetId="1">#REF!</definedName>
    <definedName name="rbar">#REF!</definedName>
    <definedName name="rbr" localSheetId="1">#REF!</definedName>
    <definedName name="rbr">#REF!</definedName>
    <definedName name="RÇà" localSheetId="1">#REF!</definedName>
    <definedName name="RÇà">#REF!</definedName>
    <definedName name="RCArea" localSheetId="1" hidden="1">#REF!</definedName>
    <definedName name="RCArea" hidden="1">#REF!</definedName>
    <definedName name="rColor" localSheetId="1">#REF!</definedName>
    <definedName name="rColor">#REF!</definedName>
    <definedName name="Rcomp" localSheetId="1">#REF!</definedName>
    <definedName name="Rcomp">#REF!</definedName>
    <definedName name="RCTF" localSheetId="1">#REF!</definedName>
    <definedName name="RCTF">#REF!</definedName>
    <definedName name="rd_cost" localSheetId="1">#REF!</definedName>
    <definedName name="rd_cost">#REF!</definedName>
    <definedName name="rd_rate" localSheetId="1">#REF!</definedName>
    <definedName name="rd_rate">#REF!</definedName>
    <definedName name="rdate" localSheetId="1">#REF!</definedName>
    <definedName name="rdate">#REF!</definedName>
    <definedName name="RDFD" localSheetId="1" hidden="1">{#N/A,#N/A,FALSE,"단축1";#N/A,#N/A,FALSE,"단축2";#N/A,#N/A,FALSE,"단축3";#N/A,#N/A,FALSE,"장축";#N/A,#N/A,FALSE,"4WD"}</definedName>
    <definedName name="RDFD" localSheetId="22" hidden="1">{#N/A,#N/A,FALSE,"단축1";#N/A,#N/A,FALSE,"단축2";#N/A,#N/A,FALSE,"단축3";#N/A,#N/A,FALSE,"장축";#N/A,#N/A,FALSE,"4WD"}</definedName>
    <definedName name="RDFD" localSheetId="16" hidden="1">{#N/A,#N/A,FALSE,"단축1";#N/A,#N/A,FALSE,"단축2";#N/A,#N/A,FALSE,"단축3";#N/A,#N/A,FALSE,"장축";#N/A,#N/A,FALSE,"4WD"}</definedName>
    <definedName name="RDFD" hidden="1">{#N/A,#N/A,FALSE,"단축1";#N/A,#N/A,FALSE,"단축2";#N/A,#N/A,FALSE,"단축3";#N/A,#N/A,FALSE,"장축";#N/A,#N/A,FALSE,"4WD"}</definedName>
    <definedName name="RDG" localSheetId="1" hidden="1">{#N/A,#N/A,FALSE,"단축1";#N/A,#N/A,FALSE,"단축2";#N/A,#N/A,FALSE,"단축3";#N/A,#N/A,FALSE,"장축";#N/A,#N/A,FALSE,"4WD"}</definedName>
    <definedName name="RDG" hidden="1">{#N/A,#N/A,FALSE,"단축1";#N/A,#N/A,FALSE,"단축2";#N/A,#N/A,FALSE,"단축3";#N/A,#N/A,FALSE,"장축";#N/A,#N/A,FALSE,"4WD"}</definedName>
    <definedName name="RE" localSheetId="1">#REF!</definedName>
    <definedName name="RE">#REF!</definedName>
    <definedName name="_xlnm.Recorder" localSheetId="1">#REF!</definedName>
    <definedName name="_xlnm.Recorder">#REF!</definedName>
    <definedName name="REDATA2" localSheetId="1">#REF!</definedName>
    <definedName name="REDATA2">#REF!</definedName>
    <definedName name="REDATA4" localSheetId="1">#REF!</definedName>
    <definedName name="REDATA4">#REF!</definedName>
    <definedName name="REDATA5" localSheetId="1">#REF!</definedName>
    <definedName name="REDATA5">#REF!</definedName>
    <definedName name="REDATA6" localSheetId="1">#REF!</definedName>
    <definedName name="REDATA6">#REF!</definedName>
    <definedName name="ref_Wcode_DB" localSheetId="1">#REF!</definedName>
    <definedName name="ref_Wcode_DB">#REF!</definedName>
    <definedName name="ref_WT" localSheetId="1">#REF!</definedName>
    <definedName name="ref_WT">#REF!</definedName>
    <definedName name="ref1stTml" localSheetId="1">#REF!</definedName>
    <definedName name="ref1stTml">#REF!</definedName>
    <definedName name="refCon_DB" localSheetId="1">#REF!</definedName>
    <definedName name="refCon_DB">#REF!</definedName>
    <definedName name="refConColor" localSheetId="1">#REF!</definedName>
    <definedName name="refConColor">#REF!</definedName>
    <definedName name="refConHMCno" localSheetId="1">#REF!</definedName>
    <definedName name="refConHMCno">#REF!</definedName>
    <definedName name="refConKICno" localSheetId="1">#REF!</definedName>
    <definedName name="refConKICno">#REF!</definedName>
    <definedName name="refConKICpName" localSheetId="1">#REF!</definedName>
    <definedName name="refConKICpName">#REF!</definedName>
    <definedName name="refConPoles" localSheetId="1">#REF!</definedName>
    <definedName name="refConPoles">#REF!</definedName>
    <definedName name="refConSeries" localSheetId="1">#REF!</definedName>
    <definedName name="refConSeries">#REF!</definedName>
    <definedName name="refConVendor" localSheetId="1">#REF!</definedName>
    <definedName name="refConVendor">#REF!</definedName>
    <definedName name="refConVendorNo" localSheetId="1">#REF!</definedName>
    <definedName name="refConVendorNo">#REF!</definedName>
    <definedName name="refPro_NO" localSheetId="1">#REF!</definedName>
    <definedName name="refPro_NO">#REF!</definedName>
    <definedName name="refTmlSeal_DB" localSheetId="1">#REF!</definedName>
    <definedName name="refTmlSeal_DB">#REF!</definedName>
    <definedName name="refTmlSeal_Seal" localSheetId="1">#REF!</definedName>
    <definedName name="refTmlSeal_Seal">#REF!</definedName>
    <definedName name="refTmlSeal_Term" localSheetId="1">#REF!</definedName>
    <definedName name="refTmlSeal_Term">#REF!</definedName>
    <definedName name="refTmlSeal_TWSL" localSheetId="1">#REF!</definedName>
    <definedName name="refTmlSeal_TWSL">#REF!</definedName>
    <definedName name="reg">[1]!BlankMacro1</definedName>
    <definedName name="REG_RR_DR_PWR_WDW_LH" localSheetId="1">#REF!</definedName>
    <definedName name="REG_RR_DR_PWR_WDW_LH">#REF!</definedName>
    <definedName name="regre" localSheetId="1" hidden="1">{#N/A,#N/A,FALSE,"단축1";#N/A,#N/A,FALSE,"단축2";#N/A,#N/A,FALSE,"단축3";#N/A,#N/A,FALSE,"장축";#N/A,#N/A,FALSE,"4WD"}</definedName>
    <definedName name="regre" localSheetId="22" hidden="1">{#N/A,#N/A,FALSE,"단축1";#N/A,#N/A,FALSE,"단축2";#N/A,#N/A,FALSE,"단축3";#N/A,#N/A,FALSE,"장축";#N/A,#N/A,FALSE,"4WD"}</definedName>
    <definedName name="regre" localSheetId="16" hidden="1">{#N/A,#N/A,FALSE,"단축1";#N/A,#N/A,FALSE,"단축2";#N/A,#N/A,FALSE,"단축3";#N/A,#N/A,FALSE,"장축";#N/A,#N/A,FALSE,"4WD"}</definedName>
    <definedName name="regre" localSheetId="17" hidden="1">{#N/A,#N/A,FALSE,"단축1";#N/A,#N/A,FALSE,"단축2";#N/A,#N/A,FALSE,"단축3";#N/A,#N/A,FALSE,"장축";#N/A,#N/A,FALSE,"4WD"}</definedName>
    <definedName name="regre" localSheetId="23" hidden="1">{#N/A,#N/A,FALSE,"단축1";#N/A,#N/A,FALSE,"단축2";#N/A,#N/A,FALSE,"단축3";#N/A,#N/A,FALSE,"장축";#N/A,#N/A,FALSE,"4WD"}</definedName>
    <definedName name="regre" hidden="1">{#N/A,#N/A,FALSE,"단축1";#N/A,#N/A,FALSE,"단축2";#N/A,#N/A,FALSE,"단축3";#N/A,#N/A,FALSE,"장축";#N/A,#N/A,FALSE,"4WD"}</definedName>
    <definedName name="REJ정리">'[1]계정관리 (실적) 2016'!REJ정리</definedName>
    <definedName name="REREER" localSheetId="1">#REF!</definedName>
    <definedName name="REREER">#REF!</definedName>
    <definedName name="RESISTOR" localSheetId="1" hidden="1">{#N/A,#N/A,FALSE,"단축1";#N/A,#N/A,FALSE,"단축2";#N/A,#N/A,FALSE,"단축3";#N/A,#N/A,FALSE,"장축";#N/A,#N/A,FALSE,"4WD"}</definedName>
    <definedName name="RESISTOR" localSheetId="22" hidden="1">{#N/A,#N/A,FALSE,"단축1";#N/A,#N/A,FALSE,"단축2";#N/A,#N/A,FALSE,"단축3";#N/A,#N/A,FALSE,"장축";#N/A,#N/A,FALSE,"4WD"}</definedName>
    <definedName name="RESISTOR" localSheetId="16" hidden="1">{#N/A,#N/A,FALSE,"단축1";#N/A,#N/A,FALSE,"단축2";#N/A,#N/A,FALSE,"단축3";#N/A,#N/A,FALSE,"장축";#N/A,#N/A,FALSE,"4WD"}</definedName>
    <definedName name="RESISTOR" hidden="1">{#N/A,#N/A,FALSE,"단축1";#N/A,#N/A,FALSE,"단축2";#N/A,#N/A,FALSE,"단축3";#N/A,#N/A,FALSE,"장축";#N/A,#N/A,FALSE,"4WD"}</definedName>
    <definedName name="RETONA" localSheetId="1">#REF!</definedName>
    <definedName name="RETONA">#REF!</definedName>
    <definedName name="RETONAGN" localSheetId="1">#REF!</definedName>
    <definedName name="RETONAGN">#REF!</definedName>
    <definedName name="RETONAS" localSheetId="1">#REF!</definedName>
    <definedName name="RETONAS">#REF!</definedName>
    <definedName name="RETONASN" localSheetId="1">#REF!</definedName>
    <definedName name="RETONASN">#REF!</definedName>
    <definedName name="REWW" localSheetId="1" hidden="1">{#N/A,#N/A,FALSE,"단축1";#N/A,#N/A,FALSE,"단축2";#N/A,#N/A,FALSE,"단축3";#N/A,#N/A,FALSE,"장축";#N/A,#N/A,FALSE,"4WD"}</definedName>
    <definedName name="REWW" localSheetId="22" hidden="1">{#N/A,#N/A,FALSE,"단축1";#N/A,#N/A,FALSE,"단축2";#N/A,#N/A,FALSE,"단축3";#N/A,#N/A,FALSE,"장축";#N/A,#N/A,FALSE,"4WD"}</definedName>
    <definedName name="REWW" localSheetId="16" hidden="1">{#N/A,#N/A,FALSE,"단축1";#N/A,#N/A,FALSE,"단축2";#N/A,#N/A,FALSE,"단축3";#N/A,#N/A,FALSE,"장축";#N/A,#N/A,FALSE,"4WD"}</definedName>
    <definedName name="REWW" hidden="1">{#N/A,#N/A,FALSE,"단축1";#N/A,#N/A,FALSE,"단축2";#N/A,#N/A,FALSE,"단축3";#N/A,#N/A,FALSE,"장축";#N/A,#N/A,FALSE,"4WD"}</definedName>
    <definedName name="rgheh" localSheetId="1" hidden="1">{#N/A,#N/A,FALSE,"단축1";#N/A,#N/A,FALSE,"단축2";#N/A,#N/A,FALSE,"단축3";#N/A,#N/A,FALSE,"장축";#N/A,#N/A,FALSE,"4WD"}</definedName>
    <definedName name="rgheh" localSheetId="22" hidden="1">{#N/A,#N/A,FALSE,"단축1";#N/A,#N/A,FALSE,"단축2";#N/A,#N/A,FALSE,"단축3";#N/A,#N/A,FALSE,"장축";#N/A,#N/A,FALSE,"4WD"}</definedName>
    <definedName name="rgheh" localSheetId="16" hidden="1">{#N/A,#N/A,FALSE,"단축1";#N/A,#N/A,FALSE,"단축2";#N/A,#N/A,FALSE,"단축3";#N/A,#N/A,FALSE,"장축";#N/A,#N/A,FALSE,"4WD"}</definedName>
    <definedName name="rgheh" localSheetId="17" hidden="1">{#N/A,#N/A,FALSE,"단축1";#N/A,#N/A,FALSE,"단축2";#N/A,#N/A,FALSE,"단축3";#N/A,#N/A,FALSE,"장축";#N/A,#N/A,FALSE,"4WD"}</definedName>
    <definedName name="rgheh" localSheetId="23" hidden="1">{#N/A,#N/A,FALSE,"단축1";#N/A,#N/A,FALSE,"단축2";#N/A,#N/A,FALSE,"단축3";#N/A,#N/A,FALSE,"장축";#N/A,#N/A,FALSE,"4WD"}</definedName>
    <definedName name="rgheh" hidden="1">{#N/A,#N/A,FALSE,"단축1";#N/A,#N/A,FALSE,"단축2";#N/A,#N/A,FALSE,"단축3";#N/A,#N/A,FALSE,"장축";#N/A,#N/A,FALSE,"4WD"}</definedName>
    <definedName name="RGSDG" localSheetId="1" hidden="1">{#N/A,#N/A,FALSE,"단축1";#N/A,#N/A,FALSE,"단축2";#N/A,#N/A,FALSE,"단축3";#N/A,#N/A,FALSE,"장축";#N/A,#N/A,FALSE,"4WD"}</definedName>
    <definedName name="RGSDG" hidden="1">{#N/A,#N/A,FALSE,"단축1";#N/A,#N/A,FALSE,"단축2";#N/A,#N/A,FALSE,"단축3";#N/A,#N/A,FALSE,"장축";#N/A,#N/A,FALSE,"4WD"}</definedName>
    <definedName name="rh" localSheetId="1" hidden="1">{#N/A,#N/A,FALSE,"KMC최종회의(7월) 자료"}</definedName>
    <definedName name="rh" localSheetId="22" hidden="1">{#N/A,#N/A,FALSE,"KMC최종회의(7월) 자료"}</definedName>
    <definedName name="rh" localSheetId="16" hidden="1">{#N/A,#N/A,FALSE,"KMC최종회의(7월) 자료"}</definedName>
    <definedName name="rh" hidden="1">{#N/A,#N/A,FALSE,"KMC최종회의(7월) 자료"}</definedName>
    <definedName name="RHDTN" localSheetId="1" hidden="1">{#N/A,#N/A,FALSE,"KMC최종회의(7월) 자료"}</definedName>
    <definedName name="RHDTN" localSheetId="22" hidden="1">{#N/A,#N/A,FALSE,"KMC최종회의(7월) 자료"}</definedName>
    <definedName name="RHDTN" localSheetId="16" hidden="1">{#N/A,#N/A,FALSE,"KMC최종회의(7월) 자료"}</definedName>
    <definedName name="RHDTN" hidden="1">{#N/A,#N/A,FALSE,"KMC최종회의(7월) 자료"}</definedName>
    <definedName name="RHN" localSheetId="1">#REF!</definedName>
    <definedName name="RHN">#REF!</definedName>
    <definedName name="RHNF.L" localSheetId="1">#REF!</definedName>
    <definedName name="RHNF.L">#REF!</definedName>
    <definedName name="RH표지" localSheetId="1" hidden="1">{#N/A,#N/A,FALSE,"단축1";#N/A,#N/A,FALSE,"단축2";#N/A,#N/A,FALSE,"단축3";#N/A,#N/A,FALSE,"장축";#N/A,#N/A,FALSE,"4WD"}</definedName>
    <definedName name="RH표지" localSheetId="22" hidden="1">{#N/A,#N/A,FALSE,"단축1";#N/A,#N/A,FALSE,"단축2";#N/A,#N/A,FALSE,"단축3";#N/A,#N/A,FALSE,"장축";#N/A,#N/A,FALSE,"4WD"}</definedName>
    <definedName name="RH표지" localSheetId="16" hidden="1">{#N/A,#N/A,FALSE,"단축1";#N/A,#N/A,FALSE,"단축2";#N/A,#N/A,FALSE,"단축3";#N/A,#N/A,FALSE,"장축";#N/A,#N/A,FALSE,"4WD"}</definedName>
    <definedName name="RH표지" hidden="1">{#N/A,#N/A,FALSE,"단축1";#N/A,#N/A,FALSE,"단축2";#N/A,#N/A,FALSE,"단축3";#N/A,#N/A,FALSE,"장축";#N/A,#N/A,FALSE,"4WD"}</definedName>
    <definedName name="RIB" localSheetId="1">#REF!</definedName>
    <definedName name="RIB">#REF!</definedName>
    <definedName name="Right_Cav" localSheetId="1">#REF!</definedName>
    <definedName name="Right_Cav">#REF!</definedName>
    <definedName name="Right_Seal" localSheetId="1">#REF!</definedName>
    <definedName name="Right_Seal">#REF!</definedName>
    <definedName name="Right_Terminal" localSheetId="1">#REF!</definedName>
    <definedName name="Right_Terminal">#REF!</definedName>
    <definedName name="RIOO2MY" localSheetId="1" hidden="1">{#N/A,#N/A,FALSE,"신규dep";#N/A,#N/A,FALSE,"신규dep-금형상각후";#N/A,#N/A,FALSE,"신규dep-연구비상각후";#N/A,#N/A,FALSE,"신규dep-기계,공구상각후"}</definedName>
    <definedName name="RIOO2MY" localSheetId="22" hidden="1">{#N/A,#N/A,FALSE,"신규dep";#N/A,#N/A,FALSE,"신규dep-금형상각후";#N/A,#N/A,FALSE,"신규dep-연구비상각후";#N/A,#N/A,FALSE,"신규dep-기계,공구상각후"}</definedName>
    <definedName name="RIOO2MY" localSheetId="16"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K" localSheetId="1" hidden="1">{#N/A,#N/A,FALSE,"전제";#N/A,#N/A,FALSE,"표지";#N/A,#N/A,FALSE,"6D16";#N/A,#N/A,FALSE,"6D22";#N/A,#N/A,FALSE,"6D22-T";#N/A,#N/A,FALSE,"Q-DEG";#N/A,#N/A,FALSE,"총손";#N/A,#N/A,FALSE,"대당";#N/A,#N/A,FALSE,"가공비"}</definedName>
    <definedName name="RK" localSheetId="22" hidden="1">{#N/A,#N/A,FALSE,"전제";#N/A,#N/A,FALSE,"표지";#N/A,#N/A,FALSE,"6D16";#N/A,#N/A,FALSE,"6D22";#N/A,#N/A,FALSE,"6D22-T";#N/A,#N/A,FALSE,"Q-DEG";#N/A,#N/A,FALSE,"총손";#N/A,#N/A,FALSE,"대당";#N/A,#N/A,FALSE,"가공비"}</definedName>
    <definedName name="RK" localSheetId="16" hidden="1">{#N/A,#N/A,FALSE,"전제";#N/A,#N/A,FALSE,"표지";#N/A,#N/A,FALSE,"6D16";#N/A,#N/A,FALSE,"6D22";#N/A,#N/A,FALSE,"6D22-T";#N/A,#N/A,FALSE,"Q-DEG";#N/A,#N/A,FALSE,"총손";#N/A,#N/A,FALSE,"대당";#N/A,#N/A,FALSE,"가공비"}</definedName>
    <definedName name="RK" hidden="1">{#N/A,#N/A,FALSE,"전제";#N/A,#N/A,FALSE,"표지";#N/A,#N/A,FALSE,"6D16";#N/A,#N/A,FALSE,"6D22";#N/A,#N/A,FALSE,"6D22-T";#N/A,#N/A,FALSE,"Q-DEG";#N/A,#N/A,FALSE,"총손";#N/A,#N/A,FALSE,"대당";#N/A,#N/A,FALSE,"가공비"}</definedName>
    <definedName name="rkdjf">[1]!BlankMacro1</definedName>
    <definedName name="rkdrmsqo">[1]!BlankMacro1</definedName>
    <definedName name="RKDXODYD" localSheetId="1" hidden="1">{#N/A,#N/A,FALSE,"단축1";#N/A,#N/A,FALSE,"단축2";#N/A,#N/A,FALSE,"단축3";#N/A,#N/A,FALSE,"장축";#N/A,#N/A,FALSE,"4WD"}</definedName>
    <definedName name="RKDXODYD" localSheetId="22" hidden="1">{#N/A,#N/A,FALSE,"단축1";#N/A,#N/A,FALSE,"단축2";#N/A,#N/A,FALSE,"단축3";#N/A,#N/A,FALSE,"장축";#N/A,#N/A,FALSE,"4WD"}</definedName>
    <definedName name="RKDXODYD" localSheetId="16" hidden="1">{#N/A,#N/A,FALSE,"단축1";#N/A,#N/A,FALSE,"단축2";#N/A,#N/A,FALSE,"단축3";#N/A,#N/A,FALSE,"장축";#N/A,#N/A,FALSE,"4WD"}</definedName>
    <definedName name="RKDXODYD" hidden="1">{#N/A,#N/A,FALSE,"단축1";#N/A,#N/A,FALSE,"단축2";#N/A,#N/A,FALSE,"단축3";#N/A,#N/A,FALSE,"장축";#N/A,#N/A,FALSE,"4WD"}</definedName>
    <definedName name="RLA">'[1]계정관리 (실적) 2016'!RLA</definedName>
    <definedName name="RLAEOGUS" localSheetId="1" hidden="1">{#N/A,#N/A,FALSE,"단축1";#N/A,#N/A,FALSE,"단축2";#N/A,#N/A,FALSE,"단축3";#N/A,#N/A,FALSE,"장축";#N/A,#N/A,FALSE,"4WD"}</definedName>
    <definedName name="RLAEOGUS" localSheetId="22" hidden="1">{#N/A,#N/A,FALSE,"단축1";#N/A,#N/A,FALSE,"단축2";#N/A,#N/A,FALSE,"단축3";#N/A,#N/A,FALSE,"장축";#N/A,#N/A,FALSE,"4WD"}</definedName>
    <definedName name="RLAEOGUS" localSheetId="16" hidden="1">{#N/A,#N/A,FALSE,"단축1";#N/A,#N/A,FALSE,"단축2";#N/A,#N/A,FALSE,"단축3";#N/A,#N/A,FALSE,"장축";#N/A,#N/A,FALSE,"4WD"}</definedName>
    <definedName name="RLAEOGUS" hidden="1">{#N/A,#N/A,FALSE,"단축1";#N/A,#N/A,FALSE,"단축2";#N/A,#N/A,FALSE,"단축3";#N/A,#N/A,FALSE,"장축";#N/A,#N/A,FALSE,"4WD"}</definedName>
    <definedName name="RM" localSheetId="1">#REF!</definedName>
    <definedName name="RM">#REF!</definedName>
    <definedName name="rm_wt1" localSheetId="1">#REF!</definedName>
    <definedName name="rm_wt1">#REF!</definedName>
    <definedName name="rm_wt2" localSheetId="1">#REF!</definedName>
    <definedName name="rm_wt2">#REF!</definedName>
    <definedName name="RMRMR" localSheetId="1">#REF!</definedName>
    <definedName name="RMRMR">#REF!</definedName>
    <definedName name="RND" localSheetId="1">#REF!</definedName>
    <definedName name="RND">#REF!</definedName>
    <definedName name="ROBOT" localSheetId="1">#REF!</definedName>
    <definedName name="ROBOT">#REF!</definedName>
    <definedName name="ROTJSRHKWJD1" localSheetId="1" hidden="1">{#N/A,#N/A,FALSE,"단축1";#N/A,#N/A,FALSE,"단축2";#N/A,#N/A,FALSE,"단축3";#N/A,#N/A,FALSE,"장축";#N/A,#N/A,FALSE,"4WD"}</definedName>
    <definedName name="ROTJSRHKWJD1" localSheetId="22" hidden="1">{#N/A,#N/A,FALSE,"단축1";#N/A,#N/A,FALSE,"단축2";#N/A,#N/A,FALSE,"단축3";#N/A,#N/A,FALSE,"장축";#N/A,#N/A,FALSE,"4WD"}</definedName>
    <definedName name="ROTJSRHKWJD1" localSheetId="16" hidden="1">{#N/A,#N/A,FALSE,"단축1";#N/A,#N/A,FALSE,"단축2";#N/A,#N/A,FALSE,"단축3";#N/A,#N/A,FALSE,"장축";#N/A,#N/A,FALSE,"4WD"}</definedName>
    <definedName name="ROTJSRHKWJD1" hidden="1">{#N/A,#N/A,FALSE,"단축1";#N/A,#N/A,FALSE,"단축2";#N/A,#N/A,FALSE,"단축3";#N/A,#N/A,FALSE,"장축";#N/A,#N/A,FALSE,"4WD"}</definedName>
    <definedName name="royalty" localSheetId="1">#REF!</definedName>
    <definedName name="royalty">#REF!</definedName>
    <definedName name="royalty_rate" localSheetId="1">#REF!</definedName>
    <definedName name="royalty_rate">#REF!</definedName>
    <definedName name="RPro" localSheetId="1">#REF!</definedName>
    <definedName name="RPro">#REF!</definedName>
    <definedName name="rPro_DB" localSheetId="1">#REF!</definedName>
    <definedName name="rPro_DB">#REF!</definedName>
    <definedName name="RR" localSheetId="1">#REF!</definedName>
    <definedName name="RR">#REF!</definedName>
    <definedName name="RR.BACK" localSheetId="1" hidden="1">{#N/A,#N/A,FALSE,"단축1";#N/A,#N/A,FALSE,"단축2";#N/A,#N/A,FALSE,"단축3";#N/A,#N/A,FALSE,"장축";#N/A,#N/A,FALSE,"4WD"}</definedName>
    <definedName name="RR.BACK" localSheetId="22" hidden="1">{#N/A,#N/A,FALSE,"단축1";#N/A,#N/A,FALSE,"단축2";#N/A,#N/A,FALSE,"단축3";#N/A,#N/A,FALSE,"장축";#N/A,#N/A,FALSE,"4WD"}</definedName>
    <definedName name="RR.BACK" localSheetId="16" hidden="1">{#N/A,#N/A,FALSE,"단축1";#N/A,#N/A,FALSE,"단축2";#N/A,#N/A,FALSE,"단축3";#N/A,#N/A,FALSE,"장축";#N/A,#N/A,FALSE,"4WD"}</definedName>
    <definedName name="RR.BACK" localSheetId="17" hidden="1">{#N/A,#N/A,FALSE,"단축1";#N/A,#N/A,FALSE,"단축2";#N/A,#N/A,FALSE,"단축3";#N/A,#N/A,FALSE,"장축";#N/A,#N/A,FALSE,"4WD"}</definedName>
    <definedName name="RR.BACK" localSheetId="23" hidden="1">{#N/A,#N/A,FALSE,"단축1";#N/A,#N/A,FALSE,"단축2";#N/A,#N/A,FALSE,"단축3";#N/A,#N/A,FALSE,"장축";#N/A,#N/A,FALSE,"4WD"}</definedName>
    <definedName name="RR.BACK" hidden="1">{#N/A,#N/A,FALSE,"단축1";#N/A,#N/A,FALSE,"단축2";#N/A,#N/A,FALSE,"단축3";#N/A,#N/A,FALSE,"장축";#N/A,#N/A,FALSE,"4WD"}</definedName>
    <definedName name="RR.BRAKE" localSheetId="1" hidden="1">{#N/A,#N/A,FALSE,"단축1";#N/A,#N/A,FALSE,"단축2";#N/A,#N/A,FALSE,"단축3";#N/A,#N/A,FALSE,"장축";#N/A,#N/A,FALSE,"4WD"}</definedName>
    <definedName name="RR.BRAKE" localSheetId="22" hidden="1">{#N/A,#N/A,FALSE,"단축1";#N/A,#N/A,FALSE,"단축2";#N/A,#N/A,FALSE,"단축3";#N/A,#N/A,FALSE,"장축";#N/A,#N/A,FALSE,"4WD"}</definedName>
    <definedName name="RR.BRAKE" localSheetId="16" hidden="1">{#N/A,#N/A,FALSE,"단축1";#N/A,#N/A,FALSE,"단축2";#N/A,#N/A,FALSE,"단축3";#N/A,#N/A,FALSE,"장축";#N/A,#N/A,FALSE,"4WD"}</definedName>
    <definedName name="RR.BRAKE" localSheetId="17" hidden="1">{#N/A,#N/A,FALSE,"단축1";#N/A,#N/A,FALSE,"단축2";#N/A,#N/A,FALSE,"단축3";#N/A,#N/A,FALSE,"장축";#N/A,#N/A,FALSE,"4WD"}</definedName>
    <definedName name="RR.BRAKE" localSheetId="23"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localSheetId="22" hidden="1">{#N/A,#N/A,FALSE,"단축1";#N/A,#N/A,FALSE,"단축2";#N/A,#N/A,FALSE,"단축3";#N/A,#N/A,FALSE,"장축";#N/A,#N/A,FALSE,"4WD"}</definedName>
    <definedName name="RR.BRK" localSheetId="16" hidden="1">{#N/A,#N/A,FALSE,"단축1";#N/A,#N/A,FALSE,"단축2";#N/A,#N/A,FALSE,"단축3";#N/A,#N/A,FALSE,"장축";#N/A,#N/A,FALSE,"4WD"}</definedName>
    <definedName name="RR.BRK" localSheetId="17" hidden="1">{#N/A,#N/A,FALSE,"단축1";#N/A,#N/A,FALSE,"단축2";#N/A,#N/A,FALSE,"단축3";#N/A,#N/A,FALSE,"장축";#N/A,#N/A,FALSE,"4WD"}</definedName>
    <definedName name="RR.BRK" localSheetId="23" hidden="1">{#N/A,#N/A,FALSE,"단축1";#N/A,#N/A,FALSE,"단축2";#N/A,#N/A,FALSE,"단축3";#N/A,#N/A,FALSE,"장축";#N/A,#N/A,FALSE,"4WD"}</definedName>
    <definedName name="RR.BRK" hidden="1">{#N/A,#N/A,FALSE,"단축1";#N/A,#N/A,FALSE,"단축2";#N/A,#N/A,FALSE,"단축3";#N/A,#N/A,FALSE,"장축";#N/A,#N/A,FALSE,"4WD"}</definedName>
    <definedName name="RR_SEAT" localSheetId="1" hidden="1">{#N/A,#N/A,FALSE,"단축1";#N/A,#N/A,FALSE,"단축2";#N/A,#N/A,FALSE,"단축3";#N/A,#N/A,FALSE,"장축";#N/A,#N/A,FALSE,"4WD"}</definedName>
    <definedName name="RR_SEAT" localSheetId="22" hidden="1">{#N/A,#N/A,FALSE,"단축1";#N/A,#N/A,FALSE,"단축2";#N/A,#N/A,FALSE,"단축3";#N/A,#N/A,FALSE,"장축";#N/A,#N/A,FALSE,"4WD"}</definedName>
    <definedName name="RR_SEAT" localSheetId="16" hidden="1">{#N/A,#N/A,FALSE,"단축1";#N/A,#N/A,FALSE,"단축2";#N/A,#N/A,FALSE,"단축3";#N/A,#N/A,FALSE,"장축";#N/A,#N/A,FALSE,"4WD"}</definedName>
    <definedName name="RR_SEAT" localSheetId="17" hidden="1">{#N/A,#N/A,FALSE,"단축1";#N/A,#N/A,FALSE,"단축2";#N/A,#N/A,FALSE,"단축3";#N/A,#N/A,FALSE,"장축";#N/A,#N/A,FALSE,"4WD"}</definedName>
    <definedName name="RR_SEAT" localSheetId="23" hidden="1">{#N/A,#N/A,FALSE,"단축1";#N/A,#N/A,FALSE,"단축2";#N/A,#N/A,FALSE,"단축3";#N/A,#N/A,FALSE,"장축";#N/A,#N/A,FALSE,"4WD"}</definedName>
    <definedName name="RR_SEAT" hidden="1">{#N/A,#N/A,FALSE,"단축1";#N/A,#N/A,FALSE,"단축2";#N/A,#N/A,FALSE,"단축3";#N/A,#N/A,FALSE,"장축";#N/A,#N/A,FALSE,"4WD"}</definedName>
    <definedName name="RRFA" localSheetId="1">#REF!</definedName>
    <definedName name="RRFA">#REF!</definedName>
    <definedName name="RRFLRPNL" localSheetId="1">#REF!</definedName>
    <definedName name="RRFLRPNL">#REF!</definedName>
    <definedName name="rrpnl" localSheetId="1">#REF!</definedName>
    <definedName name="rrpnl">#REF!</definedName>
    <definedName name="rrr">[1]!BlankMacro1</definedName>
    <definedName name="rrrr" localSheetId="1">BlankMacro1</definedName>
    <definedName name="rrrr">BlankMacro1</definedName>
    <definedName name="rrrrr" localSheetId="1">BlankMacro1</definedName>
    <definedName name="rrrrr">BlankMacro1</definedName>
    <definedName name="RRRRRRR">[1]!BlankMacro1</definedName>
    <definedName name="RRRRRRRRRR" localSheetId="1">#REF!</definedName>
    <definedName name="RRRRRRRRRR">#REF!</definedName>
    <definedName name="RSDC" localSheetId="1" hidden="1">{#N/A,#N/A,FALSE,"단축1";#N/A,#N/A,FALSE,"단축2";#N/A,#N/A,FALSE,"단축3";#N/A,#N/A,FALSE,"장축";#N/A,#N/A,FALSE,"4WD"}</definedName>
    <definedName name="RSDC" localSheetId="22" hidden="1">{#N/A,#N/A,FALSE,"단축1";#N/A,#N/A,FALSE,"단축2";#N/A,#N/A,FALSE,"단축3";#N/A,#N/A,FALSE,"장축";#N/A,#N/A,FALSE,"4WD"}</definedName>
    <definedName name="RSDC" localSheetId="16" hidden="1">{#N/A,#N/A,FALSE,"단축1";#N/A,#N/A,FALSE,"단축2";#N/A,#N/A,FALSE,"단축3";#N/A,#N/A,FALSE,"장축";#N/A,#N/A,FALSE,"4WD"}</definedName>
    <definedName name="RSDC" hidden="1">{#N/A,#N/A,FALSE,"단축1";#N/A,#N/A,FALSE,"단축2";#N/A,#N/A,FALSE,"단축3";#N/A,#N/A,FALSE,"장축";#N/A,#N/A,FALSE,"4WD"}</definedName>
    <definedName name="rSize" localSheetId="1">#REF!</definedName>
    <definedName name="rSize">#REF!</definedName>
    <definedName name="Rstrip" localSheetId="1">#REF!</definedName>
    <definedName name="Rstrip">#REF!</definedName>
    <definedName name="RT" localSheetId="1">#REF!</definedName>
    <definedName name="RT">#REF!</definedName>
    <definedName name="RT.RTDK" localSheetId="1">#REF!</definedName>
    <definedName name="RT.RTDK">#REF!</definedName>
    <definedName name="RT¿i≫e½ARTDKDK" localSheetId="1">#REF!</definedName>
    <definedName name="RT¿i≫e½ARTDKDK">#REF!</definedName>
    <definedName name="RT10GN" localSheetId="1">#REF!</definedName>
    <definedName name="RT10GN">#REF!</definedName>
    <definedName name="RT10S" localSheetId="1">#REF!</definedName>
    <definedName name="RT10S">#REF!</definedName>
    <definedName name="RT10SN" localSheetId="1">#REF!</definedName>
    <definedName name="RT10SN">#REF!</definedName>
    <definedName name="RTCLCRCRDLDLRTDK" localSheetId="1">#REF!</definedName>
    <definedName name="RTCLCRCRDLDLRTDK">#REF!</definedName>
    <definedName name="RTCLDLRTDK" localSheetId="1">#REF!</definedName>
    <definedName name="RTCLDLRTDK">#REF!</definedName>
    <definedName name="RTCLSPRTDK" localSheetId="1">#REF!</definedName>
    <definedName name="RTCLSPRTDK">#REF!</definedName>
    <definedName name="rtclsprtdkGMrtrt" localSheetId="1">#REF!</definedName>
    <definedName name="rtclsprtdkGMrtrt">#REF!</definedName>
    <definedName name="rtclsprtdkrtGMrtrt" localSheetId="1">#REF!</definedName>
    <definedName name="rtclsprtdkrtGMrtrt">#REF!</definedName>
    <definedName name="RTCL울산시RTDK" localSheetId="1">#REF!</definedName>
    <definedName name="RTCL울산시RTDK">#REF!</definedName>
    <definedName name="RTCRCLCLCLCLCLCLDL0RTDK" localSheetId="1">#REF!</definedName>
    <definedName name="RTCRCLCLCLCLCLCLDL0RTDK">#REF!</definedName>
    <definedName name="RTCRCLCLCLCLCLCLDLRTDK" localSheetId="1">#REF!</definedName>
    <definedName name="RTCRCLCLCLCLCLCLDLRTDK">#REF!</definedName>
    <definedName name="RTNAT" localSheetId="1">#REF!</definedName>
    <definedName name="RTNAT">#REF!</definedName>
    <definedName name="RTNMT" localSheetId="1">#REF!</definedName>
    <definedName name="RTNMT">#REF!</definedName>
    <definedName name="RTN군수" localSheetId="1">#REF!</definedName>
    <definedName name="RTN군수">#REF!</definedName>
    <definedName name="RTYG" localSheetId="1" hidden="1">{#N/A,#N/A,FALSE,"단축1";#N/A,#N/A,FALSE,"단축2";#N/A,#N/A,FALSE,"단축3";#N/A,#N/A,FALSE,"장축";#N/A,#N/A,FALSE,"4WD"}</definedName>
    <definedName name="RTYG" hidden="1">{#N/A,#N/A,FALSE,"단축1";#N/A,#N/A,FALSE,"단축2";#N/A,#N/A,FALSE,"단축3";#N/A,#N/A,FALSE,"장축";#N/A,#N/A,FALSE,"4WD"}</definedName>
    <definedName name="rType" localSheetId="1">#REF!</definedName>
    <definedName name="rType">#REF!</definedName>
    <definedName name="RT울산시RTDKDK" localSheetId="1">#REF!</definedName>
    <definedName name="RT울산시RTDKDK">#REF!</definedName>
    <definedName name="run" localSheetId="1">#REF!</definedName>
    <definedName name="run">#REF!</definedName>
    <definedName name="RW" localSheetId="1" hidden="1">{#N/A,#N/A,FALSE,"을지 (4)";#N/A,#N/A,FALSE,"을지 (5)";#N/A,#N/A,FALSE,"을지 (6)"}</definedName>
    <definedName name="RW" localSheetId="22" hidden="1">{#N/A,#N/A,FALSE,"을지 (4)";#N/A,#N/A,FALSE,"을지 (5)";#N/A,#N/A,FALSE,"을지 (6)"}</definedName>
    <definedName name="RW" localSheetId="16" hidden="1">{#N/A,#N/A,FALSE,"을지 (4)";#N/A,#N/A,FALSE,"을지 (5)";#N/A,#N/A,FALSE,"을지 (6)"}</definedName>
    <definedName name="RW" hidden="1">{#N/A,#N/A,FALSE,"을지 (4)";#N/A,#N/A,FALSE,"을지 (5)";#N/A,#N/A,FALSE,"을지 (6)"}</definedName>
    <definedName name="rWcode" localSheetId="1">#REF!</definedName>
    <definedName name="rWcode">#REF!</definedName>
    <definedName name="RWEWWW" localSheetId="1" hidden="1">{#N/A,#N/A,FALSE,"단축1";#N/A,#N/A,FALSE,"단축2";#N/A,#N/A,FALSE,"단축3";#N/A,#N/A,FALSE,"장축";#N/A,#N/A,FALSE,"4WD"}</definedName>
    <definedName name="RWEWWW" localSheetId="22" hidden="1">{#N/A,#N/A,FALSE,"단축1";#N/A,#N/A,FALSE,"단축2";#N/A,#N/A,FALSE,"단축3";#N/A,#N/A,FALSE,"장축";#N/A,#N/A,FALSE,"4WD"}</definedName>
    <definedName name="RWEWWW" localSheetId="16" hidden="1">{#N/A,#N/A,FALSE,"단축1";#N/A,#N/A,FALSE,"단축2";#N/A,#N/A,FALSE,"단축3";#N/A,#N/A,FALSE,"장축";#N/A,#N/A,FALSE,"4WD"}</definedName>
    <definedName name="RWEWWW" hidden="1">{#N/A,#N/A,FALSE,"단축1";#N/A,#N/A,FALSE,"단축2";#N/A,#N/A,FALSE,"단축3";#N/A,#N/A,FALSE,"장축";#N/A,#N/A,FALSE,"4WD"}</definedName>
    <definedName name="R수" localSheetId="1">#REF!</definedName>
    <definedName name="R수">#REF!</definedName>
    <definedName name="R행" localSheetId="1">#REF!</definedName>
    <definedName name="R행">#REF!</definedName>
    <definedName name="S">[1]!BlankMacro1</definedName>
    <definedName name="S_Ⅱ" localSheetId="1">#REF!</definedName>
    <definedName name="S_Ⅱ">#REF!</definedName>
    <definedName name="S0" localSheetId="1" hidden="1">{#N/A,#N/A,FALSE,"KMC최종회의(7월) 자료"}</definedName>
    <definedName name="S0" localSheetId="22" hidden="1">{#N/A,#N/A,FALSE,"KMC최종회의(7월) 자료"}</definedName>
    <definedName name="S0" localSheetId="16" hidden="1">{#N/A,#N/A,FALSE,"KMC최종회의(7월) 자료"}</definedName>
    <definedName name="S0" hidden="1">{#N/A,#N/A,FALSE,"KMC최종회의(7월) 자료"}</definedName>
    <definedName name="SAGFSAFS" localSheetId="1" hidden="1">{#N/A,#N/A,FALSE,"단축1";#N/A,#N/A,FALSE,"단축2";#N/A,#N/A,FALSE,"단축3";#N/A,#N/A,FALSE,"장축";#N/A,#N/A,FALSE,"4WD"}</definedName>
    <definedName name="SAGFSAFS" hidden="1">{#N/A,#N/A,FALSE,"단축1";#N/A,#N/A,FALSE,"단축2";#N/A,#N/A,FALSE,"단축3";#N/A,#N/A,FALSE,"장축";#N/A,#N/A,FALSE,"4WD"}</definedName>
    <definedName name="sar\" localSheetId="1" hidden="1">{#N/A,#N/A,FALSE,"단축1";#N/A,#N/A,FALSE,"단축2";#N/A,#N/A,FALSE,"단축3";#N/A,#N/A,FALSE,"장축";#N/A,#N/A,FALSE,"4WD"}</definedName>
    <definedName name="sar\" hidden="1">{#N/A,#N/A,FALSE,"단축1";#N/A,#N/A,FALSE,"단축2";#N/A,#N/A,FALSE,"단축3";#N/A,#N/A,FALSE,"장축";#N/A,#N/A,FALSE,"4WD"}</definedName>
    <definedName name="saras" localSheetId="1" hidden="1">{#N/A,#N/A,FALSE,"신규dep";#N/A,#N/A,FALSE,"신규dep-금형상각후";#N/A,#N/A,FALSE,"신규dep-연구비상각후";#N/A,#N/A,FALSE,"신규dep-기계,공구상각후"}</definedName>
    <definedName name="saras" hidden="1">{#N/A,#N/A,FALSE,"신규dep";#N/A,#N/A,FALSE,"신규dep-금형상각후";#N/A,#N/A,FALSE,"신규dep-연구비상각후";#N/A,#N/A,FALSE,"신규dep-기계,공구상각후"}</definedName>
    <definedName name="sayang" localSheetId="1" hidden="1">{#N/A,#N/A,FALSE,"단축1";#N/A,#N/A,FALSE,"단축2";#N/A,#N/A,FALSE,"단축3";#N/A,#N/A,FALSE,"장축";#N/A,#N/A,FALSE,"4WD"}</definedName>
    <definedName name="sayang" localSheetId="22" hidden="1">{#N/A,#N/A,FALSE,"단축1";#N/A,#N/A,FALSE,"단축2";#N/A,#N/A,FALSE,"단축3";#N/A,#N/A,FALSE,"장축";#N/A,#N/A,FALSE,"4WD"}</definedName>
    <definedName name="sayang" localSheetId="16" hidden="1">{#N/A,#N/A,FALSE,"단축1";#N/A,#N/A,FALSE,"단축2";#N/A,#N/A,FALSE,"단축3";#N/A,#N/A,FALSE,"장축";#N/A,#N/A,FALSE,"4WD"}</definedName>
    <definedName name="sayang" hidden="1">{#N/A,#N/A,FALSE,"단축1";#N/A,#N/A,FALSE,"단축2";#N/A,#N/A,FALSE,"단축3";#N/A,#N/A,FALSE,"장축";#N/A,#N/A,FALSE,"4WD"}</definedName>
    <definedName name="SÇà" localSheetId="1">#REF!</definedName>
    <definedName name="SÇà">#REF!</definedName>
    <definedName name="SCEU" localSheetId="1">#REF!</definedName>
    <definedName name="SCEU">#REF!</definedName>
    <definedName name="sch" localSheetId="1">#REF!</definedName>
    <definedName name="sch">#REF!</definedName>
    <definedName name="scrapcost" localSheetId="1">#REF!</definedName>
    <definedName name="scrapcost">#REF!</definedName>
    <definedName name="scrapprice" localSheetId="1">#REF!</definedName>
    <definedName name="scrapprice">#REF!</definedName>
    <definedName name="SCRAP단가" localSheetId="1">#REF!</definedName>
    <definedName name="SCRAP단가">#REF!</definedName>
    <definedName name="SCRAP비" localSheetId="1">#REF!</definedName>
    <definedName name="SCRAP비">#REF!</definedName>
    <definedName name="SD" localSheetId="1">#REF!</definedName>
    <definedName name="SD">#REF!</definedName>
    <definedName name="SDA" localSheetId="1" hidden="1">{#N/A,#N/A,FALSE,"KMC최종회의(7월) 자료"}</definedName>
    <definedName name="SDA" localSheetId="22" hidden="1">{#N/A,#N/A,FALSE,"KMC최종회의(7월) 자료"}</definedName>
    <definedName name="SDA" localSheetId="16" hidden="1">{#N/A,#N/A,FALSE,"KMC최종회의(7월) 자료"}</definedName>
    <definedName name="SDA" hidden="1">{#N/A,#N/A,FALSE,"KMC최종회의(7월) 자료"}</definedName>
    <definedName name="SDAFDF" localSheetId="1" hidden="1">{#N/A,#N/A,FALSE,"단축1";#N/A,#N/A,FALSE,"단축2";#N/A,#N/A,FALSE,"단축3";#N/A,#N/A,FALSE,"장축";#N/A,#N/A,FALSE,"4WD"}</definedName>
    <definedName name="SDAFDF" hidden="1">{#N/A,#N/A,FALSE,"단축1";#N/A,#N/A,FALSE,"단축2";#N/A,#N/A,FALSE,"단축3";#N/A,#N/A,FALSE,"장축";#N/A,#N/A,FALSE,"4WD"}</definedName>
    <definedName name="sdasd" localSheetId="1" hidden="1">{#N/A,#N/A,FALSE,"단축1";#N/A,#N/A,FALSE,"단축2";#N/A,#N/A,FALSE,"단축3";#N/A,#N/A,FALSE,"장축";#N/A,#N/A,FALSE,"4WD"}</definedName>
    <definedName name="sdasd" localSheetId="22" hidden="1">{#N/A,#N/A,FALSE,"단축1";#N/A,#N/A,FALSE,"단축2";#N/A,#N/A,FALSE,"단축3";#N/A,#N/A,FALSE,"장축";#N/A,#N/A,FALSE,"4WD"}</definedName>
    <definedName name="sdasd" localSheetId="16" hidden="1">{#N/A,#N/A,FALSE,"단축1";#N/A,#N/A,FALSE,"단축2";#N/A,#N/A,FALSE,"단축3";#N/A,#N/A,FALSE,"장축";#N/A,#N/A,FALSE,"4WD"}</definedName>
    <definedName name="sdasd" localSheetId="17" hidden="1">{#N/A,#N/A,FALSE,"단축1";#N/A,#N/A,FALSE,"단축2";#N/A,#N/A,FALSE,"단축3";#N/A,#N/A,FALSE,"장축";#N/A,#N/A,FALSE,"4WD"}</definedName>
    <definedName name="sdasd" localSheetId="23" hidden="1">{#N/A,#N/A,FALSE,"단축1";#N/A,#N/A,FALSE,"단축2";#N/A,#N/A,FALSE,"단축3";#N/A,#N/A,FALSE,"장축";#N/A,#N/A,FALSE,"4WD"}</definedName>
    <definedName name="sdasd" hidden="1">{#N/A,#N/A,FALSE,"단축1";#N/A,#N/A,FALSE,"단축2";#N/A,#N/A,FALSE,"단축3";#N/A,#N/A,FALSE,"장축";#N/A,#N/A,FALSE,"4WD"}</definedName>
    <definedName name="sdddd" localSheetId="1">#REF!</definedName>
    <definedName name="sdddd">#REF!</definedName>
    <definedName name="SDE" localSheetId="1">#REF!</definedName>
    <definedName name="SDE">#REF!</definedName>
    <definedName name="SDF" localSheetId="1" hidden="1">{#N/A,#N/A,FALSE,"96자동차사 계획";#N/A,#N/A,FALSE,"96자동차사 계획"}</definedName>
    <definedName name="SDF" localSheetId="22" hidden="1">{#N/A,#N/A,FALSE,"96자동차사 계획";#N/A,#N/A,FALSE,"96자동차사 계획"}</definedName>
    <definedName name="SDF" localSheetId="16" hidden="1">{#N/A,#N/A,FALSE,"96자동차사 계획";#N/A,#N/A,FALSE,"96자동차사 계획"}</definedName>
    <definedName name="SDF" hidden="1">{#N/A,#N/A,FALSE,"96자동차사 계획";#N/A,#N/A,FALSE,"96자동차사 계획"}</definedName>
    <definedName name="SDFG" localSheetId="1">#REF!</definedName>
    <definedName name="SDFG">#REF!</definedName>
    <definedName name="SDFGH" localSheetId="1" hidden="1">{#N/A,#N/A,FALSE,"단축1";#N/A,#N/A,FALSE,"단축2";#N/A,#N/A,FALSE,"단축3";#N/A,#N/A,FALSE,"장축";#N/A,#N/A,FALSE,"4WD"}</definedName>
    <definedName name="SDFGH" localSheetId="22" hidden="1">{#N/A,#N/A,FALSE,"단축1";#N/A,#N/A,FALSE,"단축2";#N/A,#N/A,FALSE,"단축3";#N/A,#N/A,FALSE,"장축";#N/A,#N/A,FALSE,"4WD"}</definedName>
    <definedName name="SDFGH" localSheetId="16" hidden="1">{#N/A,#N/A,FALSE,"단축1";#N/A,#N/A,FALSE,"단축2";#N/A,#N/A,FALSE,"단축3";#N/A,#N/A,FALSE,"장축";#N/A,#N/A,FALSE,"4WD"}</definedName>
    <definedName name="SDFGH" hidden="1">{#N/A,#N/A,FALSE,"단축1";#N/A,#N/A,FALSE,"단축2";#N/A,#N/A,FALSE,"단축3";#N/A,#N/A,FALSE,"장축";#N/A,#N/A,FALSE,"4WD"}</definedName>
    <definedName name="SDFGHJK">[1]!BlankMacro1</definedName>
    <definedName name="SDFH" localSheetId="1" hidden="1">{#N/A,#N/A,FALSE,"단축1";#N/A,#N/A,FALSE,"단축2";#N/A,#N/A,FALSE,"단축3";#N/A,#N/A,FALSE,"장축";#N/A,#N/A,FALSE,"4WD"}</definedName>
    <definedName name="SDFH" localSheetId="22" hidden="1">{#N/A,#N/A,FALSE,"단축1";#N/A,#N/A,FALSE,"단축2";#N/A,#N/A,FALSE,"단축3";#N/A,#N/A,FALSE,"장축";#N/A,#N/A,FALSE,"4WD"}</definedName>
    <definedName name="SDFH" localSheetId="16" hidden="1">{#N/A,#N/A,FALSE,"단축1";#N/A,#N/A,FALSE,"단축2";#N/A,#N/A,FALSE,"단축3";#N/A,#N/A,FALSE,"장축";#N/A,#N/A,FALSE,"4WD"}</definedName>
    <definedName name="SDFH" hidden="1">{#N/A,#N/A,FALSE,"단축1";#N/A,#N/A,FALSE,"단축2";#N/A,#N/A,FALSE,"단축3";#N/A,#N/A,FALSE,"장축";#N/A,#N/A,FALSE,"4WD"}</definedName>
    <definedName name="SDFS" localSheetId="1" hidden="1">{#N/A,#N/A,FALSE,"단축1";#N/A,#N/A,FALSE,"단축2";#N/A,#N/A,FALSE,"단축3";#N/A,#N/A,FALSE,"장축";#N/A,#N/A,FALSE,"4WD"}</definedName>
    <definedName name="SDFS" localSheetId="22" hidden="1">{#N/A,#N/A,FALSE,"단축1";#N/A,#N/A,FALSE,"단축2";#N/A,#N/A,FALSE,"단축3";#N/A,#N/A,FALSE,"장축";#N/A,#N/A,FALSE,"4WD"}</definedName>
    <definedName name="SDFS" localSheetId="16" hidden="1">{#N/A,#N/A,FALSE,"단축1";#N/A,#N/A,FALSE,"단축2";#N/A,#N/A,FALSE,"단축3";#N/A,#N/A,FALSE,"장축";#N/A,#N/A,FALSE,"4WD"}</definedName>
    <definedName name="SDFS" hidden="1">{#N/A,#N/A,FALSE,"단축1";#N/A,#N/A,FALSE,"단축2";#N/A,#N/A,FALSE,"단축3";#N/A,#N/A,FALSE,"장축";#N/A,#N/A,FALSE,"4WD"}</definedName>
    <definedName name="SD계" localSheetId="1">#REF!</definedName>
    <definedName name="SD계">#REF!</definedName>
    <definedName name="SE" localSheetId="1">#REF!</definedName>
    <definedName name="SE">#REF!</definedName>
    <definedName name="SEAT" localSheetId="1">#REF!</definedName>
    <definedName name="SEAT">#REF!</definedName>
    <definedName name="SEJIN">[1]!BlankMacro1</definedName>
    <definedName name="SEJINBS" localSheetId="1" hidden="1">{#N/A,#N/A,FALSE,"정공"}</definedName>
    <definedName name="SEJINBS" localSheetId="22" hidden="1">{#N/A,#N/A,FALSE,"정공"}</definedName>
    <definedName name="SEJINBS" localSheetId="16" hidden="1">{#N/A,#N/A,FALSE,"정공"}</definedName>
    <definedName name="SEJINBS" hidden="1">{#N/A,#N/A,FALSE,"정공"}</definedName>
    <definedName name="SEND" localSheetId="1">#REF!</definedName>
    <definedName name="SEND">#REF!</definedName>
    <definedName name="SEV" localSheetId="1">#REF!</definedName>
    <definedName name="SEV">#REF!</definedName>
    <definedName name="sex" localSheetId="1" hidden="1">{#N/A,#N/A,FALSE,"단축1";#N/A,#N/A,FALSE,"단축2";#N/A,#N/A,FALSE,"단축3";#N/A,#N/A,FALSE,"장축";#N/A,#N/A,FALSE,"4WD"}</definedName>
    <definedName name="sex" localSheetId="22" hidden="1">{#N/A,#N/A,FALSE,"단축1";#N/A,#N/A,FALSE,"단축2";#N/A,#N/A,FALSE,"단축3";#N/A,#N/A,FALSE,"장축";#N/A,#N/A,FALSE,"4WD"}</definedName>
    <definedName name="sex" localSheetId="16" hidden="1">{#N/A,#N/A,FALSE,"단축1";#N/A,#N/A,FALSE,"단축2";#N/A,#N/A,FALSE,"단축3";#N/A,#N/A,FALSE,"장축";#N/A,#N/A,FALSE,"4WD"}</definedName>
    <definedName name="sex" hidden="1">{#N/A,#N/A,FALSE,"단축1";#N/A,#N/A,FALSE,"단축2";#N/A,#N/A,FALSE,"단축3";#N/A,#N/A,FALSE,"장축";#N/A,#N/A,FALSE,"4WD"}</definedName>
    <definedName name="SFDGHG" localSheetId="1" hidden="1">{#N/A,#N/A,FALSE,"단축1";#N/A,#N/A,FALSE,"단축2";#N/A,#N/A,FALSE,"단축3";#N/A,#N/A,FALSE,"장축";#N/A,#N/A,FALSE,"4WD"}</definedName>
    <definedName name="SFDGHG" localSheetId="22" hidden="1">{#N/A,#N/A,FALSE,"단축1";#N/A,#N/A,FALSE,"단축2";#N/A,#N/A,FALSE,"단축3";#N/A,#N/A,FALSE,"장축";#N/A,#N/A,FALSE,"4WD"}</definedName>
    <definedName name="SFDGHG" localSheetId="16" hidden="1">{#N/A,#N/A,FALSE,"단축1";#N/A,#N/A,FALSE,"단축2";#N/A,#N/A,FALSE,"단축3";#N/A,#N/A,FALSE,"장축";#N/A,#N/A,FALSE,"4WD"}</definedName>
    <definedName name="SFDGHG" hidden="1">{#N/A,#N/A,FALSE,"단축1";#N/A,#N/A,FALSE,"단축2";#N/A,#N/A,FALSE,"단축3";#N/A,#N/A,FALSE,"장축";#N/A,#N/A,FALSE,"4WD"}</definedName>
    <definedName name="SFGHJK" localSheetId="1" hidden="1">{#N/A,#N/A,FALSE,"단축1";#N/A,#N/A,FALSE,"단축2";#N/A,#N/A,FALSE,"단축3";#N/A,#N/A,FALSE,"장축";#N/A,#N/A,FALSE,"4WD"}</definedName>
    <definedName name="SFGHJK" localSheetId="22" hidden="1">{#N/A,#N/A,FALSE,"단축1";#N/A,#N/A,FALSE,"단축2";#N/A,#N/A,FALSE,"단축3";#N/A,#N/A,FALSE,"장축";#N/A,#N/A,FALSE,"4WD"}</definedName>
    <definedName name="SFGHJK" localSheetId="16" hidden="1">{#N/A,#N/A,FALSE,"단축1";#N/A,#N/A,FALSE,"단축2";#N/A,#N/A,FALSE,"단축3";#N/A,#N/A,FALSE,"장축";#N/A,#N/A,FALSE,"4WD"}</definedName>
    <definedName name="SFGHJK" hidden="1">{#N/A,#N/A,FALSE,"단축1";#N/A,#N/A,FALSE,"단축2";#N/A,#N/A,FALSE,"단축3";#N/A,#N/A,FALSE,"장축";#N/A,#N/A,FALSE,"4WD"}</definedName>
    <definedName name="SFJGH" localSheetId="1" hidden="1">{#N/A,#N/A,FALSE,"단축1";#N/A,#N/A,FALSE,"단축2";#N/A,#N/A,FALSE,"단축3";#N/A,#N/A,FALSE,"장축";#N/A,#N/A,FALSE,"4WD"}</definedName>
    <definedName name="SFJGH" localSheetId="22" hidden="1">{#N/A,#N/A,FALSE,"단축1";#N/A,#N/A,FALSE,"단축2";#N/A,#N/A,FALSE,"단축3";#N/A,#N/A,FALSE,"장축";#N/A,#N/A,FALSE,"4WD"}</definedName>
    <definedName name="SFJGH" localSheetId="16" hidden="1">{#N/A,#N/A,FALSE,"단축1";#N/A,#N/A,FALSE,"단축2";#N/A,#N/A,FALSE,"단축3";#N/A,#N/A,FALSE,"장축";#N/A,#N/A,FALSE,"4WD"}</definedName>
    <definedName name="SFJGH" hidden="1">{#N/A,#N/A,FALSE,"단축1";#N/A,#N/A,FALSE,"단축2";#N/A,#N/A,FALSE,"단축3";#N/A,#N/A,FALSE,"장축";#N/A,#N/A,FALSE,"4WD"}</definedName>
    <definedName name="SFSFSFS" localSheetId="1" hidden="1">{#N/A,#N/A,FALSE,"단축1";#N/A,#N/A,FALSE,"단축2";#N/A,#N/A,FALSE,"단축3";#N/A,#N/A,FALSE,"장축";#N/A,#N/A,FALSE,"4WD"}</definedName>
    <definedName name="SFSFSFS" localSheetId="22" hidden="1">{#N/A,#N/A,FALSE,"단축1";#N/A,#N/A,FALSE,"단축2";#N/A,#N/A,FALSE,"단축3";#N/A,#N/A,FALSE,"장축";#N/A,#N/A,FALSE,"4WD"}</definedName>
    <definedName name="SFSFSFS" localSheetId="16" hidden="1">{#N/A,#N/A,FALSE,"단축1";#N/A,#N/A,FALSE,"단축2";#N/A,#N/A,FALSE,"단축3";#N/A,#N/A,FALSE,"장축";#N/A,#N/A,FALSE,"4WD"}</definedName>
    <definedName name="SFSFSFS" hidden="1">{#N/A,#N/A,FALSE,"단축1";#N/A,#N/A,FALSE,"단축2";#N/A,#N/A,FALSE,"단축3";#N/A,#N/A,FALSE,"장축";#N/A,#N/A,FALSE,"4WD"}</definedName>
    <definedName name="sg" localSheetId="1" hidden="1">{#N/A,#N/A,FALSE,"KMC최종회의(7월) 자료"}</definedName>
    <definedName name="sg" localSheetId="22" hidden="1">{#N/A,#N/A,FALSE,"KMC최종회의(7월) 자료"}</definedName>
    <definedName name="sg" localSheetId="16" hidden="1">{#N/A,#N/A,FALSE,"KMC최종회의(7월) 자료"}</definedName>
    <definedName name="sg" hidden="1">{#N/A,#N/A,FALSE,"KMC최종회의(7월) 자료"}</definedName>
    <definedName name="SGFA" localSheetId="1" hidden="1">{#N/A,#N/A,FALSE,"인원";#N/A,#N/A,FALSE,"비용2";#N/A,#N/A,FALSE,"비용1";#N/A,#N/A,FALSE,"비용";#N/A,#N/A,FALSE,"보증2";#N/A,#N/A,FALSE,"보증1";#N/A,#N/A,FALSE,"보증";#N/A,#N/A,FALSE,"손익1";#N/A,#N/A,FALSE,"손익";#N/A,#N/A,FALSE,"부서별매출";#N/A,#N/A,FALSE,"매출"}</definedName>
    <definedName name="SGFA" localSheetId="22" hidden="1">{#N/A,#N/A,FALSE,"인원";#N/A,#N/A,FALSE,"비용2";#N/A,#N/A,FALSE,"비용1";#N/A,#N/A,FALSE,"비용";#N/A,#N/A,FALSE,"보증2";#N/A,#N/A,FALSE,"보증1";#N/A,#N/A,FALSE,"보증";#N/A,#N/A,FALSE,"손익1";#N/A,#N/A,FALSE,"손익";#N/A,#N/A,FALSE,"부서별매출";#N/A,#N/A,FALSE,"매출"}</definedName>
    <definedName name="SGFA" localSheetId="16"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H" localSheetId="1">#REF!</definedName>
    <definedName name="SH">#REF!</definedName>
    <definedName name="SHE" localSheetId="1" hidden="1">{#N/A,#N/A,FALSE,"전제";#N/A,#N/A,FALSE,"표지";#N/A,#N/A,FALSE,"6D16";#N/A,#N/A,FALSE,"6D22";#N/A,#N/A,FALSE,"6D22-T";#N/A,#N/A,FALSE,"Q-DEG";#N/A,#N/A,FALSE,"총손";#N/A,#N/A,FALSE,"대당";#N/A,#N/A,FALSE,"가공비"}</definedName>
    <definedName name="SHE" localSheetId="22" hidden="1">{#N/A,#N/A,FALSE,"전제";#N/A,#N/A,FALSE,"표지";#N/A,#N/A,FALSE,"6D16";#N/A,#N/A,FALSE,"6D22";#N/A,#N/A,FALSE,"6D22-T";#N/A,#N/A,FALSE,"Q-DEG";#N/A,#N/A,FALSE,"총손";#N/A,#N/A,FALSE,"대당";#N/A,#N/A,FALSE,"가공비"}</definedName>
    <definedName name="SHE" localSheetId="16" hidden="1">{#N/A,#N/A,FALSE,"전제";#N/A,#N/A,FALSE,"표지";#N/A,#N/A,FALSE,"6D16";#N/A,#N/A,FALSE,"6D22";#N/A,#N/A,FALSE,"6D22-T";#N/A,#N/A,FALSE,"Q-DEG";#N/A,#N/A,FALSE,"총손";#N/A,#N/A,FALSE,"대당";#N/A,#N/A,FALSE,"가공비"}</definedName>
    <definedName name="SHE" hidden="1">{#N/A,#N/A,FALSE,"전제";#N/A,#N/A,FALSE,"표지";#N/A,#N/A,FALSE,"6D16";#N/A,#N/A,FALSE,"6D22";#N/A,#N/A,FALSE,"6D22-T";#N/A,#N/A,FALSE,"Q-DEG";#N/A,#N/A,FALSE,"총손";#N/A,#N/A,FALSE,"대당";#N/A,#N/A,FALSE,"가공비"}</definedName>
    <definedName name="SHEET10" localSheetId="1" hidden="1">{#N/A,#N/A,FALSE,"단축1";#N/A,#N/A,FALSE,"단축2";#N/A,#N/A,FALSE,"단축3";#N/A,#N/A,FALSE,"장축";#N/A,#N/A,FALSE,"4WD"}</definedName>
    <definedName name="SHEET10" localSheetId="22" hidden="1">{#N/A,#N/A,FALSE,"단축1";#N/A,#N/A,FALSE,"단축2";#N/A,#N/A,FALSE,"단축3";#N/A,#N/A,FALSE,"장축";#N/A,#N/A,FALSE,"4WD"}</definedName>
    <definedName name="SHEET10" localSheetId="16" hidden="1">{#N/A,#N/A,FALSE,"단축1";#N/A,#N/A,FALSE,"단축2";#N/A,#N/A,FALSE,"단축3";#N/A,#N/A,FALSE,"장축";#N/A,#N/A,FALSE,"4WD"}</definedName>
    <definedName name="SHEET10" hidden="1">{#N/A,#N/A,FALSE,"단축1";#N/A,#N/A,FALSE,"단축2";#N/A,#N/A,FALSE,"단축3";#N/A,#N/A,FALSE,"장축";#N/A,#N/A,FALSE,"4WD"}</definedName>
    <definedName name="shi" localSheetId="1" hidden="1">{#N/A,#N/A,FALSE,"단축1";#N/A,#N/A,FALSE,"단축2";#N/A,#N/A,FALSE,"단축3";#N/A,#N/A,FALSE,"장축";#N/A,#N/A,FALSE,"4WD"}</definedName>
    <definedName name="shi" localSheetId="22" hidden="1">{#N/A,#N/A,FALSE,"단축1";#N/A,#N/A,FALSE,"단축2";#N/A,#N/A,FALSE,"단축3";#N/A,#N/A,FALSE,"장축";#N/A,#N/A,FALSE,"4WD"}</definedName>
    <definedName name="shi" localSheetId="16" hidden="1">{#N/A,#N/A,FALSE,"단축1";#N/A,#N/A,FALSE,"단축2";#N/A,#N/A,FALSE,"단축3";#N/A,#N/A,FALSE,"장축";#N/A,#N/A,FALSE,"4WD"}</definedName>
    <definedName name="shi" hidden="1">{#N/A,#N/A,FALSE,"단축1";#N/A,#N/A,FALSE,"단축2";#N/A,#N/A,FALSE,"단축3";#N/A,#N/A,FALSE,"장축";#N/A,#N/A,FALSE,"4WD"}</definedName>
    <definedName name="shin" localSheetId="1" hidden="1">{#N/A,#N/A,FALSE,"단축1";#N/A,#N/A,FALSE,"단축2";#N/A,#N/A,FALSE,"단축3";#N/A,#N/A,FALSE,"장축";#N/A,#N/A,FALSE,"4WD"}</definedName>
    <definedName name="shin" localSheetId="22" hidden="1">{#N/A,#N/A,FALSE,"단축1";#N/A,#N/A,FALSE,"단축2";#N/A,#N/A,FALSE,"단축3";#N/A,#N/A,FALSE,"장축";#N/A,#N/A,FALSE,"4WD"}</definedName>
    <definedName name="shin" localSheetId="16" hidden="1">{#N/A,#N/A,FALSE,"단축1";#N/A,#N/A,FALSE,"단축2";#N/A,#N/A,FALSE,"단축3";#N/A,#N/A,FALSE,"장축";#N/A,#N/A,FALSE,"4WD"}</definedName>
    <definedName name="shin" hidden="1">{#N/A,#N/A,FALSE,"단축1";#N/A,#N/A,FALSE,"단축2";#N/A,#N/A,FALSE,"단축3";#N/A,#N/A,FALSE,"장축";#N/A,#N/A,FALSE,"4WD"}</definedName>
    <definedName name="SHRG공정" localSheetId="1">#REF!</definedName>
    <definedName name="SHRG공정">#REF!</definedName>
    <definedName name="SHS" localSheetId="1" hidden="1">{#N/A,#N/A,FALSE,"단축1";#N/A,#N/A,FALSE,"단축2";#N/A,#N/A,FALSE,"단축3";#N/A,#N/A,FALSE,"장축";#N/A,#N/A,FALSE,"4WD"}</definedName>
    <definedName name="SHS" hidden="1">{#N/A,#N/A,FALSE,"단축1";#N/A,#N/A,FALSE,"단축2";#N/A,#N/A,FALSE,"단축3";#N/A,#N/A,FALSE,"장축";#N/A,#N/A,FALSE,"4WD"}</definedName>
    <definedName name="SHSH" localSheetId="1" hidden="1">{#N/A,#N/A,FALSE,"단축1";#N/A,#N/A,FALSE,"단축2";#N/A,#N/A,FALSE,"단축3";#N/A,#N/A,FALSE,"장축";#N/A,#N/A,FALSE,"4WD"}</definedName>
    <definedName name="SHSH" hidden="1">{#N/A,#N/A,FALSE,"단축1";#N/A,#N/A,FALSE,"단축2";#N/A,#N/A,FALSE,"단축3";#N/A,#N/A,FALSE,"장축";#N/A,#N/A,FALSE,"4WD"}</definedName>
    <definedName name="SHT" localSheetId="1" hidden="1">{#N/A,#N/A,FALSE,"단축1";#N/A,#N/A,FALSE,"단축2";#N/A,#N/A,FALSE,"단축3";#N/A,#N/A,FALSE,"장축";#N/A,#N/A,FALSE,"4WD"}</definedName>
    <definedName name="SHT" localSheetId="22" hidden="1">{#N/A,#N/A,FALSE,"단축1";#N/A,#N/A,FALSE,"단축2";#N/A,#N/A,FALSE,"단축3";#N/A,#N/A,FALSE,"장축";#N/A,#N/A,FALSE,"4WD"}</definedName>
    <definedName name="SHT" localSheetId="16" hidden="1">{#N/A,#N/A,FALSE,"단축1";#N/A,#N/A,FALSE,"단축2";#N/A,#N/A,FALSE,"단축3";#N/A,#N/A,FALSE,"장축";#N/A,#N/A,FALSE,"4WD"}</definedName>
    <definedName name="SHT" hidden="1">{#N/A,#N/A,FALSE,"단축1";#N/A,#N/A,FALSE,"단축2";#N/A,#N/A,FALSE,"단축3";#N/A,#N/A,FALSE,"장축";#N/A,#N/A,FALSE,"4WD"}</definedName>
    <definedName name="Size" localSheetId="1">#REF!</definedName>
    <definedName name="Size">#REF!</definedName>
    <definedName name="sjjf" localSheetId="1" hidden="1">{#N/A,#N/A,FALSE,"단축1";#N/A,#N/A,FALSE,"단축2";#N/A,#N/A,FALSE,"단축3";#N/A,#N/A,FALSE,"장축";#N/A,#N/A,FALSE,"4WD"}</definedName>
    <definedName name="sjjf" localSheetId="22" hidden="1">{#N/A,#N/A,FALSE,"단축1";#N/A,#N/A,FALSE,"단축2";#N/A,#N/A,FALSE,"단축3";#N/A,#N/A,FALSE,"장축";#N/A,#N/A,FALSE,"4WD"}</definedName>
    <definedName name="sjjf" localSheetId="16" hidden="1">{#N/A,#N/A,FALSE,"단축1";#N/A,#N/A,FALSE,"단축2";#N/A,#N/A,FALSE,"단축3";#N/A,#N/A,FALSE,"장축";#N/A,#N/A,FALSE,"4WD"}</definedName>
    <definedName name="sjjf" hidden="1">{#N/A,#N/A,FALSE,"단축1";#N/A,#N/A,FALSE,"단축2";#N/A,#N/A,FALSE,"단축3";#N/A,#N/A,FALSE,"장축";#N/A,#N/A,FALSE,"4WD"}</definedName>
    <definedName name="sjk" localSheetId="1" hidden="1">{#N/A,#N/A,FALSE,"단축1";#N/A,#N/A,FALSE,"단축2";#N/A,#N/A,FALSE,"단축3";#N/A,#N/A,FALSE,"장축";#N/A,#N/A,FALSE,"4WD"}</definedName>
    <definedName name="sjk" localSheetId="22" hidden="1">{#N/A,#N/A,FALSE,"단축1";#N/A,#N/A,FALSE,"단축2";#N/A,#N/A,FALSE,"단축3";#N/A,#N/A,FALSE,"장축";#N/A,#N/A,FALSE,"4WD"}</definedName>
    <definedName name="sjk" localSheetId="16" hidden="1">{#N/A,#N/A,FALSE,"단축1";#N/A,#N/A,FALSE,"단축2";#N/A,#N/A,FALSE,"단축3";#N/A,#N/A,FALSE,"장축";#N/A,#N/A,FALSE,"4WD"}</definedName>
    <definedName name="sjk" hidden="1">{#N/A,#N/A,FALSE,"단축1";#N/A,#N/A,FALSE,"단축2";#N/A,#N/A,FALSE,"단축3";#N/A,#N/A,FALSE,"장축";#N/A,#N/A,FALSE,"4WD"}</definedName>
    <definedName name="SK" localSheetId="1">#REF!</definedName>
    <definedName name="SK">#REF!</definedName>
    <definedName name="SKEKSK" localSheetId="1" hidden="1">{#N/A,#N/A,FALSE,"품의서";#N/A,#N/A,FALSE,"전제";#N/A,#N/A,FALSE,"총손";#N/A,#N/A,FALSE,"손익"}</definedName>
    <definedName name="SKEKSK" localSheetId="22" hidden="1">{#N/A,#N/A,FALSE,"품의서";#N/A,#N/A,FALSE,"전제";#N/A,#N/A,FALSE,"총손";#N/A,#N/A,FALSE,"손익"}</definedName>
    <definedName name="SKEKSK" localSheetId="16" hidden="1">{#N/A,#N/A,FALSE,"품의서";#N/A,#N/A,FALSE,"전제";#N/A,#N/A,FALSE,"총손";#N/A,#N/A,FALSE,"손익"}</definedName>
    <definedName name="SKEKSK" hidden="1">{#N/A,#N/A,FALSE,"품의서";#N/A,#N/A,FALSE,"전제";#N/A,#N/A,FALSE,"총손";#N/A,#N/A,FALSE,"손익"}</definedName>
    <definedName name="SKFK" localSheetId="1">#REF!</definedName>
    <definedName name="SKFK">#REF!</definedName>
    <definedName name="SKSK" localSheetId="1">#REF!</definedName>
    <definedName name="SKSK">#REF!</definedName>
    <definedName name="SKT15LM" localSheetId="1">#REF!</definedName>
    <definedName name="SKT15LM">#REF!</definedName>
    <definedName name="SKT15LMS" localSheetId="1">#REF!</definedName>
    <definedName name="SKT15LMS">#REF!</definedName>
    <definedName name="SKT15LS" localSheetId="1">#REF!</definedName>
    <definedName name="SKT15LS">#REF!</definedName>
    <definedName name="SKT21L" localSheetId="1">#REF!</definedName>
    <definedName name="SKT21L">#REF!</definedName>
    <definedName name="SKT21LM" localSheetId="1">#REF!</definedName>
    <definedName name="SKT21LM">#REF!</definedName>
    <definedName name="SKT21LMS" localSheetId="1">#REF!</definedName>
    <definedName name="SKT21LMS">#REF!</definedName>
    <definedName name="SKT21LS" localSheetId="1">#REF!</definedName>
    <definedName name="SKT21LS">#REF!</definedName>
    <definedName name="SKT21V" localSheetId="1">#REF!</definedName>
    <definedName name="SKT21V">#REF!</definedName>
    <definedName name="SKT28L" localSheetId="1">#REF!</definedName>
    <definedName name="SKT28L">#REF!</definedName>
    <definedName name="SM">479500</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2WD" localSheetId="1">#REF!</definedName>
    <definedName name="SM2WD">#REF!</definedName>
    <definedName name="SM4WD" localSheetId="1">#REF!</definedName>
    <definedName name="SM4WD">#REF!</definedName>
    <definedName name="SMDDU" localSheetId="1">#REF!</definedName>
    <definedName name="SMDDU">#REF!</definedName>
    <definedName name="SMTF" localSheetId="1">#REF!</definedName>
    <definedName name="SMTF">#REF!</definedName>
    <definedName name="smtgate" localSheetId="1">#REF!</definedName>
    <definedName name="smtgate">#REF!</definedName>
    <definedName name="SMTM" localSheetId="1" hidden="1">{#N/A,#N/A,FALSE,"단축1";#N/A,#N/A,FALSE,"단축2";#N/A,#N/A,FALSE,"단축3";#N/A,#N/A,FALSE,"장축";#N/A,#N/A,FALSE,"4WD"}</definedName>
    <definedName name="SMTM" localSheetId="22" hidden="1">{#N/A,#N/A,FALSE,"단축1";#N/A,#N/A,FALSE,"단축2";#N/A,#N/A,FALSE,"단축3";#N/A,#N/A,FALSE,"장축";#N/A,#N/A,FALSE,"4WD"}</definedName>
    <definedName name="SMTM" localSheetId="16" hidden="1">{#N/A,#N/A,FALSE,"단축1";#N/A,#N/A,FALSE,"단축2";#N/A,#N/A,FALSE,"단축3";#N/A,#N/A,FALSE,"장축";#N/A,#N/A,FALSE,"4WD"}</definedName>
    <definedName name="SMTM" hidden="1">{#N/A,#N/A,FALSE,"단축1";#N/A,#N/A,FALSE,"단축2";#N/A,#N/A,FALSE,"단축3";#N/A,#N/A,FALSE,"장축";#N/A,#N/A,FALSE,"4WD"}</definedName>
    <definedName name="SM일반종합" localSheetId="1">#REF!</definedName>
    <definedName name="SM일반종합">#REF!</definedName>
    <definedName name="SOPHIA" localSheetId="1" hidden="1">{#N/A,#N/A,FALSE,"단축1";#N/A,#N/A,FALSE,"단축2";#N/A,#N/A,FALSE,"단축3";#N/A,#N/A,FALSE,"장축";#N/A,#N/A,FALSE,"4WD"}</definedName>
    <definedName name="SOPHIA" localSheetId="22" hidden="1">{#N/A,#N/A,FALSE,"단축1";#N/A,#N/A,FALSE,"단축2";#N/A,#N/A,FALSE,"단축3";#N/A,#N/A,FALSE,"장축";#N/A,#N/A,FALSE,"4WD"}</definedName>
    <definedName name="SOPHIA" localSheetId="16" hidden="1">{#N/A,#N/A,FALSE,"단축1";#N/A,#N/A,FALSE,"단축2";#N/A,#N/A,FALSE,"단축3";#N/A,#N/A,FALSE,"장축";#N/A,#N/A,FALSE,"4WD"}</definedName>
    <definedName name="SOPHIA" hidden="1">{#N/A,#N/A,FALSE,"단축1";#N/A,#N/A,FALSE,"단축2";#N/A,#N/A,FALSE,"단축3";#N/A,#N/A,FALSE,"장축";#N/A,#N/A,FALSE,"4WD"}</definedName>
    <definedName name="SPA" localSheetId="1">#REF!</definedName>
    <definedName name="SPA">#REF!</definedName>
    <definedName name="SPEC2" localSheetId="1" hidden="1">{#N/A,#N/A,FALSE,"단축1";#N/A,#N/A,FALSE,"단축2";#N/A,#N/A,FALSE,"단축3";#N/A,#N/A,FALSE,"장축";#N/A,#N/A,FALSE,"4WD"}</definedName>
    <definedName name="SPEC2" localSheetId="22" hidden="1">{#N/A,#N/A,FALSE,"단축1";#N/A,#N/A,FALSE,"단축2";#N/A,#N/A,FALSE,"단축3";#N/A,#N/A,FALSE,"장축";#N/A,#N/A,FALSE,"4WD"}</definedName>
    <definedName name="SPEC2" localSheetId="16" hidden="1">{#N/A,#N/A,FALSE,"단축1";#N/A,#N/A,FALSE,"단축2";#N/A,#N/A,FALSE,"단축3";#N/A,#N/A,FALSE,"장축";#N/A,#N/A,FALSE,"4WD"}</definedName>
    <definedName name="SPEC2" hidden="1">{#N/A,#N/A,FALSE,"단축1";#N/A,#N/A,FALSE,"단축2";#N/A,#N/A,FALSE,"단축3";#N/A,#N/A,FALSE,"장축";#N/A,#N/A,FALSE,"4WD"}</definedName>
    <definedName name="SPEC22" localSheetId="1" hidden="1">{#N/A,#N/A,FALSE,"단축1";#N/A,#N/A,FALSE,"단축2";#N/A,#N/A,FALSE,"단축3";#N/A,#N/A,FALSE,"장축";#N/A,#N/A,FALSE,"4WD"}</definedName>
    <definedName name="SPEC22" localSheetId="22" hidden="1">{#N/A,#N/A,FALSE,"단축1";#N/A,#N/A,FALSE,"단축2";#N/A,#N/A,FALSE,"단축3";#N/A,#N/A,FALSE,"장축";#N/A,#N/A,FALSE,"4WD"}</definedName>
    <definedName name="SPEC22" localSheetId="16" hidden="1">{#N/A,#N/A,FALSE,"단축1";#N/A,#N/A,FALSE,"단축2";#N/A,#N/A,FALSE,"단축3";#N/A,#N/A,FALSE,"장축";#N/A,#N/A,FALSE,"4WD"}</definedName>
    <definedName name="SPEC22" hidden="1">{#N/A,#N/A,FALSE,"단축1";#N/A,#N/A,FALSE,"단축2";#N/A,#N/A,FALSE,"단축3";#N/A,#N/A,FALSE,"장축";#N/A,#N/A,FALSE,"4WD"}</definedName>
    <definedName name="SpecialPrice" localSheetId="1" hidden="1">#REF!</definedName>
    <definedName name="SpecialPrice" hidden="1">#REF!</definedName>
    <definedName name="SPEED_D170" localSheetId="1">#REF!</definedName>
    <definedName name="SPEED_D170">#REF!</definedName>
    <definedName name="SPG" localSheetId="1">#REF!</definedName>
    <definedName name="SPG">#REF!</definedName>
    <definedName name="SPGPTN" localSheetId="1">#REF!</definedName>
    <definedName name="SPGPTN">#REF!</definedName>
    <definedName name="SPG수출" localSheetId="1">#REF!</definedName>
    <definedName name="SPG수출">#REF!</definedName>
    <definedName name="SPLIT" localSheetId="1" hidden="1">{#N/A,#N/A,FALSE,"단축1";#N/A,#N/A,FALSE,"단축2";#N/A,#N/A,FALSE,"단축3";#N/A,#N/A,FALSE,"장축";#N/A,#N/A,FALSE,"4WD"}</definedName>
    <definedName name="SPLIT" localSheetId="22" hidden="1">{#N/A,#N/A,FALSE,"단축1";#N/A,#N/A,FALSE,"단축2";#N/A,#N/A,FALSE,"단축3";#N/A,#N/A,FALSE,"장축";#N/A,#N/A,FALSE,"4WD"}</definedName>
    <definedName name="SPLIT" localSheetId="16" hidden="1">{#N/A,#N/A,FALSE,"단축1";#N/A,#N/A,FALSE,"단축2";#N/A,#N/A,FALSE,"단축3";#N/A,#N/A,FALSE,"장축";#N/A,#N/A,FALSE,"4WD"}</definedName>
    <definedName name="SPLIT" localSheetId="17" hidden="1">{#N/A,#N/A,FALSE,"단축1";#N/A,#N/A,FALSE,"단축2";#N/A,#N/A,FALSE,"단축3";#N/A,#N/A,FALSE,"장축";#N/A,#N/A,FALSE,"4WD"}</definedName>
    <definedName name="SPLIT" localSheetId="23" hidden="1">{#N/A,#N/A,FALSE,"단축1";#N/A,#N/A,FALSE,"단축2";#N/A,#N/A,FALSE,"단축3";#N/A,#N/A,FALSE,"장축";#N/A,#N/A,FALSE,"4WD"}</definedName>
    <definedName name="SPLIT" hidden="1">{#N/A,#N/A,FALSE,"단축1";#N/A,#N/A,FALSE,"단축2";#N/A,#N/A,FALSE,"단축3";#N/A,#N/A,FALSE,"장축";#N/A,#N/A,FALSE,"4WD"}</definedName>
    <definedName name="sq" localSheetId="1">#REF!</definedName>
    <definedName name="sq">#REF!</definedName>
    <definedName name="SR">413700</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assy일정" localSheetId="1">#REF!</definedName>
    <definedName name="srassy일정">#REF!</definedName>
    <definedName name="SRC" localSheetId="1">#REF!</definedName>
    <definedName name="SRC">#REF!</definedName>
    <definedName name="SRE" localSheetId="1">#REF!</definedName>
    <definedName name="SRE">#REF!</definedName>
    <definedName name="SRWT" localSheetId="1">#REF!</definedName>
    <definedName name="SRWT">#REF!</definedName>
    <definedName name="SR단가" localSheetId="1">#REF!</definedName>
    <definedName name="SR단가">#REF!</definedName>
    <definedName name="sr일정계획" localSheetId="1">#REF!</definedName>
    <definedName name="sr일정계획">#REF!</definedName>
    <definedName name="SS" localSheetId="1" hidden="1">{#N/A,#N/A,FALSE,"단축1";#N/A,#N/A,FALSE,"단축2";#N/A,#N/A,FALSE,"단축3";#N/A,#N/A,FALSE,"장축";#N/A,#N/A,FALSE,"4WD"}</definedName>
    <definedName name="SS" localSheetId="22" hidden="1">{#N/A,#N/A,FALSE,"단축1";#N/A,#N/A,FALSE,"단축2";#N/A,#N/A,FALSE,"단축3";#N/A,#N/A,FALSE,"장축";#N/A,#N/A,FALSE,"4WD"}</definedName>
    <definedName name="SS" localSheetId="16" hidden="1">{#N/A,#N/A,FALSE,"단축1";#N/A,#N/A,FALSE,"단축2";#N/A,#N/A,FALSE,"단축3";#N/A,#N/A,FALSE,"장축";#N/A,#N/A,FALSE,"4WD"}</definedName>
    <definedName name="SS" hidden="1">{#N/A,#N/A,FALSE,"단축1";#N/A,#N/A,FALSE,"단축2";#N/A,#N/A,FALSE,"단축3";#N/A,#N/A,FALSE,"장축";#N/A,#N/A,FALSE,"4WD"}</definedName>
    <definedName name="SSS" localSheetId="1">#REF!</definedName>
    <definedName name="SSS">#REF!</definedName>
    <definedName name="SS기FG" localSheetId="1">#REF!</definedName>
    <definedName name="SS기FG">#REF!</definedName>
    <definedName name="StartValue">-0.00506271473511073</definedName>
    <definedName name="State" localSheetId="1">#REF!</definedName>
    <definedName name="State">#REF!</definedName>
    <definedName name="STD" localSheetId="1">#REF!</definedName>
    <definedName name="STD">#REF!</definedName>
    <definedName name="STEEL" localSheetId="1">#REF!</definedName>
    <definedName name="STEEL">#REF!</definedName>
    <definedName name="StepValue">0.000315629990474312</definedName>
    <definedName name="Strip" localSheetId="1">#REF!</definedName>
    <definedName name="Strip">#REF!</definedName>
    <definedName name="SUM" localSheetId="1">#REF!</definedName>
    <definedName name="SUM">#REF!</definedName>
    <definedName name="suminet" localSheetId="1">#REF!</definedName>
    <definedName name="suminet">#REF!</definedName>
    <definedName name="sumitb" localSheetId="1">#REF!</definedName>
    <definedName name="sumitb">#REF!</definedName>
    <definedName name="sung" localSheetId="1" hidden="1">{#N/A,#N/A,FALSE,"정공"}</definedName>
    <definedName name="sung" localSheetId="22" hidden="1">{#N/A,#N/A,FALSE,"정공"}</definedName>
    <definedName name="sung" localSheetId="16" hidden="1">{#N/A,#N/A,FALSE,"정공"}</definedName>
    <definedName name="sung" hidden="1">{#N/A,#N/A,FALSE,"정공"}</definedName>
    <definedName name="surface" localSheetId="1">#REF!</definedName>
    <definedName name="surface">#REF!</definedName>
    <definedName name="surface10" localSheetId="1">#REF!</definedName>
    <definedName name="surface10">#REF!</definedName>
    <definedName name="SW" localSheetId="1">#REF!</definedName>
    <definedName name="SW">#REF!</definedName>
    <definedName name="sWire_DB" localSheetId="1">#REF!</definedName>
    <definedName name="sWire_DB">#REF!</definedName>
    <definedName name="S행" localSheetId="1">#REF!</definedName>
    <definedName name="S행">#REF!</definedName>
    <definedName name="T" localSheetId="1">#REF!</definedName>
    <definedName name="T">#REF!</definedName>
    <definedName name="T_Ⅲ" localSheetId="1">#REF!</definedName>
    <definedName name="T_Ⅲ">#REF!</definedName>
    <definedName name="TA" localSheetId="1">#REF!</definedName>
    <definedName name="TA">#REF!</definedName>
    <definedName name="TAPE" localSheetId="1">#REF!</definedName>
    <definedName name="TAPE">#REF!</definedName>
    <definedName name="TAPE단가" localSheetId="1">#REF!</definedName>
    <definedName name="TAPE단가">#REF!</definedName>
    <definedName name="TAPE재질명" localSheetId="1">#REF!</definedName>
    <definedName name="TAPE재질명">#REF!</definedName>
    <definedName name="target" localSheetId="1">#REF!</definedName>
    <definedName name="target">#REF!</definedName>
    <definedName name="tbl_ProdInfo" localSheetId="1" hidden="1">#REF!</definedName>
    <definedName name="tbl_ProdInfo" hidden="1">#REF!</definedName>
    <definedName name="tc" localSheetId="1" hidden="1">{#N/A,#N/A,FALSE,"단축1";#N/A,#N/A,FALSE,"단축2";#N/A,#N/A,FALSE,"단축3";#N/A,#N/A,FALSE,"장축";#N/A,#N/A,FALSE,"4WD"}</definedName>
    <definedName name="tc" localSheetId="22" hidden="1">{#N/A,#N/A,FALSE,"단축1";#N/A,#N/A,FALSE,"단축2";#N/A,#N/A,FALSE,"단축3";#N/A,#N/A,FALSE,"장축";#N/A,#N/A,FALSE,"4WD"}</definedName>
    <definedName name="tc" localSheetId="16" hidden="1">{#N/A,#N/A,FALSE,"단축1";#N/A,#N/A,FALSE,"단축2";#N/A,#N/A,FALSE,"단축3";#N/A,#N/A,FALSE,"장축";#N/A,#N/A,FALSE,"4WD"}</definedName>
    <definedName name="tc" hidden="1">{#N/A,#N/A,FALSE,"단축1";#N/A,#N/A,FALSE,"단축2";#N/A,#N/A,FALSE,"단축3";#N/A,#N/A,FALSE,"장축";#N/A,#N/A,FALSE,"4WD"}</definedName>
    <definedName name="TÇà" localSheetId="1">#REF!</definedName>
    <definedName name="TÇà">#REF!</definedName>
    <definedName name="tci" localSheetId="1" hidden="1">{#N/A,#N/A,FALSE,"단축1";#N/A,#N/A,FALSE,"단축2";#N/A,#N/A,FALSE,"단축3";#N/A,#N/A,FALSE,"장축";#N/A,#N/A,FALSE,"4WD"}</definedName>
    <definedName name="tci" localSheetId="22" hidden="1">{#N/A,#N/A,FALSE,"단축1";#N/A,#N/A,FALSE,"단축2";#N/A,#N/A,FALSE,"단축3";#N/A,#N/A,FALSE,"장축";#N/A,#N/A,FALSE,"4WD"}</definedName>
    <definedName name="tci" localSheetId="16" hidden="1">{#N/A,#N/A,FALSE,"단축1";#N/A,#N/A,FALSE,"단축2";#N/A,#N/A,FALSE,"단축3";#N/A,#N/A,FALSE,"장축";#N/A,#N/A,FALSE,"4WD"}</definedName>
    <definedName name="tci" hidden="1">{#N/A,#N/A,FALSE,"단축1";#N/A,#N/A,FALSE,"단축2";#N/A,#N/A,FALSE,"단축3";#N/A,#N/A,FALSE,"장축";#N/A,#N/A,FALSE,"4WD"}</definedName>
    <definedName name="tcost" localSheetId="1">#REF!</definedName>
    <definedName name="tcost">#REF!</definedName>
    <definedName name="TEGHSDF" localSheetId="1">#REF!</definedName>
    <definedName name="TEGHSDF">#REF!</definedName>
    <definedName name="TEJDHDZ" localSheetId="1" hidden="1">{#N/A,#N/A,FALSE,"초도품";#N/A,#N/A,FALSE,"초도품 (2)";#N/A,#N/A,FALSE,"초도품 (3)";#N/A,#N/A,FALSE,"초도품 (4)";#N/A,#N/A,FALSE,"초도품 (5)";#N/A,#N/A,FALSE,"초도품 (6)"}</definedName>
    <definedName name="TEJDHDZ" localSheetId="22" hidden="1">{#N/A,#N/A,FALSE,"초도품";#N/A,#N/A,FALSE,"초도품 (2)";#N/A,#N/A,FALSE,"초도품 (3)";#N/A,#N/A,FALSE,"초도품 (4)";#N/A,#N/A,FALSE,"초도품 (5)";#N/A,#N/A,FALSE,"초도품 (6)"}</definedName>
    <definedName name="TEJDHDZ" localSheetId="16" hidden="1">{#N/A,#N/A,FALSE,"초도품";#N/A,#N/A,FALSE,"초도품 (2)";#N/A,#N/A,FALSE,"초도품 (3)";#N/A,#N/A,FALSE,"초도품 (4)";#N/A,#N/A,FALSE,"초도품 (5)";#N/A,#N/A,FALSE,"초도품 (6)"}</definedName>
    <definedName name="TEJDHDZ" hidden="1">{#N/A,#N/A,FALSE,"초도품";#N/A,#N/A,FALSE,"초도품 (2)";#N/A,#N/A,FALSE,"초도품 (3)";#N/A,#N/A,FALSE,"초도품 (4)";#N/A,#N/A,FALSE,"초도품 (5)";#N/A,#N/A,FALSE,"초도품 (6)"}</definedName>
    <definedName name="temp" localSheetId="1">#REF!</definedName>
    <definedName name="temp">#REF!</definedName>
    <definedName name="TEWR" localSheetId="1" hidden="1">{#N/A,#N/A,TRUE,"Y생산";#N/A,#N/A,TRUE,"Y판매";#N/A,#N/A,TRUE,"Y총물량";#N/A,#N/A,TRUE,"Y능력";#N/A,#N/A,TRUE,"YKD"}</definedName>
    <definedName name="TEWR" localSheetId="22" hidden="1">{#N/A,#N/A,TRUE,"Y생산";#N/A,#N/A,TRUE,"Y판매";#N/A,#N/A,TRUE,"Y총물량";#N/A,#N/A,TRUE,"Y능력";#N/A,#N/A,TRUE,"YKD"}</definedName>
    <definedName name="TEWR" localSheetId="16" hidden="1">{#N/A,#N/A,TRUE,"Y생산";#N/A,#N/A,TRUE,"Y판매";#N/A,#N/A,TRUE,"Y총물량";#N/A,#N/A,TRUE,"Y능력";#N/A,#N/A,TRUE,"YKD"}</definedName>
    <definedName name="TEWR" hidden="1">{#N/A,#N/A,TRUE,"Y생산";#N/A,#N/A,TRUE,"Y판매";#N/A,#N/A,TRUE,"Y총물량";#N/A,#N/A,TRUE,"Y능력";#N/A,#N/A,TRUE,"YKD"}</definedName>
    <definedName name="TF" localSheetId="1">#REF!</definedName>
    <definedName name="TF">#REF!</definedName>
    <definedName name="tg" localSheetId="1" hidden="1">{#N/A,#N/A,FALSE,"KMC최종회의(7월) 자료"}</definedName>
    <definedName name="tg" localSheetId="22" hidden="1">{#N/A,#N/A,FALSE,"KMC최종회의(7월) 자료"}</definedName>
    <definedName name="tg" localSheetId="16" hidden="1">{#N/A,#N/A,FALSE,"KMC최종회의(7월) 자료"}</definedName>
    <definedName name="tg" hidden="1">{#N/A,#N/A,FALSE,"KMC최종회의(7월) 자료"}</definedName>
    <definedName name="THEME2" localSheetId="1" hidden="1">{#N/A,#N/A,FALSE,"96 3월물량표";#N/A,#N/A,FALSE,"96 4월물량표";#N/A,#N/A,FALSE,"96 5월물량표"}</definedName>
    <definedName name="THEME2" localSheetId="22" hidden="1">{#N/A,#N/A,FALSE,"96 3월물량표";#N/A,#N/A,FALSE,"96 4월물량표";#N/A,#N/A,FALSE,"96 5월물량표"}</definedName>
    <definedName name="THEME2" localSheetId="16" hidden="1">{#N/A,#N/A,FALSE,"96 3월물량표";#N/A,#N/A,FALSE,"96 4월물량표";#N/A,#N/A,FALSE,"96 5월물량표"}</definedName>
    <definedName name="THEME2" hidden="1">{#N/A,#N/A,FALSE,"96 3월물량표";#N/A,#N/A,FALSE,"96 4월물량표";#N/A,#N/A,FALSE,"96 5월물량표"}</definedName>
    <definedName name="thickness2" localSheetId="1">#REF!</definedName>
    <definedName name="thickness2">#REF!</definedName>
    <definedName name="THK" localSheetId="1">#REF!</definedName>
    <definedName name="THK">#REF!</definedName>
    <definedName name="TIP" localSheetId="1">#REF!</definedName>
    <definedName name="TIP">#REF!</definedName>
    <definedName name="TIT" localSheetId="1">#REF!</definedName>
    <definedName name="TIT">#REF!</definedName>
    <definedName name="titles_print" localSheetId="1">#REF!</definedName>
    <definedName name="titles_print">#REF!</definedName>
    <definedName name="TJ" localSheetId="1">#REF!</definedName>
    <definedName name="TJ">#REF!</definedName>
    <definedName name="tjrjrt">#N/A</definedName>
    <definedName name="TK">[1]!BlankMacro1</definedName>
    <definedName name="Tkic_No" localSheetId="1">#REF!</definedName>
    <definedName name="Tkic_No">#REF!</definedName>
    <definedName name="TLEHDrJWLA2" localSheetId="1">#REF!</definedName>
    <definedName name="TLEHDrJWLA2">#REF!</definedName>
    <definedName name="tlfwjr3" localSheetId="1">#REF!</definedName>
    <definedName name="tlfwjr3">#REF!</definedName>
    <definedName name="TLS" localSheetId="1" hidden="1">{#N/A,#N/A,FALSE,"단축1";#N/A,#N/A,FALSE,"단축2";#N/A,#N/A,FALSE,"단축3";#N/A,#N/A,FALSE,"장축";#N/A,#N/A,FALSE,"4WD"}</definedName>
    <definedName name="TLS" localSheetId="22" hidden="1">{#N/A,#N/A,FALSE,"단축1";#N/A,#N/A,FALSE,"단축2";#N/A,#N/A,FALSE,"단축3";#N/A,#N/A,FALSE,"장축";#N/A,#N/A,FALSE,"4WD"}</definedName>
    <definedName name="TLS" localSheetId="16" hidden="1">{#N/A,#N/A,FALSE,"단축1";#N/A,#N/A,FALSE,"단축2";#N/A,#N/A,FALSE,"단축3";#N/A,#N/A,FALSE,"장축";#N/A,#N/A,FALSE,"4WD"}</definedName>
    <definedName name="TLS" hidden="1">{#N/A,#N/A,FALSE,"단축1";#N/A,#N/A,FALSE,"단축2";#N/A,#N/A,FALSE,"단축3";#N/A,#N/A,FALSE,"장축";#N/A,#N/A,FALSE,"4WD"}</definedName>
    <definedName name="TM">'[1]계정관리 (실적) 2016'!TM</definedName>
    <definedName name="TMCASE">[1]!BlankMacro1</definedName>
    <definedName name="tml_DB" localSheetId="1">#REF!</definedName>
    <definedName name="tml_DB">#REF!</definedName>
    <definedName name="To" localSheetId="1">#REF!</definedName>
    <definedName name="To">#REF!</definedName>
    <definedName name="TOFHDNS" localSheetId="1" hidden="1">#REF!</definedName>
    <definedName name="TOFHDNS" localSheetId="22" hidden="1">#REF!</definedName>
    <definedName name="TOFHDNS" localSheetId="6" hidden="1">#REF!</definedName>
    <definedName name="TOFHDNS" localSheetId="3" hidden="1">#REF!</definedName>
    <definedName name="TOFHDNS" localSheetId="16" hidden="1">#REF!</definedName>
    <definedName name="TOFHDNS" localSheetId="21" hidden="1">#REF!</definedName>
    <definedName name="TOFHDNS" localSheetId="2" hidden="1">#REF!</definedName>
    <definedName name="TOFHDNS" localSheetId="13" hidden="1">#REF!</definedName>
    <definedName name="TOFHDNS" localSheetId="14" hidden="1">#REF!</definedName>
    <definedName name="TOFHDNS" localSheetId="11" hidden="1">#REF!</definedName>
    <definedName name="TOFHDNS" localSheetId="20" hidden="1">#REF!</definedName>
    <definedName name="TOFHDNS" hidden="1">#REF!</definedName>
    <definedName name="TON_TRT_FR" localSheetId="1">#REF!</definedName>
    <definedName name="TON_TRT_FR">#REF!</definedName>
    <definedName name="TOPMENU6" localSheetId="1">#REF!</definedName>
    <definedName name="TOPMENU6">#REF!</definedName>
    <definedName name="TORK" localSheetId="1">#REF!</definedName>
    <definedName name="TORK">#REF!</definedName>
    <definedName name="TORSION" localSheetId="1" hidden="1">{#N/A,#N/A,FALSE,"단축1";#N/A,#N/A,FALSE,"단축2";#N/A,#N/A,FALSE,"단축3";#N/A,#N/A,FALSE,"장축";#N/A,#N/A,FALSE,"4WD"}</definedName>
    <definedName name="TORSION" localSheetId="22" hidden="1">{#N/A,#N/A,FALSE,"단축1";#N/A,#N/A,FALSE,"단축2";#N/A,#N/A,FALSE,"단축3";#N/A,#N/A,FALSE,"장축";#N/A,#N/A,FALSE,"4WD"}</definedName>
    <definedName name="TORSION" localSheetId="16" hidden="1">{#N/A,#N/A,FALSE,"단축1";#N/A,#N/A,FALSE,"단축2";#N/A,#N/A,FALSE,"단축3";#N/A,#N/A,FALSE,"장축";#N/A,#N/A,FALSE,"4WD"}</definedName>
    <definedName name="TORSION" localSheetId="17" hidden="1">{#N/A,#N/A,FALSE,"단축1";#N/A,#N/A,FALSE,"단축2";#N/A,#N/A,FALSE,"단축3";#N/A,#N/A,FALSE,"장축";#N/A,#N/A,FALSE,"4WD"}</definedName>
    <definedName name="TORSION" localSheetId="23" hidden="1">{#N/A,#N/A,FALSE,"단축1";#N/A,#N/A,FALSE,"단축2";#N/A,#N/A,FALSE,"단축3";#N/A,#N/A,FALSE,"장축";#N/A,#N/A,FALSE,"4WD"}</definedName>
    <definedName name="TORSION" hidden="1">{#N/A,#N/A,FALSE,"단축1";#N/A,#N/A,FALSE,"단축2";#N/A,#N/A,FALSE,"단축3";#N/A,#N/A,FALSE,"장축";#N/A,#N/A,FALSE,"4WD"}</definedName>
    <definedName name="TOT_구분" localSheetId="1">#REF!</definedName>
    <definedName name="TOT_구분">#REF!</definedName>
    <definedName name="total">[1]!BlankMacro1</definedName>
    <definedName name="totcost" localSheetId="1">#REF!</definedName>
    <definedName name="totcost">#REF!</definedName>
    <definedName name="TPC" localSheetId="1">#REF!</definedName>
    <definedName name="TPC">#REF!</definedName>
    <definedName name="TR" localSheetId="1">#REF!</definedName>
    <definedName name="TR">#REF!</definedName>
    <definedName name="TR_cost" localSheetId="1">#REF!</definedName>
    <definedName name="TR_cost">#REF!</definedName>
    <definedName name="TRD" localSheetId="1">#REF!</definedName>
    <definedName name="TRD">#REF!</definedName>
    <definedName name="TRDF" localSheetId="1">#REF!</definedName>
    <definedName name="TRDF">#REF!</definedName>
    <definedName name="TRDFG" localSheetId="1">#REF!</definedName>
    <definedName name="TRDFG">#REF!</definedName>
    <definedName name="TREE" localSheetId="1">#REF!</definedName>
    <definedName name="TREE">#REF!</definedName>
    <definedName name="trhtrj" localSheetId="1" hidden="1">{#N/A,#N/A,FALSE,"단축1";#N/A,#N/A,FALSE,"단축2";#N/A,#N/A,FALSE,"단축3";#N/A,#N/A,FALSE,"장축";#N/A,#N/A,FALSE,"4WD"}</definedName>
    <definedName name="trhtrj" localSheetId="22" hidden="1">{#N/A,#N/A,FALSE,"단축1";#N/A,#N/A,FALSE,"단축2";#N/A,#N/A,FALSE,"단축3";#N/A,#N/A,FALSE,"장축";#N/A,#N/A,FALSE,"4WD"}</definedName>
    <definedName name="trhtrj" localSheetId="16" hidden="1">{#N/A,#N/A,FALSE,"단축1";#N/A,#N/A,FALSE,"단축2";#N/A,#N/A,FALSE,"단축3";#N/A,#N/A,FALSE,"장축";#N/A,#N/A,FALSE,"4WD"}</definedName>
    <definedName name="trhtrj" localSheetId="17" hidden="1">{#N/A,#N/A,FALSE,"단축1";#N/A,#N/A,FALSE,"단축2";#N/A,#N/A,FALSE,"단축3";#N/A,#N/A,FALSE,"장축";#N/A,#N/A,FALSE,"4WD"}</definedName>
    <definedName name="trhtrj" localSheetId="23" hidden="1">{#N/A,#N/A,FALSE,"단축1";#N/A,#N/A,FALSE,"단축2";#N/A,#N/A,FALSE,"단축3";#N/A,#N/A,FALSE,"장축";#N/A,#N/A,FALSE,"4WD"}</definedName>
    <definedName name="trhtrj" hidden="1">{#N/A,#N/A,FALSE,"단축1";#N/A,#N/A,FALSE,"단축2";#N/A,#N/A,FALSE,"단축3";#N/A,#N/A,FALSE,"장축";#N/A,#N/A,FALSE,"4WD"}</definedName>
    <definedName name="trim" localSheetId="1" hidden="1">#REF!</definedName>
    <definedName name="trim" localSheetId="22" hidden="1">#REF!</definedName>
    <definedName name="trim" localSheetId="6" hidden="1">#REF!</definedName>
    <definedName name="trim" localSheetId="3" hidden="1">#REF!</definedName>
    <definedName name="trim" localSheetId="16" hidden="1">#REF!</definedName>
    <definedName name="trim" localSheetId="21" hidden="1">#REF!</definedName>
    <definedName name="trim" localSheetId="2" hidden="1">#REF!</definedName>
    <definedName name="trim" localSheetId="13" hidden="1">#REF!</definedName>
    <definedName name="trim" localSheetId="14" hidden="1">#REF!</definedName>
    <definedName name="trim" localSheetId="11" hidden="1">#REF!</definedName>
    <definedName name="trim" localSheetId="20" hidden="1">#REF!</definedName>
    <definedName name="trim" hidden="1">#REF!</definedName>
    <definedName name="trim1" localSheetId="1" hidden="1">#REF!</definedName>
    <definedName name="trim1" localSheetId="22" hidden="1">#REF!</definedName>
    <definedName name="trim1" localSheetId="6" hidden="1">#REF!</definedName>
    <definedName name="trim1" localSheetId="3" hidden="1">#REF!</definedName>
    <definedName name="trim1" localSheetId="16" hidden="1">#REF!</definedName>
    <definedName name="trim1" localSheetId="21" hidden="1">#REF!</definedName>
    <definedName name="trim1" localSheetId="2" hidden="1">#REF!</definedName>
    <definedName name="trim1" localSheetId="13" hidden="1">#REF!</definedName>
    <definedName name="trim1" localSheetId="14" hidden="1">#REF!</definedName>
    <definedName name="trim1" localSheetId="11" hidden="1">#REF!</definedName>
    <definedName name="trim1" localSheetId="20" hidden="1">#REF!</definedName>
    <definedName name="trim1" hidden="1">#REF!</definedName>
    <definedName name="trjhtr">#N/A</definedName>
    <definedName name="trjhtrj" localSheetId="1" hidden="1">{#N/A,#N/A,FALSE,"단축1";#N/A,#N/A,FALSE,"단축2";#N/A,#N/A,FALSE,"단축3";#N/A,#N/A,FALSE,"장축";#N/A,#N/A,FALSE,"4WD"}</definedName>
    <definedName name="trjhtrj" localSheetId="22" hidden="1">{#N/A,#N/A,FALSE,"단축1";#N/A,#N/A,FALSE,"단축2";#N/A,#N/A,FALSE,"단축3";#N/A,#N/A,FALSE,"장축";#N/A,#N/A,FALSE,"4WD"}</definedName>
    <definedName name="trjhtrj" localSheetId="16" hidden="1">{#N/A,#N/A,FALSE,"단축1";#N/A,#N/A,FALSE,"단축2";#N/A,#N/A,FALSE,"단축3";#N/A,#N/A,FALSE,"장축";#N/A,#N/A,FALSE,"4WD"}</definedName>
    <definedName name="trjhtrj" localSheetId="17" hidden="1">{#N/A,#N/A,FALSE,"단축1";#N/A,#N/A,FALSE,"단축2";#N/A,#N/A,FALSE,"단축3";#N/A,#N/A,FALSE,"장축";#N/A,#N/A,FALSE,"4WD"}</definedName>
    <definedName name="trjhtrj" localSheetId="23" hidden="1">{#N/A,#N/A,FALSE,"단축1";#N/A,#N/A,FALSE,"단축2";#N/A,#N/A,FALSE,"단축3";#N/A,#N/A,FALSE,"장축";#N/A,#N/A,FALSE,"4WD"}</definedName>
    <definedName name="trjhtrj" hidden="1">{#N/A,#N/A,FALSE,"단축1";#N/A,#N/A,FALSE,"단축2";#N/A,#N/A,FALSE,"단축3";#N/A,#N/A,FALSE,"장축";#N/A,#N/A,FALSE,"4WD"}</definedName>
    <definedName name="trjtrjh" localSheetId="1" hidden="1">{#N/A,#N/A,FALSE,"단축1";#N/A,#N/A,FALSE,"단축2";#N/A,#N/A,FALSE,"단축3";#N/A,#N/A,FALSE,"장축";#N/A,#N/A,FALSE,"4WD"}</definedName>
    <definedName name="trjtrjh" localSheetId="22" hidden="1">{#N/A,#N/A,FALSE,"단축1";#N/A,#N/A,FALSE,"단축2";#N/A,#N/A,FALSE,"단축3";#N/A,#N/A,FALSE,"장축";#N/A,#N/A,FALSE,"4WD"}</definedName>
    <definedName name="trjtrjh" localSheetId="16" hidden="1">{#N/A,#N/A,FALSE,"단축1";#N/A,#N/A,FALSE,"단축2";#N/A,#N/A,FALSE,"단축3";#N/A,#N/A,FALSE,"장축";#N/A,#N/A,FALSE,"4WD"}</definedName>
    <definedName name="trjtrjh" localSheetId="17" hidden="1">{#N/A,#N/A,FALSE,"단축1";#N/A,#N/A,FALSE,"단축2";#N/A,#N/A,FALSE,"단축3";#N/A,#N/A,FALSE,"장축";#N/A,#N/A,FALSE,"4WD"}</definedName>
    <definedName name="trjtrjh" localSheetId="23" hidden="1">{#N/A,#N/A,FALSE,"단축1";#N/A,#N/A,FALSE,"단축2";#N/A,#N/A,FALSE,"단축3";#N/A,#N/A,FALSE,"장축";#N/A,#N/A,FALSE,"4WD"}</definedName>
    <definedName name="trjtrjh" hidden="1">{#N/A,#N/A,FALSE,"단축1";#N/A,#N/A,FALSE,"단축2";#N/A,#N/A,FALSE,"단축3";#N/A,#N/A,FALSE,"장축";#N/A,#N/A,FALSE,"4WD"}</definedName>
    <definedName name="TT" localSheetId="1">#REF!</definedName>
    <definedName name="TT">#REF!</definedName>
    <definedName name="TTI" localSheetId="1" hidden="1">{#N/A,#N/A,FALSE,"단축1";#N/A,#N/A,FALSE,"단축2";#N/A,#N/A,FALSE,"단축3";#N/A,#N/A,FALSE,"장축";#N/A,#N/A,FALSE,"4WD"}</definedName>
    <definedName name="TTI" hidden="1">{#N/A,#N/A,FALSE,"단축1";#N/A,#N/A,FALSE,"단축2";#N/A,#N/A,FALSE,"단축3";#N/A,#N/A,FALSE,"장축";#N/A,#N/A,FALSE,"4WD"}</definedName>
    <definedName name="ttt" localSheetId="1">#REF!</definedName>
    <definedName name="ttt">#REF!</definedName>
    <definedName name="TTTTTTT">[1]!BlankMacro1</definedName>
    <definedName name="TTTTTTTTT">[1]!BlankMacro1</definedName>
    <definedName name="TTTTTTTTTTTTTT">[1]!BlankMacro1</definedName>
    <definedName name="TUBE" localSheetId="1">#REF!</definedName>
    <definedName name="TUBE">#REF!</definedName>
    <definedName name="TWO" localSheetId="1">#REF!</definedName>
    <definedName name="TWO">#REF!</definedName>
    <definedName name="TY" localSheetId="1">#REF!</definedName>
    <definedName name="TY">#REF!</definedName>
    <definedName name="TYR" localSheetId="1">#REF!</definedName>
    <definedName name="TYR">#REF!</definedName>
    <definedName name="TYRUI" localSheetId="1" hidden="1">{#N/A,#N/A,FALSE,"단축1";#N/A,#N/A,FALSE,"단축2";#N/A,#N/A,FALSE,"단축3";#N/A,#N/A,FALSE,"장축";#N/A,#N/A,FALSE,"4WD"}</definedName>
    <definedName name="TYRUI" localSheetId="22" hidden="1">{#N/A,#N/A,FALSE,"단축1";#N/A,#N/A,FALSE,"단축2";#N/A,#N/A,FALSE,"단축3";#N/A,#N/A,FALSE,"장축";#N/A,#N/A,FALSE,"4WD"}</definedName>
    <definedName name="TYRUI" localSheetId="16" hidden="1">{#N/A,#N/A,FALSE,"단축1";#N/A,#N/A,FALSE,"단축2";#N/A,#N/A,FALSE,"단축3";#N/A,#N/A,FALSE,"장축";#N/A,#N/A,FALSE,"4WD"}</definedName>
    <definedName name="TYRUI" hidden="1">{#N/A,#N/A,FALSE,"단축1";#N/A,#N/A,FALSE,"단축2";#N/A,#N/A,FALSE,"단축3";#N/A,#N/A,FALSE,"장축";#N/A,#N/A,FALSE,"4WD"}</definedName>
    <definedName name="TYYYYY" localSheetId="1" hidden="1">{#N/A,#N/A,FALSE,"단축1";#N/A,#N/A,FALSE,"단축2";#N/A,#N/A,FALSE,"단축3";#N/A,#N/A,FALSE,"장축";#N/A,#N/A,FALSE,"4WD"}</definedName>
    <definedName name="TYYYYY" localSheetId="22" hidden="1">{#N/A,#N/A,FALSE,"단축1";#N/A,#N/A,FALSE,"단축2";#N/A,#N/A,FALSE,"단축3";#N/A,#N/A,FALSE,"장축";#N/A,#N/A,FALSE,"4WD"}</definedName>
    <definedName name="TYYYYY" localSheetId="16" hidden="1">{#N/A,#N/A,FALSE,"단축1";#N/A,#N/A,FALSE,"단축2";#N/A,#N/A,FALSE,"단축3";#N/A,#N/A,FALSE,"장축";#N/A,#N/A,FALSE,"4WD"}</definedName>
    <definedName name="TYYYYY" hidden="1">{#N/A,#N/A,FALSE,"단축1";#N/A,#N/A,FALSE,"단축2";#N/A,#N/A,FALSE,"단축3";#N/A,#N/A,FALSE,"장축";#N/A,#N/A,FALSE,"4WD"}</definedName>
    <definedName name="T행" localSheetId="1">#REF!</definedName>
    <definedName name="T행">#REF!</definedName>
    <definedName name="U">[1]!BlankMacro1</definedName>
    <definedName name="UÇà" localSheetId="1">#REF!</definedName>
    <definedName name="UÇà">#REF!</definedName>
    <definedName name="UFPrn20151015141404" localSheetId="1">#REF!</definedName>
    <definedName name="UFPrn20151015141404">#REF!</definedName>
    <definedName name="UPC_NO" localSheetId="1">#REF!</definedName>
    <definedName name="UPC_NO">#REF!</definedName>
    <definedName name="upg" localSheetId="1">#REF!</definedName>
    <definedName name="upg">#REF!</definedName>
    <definedName name="UPH" localSheetId="1">#REF!</definedName>
    <definedName name="UPH">#REF!</definedName>
    <definedName name="UPHLINE" localSheetId="1">#REF!</definedName>
    <definedName name="UPHLINE">#REF!</definedName>
    <definedName name="UPH공정" localSheetId="1">#REF!</definedName>
    <definedName name="UPH공정">#REF!</definedName>
    <definedName name="UPH차종" localSheetId="1">#REF!</definedName>
    <definedName name="UPH차종">#REF!</definedName>
    <definedName name="UT" localSheetId="1">#REF!</definedName>
    <definedName name="UT">#REF!</definedName>
    <definedName name="UTILITY_SPECIFICATION" localSheetId="1">#REF!</definedName>
    <definedName name="UTILITY_SPECIFICATION">#REF!</definedName>
    <definedName name="uu" localSheetId="1">#REF!</definedName>
    <definedName name="uu">#REF!</definedName>
    <definedName name="uuu" localSheetId="1">BlankMacro1</definedName>
    <definedName name="uuu">BlankMacro1</definedName>
    <definedName name="uuuu" localSheetId="1">#REF!</definedName>
    <definedName name="uuuu">#REF!</definedName>
    <definedName name="U행" localSheetId="1">#REF!</definedName>
    <definedName name="U행">#REF!</definedName>
    <definedName name="V">[1]!PCDOCSFileClose</definedName>
    <definedName name="VC" localSheetId="1" hidden="1">{#N/A,#N/A,FALSE,"을지 (4)";#N/A,#N/A,FALSE,"을지 (5)";#N/A,#N/A,FALSE,"을지 (6)"}</definedName>
    <definedName name="VC" localSheetId="22" hidden="1">{#N/A,#N/A,FALSE,"을지 (4)";#N/A,#N/A,FALSE,"을지 (5)";#N/A,#N/A,FALSE,"을지 (6)"}</definedName>
    <definedName name="VC" localSheetId="16" hidden="1">{#N/A,#N/A,FALSE,"을지 (4)";#N/A,#N/A,FALSE,"을지 (5)";#N/A,#N/A,FALSE,"을지 (6)"}</definedName>
    <definedName name="VC" hidden="1">{#N/A,#N/A,FALSE,"을지 (4)";#N/A,#N/A,FALSE,"을지 (5)";#N/A,#N/A,FALSE,"을지 (6)"}</definedName>
    <definedName name="VÇà" localSheetId="1">#REF!</definedName>
    <definedName name="VÇà">#REF!</definedName>
    <definedName name="VN" localSheetId="1">#REF!</definedName>
    <definedName name="VN">#REF!</definedName>
    <definedName name="VUKUK1DKDK" localSheetId="1">#REF!</definedName>
    <definedName name="VUKUK1DKDK">#REF!</definedName>
    <definedName name="VUKUK1RTDKDK" localSheetId="1">#REF!</definedName>
    <definedName name="VUKUK1RTDKDK">#REF!</definedName>
    <definedName name="VV" localSheetId="1">#REF!</definedName>
    <definedName name="VV">#REF!</definedName>
    <definedName name="VVV" localSheetId="1">#REF!</definedName>
    <definedName name="VVV">#REF!</definedName>
    <definedName name="VVVVVVV">[1]!BlankMacro1</definedName>
    <definedName name="VVVVVVVVVVVV">[1]!BlankMacro1</definedName>
    <definedName name="VVVVVVVVVVVVVVV">[1]!BlankMacro1</definedName>
    <definedName name="VVVVVVVVVVVVVVVVVVVVVVV">[1]!BlankMacro1</definedName>
    <definedName name="VVVVVVVVVVVVVVVVVVVVVVVVVVVVVVVVV">[1]!BlankMacro1</definedName>
    <definedName name="VZXS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 localSheetId="1">#REF!</definedName>
    <definedName name="V행">#REF!</definedName>
    <definedName name="W" localSheetId="1">#REF!</definedName>
    <definedName name="W">#REF!</definedName>
    <definedName name="W0" localSheetId="1" hidden="1">{#N/A,#N/A,FALSE,"KMC최종회의(7월) 자료"}</definedName>
    <definedName name="W0" localSheetId="22" hidden="1">{#N/A,#N/A,FALSE,"KMC최종회의(7월) 자료"}</definedName>
    <definedName name="W0" localSheetId="16" hidden="1">{#N/A,#N/A,FALSE,"KMC최종회의(7월) 자료"}</definedName>
    <definedName name="W0" hidden="1">{#N/A,#N/A,FALSE,"KMC최종회의(7월) 자료"}</definedName>
    <definedName name="W3T" localSheetId="1">#REF!</definedName>
    <definedName name="W3T">#REF!</definedName>
    <definedName name="W3TGN" localSheetId="1">#REF!</definedName>
    <definedName name="W3TGN">#REF!</definedName>
    <definedName name="W3TS" localSheetId="1">#REF!</definedName>
    <definedName name="W3TS">#REF!</definedName>
    <definedName name="W3TSN" localSheetId="1">#REF!</definedName>
    <definedName name="W3TSN">#REF!</definedName>
    <definedName name="WACC" localSheetId="1">#REF!</definedName>
    <definedName name="WACC">#REF!</definedName>
    <definedName name="WAGON_TOTAL" localSheetId="1">#REF!</definedName>
    <definedName name="WAGON_TOTAL">#REF!</definedName>
    <definedName name="WCa" localSheetId="1">#REF!</definedName>
    <definedName name="WCa">#REF!</definedName>
    <definedName name="WÇà" localSheetId="1">#REF!</definedName>
    <definedName name="WÇà">#REF!</definedName>
    <definedName name="WE" localSheetId="1" hidden="1">{#N/A,#N/A,FALSE,"인원";#N/A,#N/A,FALSE,"비용2";#N/A,#N/A,FALSE,"비용1";#N/A,#N/A,FALSE,"비용";#N/A,#N/A,FALSE,"보증2";#N/A,#N/A,FALSE,"보증1";#N/A,#N/A,FALSE,"보증";#N/A,#N/A,FALSE,"손익1";#N/A,#N/A,FALSE,"손익";#N/A,#N/A,FALSE,"부서별매출";#N/A,#N/A,FALSE,"매출"}</definedName>
    <definedName name="WE" localSheetId="22" hidden="1">{#N/A,#N/A,FALSE,"인원";#N/A,#N/A,FALSE,"비용2";#N/A,#N/A,FALSE,"비용1";#N/A,#N/A,FALSE,"비용";#N/A,#N/A,FALSE,"보증2";#N/A,#N/A,FALSE,"보증1";#N/A,#N/A,FALSE,"보증";#N/A,#N/A,FALSE,"손익1";#N/A,#N/A,FALSE,"손익";#N/A,#N/A,FALSE,"부서별매출";#N/A,#N/A,FALSE,"매출"}</definedName>
    <definedName name="WE" localSheetId="16"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1" hidden="1">{#N/A,#N/A,TRUE,"Y생산";#N/A,#N/A,TRUE,"Y판매";#N/A,#N/A,TRUE,"Y총물량";#N/A,#N/A,TRUE,"Y능력";#N/A,#N/A,TRUE,"YKD"}</definedName>
    <definedName name="WEARF" localSheetId="22" hidden="1">{#N/A,#N/A,TRUE,"Y생산";#N/A,#N/A,TRUE,"Y판매";#N/A,#N/A,TRUE,"Y총물량";#N/A,#N/A,TRUE,"Y능력";#N/A,#N/A,TRUE,"YKD"}</definedName>
    <definedName name="WEARF" localSheetId="16" hidden="1">{#N/A,#N/A,TRUE,"Y생산";#N/A,#N/A,TRUE,"Y판매";#N/A,#N/A,TRUE,"Y총물량";#N/A,#N/A,TRUE,"Y능력";#N/A,#N/A,TRUE,"YKD"}</definedName>
    <definedName name="WEARF" hidden="1">{#N/A,#N/A,TRUE,"Y생산";#N/A,#N/A,TRUE,"Y판매";#N/A,#N/A,TRUE,"Y총물량";#N/A,#N/A,TRUE,"Y능력";#N/A,#N/A,TRUE,"YKD"}</definedName>
    <definedName name="WED" localSheetId="1" hidden="1">{#N/A,#N/A,FALSE,"96자동차사 계획";#N/A,#N/A,FALSE,"96자동차사 계획"}</definedName>
    <definedName name="WED" localSheetId="22" hidden="1">{#N/A,#N/A,FALSE,"96자동차사 계획";#N/A,#N/A,FALSE,"96자동차사 계획"}</definedName>
    <definedName name="WED" localSheetId="16" hidden="1">{#N/A,#N/A,FALSE,"96자동차사 계획";#N/A,#N/A,FALSE,"96자동차사 계획"}</definedName>
    <definedName name="WED" hidden="1">{#N/A,#N/A,FALSE,"96자동차사 계획";#N/A,#N/A,FALSE,"96자동차사 계획"}</definedName>
    <definedName name="WELD" localSheetId="1">#REF!</definedName>
    <definedName name="WELD">#REF!</definedName>
    <definedName name="WEQ" localSheetId="1" hidden="1">{#N/A,#N/A,FALSE,"단축1";#N/A,#N/A,FALSE,"단축2";#N/A,#N/A,FALSE,"단축3";#N/A,#N/A,FALSE,"장축";#N/A,#N/A,FALSE,"4WD"}</definedName>
    <definedName name="WEQ" localSheetId="22" hidden="1">{#N/A,#N/A,FALSE,"단축1";#N/A,#N/A,FALSE,"단축2";#N/A,#N/A,FALSE,"단축3";#N/A,#N/A,FALSE,"장축";#N/A,#N/A,FALSE,"4WD"}</definedName>
    <definedName name="WEQ" localSheetId="16" hidden="1">{#N/A,#N/A,FALSE,"단축1";#N/A,#N/A,FALSE,"단축2";#N/A,#N/A,FALSE,"단축3";#N/A,#N/A,FALSE,"장축";#N/A,#N/A,FALSE,"4WD"}</definedName>
    <definedName name="WEQ" hidden="1">{#N/A,#N/A,FALSE,"단축1";#N/A,#N/A,FALSE,"단축2";#N/A,#N/A,FALSE,"단축3";#N/A,#N/A,FALSE,"장축";#N/A,#N/A,FALSE,"4WD"}</definedName>
    <definedName name="WERTY" localSheetId="1" hidden="1">{#N/A,#N/A,FALSE,"단축1";#N/A,#N/A,FALSE,"단축2";#N/A,#N/A,FALSE,"단축3";#N/A,#N/A,FALSE,"장축";#N/A,#N/A,FALSE,"4WD"}</definedName>
    <definedName name="WERTY" localSheetId="22" hidden="1">{#N/A,#N/A,FALSE,"단축1";#N/A,#N/A,FALSE,"단축2";#N/A,#N/A,FALSE,"단축3";#N/A,#N/A,FALSE,"장축";#N/A,#N/A,FALSE,"4WD"}</definedName>
    <definedName name="WERTY" localSheetId="16" hidden="1">{#N/A,#N/A,FALSE,"단축1";#N/A,#N/A,FALSE,"단축2";#N/A,#N/A,FALSE,"단축3";#N/A,#N/A,FALSE,"장축";#N/A,#N/A,FALSE,"4WD"}</definedName>
    <definedName name="WERTY" hidden="1">{#N/A,#N/A,FALSE,"단축1";#N/A,#N/A,FALSE,"단축2";#N/A,#N/A,FALSE,"단축3";#N/A,#N/A,FALSE,"장축";#N/A,#N/A,FALSE,"4WD"}</definedName>
    <definedName name="WETY" localSheetId="1" hidden="1">{#N/A,#N/A,FALSE,"단축1";#N/A,#N/A,FALSE,"단축2";#N/A,#N/A,FALSE,"단축3";#N/A,#N/A,FALSE,"장축";#N/A,#N/A,FALSE,"4WD"}</definedName>
    <definedName name="WETY" localSheetId="22" hidden="1">{#N/A,#N/A,FALSE,"단축1";#N/A,#N/A,FALSE,"단축2";#N/A,#N/A,FALSE,"단축3";#N/A,#N/A,FALSE,"장축";#N/A,#N/A,FALSE,"4WD"}</definedName>
    <definedName name="WETY" localSheetId="16" hidden="1">{#N/A,#N/A,FALSE,"단축1";#N/A,#N/A,FALSE,"단축2";#N/A,#N/A,FALSE,"단축3";#N/A,#N/A,FALSE,"장축";#N/A,#N/A,FALSE,"4WD"}</definedName>
    <definedName name="WETY" hidden="1">{#N/A,#N/A,FALSE,"단축1";#N/A,#N/A,FALSE,"단축2";#N/A,#N/A,FALSE,"단축3";#N/A,#N/A,FALSE,"장축";#N/A,#N/A,FALSE,"4WD"}</definedName>
    <definedName name="wg" localSheetId="1" hidden="1">{#N/A,#N/A,FALSE,"KMC최종회의(7월) 자료"}</definedName>
    <definedName name="wg" localSheetId="22" hidden="1">{#N/A,#N/A,FALSE,"KMC최종회의(7월) 자료"}</definedName>
    <definedName name="wg" localSheetId="16" hidden="1">{#N/A,#N/A,FALSE,"KMC최종회의(7월) 자료"}</definedName>
    <definedName name="wg" hidden="1">{#N/A,#N/A,FALSE,"KMC최종회의(7월) 자료"}</definedName>
    <definedName name="wh" localSheetId="1" hidden="1">{#N/A,#N/A,FALSE,"단축1";#N/A,#N/A,FALSE,"단축2";#N/A,#N/A,FALSE,"단축3";#N/A,#N/A,FALSE,"장축";#N/A,#N/A,FALSE,"4WD"}</definedName>
    <definedName name="wh" localSheetId="22" hidden="1">{#N/A,#N/A,FALSE,"단축1";#N/A,#N/A,FALSE,"단축2";#N/A,#N/A,FALSE,"단축3";#N/A,#N/A,FALSE,"장축";#N/A,#N/A,FALSE,"4WD"}</definedName>
    <definedName name="wh" localSheetId="16" hidden="1">{#N/A,#N/A,FALSE,"단축1";#N/A,#N/A,FALSE,"단축2";#N/A,#N/A,FALSE,"단축3";#N/A,#N/A,FALSE,"장축";#N/A,#N/A,FALSE,"4WD"}</definedName>
    <definedName name="wh" hidden="1">{#N/A,#N/A,FALSE,"단축1";#N/A,#N/A,FALSE,"단축2";#N/A,#N/A,FALSE,"단축3";#N/A,#N/A,FALSE,"장축";#N/A,#N/A,FALSE,"4WD"}</definedName>
    <definedName name="Wharf_rate" localSheetId="1">#REF!</definedName>
    <definedName name="Wharf_rate">#REF!</definedName>
    <definedName name="WHDGK" localSheetId="1" hidden="1">{#N/A,#N/A,FALSE,"KMC최종회의(7월) 자료"}</definedName>
    <definedName name="WHDGK" localSheetId="22" hidden="1">{#N/A,#N/A,FALSE,"KMC최종회의(7월) 자료"}</definedName>
    <definedName name="WHDGK" localSheetId="16" hidden="1">{#N/A,#N/A,FALSE,"KMC최종회의(7월) 자료"}</definedName>
    <definedName name="WHDGK" hidden="1">{#N/A,#N/A,FALSE,"KMC최종회의(7월) 자료"}</definedName>
    <definedName name="WHRL" localSheetId="1" hidden="1">{#N/A,#N/A,FALSE,"단축1";#N/A,#N/A,FALSE,"단축2";#N/A,#N/A,FALSE,"단축3";#N/A,#N/A,FALSE,"장축";#N/A,#N/A,FALSE,"4WD"}</definedName>
    <definedName name="WHRL" localSheetId="22" hidden="1">{#N/A,#N/A,FALSE,"단축1";#N/A,#N/A,FALSE,"단축2";#N/A,#N/A,FALSE,"단축3";#N/A,#N/A,FALSE,"장축";#N/A,#N/A,FALSE,"4WD"}</definedName>
    <definedName name="WHRL" localSheetId="16" hidden="1">{#N/A,#N/A,FALSE,"단축1";#N/A,#N/A,FALSE,"단축2";#N/A,#N/A,FALSE,"단축3";#N/A,#N/A,FALSE,"장축";#N/A,#N/A,FALSE,"4WD"}</definedName>
    <definedName name="WHRL" hidden="1">{#N/A,#N/A,FALSE,"단축1";#N/A,#N/A,FALSE,"단축2";#N/A,#N/A,FALSE,"단축3";#N/A,#N/A,FALSE,"장축";#N/A,#N/A,FALSE,"4WD"}</definedName>
    <definedName name="Width">2</definedName>
    <definedName name="Wire_Chart" localSheetId="1" hidden="1">{"Wire Charts",#N/A,TRUE,"Wires"}</definedName>
    <definedName name="Wire_Chart" localSheetId="22" hidden="1">{"Wire Charts",#N/A,TRUE,"Wires"}</definedName>
    <definedName name="Wire_Chart" localSheetId="16" hidden="1">{"Wire Charts",#N/A,TRUE,"Wires"}</definedName>
    <definedName name="Wire_Chart" hidden="1">{"Wire Charts",#N/A,TRUE,"Wires"}</definedName>
    <definedName name="WIRE_CHART1" localSheetId="1" hidden="1">{"Wire Charts",#N/A,TRUE,"Wires"}</definedName>
    <definedName name="WIRE_CHART1" localSheetId="22" hidden="1">{"Wire Charts",#N/A,TRUE,"Wires"}</definedName>
    <definedName name="WIRE_CHART1" localSheetId="16" hidden="1">{"Wire Charts",#N/A,TRUE,"Wires"}</definedName>
    <definedName name="WIRE_CHART1" hidden="1">{"Wire Charts",#N/A,TRUE,"Wires"}</definedName>
    <definedName name="WIRING" localSheetId="1">#REF!</definedName>
    <definedName name="WIRING">#REF!</definedName>
    <definedName name="WIT3GN" localSheetId="1">#REF!</definedName>
    <definedName name="WIT3GN">#REF!</definedName>
    <definedName name="WIT3S" localSheetId="1">#REF!</definedName>
    <definedName name="WIT3S">#REF!</definedName>
    <definedName name="WIT3SN" localSheetId="1">#REF!</definedName>
    <definedName name="WIT3SN">#REF!</definedName>
    <definedName name="wjdwlswlswlslwlsl" localSheetId="1" hidden="1">{#N/A,#N/A,TRUE,"Y생산";#N/A,#N/A,TRUE,"Y판매";#N/A,#N/A,TRUE,"Y총물량";#N/A,#N/A,TRUE,"Y능력";#N/A,#N/A,TRUE,"YKD"}</definedName>
    <definedName name="wjdwlswlswlslwlsl" localSheetId="22" hidden="1">{#N/A,#N/A,TRUE,"Y생산";#N/A,#N/A,TRUE,"Y판매";#N/A,#N/A,TRUE,"Y총물량";#N/A,#N/A,TRUE,"Y능력";#N/A,#N/A,TRUE,"YKD"}</definedName>
    <definedName name="wjdwlswlswlslwlsl" localSheetId="16" hidden="1">{#N/A,#N/A,TRUE,"Y생산";#N/A,#N/A,TRUE,"Y판매";#N/A,#N/A,TRUE,"Y총물량";#N/A,#N/A,TRUE,"Y능력";#N/A,#N/A,TRUE,"YKD"}</definedName>
    <definedName name="wjdwlswlswlslwlsl" hidden="1">{#N/A,#N/A,TRUE,"Y생산";#N/A,#N/A,TRUE,"Y판매";#N/A,#N/A,TRUE,"Y총물량";#N/A,#N/A,TRUE,"Y능력";#N/A,#N/A,TRUE,"YKD"}</definedName>
    <definedName name="WJGLKGL" localSheetId="1" hidden="1">{#N/A,#N/A,FALSE,"단축1";#N/A,#N/A,FALSE,"단축2";#N/A,#N/A,FALSE,"단축3";#N/A,#N/A,FALSE,"장축";#N/A,#N/A,FALSE,"4WD"}</definedName>
    <definedName name="WJGLKGL" hidden="1">{#N/A,#N/A,FALSE,"단축1";#N/A,#N/A,FALSE,"단축2";#N/A,#N/A,FALSE,"단축3";#N/A,#N/A,FALSE,"장축";#N/A,#N/A,FALSE,"4WD"}</definedName>
    <definedName name="wkkk" localSheetId="1">#REF!</definedName>
    <definedName name="wkkk">#REF!</definedName>
    <definedName name="wkrdjq" localSheetId="1">#REF!</definedName>
    <definedName name="wkrdjq">#REF!</definedName>
    <definedName name="WKSEKFMZM">[1]!BlankMacro1</definedName>
    <definedName name="wkworhgk" localSheetId="1" hidden="1">{#N/A,#N/A,TRUE,"Y생산";#N/A,#N/A,TRUE,"Y판매";#N/A,#N/A,TRUE,"Y총물량";#N/A,#N/A,TRUE,"Y능력";#N/A,#N/A,TRUE,"YKD"}</definedName>
    <definedName name="wkworhgk" localSheetId="22" hidden="1">{#N/A,#N/A,TRUE,"Y생산";#N/A,#N/A,TRUE,"Y판매";#N/A,#N/A,TRUE,"Y총물량";#N/A,#N/A,TRUE,"Y능력";#N/A,#N/A,TRUE,"YKD"}</definedName>
    <definedName name="wkworhgk" localSheetId="16" hidden="1">{#N/A,#N/A,TRUE,"Y생산";#N/A,#N/A,TRUE,"Y판매";#N/A,#N/A,TRUE,"Y총물량";#N/A,#N/A,TRUE,"Y능력";#N/A,#N/A,TRUE,"YKD"}</definedName>
    <definedName name="wkworhgk" hidden="1">{#N/A,#N/A,TRUE,"Y생산";#N/A,#N/A,TRUE,"Y판매";#N/A,#N/A,TRUE,"Y총물량";#N/A,#N/A,TRUE,"Y능력";#N/A,#N/A,TRUE,"YKD"}</definedName>
    <definedName name="WL" localSheetId="1">#REF!</definedName>
    <definedName name="WL">#REF!</definedName>
    <definedName name="wnd" localSheetId="1" hidden="1">{#N/A,#N/A,TRUE,"Y생산";#N/A,#N/A,TRUE,"Y판매";#N/A,#N/A,TRUE,"Y총물량";#N/A,#N/A,TRUE,"Y능력";#N/A,#N/A,TRUE,"YKD"}</definedName>
    <definedName name="wnd" localSheetId="22" hidden="1">{#N/A,#N/A,TRUE,"Y생산";#N/A,#N/A,TRUE,"Y판매";#N/A,#N/A,TRUE,"Y총물량";#N/A,#N/A,TRUE,"Y능력";#N/A,#N/A,TRUE,"YKD"}</definedName>
    <definedName name="wnd" localSheetId="16" hidden="1">{#N/A,#N/A,TRUE,"Y생산";#N/A,#N/A,TRUE,"Y판매";#N/A,#N/A,TRUE,"Y총물량";#N/A,#N/A,TRUE,"Y능력";#N/A,#N/A,TRUE,"YKD"}</definedName>
    <definedName name="wnd" hidden="1">{#N/A,#N/A,TRUE,"Y생산";#N/A,#N/A,TRUE,"Y판매";#N/A,#N/A,TRUE,"Y총물량";#N/A,#N/A,TRUE,"Y능력";#N/A,#N/A,TRUE,"YKD"}</definedName>
    <definedName name="WPQKF">[1]!BlankMacro1</definedName>
    <definedName name="WRE" localSheetId="1" hidden="1">{#N/A,#N/A,FALSE,"KMC최종회의(7월) 자료"}</definedName>
    <definedName name="WRE" localSheetId="22" hidden="1">{#N/A,#N/A,FALSE,"KMC최종회의(7월) 자료"}</definedName>
    <definedName name="WRE" localSheetId="16" hidden="1">{#N/A,#N/A,FALSE,"KMC최종회의(7월) 자료"}</definedName>
    <definedName name="WRE" hidden="1">{#N/A,#N/A,FALSE,"KMC최종회의(7월) 자료"}</definedName>
    <definedName name="wrn" localSheetId="1" hidden="1">{#N/A,#N/A,FALSE,"단축1";#N/A,#N/A,FALSE,"단축2";#N/A,#N/A,FALSE,"단축3";#N/A,#N/A,FALSE,"장축";#N/A,#N/A,FALSE,"4WD"}</definedName>
    <definedName name="wrn" localSheetId="22" hidden="1">{#N/A,#N/A,FALSE,"단축1";#N/A,#N/A,FALSE,"단축2";#N/A,#N/A,FALSE,"단축3";#N/A,#N/A,FALSE,"장축";#N/A,#N/A,FALSE,"4WD"}</definedName>
    <definedName name="wrn" localSheetId="16" hidden="1">{#N/A,#N/A,FALSE,"단축1";#N/A,#N/A,FALSE,"단축2";#N/A,#N/A,FALSE,"단축3";#N/A,#N/A,FALSE,"장축";#N/A,#N/A,FALSE,"4WD"}</definedName>
    <definedName name="wrn" hidden="1">{#N/A,#N/A,FALSE,"단축1";#N/A,#N/A,FALSE,"단축2";#N/A,#N/A,FALSE,"단축3";#N/A,#N/A,FALSE,"장축";#N/A,#N/A,FALSE,"4WD"}</definedName>
    <definedName name="wrn.345." localSheetId="1" hidden="1">{#N/A,#N/A,FALSE,"96 3월물량표";#N/A,#N/A,FALSE,"96 4월물량표";#N/A,#N/A,FALSE,"96 5월물량표"}</definedName>
    <definedName name="wrn.345." localSheetId="22" hidden="1">{#N/A,#N/A,FALSE,"96 3월물량표";#N/A,#N/A,FALSE,"96 4월물량표";#N/A,#N/A,FALSE,"96 5월물량표"}</definedName>
    <definedName name="wrn.345." localSheetId="16" hidden="1">{#N/A,#N/A,FALSE,"96 3월물량표";#N/A,#N/A,FALSE,"96 4월물량표";#N/A,#N/A,FALSE,"96 5월물량표"}</definedName>
    <definedName name="wrn.345." hidden="1">{#N/A,#N/A,FALSE,"96 3월물량표";#N/A,#N/A,FALSE,"96 4월물량표";#N/A,#N/A,FALSE,"96 5월물량표"}</definedName>
    <definedName name="wrn.96사업계획." localSheetId="1" hidden="1">{#N/A,#N/A,FALSE,"96자동차사 계획";#N/A,#N/A,FALSE,"96자동차사 계획"}</definedName>
    <definedName name="wrn.96사업계획." localSheetId="22" hidden="1">{#N/A,#N/A,FALSE,"96자동차사 계획";#N/A,#N/A,FALSE,"96자동차사 계획"}</definedName>
    <definedName name="wrn.96사업계획." localSheetId="16" hidden="1">{#N/A,#N/A,FALSE,"96자동차사 계획";#N/A,#N/A,FALSE,"96자동차사 계획"}</definedName>
    <definedName name="wrn.96사업계획." hidden="1">{#N/A,#N/A,FALSE,"96자동차사 계획";#N/A,#N/A,FALSE,"96자동차사 계획"}</definedName>
    <definedName name="wrn.AU._.검사성적서." localSheetId="1" hidden="1">{#N/A,#N/A,FALSE,"을지 (4)";#N/A,#N/A,FALSE,"을지 (5)";#N/A,#N/A,FALSE,"을지 (6)"}</definedName>
    <definedName name="wrn.AU._.검사성적서." localSheetId="22" hidden="1">{#N/A,#N/A,FALSE,"을지 (4)";#N/A,#N/A,FALSE,"을지 (5)";#N/A,#N/A,FALSE,"을지 (6)"}</definedName>
    <definedName name="wrn.AU._.검사성적서." localSheetId="16" hidden="1">{#N/A,#N/A,FALSE,"을지 (4)";#N/A,#N/A,FALSE,"을지 (5)";#N/A,#N/A,FALSE,"을지 (6)"}</definedName>
    <definedName name="wrn.AU._.검사성적서." hidden="1">{#N/A,#N/A,FALSE,"을지 (4)";#N/A,#N/A,FALSE,"을지 (5)";#N/A,#N/A,FALSE,"을지 (6)"}</definedName>
    <definedName name="wrn.AU._.초도품._.보증서." localSheetId="1" hidden="1">{#N/A,#N/A,FALSE,"초도품";#N/A,#N/A,FALSE,"초도품 (2)";#N/A,#N/A,FALSE,"초도품 (3)";#N/A,#N/A,FALSE,"초도품 (4)";#N/A,#N/A,FALSE,"초도품 (5)";#N/A,#N/A,FALSE,"초도품 (6)"}</definedName>
    <definedName name="wrn.AU._.초도품._.보증서." localSheetId="22" hidden="1">{#N/A,#N/A,FALSE,"초도품";#N/A,#N/A,FALSE,"초도품 (2)";#N/A,#N/A,FALSE,"초도품 (3)";#N/A,#N/A,FALSE,"초도품 (4)";#N/A,#N/A,FALSE,"초도품 (5)";#N/A,#N/A,FALSE,"초도품 (6)"}</definedName>
    <definedName name="wrn.AU._.초도품._.보증서." localSheetId="16"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EM." localSheetId="1" hidden="1">{#N/A,#N/A,FALSE,"전제";#N/A,#N/A,FALSE,"표지";#N/A,#N/A,FALSE,"6D16";#N/A,#N/A,FALSE,"6D22";#N/A,#N/A,FALSE,"6D22-T";#N/A,#N/A,FALSE,"Q-DEG";#N/A,#N/A,FALSE,"총손";#N/A,#N/A,FALSE,"대당";#N/A,#N/A,FALSE,"가공비"}</definedName>
    <definedName name="wrn.EM." localSheetId="22" hidden="1">{#N/A,#N/A,FALSE,"전제";#N/A,#N/A,FALSE,"표지";#N/A,#N/A,FALSE,"6D16";#N/A,#N/A,FALSE,"6D22";#N/A,#N/A,FALSE,"6D22-T";#N/A,#N/A,FALSE,"Q-DEG";#N/A,#N/A,FALSE,"총손";#N/A,#N/A,FALSE,"대당";#N/A,#N/A,FALSE,"가공비"}</definedName>
    <definedName name="wrn.EM." localSheetId="16"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22" hidden="1">{#N/A,#N/A,FALSE,"인원";#N/A,#N/A,FALSE,"비용2";#N/A,#N/A,FALSE,"비용1";#N/A,#N/A,FALSE,"비용";#N/A,#N/A,FALSE,"보증2";#N/A,#N/A,FALSE,"보증1";#N/A,#N/A,FALSE,"보증";#N/A,#N/A,FALSE,"손익1";#N/A,#N/A,FALSE,"손익";#N/A,#N/A,FALSE,"부서별매출";#N/A,#N/A,FALSE,"매출"}</definedName>
    <definedName name="wrn.RPT." localSheetId="16"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1" hidden="1">{#N/A,#N/A,FALSE,"표지";#N/A,#N/A,FALSE,"전제";#N/A,#N/A,FALSE,"손익-자 (2)";#N/A,#N/A,FALSE,"손익-자";#N/A,#N/A,FALSE,"손익-마 (2)";#N/A,#N/A,FALSE,"손익-마";#N/A,#N/A,FALSE,"총손최종"}</definedName>
    <definedName name="wrn.su." localSheetId="22" hidden="1">{#N/A,#N/A,FALSE,"표지";#N/A,#N/A,FALSE,"전제";#N/A,#N/A,FALSE,"손익-자 (2)";#N/A,#N/A,FALSE,"손익-자";#N/A,#N/A,FALSE,"손익-마 (2)";#N/A,#N/A,FALSE,"손익-마";#N/A,#N/A,FALSE,"총손최종"}</definedName>
    <definedName name="wrn.su." localSheetId="16"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ire._.Chart._.Summary." localSheetId="1" hidden="1">{"Wire Charts",#N/A,TRUE,"Wires"}</definedName>
    <definedName name="wrn.Wire._.Chart._.Summary." localSheetId="22" hidden="1">{"Wire Charts",#N/A,TRUE,"Wires"}</definedName>
    <definedName name="wrn.Wire._.Chart._.Summary." localSheetId="16" hidden="1">{"Wire Charts",#N/A,TRUE,"Wires"}</definedName>
    <definedName name="wrn.Wire._.Chart._.Summary." hidden="1">{"Wire Charts",#N/A,TRUE,"Wires"}</definedName>
    <definedName name="wrn.Y차._.종합." localSheetId="1" hidden="1">{#N/A,#N/A,TRUE,"Y생산";#N/A,#N/A,TRUE,"Y판매";#N/A,#N/A,TRUE,"Y총물량";#N/A,#N/A,TRUE,"Y능력";#N/A,#N/A,TRUE,"YKD"}</definedName>
    <definedName name="wrn.Y차._.종합." localSheetId="22" hidden="1">{#N/A,#N/A,TRUE,"Y생산";#N/A,#N/A,TRUE,"Y판매";#N/A,#N/A,TRUE,"Y총물량";#N/A,#N/A,TRUE,"Y능력";#N/A,#N/A,TRUE,"YKD"}</definedName>
    <definedName name="wrn.Y차._.종합." localSheetId="16" hidden="1">{#N/A,#N/A,TRUE,"Y생산";#N/A,#N/A,TRUE,"Y판매";#N/A,#N/A,TRUE,"Y총물량";#N/A,#N/A,TRUE,"Y능력";#N/A,#N/A,TRUE,"YKD"}</definedName>
    <definedName name="wrn.Y차._.종합." hidden="1">{#N/A,#N/A,TRUE,"Y생산";#N/A,#N/A,TRUE,"Y판매";#N/A,#N/A,TRUE,"Y총물량";#N/A,#N/A,TRUE,"Y능력";#N/A,#N/A,TRUE,"YKD"}</definedName>
    <definedName name="wrn.선사." localSheetId="1" hidden="1">{#N/A,#N/A,FALSE,"품의서";#N/A,#N/A,FALSE,"전제";#N/A,#N/A,FALSE,"총손";#N/A,#N/A,FALSE,"손익"}</definedName>
    <definedName name="wrn.선사." localSheetId="22" hidden="1">{#N/A,#N/A,FALSE,"품의서";#N/A,#N/A,FALSE,"전제";#N/A,#N/A,FALSE,"총손";#N/A,#N/A,FALSE,"손익"}</definedName>
    <definedName name="wrn.선사." localSheetId="16" hidden="1">{#N/A,#N/A,FALSE,"품의서";#N/A,#N/A,FALSE,"전제";#N/A,#N/A,FALSE,"총손";#N/A,#N/A,FALSE,"손익"}</definedName>
    <definedName name="wrn.선사." hidden="1">{#N/A,#N/A,FALSE,"품의서";#N/A,#N/A,FALSE,"전제";#N/A,#N/A,FALSE,"총손";#N/A,#N/A,FALSE,"손익"}</definedName>
    <definedName name="wrn.설변현황." localSheetId="1" hidden="1">{#N/A,#N/A,FALSE,"KMC최종회의(7월) 자료"}</definedName>
    <definedName name="wrn.설변현황." localSheetId="22" hidden="1">{#N/A,#N/A,FALSE,"KMC최종회의(7월) 자료"}</definedName>
    <definedName name="wrn.설변현황." localSheetId="16" hidden="1">{#N/A,#N/A,FALSE,"KMC최종회의(7월) 자료"}</definedName>
    <definedName name="wrn.설변현황." hidden="1">{#N/A,#N/A,FALSE,"KMC최종회의(7월) 자료"}</definedName>
    <definedName name="wrn.신규dep._.full._.set." localSheetId="1" hidden="1">{#N/A,#N/A,FALSE,"신규dep";#N/A,#N/A,FALSE,"신규dep-금형상각후";#N/A,#N/A,FALSE,"신규dep-연구비상각후";#N/A,#N/A,FALSE,"신규dep-기계,공구상각후"}</definedName>
    <definedName name="wrn.신규dep._.full._.set." localSheetId="22" hidden="1">{#N/A,#N/A,FALSE,"신규dep";#N/A,#N/A,FALSE,"신규dep-금형상각후";#N/A,#N/A,FALSE,"신규dep-연구비상각후";#N/A,#N/A,FALSE,"신규dep-기계,공구상각후"}</definedName>
    <definedName name="wrn.신규dep._.full._.set." localSheetId="16" hidden="1">{#N/A,#N/A,FALSE,"신규dep";#N/A,#N/A,FALSE,"신규dep-금형상각후";#N/A,#N/A,FALSE,"신규dep-연구비상각후";#N/A,#N/A,FALSE,"신규dep-기계,공구상각후"}</definedName>
    <definedName name="wrn.신규dep._.full._.set." localSheetId="17" hidden="1">{#N/A,#N/A,FALSE,"신규dep";#N/A,#N/A,FALSE,"신규dep-금형상각후";#N/A,#N/A,FALSE,"신규dep-연구비상각후";#N/A,#N/A,FALSE,"신규dep-기계,공구상각후"}</definedName>
    <definedName name="wrn.신규dep._.full._.set." localSheetId="23"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localSheetId="1" hidden="1">{#N/A,#N/A,TRUE,"재고분석";#N/A,#N/A,TRUE,"입고현황"}</definedName>
    <definedName name="wrn.재고분석." localSheetId="22" hidden="1">{#N/A,#N/A,TRUE,"재고분석";#N/A,#N/A,TRUE,"입고현황"}</definedName>
    <definedName name="wrn.재고분석." localSheetId="16" hidden="1">{#N/A,#N/A,TRUE,"재고분석";#N/A,#N/A,TRUE,"입고현황"}</definedName>
    <definedName name="wrn.재고분석." hidden="1">{#N/A,#N/A,TRUE,"재고분석";#N/A,#N/A,TRUE,"입고현황"}</definedName>
    <definedName name="wrn.전부인쇄." localSheetId="1" hidden="1">{#N/A,#N/A,FALSE,"단축1";#N/A,#N/A,FALSE,"단축2";#N/A,#N/A,FALSE,"단축3";#N/A,#N/A,FALSE,"장축";#N/A,#N/A,FALSE,"4WD"}</definedName>
    <definedName name="wrn.전부인쇄." localSheetId="22" hidden="1">{#N/A,#N/A,FALSE,"단축1";#N/A,#N/A,FALSE,"단축2";#N/A,#N/A,FALSE,"단축3";#N/A,#N/A,FALSE,"장축";#N/A,#N/A,FALSE,"4WD"}</definedName>
    <definedName name="wrn.전부인쇄." localSheetId="16" hidden="1">{#N/A,#N/A,FALSE,"단축1";#N/A,#N/A,FALSE,"단축2";#N/A,#N/A,FALSE,"단축3";#N/A,#N/A,FALSE,"장축";#N/A,#N/A,FALSE,"4WD"}</definedName>
    <definedName name="wrn.전부인쇄." localSheetId="17" hidden="1">{#N/A,#N/A,FALSE,"단축1";#N/A,#N/A,FALSE,"단축2";#N/A,#N/A,FALSE,"단축3";#N/A,#N/A,FALSE,"장축";#N/A,#N/A,FALSE,"4WD"}</definedName>
    <definedName name="wrn.전부인쇄." localSheetId="23" hidden="1">{#N/A,#N/A,FALSE,"단축1";#N/A,#N/A,FALSE,"단축2";#N/A,#N/A,FALSE,"단축3";#N/A,#N/A,FALSE,"장축";#N/A,#N/A,FALSE,"4WD"}</definedName>
    <definedName name="wrn.전부인쇄." hidden="1">{#N/A,#N/A,FALSE,"단축1";#N/A,#N/A,FALSE,"단축2";#N/A,#N/A,FALSE,"단축3";#N/A,#N/A,FALSE,"장축";#N/A,#N/A,FALSE,"4WD"}</definedName>
    <definedName name="wrn.직좌." localSheetId="1" hidden="1">{#N/A,#N/A,FALSE,"품의서";#N/A,#N/A,FALSE,"전제";#N/A,#N/A,FALSE,"총손";#N/A,#N/A,FALSE,"손익";#N/A,#N/A,FALSE,"대당";#N/A,#N/A,FALSE,"가공비";#N/A,#N/A,FALSE,"재료비";#N/A,#N/A,FALSE,"판비";#N/A,#N/A,FALSE,"가격"}</definedName>
    <definedName name="wrn.직좌." localSheetId="22" hidden="1">{#N/A,#N/A,FALSE,"품의서";#N/A,#N/A,FALSE,"전제";#N/A,#N/A,FALSE,"총손";#N/A,#N/A,FALSE,"손익";#N/A,#N/A,FALSE,"대당";#N/A,#N/A,FALSE,"가공비";#N/A,#N/A,FALSE,"재료비";#N/A,#N/A,FALSE,"판비";#N/A,#N/A,FALSE,"가격"}</definedName>
    <definedName name="wrn.직좌." localSheetId="16"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 hidden="1">{#N/A,#N/A,FALSE,"표지";#N/A,#N/A,FALSE,"전제";#N/A,#N/A,FALSE,"대당";#N/A,#N/A,FALSE,"가공비";#N/A,#N/A,FALSE,"재료비";#N/A,#N/A,FALSE,"손익"}</definedName>
    <definedName name="wrn.직중." localSheetId="22" hidden="1">{#N/A,#N/A,FALSE,"표지";#N/A,#N/A,FALSE,"전제";#N/A,#N/A,FALSE,"대당";#N/A,#N/A,FALSE,"가공비";#N/A,#N/A,FALSE,"재료비";#N/A,#N/A,FALSE,"손익"}</definedName>
    <definedName name="wrn.직중." localSheetId="16"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1" hidden="1">{#N/A,#N/A,FALSE,"정공"}</definedName>
    <definedName name="wrn.현대정공구매현황." localSheetId="22" hidden="1">{#N/A,#N/A,FALSE,"정공"}</definedName>
    <definedName name="wrn.현대정공구매현황." localSheetId="16" hidden="1">{#N/A,#N/A,FALSE,"정공"}</definedName>
    <definedName name="wrn.현대정공구매현황." hidden="1">{#N/A,#N/A,FALSE,"정공"}</definedName>
    <definedName name="wrn.ㅛY차보고" localSheetId="1" hidden="1">{#N/A,#N/A,TRUE,"Y생산";#N/A,#N/A,TRUE,"Y판매";#N/A,#N/A,TRUE,"Y총물량";#N/A,#N/A,TRUE,"Y능력";#N/A,#N/A,TRUE,"YKD"}</definedName>
    <definedName name="wrn.ㅛY차보고" localSheetId="22" hidden="1">{#N/A,#N/A,TRUE,"Y생산";#N/A,#N/A,TRUE,"Y판매";#N/A,#N/A,TRUE,"Y총물량";#N/A,#N/A,TRUE,"Y능력";#N/A,#N/A,TRUE,"YKD"}</definedName>
    <definedName name="wrn.ㅛY차보고" localSheetId="16" hidden="1">{#N/A,#N/A,TRUE,"Y생산";#N/A,#N/A,TRUE,"Y판매";#N/A,#N/A,TRUE,"Y총물량";#N/A,#N/A,TRUE,"Y능력";#N/A,#N/A,TRUE,"YKD"}</definedName>
    <definedName name="wrn.ㅛY차보고" hidden="1">{#N/A,#N/A,TRUE,"Y생산";#N/A,#N/A,TRUE,"Y판매";#N/A,#N/A,TRUE,"Y총물량";#N/A,#N/A,TRUE,"Y능력";#N/A,#N/A,TRUE,"YKD"}</definedName>
    <definedName name="wrqwe" localSheetId="1">#REF!</definedName>
    <definedName name="wrqwe">#REF!</definedName>
    <definedName name="WT" localSheetId="1">#REF!</definedName>
    <definedName name="WT">#REF!</definedName>
    <definedName name="ww" localSheetId="1">#REF!</definedName>
    <definedName name="ww">#REF!</definedName>
    <definedName name="WWE" localSheetId="1" hidden="1">{#N/A,#N/A,FALSE,"단축1";#N/A,#N/A,FALSE,"단축2";#N/A,#N/A,FALSE,"단축3";#N/A,#N/A,FALSE,"장축";#N/A,#N/A,FALSE,"4WD"}</definedName>
    <definedName name="WWE" hidden="1">{#N/A,#N/A,FALSE,"단축1";#N/A,#N/A,FALSE,"단축2";#N/A,#N/A,FALSE,"단축3";#N/A,#N/A,FALSE,"장축";#N/A,#N/A,FALSE,"4WD"}</definedName>
    <definedName name="wwgg" localSheetId="1" hidden="1">{#N/A,#N/A,FALSE,"단축1";#N/A,#N/A,FALSE,"단축2";#N/A,#N/A,FALSE,"단축3";#N/A,#N/A,FALSE,"장축";#N/A,#N/A,FALSE,"4WD"}</definedName>
    <definedName name="wwgg" localSheetId="22" hidden="1">{#N/A,#N/A,FALSE,"단축1";#N/A,#N/A,FALSE,"단축2";#N/A,#N/A,FALSE,"단축3";#N/A,#N/A,FALSE,"장축";#N/A,#N/A,FALSE,"4WD"}</definedName>
    <definedName name="wwgg" localSheetId="16" hidden="1">{#N/A,#N/A,FALSE,"단축1";#N/A,#N/A,FALSE,"단축2";#N/A,#N/A,FALSE,"단축3";#N/A,#N/A,FALSE,"장축";#N/A,#N/A,FALSE,"4WD"}</definedName>
    <definedName name="wwgg" localSheetId="17" hidden="1">{#N/A,#N/A,FALSE,"단축1";#N/A,#N/A,FALSE,"단축2";#N/A,#N/A,FALSE,"단축3";#N/A,#N/A,FALSE,"장축";#N/A,#N/A,FALSE,"4WD"}</definedName>
    <definedName name="wwgg" localSheetId="23" hidden="1">{#N/A,#N/A,FALSE,"단축1";#N/A,#N/A,FALSE,"단축2";#N/A,#N/A,FALSE,"단축3";#N/A,#N/A,FALSE,"장축";#N/A,#N/A,FALSE,"4WD"}</definedName>
    <definedName name="wwgg" hidden="1">{#N/A,#N/A,FALSE,"단축1";#N/A,#N/A,FALSE,"단축2";#N/A,#N/A,FALSE,"단축3";#N/A,#N/A,FALSE,"장축";#N/A,#N/A,FALSE,"4WD"}</definedName>
    <definedName name="WWW" localSheetId="1">#REF!</definedName>
    <definedName name="WWW">#REF!</definedName>
    <definedName name="WWWW">[1]!BlankMacro1</definedName>
    <definedName name="WWWWW" localSheetId="1" hidden="1">{#N/A,#N/A,FALSE,"단축1";#N/A,#N/A,FALSE,"단축2";#N/A,#N/A,FALSE,"단축3";#N/A,#N/A,FALSE,"장축";#N/A,#N/A,FALSE,"4WD"}</definedName>
    <definedName name="WWWWW" localSheetId="22" hidden="1">{#N/A,#N/A,FALSE,"단축1";#N/A,#N/A,FALSE,"단축2";#N/A,#N/A,FALSE,"단축3";#N/A,#N/A,FALSE,"장축";#N/A,#N/A,FALSE,"4WD"}</definedName>
    <definedName name="WWWWW" localSheetId="16" hidden="1">{#N/A,#N/A,FALSE,"단축1";#N/A,#N/A,FALSE,"단축2";#N/A,#N/A,FALSE,"단축3";#N/A,#N/A,FALSE,"장축";#N/A,#N/A,FALSE,"4WD"}</definedName>
    <definedName name="WWWWW" localSheetId="17" hidden="1">{#N/A,#N/A,FALSE,"단축1";#N/A,#N/A,FALSE,"단축2";#N/A,#N/A,FALSE,"단축3";#N/A,#N/A,FALSE,"장축";#N/A,#N/A,FALSE,"4WD"}</definedName>
    <definedName name="WWWWW" localSheetId="23" hidden="1">{#N/A,#N/A,FALSE,"단축1";#N/A,#N/A,FALSE,"단축2";#N/A,#N/A,FALSE,"단축3";#N/A,#N/A,FALSE,"장축";#N/A,#N/A,FALSE,"4WD"}</definedName>
    <definedName name="WWWWW" hidden="1">{#N/A,#N/A,FALSE,"단축1";#N/A,#N/A,FALSE,"단축2";#N/A,#N/A,FALSE,"단축3";#N/A,#N/A,FALSE,"장축";#N/A,#N/A,FALSE,"4WD"}</definedName>
    <definedName name="WWWWWW" localSheetId="1" hidden="1">{#N/A,#N/A,FALSE,"표지";#N/A,#N/A,FALSE,"전제";#N/A,#N/A,FALSE,"대당";#N/A,#N/A,FALSE,"가공비";#N/A,#N/A,FALSE,"재료비";#N/A,#N/A,FALSE,"손익"}</definedName>
    <definedName name="WWWWWW" localSheetId="22" hidden="1">{#N/A,#N/A,FALSE,"표지";#N/A,#N/A,FALSE,"전제";#N/A,#N/A,FALSE,"대당";#N/A,#N/A,FALSE,"가공비";#N/A,#N/A,FALSE,"재료비";#N/A,#N/A,FALSE,"손익"}</definedName>
    <definedName name="WWWWWW" localSheetId="16" hidden="1">{#N/A,#N/A,FALSE,"표지";#N/A,#N/A,FALSE,"전제";#N/A,#N/A,FALSE,"대당";#N/A,#N/A,FALSE,"가공비";#N/A,#N/A,FALSE,"재료비";#N/A,#N/A,FALSE,"손익"}</definedName>
    <definedName name="WWWWWW" hidden="1">{#N/A,#N/A,FALSE,"표지";#N/A,#N/A,FALSE,"전제";#N/A,#N/A,FALSE,"대당";#N/A,#N/A,FALSE,"가공비";#N/A,#N/A,FALSE,"재료비";#N/A,#N/A,FALSE,"손익"}</definedName>
    <definedName name="WWWWWWW" localSheetId="1" hidden="1">{#N/A,#N/A,FALSE,"전제";#N/A,#N/A,FALSE,"표지";#N/A,#N/A,FALSE,"6D16";#N/A,#N/A,FALSE,"6D22";#N/A,#N/A,FALSE,"6D22-T";#N/A,#N/A,FALSE,"Q-DEG";#N/A,#N/A,FALSE,"총손";#N/A,#N/A,FALSE,"대당";#N/A,#N/A,FALSE,"가공비"}</definedName>
    <definedName name="WWWWWWW" localSheetId="22" hidden="1">{#N/A,#N/A,FALSE,"전제";#N/A,#N/A,FALSE,"표지";#N/A,#N/A,FALSE,"6D16";#N/A,#N/A,FALSE,"6D22";#N/A,#N/A,FALSE,"6D22-T";#N/A,#N/A,FALSE,"Q-DEG";#N/A,#N/A,FALSE,"총손";#N/A,#N/A,FALSE,"대당";#N/A,#N/A,FALSE,"가공비"}</definedName>
    <definedName name="WWWWWWW" localSheetId="16" hidden="1">{#N/A,#N/A,FALSE,"전제";#N/A,#N/A,FALSE,"표지";#N/A,#N/A,FALSE,"6D16";#N/A,#N/A,FALSE,"6D22";#N/A,#N/A,FALSE,"6D22-T";#N/A,#N/A,FALSE,"Q-DEG";#N/A,#N/A,FALSE,"총손";#N/A,#N/A,FALSE,"대당";#N/A,#N/A,FALSE,"가공비"}</definedName>
    <definedName name="WWWWWWW" hidden="1">{#N/A,#N/A,FALSE,"전제";#N/A,#N/A,FALSE,"표지";#N/A,#N/A,FALSE,"6D16";#N/A,#N/A,FALSE,"6D22";#N/A,#N/A,FALSE,"6D22-T";#N/A,#N/A,FALSE,"Q-DEG";#N/A,#N/A,FALSE,"총손";#N/A,#N/A,FALSE,"대당";#N/A,#N/A,FALSE,"가공비"}</definedName>
    <definedName name="wxy" localSheetId="1" hidden="1">{#N/A,#N/A,FALSE,"단축1";#N/A,#N/A,FALSE,"단축2";#N/A,#N/A,FALSE,"단축3";#N/A,#N/A,FALSE,"장축";#N/A,#N/A,FALSE,"4WD"}</definedName>
    <definedName name="wxy" localSheetId="22" hidden="1">{#N/A,#N/A,FALSE,"단축1";#N/A,#N/A,FALSE,"단축2";#N/A,#N/A,FALSE,"단축3";#N/A,#N/A,FALSE,"장축";#N/A,#N/A,FALSE,"4WD"}</definedName>
    <definedName name="wxy" localSheetId="16" hidden="1">{#N/A,#N/A,FALSE,"단축1";#N/A,#N/A,FALSE,"단축2";#N/A,#N/A,FALSE,"단축3";#N/A,#N/A,FALSE,"장축";#N/A,#N/A,FALSE,"4WD"}</definedName>
    <definedName name="wxy" hidden="1">{#N/A,#N/A,FALSE,"단축1";#N/A,#N/A,FALSE,"단축2";#N/A,#N/A,FALSE,"단축3";#N/A,#N/A,FALSE,"장축";#N/A,#N/A,FALSE,"4WD"}</definedName>
    <definedName name="WYU" localSheetId="1" hidden="1">{#N/A,#N/A,FALSE,"단축1";#N/A,#N/A,FALSE,"단축2";#N/A,#N/A,FALSE,"단축3";#N/A,#N/A,FALSE,"장축";#N/A,#N/A,FALSE,"4WD"}</definedName>
    <definedName name="WYU" localSheetId="22" hidden="1">{#N/A,#N/A,FALSE,"단축1";#N/A,#N/A,FALSE,"단축2";#N/A,#N/A,FALSE,"단축3";#N/A,#N/A,FALSE,"장축";#N/A,#N/A,FALSE,"4WD"}</definedName>
    <definedName name="WYU" localSheetId="16" hidden="1">{#N/A,#N/A,FALSE,"단축1";#N/A,#N/A,FALSE,"단축2";#N/A,#N/A,FALSE,"단축3";#N/A,#N/A,FALSE,"장축";#N/A,#N/A,FALSE,"4WD"}</definedName>
    <definedName name="WYU" hidden="1">{#N/A,#N/A,FALSE,"단축1";#N/A,#N/A,FALSE,"단축2";#N/A,#N/A,FALSE,"단축3";#N/A,#N/A,FALSE,"장축";#N/A,#N/A,FALSE,"4WD"}</definedName>
    <definedName name="W행" localSheetId="1">#REF!</definedName>
    <definedName name="W행">#REF!</definedName>
    <definedName name="W행1">#N/A</definedName>
    <definedName name="x" localSheetId="1">#REF!</definedName>
    <definedName name="x">#REF!</definedName>
    <definedName name="X3_DATA" localSheetId="1">#REF!</definedName>
    <definedName name="X3_DATA">#REF!</definedName>
    <definedName name="X9802장판원본_원본_List" localSheetId="1">#REF!</definedName>
    <definedName name="X9802장판원본_원본_List">#REF!</definedName>
    <definedName name="XBAR" localSheetId="1">#REF!</definedName>
    <definedName name="XBAR">#REF!</definedName>
    <definedName name="XBDZHD" localSheetId="1" hidden="1">{#N/A,#N/A,FALSE,"단축1";#N/A,#N/A,FALSE,"단축2";#N/A,#N/A,FALSE,"단축3";#N/A,#N/A,FALSE,"장축";#N/A,#N/A,FALSE,"4WD"}</definedName>
    <definedName name="XBDZHD" localSheetId="22" hidden="1">{#N/A,#N/A,FALSE,"단축1";#N/A,#N/A,FALSE,"단축2";#N/A,#N/A,FALSE,"단축3";#N/A,#N/A,FALSE,"장축";#N/A,#N/A,FALSE,"4WD"}</definedName>
    <definedName name="XBDZHD" localSheetId="16" hidden="1">{#N/A,#N/A,FALSE,"단축1";#N/A,#N/A,FALSE,"단축2";#N/A,#N/A,FALSE,"단축3";#N/A,#N/A,FALSE,"장축";#N/A,#N/A,FALSE,"4WD"}</definedName>
    <definedName name="XBDZHD" hidden="1">{#N/A,#N/A,FALSE,"단축1";#N/A,#N/A,FALSE,"단축2";#N/A,#N/A,FALSE,"단축3";#N/A,#N/A,FALSE,"장축";#N/A,#N/A,FALSE,"4WD"}</definedName>
    <definedName name="XÇà" localSheetId="1">#REF!</definedName>
    <definedName name="XÇà">#REF!</definedName>
    <definedName name="XCDYLDTLYU" localSheetId="1" hidden="1">#REF!</definedName>
    <definedName name="XCDYLDTLYU" localSheetId="22" hidden="1">#REF!</definedName>
    <definedName name="XCDYLDTLYU" localSheetId="6" hidden="1">#REF!</definedName>
    <definedName name="XCDYLDTLYU" localSheetId="3" hidden="1">#REF!</definedName>
    <definedName name="XCDYLDTLYU" localSheetId="16" hidden="1">#REF!</definedName>
    <definedName name="XCDYLDTLYU" localSheetId="21" hidden="1">#REF!</definedName>
    <definedName name="XCDYLDTLYU" localSheetId="2" hidden="1">#REF!</definedName>
    <definedName name="XCDYLDTLYU" localSheetId="13" hidden="1">#REF!</definedName>
    <definedName name="XCDYLDTLYU" localSheetId="14" hidden="1">#REF!</definedName>
    <definedName name="XCDYLDTLYU" localSheetId="11" hidden="1">#REF!</definedName>
    <definedName name="XCDYLDTLYU" localSheetId="20" hidden="1">#REF!</definedName>
    <definedName name="XCDYLDTLYU" hidden="1">#REF!</definedName>
    <definedName name="XD">1504100</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DXX">[1]!BlankMacro1</definedName>
    <definedName name="XD개선" localSheetId="1" hidden="1">{#N/A,#N/A,FALSE,"단축1";#N/A,#N/A,FALSE,"단축2";#N/A,#N/A,FALSE,"단축3";#N/A,#N/A,FALSE,"장축";#N/A,#N/A,FALSE,"4WD"}</definedName>
    <definedName name="XD개선" localSheetId="22" hidden="1">{#N/A,#N/A,FALSE,"단축1";#N/A,#N/A,FALSE,"단축2";#N/A,#N/A,FALSE,"단축3";#N/A,#N/A,FALSE,"장축";#N/A,#N/A,FALSE,"4WD"}</definedName>
    <definedName name="XD개선" localSheetId="16" hidden="1">{#N/A,#N/A,FALSE,"단축1";#N/A,#N/A,FALSE,"단축2";#N/A,#N/A,FALSE,"단축3";#N/A,#N/A,FALSE,"장축";#N/A,#N/A,FALSE,"4WD"}</definedName>
    <definedName name="XD개선" hidden="1">{#N/A,#N/A,FALSE,"단축1";#N/A,#N/A,FALSE,"단축2";#N/A,#N/A,FALSE,"단축3";#N/A,#N/A,FALSE,"장축";#N/A,#N/A,FALSE,"4WD"}</definedName>
    <definedName name="XD설문" localSheetId="1" hidden="1">{#N/A,#N/A,FALSE,"단축1";#N/A,#N/A,FALSE,"단축2";#N/A,#N/A,FALSE,"단축3";#N/A,#N/A,FALSE,"장축";#N/A,#N/A,FALSE,"4WD"}</definedName>
    <definedName name="XD설문" localSheetId="22" hidden="1">{#N/A,#N/A,FALSE,"단축1";#N/A,#N/A,FALSE,"단축2";#N/A,#N/A,FALSE,"단축3";#N/A,#N/A,FALSE,"장축";#N/A,#N/A,FALSE,"4WD"}</definedName>
    <definedName name="XD설문" localSheetId="16" hidden="1">{#N/A,#N/A,FALSE,"단축1";#N/A,#N/A,FALSE,"단축2";#N/A,#N/A,FALSE,"단축3";#N/A,#N/A,FALSE,"장축";#N/A,#N/A,FALSE,"4WD"}</definedName>
    <definedName name="XD설문" hidden="1">{#N/A,#N/A,FALSE,"단축1";#N/A,#N/A,FALSE,"단축2";#N/A,#N/A,FALSE,"단축3";#N/A,#N/A,FALSE,"장축";#N/A,#N/A,FALSE,"4WD"}</definedName>
    <definedName name="xd품확일정" localSheetId="1" hidden="1">{#N/A,#N/A,FALSE,"단축1";#N/A,#N/A,FALSE,"단축2";#N/A,#N/A,FALSE,"단축3";#N/A,#N/A,FALSE,"장축";#N/A,#N/A,FALSE,"4WD"}</definedName>
    <definedName name="xd품확일정" localSheetId="22" hidden="1">{#N/A,#N/A,FALSE,"단축1";#N/A,#N/A,FALSE,"단축2";#N/A,#N/A,FALSE,"단축3";#N/A,#N/A,FALSE,"장축";#N/A,#N/A,FALSE,"4WD"}</definedName>
    <definedName name="xd품확일정" localSheetId="16" hidden="1">{#N/A,#N/A,FALSE,"단축1";#N/A,#N/A,FALSE,"단축2";#N/A,#N/A,FALSE,"단축3";#N/A,#N/A,FALSE,"장축";#N/A,#N/A,FALSE,"4WD"}</definedName>
    <definedName name="xd품확일정" hidden="1">{#N/A,#N/A,FALSE,"단축1";#N/A,#N/A,FALSE,"단축2";#N/A,#N/A,FALSE,"단축3";#N/A,#N/A,FALSE,"장축";#N/A,#N/A,FALSE,"4WD"}</definedName>
    <definedName name="XG¾×¼C" localSheetId="1">#REF!</definedName>
    <definedName name="XG¾×¼C">#REF!</definedName>
    <definedName name="XG¾×¼Ç" localSheetId="1">#REF!</definedName>
    <definedName name="XG¾×¼Ç">#REF!</definedName>
    <definedName name="XG개" localSheetId="1" hidden="1">{#N/A,#N/A,FALSE,"단축1";#N/A,#N/A,FALSE,"단축2";#N/A,#N/A,FALSE,"단축3";#N/A,#N/A,FALSE,"장축";#N/A,#N/A,FALSE,"4WD"}</definedName>
    <definedName name="XG개" localSheetId="22" hidden="1">{#N/A,#N/A,FALSE,"단축1";#N/A,#N/A,FALSE,"단축2";#N/A,#N/A,FALSE,"단축3";#N/A,#N/A,FALSE,"장축";#N/A,#N/A,FALSE,"4WD"}</definedName>
    <definedName name="XG개" localSheetId="16" hidden="1">{#N/A,#N/A,FALSE,"단축1";#N/A,#N/A,FALSE,"단축2";#N/A,#N/A,FALSE,"단축3";#N/A,#N/A,FALSE,"장축";#N/A,#N/A,FALSE,"4WD"}</definedName>
    <definedName name="XG개" hidden="1">{#N/A,#N/A,FALSE,"단축1";#N/A,#N/A,FALSE,"단축2";#N/A,#N/A,FALSE,"단축3";#N/A,#N/A,FALSE,"장축";#N/A,#N/A,FALSE,"4WD"}</definedName>
    <definedName name="XG개선" localSheetId="1" hidden="1">{#N/A,#N/A,FALSE,"단축1";#N/A,#N/A,FALSE,"단축2";#N/A,#N/A,FALSE,"단축3";#N/A,#N/A,FALSE,"장축";#N/A,#N/A,FALSE,"4WD"}</definedName>
    <definedName name="XG개선" localSheetId="22" hidden="1">{#N/A,#N/A,FALSE,"단축1";#N/A,#N/A,FALSE,"단축2";#N/A,#N/A,FALSE,"단축3";#N/A,#N/A,FALSE,"장축";#N/A,#N/A,FALSE,"4WD"}</definedName>
    <definedName name="XG개선" localSheetId="16" hidden="1">{#N/A,#N/A,FALSE,"단축1";#N/A,#N/A,FALSE,"단축2";#N/A,#N/A,FALSE,"단축3";#N/A,#N/A,FALSE,"장축";#N/A,#N/A,FALSE,"4WD"}</definedName>
    <definedName name="XG개선" hidden="1">{#N/A,#N/A,FALSE,"단축1";#N/A,#N/A,FALSE,"단축2";#N/A,#N/A,FALSE,"단축3";#N/A,#N/A,FALSE,"장축";#N/A,#N/A,FALSE,"4WD"}</definedName>
    <definedName name="XG액션" localSheetId="1">#REF!</definedName>
    <definedName name="XG액션">#REF!</definedName>
    <definedName name="XTYKXDTYLTY" localSheetId="1" hidden="1">#REF!</definedName>
    <definedName name="XTYKXDTYLTY" localSheetId="22" hidden="1">#REF!</definedName>
    <definedName name="XTYKXDTYLTY" localSheetId="6" hidden="1">#REF!</definedName>
    <definedName name="XTYKXDTYLTY" localSheetId="3" hidden="1">#REF!</definedName>
    <definedName name="XTYKXDTYLTY" localSheetId="16" hidden="1">#REF!</definedName>
    <definedName name="XTYKXDTYLTY" localSheetId="21" hidden="1">#REF!</definedName>
    <definedName name="XTYKXDTYLTY" localSheetId="2" hidden="1">#REF!</definedName>
    <definedName name="XTYKXDTYLTY" localSheetId="13" hidden="1">#REF!</definedName>
    <definedName name="XTYKXDTYLTY" localSheetId="14" hidden="1">#REF!</definedName>
    <definedName name="XTYKXDTYLTY" localSheetId="11" hidden="1">#REF!</definedName>
    <definedName name="XTYKXDTYLTY" localSheetId="20" hidden="1">#REF!</definedName>
    <definedName name="XTYKXDTYLTY" hidden="1">#REF!</definedName>
    <definedName name="xx" localSheetId="1">#REF!</definedName>
    <definedName name="xx">#REF!</definedName>
    <definedName name="XXX" localSheetId="1">#REF!</definedName>
    <definedName name="XXX">#REF!</definedName>
    <definedName name="XXXXX" localSheetId="1" hidden="1">{#N/A,#N/A,FALSE,"단축1";#N/A,#N/A,FALSE,"단축2";#N/A,#N/A,FALSE,"단축3";#N/A,#N/A,FALSE,"장축";#N/A,#N/A,FALSE,"4WD"}</definedName>
    <definedName name="XXXXX" localSheetId="22" hidden="1">{#N/A,#N/A,FALSE,"단축1";#N/A,#N/A,FALSE,"단축2";#N/A,#N/A,FALSE,"단축3";#N/A,#N/A,FALSE,"장축";#N/A,#N/A,FALSE,"4WD"}</definedName>
    <definedName name="XXXXX" localSheetId="16" hidden="1">{#N/A,#N/A,FALSE,"단축1";#N/A,#N/A,FALSE,"단축2";#N/A,#N/A,FALSE,"단축3";#N/A,#N/A,FALSE,"장축";#N/A,#N/A,FALSE,"4WD"}</definedName>
    <definedName name="XXXXX" hidden="1">{#N/A,#N/A,FALSE,"단축1";#N/A,#N/A,FALSE,"단축2";#N/A,#N/A,FALSE,"단축3";#N/A,#N/A,FALSE,"장축";#N/A,#N/A,FALSE,"4WD"}</definedName>
    <definedName name="X행" localSheetId="1">#REF!</definedName>
    <definedName name="X행">#REF!</definedName>
    <definedName name="Y" localSheetId="1">#REF!</definedName>
    <definedName name="Y">#REF!</definedName>
    <definedName name="YDF" localSheetId="1" hidden="1">{#N/A,#N/A,FALSE,"단축1";#N/A,#N/A,FALSE,"단축2";#N/A,#N/A,FALSE,"단축3";#N/A,#N/A,FALSE,"장축";#N/A,#N/A,FALSE,"4WD"}</definedName>
    <definedName name="YDF" localSheetId="22" hidden="1">{#N/A,#N/A,FALSE,"단축1";#N/A,#N/A,FALSE,"단축2";#N/A,#N/A,FALSE,"단축3";#N/A,#N/A,FALSE,"장축";#N/A,#N/A,FALSE,"4WD"}</definedName>
    <definedName name="YDF" localSheetId="16" hidden="1">{#N/A,#N/A,FALSE,"단축1";#N/A,#N/A,FALSE,"단축2";#N/A,#N/A,FALSE,"단축3";#N/A,#N/A,FALSE,"장축";#N/A,#N/A,FALSE,"4WD"}</definedName>
    <definedName name="YDF" hidden="1">{#N/A,#N/A,FALSE,"단축1";#N/A,#N/A,FALSE,"단축2";#N/A,#N/A,FALSE,"단축3";#N/A,#N/A,FALSE,"장축";#N/A,#N/A,FALSE,"4WD"}</definedName>
    <definedName name="yej" localSheetId="1" hidden="1">{#N/A,#N/A,FALSE,"단축1";#N/A,#N/A,FALSE,"단축2";#N/A,#N/A,FALSE,"단축3";#N/A,#N/A,FALSE,"장축";#N/A,#N/A,FALSE,"4WD"}</definedName>
    <definedName name="yej" localSheetId="22" hidden="1">{#N/A,#N/A,FALSE,"단축1";#N/A,#N/A,FALSE,"단축2";#N/A,#N/A,FALSE,"단축3";#N/A,#N/A,FALSE,"장축";#N/A,#N/A,FALSE,"4WD"}</definedName>
    <definedName name="yej" localSheetId="16" hidden="1">{#N/A,#N/A,FALSE,"단축1";#N/A,#N/A,FALSE,"단축2";#N/A,#N/A,FALSE,"단축3";#N/A,#N/A,FALSE,"장축";#N/A,#N/A,FALSE,"4WD"}</definedName>
    <definedName name="yej" hidden="1">{#N/A,#N/A,FALSE,"단축1";#N/A,#N/A,FALSE,"단축2";#N/A,#N/A,FALSE,"단축3";#N/A,#N/A,FALSE,"장축";#N/A,#N/A,FALSE,"4WD"}</definedName>
    <definedName name="YEN" localSheetId="1">#REF!</definedName>
    <definedName name="YEN">#REF!</definedName>
    <definedName name="YIED" localSheetId="1" hidden="1">{#N/A,#N/A,FALSE,"단축1";#N/A,#N/A,FALSE,"단축2";#N/A,#N/A,FALSE,"단축3";#N/A,#N/A,FALSE,"장축";#N/A,#N/A,FALSE,"4WD"}</definedName>
    <definedName name="YIED" localSheetId="22" hidden="1">{#N/A,#N/A,FALSE,"단축1";#N/A,#N/A,FALSE,"단축2";#N/A,#N/A,FALSE,"단축3";#N/A,#N/A,FALSE,"장축";#N/A,#N/A,FALSE,"4WD"}</definedName>
    <definedName name="YIED" localSheetId="16" hidden="1">{#N/A,#N/A,FALSE,"단축1";#N/A,#N/A,FALSE,"단축2";#N/A,#N/A,FALSE,"단축3";#N/A,#N/A,FALSE,"장축";#N/A,#N/A,FALSE,"4WD"}</definedName>
    <definedName name="YIED" hidden="1">{#N/A,#N/A,FALSE,"단축1";#N/A,#N/A,FALSE,"단축2";#N/A,#N/A,FALSE,"단축3";#N/A,#N/A,FALSE,"장축";#N/A,#N/A,FALSE,"4WD"}</definedName>
    <definedName name="yjie" localSheetId="1" hidden="1">{#N/A,#N/A,FALSE,"단축1";#N/A,#N/A,FALSE,"단축2";#N/A,#N/A,FALSE,"단축3";#N/A,#N/A,FALSE,"장축";#N/A,#N/A,FALSE,"4WD"}</definedName>
    <definedName name="yjie" localSheetId="22" hidden="1">{#N/A,#N/A,FALSE,"단축1";#N/A,#N/A,FALSE,"단축2";#N/A,#N/A,FALSE,"단축3";#N/A,#N/A,FALSE,"장축";#N/A,#N/A,FALSE,"4WD"}</definedName>
    <definedName name="yjie" localSheetId="16" hidden="1">{#N/A,#N/A,FALSE,"단축1";#N/A,#N/A,FALSE,"단축2";#N/A,#N/A,FALSE,"단축3";#N/A,#N/A,FALSE,"장축";#N/A,#N/A,FALSE,"4WD"}</definedName>
    <definedName name="yjie" hidden="1">{#N/A,#N/A,FALSE,"단축1";#N/A,#N/A,FALSE,"단축2";#N/A,#N/A,FALSE,"단축3";#N/A,#N/A,FALSE,"장축";#N/A,#N/A,FALSE,"4WD"}</definedName>
    <definedName name="YJYJHHJHJDSD" localSheetId="1" hidden="1">{#N/A,#N/A,FALSE,"단축1";#N/A,#N/A,FALSE,"단축2";#N/A,#N/A,FALSE,"단축3";#N/A,#N/A,FALSE,"장축";#N/A,#N/A,FALSE,"4WD"}</definedName>
    <definedName name="YJYJHHJHJDSD" localSheetId="22" hidden="1">{#N/A,#N/A,FALSE,"단축1";#N/A,#N/A,FALSE,"단축2";#N/A,#N/A,FALSE,"단축3";#N/A,#N/A,FALSE,"장축";#N/A,#N/A,FALSE,"4WD"}</definedName>
    <definedName name="YJYJHHJHJDSD" localSheetId="16" hidden="1">{#N/A,#N/A,FALSE,"단축1";#N/A,#N/A,FALSE,"단축2";#N/A,#N/A,FALSE,"단축3";#N/A,#N/A,FALSE,"장축";#N/A,#N/A,FALSE,"4WD"}</definedName>
    <definedName name="YJYJHHJHJDSD" hidden="1">{#N/A,#N/A,FALSE,"단축1";#N/A,#N/A,FALSE,"단축2";#N/A,#N/A,FALSE,"단축3";#N/A,#N/A,FALSE,"장축";#N/A,#N/A,FALSE,"4WD"}</definedName>
    <definedName name="YMYMMMM" localSheetId="1" hidden="1">{#NULL!,#N/A,FALSE,0;#N/A,#N/A,FALSE,0;#N/A,#N/A,FALSE,0;#N/A,#N/A,FALSE,0;#N/A,#N/A,FALSE,0}</definedName>
    <definedName name="YMYMMMM" localSheetId="22" hidden="1">{#NULL!,#N/A,FALSE,0;#N/A,#N/A,FALSE,0;#N/A,#N/A,FALSE,0;#N/A,#N/A,FALSE,0;#N/A,#N/A,FALSE,0}</definedName>
    <definedName name="YMYMMMM" localSheetId="16" hidden="1">{#NULL!,#N/A,FALSE,0;#N/A,#N/A,FALSE,0;#N/A,#N/A,FALSE,0;#N/A,#N/A,FALSE,0;#N/A,#N/A,FALSE,0}</definedName>
    <definedName name="YMYMMMM" hidden="1">{#NULL!,#N/A,FALSE,0;#N/A,#N/A,FALSE,0;#N/A,#N/A,FALSE,0;#N/A,#N/A,FALSE,0;#N/A,#N/A,FALSE,0}</definedName>
    <definedName name="YN" localSheetId="1">#REF!</definedName>
    <definedName name="YN">#REF!</definedName>
    <definedName name="YNN" localSheetId="1">#REF!</definedName>
    <definedName name="YNN">#REF!</definedName>
    <definedName name="ytui" localSheetId="1">#REF!</definedName>
    <definedName name="ytui">#REF!</definedName>
    <definedName name="yy" localSheetId="1">#REF!</definedName>
    <definedName name="yy">#REF!</definedName>
    <definedName name="YYHY" localSheetId="1" hidden="1">{#N/A,#N/A,FALSE,"단축1";#N/A,#N/A,FALSE,"단축2";#N/A,#N/A,FALSE,"단축3";#N/A,#N/A,FALSE,"장축";#N/A,#N/A,FALSE,"4WD"}</definedName>
    <definedName name="YYHY" localSheetId="22" hidden="1">{#N/A,#N/A,FALSE,"단축1";#N/A,#N/A,FALSE,"단축2";#N/A,#N/A,FALSE,"단축3";#N/A,#N/A,FALSE,"장축";#N/A,#N/A,FALSE,"4WD"}</definedName>
    <definedName name="YYHY" localSheetId="16" hidden="1">{#N/A,#N/A,FALSE,"단축1";#N/A,#N/A,FALSE,"단축2";#N/A,#N/A,FALSE,"단축3";#N/A,#N/A,FALSE,"장축";#N/A,#N/A,FALSE,"4WD"}</definedName>
    <definedName name="YYHY" hidden="1">{#N/A,#N/A,FALSE,"단축1";#N/A,#N/A,FALSE,"단축2";#N/A,#N/A,FALSE,"단축3";#N/A,#N/A,FALSE,"장축";#N/A,#N/A,FALSE,"4WD"}</definedName>
    <definedName name="yyy" localSheetId="1">BlankMacro1</definedName>
    <definedName name="yyy">BlankMacro1</definedName>
    <definedName name="YYYYY">[1]!BlankMacro1</definedName>
    <definedName name="YYYYYY">[1]!BlankMacro1</definedName>
    <definedName name="YYYYYYY">[1]!BlankMacro1</definedName>
    <definedName name="YYYYYYYYY">[1]!BlankMacro1</definedName>
    <definedName name="YYYYYYYYYYYYY">[1]!BlankMacro1</definedName>
    <definedName name="YYYYYYYYYYYYYYYYYYY">[1]!BlankMacro1</definedName>
    <definedName name="YYYYYYYYYYYYYYYYYYYYYYYYY">[1]!BlankMacro1</definedName>
    <definedName name="Y부서" localSheetId="1">#REF!</definedName>
    <definedName name="Y부서">#REF!</definedName>
    <definedName name="Z" localSheetId="1">#REF!</definedName>
    <definedName name="Z">#REF!</definedName>
    <definedName name="Z_030BCFA9_A76B_11D1_B759_08000E21FF8D_.wvu.Cols" localSheetId="1" hidden="1">#REF!,#REF!,#REF!</definedName>
    <definedName name="Z_030BCFA9_A76B_11D1_B759_08000E21FF8D_.wvu.Cols" localSheetId="22" hidden="1">#REF!,#REF!,#REF!</definedName>
    <definedName name="Z_030BCFA9_A76B_11D1_B759_08000E21FF8D_.wvu.Cols" localSheetId="6" hidden="1">#REF!,#REF!,#REF!</definedName>
    <definedName name="Z_030BCFA9_A76B_11D1_B759_08000E21FF8D_.wvu.Cols" localSheetId="3" hidden="1">#REF!,#REF!,#REF!</definedName>
    <definedName name="Z_030BCFA9_A76B_11D1_B759_08000E21FF8D_.wvu.Cols" localSheetId="16" hidden="1">#REF!,#REF!,#REF!</definedName>
    <definedName name="Z_030BCFA9_A76B_11D1_B759_08000E21FF8D_.wvu.Cols" localSheetId="21" hidden="1">#REF!,#REF!,#REF!</definedName>
    <definedName name="Z_030BCFA9_A76B_11D1_B759_08000E21FF8D_.wvu.Cols" localSheetId="2" hidden="1">#REF!,#REF!,#REF!</definedName>
    <definedName name="Z_030BCFA9_A76B_11D1_B759_08000E21FF8D_.wvu.Cols" localSheetId="13" hidden="1">#REF!,#REF!,#REF!</definedName>
    <definedName name="Z_030BCFA9_A76B_11D1_B759_08000E21FF8D_.wvu.Cols" localSheetId="14" hidden="1">#REF!,#REF!,#REF!</definedName>
    <definedName name="Z_030BCFA9_A76B_11D1_B759_08000E21FF8D_.wvu.Cols" localSheetId="11" hidden="1">#REF!,#REF!,#REF!</definedName>
    <definedName name="Z_030BCFA9_A76B_11D1_B759_08000E21FF8D_.wvu.Cols" localSheetId="20" hidden="1">#REF!,#REF!,#REF!</definedName>
    <definedName name="Z_030BCFA9_A76B_11D1_B759_08000E21FF8D_.wvu.Cols" hidden="1">#REF!,#REF!,#REF!</definedName>
    <definedName name="Z_030BCFA9_A76B_11D1_B759_08000E21FF8D_.wvu.FilterData" localSheetId="1" hidden="1">#REF!</definedName>
    <definedName name="Z_030BCFA9_A76B_11D1_B759_08000E21FF8D_.wvu.FilterData" localSheetId="22" hidden="1">#REF!</definedName>
    <definedName name="Z_030BCFA9_A76B_11D1_B759_08000E21FF8D_.wvu.FilterData" localSheetId="6" hidden="1">#REF!</definedName>
    <definedName name="Z_030BCFA9_A76B_11D1_B759_08000E21FF8D_.wvu.FilterData" localSheetId="3" hidden="1">#REF!</definedName>
    <definedName name="Z_030BCFA9_A76B_11D1_B759_08000E21FF8D_.wvu.FilterData" localSheetId="16" hidden="1">#REF!</definedName>
    <definedName name="Z_030BCFA9_A76B_11D1_B759_08000E21FF8D_.wvu.FilterData" localSheetId="21" hidden="1">#REF!</definedName>
    <definedName name="Z_030BCFA9_A76B_11D1_B759_08000E21FF8D_.wvu.FilterData" localSheetId="2" hidden="1">#REF!</definedName>
    <definedName name="Z_030BCFA9_A76B_11D1_B759_08000E21FF8D_.wvu.FilterData" localSheetId="13" hidden="1">#REF!</definedName>
    <definedName name="Z_030BCFA9_A76B_11D1_B759_08000E21FF8D_.wvu.FilterData" localSheetId="14" hidden="1">#REF!</definedName>
    <definedName name="Z_030BCFA9_A76B_11D1_B759_08000E21FF8D_.wvu.FilterData" localSheetId="11" hidden="1">#REF!</definedName>
    <definedName name="Z_030BCFA9_A76B_11D1_B759_08000E21FF8D_.wvu.FilterData" localSheetId="20" hidden="1">#REF!</definedName>
    <definedName name="Z_030BCFA9_A76B_11D1_B759_08000E21FF8D_.wvu.FilterData" hidden="1">#REF!</definedName>
    <definedName name="Z_030BCFA9_A76B_11D1_B759_08000E21FF8D_.wvu.PrintArea" localSheetId="1" hidden="1">#REF!</definedName>
    <definedName name="Z_030BCFA9_A76B_11D1_B759_08000E21FF8D_.wvu.PrintArea" localSheetId="22" hidden="1">#REF!</definedName>
    <definedName name="Z_030BCFA9_A76B_11D1_B759_08000E21FF8D_.wvu.PrintArea" localSheetId="6" hidden="1">#REF!</definedName>
    <definedName name="Z_030BCFA9_A76B_11D1_B759_08000E21FF8D_.wvu.PrintArea" localSheetId="3" hidden="1">#REF!</definedName>
    <definedName name="Z_030BCFA9_A76B_11D1_B759_08000E21FF8D_.wvu.PrintArea" localSheetId="16" hidden="1">#REF!</definedName>
    <definedName name="Z_030BCFA9_A76B_11D1_B759_08000E21FF8D_.wvu.PrintArea" localSheetId="21" hidden="1">#REF!</definedName>
    <definedName name="Z_030BCFA9_A76B_11D1_B759_08000E21FF8D_.wvu.PrintArea" localSheetId="2" hidden="1">#REF!</definedName>
    <definedName name="Z_030BCFA9_A76B_11D1_B759_08000E21FF8D_.wvu.PrintArea" localSheetId="13" hidden="1">#REF!</definedName>
    <definedName name="Z_030BCFA9_A76B_11D1_B759_08000E21FF8D_.wvu.PrintArea" localSheetId="14" hidden="1">#REF!</definedName>
    <definedName name="Z_030BCFA9_A76B_11D1_B759_08000E21FF8D_.wvu.PrintArea" localSheetId="11" hidden="1">#REF!</definedName>
    <definedName name="Z_030BCFA9_A76B_11D1_B759_08000E21FF8D_.wvu.PrintArea" localSheetId="20" hidden="1">#REF!</definedName>
    <definedName name="Z_030BCFA9_A76B_11D1_B759_08000E21FF8D_.wvu.PrintArea" hidden="1">#REF!</definedName>
    <definedName name="Z_030BCFA9_A76B_11D1_B759_08000E21FF8D_.wvu.PrintTitles" localSheetId="1" hidden="1">#REF!</definedName>
    <definedName name="Z_030BCFA9_A76B_11D1_B759_08000E21FF8D_.wvu.PrintTitles" localSheetId="22" hidden="1">#REF!</definedName>
    <definedName name="Z_030BCFA9_A76B_11D1_B759_08000E21FF8D_.wvu.PrintTitles" localSheetId="6" hidden="1">#REF!</definedName>
    <definedName name="Z_030BCFA9_A76B_11D1_B759_08000E21FF8D_.wvu.PrintTitles" localSheetId="3" hidden="1">#REF!</definedName>
    <definedName name="Z_030BCFA9_A76B_11D1_B759_08000E21FF8D_.wvu.PrintTitles" localSheetId="16" hidden="1">#REF!</definedName>
    <definedName name="Z_030BCFA9_A76B_11D1_B759_08000E21FF8D_.wvu.PrintTitles" localSheetId="21" hidden="1">#REF!</definedName>
    <definedName name="Z_030BCFA9_A76B_11D1_B759_08000E21FF8D_.wvu.PrintTitles" localSheetId="2" hidden="1">#REF!</definedName>
    <definedName name="Z_030BCFA9_A76B_11D1_B759_08000E21FF8D_.wvu.PrintTitles" localSheetId="13" hidden="1">#REF!</definedName>
    <definedName name="Z_030BCFA9_A76B_11D1_B759_08000E21FF8D_.wvu.PrintTitles" localSheetId="14" hidden="1">#REF!</definedName>
    <definedName name="Z_030BCFA9_A76B_11D1_B759_08000E21FF8D_.wvu.PrintTitles" localSheetId="11" hidden="1">#REF!</definedName>
    <definedName name="Z_030BCFA9_A76B_11D1_B759_08000E21FF8D_.wvu.PrintTitles" localSheetId="20" hidden="1">#REF!</definedName>
    <definedName name="Z_030BCFA9_A76B_11D1_B759_08000E21FF8D_.wvu.PrintTitles" hidden="1">#REF!</definedName>
    <definedName name="Z_E8FEE9A5_163A_11D2_AED0_0000E81DA68C_.wvu.Rows" localSheetId="1" hidden="1">#REF!</definedName>
    <definedName name="Z_E8FEE9A5_163A_11D2_AED0_0000E81DA68C_.wvu.Rows" localSheetId="22" hidden="1">#REF!</definedName>
    <definedName name="Z_E8FEE9A5_163A_11D2_AED0_0000E81DA68C_.wvu.Rows" localSheetId="6" hidden="1">#REF!</definedName>
    <definedName name="Z_E8FEE9A5_163A_11D2_AED0_0000E81DA68C_.wvu.Rows" localSheetId="3" hidden="1">#REF!</definedName>
    <definedName name="Z_E8FEE9A5_163A_11D2_AED0_0000E81DA68C_.wvu.Rows" localSheetId="16" hidden="1">#REF!</definedName>
    <definedName name="Z_E8FEE9A5_163A_11D2_AED0_0000E81DA68C_.wvu.Rows" localSheetId="21" hidden="1">#REF!</definedName>
    <definedName name="Z_E8FEE9A5_163A_11D2_AED0_0000E81DA68C_.wvu.Rows" localSheetId="2" hidden="1">#REF!</definedName>
    <definedName name="Z_E8FEE9A5_163A_11D2_AED0_0000E81DA68C_.wvu.Rows" localSheetId="13" hidden="1">#REF!</definedName>
    <definedName name="Z_E8FEE9A5_163A_11D2_AED0_0000E81DA68C_.wvu.Rows" localSheetId="14" hidden="1">#REF!</definedName>
    <definedName name="Z_E8FEE9A5_163A_11D2_AED0_0000E81DA68C_.wvu.Rows" localSheetId="11" hidden="1">#REF!</definedName>
    <definedName name="Z_E8FEE9A5_163A_11D2_AED0_0000E81DA68C_.wvu.Rows" localSheetId="20" hidden="1">#REF!</definedName>
    <definedName name="Z_E8FEE9A5_163A_11D2_AED0_0000E81DA68C_.wvu.Rows" hidden="1">#REF!</definedName>
    <definedName name="Z0" localSheetId="1" hidden="1">{#N/A,#N/A,FALSE,"KMC최종회의(7월) 자료"}</definedName>
    <definedName name="Z0" localSheetId="22" hidden="1">{#N/A,#N/A,FALSE,"KMC최종회의(7월) 자료"}</definedName>
    <definedName name="Z0" localSheetId="16" hidden="1">{#N/A,#N/A,FALSE,"KMC최종회의(7월) 자료"}</definedName>
    <definedName name="Z0" hidden="1">{#N/A,#N/A,FALSE,"KMC최종회의(7월) 자료"}</definedName>
    <definedName name="ZDHGKSDLG" localSheetId="1" hidden="1">{#N/A,#N/A,FALSE,"인원";#N/A,#N/A,FALSE,"비용2";#N/A,#N/A,FALSE,"비용1";#N/A,#N/A,FALSE,"비용";#N/A,#N/A,FALSE,"보증2";#N/A,#N/A,FALSE,"보증1";#N/A,#N/A,FALSE,"보증";#N/A,#N/A,FALSE,"손익1";#N/A,#N/A,FALSE,"손익";#N/A,#N/A,FALSE,"부서별매출";#N/A,#N/A,FALSE,"매출"}</definedName>
    <definedName name="ZDHGKSDLG" localSheetId="22" hidden="1">{#N/A,#N/A,FALSE,"인원";#N/A,#N/A,FALSE,"비용2";#N/A,#N/A,FALSE,"비용1";#N/A,#N/A,FALSE,"비용";#N/A,#N/A,FALSE,"보증2";#N/A,#N/A,FALSE,"보증1";#N/A,#N/A,FALSE,"보증";#N/A,#N/A,FALSE,"손익1";#N/A,#N/A,FALSE,"손익";#N/A,#N/A,FALSE,"부서별매출";#N/A,#N/A,FALSE,"매출"}</definedName>
    <definedName name="ZDHGKSDLG" localSheetId="16"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ip" localSheetId="1">#REF!</definedName>
    <definedName name="Zip">#REF!</definedName>
    <definedName name="ZO" localSheetId="1">#REF!</definedName>
    <definedName name="ZO">#REF!</definedName>
    <definedName name="ZOO" localSheetId="1">#REF!</definedName>
    <definedName name="ZOO">#REF!</definedName>
    <definedName name="ZXC" localSheetId="1" hidden="1">{#N/A,#N/A,FALSE,"단축1";#N/A,#N/A,FALSE,"단축2";#N/A,#N/A,FALSE,"단축3";#N/A,#N/A,FALSE,"장축";#N/A,#N/A,FALSE,"4WD"}</definedName>
    <definedName name="ZXC" hidden="1">{#N/A,#N/A,FALSE,"단축1";#N/A,#N/A,FALSE,"단축2";#N/A,#N/A,FALSE,"단축3";#N/A,#N/A,FALSE,"장축";#N/A,#N/A,FALSE,"4WD"}</definedName>
    <definedName name="ZXCV">[1]!BlankMacro1</definedName>
    <definedName name="ZZ" localSheetId="1">#REF!</definedName>
    <definedName name="ZZ">#REF!</definedName>
    <definedName name="ZZZ" localSheetId="1">#REF!</definedName>
    <definedName name="ZZZ">#REF!</definedName>
    <definedName name="ZZZC" localSheetId="1">#REF!</definedName>
    <definedName name="ZZZC">#REF!</definedName>
    <definedName name="α" localSheetId="1">#REF!</definedName>
    <definedName name="α">#REF!</definedName>
    <definedName name="β" localSheetId="1">#REF!</definedName>
    <definedName name="β">#REF!</definedName>
    <definedName name="γ" localSheetId="1">#REF!</definedName>
    <definedName name="γ">#REF!</definedName>
    <definedName name="π">PI()</definedName>
    <definedName name="ㄱ" localSheetId="1" hidden="1">{#N/A,#N/A,FALSE,"단축1";#N/A,#N/A,FALSE,"단축2";#N/A,#N/A,FALSE,"단축3";#N/A,#N/A,FALSE,"장축";#N/A,#N/A,FALSE,"4WD"}</definedName>
    <definedName name="ㄱ" localSheetId="22" hidden="1">{#N/A,#N/A,FALSE,"단축1";#N/A,#N/A,FALSE,"단축2";#N/A,#N/A,FALSE,"단축3";#N/A,#N/A,FALSE,"장축";#N/A,#N/A,FALSE,"4WD"}</definedName>
    <definedName name="ㄱ" localSheetId="16" hidden="1">{#N/A,#N/A,FALSE,"단축1";#N/A,#N/A,FALSE,"단축2";#N/A,#N/A,FALSE,"단축3";#N/A,#N/A,FALSE,"장축";#N/A,#N/A,FALSE,"4WD"}</definedName>
    <definedName name="ㄱ" hidden="1">{#N/A,#N/A,FALSE,"단축1";#N/A,#N/A,FALSE,"단축2";#N/A,#N/A,FALSE,"단축3";#N/A,#N/A,FALSE,"장축";#N/A,#N/A,FALSE,"4WD"}</definedName>
    <definedName name="ㄱ2" localSheetId="1">#REF!</definedName>
    <definedName name="ㄱ2">#REF!</definedName>
    <definedName name="ㄱㄱㄱㄱㄱㄱㄱㄱㄱㄱㄱ">[1]!BlankMacro1</definedName>
    <definedName name="ㄱ쇼" localSheetId="1" hidden="1">{#N/A,#N/A,FALSE,"KMC최종회의(7월) 자료"}</definedName>
    <definedName name="ㄱ쇼" localSheetId="22" hidden="1">{#N/A,#N/A,FALSE,"KMC최종회의(7월) 자료"}</definedName>
    <definedName name="ㄱ쇼" localSheetId="16" hidden="1">{#N/A,#N/A,FALSE,"KMC최종회의(7월) 자료"}</definedName>
    <definedName name="ㄱ쇼" hidden="1">{#N/A,#N/A,FALSE,"KMC최종회의(7월) 자료"}</definedName>
    <definedName name="ㄱㅇ" localSheetId="1" hidden="1">{#N/A,#N/A,FALSE,"단축1";#N/A,#N/A,FALSE,"단축2";#N/A,#N/A,FALSE,"단축3";#N/A,#N/A,FALSE,"장축";#N/A,#N/A,FALSE,"4WD"}</definedName>
    <definedName name="ㄱㅇ" localSheetId="22" hidden="1">{#N/A,#N/A,FALSE,"단축1";#N/A,#N/A,FALSE,"단축2";#N/A,#N/A,FALSE,"단축3";#N/A,#N/A,FALSE,"장축";#N/A,#N/A,FALSE,"4WD"}</definedName>
    <definedName name="ㄱㅇ" localSheetId="16" hidden="1">{#N/A,#N/A,FALSE,"단축1";#N/A,#N/A,FALSE,"단축2";#N/A,#N/A,FALSE,"단축3";#N/A,#N/A,FALSE,"장축";#N/A,#N/A,FALSE,"4WD"}</definedName>
    <definedName name="ㄱㅇ" localSheetId="17" hidden="1">{#N/A,#N/A,FALSE,"단축1";#N/A,#N/A,FALSE,"단축2";#N/A,#N/A,FALSE,"단축3";#N/A,#N/A,FALSE,"장축";#N/A,#N/A,FALSE,"4WD"}</definedName>
    <definedName name="ㄱㅇ" localSheetId="23" hidden="1">{#N/A,#N/A,FALSE,"단축1";#N/A,#N/A,FALSE,"단축2";#N/A,#N/A,FALSE,"단축3";#N/A,#N/A,FALSE,"장축";#N/A,#N/A,FALSE,"4WD"}</definedName>
    <definedName name="ㄱㅇ" hidden="1">{#N/A,#N/A,FALSE,"단축1";#N/A,#N/A,FALSE,"단축2";#N/A,#N/A,FALSE,"단축3";#N/A,#N/A,FALSE,"장축";#N/A,#N/A,FALSE,"4WD"}</definedName>
    <definedName name="ㄱㅈㄷㄱ" localSheetId="1">#REF!</definedName>
    <definedName name="ㄱㅈㄷㄱ">#REF!</definedName>
    <definedName name="가">[1]!BlankMacro1</definedName>
    <definedName name="가1" localSheetId="1" hidden="1">{#N/A,#N/A,TRUE,"Y생산";#N/A,#N/A,TRUE,"Y판매";#N/A,#N/A,TRUE,"Y총물량";#N/A,#N/A,TRUE,"Y능력";#N/A,#N/A,TRUE,"YKD"}</definedName>
    <definedName name="가1" localSheetId="22" hidden="1">{#N/A,#N/A,TRUE,"Y생산";#N/A,#N/A,TRUE,"Y판매";#N/A,#N/A,TRUE,"Y총물량";#N/A,#N/A,TRUE,"Y능력";#N/A,#N/A,TRUE,"YKD"}</definedName>
    <definedName name="가1" localSheetId="16" hidden="1">{#N/A,#N/A,TRUE,"Y생산";#N/A,#N/A,TRUE,"Y판매";#N/A,#N/A,TRUE,"Y총물량";#N/A,#N/A,TRUE,"Y능력";#N/A,#N/A,TRUE,"YKD"}</definedName>
    <definedName name="가1" hidden="1">{#N/A,#N/A,TRUE,"Y생산";#N/A,#N/A,TRUE,"Y판매";#N/A,#N/A,TRUE,"Y총물량";#N/A,#N/A,TRUE,"Y능력";#N/A,#N/A,TRUE,"YKD"}</definedName>
    <definedName name="가가가" localSheetId="1">#REF!</definedName>
    <definedName name="가가가">#REF!</definedName>
    <definedName name="可靠" localSheetId="1" hidden="1">{#N/A,#N/A,FALSE,"단축1";#N/A,#N/A,FALSE,"단축2";#N/A,#N/A,FALSE,"단축3";#N/A,#N/A,FALSE,"장축";#N/A,#N/A,FALSE,"4WD"}</definedName>
    <definedName name="可靠" localSheetId="22" hidden="1">{#N/A,#N/A,FALSE,"단축1";#N/A,#N/A,FALSE,"단축2";#N/A,#N/A,FALSE,"단축3";#N/A,#N/A,FALSE,"장축";#N/A,#N/A,FALSE,"4WD"}</definedName>
    <definedName name="可靠" localSheetId="16" hidden="1">{#N/A,#N/A,FALSE,"단축1";#N/A,#N/A,FALSE,"단축2";#N/A,#N/A,FALSE,"단축3";#N/A,#N/A,FALSE,"장축";#N/A,#N/A,FALSE,"4WD"}</definedName>
    <definedName name="可靠" hidden="1">{#N/A,#N/A,FALSE,"단축1";#N/A,#N/A,FALSE,"단축2";#N/A,#N/A,FALSE,"단축3";#N/A,#N/A,FALSE,"장축";#N/A,#N/A,FALSE,"4WD"}</definedName>
    <definedName name="가공" localSheetId="1">#REF!</definedName>
    <definedName name="가공">#REF!</definedName>
    <definedName name="가공범위1" localSheetId="1">#REF!</definedName>
    <definedName name="가공범위1">#REF!</definedName>
    <definedName name="가공범위2" localSheetId="1">#REF!</definedName>
    <definedName name="가공범위2">#REF!</definedName>
    <definedName name="가공비계" localSheetId="1">#REF!</definedName>
    <definedName name="가공비계">#REF!</definedName>
    <definedName name="가공비자료" localSheetId="1">#REF!</definedName>
    <definedName name="가공비자료">#REF!</definedName>
    <definedName name="가공비정보" localSheetId="1">#REF!</definedName>
    <definedName name="가공비정보">#REF!</definedName>
    <definedName name="가나">[1]!BlankMacro1</definedName>
    <definedName name="가나다오" localSheetId="1" hidden="1">{#N/A,#N/A,FALSE,"정공"}</definedName>
    <definedName name="가나다오" localSheetId="22" hidden="1">{#N/A,#N/A,FALSE,"정공"}</definedName>
    <definedName name="가나다오" localSheetId="16" hidden="1">{#N/A,#N/A,FALSE,"정공"}</definedName>
    <definedName name="가나다오" hidden="1">{#N/A,#N/A,FALSE,"정공"}</definedName>
    <definedName name="가나일" localSheetId="1">BlankMacro1</definedName>
    <definedName name="가나일">BlankMacro1</definedName>
    <definedName name="가동" localSheetId="1" hidden="1">{#N/A,#N/A,TRUE,"Y생산";#N/A,#N/A,TRUE,"Y판매";#N/A,#N/A,TRUE,"Y총물량";#N/A,#N/A,TRUE,"Y능력";#N/A,#N/A,TRUE,"YKD"}</definedName>
    <definedName name="가동" localSheetId="22" hidden="1">{#N/A,#N/A,TRUE,"Y생산";#N/A,#N/A,TRUE,"Y판매";#N/A,#N/A,TRUE,"Y총물량";#N/A,#N/A,TRUE,"Y능력";#N/A,#N/A,TRUE,"YKD"}</definedName>
    <definedName name="가동" localSheetId="16" hidden="1">{#N/A,#N/A,TRUE,"Y생산";#N/A,#N/A,TRUE,"Y판매";#N/A,#N/A,TRUE,"Y총물량";#N/A,#N/A,TRUE,"Y능력";#N/A,#N/A,TRUE,"YKD"}</definedName>
    <definedName name="가동" hidden="1">{#N/A,#N/A,TRUE,"Y생산";#N/A,#N/A,TRUE,"Y판매";#N/A,#N/A,TRUE,"Y총물량";#N/A,#N/A,TRUE,"Y능력";#N/A,#N/A,TRUE,"YKD"}</definedName>
    <definedName name="가동2" localSheetId="1" hidden="1">{#N/A,#N/A,TRUE,"Y생산";#N/A,#N/A,TRUE,"Y판매";#N/A,#N/A,TRUE,"Y총물량";#N/A,#N/A,TRUE,"Y능력";#N/A,#N/A,TRUE,"YKD"}</definedName>
    <definedName name="가동2" localSheetId="22" hidden="1">{#N/A,#N/A,TRUE,"Y생산";#N/A,#N/A,TRUE,"Y판매";#N/A,#N/A,TRUE,"Y총물량";#N/A,#N/A,TRUE,"Y능력";#N/A,#N/A,TRUE,"YKD"}</definedName>
    <definedName name="가동2" localSheetId="16" hidden="1">{#N/A,#N/A,TRUE,"Y생산";#N/A,#N/A,TRUE,"Y판매";#N/A,#N/A,TRUE,"Y총물량";#N/A,#N/A,TRUE,"Y능력";#N/A,#N/A,TRUE,"YKD"}</definedName>
    <definedName name="가동2" hidden="1">{#N/A,#N/A,TRUE,"Y생산";#N/A,#N/A,TRUE,"Y판매";#N/A,#N/A,TRUE,"Y총물량";#N/A,#N/A,TRUE,"Y능력";#N/A,#N/A,TRUE,"YKD"}</definedName>
    <definedName name="가동비" localSheetId="1" hidden="1">#REF!</definedName>
    <definedName name="가동비" localSheetId="22" hidden="1">#REF!</definedName>
    <definedName name="가동비" localSheetId="6" hidden="1">#REF!</definedName>
    <definedName name="가동비" localSheetId="3" hidden="1">#REF!</definedName>
    <definedName name="가동비" localSheetId="16" hidden="1">#REF!</definedName>
    <definedName name="가동비" localSheetId="21" hidden="1">#REF!</definedName>
    <definedName name="가동비" localSheetId="2" hidden="1">#REF!</definedName>
    <definedName name="가동비" localSheetId="13" hidden="1">#REF!</definedName>
    <definedName name="가동비" localSheetId="14" hidden="1">#REF!</definedName>
    <definedName name="가동비" localSheetId="11" hidden="1">#REF!</definedName>
    <definedName name="가동비" localSheetId="20" hidden="1">#REF!</definedName>
    <definedName name="가동비" hidden="1">#REF!</definedName>
    <definedName name="가동조건" localSheetId="1" hidden="1">{#N/A,#N/A,FALSE,"96 3월물량표";#N/A,#N/A,FALSE,"96 4월물량표";#N/A,#N/A,FALSE,"96 5월물량표"}</definedName>
    <definedName name="가동조건" localSheetId="22" hidden="1">{#N/A,#N/A,FALSE,"96 3월물량표";#N/A,#N/A,FALSE,"96 4월물량표";#N/A,#N/A,FALSE,"96 5월물량표"}</definedName>
    <definedName name="가동조건" localSheetId="16" hidden="1">{#N/A,#N/A,FALSE,"96 3월물량표";#N/A,#N/A,FALSE,"96 4월물량표";#N/A,#N/A,FALSE,"96 5월물량표"}</definedName>
    <definedName name="가동조건" hidden="1">{#N/A,#N/A,FALSE,"96 3월물량표";#N/A,#N/A,FALSE,"96 4월물량표";#N/A,#N/A,FALSE,"96 5월물량표"}</definedName>
    <definedName name="가라" localSheetId="1">#REF!</definedName>
    <definedName name="가라">#REF!</definedName>
    <definedName name="가로" localSheetId="1">#REF!</definedName>
    <definedName name="가로">#REF!</definedName>
    <definedName name="가을" localSheetId="1" hidden="1">{#N/A,#N/A,TRUE,"Y생산";#N/A,#N/A,TRUE,"Y판매";#N/A,#N/A,TRUE,"Y총물량";#N/A,#N/A,TRUE,"Y능력";#N/A,#N/A,TRUE,"YKD"}</definedName>
    <definedName name="가을" localSheetId="22" hidden="1">{#N/A,#N/A,TRUE,"Y생산";#N/A,#N/A,TRUE,"Y판매";#N/A,#N/A,TRUE,"Y총물량";#N/A,#N/A,TRUE,"Y능력";#N/A,#N/A,TRUE,"YKD"}</definedName>
    <definedName name="가을" localSheetId="16" hidden="1">{#N/A,#N/A,TRUE,"Y생산";#N/A,#N/A,TRUE,"Y판매";#N/A,#N/A,TRUE,"Y총물량";#N/A,#N/A,TRUE,"Y능력";#N/A,#N/A,TRUE,"YKD"}</definedName>
    <definedName name="가을" hidden="1">{#N/A,#N/A,TRUE,"Y생산";#N/A,#N/A,TRUE,"Y판매";#N/A,#N/A,TRUE,"Y총물량";#N/A,#N/A,TRUE,"Y능력";#N/A,#N/A,TRUE,"YKD"}</definedName>
    <definedName name="가자" localSheetId="1" hidden="1">{#N/A,#N/A,FALSE,"KMC최종회의(7월) 자료"}</definedName>
    <definedName name="가자" localSheetId="22" hidden="1">{#N/A,#N/A,FALSE,"KMC최종회의(7월) 자료"}</definedName>
    <definedName name="가자" localSheetId="16" hidden="1">{#N/A,#N/A,FALSE,"KMC최종회의(7월) 자료"}</definedName>
    <definedName name="가자" hidden="1">{#N/A,#N/A,FALSE,"KMC최종회의(7월) 자료"}</definedName>
    <definedName name="가중치" localSheetId="1">#REF!</definedName>
    <definedName name="가중치">#REF!</definedName>
    <definedName name="가중평균자본비용" localSheetId="1">#REF!</definedName>
    <definedName name="가중평균자본비용">#REF!</definedName>
    <definedName name="가지요">[1]!BlankMacro1</definedName>
    <definedName name="가짜">[1]!BlankMacro1</definedName>
    <definedName name="각방안" localSheetId="1" hidden="1">{#N/A,#N/A,FALSE,"단축1";#N/A,#N/A,FALSE,"단축2";#N/A,#N/A,FALSE,"단축3";#N/A,#N/A,FALSE,"장축";#N/A,#N/A,FALSE,"4WD"}</definedName>
    <definedName name="각방안" localSheetId="22" hidden="1">{#N/A,#N/A,FALSE,"단축1";#N/A,#N/A,FALSE,"단축2";#N/A,#N/A,FALSE,"단축3";#N/A,#N/A,FALSE,"장축";#N/A,#N/A,FALSE,"4WD"}</definedName>
    <definedName name="각방안" localSheetId="16" hidden="1">{#N/A,#N/A,FALSE,"단축1";#N/A,#N/A,FALSE,"단축2";#N/A,#N/A,FALSE,"단축3";#N/A,#N/A,FALSE,"장축";#N/A,#N/A,FALSE,"4WD"}</definedName>
    <definedName name="각방안" hidden="1">{#N/A,#N/A,FALSE,"단축1";#N/A,#N/A,FALSE,"단축2";#N/A,#N/A,FALSE,"단축3";#N/A,#N/A,FALSE,"장축";#N/A,#N/A,FALSE,"4WD"}</definedName>
    <definedName name="刻板" localSheetId="1" hidden="1">{#N/A,#N/A,FALSE,"단축1";#N/A,#N/A,FALSE,"단축2";#N/A,#N/A,FALSE,"단축3";#N/A,#N/A,FALSE,"장축";#N/A,#N/A,FALSE,"4WD"}</definedName>
    <definedName name="刻板" localSheetId="22" hidden="1">{#N/A,#N/A,FALSE,"단축1";#N/A,#N/A,FALSE,"단축2";#N/A,#N/A,FALSE,"단축3";#N/A,#N/A,FALSE,"장축";#N/A,#N/A,FALSE,"4WD"}</definedName>
    <definedName name="刻板" localSheetId="16" hidden="1">{#N/A,#N/A,FALSE,"단축1";#N/A,#N/A,FALSE,"단축2";#N/A,#N/A,FALSE,"단축3";#N/A,#N/A,FALSE,"장축";#N/A,#N/A,FALSE,"4WD"}</definedName>
    <definedName name="刻板" hidden="1">{#N/A,#N/A,FALSE,"단축1";#N/A,#N/A,FALSE,"단축2";#N/A,#N/A,FALSE,"단축3";#N/A,#N/A,FALSE,"장축";#N/A,#N/A,FALSE,"4WD"}</definedName>
    <definedName name="간다" localSheetId="1">'[1]노무비 계획 및 실적 (2차수정)'!_a1O,'3.경영실적 PT'!_a2O,'3.경영실적 PT'!_a3O</definedName>
    <definedName name="간다">'[1]노무비 계획 및 실적 (2차수정)'!_a1O,_a2O,_a3O</definedName>
    <definedName name="간접원가">[1]!BlankMacro1</definedName>
    <definedName name="간접원가1">[1]!BlankMacro1</definedName>
    <definedName name="갑1" localSheetId="1">#REF!</definedName>
    <definedName name="갑1">#REF!</definedName>
    <definedName name="갑지양식" localSheetId="1">#REF!</definedName>
    <definedName name="갑지양식">#REF!</definedName>
    <definedName name="강">[1]!BlankMacro1</definedName>
    <definedName name="강계수" localSheetId="1" hidden="1">{#N/A,#N/A,FALSE,"단축1";#N/A,#N/A,FALSE,"단축2";#N/A,#N/A,FALSE,"단축3";#N/A,#N/A,FALSE,"장축";#N/A,#N/A,FALSE,"4WD"}</definedName>
    <definedName name="강계수" hidden="1">{#N/A,#N/A,FALSE,"단축1";#N/A,#N/A,FALSE,"단축2";#N/A,#N/A,FALSE,"단축3";#N/A,#N/A,FALSE,"장축";#N/A,#N/A,FALSE,"4WD"}</definedName>
    <definedName name="강계수1" localSheetId="1" hidden="1">{#N/A,#N/A,FALSE,"단축1";#N/A,#N/A,FALSE,"단축2";#N/A,#N/A,FALSE,"단축3";#N/A,#N/A,FALSE,"장축";#N/A,#N/A,FALSE,"4WD"}</definedName>
    <definedName name="강계수1" hidden="1">{#N/A,#N/A,FALSE,"단축1";#N/A,#N/A,FALSE,"단축2";#N/A,#N/A,FALSE,"단축3";#N/A,#N/A,FALSE,"장축";#N/A,#N/A,FALSE,"4WD"}</definedName>
    <definedName name="개똥" localSheetId="1">#REF!</definedName>
    <definedName name="개똥">#REF!</definedName>
    <definedName name="개발" localSheetId="1">#REF!</definedName>
    <definedName name="개발">#REF!</definedName>
    <definedName name="개발과장" localSheetId="1" hidden="1">{#N/A,#N/A,FALSE,"단축1";#N/A,#N/A,FALSE,"단축2";#N/A,#N/A,FALSE,"단축3";#N/A,#N/A,FALSE,"장축";#N/A,#N/A,FALSE,"4WD"}</definedName>
    <definedName name="개발과장" localSheetId="22" hidden="1">{#N/A,#N/A,FALSE,"단축1";#N/A,#N/A,FALSE,"단축2";#N/A,#N/A,FALSE,"단축3";#N/A,#N/A,FALSE,"장축";#N/A,#N/A,FALSE,"4WD"}</definedName>
    <definedName name="개발과장" localSheetId="16" hidden="1">{#N/A,#N/A,FALSE,"단축1";#N/A,#N/A,FALSE,"단축2";#N/A,#N/A,FALSE,"단축3";#N/A,#N/A,FALSE,"장축";#N/A,#N/A,FALSE,"4WD"}</definedName>
    <definedName name="개발과장" hidden="1">{#N/A,#N/A,FALSE,"단축1";#N/A,#N/A,FALSE,"단축2";#N/A,#N/A,FALSE,"단축3";#N/A,#N/A,FALSE,"장축";#N/A,#N/A,FALSE,"4WD"}</definedName>
    <definedName name="개발문제범" localSheetId="1" hidden="1">{#N/A,#N/A,FALSE,"단축1";#N/A,#N/A,FALSE,"단축2";#N/A,#N/A,FALSE,"단축3";#N/A,#N/A,FALSE,"장축";#N/A,#N/A,FALSE,"4WD"}</definedName>
    <definedName name="개발문제범" localSheetId="22" hidden="1">{#N/A,#N/A,FALSE,"단축1";#N/A,#N/A,FALSE,"단축2";#N/A,#N/A,FALSE,"단축3";#N/A,#N/A,FALSE,"장축";#N/A,#N/A,FALSE,"4WD"}</definedName>
    <definedName name="개발문제범" localSheetId="16" hidden="1">{#N/A,#N/A,FALSE,"단축1";#N/A,#N/A,FALSE,"단축2";#N/A,#N/A,FALSE,"단축3";#N/A,#N/A,FALSE,"장축";#N/A,#N/A,FALSE,"4WD"}</definedName>
    <definedName name="개발문제범" localSheetId="17" hidden="1">{#N/A,#N/A,FALSE,"단축1";#N/A,#N/A,FALSE,"단축2";#N/A,#N/A,FALSE,"단축3";#N/A,#N/A,FALSE,"장축";#N/A,#N/A,FALSE,"4WD"}</definedName>
    <definedName name="개발문제범" localSheetId="23" hidden="1">{#N/A,#N/A,FALSE,"단축1";#N/A,#N/A,FALSE,"단축2";#N/A,#N/A,FALSE,"단축3";#N/A,#N/A,FALSE,"장축";#N/A,#N/A,FALSE,"4WD"}</definedName>
    <definedName name="개발문제범" hidden="1">{#N/A,#N/A,FALSE,"단축1";#N/A,#N/A,FALSE,"단축2";#N/A,#N/A,FALSE,"단축3";#N/A,#N/A,FALSE,"장축";#N/A,#N/A,FALSE,"4WD"}</definedName>
    <definedName name="개발방안" localSheetId="1" hidden="1">{#N/A,#N/A,FALSE,"단축1";#N/A,#N/A,FALSE,"단축2";#N/A,#N/A,FALSE,"단축3";#N/A,#N/A,FALSE,"장축";#N/A,#N/A,FALSE,"4WD"}</definedName>
    <definedName name="개발방안" localSheetId="22" hidden="1">{#N/A,#N/A,FALSE,"단축1";#N/A,#N/A,FALSE,"단축2";#N/A,#N/A,FALSE,"단축3";#N/A,#N/A,FALSE,"장축";#N/A,#N/A,FALSE,"4WD"}</definedName>
    <definedName name="개발방안" localSheetId="16" hidden="1">{#N/A,#N/A,FALSE,"단축1";#N/A,#N/A,FALSE,"단축2";#N/A,#N/A,FALSE,"단축3";#N/A,#N/A,FALSE,"장축";#N/A,#N/A,FALSE,"4WD"}</definedName>
    <definedName name="개발방안" hidden="1">{#N/A,#N/A,FALSE,"단축1";#N/A,#N/A,FALSE,"단축2";#N/A,#N/A,FALSE,"단축3";#N/A,#N/A,FALSE,"장축";#N/A,#N/A,FALSE,"4WD"}</definedName>
    <definedName name="개발시험종합" localSheetId="1" hidden="1">#REF!</definedName>
    <definedName name="개발시험종합" localSheetId="22" hidden="1">#REF!</definedName>
    <definedName name="개발시험종합" localSheetId="6" hidden="1">#REF!</definedName>
    <definedName name="개발시험종합" localSheetId="3" hidden="1">#REF!</definedName>
    <definedName name="개발시험종합" localSheetId="16" hidden="1">#REF!</definedName>
    <definedName name="개발시험종합" localSheetId="21" hidden="1">#REF!</definedName>
    <definedName name="개발시험종합" localSheetId="2" hidden="1">#REF!</definedName>
    <definedName name="개발시험종합" localSheetId="13" hidden="1">#REF!</definedName>
    <definedName name="개발시험종합" localSheetId="14" hidden="1">#REF!</definedName>
    <definedName name="개발시험종합" localSheetId="11" hidden="1">#REF!</definedName>
    <definedName name="개발시험종합" localSheetId="20" hidden="1">#REF!</definedName>
    <definedName name="개발시험종합" hidden="1">#REF!</definedName>
    <definedName name="개발일정수정" localSheetId="1" hidden="1">{#N/A,#N/A,FALSE,"단축1";#N/A,#N/A,FALSE,"단축2";#N/A,#N/A,FALSE,"단축3";#N/A,#N/A,FALSE,"장축";#N/A,#N/A,FALSE,"4WD"}</definedName>
    <definedName name="개발일정수정" localSheetId="22" hidden="1">{#N/A,#N/A,FALSE,"단축1";#N/A,#N/A,FALSE,"단축2";#N/A,#N/A,FALSE,"단축3";#N/A,#N/A,FALSE,"장축";#N/A,#N/A,FALSE,"4WD"}</definedName>
    <definedName name="개발일정수정" localSheetId="16" hidden="1">{#N/A,#N/A,FALSE,"단축1";#N/A,#N/A,FALSE,"단축2";#N/A,#N/A,FALSE,"단축3";#N/A,#N/A,FALSE,"장축";#N/A,#N/A,FALSE,"4WD"}</definedName>
    <definedName name="개발일정수정" hidden="1">{#N/A,#N/A,FALSE,"단축1";#N/A,#N/A,FALSE,"단축2";#N/A,#N/A,FALSE,"단축3";#N/A,#N/A,FALSE,"장축";#N/A,#N/A,FALSE,"4WD"}</definedName>
    <definedName name="개새끼" localSheetId="1">BlankMacro1</definedName>
    <definedName name="개새끼">BlankMacro1</definedName>
    <definedName name="개선" localSheetId="1" hidden="1">{#N/A,#N/A,FALSE,"단축1";#N/A,#N/A,FALSE,"단축2";#N/A,#N/A,FALSE,"단축3";#N/A,#N/A,FALSE,"장축";#N/A,#N/A,FALSE,"4WD"}</definedName>
    <definedName name="개선" localSheetId="22" hidden="1">{#N/A,#N/A,FALSE,"단축1";#N/A,#N/A,FALSE,"단축2";#N/A,#N/A,FALSE,"단축3";#N/A,#N/A,FALSE,"장축";#N/A,#N/A,FALSE,"4WD"}</definedName>
    <definedName name="개선" localSheetId="16" hidden="1">{#N/A,#N/A,FALSE,"단축1";#N/A,#N/A,FALSE,"단축2";#N/A,#N/A,FALSE,"단축3";#N/A,#N/A,FALSE,"장축";#N/A,#N/A,FALSE,"4WD"}</definedName>
    <definedName name="개선" hidden="1">{#N/A,#N/A,FALSE,"단축1";#N/A,#N/A,FALSE,"단축2";#N/A,#N/A,FALSE,"단축3";#N/A,#N/A,FALSE,"장축";#N/A,#N/A,FALSE,"4WD"}</definedName>
    <definedName name="개선과장1" localSheetId="1" hidden="1">{#N/A,#N/A,FALSE,"단축1";#N/A,#N/A,FALSE,"단축2";#N/A,#N/A,FALSE,"단축3";#N/A,#N/A,FALSE,"장축";#N/A,#N/A,FALSE,"4WD"}</definedName>
    <definedName name="개선과장1" localSheetId="22" hidden="1">{#N/A,#N/A,FALSE,"단축1";#N/A,#N/A,FALSE,"단축2";#N/A,#N/A,FALSE,"단축3";#N/A,#N/A,FALSE,"장축";#N/A,#N/A,FALSE,"4WD"}</definedName>
    <definedName name="개선과장1" localSheetId="16" hidden="1">{#N/A,#N/A,FALSE,"단축1";#N/A,#N/A,FALSE,"단축2";#N/A,#N/A,FALSE,"단축3";#N/A,#N/A,FALSE,"장축";#N/A,#N/A,FALSE,"4WD"}</definedName>
    <definedName name="개선과장1" hidden="1">{#N/A,#N/A,FALSE,"단축1";#N/A,#N/A,FALSE,"단축2";#N/A,#N/A,FALSE,"단축3";#N/A,#N/A,FALSE,"장축";#N/A,#N/A,FALSE,"4WD"}</definedName>
    <definedName name="개선과정" localSheetId="1" hidden="1">{#N/A,#N/A,FALSE,"단축1";#N/A,#N/A,FALSE,"단축2";#N/A,#N/A,FALSE,"단축3";#N/A,#N/A,FALSE,"장축";#N/A,#N/A,FALSE,"4WD"}</definedName>
    <definedName name="개선과정" localSheetId="22" hidden="1">{#N/A,#N/A,FALSE,"단축1";#N/A,#N/A,FALSE,"단축2";#N/A,#N/A,FALSE,"단축3";#N/A,#N/A,FALSE,"장축";#N/A,#N/A,FALSE,"4WD"}</definedName>
    <definedName name="개선과정" localSheetId="16" hidden="1">{#N/A,#N/A,FALSE,"단축1";#N/A,#N/A,FALSE,"단축2";#N/A,#N/A,FALSE,"단축3";#N/A,#N/A,FALSE,"장축";#N/A,#N/A,FALSE,"4WD"}</definedName>
    <definedName name="개선과정" localSheetId="17" hidden="1">{#N/A,#N/A,FALSE,"단축1";#N/A,#N/A,FALSE,"단축2";#N/A,#N/A,FALSE,"단축3";#N/A,#N/A,FALSE,"장축";#N/A,#N/A,FALSE,"4WD"}</definedName>
    <definedName name="개선과정" localSheetId="23" hidden="1">{#N/A,#N/A,FALSE,"단축1";#N/A,#N/A,FALSE,"단축2";#N/A,#N/A,FALSE,"단축3";#N/A,#N/A,FALSE,"장축";#N/A,#N/A,FALSE,"4WD"}</definedName>
    <definedName name="개선과정" hidden="1">{#N/A,#N/A,FALSE,"단축1";#N/A,#N/A,FALSE,"단축2";#N/A,#N/A,FALSE,"단축3";#N/A,#N/A,FALSE,"장축";#N/A,#N/A,FALSE,"4WD"}</definedName>
    <definedName name="개선내용" localSheetId="1" hidden="1">{#N/A,#N/A,TRUE,"Y생산";#N/A,#N/A,TRUE,"Y판매";#N/A,#N/A,TRUE,"Y총물량";#N/A,#N/A,TRUE,"Y능력";#N/A,#N/A,TRUE,"YKD"}</definedName>
    <definedName name="개선내용" localSheetId="22" hidden="1">{#N/A,#N/A,TRUE,"Y생산";#N/A,#N/A,TRUE,"Y판매";#N/A,#N/A,TRUE,"Y총물량";#N/A,#N/A,TRUE,"Y능력";#N/A,#N/A,TRUE,"YKD"}</definedName>
    <definedName name="개선내용" localSheetId="16" hidden="1">{#N/A,#N/A,TRUE,"Y생산";#N/A,#N/A,TRUE,"Y판매";#N/A,#N/A,TRUE,"Y총물량";#N/A,#N/A,TRUE,"Y능력";#N/A,#N/A,TRUE,"YKD"}</definedName>
    <definedName name="개선내용" hidden="1">{#N/A,#N/A,TRUE,"Y생산";#N/A,#N/A,TRUE,"Y판매";#N/A,#N/A,TRUE,"Y총물량";#N/A,#N/A,TRUE,"Y능력";#N/A,#N/A,TRUE,"YKD"}</definedName>
    <definedName name="개선실적" localSheetId="1" hidden="1">{#N/A,#N/A,TRUE,"Y생산";#N/A,#N/A,TRUE,"Y판매";#N/A,#N/A,TRUE,"Y총물량";#N/A,#N/A,TRUE,"Y능력";#N/A,#N/A,TRUE,"YKD"}</definedName>
    <definedName name="개선실적" localSheetId="22" hidden="1">{#N/A,#N/A,TRUE,"Y생산";#N/A,#N/A,TRUE,"Y판매";#N/A,#N/A,TRUE,"Y총물량";#N/A,#N/A,TRUE,"Y능력";#N/A,#N/A,TRUE,"YKD"}</definedName>
    <definedName name="개선실적" localSheetId="16" hidden="1">{#N/A,#N/A,TRUE,"Y생산";#N/A,#N/A,TRUE,"Y판매";#N/A,#N/A,TRUE,"Y총물량";#N/A,#N/A,TRUE,"Y능력";#N/A,#N/A,TRUE,"YKD"}</definedName>
    <definedName name="개선실적" hidden="1">{#N/A,#N/A,TRUE,"Y생산";#N/A,#N/A,TRUE,"Y판매";#N/A,#N/A,TRUE,"Y총물량";#N/A,#N/A,TRUE,"Y능력";#N/A,#N/A,TRUE,"YKD"}</definedName>
    <definedName name="개요" localSheetId="1" hidden="1">{#N/A,#N/A,FALSE,"단축1";#N/A,#N/A,FALSE,"단축2";#N/A,#N/A,FALSE,"단축3";#N/A,#N/A,FALSE,"장축";#N/A,#N/A,FALSE,"4WD"}</definedName>
    <definedName name="개요" hidden="1">{#N/A,#N/A,FALSE,"단축1";#N/A,#N/A,FALSE,"단축2";#N/A,#N/A,FALSE,"단축3";#N/A,#N/A,FALSE,"장축";#N/A,#N/A,FALSE,"4WD"}</definedName>
    <definedName name="갤로" localSheetId="1" hidden="1">{#N/A,#N/A,FALSE,"정공"}</definedName>
    <definedName name="갤로" localSheetId="22" hidden="1">{#N/A,#N/A,FALSE,"정공"}</definedName>
    <definedName name="갤로" localSheetId="16" hidden="1">{#N/A,#N/A,FALSE,"정공"}</definedName>
    <definedName name="갤로" hidden="1">{#N/A,#N/A,FALSE,"정공"}</definedName>
    <definedName name="거" localSheetId="1">[1]!_a1Z,'3.경영실적 PT'!_a2Z,'3.경영실적 PT'!_a3Z</definedName>
    <definedName name="거">[1]!_a1Z,_a2Z,_a3Z</definedName>
    <definedName name="거거" localSheetId="1" hidden="1">{#N/A,#N/A,TRUE,"Y생산";#N/A,#N/A,TRUE,"Y판매";#N/A,#N/A,TRUE,"Y총물량";#N/A,#N/A,TRUE,"Y능력";#N/A,#N/A,TRUE,"YKD"}</definedName>
    <definedName name="거거" localSheetId="22" hidden="1">{#N/A,#N/A,TRUE,"Y생산";#N/A,#N/A,TRUE,"Y판매";#N/A,#N/A,TRUE,"Y총물량";#N/A,#N/A,TRUE,"Y능력";#N/A,#N/A,TRUE,"YKD"}</definedName>
    <definedName name="거거" localSheetId="16" hidden="1">{#N/A,#N/A,TRUE,"Y생산";#N/A,#N/A,TRUE,"Y판매";#N/A,#N/A,TRUE,"Y총물량";#N/A,#N/A,TRUE,"Y능력";#N/A,#N/A,TRUE,"YKD"}</definedName>
    <definedName name="거거" hidden="1">{#N/A,#N/A,TRUE,"Y생산";#N/A,#N/A,TRUE,"Y판매";#N/A,#N/A,TRUE,"Y총물량";#N/A,#N/A,TRUE,"Y능력";#N/A,#N/A,TRUE,"YKD"}</definedName>
    <definedName name="거래처별내역" localSheetId="1">BlankMacro1</definedName>
    <definedName name="거래처별내역">BlankMacro1</definedName>
    <definedName name="건">'[1]계정관리 (실적) 2016'!건</definedName>
    <definedName name="건물상각년수" localSheetId="1">#REF!</definedName>
    <definedName name="건물상각년수">#REF!</definedName>
    <definedName name="건설기간중_이자율_타인" localSheetId="1">#REF!</definedName>
    <definedName name="건설기간중_이자율_타인">#REF!</definedName>
    <definedName name="겉장" localSheetId="1" hidden="1">{#N/A,#N/A,FALSE,"단축1";#N/A,#N/A,FALSE,"단축2";#N/A,#N/A,FALSE,"단축3";#N/A,#N/A,FALSE,"장축";#N/A,#N/A,FALSE,"4WD"}</definedName>
    <definedName name="겉장" localSheetId="22" hidden="1">{#N/A,#N/A,FALSE,"단축1";#N/A,#N/A,FALSE,"단축2";#N/A,#N/A,FALSE,"단축3";#N/A,#N/A,FALSE,"장축";#N/A,#N/A,FALSE,"4WD"}</definedName>
    <definedName name="겉장" localSheetId="16" hidden="1">{#N/A,#N/A,FALSE,"단축1";#N/A,#N/A,FALSE,"단축2";#N/A,#N/A,FALSE,"단축3";#N/A,#N/A,FALSE,"장축";#N/A,#N/A,FALSE,"4WD"}</definedName>
    <definedName name="겉장" hidden="1">{#N/A,#N/A,FALSE,"단축1";#N/A,#N/A,FALSE,"단축2";#N/A,#N/A,FALSE,"단축3";#N/A,#N/A,FALSE,"장축";#N/A,#N/A,FALSE,"4WD"}</definedName>
    <definedName name="겉장1" localSheetId="1" hidden="1">{#N/A,#N/A,FALSE,"단축1";#N/A,#N/A,FALSE,"단축2";#N/A,#N/A,FALSE,"단축3";#N/A,#N/A,FALSE,"장축";#N/A,#N/A,FALSE,"4WD"}</definedName>
    <definedName name="겉장1" localSheetId="22" hidden="1">{#N/A,#N/A,FALSE,"단축1";#N/A,#N/A,FALSE,"단축2";#N/A,#N/A,FALSE,"단축3";#N/A,#N/A,FALSE,"장축";#N/A,#N/A,FALSE,"4WD"}</definedName>
    <definedName name="겉장1" localSheetId="16" hidden="1">{#N/A,#N/A,FALSE,"단축1";#N/A,#N/A,FALSE,"단축2";#N/A,#N/A,FALSE,"단축3";#N/A,#N/A,FALSE,"장축";#N/A,#N/A,FALSE,"4WD"}</definedName>
    <definedName name="겉장1" hidden="1">{#N/A,#N/A,FALSE,"단축1";#N/A,#N/A,FALSE,"단축2";#N/A,#N/A,FALSE,"단축3";#N/A,#N/A,FALSE,"장축";#N/A,#N/A,FALSE,"4WD"}</definedName>
    <definedName name="겉지" localSheetId="1" hidden="1">{#N/A,#N/A,FALSE,"단축1";#N/A,#N/A,FALSE,"단축2";#N/A,#N/A,FALSE,"단축3";#N/A,#N/A,FALSE,"장축";#N/A,#N/A,FALSE,"4WD"}</definedName>
    <definedName name="겉지" localSheetId="22" hidden="1">{#N/A,#N/A,FALSE,"단축1";#N/A,#N/A,FALSE,"단축2";#N/A,#N/A,FALSE,"단축3";#N/A,#N/A,FALSE,"장축";#N/A,#N/A,FALSE,"4WD"}</definedName>
    <definedName name="겉지" localSheetId="16" hidden="1">{#N/A,#N/A,FALSE,"단축1";#N/A,#N/A,FALSE,"단축2";#N/A,#N/A,FALSE,"단축3";#N/A,#N/A,FALSE,"장축";#N/A,#N/A,FALSE,"4WD"}</definedName>
    <definedName name="겉지" hidden="1">{#N/A,#N/A,FALSE,"단축1";#N/A,#N/A,FALSE,"단축2";#N/A,#N/A,FALSE,"단축3";#N/A,#N/A,FALSE,"장축";#N/A,#N/A,FALSE,"4WD"}</definedName>
    <definedName name="겨ㅗ됴ㅛ" localSheetId="1">#REF!</definedName>
    <definedName name="겨ㅗ됴ㅛ">#REF!</definedName>
    <definedName name="견적" localSheetId="1" hidden="1">{#N/A,#N/A,FALSE,"단축1";#N/A,#N/A,FALSE,"단축2";#N/A,#N/A,FALSE,"단축3";#N/A,#N/A,FALSE,"장축";#N/A,#N/A,FALSE,"4WD"}</definedName>
    <definedName name="견적" hidden="1">{#N/A,#N/A,FALSE,"단축1";#N/A,#N/A,FALSE,"단축2";#N/A,#N/A,FALSE,"단축3";#N/A,#N/A,FALSE,"장축";#N/A,#N/A,FALSE,"4WD"}</definedName>
    <definedName name="견적list3" localSheetId="1" hidden="1">{#N/A,#N/A,FALSE,"단축1";#N/A,#N/A,FALSE,"단축2";#N/A,#N/A,FALSE,"단축3";#N/A,#N/A,FALSE,"장축";#N/A,#N/A,FALSE,"4WD"}</definedName>
    <definedName name="견적list3" hidden="1">{#N/A,#N/A,FALSE,"단축1";#N/A,#N/A,FALSE,"단축2";#N/A,#N/A,FALSE,"단축3";#N/A,#N/A,FALSE,"장축";#N/A,#N/A,FALSE,"4WD"}</definedName>
    <definedName name="결과" localSheetId="1">#REF!</definedName>
    <definedName name="결과">#REF!</definedName>
    <definedName name="결재">[1]!BlankMacro1</definedName>
    <definedName name="결재요약">#N/A</definedName>
    <definedName name="결제" localSheetId="1">#REF!</definedName>
    <definedName name="결제">#REF!</definedName>
    <definedName name="경리손익" localSheetId="1" hidden="1">{#N/A,#N/A,FALSE,"정공"}</definedName>
    <definedName name="경리손익" localSheetId="22" hidden="1">{#N/A,#N/A,FALSE,"정공"}</definedName>
    <definedName name="경리손익" localSheetId="16" hidden="1">{#N/A,#N/A,FALSE,"정공"}</definedName>
    <definedName name="경리손익" hidden="1">{#N/A,#N/A,FALSE,"정공"}</definedName>
    <definedName name="경비" localSheetId="1">#REF!</definedName>
    <definedName name="경비">#REF!</definedName>
    <definedName name="경비계" localSheetId="1">#REF!</definedName>
    <definedName name="경비계">#REF!</definedName>
    <definedName name="경비래요" localSheetId="1" hidden="1">{#N/A,#N/A,FALSE,"정공"}</definedName>
    <definedName name="경비래요" localSheetId="22" hidden="1">{#N/A,#N/A,FALSE,"정공"}</definedName>
    <definedName name="경비래요" localSheetId="16" hidden="1">{#N/A,#N/A,FALSE,"정공"}</definedName>
    <definedName name="경비래요" hidden="1">{#N/A,#N/A,FALSE,"정공"}</definedName>
    <definedName name="경비실적" localSheetId="1" hidden="1">{#N/A,#N/A,FALSE,"정공"}</definedName>
    <definedName name="경비실적" localSheetId="22" hidden="1">{#N/A,#N/A,FALSE,"정공"}</definedName>
    <definedName name="경비실적" localSheetId="16" hidden="1">{#N/A,#N/A,FALSE,"정공"}</definedName>
    <definedName name="경비실적" hidden="1">{#N/A,#N/A,FALSE,"정공"}</definedName>
    <definedName name="경영" localSheetId="1" hidden="1">{#N/A,#N/A,FALSE,"KMC최종회의(7월) 자료"}</definedName>
    <definedName name="경영" localSheetId="22" hidden="1">{#N/A,#N/A,FALSE,"KMC최종회의(7월) 자료"}</definedName>
    <definedName name="경영" localSheetId="16" hidden="1">{#N/A,#N/A,FALSE,"KMC최종회의(7월) 자료"}</definedName>
    <definedName name="경영" hidden="1">{#N/A,#N/A,FALSE,"KMC최종회의(7월) 자료"}</definedName>
    <definedName name="경쟁3" localSheetId="1">#REF!</definedName>
    <definedName name="경쟁3">#REF!</definedName>
    <definedName name="경합금2과운연계획" localSheetId="1" hidden="1">{#N/A,#N/A,TRUE,"Y생산";#N/A,#N/A,TRUE,"Y판매";#N/A,#N/A,TRUE,"Y총물량";#N/A,#N/A,TRUE,"Y능력";#N/A,#N/A,TRUE,"YKD"}</definedName>
    <definedName name="경합금2과운연계획" localSheetId="22" hidden="1">{#N/A,#N/A,TRUE,"Y생산";#N/A,#N/A,TRUE,"Y판매";#N/A,#N/A,TRUE,"Y총물량";#N/A,#N/A,TRUE,"Y능력";#N/A,#N/A,TRUE,"YKD"}</definedName>
    <definedName name="경합금2과운연계획" localSheetId="16" hidden="1">{#N/A,#N/A,TRUE,"Y생산";#N/A,#N/A,TRUE,"Y판매";#N/A,#N/A,TRUE,"Y총물량";#N/A,#N/A,TRUE,"Y능력";#N/A,#N/A,TRUE,"YKD"}</definedName>
    <definedName name="경합금2과운연계획" hidden="1">{#N/A,#N/A,TRUE,"Y생산";#N/A,#N/A,TRUE,"Y판매";#N/A,#N/A,TRUE,"Y총물량";#N/A,#N/A,TRUE,"Y능력";#N/A,#N/A,TRUE,"YKD"}</definedName>
    <definedName name="계" localSheetId="1">#REF!</definedName>
    <definedName name="계">#REF!</definedName>
    <definedName name="계산">[1]!BlankMacro1</definedName>
    <definedName name="계상산" localSheetId="1">#REF!</definedName>
    <definedName name="계상산">#REF!</definedName>
    <definedName name="계승산" localSheetId="1">#REF!</definedName>
    <definedName name="계승산">#REF!</definedName>
    <definedName name="계전산" localSheetId="1">#REF!</definedName>
    <definedName name="계전산">#REF!</definedName>
    <definedName name="계정종합표" localSheetId="1" hidden="1">{#N/A,#N/A,TRUE,"Y생산";#N/A,#N/A,TRUE,"Y판매";#N/A,#N/A,TRUE,"Y총물량";#N/A,#N/A,TRUE,"Y능력";#N/A,#N/A,TRUE,"YKD"}</definedName>
    <definedName name="계정종합표" localSheetId="22" hidden="1">{#N/A,#N/A,TRUE,"Y생산";#N/A,#N/A,TRUE,"Y판매";#N/A,#N/A,TRUE,"Y총물량";#N/A,#N/A,TRUE,"Y능력";#N/A,#N/A,TRUE,"YKD"}</definedName>
    <definedName name="계정종합표" localSheetId="16" hidden="1">{#N/A,#N/A,TRUE,"Y생산";#N/A,#N/A,TRUE,"Y판매";#N/A,#N/A,TRUE,"Y총물량";#N/A,#N/A,TRUE,"Y능력";#N/A,#N/A,TRUE,"YKD"}</definedName>
    <definedName name="계정종합표" hidden="1">{#N/A,#N/A,TRUE,"Y생산";#N/A,#N/A,TRUE,"Y판매";#N/A,#N/A,TRUE,"Y총물량";#N/A,#N/A,TRUE,"Y능력";#N/A,#N/A,TRUE,"YKD"}</definedName>
    <definedName name="계획" localSheetId="1" hidden="1">{#N/A,#N/A,FALSE,"정공"}</definedName>
    <definedName name="계획" localSheetId="22" hidden="1">{#N/A,#N/A,FALSE,"정공"}</definedName>
    <definedName name="계획" localSheetId="16" hidden="1">{#N/A,#N/A,FALSE,"정공"}</definedName>
    <definedName name="계획" hidden="1">{#N/A,#N/A,FALSE,"정공"}</definedName>
    <definedName name="계획.1" localSheetId="1" hidden="1">{#N/A,#N/A,FALSE,"단축1";#N/A,#N/A,FALSE,"단축2";#N/A,#N/A,FALSE,"단축3";#N/A,#N/A,FALSE,"장축";#N/A,#N/A,FALSE,"4WD"}</definedName>
    <definedName name="계획.1" localSheetId="22" hidden="1">{#N/A,#N/A,FALSE,"단축1";#N/A,#N/A,FALSE,"단축2";#N/A,#N/A,FALSE,"단축3";#N/A,#N/A,FALSE,"장축";#N/A,#N/A,FALSE,"4WD"}</definedName>
    <definedName name="계획.1" localSheetId="16" hidden="1">{#N/A,#N/A,FALSE,"단축1";#N/A,#N/A,FALSE,"단축2";#N/A,#N/A,FALSE,"단축3";#N/A,#N/A,FALSE,"장축";#N/A,#N/A,FALSE,"4WD"}</definedName>
    <definedName name="계획.1" hidden="1">{#N/A,#N/A,FALSE,"단축1";#N/A,#N/A,FALSE,"단축2";#N/A,#N/A,FALSE,"단축3";#N/A,#N/A,FALSE,"장축";#N/A,#N/A,FALSE,"4WD"}</definedName>
    <definedName name="계획1" localSheetId="1" hidden="1">{#N/A,#N/A,FALSE,"단축1";#N/A,#N/A,FALSE,"단축2";#N/A,#N/A,FALSE,"단축3";#N/A,#N/A,FALSE,"장축";#N/A,#N/A,FALSE,"4WD"}</definedName>
    <definedName name="계획1" localSheetId="22" hidden="1">{#N/A,#N/A,FALSE,"단축1";#N/A,#N/A,FALSE,"단축2";#N/A,#N/A,FALSE,"단축3";#N/A,#N/A,FALSE,"장축";#N/A,#N/A,FALSE,"4WD"}</definedName>
    <definedName name="계획1" localSheetId="16" hidden="1">{#N/A,#N/A,FALSE,"단축1";#N/A,#N/A,FALSE,"단축2";#N/A,#N/A,FALSE,"단축3";#N/A,#N/A,FALSE,"장축";#N/A,#N/A,FALSE,"4WD"}</definedName>
    <definedName name="계획1" hidden="1">{#N/A,#N/A,FALSE,"단축1";#N/A,#N/A,FALSE,"단축2";#N/A,#N/A,FALSE,"단축3";#N/A,#N/A,FALSE,"장축";#N/A,#N/A,FALSE,"4WD"}</definedName>
    <definedName name="계획2" localSheetId="1" hidden="1">{#N/A,#N/A,FALSE,"정공"}</definedName>
    <definedName name="계획2" localSheetId="22" hidden="1">{#N/A,#N/A,FALSE,"정공"}</definedName>
    <definedName name="계획2" localSheetId="16" hidden="1">{#N/A,#N/A,FALSE,"정공"}</definedName>
    <definedName name="계획2" hidden="1">{#N/A,#N/A,FALSE,"정공"}</definedName>
    <definedName name="고">[1]!BlankMacro1</definedName>
    <definedName name="고1" localSheetId="1" hidden="1">{#N/A,#N/A,FALSE,"KMC최종회의(7월) 자료"}</definedName>
    <definedName name="고1" localSheetId="22" hidden="1">{#N/A,#N/A,FALSE,"KMC최종회의(7월) 자료"}</definedName>
    <definedName name="고1" localSheetId="16" hidden="1">{#N/A,#N/A,FALSE,"KMC최종회의(7월) 자료"}</definedName>
    <definedName name="고1" hidden="1">{#N/A,#N/A,FALSE,"KMC최종회의(7월) 자료"}</definedName>
    <definedName name="고객미정" localSheetId="1" hidden="1">{#N/A,#N/A,FALSE,"표지";#N/A,#N/A,FALSE,"전제";#N/A,#N/A,FALSE,"손익-자 (2)";#N/A,#N/A,FALSE,"손익-자";#N/A,#N/A,FALSE,"손익-마 (2)";#N/A,#N/A,FALSE,"손익-마";#N/A,#N/A,FALSE,"총손최종"}</definedName>
    <definedName name="고객미정" localSheetId="22" hidden="1">{#N/A,#N/A,FALSE,"표지";#N/A,#N/A,FALSE,"전제";#N/A,#N/A,FALSE,"손익-자 (2)";#N/A,#N/A,FALSE,"손익-자";#N/A,#N/A,FALSE,"손익-마 (2)";#N/A,#N/A,FALSE,"손익-마";#N/A,#N/A,FALSE,"총손최종"}</definedName>
    <definedName name="고객미정" localSheetId="16" hidden="1">{#N/A,#N/A,FALSE,"표지";#N/A,#N/A,FALSE,"전제";#N/A,#N/A,FALSE,"손익-자 (2)";#N/A,#N/A,FALSE,"손익-자";#N/A,#N/A,FALSE,"손익-마 (2)";#N/A,#N/A,FALSE,"손익-마";#N/A,#N/A,FALSE,"총손최종"}</definedName>
    <definedName name="고객미정" hidden="1">{#N/A,#N/A,FALSE,"표지";#N/A,#N/A,FALSE,"전제";#N/A,#N/A,FALSE,"손익-자 (2)";#N/A,#N/A,FALSE,"손익-자";#N/A,#N/A,FALSE,"손익-마 (2)";#N/A,#N/A,FALSE,"손익-마";#N/A,#N/A,FALSE,"총손최종"}</definedName>
    <definedName name="고무" localSheetId="1">#REF!</definedName>
    <definedName name="고무">#REF!</definedName>
    <definedName name="고바우" localSheetId="1" hidden="1">{#N/A,#N/A,FALSE,"단축1";#N/A,#N/A,FALSE,"단축2";#N/A,#N/A,FALSE,"단축3";#N/A,#N/A,FALSE,"장축";#N/A,#N/A,FALSE,"4WD"}</definedName>
    <definedName name="고바우" localSheetId="22" hidden="1">{#N/A,#N/A,FALSE,"단축1";#N/A,#N/A,FALSE,"단축2";#N/A,#N/A,FALSE,"단축3";#N/A,#N/A,FALSE,"장축";#N/A,#N/A,FALSE,"4WD"}</definedName>
    <definedName name="고바우" localSheetId="16" hidden="1">{#N/A,#N/A,FALSE,"단축1";#N/A,#N/A,FALSE,"단축2";#N/A,#N/A,FALSE,"단축3";#N/A,#N/A,FALSE,"장축";#N/A,#N/A,FALSE,"4WD"}</definedName>
    <definedName name="고바우" hidden="1">{#N/A,#N/A,FALSE,"단축1";#N/A,#N/A,FALSE,"단축2";#N/A,#N/A,FALSE,"단축3";#N/A,#N/A,FALSE,"장축";#N/A,#N/A,FALSE,"4WD"}</definedName>
    <definedName name="고인돌" localSheetId="1" hidden="1">{#N/A,#N/A,FALSE,"전제";#N/A,#N/A,FALSE,"표지";#N/A,#N/A,FALSE,"6D16";#N/A,#N/A,FALSE,"6D22";#N/A,#N/A,FALSE,"6D22-T";#N/A,#N/A,FALSE,"Q-DEG";#N/A,#N/A,FALSE,"총손";#N/A,#N/A,FALSE,"대당";#N/A,#N/A,FALSE,"가공비"}</definedName>
    <definedName name="고인돌" localSheetId="22" hidden="1">{#N/A,#N/A,FALSE,"전제";#N/A,#N/A,FALSE,"표지";#N/A,#N/A,FALSE,"6D16";#N/A,#N/A,FALSE,"6D22";#N/A,#N/A,FALSE,"6D22-T";#N/A,#N/A,FALSE,"Q-DEG";#N/A,#N/A,FALSE,"총손";#N/A,#N/A,FALSE,"대당";#N/A,#N/A,FALSE,"가공비"}</definedName>
    <definedName name="고인돌" localSheetId="16" hidden="1">{#N/A,#N/A,FALSE,"전제";#N/A,#N/A,FALSE,"표지";#N/A,#N/A,FALSE,"6D16";#N/A,#N/A,FALSE,"6D22";#N/A,#N/A,FALSE,"6D22-T";#N/A,#N/A,FALSE,"Q-DEG";#N/A,#N/A,FALSE,"총손";#N/A,#N/A,FALSE,"대당";#N/A,#N/A,FALSE,"가공비"}</definedName>
    <definedName name="고인돌" hidden="1">{#N/A,#N/A,FALSE,"전제";#N/A,#N/A,FALSE,"표지";#N/A,#N/A,FALSE,"6D16";#N/A,#N/A,FALSE,"6D22";#N/A,#N/A,FALSE,"6D22-T";#N/A,#N/A,FALSE,"Q-DEG";#N/A,#N/A,FALSE,"총손";#N/A,#N/A,FALSE,"대당";#N/A,#N/A,FALSE,"가공비"}</definedName>
    <definedName name="공" localSheetId="1" hidden="1">{#N/A,#N/A,FALSE,"KMC최종회의(7월) 자료"}</definedName>
    <definedName name="공" localSheetId="22" hidden="1">{#N/A,#N/A,FALSE,"KMC최종회의(7월) 자료"}</definedName>
    <definedName name="공" localSheetId="16" hidden="1">{#N/A,#N/A,FALSE,"KMC최종회의(7월) 자료"}</definedName>
    <definedName name="공" hidden="1">{#N/A,#N/A,FALSE,"KMC최종회의(7월) 자료"}</definedName>
    <definedName name="공1" localSheetId="1">#REF!</definedName>
    <definedName name="공1">#REF!</definedName>
    <definedName name="공개입찰" localSheetId="1" hidden="1">{#N/A,#N/A,FALSE,"정공"}</definedName>
    <definedName name="공개입찰" localSheetId="22" hidden="1">{#N/A,#N/A,FALSE,"정공"}</definedName>
    <definedName name="공개입찰" localSheetId="16" hidden="1">{#N/A,#N/A,FALSE,"정공"}</definedName>
    <definedName name="공개입찰" hidden="1">{#N/A,#N/A,FALSE,"정공"}</definedName>
    <definedName name="공공공" localSheetId="1" hidden="1">{#N/A,#N/A,FALSE,"정공"}</definedName>
    <definedName name="공공공" localSheetId="22" hidden="1">{#N/A,#N/A,FALSE,"정공"}</definedName>
    <definedName name="공공공" localSheetId="16" hidden="1">{#N/A,#N/A,FALSE,"정공"}</definedName>
    <definedName name="공공공" hidden="1">{#N/A,#N/A,FALSE,"정공"}</definedName>
    <definedName name="공관">[1]!BlankMacro1</definedName>
    <definedName name="공구" localSheetId="1">#REF!</definedName>
    <definedName name="공구">#REF!</definedName>
    <definedName name="공수" localSheetId="1" hidden="1">{#N/A,#N/A,FALSE,"정공"}</definedName>
    <definedName name="공수" localSheetId="22" hidden="1">{#N/A,#N/A,FALSE,"정공"}</definedName>
    <definedName name="공수" localSheetId="16" hidden="1">{#N/A,#N/A,FALSE,"정공"}</definedName>
    <definedName name="공수" hidden="1">{#N/A,#N/A,FALSE,"정공"}</definedName>
    <definedName name="공수투입" localSheetId="1" hidden="1">{#N/A,#N/A,FALSE,"정공"}</definedName>
    <definedName name="공수투입" localSheetId="22" hidden="1">{#N/A,#N/A,FALSE,"정공"}</definedName>
    <definedName name="공수투입" localSheetId="16" hidden="1">{#N/A,#N/A,FALSE,"정공"}</definedName>
    <definedName name="공수투입" hidden="1">{#N/A,#N/A,FALSE,"정공"}</definedName>
    <definedName name="공우석" localSheetId="1" hidden="1">{#N/A,#N/A,FALSE,"KMC최종회의(7월) 자료"}</definedName>
    <definedName name="공우석" localSheetId="22" hidden="1">{#N/A,#N/A,FALSE,"KMC최종회의(7월) 자료"}</definedName>
    <definedName name="공우석" localSheetId="16" hidden="1">{#N/A,#N/A,FALSE,"KMC최종회의(7월) 자료"}</definedName>
    <definedName name="공우석" hidden="1">{#N/A,#N/A,FALSE,"KMC최종회의(7월) 자료"}</definedName>
    <definedName name="공우석aa" localSheetId="1" hidden="1">{#N/A,#N/A,FALSE,"KMC최종회의(7월) 자료"}</definedName>
    <definedName name="공우석aa" localSheetId="22" hidden="1">{#N/A,#N/A,FALSE,"KMC최종회의(7월) 자료"}</definedName>
    <definedName name="공우석aa" localSheetId="16" hidden="1">{#N/A,#N/A,FALSE,"KMC최종회의(7월) 자료"}</definedName>
    <definedName name="공우석aa" hidden="1">{#N/A,#N/A,FALSE,"KMC최종회의(7월) 자료"}</definedName>
    <definedName name="공우석공우">[1]!BlankMacro1</definedName>
    <definedName name="공유1" localSheetId="1">#REF!</definedName>
    <definedName name="공유1">#REF!</definedName>
    <definedName name="공작" localSheetId="1" hidden="1">{#N/A,#N/A,FALSE,"KMC최종회의(7월) 자료"}</definedName>
    <definedName name="공작" localSheetId="22" hidden="1">{#N/A,#N/A,FALSE,"KMC최종회의(7월) 자료"}</definedName>
    <definedName name="공작" localSheetId="16" hidden="1">{#N/A,#N/A,FALSE,"KMC최종회의(7월) 자료"}</definedName>
    <definedName name="공작" hidden="1">{#N/A,#N/A,FALSE,"KMC최종회의(7월) 자료"}</definedName>
    <definedName name="공작1" localSheetId="1" hidden="1">{#N/A,#N/A,FALSE,"KMC최종회의(7월) 자료"}</definedName>
    <definedName name="공작1" localSheetId="22" hidden="1">{#N/A,#N/A,FALSE,"KMC최종회의(7월) 자료"}</definedName>
    <definedName name="공작1" localSheetId="16" hidden="1">{#N/A,#N/A,FALSE,"KMC최종회의(7월) 자료"}</definedName>
    <definedName name="공작1" hidden="1">{#N/A,#N/A,FALSE,"KMC최종회의(7월) 자료"}</definedName>
    <definedName name="공작부문2" localSheetId="1" hidden="1">{#N/A,#N/A,FALSE,"KMC최종회의(7월) 자료"}</definedName>
    <definedName name="공작부문2" localSheetId="22" hidden="1">{#N/A,#N/A,FALSE,"KMC최종회의(7월) 자료"}</definedName>
    <definedName name="공작부문2" localSheetId="16" hidden="1">{#N/A,#N/A,FALSE,"KMC최종회의(7월) 자료"}</definedName>
    <definedName name="공작부문2" hidden="1">{#N/A,#N/A,FALSE,"KMC최종회의(7월) 자료"}</definedName>
    <definedName name="공작일정별투자" localSheetId="1">#REF!</definedName>
    <definedName name="공작일정별투자">#REF!</definedName>
    <definedName name="공작투자비총괄표" localSheetId="1">#REF!</definedName>
    <definedName name="공작투자비총괄표">#REF!</definedName>
    <definedName name="공장2" localSheetId="1">#REF!</definedName>
    <definedName name="공장2">#REF!</definedName>
    <definedName name="공장3" localSheetId="1">#REF!</definedName>
    <definedName name="공장3">#REF!</definedName>
    <definedName name="공장도" localSheetId="1">#REF!</definedName>
    <definedName name="공장도">#REF!</definedName>
    <definedName name="공장도1" localSheetId="1">#REF!</definedName>
    <definedName name="공장도1">#REF!</definedName>
    <definedName name="공정">[1]!BlankMacro1</definedName>
    <definedName name="공정1">[1]!BlankMacro1</definedName>
    <definedName name="공정10" localSheetId="1">#REF!</definedName>
    <definedName name="공정10">#REF!</definedName>
    <definedName name="공정11" localSheetId="1">#REF!</definedName>
    <definedName name="공정11">#REF!</definedName>
    <definedName name="공정2">[1]!BlankMacro1</definedName>
    <definedName name="공정3">[1]!BlankMacro1</definedName>
    <definedName name="공정4" localSheetId="1">#REF!</definedName>
    <definedName name="공정4">#REF!</definedName>
    <definedName name="공정5" localSheetId="1">#REF!</definedName>
    <definedName name="공정5">#REF!</definedName>
    <definedName name="공정6" localSheetId="1">#REF!</definedName>
    <definedName name="공정6">#REF!</definedName>
    <definedName name="공정7" localSheetId="1">#REF!</definedName>
    <definedName name="공정7">#REF!</definedName>
    <definedName name="공정8" localSheetId="1">#REF!</definedName>
    <definedName name="공정8">#REF!</definedName>
    <definedName name="공정9" localSheetId="1">#REF!</definedName>
    <definedName name="공정9">#REF!</definedName>
    <definedName name="공정BS" localSheetId="1">#REF!</definedName>
    <definedName name="공정BS">#REF!</definedName>
    <definedName name="공정FDPDRSTM" localSheetId="1">#REF!</definedName>
    <definedName name="공정FDPDRSTM">#REF!</definedName>
    <definedName name="공정MIP" localSheetId="1">#REF!</definedName>
    <definedName name="공정MIP">#REF!</definedName>
    <definedName name="공정SCEU" localSheetId="1">#REF!</definedName>
    <definedName name="공정SCEU">#REF!</definedName>
    <definedName name="공정TABLE" localSheetId="1">#REF!</definedName>
    <definedName name="공정TABLE">#REF!</definedName>
    <definedName name="공정공통" localSheetId="1">#REF!</definedName>
    <definedName name="공정공통">#REF!</definedName>
    <definedName name="공정관리">[1]!BlankMacro1</definedName>
    <definedName name="공정조수" localSheetId="1">#REF!</definedName>
    <definedName name="공정조수">#REF!</definedName>
    <definedName name="공ㅌ오" localSheetId="1" hidden="1">{#N/A,#N/A,TRUE,"Y생산";#N/A,#N/A,TRUE,"Y판매";#N/A,#N/A,TRUE,"Y총물량";#N/A,#N/A,TRUE,"Y능력";#N/A,#N/A,TRUE,"YKD"}</definedName>
    <definedName name="공ㅌ오" localSheetId="22" hidden="1">{#N/A,#N/A,TRUE,"Y생산";#N/A,#N/A,TRUE,"Y판매";#N/A,#N/A,TRUE,"Y총물량";#N/A,#N/A,TRUE,"Y능력";#N/A,#N/A,TRUE,"YKD"}</definedName>
    <definedName name="공ㅌ오" localSheetId="16" hidden="1">{#N/A,#N/A,TRUE,"Y생산";#N/A,#N/A,TRUE,"Y판매";#N/A,#N/A,TRUE,"Y총물량";#N/A,#N/A,TRUE,"Y능력";#N/A,#N/A,TRUE,"YKD"}</definedName>
    <definedName name="공ㅌ오" hidden="1">{#N/A,#N/A,TRUE,"Y생산";#N/A,#N/A,TRUE,"Y판매";#N/A,#N/A,TRUE,"Y총물량";#N/A,#N/A,TRUE,"Y능력";#N/A,#N/A,TRUE,"YKD"}</definedName>
    <definedName name="공통" localSheetId="1">#REF!</definedName>
    <definedName name="공통">#REF!</definedName>
    <definedName name="공혈" localSheetId="1">#REF!</definedName>
    <definedName name="공혈">#REF!</definedName>
    <definedName name="공혈문제견본" localSheetId="1">#REF!</definedName>
    <definedName name="공혈문제견본">#REF!</definedName>
    <definedName name="과거문제1" localSheetId="1" hidden="1">{#N/A,#N/A,FALSE,"신규dep";#N/A,#N/A,FALSE,"신규dep-금형상각후";#N/A,#N/A,FALSE,"신규dep-연구비상각후";#N/A,#N/A,FALSE,"신규dep-기계,공구상각후"}</definedName>
    <definedName name="과거문제1" localSheetId="22" hidden="1">{#N/A,#N/A,FALSE,"신규dep";#N/A,#N/A,FALSE,"신규dep-금형상각후";#N/A,#N/A,FALSE,"신규dep-연구비상각후";#N/A,#N/A,FALSE,"신규dep-기계,공구상각후"}</definedName>
    <definedName name="과거문제1" localSheetId="16" hidden="1">{#N/A,#N/A,FALSE,"신규dep";#N/A,#N/A,FALSE,"신규dep-금형상각후";#N/A,#N/A,FALSE,"신규dep-연구비상각후";#N/A,#N/A,FALSE,"신규dep-기계,공구상각후"}</definedName>
    <definedName name="과거문제1" localSheetId="17" hidden="1">{#N/A,#N/A,FALSE,"신규dep";#N/A,#N/A,FALSE,"신규dep-금형상각후";#N/A,#N/A,FALSE,"신규dep-연구비상각후";#N/A,#N/A,FALSE,"신규dep-기계,공구상각후"}</definedName>
    <definedName name="과거문제1" localSheetId="23" hidden="1">{#N/A,#N/A,FALSE,"신규dep";#N/A,#N/A,FALSE,"신규dep-금형상각후";#N/A,#N/A,FALSE,"신규dep-연구비상각후";#N/A,#N/A,FALSE,"신규dep-기계,공구상각후"}</definedName>
    <definedName name="과거문제1" hidden="1">{#N/A,#N/A,FALSE,"신규dep";#N/A,#N/A,FALSE,"신규dep-금형상각후";#N/A,#N/A,FALSE,"신규dep-연구비상각후";#N/A,#N/A,FALSE,"신규dep-기계,공구상각후"}</definedName>
    <definedName name="과목세목현황" localSheetId="1" hidden="1">{#N/A,#N/A,TRUE,"Y생산";#N/A,#N/A,TRUE,"Y판매";#N/A,#N/A,TRUE,"Y총물량";#N/A,#N/A,TRUE,"Y능력";#N/A,#N/A,TRUE,"YKD"}</definedName>
    <definedName name="과목세목현황" localSheetId="22" hidden="1">{#N/A,#N/A,TRUE,"Y생산";#N/A,#N/A,TRUE,"Y판매";#N/A,#N/A,TRUE,"Y총물량";#N/A,#N/A,TRUE,"Y능력";#N/A,#N/A,TRUE,"YKD"}</definedName>
    <definedName name="과목세목현황" localSheetId="16" hidden="1">{#N/A,#N/A,TRUE,"Y생산";#N/A,#N/A,TRUE,"Y판매";#N/A,#N/A,TRUE,"Y총물량";#N/A,#N/A,TRUE,"Y능력";#N/A,#N/A,TRUE,"YKD"}</definedName>
    <definedName name="과목세목현황" hidden="1">{#N/A,#N/A,TRUE,"Y생산";#N/A,#N/A,TRUE,"Y판매";#N/A,#N/A,TRUE,"Y총물량";#N/A,#N/A,TRUE,"Y능력";#N/A,#N/A,TRUE,"YKD"}</definedName>
    <definedName name="관리계획서" localSheetId="1">#REF!</definedName>
    <definedName name="관리계획서">#REF!</definedName>
    <definedName name="관리비증가율" localSheetId="1">#REF!</definedName>
    <definedName name="관리비증가율">#REF!</definedName>
    <definedName name="관리지표2" localSheetId="1" hidden="1">{#N/A,#N/A,TRUE,"Y생산";#N/A,#N/A,TRUE,"Y판매";#N/A,#N/A,TRUE,"Y총물량";#N/A,#N/A,TRUE,"Y능력";#N/A,#N/A,TRUE,"YKD"}</definedName>
    <definedName name="관리지표2" localSheetId="22" hidden="1">{#N/A,#N/A,TRUE,"Y생산";#N/A,#N/A,TRUE,"Y판매";#N/A,#N/A,TRUE,"Y총물량";#N/A,#N/A,TRUE,"Y능력";#N/A,#N/A,TRUE,"YKD"}</definedName>
    <definedName name="관리지표2" localSheetId="16" hidden="1">{#N/A,#N/A,TRUE,"Y생산";#N/A,#N/A,TRUE,"Y판매";#N/A,#N/A,TRUE,"Y총물량";#N/A,#N/A,TRUE,"Y능력";#N/A,#N/A,TRUE,"YKD"}</definedName>
    <definedName name="관리지표2" hidden="1">{#N/A,#N/A,TRUE,"Y생산";#N/A,#N/A,TRUE,"Y판매";#N/A,#N/A,TRUE,"Y총물량";#N/A,#N/A,TRUE,"Y능력";#N/A,#N/A,TRUE,"YKD"}</definedName>
    <definedName name="교육실적" localSheetId="1" hidden="1">{#N/A,#N/A,FALSE,"정공"}</definedName>
    <definedName name="교육실적" localSheetId="22" hidden="1">{#N/A,#N/A,FALSE,"정공"}</definedName>
    <definedName name="교육실적" localSheetId="16" hidden="1">{#N/A,#N/A,FALSE,"정공"}</definedName>
    <definedName name="교육실적" hidden="1">{#N/A,#N/A,FALSE,"정공"}</definedName>
    <definedName name="교재" localSheetId="1">#REF!</definedName>
    <definedName name="교재">#REF!</definedName>
    <definedName name="구매">#N/A</definedName>
    <definedName name="구매품목" localSheetId="1" hidden="1">{#N/A,#N/A,FALSE,"단축1";#N/A,#N/A,FALSE,"단축2";#N/A,#N/A,FALSE,"단축3";#N/A,#N/A,FALSE,"장축";#N/A,#N/A,FALSE,"4WD"}</definedName>
    <definedName name="구매품목" localSheetId="22" hidden="1">{#N/A,#N/A,FALSE,"단축1";#N/A,#N/A,FALSE,"단축2";#N/A,#N/A,FALSE,"단축3";#N/A,#N/A,FALSE,"장축";#N/A,#N/A,FALSE,"4WD"}</definedName>
    <definedName name="구매품목" localSheetId="16" hidden="1">{#N/A,#N/A,FALSE,"단축1";#N/A,#N/A,FALSE,"단축2";#N/A,#N/A,FALSE,"단축3";#N/A,#N/A,FALSE,"장축";#N/A,#N/A,FALSE,"4WD"}</definedName>
    <definedName name="구매품목" hidden="1">{#N/A,#N/A,FALSE,"단축1";#N/A,#N/A,FALSE,"단축2";#N/A,#N/A,FALSE,"단축3";#N/A,#N/A,FALSE,"장축";#N/A,#N/A,FALSE,"4WD"}</definedName>
    <definedName name="구분" localSheetId="1">#REF!</definedName>
    <definedName name="구분">#REF!</definedName>
    <definedName name="구분하소" localSheetId="1" hidden="1">{#N/A,#N/A,FALSE,"정공"}</definedName>
    <definedName name="구분하소" localSheetId="22" hidden="1">{#N/A,#N/A,FALSE,"정공"}</definedName>
    <definedName name="구분하소" localSheetId="16" hidden="1">{#N/A,#N/A,FALSE,"정공"}</definedName>
    <definedName name="구분하소" hidden="1">{#N/A,#N/A,FALSE,"정공"}</definedName>
    <definedName name="구칠" localSheetId="1">#REF!</definedName>
    <definedName name="구칠">#REF!</definedName>
    <definedName name="구칠건가" localSheetId="1">#REF!</definedName>
    <definedName name="구칠건가">#REF!</definedName>
    <definedName name="구칠금형" localSheetId="1">#REF!</definedName>
    <definedName name="구칠금형">#REF!</definedName>
    <definedName name="국" localSheetId="1">#REF!</definedName>
    <definedName name="국">#REF!</definedName>
    <definedName name="국내2" localSheetId="1">#REF!</definedName>
    <definedName name="국내2">#REF!</definedName>
    <definedName name="국내abs" localSheetId="1">#REF!</definedName>
    <definedName name="국내abs">#REF!</definedName>
    <definedName name="국제_종금" localSheetId="1">#REF!</definedName>
    <definedName name="국제_종금">#REF!</definedName>
    <definedName name="규" localSheetId="1" hidden="1">{#N/A,#N/A,FALSE,"KMC최종회의(7월) 자료"}</definedName>
    <definedName name="규" localSheetId="22" hidden="1">{#N/A,#N/A,FALSE,"KMC최종회의(7월) 자료"}</definedName>
    <definedName name="규" localSheetId="16" hidden="1">{#N/A,#N/A,FALSE,"KMC최종회의(7월) 자료"}</definedName>
    <definedName name="규" hidden="1">{#N/A,#N/A,FALSE,"KMC최종회의(7월) 자료"}</definedName>
    <definedName name="그래프" localSheetId="1">#REF!</definedName>
    <definedName name="그래프">#REF!</definedName>
    <definedName name="근거" localSheetId="1">#REF!</definedName>
    <definedName name="근거">#REF!</definedName>
    <definedName name="근거1" localSheetId="1" hidden="1">{#N/A,#N/A,FALSE,"단축1";#N/A,#N/A,FALSE,"단축2";#N/A,#N/A,FALSE,"단축3";#N/A,#N/A,FALSE,"장축";#N/A,#N/A,FALSE,"4WD"}</definedName>
    <definedName name="근거1" hidden="1">{#N/A,#N/A,FALSE,"단축1";#N/A,#N/A,FALSE,"단축2";#N/A,#N/A,FALSE,"단축3";#N/A,#N/A,FALSE,"장축";#N/A,#N/A,FALSE,"4WD"}</definedName>
    <definedName name="근거2" localSheetId="1" hidden="1">{#N/A,#N/A,FALSE,"단축1";#N/A,#N/A,FALSE,"단축2";#N/A,#N/A,FALSE,"단축3";#N/A,#N/A,FALSE,"장축";#N/A,#N/A,FALSE,"4WD"}</definedName>
    <definedName name="근거2" localSheetId="22" hidden="1">{#N/A,#N/A,FALSE,"단축1";#N/A,#N/A,FALSE,"단축2";#N/A,#N/A,FALSE,"단축3";#N/A,#N/A,FALSE,"장축";#N/A,#N/A,FALSE,"4WD"}</definedName>
    <definedName name="근거2" localSheetId="16" hidden="1">{#N/A,#N/A,FALSE,"단축1";#N/A,#N/A,FALSE,"단축2";#N/A,#N/A,FALSE,"단축3";#N/A,#N/A,FALSE,"장축";#N/A,#N/A,FALSE,"4WD"}</definedName>
    <definedName name="근거2" hidden="1">{#N/A,#N/A,FALSE,"단축1";#N/A,#N/A,FALSE,"단축2";#N/A,#N/A,FALSE,"단축3";#N/A,#N/A,FALSE,"장축";#N/A,#N/A,FALSE,"4WD"}</definedName>
    <definedName name="근본" localSheetId="1">#REF!</definedName>
    <definedName name="근본">#REF!</definedName>
    <definedName name="금ㄴㅇ." localSheetId="1" hidden="1">#REF!</definedName>
    <definedName name="금ㄴㅇ." localSheetId="22" hidden="1">#REF!</definedName>
    <definedName name="금ㄴㅇ." localSheetId="6" hidden="1">#REF!</definedName>
    <definedName name="금ㄴㅇ." localSheetId="3" hidden="1">#REF!</definedName>
    <definedName name="금ㄴㅇ." localSheetId="16" hidden="1">#REF!</definedName>
    <definedName name="금ㄴㅇ." localSheetId="21" hidden="1">#REF!</definedName>
    <definedName name="금ㄴㅇ." localSheetId="2" hidden="1">#REF!</definedName>
    <definedName name="금ㄴㅇ." localSheetId="13" hidden="1">#REF!</definedName>
    <definedName name="금ㄴㅇ." localSheetId="14" hidden="1">#REF!</definedName>
    <definedName name="금ㄴㅇ." localSheetId="11" hidden="1">#REF!</definedName>
    <definedName name="금ㄴㅇ." localSheetId="20" hidden="1">#REF!</definedName>
    <definedName name="금ㄴㅇ." hidden="1">#REF!</definedName>
    <definedName name="금액" localSheetId="1">#REF!</definedName>
    <definedName name="금액">#REF!</definedName>
    <definedName name="金額" localSheetId="1">#REF!</definedName>
    <definedName name="金額">#REF!</definedName>
    <definedName name="금월" localSheetId="1" hidden="1">{#N/A,#N/A,TRUE,"Y생산";#N/A,#N/A,TRUE,"Y판매";#N/A,#N/A,TRUE,"Y총물량";#N/A,#N/A,TRUE,"Y능력";#N/A,#N/A,TRUE,"YKD"}</definedName>
    <definedName name="금월" localSheetId="22" hidden="1">{#N/A,#N/A,TRUE,"Y생산";#N/A,#N/A,TRUE,"Y판매";#N/A,#N/A,TRUE,"Y총물량";#N/A,#N/A,TRUE,"Y능력";#N/A,#N/A,TRUE,"YKD"}</definedName>
    <definedName name="금월" localSheetId="16" hidden="1">{#N/A,#N/A,TRUE,"Y생산";#N/A,#N/A,TRUE,"Y판매";#N/A,#N/A,TRUE,"Y총물량";#N/A,#N/A,TRUE,"Y능력";#N/A,#N/A,TRUE,"YKD"}</definedName>
    <definedName name="금월" hidden="1">{#N/A,#N/A,TRUE,"Y생산";#N/A,#N/A,TRUE,"Y판매";#N/A,#N/A,TRUE,"Y총물량";#N/A,#N/A,TRUE,"Y능력";#N/A,#N/A,TRUE,"YKD"}</definedName>
    <definedName name="금형" localSheetId="1" hidden="1">{#N/A,#N/A,FALSE,"단축1";#N/A,#N/A,FALSE,"단축2";#N/A,#N/A,FALSE,"단축3";#N/A,#N/A,FALSE,"장축";#N/A,#N/A,FALSE,"4WD"}</definedName>
    <definedName name="금형" localSheetId="22" hidden="1">{#N/A,#N/A,FALSE,"단축1";#N/A,#N/A,FALSE,"단축2";#N/A,#N/A,FALSE,"단축3";#N/A,#N/A,FALSE,"장축";#N/A,#N/A,FALSE,"4WD"}</definedName>
    <definedName name="금형" localSheetId="16" hidden="1">{#N/A,#N/A,FALSE,"단축1";#N/A,#N/A,FALSE,"단축2";#N/A,#N/A,FALSE,"단축3";#N/A,#N/A,FALSE,"장축";#N/A,#N/A,FALSE,"4WD"}</definedName>
    <definedName name="금형" hidden="1">{#N/A,#N/A,FALSE,"단축1";#N/A,#N/A,FALSE,"단축2";#N/A,#N/A,FALSE,"단축3";#N/A,#N/A,FALSE,"장축";#N/A,#N/A,FALSE,"4WD"}</definedName>
    <definedName name="금형2" localSheetId="1" hidden="1">{#N/A,#N/A,FALSE,"단축1";#N/A,#N/A,FALSE,"단축2";#N/A,#N/A,FALSE,"단축3";#N/A,#N/A,FALSE,"장축";#N/A,#N/A,FALSE,"4WD"}</definedName>
    <definedName name="금형2" localSheetId="22" hidden="1">{#N/A,#N/A,FALSE,"단축1";#N/A,#N/A,FALSE,"단축2";#N/A,#N/A,FALSE,"단축3";#N/A,#N/A,FALSE,"장축";#N/A,#N/A,FALSE,"4WD"}</definedName>
    <definedName name="금형2" localSheetId="16" hidden="1">{#N/A,#N/A,FALSE,"단축1";#N/A,#N/A,FALSE,"단축2";#N/A,#N/A,FALSE,"단축3";#N/A,#N/A,FALSE,"장축";#N/A,#N/A,FALSE,"4WD"}</definedName>
    <definedName name="금형2" hidden="1">{#N/A,#N/A,FALSE,"단축1";#N/A,#N/A,FALSE,"단축2";#N/A,#N/A,FALSE,"단축3";#N/A,#N/A,FALSE,"장축";#N/A,#N/A,FALSE,"4WD"}</definedName>
    <definedName name="금형단가">89064</definedName>
    <definedName name="금형비" localSheetId="1">#REF!</definedName>
    <definedName name="금형비">#REF!</definedName>
    <definedName name="금형사진" localSheetId="1" hidden="1">{#N/A,#N/A,FALSE,"단축1";#N/A,#N/A,FALSE,"단축2";#N/A,#N/A,FALSE,"단축3";#N/A,#N/A,FALSE,"장축";#N/A,#N/A,FALSE,"4WD"}</definedName>
    <definedName name="금형사진" localSheetId="22" hidden="1">{#N/A,#N/A,FALSE,"단축1";#N/A,#N/A,FALSE,"단축2";#N/A,#N/A,FALSE,"단축3";#N/A,#N/A,FALSE,"장축";#N/A,#N/A,FALSE,"4WD"}</definedName>
    <definedName name="금형사진" localSheetId="16" hidden="1">{#N/A,#N/A,FALSE,"단축1";#N/A,#N/A,FALSE,"단축2";#N/A,#N/A,FALSE,"단축3";#N/A,#N/A,FALSE,"장축";#N/A,#N/A,FALSE,"4WD"}</definedName>
    <definedName name="금형사진" hidden="1">{#N/A,#N/A,FALSE,"단축1";#N/A,#N/A,FALSE,"단축2";#N/A,#N/A,FALSE,"단축3";#N/A,#N/A,FALSE,"장축";#N/A,#N/A,FALSE,"4WD"}</definedName>
    <definedName name="금형사진1" localSheetId="1" hidden="1">{#N/A,#N/A,FALSE,"단축1";#N/A,#N/A,FALSE,"단축2";#N/A,#N/A,FALSE,"단축3";#N/A,#N/A,FALSE,"장축";#N/A,#N/A,FALSE,"4WD"}</definedName>
    <definedName name="금형사진1" localSheetId="22" hidden="1">{#N/A,#N/A,FALSE,"단축1";#N/A,#N/A,FALSE,"단축2";#N/A,#N/A,FALSE,"단축3";#N/A,#N/A,FALSE,"장축";#N/A,#N/A,FALSE,"4WD"}</definedName>
    <definedName name="금형사진1" localSheetId="16" hidden="1">{#N/A,#N/A,FALSE,"단축1";#N/A,#N/A,FALSE,"단축2";#N/A,#N/A,FALSE,"단축3";#N/A,#N/A,FALSE,"장축";#N/A,#N/A,FALSE,"4WD"}</definedName>
    <definedName name="금형사진1" hidden="1">{#N/A,#N/A,FALSE,"단축1";#N/A,#N/A,FALSE,"단축2";#N/A,#N/A,FALSE,"단축3";#N/A,#N/A,FALSE,"장축";#N/A,#N/A,FALSE,"4WD"}</definedName>
    <definedName name="금형사진2" localSheetId="1" hidden="1">{#N/A,#N/A,FALSE,"단축1";#N/A,#N/A,FALSE,"단축2";#N/A,#N/A,FALSE,"단축3";#N/A,#N/A,FALSE,"장축";#N/A,#N/A,FALSE,"4WD"}</definedName>
    <definedName name="금형사진2" localSheetId="22" hidden="1">{#N/A,#N/A,FALSE,"단축1";#N/A,#N/A,FALSE,"단축2";#N/A,#N/A,FALSE,"단축3";#N/A,#N/A,FALSE,"장축";#N/A,#N/A,FALSE,"4WD"}</definedName>
    <definedName name="금형사진2" localSheetId="16" hidden="1">{#N/A,#N/A,FALSE,"단축1";#N/A,#N/A,FALSE,"단축2";#N/A,#N/A,FALSE,"단축3";#N/A,#N/A,FALSE,"장축";#N/A,#N/A,FALSE,"4WD"}</definedName>
    <definedName name="금형사진2" hidden="1">{#N/A,#N/A,FALSE,"단축1";#N/A,#N/A,FALSE,"단축2";#N/A,#N/A,FALSE,"단축3";#N/A,#N/A,FALSE,"장축";#N/A,#N/A,FALSE,"4WD"}</definedName>
    <definedName name="금형사진3" localSheetId="1" hidden="1">{#N/A,#N/A,FALSE,"을지 (4)";#N/A,#N/A,FALSE,"을지 (5)";#N/A,#N/A,FALSE,"을지 (6)"}</definedName>
    <definedName name="금형사진3" localSheetId="22" hidden="1">{#N/A,#N/A,FALSE,"을지 (4)";#N/A,#N/A,FALSE,"을지 (5)";#N/A,#N/A,FALSE,"을지 (6)"}</definedName>
    <definedName name="금형사진3" localSheetId="16" hidden="1">{#N/A,#N/A,FALSE,"을지 (4)";#N/A,#N/A,FALSE,"을지 (5)";#N/A,#N/A,FALSE,"을지 (6)"}</definedName>
    <definedName name="금형사진3" hidden="1">{#N/A,#N/A,FALSE,"을지 (4)";#N/A,#N/A,FALSE,"을지 (5)";#N/A,#N/A,FALSE,"을지 (6)"}</definedName>
    <definedName name="금형사진임다" localSheetId="1" hidden="1">{#N/A,#N/A,FALSE,"단축1";#N/A,#N/A,FALSE,"단축2";#N/A,#N/A,FALSE,"단축3";#N/A,#N/A,FALSE,"장축";#N/A,#N/A,FALSE,"4WD"}</definedName>
    <definedName name="금형사진임다" localSheetId="22" hidden="1">{#N/A,#N/A,FALSE,"단축1";#N/A,#N/A,FALSE,"단축2";#N/A,#N/A,FALSE,"단축3";#N/A,#N/A,FALSE,"장축";#N/A,#N/A,FALSE,"4WD"}</definedName>
    <definedName name="금형사진임다" localSheetId="16" hidden="1">{#N/A,#N/A,FALSE,"단축1";#N/A,#N/A,FALSE,"단축2";#N/A,#N/A,FALSE,"단축3";#N/A,#N/A,FALSE,"장축";#N/A,#N/A,FALSE,"4WD"}</definedName>
    <definedName name="금형사진임다" hidden="1">{#N/A,#N/A,FALSE,"단축1";#N/A,#N/A,FALSE,"단축2";#N/A,#N/A,FALSE,"단축3";#N/A,#N/A,FALSE,"장축";#N/A,#N/A,FALSE,"4WD"}</definedName>
    <definedName name="금형상각기준" localSheetId="1">#REF!</definedName>
    <definedName name="금형상각기준">#REF!</definedName>
    <definedName name="금형승인양식1" localSheetId="1" hidden="1">{#N/A,#N/A,FALSE,"단축1";#N/A,#N/A,FALSE,"단축2";#N/A,#N/A,FALSE,"단축3";#N/A,#N/A,FALSE,"장축";#N/A,#N/A,FALSE,"4WD"}</definedName>
    <definedName name="금형승인양식1" localSheetId="22" hidden="1">{#N/A,#N/A,FALSE,"단축1";#N/A,#N/A,FALSE,"단축2";#N/A,#N/A,FALSE,"단축3";#N/A,#N/A,FALSE,"장축";#N/A,#N/A,FALSE,"4WD"}</definedName>
    <definedName name="금형승인양식1" localSheetId="16" hidden="1">{#N/A,#N/A,FALSE,"단축1";#N/A,#N/A,FALSE,"단축2";#N/A,#N/A,FALSE,"단축3";#N/A,#N/A,FALSE,"장축";#N/A,#N/A,FALSE,"4WD"}</definedName>
    <definedName name="금형승인양식1" hidden="1">{#N/A,#N/A,FALSE,"단축1";#N/A,#N/A,FALSE,"단축2";#N/A,#N/A,FALSE,"단축3";#N/A,#N/A,FALSE,"장축";#N/A,#N/A,FALSE,"4WD"}</definedName>
    <definedName name="금형편성표" localSheetId="1" hidden="1">{#N/A,#N/A,FALSE,"단축1";#N/A,#N/A,FALSE,"단축2";#N/A,#N/A,FALSE,"단축3";#N/A,#N/A,FALSE,"장축";#N/A,#N/A,FALSE,"4WD"}</definedName>
    <definedName name="금형편성표" localSheetId="22" hidden="1">{#N/A,#N/A,FALSE,"단축1";#N/A,#N/A,FALSE,"단축2";#N/A,#N/A,FALSE,"단축3";#N/A,#N/A,FALSE,"장축";#N/A,#N/A,FALSE,"4WD"}</definedName>
    <definedName name="금형편성표" localSheetId="16" hidden="1">{#N/A,#N/A,FALSE,"단축1";#N/A,#N/A,FALSE,"단축2";#N/A,#N/A,FALSE,"단축3";#N/A,#N/A,FALSE,"장축";#N/A,#N/A,FALSE,"4WD"}</definedName>
    <definedName name="금형편성표" hidden="1">{#N/A,#N/A,FALSE,"단축1";#N/A,#N/A,FALSE,"단축2";#N/A,#N/A,FALSE,"단축3";#N/A,#N/A,FALSE,"장축";#N/A,#N/A,FALSE,"4WD"}</definedName>
    <definedName name="기" localSheetId="1">#REF!</definedName>
    <definedName name="기">#REF!</definedName>
    <definedName name="기계경비" localSheetId="1">#REF!</definedName>
    <definedName name="기계경비">#REF!</definedName>
    <definedName name="기계상각년수" localSheetId="1">#REF!</definedName>
    <definedName name="기계상각년수">#REF!</definedName>
    <definedName name="기기" localSheetId="1">#REF!</definedName>
    <definedName name="기기">#REF!</definedName>
    <definedName name="기수" localSheetId="1" hidden="1">{#N/A,#N/A,FALSE,"단축1";#N/A,#N/A,FALSE,"단축2";#N/A,#N/A,FALSE,"단축3";#N/A,#N/A,FALSE,"장축";#N/A,#N/A,FALSE,"4WD"}</definedName>
    <definedName name="기수" localSheetId="22" hidden="1">{#N/A,#N/A,FALSE,"단축1";#N/A,#N/A,FALSE,"단축2";#N/A,#N/A,FALSE,"단축3";#N/A,#N/A,FALSE,"장축";#N/A,#N/A,FALSE,"4WD"}</definedName>
    <definedName name="기수" localSheetId="16" hidden="1">{#N/A,#N/A,FALSE,"단축1";#N/A,#N/A,FALSE,"단축2";#N/A,#N/A,FALSE,"단축3";#N/A,#N/A,FALSE,"장축";#N/A,#N/A,FALSE,"4WD"}</definedName>
    <definedName name="기수" hidden="1">{#N/A,#N/A,FALSE,"단축1";#N/A,#N/A,FALSE,"단축2";#N/A,#N/A,FALSE,"단축3";#N/A,#N/A,FALSE,"장축";#N/A,#N/A,FALSE,"4WD"}</definedName>
    <definedName name="기술개발" localSheetId="1">#REF!</definedName>
    <definedName name="기술개발">#REF!</definedName>
    <definedName name="기아" localSheetId="1" hidden="1">{#N/A,#N/A,FALSE,"단축1";#N/A,#N/A,FALSE,"단축2";#N/A,#N/A,FALSE,"단축3";#N/A,#N/A,FALSE,"장축";#N/A,#N/A,FALSE,"4WD"}</definedName>
    <definedName name="기아" localSheetId="22" hidden="1">{#N/A,#N/A,FALSE,"단축1";#N/A,#N/A,FALSE,"단축2";#N/A,#N/A,FALSE,"단축3";#N/A,#N/A,FALSE,"장축";#N/A,#N/A,FALSE,"4WD"}</definedName>
    <definedName name="기아" localSheetId="16" hidden="1">{#N/A,#N/A,FALSE,"단축1";#N/A,#N/A,FALSE,"단축2";#N/A,#N/A,FALSE,"단축3";#N/A,#N/A,FALSE,"장축";#N/A,#N/A,FALSE,"4WD"}</definedName>
    <definedName name="기아" localSheetId="17" hidden="1">{#N/A,#N/A,FALSE,"단축1";#N/A,#N/A,FALSE,"단축2";#N/A,#N/A,FALSE,"단축3";#N/A,#N/A,FALSE,"장축";#N/A,#N/A,FALSE,"4WD"}</definedName>
    <definedName name="기아" localSheetId="23" hidden="1">{#N/A,#N/A,FALSE,"단축1";#N/A,#N/A,FALSE,"단축2";#N/A,#N/A,FALSE,"단축3";#N/A,#N/A,FALSE,"장축";#N/A,#N/A,FALSE,"4WD"}</definedName>
    <definedName name="기아" hidden="1">{#N/A,#N/A,FALSE,"단축1";#N/A,#N/A,FALSE,"단축2";#N/A,#N/A,FALSE,"단축3";#N/A,#N/A,FALSE,"장축";#N/A,#N/A,FALSE,"4WD"}</definedName>
    <definedName name="기아단가">89064</definedName>
    <definedName name="기아모텍" localSheetId="1" hidden="1">{#N/A,#N/A,FALSE,"정공"}</definedName>
    <definedName name="기아모텍" localSheetId="22" hidden="1">{#N/A,#N/A,FALSE,"정공"}</definedName>
    <definedName name="기아모텍" localSheetId="16" hidden="1">{#N/A,#N/A,FALSE,"정공"}</definedName>
    <definedName name="기아모텍" hidden="1">{#N/A,#N/A,FALSE,"정공"}</definedName>
    <definedName name="기아전자" localSheetId="1" hidden="1">{#N/A,#N/A,FALSE,"정공"}</definedName>
    <definedName name="기아전자" localSheetId="22" hidden="1">{#N/A,#N/A,FALSE,"정공"}</definedName>
    <definedName name="기아전자" localSheetId="16" hidden="1">{#N/A,#N/A,FALSE,"정공"}</definedName>
    <definedName name="기아전자" hidden="1">{#N/A,#N/A,FALSE,"정공"}</definedName>
    <definedName name="기안3" localSheetId="1">#REF!</definedName>
    <definedName name="기안3">#REF!</definedName>
    <definedName name="기안33" localSheetId="1">#REF!</definedName>
    <definedName name="기안33">#REF!</definedName>
    <definedName name="기안4" localSheetId="1">#REF!</definedName>
    <definedName name="기안4">#REF!</definedName>
    <definedName name="기안갑" localSheetId="1">#REF!</definedName>
    <definedName name="기안갑">#REF!</definedName>
    <definedName name="기안갑1">#N/A</definedName>
    <definedName name="기안갑마" localSheetId="1">#REF!</definedName>
    <definedName name="기안갑마">#REF!</definedName>
    <definedName name="기안동" localSheetId="1">#REF!</definedName>
    <definedName name="기안동">#REF!</definedName>
    <definedName name="기안병" localSheetId="1">#REF!</definedName>
    <definedName name="기안병">#REF!</definedName>
    <definedName name="기안아님" localSheetId="1">#REF!</definedName>
    <definedName name="기안아님">#REF!</definedName>
    <definedName name="기안용지" localSheetId="1">#REF!</definedName>
    <definedName name="기안용지">#REF!</definedName>
    <definedName name="기안용지2" localSheetId="1">#REF!</definedName>
    <definedName name="기안용지2">#REF!</definedName>
    <definedName name="기안을" localSheetId="1">#REF!</definedName>
    <definedName name="기안을">#REF!</definedName>
    <definedName name="기안을1">#N/A</definedName>
    <definedName name="기존">[1]!BlankMacro1</definedName>
    <definedName name="기존차문제점" localSheetId="1">#REF!</definedName>
    <definedName name="기존차문제점">#REF!</definedName>
    <definedName name="기준"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면" localSheetId="1">#REF!</definedName>
    <definedName name="기준면">#REF!</definedName>
    <definedName name="기준월" localSheetId="1">#REF!</definedName>
    <definedName name="기준월">#REF!</definedName>
    <definedName name="기타" localSheetId="1">#REF!</definedName>
    <definedName name="기타">#REF!</definedName>
    <definedName name="기타1">'[1]계정관리 (실적) 2016'!기타1</definedName>
    <definedName name="기타비" localSheetId="1">#REF!</definedName>
    <definedName name="기타비">#REF!</definedName>
    <definedName name="기타지역출장비">[1]!BlankMacro1</definedName>
    <definedName name="길이" localSheetId="1">#REF!</definedName>
    <definedName name="길이">#REF!</definedName>
    <definedName name="김" localSheetId="1">#REF!</definedName>
    <definedName name="김">#REF!</definedName>
    <definedName name="김도윤" localSheetId="1" hidden="1">{#N/A,#N/A,TRUE,"Y생산";#N/A,#N/A,TRUE,"Y판매";#N/A,#N/A,TRUE,"Y총물량";#N/A,#N/A,TRUE,"Y능력";#N/A,#N/A,TRUE,"YKD"}</definedName>
    <definedName name="김도윤" localSheetId="22" hidden="1">{#N/A,#N/A,TRUE,"Y생산";#N/A,#N/A,TRUE,"Y판매";#N/A,#N/A,TRUE,"Y총물량";#N/A,#N/A,TRUE,"Y능력";#N/A,#N/A,TRUE,"YKD"}</definedName>
    <definedName name="김도윤" localSheetId="16" hidden="1">{#N/A,#N/A,TRUE,"Y생산";#N/A,#N/A,TRUE,"Y판매";#N/A,#N/A,TRUE,"Y총물량";#N/A,#N/A,TRUE,"Y능력";#N/A,#N/A,TRUE,"YKD"}</definedName>
    <definedName name="김도윤" hidden="1">{#N/A,#N/A,TRUE,"Y생산";#N/A,#N/A,TRUE,"Y판매";#N/A,#N/A,TRUE,"Y총물량";#N/A,#N/A,TRUE,"Y능력";#N/A,#N/A,TRUE,"YKD"}</definedName>
    <definedName name="김돌" localSheetId="1" hidden="1">{#N/A,#N/A,TRUE,"Y생산";#N/A,#N/A,TRUE,"Y판매";#N/A,#N/A,TRUE,"Y총물량";#N/A,#N/A,TRUE,"Y능력";#N/A,#N/A,TRUE,"YKD"}</definedName>
    <definedName name="김돌" localSheetId="22" hidden="1">{#N/A,#N/A,TRUE,"Y생산";#N/A,#N/A,TRUE,"Y판매";#N/A,#N/A,TRUE,"Y총물량";#N/A,#N/A,TRUE,"Y능력";#N/A,#N/A,TRUE,"YKD"}</definedName>
    <definedName name="김돌" localSheetId="16" hidden="1">{#N/A,#N/A,TRUE,"Y생산";#N/A,#N/A,TRUE,"Y판매";#N/A,#N/A,TRUE,"Y총물량";#N/A,#N/A,TRUE,"Y능력";#N/A,#N/A,TRUE,"YKD"}</definedName>
    <definedName name="김돌" hidden="1">{#N/A,#N/A,TRUE,"Y생산";#N/A,#N/A,TRUE,"Y판매";#N/A,#N/A,TRUE,"Y총물량";#N/A,#N/A,TRUE,"Y능력";#N/A,#N/A,TRUE,"YKD"}</definedName>
    <definedName name="김베" localSheetId="1" hidden="1">{#N/A,#N/A,FALSE,"단축1";#N/A,#N/A,FALSE,"단축2";#N/A,#N/A,FALSE,"단축3";#N/A,#N/A,FALSE,"장축";#N/A,#N/A,FALSE,"4WD"}</definedName>
    <definedName name="김베" localSheetId="22" hidden="1">{#N/A,#N/A,FALSE,"단축1";#N/A,#N/A,FALSE,"단축2";#N/A,#N/A,FALSE,"단축3";#N/A,#N/A,FALSE,"장축";#N/A,#N/A,FALSE,"4WD"}</definedName>
    <definedName name="김베" localSheetId="16" hidden="1">{#N/A,#N/A,FALSE,"단축1";#N/A,#N/A,FALSE,"단축2";#N/A,#N/A,FALSE,"단축3";#N/A,#N/A,FALSE,"장축";#N/A,#N/A,FALSE,"4WD"}</definedName>
    <definedName name="김베" hidden="1">{#N/A,#N/A,FALSE,"단축1";#N/A,#N/A,FALSE,"단축2";#N/A,#N/A,FALSE,"단축3";#N/A,#N/A,FALSE,"장축";#N/A,#N/A,FALSE,"4WD"}</definedName>
    <definedName name="김상구">[1]!BlankMacro1</definedName>
    <definedName name="김영준" localSheetId="1">#REF!</definedName>
    <definedName name="김영준">#REF!</definedName>
    <definedName name="김영호" localSheetId="1">#REF!</definedName>
    <definedName name="김영호">#REF!</definedName>
    <definedName name="김정일" localSheetId="1">#REF!</definedName>
    <definedName name="김정일">#REF!</definedName>
    <definedName name="김종완" localSheetId="1" hidden="1">{#N/A,#N/A,FALSE,"KMC최종회의(7월) 자료"}</definedName>
    <definedName name="김종완" localSheetId="22" hidden="1">{#N/A,#N/A,FALSE,"KMC최종회의(7월) 자료"}</definedName>
    <definedName name="김종완" localSheetId="16" hidden="1">{#N/A,#N/A,FALSE,"KMC최종회의(7월) 자료"}</definedName>
    <definedName name="김종완" hidden="1">{#N/A,#N/A,FALSE,"KMC최종회의(7월) 자료"}</definedName>
    <definedName name="김치" localSheetId="1" hidden="1">{#N/A,#N/A,FALSE,"KMC최종회의(7월) 자료"}</definedName>
    <definedName name="김치" localSheetId="22" hidden="1">{#N/A,#N/A,FALSE,"KMC최종회의(7월) 자료"}</definedName>
    <definedName name="김치" localSheetId="16" hidden="1">{#N/A,#N/A,FALSE,"KMC최종회의(7월) 자료"}</definedName>
    <definedName name="김치" hidden="1">{#N/A,#N/A,FALSE,"KMC최종회의(7월) 자료"}</definedName>
    <definedName name="김태우" localSheetId="1">BlankMacro1</definedName>
    <definedName name="김태우">BlankMacro1</definedName>
    <definedName name="끝" localSheetId="1">#REF!</definedName>
    <definedName name="끝">#REF!</definedName>
    <definedName name="ㄳㄷㄳ" localSheetId="1" hidden="1">{#N/A,#N/A,FALSE,"단축1";#N/A,#N/A,FALSE,"단축2";#N/A,#N/A,FALSE,"단축3";#N/A,#N/A,FALSE,"장축";#N/A,#N/A,FALSE,"4WD"}</definedName>
    <definedName name="ㄳㄷㄳ" localSheetId="22" hidden="1">{#N/A,#N/A,FALSE,"단축1";#N/A,#N/A,FALSE,"단축2";#N/A,#N/A,FALSE,"단축3";#N/A,#N/A,FALSE,"장축";#N/A,#N/A,FALSE,"4WD"}</definedName>
    <definedName name="ㄳㄷㄳ" localSheetId="16" hidden="1">{#N/A,#N/A,FALSE,"단축1";#N/A,#N/A,FALSE,"단축2";#N/A,#N/A,FALSE,"단축3";#N/A,#N/A,FALSE,"장축";#N/A,#N/A,FALSE,"4WD"}</definedName>
    <definedName name="ㄳㄷㄳ" hidden="1">{#N/A,#N/A,FALSE,"단축1";#N/A,#N/A,FALSE,"단축2";#N/A,#N/A,FALSE,"단축3";#N/A,#N/A,FALSE,"장축";#N/A,#N/A,FALSE,"4WD"}</definedName>
    <definedName name="ㄴ" localSheetId="1">#REF!</definedName>
    <definedName name="ㄴ">#REF!</definedName>
    <definedName name="ㄴ1" localSheetId="1" hidden="1">{#N/A,#N/A,FALSE,"KMC최종회의(7월) 자료"}</definedName>
    <definedName name="ㄴ1" localSheetId="22" hidden="1">{#N/A,#N/A,FALSE,"KMC최종회의(7월) 자료"}</definedName>
    <definedName name="ㄴ1" localSheetId="16" hidden="1">{#N/A,#N/A,FALSE,"KMC최종회의(7월) 자료"}</definedName>
    <definedName name="ㄴ1" hidden="1">{#N/A,#N/A,FALSE,"KMC최종회의(7월) 자료"}</definedName>
    <definedName name="ㄴㄴ" localSheetId="1" hidden="1">{#N/A,#N/A,FALSE,"정공"}</definedName>
    <definedName name="ㄴㄴ" localSheetId="22" hidden="1">{#N/A,#N/A,FALSE,"정공"}</definedName>
    <definedName name="ㄴㄴ" localSheetId="16" hidden="1">{#N/A,#N/A,FALSE,"정공"}</definedName>
    <definedName name="ㄴㄴ" hidden="1">{#N/A,#N/A,FALSE,"정공"}</definedName>
    <definedName name="ㄴㄴㄴ" localSheetId="1" hidden="1">{#N/A,#N/A,FALSE,"정공"}</definedName>
    <definedName name="ㄴㄴㄴ" localSheetId="22" hidden="1">{#N/A,#N/A,FALSE,"정공"}</definedName>
    <definedName name="ㄴㄴㄴ" localSheetId="16" hidden="1">{#N/A,#N/A,FALSE,"정공"}</definedName>
    <definedName name="ㄴㄴㄴ" hidden="1">{#N/A,#N/A,FALSE,"정공"}</definedName>
    <definedName name="ㄴㄴㄴㄴ">[1]!BlankMacro1</definedName>
    <definedName name="ㄴㄴㄴㄴㄴ">[1]!BlankMacro1</definedName>
    <definedName name="ㄴㄴㄴㄴㄴㄴ">[1]!BlankMacro1</definedName>
    <definedName name="ㄴㄴㄴㄴㄴㄴㄴ">[1]!BlankMacro1</definedName>
    <definedName name="ㄴㄴㄴㄴㄴㄴㄴㄴ">[1]!BlankMacro1</definedName>
    <definedName name="ㄴㄴㄴㄴㄴㄴㄴㄴㄴ">[1]!BlankMacro1</definedName>
    <definedName name="ㄴㄴㄴㄴㄴㄴㄴㄴㄴㄴ">[1]!BlankMacro1</definedName>
    <definedName name="ㄴㄴㄴㄴㄴㄴㄴㄴㄴㄴㄴ">[1]!BlankMacro1</definedName>
    <definedName name="ㄴㄴㄴㄴㄴㄴㄴㄴㄴㄴㄴㄴ">[1]!BlankMacro1</definedName>
    <definedName name="ㄴㄴㄴㄴㄴㄴㄴㄴㄴㄴㄴㄴㄴ">[1]!BlankMacro1</definedName>
    <definedName name="ㄴㄴㄴㄴㄴㄴㄴㄴㄴㄴㄴㄴㄴㄴㄴ">[1]!BlankMacro1</definedName>
    <definedName name="ㄴㄴㄴㄴㄴㄴㄴㄴㄴㄴㄴㄴㄴㄴㄴㄴ">[1]!BlankMacro1</definedName>
    <definedName name="ㄴㄴㄴㄴㄴㄴㄴㄴㄴㄴㄴㄴㄴㄴㄴㄴㄴ">[1]!BlankMacro1</definedName>
    <definedName name="ㄴㄴㄴㄴㄴㄴㄴㄴㄴㄴㄴㄴㄴㄴㄴㄴㄴㄴ">[1]!BlankMacro1</definedName>
    <definedName name="ㄴㄴㄴㄴㄴㄴㄴㄴㄴㄴㄴㄴㄴㄴㄴㄴㄴㄴㄴ">[1]!BlankMacro1</definedName>
    <definedName name="ㄴㄴㄴㄴㄴㄴㄴㄴㄴㄴㄴㄴㄴㄴㄴㄴㄴㄴㄴㄴㄴ">[1]!BlankMacro1</definedName>
    <definedName name="ㄴㄴㄴㄴㄴㄴㄴㄴㄴㄴㄴㄴㄴㄴㄴㄴㄴㄴㄴㄴㄴㄴㄴㄴㄴㄴㄴㄴ">[1]!BlankMacro1</definedName>
    <definedName name="ㄴㄴㅁ" localSheetId="1" hidden="1">#REF!</definedName>
    <definedName name="ㄴㄴㅁ" localSheetId="22" hidden="1">#REF!</definedName>
    <definedName name="ㄴㄴㅁ" localSheetId="6" hidden="1">#REF!</definedName>
    <definedName name="ㄴㄴㅁ" localSheetId="3" hidden="1">#REF!</definedName>
    <definedName name="ㄴㄴㅁ" localSheetId="16" hidden="1">#REF!</definedName>
    <definedName name="ㄴㄴㅁ" localSheetId="21" hidden="1">#REF!</definedName>
    <definedName name="ㄴㄴㅁ" localSheetId="2" hidden="1">#REF!</definedName>
    <definedName name="ㄴㄴㅁ" localSheetId="13" hidden="1">#REF!</definedName>
    <definedName name="ㄴㄴㅁ" localSheetId="14" hidden="1">#REF!</definedName>
    <definedName name="ㄴㄴㅁ" localSheetId="11" hidden="1">#REF!</definedName>
    <definedName name="ㄴㄴㅁ" localSheetId="20" hidden="1">#REF!</definedName>
    <definedName name="ㄴㄴㅁ" hidden="1">#REF!</definedName>
    <definedName name="ㄴㄷ더" localSheetId="1" hidden="1">{#N/A,#N/A,FALSE,"단축1";#N/A,#N/A,FALSE,"단축2";#N/A,#N/A,FALSE,"단축3";#N/A,#N/A,FALSE,"장축";#N/A,#N/A,FALSE,"4WD"}</definedName>
    <definedName name="ㄴㄷ더" hidden="1">{#N/A,#N/A,FALSE,"단축1";#N/A,#N/A,FALSE,"단축2";#N/A,#N/A,FALSE,"단축3";#N/A,#N/A,FALSE,"장축";#N/A,#N/A,FALSE,"4WD"}</definedName>
    <definedName name="ㄴㄹ" localSheetId="1" hidden="1">{#N/A,#N/A,FALSE,"KMC최종회의(7월) 자료"}</definedName>
    <definedName name="ㄴㄹ" localSheetId="22" hidden="1">{#N/A,#N/A,FALSE,"KMC최종회의(7월) 자료"}</definedName>
    <definedName name="ㄴㄹ" localSheetId="16" hidden="1">{#N/A,#N/A,FALSE,"KMC최종회의(7월) 자료"}</definedName>
    <definedName name="ㄴㄹ" hidden="1">{#N/A,#N/A,FALSE,"KMC최종회의(7월) 자료"}</definedName>
    <definedName name="ㄴㅁㄻ" localSheetId="1">#REF!</definedName>
    <definedName name="ㄴㅁㄻ">#REF!</definedName>
    <definedName name="ㄴㅁㄻㄹ" localSheetId="1" hidden="1">{#N/A,#N/A,FALSE,"정공"}</definedName>
    <definedName name="ㄴㅁㄻㄹ" localSheetId="22" hidden="1">{#N/A,#N/A,FALSE,"정공"}</definedName>
    <definedName name="ㄴㅁㄻㄹ" localSheetId="16" hidden="1">{#N/A,#N/A,FALSE,"정공"}</definedName>
    <definedName name="ㄴㅁㄻㄹ" hidden="1">{#N/A,#N/A,FALSE,"정공"}</definedName>
    <definedName name="ㄴㅁㅇ" localSheetId="1">BlankMacro1</definedName>
    <definedName name="ㄴㅁㅇ">BlankMacro1</definedName>
    <definedName name="ㄴㅁㅇㅎㅇ롱로" localSheetId="1" hidden="1">#REF!</definedName>
    <definedName name="ㄴㅁㅇㅎㅇ롱로" localSheetId="22" hidden="1">#REF!</definedName>
    <definedName name="ㄴㅁㅇㅎㅇ롱로" localSheetId="6" hidden="1">#REF!</definedName>
    <definedName name="ㄴㅁㅇㅎㅇ롱로" localSheetId="3" hidden="1">#REF!</definedName>
    <definedName name="ㄴㅁㅇㅎㅇ롱로" localSheetId="12" hidden="1">#REF!</definedName>
    <definedName name="ㄴㅁㅇㅎㅇ롱로" localSheetId="16" hidden="1">#REF!</definedName>
    <definedName name="ㄴㅁㅇㅎㅇ롱로" localSheetId="21" hidden="1">#REF!</definedName>
    <definedName name="ㄴㅁㅇㅎㅇ롱로" localSheetId="2" hidden="1">#REF!</definedName>
    <definedName name="ㄴㅁㅇㅎㅇ롱로" localSheetId="17" hidden="1">#REF!</definedName>
    <definedName name="ㄴㅁㅇㅎㅇ롱로" localSheetId="13" hidden="1">#REF!</definedName>
    <definedName name="ㄴㅁㅇㅎㅇ롱로" localSheetId="14" hidden="1">#REF!</definedName>
    <definedName name="ㄴㅁㅇㅎㅇ롱로" localSheetId="11" hidden="1">#REF!</definedName>
    <definedName name="ㄴㅁㅇㅎㅇ롱로" localSheetId="23" hidden="1">#REF!</definedName>
    <definedName name="ㄴㅁㅇㅎㅇ롱로" localSheetId="20" hidden="1">#REF!</definedName>
    <definedName name="ㄴㅁㅇㅎㅇ롱로" hidden="1">#REF!</definedName>
    <definedName name="ㄴㅇ" localSheetId="1">BlankMacro1</definedName>
    <definedName name="ㄴㅇ">BlankMacro1</definedName>
    <definedName name="ㄴㅇㄹ" localSheetId="1" hidden="1">{#N/A,#N/A,FALSE,"단축1";#N/A,#N/A,FALSE,"단축2";#N/A,#N/A,FALSE,"단축3";#N/A,#N/A,FALSE,"장축";#N/A,#N/A,FALSE,"4WD"}</definedName>
    <definedName name="ㄴㅇㄹ" localSheetId="22" hidden="1">{#N/A,#N/A,FALSE,"단축1";#N/A,#N/A,FALSE,"단축2";#N/A,#N/A,FALSE,"단축3";#N/A,#N/A,FALSE,"장축";#N/A,#N/A,FALSE,"4WD"}</definedName>
    <definedName name="ㄴㅇㄹ" localSheetId="16" hidden="1">{#N/A,#N/A,FALSE,"단축1";#N/A,#N/A,FALSE,"단축2";#N/A,#N/A,FALSE,"단축3";#N/A,#N/A,FALSE,"장축";#N/A,#N/A,FALSE,"4WD"}</definedName>
    <definedName name="ㄴㅇㄹ" hidden="1">{#N/A,#N/A,FALSE,"단축1";#N/A,#N/A,FALSE,"단축2";#N/A,#N/A,FALSE,"단축3";#N/A,#N/A,FALSE,"장축";#N/A,#N/A,FALSE,"4WD"}</definedName>
    <definedName name="ㄴㅇㄹㅇㄴㄹ" localSheetId="1" hidden="1">{#N/A,#N/A,FALSE,"단축1";#N/A,#N/A,FALSE,"단축2";#N/A,#N/A,FALSE,"단축3";#N/A,#N/A,FALSE,"장축";#N/A,#N/A,FALSE,"4WD"}</definedName>
    <definedName name="ㄴㅇㄹㅇㄴㄹ" localSheetId="22" hidden="1">{#N/A,#N/A,FALSE,"단축1";#N/A,#N/A,FALSE,"단축2";#N/A,#N/A,FALSE,"단축3";#N/A,#N/A,FALSE,"장축";#N/A,#N/A,FALSE,"4WD"}</definedName>
    <definedName name="ㄴㅇㄹㅇㄴㄹ" localSheetId="16" hidden="1">{#N/A,#N/A,FALSE,"단축1";#N/A,#N/A,FALSE,"단축2";#N/A,#N/A,FALSE,"단축3";#N/A,#N/A,FALSE,"장축";#N/A,#N/A,FALSE,"4WD"}</definedName>
    <definedName name="ㄴㅇㄹㅇㄴㄹ" hidden="1">{#N/A,#N/A,FALSE,"단축1";#N/A,#N/A,FALSE,"단축2";#N/A,#N/A,FALSE,"단축3";#N/A,#N/A,FALSE,"장축";#N/A,#N/A,FALSE,"4WD"}</definedName>
    <definedName name="ㄴㅇ란ㅇ">[1]!BlankMacro1</definedName>
    <definedName name="ㄴㅇㅀㅁㅇㅎㄴㅇㅁㅀㅇㅀㄴㅇㅀ" localSheetId="1" hidden="1">{#N/A,#N/A,FALSE,"정공"}</definedName>
    <definedName name="ㄴㅇㅀㅁㅇㅎㄴㅇㅁㅀㅇㅀㄴㅇㅀ" localSheetId="22" hidden="1">{#N/A,#N/A,FALSE,"정공"}</definedName>
    <definedName name="ㄴㅇㅀㅁㅇㅎㄴㅇㅁㅀㅇㅀㄴㅇㅀ" localSheetId="16" hidden="1">{#N/A,#N/A,FALSE,"정공"}</definedName>
    <definedName name="ㄴㅇㅀㅁㅇㅎㄴㅇㅁㅀㅇㅀㄴㅇㅀ" hidden="1">{#N/A,#N/A,FALSE,"정공"}</definedName>
    <definedName name="ㄴㅇㅇㅇㅇ" localSheetId="1" hidden="1">{#N/A,#N/A,FALSE,"정공"}</definedName>
    <definedName name="ㄴㅇㅇㅇㅇ" localSheetId="22" hidden="1">{#N/A,#N/A,FALSE,"정공"}</definedName>
    <definedName name="ㄴㅇㅇㅇㅇ" localSheetId="16" hidden="1">{#N/A,#N/A,FALSE,"정공"}</definedName>
    <definedName name="ㄴㅇㅇㅇㅇ" hidden="1">{#N/A,#N/A,FALSE,"정공"}</definedName>
    <definedName name="ㄴㅇㅊㄹㄴㅇㄹ" localSheetId="1" hidden="1">{#N/A,#N/A,FALSE,"단축1";#N/A,#N/A,FALSE,"단축2";#N/A,#N/A,FALSE,"단축3";#N/A,#N/A,FALSE,"장축";#N/A,#N/A,FALSE,"4WD"}</definedName>
    <definedName name="ㄴㅇㅊㄹㄴㅇㄹ" localSheetId="22" hidden="1">{#N/A,#N/A,FALSE,"단축1";#N/A,#N/A,FALSE,"단축2";#N/A,#N/A,FALSE,"단축3";#N/A,#N/A,FALSE,"장축";#N/A,#N/A,FALSE,"4WD"}</definedName>
    <definedName name="ㄴㅇㅊㄹㄴㅇㄹ" localSheetId="16" hidden="1">{#N/A,#N/A,FALSE,"단축1";#N/A,#N/A,FALSE,"단축2";#N/A,#N/A,FALSE,"단축3";#N/A,#N/A,FALSE,"장축";#N/A,#N/A,FALSE,"4WD"}</definedName>
    <definedName name="ㄴㅇㅊㄹㄴㅇㄹ" hidden="1">{#N/A,#N/A,FALSE,"단축1";#N/A,#N/A,FALSE,"단축2";#N/A,#N/A,FALSE,"단축3";#N/A,#N/A,FALSE,"장축";#N/A,#N/A,FALSE,"4WD"}</definedName>
    <definedName name="ㄴㅇㅎ">[1]!BlankMacro1</definedName>
    <definedName name="ㄴ어ㅗㄻㄹ">[1]!BlankMacro1</definedName>
    <definedName name="ㄴㅋ" localSheetId="1" hidden="1">{#N/A,#N/A,FALSE,"단축1";#N/A,#N/A,FALSE,"단축2";#N/A,#N/A,FALSE,"단축3";#N/A,#N/A,FALSE,"장축";#N/A,#N/A,FALSE,"4WD"}</definedName>
    <definedName name="ㄴㅋ" localSheetId="22" hidden="1">{#N/A,#N/A,FALSE,"단축1";#N/A,#N/A,FALSE,"단축2";#N/A,#N/A,FALSE,"단축3";#N/A,#N/A,FALSE,"장축";#N/A,#N/A,FALSE,"4WD"}</definedName>
    <definedName name="ㄴㅋ" localSheetId="16" hidden="1">{#N/A,#N/A,FALSE,"단축1";#N/A,#N/A,FALSE,"단축2";#N/A,#N/A,FALSE,"단축3";#N/A,#N/A,FALSE,"장축";#N/A,#N/A,FALSE,"4WD"}</definedName>
    <definedName name="ㄴㅋ" localSheetId="17" hidden="1">{#N/A,#N/A,FALSE,"단축1";#N/A,#N/A,FALSE,"단축2";#N/A,#N/A,FALSE,"단축3";#N/A,#N/A,FALSE,"장축";#N/A,#N/A,FALSE,"4WD"}</definedName>
    <definedName name="ㄴㅋ" localSheetId="23" hidden="1">{#N/A,#N/A,FALSE,"단축1";#N/A,#N/A,FALSE,"단축2";#N/A,#N/A,FALSE,"단축3";#N/A,#N/A,FALSE,"장축";#N/A,#N/A,FALSE,"4WD"}</definedName>
    <definedName name="ㄴㅋ" hidden="1">{#N/A,#N/A,FALSE,"단축1";#N/A,#N/A,FALSE,"단축2";#N/A,#N/A,FALSE,"단축3";#N/A,#N/A,FALSE,"장축";#N/A,#N/A,FALSE,"4WD"}</definedName>
    <definedName name="나" localSheetId="1">#REF!</definedName>
    <definedName name="나">#REF!</definedName>
    <definedName name="나나아ㅓㅇㅇ" localSheetId="1" hidden="1">{#N/A,#N/A,FALSE,"정공"}</definedName>
    <definedName name="나나아ㅓㅇㅇ" localSheetId="22" hidden="1">{#N/A,#N/A,FALSE,"정공"}</definedName>
    <definedName name="나나아ㅓㅇㅇ" localSheetId="16" hidden="1">{#N/A,#N/A,FALSE,"정공"}</definedName>
    <definedName name="나나아ㅓㅇㅇ" hidden="1">{#N/A,#N/A,FALSE,"정공"}</definedName>
    <definedName name="나다" localSheetId="1" hidden="1">{#N/A,#N/A,FALSE,"품의서";#N/A,#N/A,FALSE,"전제";#N/A,#N/A,FALSE,"총손";#N/A,#N/A,FALSE,"손익"}</definedName>
    <definedName name="나다" localSheetId="22" hidden="1">{#N/A,#N/A,FALSE,"품의서";#N/A,#N/A,FALSE,"전제";#N/A,#N/A,FALSE,"총손";#N/A,#N/A,FALSE,"손익"}</definedName>
    <definedName name="나다" localSheetId="16" hidden="1">{#N/A,#N/A,FALSE,"품의서";#N/A,#N/A,FALSE,"전제";#N/A,#N/A,FALSE,"총손";#N/A,#N/A,FALSE,"손익"}</definedName>
    <definedName name="나다" hidden="1">{#N/A,#N/A,FALSE,"품의서";#N/A,#N/A,FALSE,"전제";#N/A,#N/A,FALSE,"총손";#N/A,#N/A,FALSE,"손익"}</definedName>
    <definedName name="나라" localSheetId="1">#REF!</definedName>
    <definedName name="나라">#REF!</definedName>
    <definedName name="나라사랑" localSheetId="1" hidden="1">{#N/A,#N/A,FALSE,"정공"}</definedName>
    <definedName name="나라사랑" localSheetId="22" hidden="1">{#N/A,#N/A,FALSE,"정공"}</definedName>
    <definedName name="나라사랑" localSheetId="16" hidden="1">{#N/A,#N/A,FALSE,"정공"}</definedName>
    <definedName name="나라사랑" hidden="1">{#N/A,#N/A,FALSE,"정공"}</definedName>
    <definedName name="나무라오" localSheetId="1" hidden="1">{#N/A,#N/A,FALSE,"정공"}</definedName>
    <definedName name="나무라오" localSheetId="22" hidden="1">{#N/A,#N/A,FALSE,"정공"}</definedName>
    <definedName name="나무라오" localSheetId="16" hidden="1">{#N/A,#N/A,FALSE,"정공"}</definedName>
    <definedName name="나무라오" hidden="1">{#N/A,#N/A,FALSE,"정공"}</definedName>
    <definedName name="나오너라" localSheetId="1" hidden="1">{#N/A,#N/A,FALSE,"정공"}</definedName>
    <definedName name="나오너라" localSheetId="22" hidden="1">{#N/A,#N/A,FALSE,"정공"}</definedName>
    <definedName name="나오너라" localSheetId="16" hidden="1">{#N/A,#N/A,FALSE,"정공"}</definedName>
    <definedName name="나오너라" hidden="1">{#N/A,#N/A,FALSE,"정공"}</definedName>
    <definedName name="나오시오">[1]!BlankMacro1</definedName>
    <definedName name="나오아" localSheetId="1" hidden="1">{#N/A,#N/A,FALSE,"정공"}</definedName>
    <definedName name="나오아" localSheetId="22" hidden="1">{#N/A,#N/A,FALSE,"정공"}</definedName>
    <definedName name="나오아" localSheetId="16" hidden="1">{#N/A,#N/A,FALSE,"정공"}</definedName>
    <definedName name="나오아" hidden="1">{#N/A,#N/A,FALSE,"정공"}</definedName>
    <definedName name="나현상" localSheetId="1">#REF!</definedName>
    <definedName name="나현상">#REF!</definedName>
    <definedName name="나ㅣ나ㅣㄴ">'[1]계정관리 (실적) 2016'!나ㅣ나ㅣㄴ</definedName>
    <definedName name="난데어이">[1]!BlankMacro1</definedName>
    <definedName name="난이도" localSheetId="1">#REF!</definedName>
    <definedName name="난이도">#REF!</definedName>
    <definedName name="낡" localSheetId="1">#REF!</definedName>
    <definedName name="낡">#REF!</definedName>
    <definedName name="남규석" localSheetId="1">#REF!</definedName>
    <definedName name="남규석">#REF!</definedName>
    <definedName name="남의나라" localSheetId="1" hidden="1">{#N/A,#N/A,FALSE,"정공"}</definedName>
    <definedName name="남의나라" localSheetId="22" hidden="1">{#N/A,#N/A,FALSE,"정공"}</definedName>
    <definedName name="남의나라" localSheetId="16" hidden="1">{#N/A,#N/A,FALSE,"정공"}</definedName>
    <definedName name="남의나라" hidden="1">{#N/A,#N/A,FALSE,"정공"}</definedName>
    <definedName name="납품보고" localSheetId="1">#REF!</definedName>
    <definedName name="납품보고">#REF!</definedName>
    <definedName name="납품현황" localSheetId="1" hidden="1">{#N/A,#N/A,FALSE,"단축1";#N/A,#N/A,FALSE,"단축2";#N/A,#N/A,FALSE,"단축3";#N/A,#N/A,FALSE,"장축";#N/A,#N/A,FALSE,"4WD"}</definedName>
    <definedName name="납품현황" localSheetId="22" hidden="1">{#N/A,#N/A,FALSE,"단축1";#N/A,#N/A,FALSE,"단축2";#N/A,#N/A,FALSE,"단축3";#N/A,#N/A,FALSE,"장축";#N/A,#N/A,FALSE,"4WD"}</definedName>
    <definedName name="납품현황" localSheetId="16" hidden="1">{#N/A,#N/A,FALSE,"단축1";#N/A,#N/A,FALSE,"단축2";#N/A,#N/A,FALSE,"단축3";#N/A,#N/A,FALSE,"장축";#N/A,#N/A,FALSE,"4WD"}</definedName>
    <definedName name="납품현황" hidden="1">{#N/A,#N/A,FALSE,"단축1";#N/A,#N/A,FALSE,"단축2";#N/A,#N/A,FALSE,"단축3";#N/A,#N/A,FALSE,"장축";#N/A,#N/A,FALSE,"4WD"}</definedName>
    <definedName name="낭">[1]!BlankMacro1</definedName>
    <definedName name="내수출2" localSheetId="1">#REF!</definedName>
    <definedName name="내수출2">#REF!</definedName>
    <definedName name="내장" localSheetId="1">#REF!</definedName>
    <definedName name="내장">#REF!</definedName>
    <definedName name="너" localSheetId="1" hidden="1">{#N/A,#N/A,FALSE,"전제";#N/A,#N/A,FALSE,"표지";#N/A,#N/A,FALSE,"6D16";#N/A,#N/A,FALSE,"6D22";#N/A,#N/A,FALSE,"6D22-T";#N/A,#N/A,FALSE,"Q-DEG";#N/A,#N/A,FALSE,"총손";#N/A,#N/A,FALSE,"대당";#N/A,#N/A,FALSE,"가공비"}</definedName>
    <definedName name="너" localSheetId="22" hidden="1">{#N/A,#N/A,FALSE,"전제";#N/A,#N/A,FALSE,"표지";#N/A,#N/A,FALSE,"6D16";#N/A,#N/A,FALSE,"6D22";#N/A,#N/A,FALSE,"6D22-T";#N/A,#N/A,FALSE,"Q-DEG";#N/A,#N/A,FALSE,"총손";#N/A,#N/A,FALSE,"대당";#N/A,#N/A,FALSE,"가공비"}</definedName>
    <definedName name="너" localSheetId="16" hidden="1">{#N/A,#N/A,FALSE,"전제";#N/A,#N/A,FALSE,"표지";#N/A,#N/A,FALSE,"6D16";#N/A,#N/A,FALSE,"6D22";#N/A,#N/A,FALSE,"6D22-T";#N/A,#N/A,FALSE,"Q-DEG";#N/A,#N/A,FALSE,"총손";#N/A,#N/A,FALSE,"대당";#N/A,#N/A,FALSE,"가공비"}</definedName>
    <definedName name="너" hidden="1">{#N/A,#N/A,FALSE,"전제";#N/A,#N/A,FALSE,"표지";#N/A,#N/A,FALSE,"6D16";#N/A,#N/A,FALSE,"6D22";#N/A,#N/A,FALSE,"6D22-T";#N/A,#N/A,FALSE,"Q-DEG";#N/A,#N/A,FALSE,"총손";#N/A,#N/A,FALSE,"대당";#N/A,#N/A,FALSE,"가공비"}</definedName>
    <definedName name="넌" localSheetId="1">#REF!</definedName>
    <definedName name="넌">#REF!</definedName>
    <definedName name="네트공수1">#N/A</definedName>
    <definedName name="네트공수2">#N/A</definedName>
    <definedName name="네환율" localSheetId="1">#REF!</definedName>
    <definedName name="네환율">#REF!</definedName>
    <definedName name="년간작업시간" localSheetId="1">#REF!</definedName>
    <definedName name="년간작업시간">#REF!</definedName>
    <definedName name="년간전망" localSheetId="1" hidden="1">{#N/A,#N/A,FALSE,"KMC최종회의(7월) 자료"}</definedName>
    <definedName name="년간전망" localSheetId="22" hidden="1">{#N/A,#N/A,FALSE,"KMC최종회의(7월) 자료"}</definedName>
    <definedName name="년간전망" localSheetId="16" hidden="1">{#N/A,#N/A,FALSE,"KMC최종회의(7월) 자료"}</definedName>
    <definedName name="년간전망" hidden="1">{#N/A,#N/A,FALSE,"KMC최종회의(7월) 자료"}</definedName>
    <definedName name="년간종합2" localSheetId="1" hidden="1">{#N/A,#N/A,FALSE,"KMC최종회의(7월) 자료"}</definedName>
    <definedName name="년간종합2" localSheetId="22" hidden="1">{#N/A,#N/A,FALSE,"KMC최종회의(7월) 자료"}</definedName>
    <definedName name="년간종합2" localSheetId="16" hidden="1">{#N/A,#N/A,FALSE,"KMC최종회의(7월) 자료"}</definedName>
    <definedName name="년간종합2" hidden="1">{#N/A,#N/A,FALSE,"KMC최종회의(7월) 자료"}</definedName>
    <definedName name="노" localSheetId="1" hidden="1">{#N/A,#N/A,FALSE,"KMC최종회의(7월) 자료"}</definedName>
    <definedName name="노" localSheetId="22" hidden="1">{#N/A,#N/A,FALSE,"KMC최종회의(7월) 자료"}</definedName>
    <definedName name="노" localSheetId="16" hidden="1">{#N/A,#N/A,FALSE,"KMC최종회의(7월) 자료"}</definedName>
    <definedName name="노" hidden="1">{#N/A,#N/A,FALSE,"KMC최종회의(7월) 자료"}</definedName>
    <definedName name="노1" localSheetId="1" hidden="1">{#N/A,#N/A,FALSE,"KMC최종회의(7월) 자료"}</definedName>
    <definedName name="노1" localSheetId="22" hidden="1">{#N/A,#N/A,FALSE,"KMC최종회의(7월) 자료"}</definedName>
    <definedName name="노1" localSheetId="16" hidden="1">{#N/A,#N/A,FALSE,"KMC최종회의(7월) 자료"}</definedName>
    <definedName name="노1" hidden="1">{#N/A,#N/A,FALSE,"KMC최종회의(7월) 자료"}</definedName>
    <definedName name="노래" localSheetId="1" hidden="1">{#N/A,#N/A,FALSE,"단축1";#N/A,#N/A,FALSE,"단축2";#N/A,#N/A,FALSE,"단축3";#N/A,#N/A,FALSE,"장축";#N/A,#N/A,FALSE,"4WD"}</definedName>
    <definedName name="노래" localSheetId="22" hidden="1">{#N/A,#N/A,FALSE,"단축1";#N/A,#N/A,FALSE,"단축2";#N/A,#N/A,FALSE,"단축3";#N/A,#N/A,FALSE,"장축";#N/A,#N/A,FALSE,"4WD"}</definedName>
    <definedName name="노래" localSheetId="16" hidden="1">{#N/A,#N/A,FALSE,"단축1";#N/A,#N/A,FALSE,"단축2";#N/A,#N/A,FALSE,"단축3";#N/A,#N/A,FALSE,"장축";#N/A,#N/A,FALSE,"4WD"}</definedName>
    <definedName name="노래" hidden="1">{#N/A,#N/A,FALSE,"단축1";#N/A,#N/A,FALSE,"단축2";#N/A,#N/A,FALSE,"단축3";#N/A,#N/A,FALSE,"장축";#N/A,#N/A,FALSE,"4WD"}</definedName>
    <definedName name="노무비" localSheetId="1" hidden="1">{#N/A,#N/A,FALSE,"KMC최종회의(7월) 자료"}</definedName>
    <definedName name="노무비" localSheetId="22" hidden="1">{#N/A,#N/A,FALSE,"KMC최종회의(7월) 자료"}</definedName>
    <definedName name="노무비" localSheetId="16" hidden="1">{#N/A,#N/A,FALSE,"KMC최종회의(7월) 자료"}</definedName>
    <definedName name="노무비" hidden="1">{#N/A,#N/A,FALSE,"KMC최종회의(7월) 자료"}</definedName>
    <definedName name="노무비계" localSheetId="1">#REF!</definedName>
    <definedName name="노무비계">#REF!</definedName>
    <definedName name="노무비월" localSheetId="1" hidden="1">{#N/A,#N/A,FALSE,"KMC최종회의(7월) 자료"}</definedName>
    <definedName name="노무비월" localSheetId="22" hidden="1">{#N/A,#N/A,FALSE,"KMC최종회의(7월) 자료"}</definedName>
    <definedName name="노무비월" localSheetId="16" hidden="1">{#N/A,#N/A,FALSE,"KMC최종회의(7월) 자료"}</definedName>
    <definedName name="노무비월" hidden="1">{#N/A,#N/A,FALSE,"KMC최종회의(7월) 자료"}</definedName>
    <definedName name="노환율" localSheetId="1">#REF!</definedName>
    <definedName name="노환율">#REF!</definedName>
    <definedName name="녿대" localSheetId="1" hidden="1">{#N/A,#N/A,FALSE,"단축1";#N/A,#N/A,FALSE,"단축2";#N/A,#N/A,FALSE,"단축3";#N/A,#N/A,FALSE,"장축";#N/A,#N/A,FALSE,"4WD"}</definedName>
    <definedName name="녿대" hidden="1">{#N/A,#N/A,FALSE,"단축1";#N/A,#N/A,FALSE,"단축2";#N/A,#N/A,FALSE,"단축3";#N/A,#N/A,FALSE,"장축";#N/A,#N/A,FALSE,"4WD"}</definedName>
    <definedName name="높이" localSheetId="1">#REF!</definedName>
    <definedName name="높이">#REF!</definedName>
    <definedName name="누계" localSheetId="1">#REF!</definedName>
    <definedName name="누계">#REF!</definedName>
    <definedName name="뉴스" localSheetId="1" hidden="1">{#N/A,#N/A,FALSE,"KMC최종회의(7월) 자료"}</definedName>
    <definedName name="뉴스" localSheetId="22" hidden="1">{#N/A,#N/A,FALSE,"KMC최종회의(7월) 자료"}</definedName>
    <definedName name="뉴스" localSheetId="16" hidden="1">{#N/A,#N/A,FALSE,"KMC최종회의(7월) 자료"}</definedName>
    <definedName name="뉴스" hidden="1">{#N/A,#N/A,FALSE,"KMC최종회의(7월) 자료"}</definedName>
    <definedName name="느는" localSheetId="1" hidden="1">{#N/A,#N/A,FALSE,"KMC최종회의(7월) 자료"}</definedName>
    <definedName name="느는" localSheetId="22" hidden="1">{#N/A,#N/A,FALSE,"KMC최종회의(7월) 자료"}</definedName>
    <definedName name="느는" localSheetId="16" hidden="1">{#N/A,#N/A,FALSE,"KMC최종회의(7월) 자료"}</definedName>
    <definedName name="느는" hidden="1">{#N/A,#N/A,FALSE,"KMC최종회의(7월) 자료"}</definedName>
    <definedName name="니니" localSheetId="1"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ㄶㅇ">[1]!BlankMacro1</definedName>
    <definedName name="ㄷ" localSheetId="1">#REF!</definedName>
    <definedName name="ㄷ">#REF!</definedName>
    <definedName name="ㄷㄱ" localSheetId="1">#REF!</definedName>
    <definedName name="ㄷㄱ">#REF!</definedName>
    <definedName name="ㄷㄱㄷㄱ" localSheetId="1" hidden="1">{#N/A,#N/A,FALSE,"단축1";#N/A,#N/A,FALSE,"단축2";#N/A,#N/A,FALSE,"단축3";#N/A,#N/A,FALSE,"장축";#N/A,#N/A,FALSE,"4WD"}</definedName>
    <definedName name="ㄷㄱㄷㄱ" localSheetId="22" hidden="1">{#N/A,#N/A,FALSE,"단축1";#N/A,#N/A,FALSE,"단축2";#N/A,#N/A,FALSE,"단축3";#N/A,#N/A,FALSE,"장축";#N/A,#N/A,FALSE,"4WD"}</definedName>
    <definedName name="ㄷㄱㄷㄱ" localSheetId="16" hidden="1">{#N/A,#N/A,FALSE,"단축1";#N/A,#N/A,FALSE,"단축2";#N/A,#N/A,FALSE,"단축3";#N/A,#N/A,FALSE,"장축";#N/A,#N/A,FALSE,"4WD"}</definedName>
    <definedName name="ㄷㄱㄷㄱ" hidden="1">{#N/A,#N/A,FALSE,"단축1";#N/A,#N/A,FALSE,"단축2";#N/A,#N/A,FALSE,"단축3";#N/A,#N/A,FALSE,"장축";#N/A,#N/A,FALSE,"4WD"}</definedName>
    <definedName name="ㄷㄱㄹㅇㄹ" localSheetId="1" hidden="1">{#N/A,#N/A,FALSE,"정공"}</definedName>
    <definedName name="ㄷㄱㄹㅇㄹ" localSheetId="22" hidden="1">{#N/A,#N/A,FALSE,"정공"}</definedName>
    <definedName name="ㄷㄱㄹㅇㄹ" localSheetId="16" hidden="1">{#N/A,#N/A,FALSE,"정공"}</definedName>
    <definedName name="ㄷㄱㄹㅇㄹ" hidden="1">{#N/A,#N/A,FALSE,"정공"}</definedName>
    <definedName name="ㄷㄴㅊ투ㅠ" localSheetId="1" hidden="1">{#N/A,#N/A,FALSE,"96 3월물량표";#N/A,#N/A,FALSE,"96 4월물량표";#N/A,#N/A,FALSE,"96 5월물량표"}</definedName>
    <definedName name="ㄷㄴㅊ투ㅠ" localSheetId="22" hidden="1">{#N/A,#N/A,FALSE,"96 3월물량표";#N/A,#N/A,FALSE,"96 4월물량표";#N/A,#N/A,FALSE,"96 5월물량표"}</definedName>
    <definedName name="ㄷㄴㅊ투ㅠ" localSheetId="16" hidden="1">{#N/A,#N/A,FALSE,"96 3월물량표";#N/A,#N/A,FALSE,"96 4월물량표";#N/A,#N/A,FALSE,"96 5월물량표"}</definedName>
    <definedName name="ㄷㄴㅊ투ㅠ" hidden="1">{#N/A,#N/A,FALSE,"96 3월물량표";#N/A,#N/A,FALSE,"96 4월물량표";#N/A,#N/A,FALSE,"96 5월물량표"}</definedName>
    <definedName name="ㄷㄷEEE" localSheetId="1" hidden="1">{#N/A,#N/A,FALSE,"단축1";#N/A,#N/A,FALSE,"단축2";#N/A,#N/A,FALSE,"단축3";#N/A,#N/A,FALSE,"장축";#N/A,#N/A,FALSE,"4WD"}</definedName>
    <definedName name="ㄷㄷEEE" hidden="1">{#N/A,#N/A,FALSE,"단축1";#N/A,#N/A,FALSE,"단축2";#N/A,#N/A,FALSE,"단축3";#N/A,#N/A,FALSE,"장축";#N/A,#N/A,FALSE,"4WD"}</definedName>
    <definedName name="ㄷㄷㄷㄷ">[1]!BlankMacro1</definedName>
    <definedName name="ㄷㄷㄷㄷㄷ">[1]!BlankMacro1</definedName>
    <definedName name="ㄷㄷㄷㄷㄷㄷㄷㄷㄷㄷㄷㄷ">[1]!BlankMacro1</definedName>
    <definedName name="ㄷㄷㄷㄷㄷㄷㄷㄷㄷㄷㄷㄷㄷ">[1]!BlankMacro1</definedName>
    <definedName name="ㄷㅅㄱㅂㅈㄷ" localSheetId="1">#REF!</definedName>
    <definedName name="ㄷㅅㄱㅂㅈㄷ">#REF!</definedName>
    <definedName name="ㄷㅇ" localSheetId="1" hidden="1">{#N/A,#N/A,TRUE,"Y생산";#N/A,#N/A,TRUE,"Y판매";#N/A,#N/A,TRUE,"Y총물량";#N/A,#N/A,TRUE,"Y능력";#N/A,#N/A,TRUE,"YKD"}</definedName>
    <definedName name="ㄷㅇ" localSheetId="22" hidden="1">{#N/A,#N/A,TRUE,"Y생산";#N/A,#N/A,TRUE,"Y판매";#N/A,#N/A,TRUE,"Y총물량";#N/A,#N/A,TRUE,"Y능력";#N/A,#N/A,TRUE,"YKD"}</definedName>
    <definedName name="ㄷㅇ" localSheetId="16" hidden="1">{#N/A,#N/A,TRUE,"Y생산";#N/A,#N/A,TRUE,"Y판매";#N/A,#N/A,TRUE,"Y총물량";#N/A,#N/A,TRUE,"Y능력";#N/A,#N/A,TRUE,"YKD"}</definedName>
    <definedName name="ㄷㅇ" hidden="1">{#N/A,#N/A,TRUE,"Y생산";#N/A,#N/A,TRUE,"Y판매";#N/A,#N/A,TRUE,"Y총물량";#N/A,#N/A,TRUE,"Y능력";#N/A,#N/A,TRUE,"YKD"}</definedName>
    <definedName name="ㄷㅌㅇㅇ">[1]!BlankMacro1</definedName>
    <definedName name="다" localSheetId="1" hidden="1">{#N/A,#N/A,FALSE,"정공"}</definedName>
    <definedName name="다" localSheetId="22" hidden="1">{#N/A,#N/A,FALSE,"정공"}</definedName>
    <definedName name="다" localSheetId="16" hidden="1">{#N/A,#N/A,FALSE,"정공"}</definedName>
    <definedName name="다" hidden="1">{#N/A,#N/A,FALSE,"정공"}</definedName>
    <definedName name="다나가라" localSheetId="1" hidden="1">{#N/A,#N/A,FALSE,"정공"}</definedName>
    <definedName name="다나가라" localSheetId="22" hidden="1">{#N/A,#N/A,FALSE,"정공"}</definedName>
    <definedName name="다나가라" localSheetId="16" hidden="1">{#N/A,#N/A,FALSE,"정공"}</definedName>
    <definedName name="다나가라" hidden="1">{#N/A,#N/A,FALSE,"정공"}</definedName>
    <definedName name="다니오오">[1]!BlankMacro1</definedName>
    <definedName name="다다" localSheetId="1" hidden="1">{#N/A,#N/A,FALSE,"정공"}</definedName>
    <definedName name="다다" localSheetId="22" hidden="1">{#N/A,#N/A,FALSE,"정공"}</definedName>
    <definedName name="다다" localSheetId="16" hidden="1">{#N/A,#N/A,FALSE,"정공"}</definedName>
    <definedName name="다다" hidden="1">{#N/A,#N/A,FALSE,"정공"}</definedName>
    <definedName name="다다익선" localSheetId="1" hidden="1">{#N/A,#N/A,FALSE,"정공"}</definedName>
    <definedName name="다다익선" localSheetId="22" hidden="1">{#N/A,#N/A,FALSE,"정공"}</definedName>
    <definedName name="다다익선" localSheetId="16" hidden="1">{#N/A,#N/A,FALSE,"정공"}</definedName>
    <definedName name="다다익선" hidden="1">{#N/A,#N/A,FALSE,"정공"}</definedName>
    <definedName name="다닫이">[1]!BlankMacro1</definedName>
    <definedName name="다달이" localSheetId="1" hidden="1">{#N/A,#N/A,FALSE,"정공"}</definedName>
    <definedName name="다달이" localSheetId="22" hidden="1">{#N/A,#N/A,FALSE,"정공"}</definedName>
    <definedName name="다달이" localSheetId="16" hidden="1">{#N/A,#N/A,FALSE,"정공"}</definedName>
    <definedName name="다달이" hidden="1">{#N/A,#N/A,FALSE,"정공"}</definedName>
    <definedName name="다대1" localSheetId="1">#REF!</definedName>
    <definedName name="다대1">#REF!</definedName>
    <definedName name="다라" localSheetId="1" hidden="1">{#N/A,#N/A,FALSE,"단축1";#N/A,#N/A,FALSE,"단축2";#N/A,#N/A,FALSE,"단축3";#N/A,#N/A,FALSE,"장축";#N/A,#N/A,FALSE,"4WD"}</definedName>
    <definedName name="다라" localSheetId="22" hidden="1">{#N/A,#N/A,FALSE,"단축1";#N/A,#N/A,FALSE,"단축2";#N/A,#N/A,FALSE,"단축3";#N/A,#N/A,FALSE,"장축";#N/A,#N/A,FALSE,"4WD"}</definedName>
    <definedName name="다라" localSheetId="16" hidden="1">{#N/A,#N/A,FALSE,"단축1";#N/A,#N/A,FALSE,"단축2";#N/A,#N/A,FALSE,"단축3";#N/A,#N/A,FALSE,"장축";#N/A,#N/A,FALSE,"4WD"}</definedName>
    <definedName name="다라" hidden="1">{#N/A,#N/A,FALSE,"단축1";#N/A,#N/A,FALSE,"단축2";#N/A,#N/A,FALSE,"단축3";#N/A,#N/A,FALSE,"장축";#N/A,#N/A,FALSE,"4WD"}</definedName>
    <definedName name="다라니경" localSheetId="1" hidden="1">{#N/A,#N/A,FALSE,"정공"}</definedName>
    <definedName name="다라니경" localSheetId="22" hidden="1">{#N/A,#N/A,FALSE,"정공"}</definedName>
    <definedName name="다라니경" localSheetId="16" hidden="1">{#N/A,#N/A,FALSE,"정공"}</definedName>
    <definedName name="다라니경" hidden="1">{#N/A,#N/A,FALSE,"정공"}</definedName>
    <definedName name="다라니경을피우자" localSheetId="1" hidden="1">{#N/A,#N/A,FALSE,"정공"}</definedName>
    <definedName name="다라니경을피우자" localSheetId="22" hidden="1">{#N/A,#N/A,FALSE,"정공"}</definedName>
    <definedName name="다라니경을피우자" localSheetId="16" hidden="1">{#N/A,#N/A,FALSE,"정공"}</definedName>
    <definedName name="다라니경을피우자" hidden="1">{#N/A,#N/A,FALSE,"정공"}</definedName>
    <definedName name="다시" localSheetId="1" hidden="1">{#N/A,#N/A,FALSE,"KMC최종회의(7월) 자료"}</definedName>
    <definedName name="다시" localSheetId="22" hidden="1">{#N/A,#N/A,FALSE,"KMC최종회의(7월) 자료"}</definedName>
    <definedName name="다시" localSheetId="16" hidden="1">{#N/A,#N/A,FALSE,"KMC최종회의(7월) 자료"}</definedName>
    <definedName name="다시" hidden="1">{#N/A,#N/A,FALSE,"KMC최종회의(7월) 자료"}</definedName>
    <definedName name="다음" localSheetId="1" hidden="1">{#N/A,#N/A,FALSE,"단축1";#N/A,#N/A,FALSE,"단축2";#N/A,#N/A,FALSE,"단축3";#N/A,#N/A,FALSE,"장축";#N/A,#N/A,FALSE,"4WD"}</definedName>
    <definedName name="다음" localSheetId="22" hidden="1">{#N/A,#N/A,FALSE,"단축1";#N/A,#N/A,FALSE,"단축2";#N/A,#N/A,FALSE,"단축3";#N/A,#N/A,FALSE,"장축";#N/A,#N/A,FALSE,"4WD"}</definedName>
    <definedName name="다음" localSheetId="16" hidden="1">{#N/A,#N/A,FALSE,"단축1";#N/A,#N/A,FALSE,"단축2";#N/A,#N/A,FALSE,"단축3";#N/A,#N/A,FALSE,"장축";#N/A,#N/A,FALSE,"4WD"}</definedName>
    <definedName name="다음" localSheetId="17" hidden="1">{#N/A,#N/A,FALSE,"단축1";#N/A,#N/A,FALSE,"단축2";#N/A,#N/A,FALSE,"단축3";#N/A,#N/A,FALSE,"장축";#N/A,#N/A,FALSE,"4WD"}</definedName>
    <definedName name="다음" localSheetId="23" hidden="1">{#N/A,#N/A,FALSE,"단축1";#N/A,#N/A,FALSE,"단축2";#N/A,#N/A,FALSE,"단축3";#N/A,#N/A,FALSE,"장축";#N/A,#N/A,FALSE,"4WD"}</definedName>
    <definedName name="다음" hidden="1">{#N/A,#N/A,FALSE,"단축1";#N/A,#N/A,FALSE,"단축2";#N/A,#N/A,FALSE,"단축3";#N/A,#N/A,FALSE,"장축";#N/A,#N/A,FALSE,"4WD"}</definedName>
    <definedName name="단가기준" localSheetId="1" hidden="1">{#N/A,#N/A,TRUE,"Y생산";#N/A,#N/A,TRUE,"Y판매";#N/A,#N/A,TRUE,"Y총물량";#N/A,#N/A,TRUE,"Y능력";#N/A,#N/A,TRUE,"YKD"}</definedName>
    <definedName name="단가기준" localSheetId="22" hidden="1">{#N/A,#N/A,TRUE,"Y생산";#N/A,#N/A,TRUE,"Y판매";#N/A,#N/A,TRUE,"Y총물량";#N/A,#N/A,TRUE,"Y능력";#N/A,#N/A,TRUE,"YKD"}</definedName>
    <definedName name="단가기준" localSheetId="16" hidden="1">{#N/A,#N/A,TRUE,"Y생산";#N/A,#N/A,TRUE,"Y판매";#N/A,#N/A,TRUE,"Y총물량";#N/A,#N/A,TRUE,"Y능력";#N/A,#N/A,TRUE,"YKD"}</definedName>
    <definedName name="단가기준" hidden="1">{#N/A,#N/A,TRUE,"Y생산";#N/A,#N/A,TRUE,"Y판매";#N/A,#N/A,TRUE,"Y총물량";#N/A,#N/A,TRUE,"Y능력";#N/A,#N/A,TRUE,"YKD"}</definedName>
    <definedName name="단계별일정" localSheetId="1">#REF!</definedName>
    <definedName name="단계별일정">#REF!</definedName>
    <definedName name="단계작동" localSheetId="1">#REF!</definedName>
    <definedName name="단계작동">#REF!</definedName>
    <definedName name="단기" localSheetId="1" hidden="1">{#N/A,#N/A,TRUE,"Y생산";#N/A,#N/A,TRUE,"Y판매";#N/A,#N/A,TRUE,"Y총물량";#N/A,#N/A,TRUE,"Y능력";#N/A,#N/A,TRUE,"YKD"}</definedName>
    <definedName name="단기" localSheetId="22" hidden="1">{#N/A,#N/A,TRUE,"Y생산";#N/A,#N/A,TRUE,"Y판매";#N/A,#N/A,TRUE,"Y총물량";#N/A,#N/A,TRUE,"Y능력";#N/A,#N/A,TRUE,"YKD"}</definedName>
    <definedName name="단기" localSheetId="16" hidden="1">{#N/A,#N/A,TRUE,"Y생산";#N/A,#N/A,TRUE,"Y판매";#N/A,#N/A,TRUE,"Y총물량";#N/A,#N/A,TRUE,"Y능력";#N/A,#N/A,TRUE,"YKD"}</definedName>
    <definedName name="단기" hidden="1">{#N/A,#N/A,TRUE,"Y생산";#N/A,#N/A,TRUE,"Y판매";#N/A,#N/A,TRUE,"Y총물량";#N/A,#N/A,TRUE,"Y능력";#N/A,#N/A,TRUE,"YKD"}</definedName>
    <definedName name="단말기" localSheetId="1" hidden="1">{#N/A,#N/A,FALSE,"정공"}</definedName>
    <definedName name="단말기" localSheetId="22" hidden="1">{#N/A,#N/A,FALSE,"정공"}</definedName>
    <definedName name="단말기" localSheetId="16" hidden="1">{#N/A,#N/A,FALSE,"정공"}</definedName>
    <definedName name="단말기" hidden="1">{#N/A,#N/A,FALSE,"정공"}</definedName>
    <definedName name="단말기번호" localSheetId="1" hidden="1">{#N/A,#N/A,FALSE,"정공"}</definedName>
    <definedName name="단말기번호" localSheetId="22" hidden="1">{#N/A,#N/A,FALSE,"정공"}</definedName>
    <definedName name="단말기번호" localSheetId="16" hidden="1">{#N/A,#N/A,FALSE,"정공"}</definedName>
    <definedName name="단말기번호" hidden="1">{#N/A,#N/A,FALSE,"정공"}</definedName>
    <definedName name="단아라">[1]!BlankMacro1</definedName>
    <definedName name="단아리다">[1]!BlankMacro1</definedName>
    <definedName name="단알기" localSheetId="1" hidden="1">{#N/A,#N/A,FALSE,"정공"}</definedName>
    <definedName name="단알기" localSheetId="22" hidden="1">{#N/A,#N/A,FALSE,"정공"}</definedName>
    <definedName name="단알기" localSheetId="16" hidden="1">{#N/A,#N/A,FALSE,"정공"}</definedName>
    <definedName name="단알기" hidden="1">{#N/A,#N/A,FALSE,"정공"}</definedName>
    <definedName name="단위">1000</definedName>
    <definedName name="單位阡원_阡￥" localSheetId="1">#REF!</definedName>
    <definedName name="單位阡원_阡￥">#REF!</definedName>
    <definedName name="단조편성표" localSheetId="1" hidden="1">{#N/A,#N/A,FALSE,"단축1";#N/A,#N/A,FALSE,"단축2";#N/A,#N/A,FALSE,"단축3";#N/A,#N/A,FALSE,"장축";#N/A,#N/A,FALSE,"4WD"}</definedName>
    <definedName name="단조편성표" localSheetId="22" hidden="1">{#N/A,#N/A,FALSE,"단축1";#N/A,#N/A,FALSE,"단축2";#N/A,#N/A,FALSE,"단축3";#N/A,#N/A,FALSE,"장축";#N/A,#N/A,FALSE,"4WD"}</definedName>
    <definedName name="단조편성표" localSheetId="16" hidden="1">{#N/A,#N/A,FALSE,"단축1";#N/A,#N/A,FALSE,"단축2";#N/A,#N/A,FALSE,"단축3";#N/A,#N/A,FALSE,"장축";#N/A,#N/A,FALSE,"4WD"}</definedName>
    <definedName name="단조편성표" hidden="1">{#N/A,#N/A,FALSE,"단축1";#N/A,#N/A,FALSE,"단축2";#N/A,#N/A,FALSE,"단축3";#N/A,#N/A,FALSE,"장축";#N/A,#N/A,FALSE,"4WD"}</definedName>
    <definedName name="달러" localSheetId="1">#REF!</definedName>
    <definedName name="달러">#REF!</definedName>
    <definedName name="담당업무" localSheetId="1">#REF!</definedName>
    <definedName name="담당업무">#REF!</definedName>
    <definedName name="담당자" localSheetId="1">#REF!</definedName>
    <definedName name="담당자">#REF!</definedName>
    <definedName name="담당현황" localSheetId="1">#REF!</definedName>
    <definedName name="담당현황">#REF!</definedName>
    <definedName name="당면" localSheetId="1">#REF!</definedName>
    <definedName name="당면">#REF!</definedName>
    <definedName name="당분석" localSheetId="1" hidden="1">{#N/A,#N/A,FALSE,"KMC최종회의(7월) 자료"}</definedName>
    <definedName name="당분석" localSheetId="22" hidden="1">{#N/A,#N/A,FALSE,"KMC최종회의(7월) 자료"}</definedName>
    <definedName name="당분석" localSheetId="16" hidden="1">{#N/A,#N/A,FALSE,"KMC최종회의(7월) 자료"}</definedName>
    <definedName name="당분석" hidden="1">{#N/A,#N/A,FALSE,"KMC최종회의(7월) 자료"}</definedName>
    <definedName name="당초기준손이" localSheetId="1" hidden="1">{#N/A,#N/A,FALSE,"정공"}</definedName>
    <definedName name="당초기준손이" localSheetId="22" hidden="1">{#N/A,#N/A,FALSE,"정공"}</definedName>
    <definedName name="당초기준손이" localSheetId="16" hidden="1">{#N/A,#N/A,FALSE,"정공"}</definedName>
    <definedName name="당초기준손이" hidden="1">{#N/A,#N/A,FALSE,"정공"}</definedName>
    <definedName name="당초대비비교표" localSheetId="1" hidden="1">{#N/A,#N/A,FALSE,"정공"}</definedName>
    <definedName name="당초대비비교표" localSheetId="22" hidden="1">{#N/A,#N/A,FALSE,"정공"}</definedName>
    <definedName name="당초대비비교표" localSheetId="16" hidden="1">{#N/A,#N/A,FALSE,"정공"}</definedName>
    <definedName name="당초대비비교표" hidden="1">{#N/A,#N/A,FALSE,"정공"}</definedName>
    <definedName name="당초손익표" localSheetId="1" hidden="1">{#N/A,#N/A,FALSE,"정공"}</definedName>
    <definedName name="당초손익표" localSheetId="22" hidden="1">{#N/A,#N/A,FALSE,"정공"}</definedName>
    <definedName name="당초손익표" localSheetId="16" hidden="1">{#N/A,#N/A,FALSE,"정공"}</definedName>
    <definedName name="당초손익표" hidden="1">{#N/A,#N/A,FALSE,"정공"}</definedName>
    <definedName name="당해사업년도의_감사내부감사의_" localSheetId="1">#REF!</definedName>
    <definedName name="당해사업년도의_감사내부감사의_">#REF!</definedName>
    <definedName name="膛间" localSheetId="1" hidden="1">{#N/A,#N/A,FALSE,"단축1";#N/A,#N/A,FALSE,"단축2";#N/A,#N/A,FALSE,"단축3";#N/A,#N/A,FALSE,"장축";#N/A,#N/A,FALSE,"4WD"}</definedName>
    <definedName name="膛间" localSheetId="22" hidden="1">{#N/A,#N/A,FALSE,"단축1";#N/A,#N/A,FALSE,"단축2";#N/A,#N/A,FALSE,"단축3";#N/A,#N/A,FALSE,"장축";#N/A,#N/A,FALSE,"4WD"}</definedName>
    <definedName name="膛间" localSheetId="16" hidden="1">{#N/A,#N/A,FALSE,"단축1";#N/A,#N/A,FALSE,"단축2";#N/A,#N/A,FALSE,"단축3";#N/A,#N/A,FALSE,"장축";#N/A,#N/A,FALSE,"4WD"}</definedName>
    <definedName name="膛间" hidden="1">{#N/A,#N/A,FALSE,"단축1";#N/A,#N/A,FALSE,"단축2";#N/A,#N/A,FALSE,"단축3";#N/A,#N/A,FALSE,"장축";#N/A,#N/A,FALSE,"4WD"}</definedName>
    <definedName name="膛肖不" localSheetId="1" hidden="1">{#N/A,#N/A,FALSE,"단축1";#N/A,#N/A,FALSE,"단축2";#N/A,#N/A,FALSE,"단축3";#N/A,#N/A,FALSE,"장축";#N/A,#N/A,FALSE,"4WD"}</definedName>
    <definedName name="膛肖不" localSheetId="22" hidden="1">{#N/A,#N/A,FALSE,"단축1";#N/A,#N/A,FALSE,"단축2";#N/A,#N/A,FALSE,"단축3";#N/A,#N/A,FALSE,"장축";#N/A,#N/A,FALSE,"4WD"}</definedName>
    <definedName name="膛肖不" localSheetId="16" hidden="1">{#N/A,#N/A,FALSE,"단축1";#N/A,#N/A,FALSE,"단축2";#N/A,#N/A,FALSE,"단축3";#N/A,#N/A,FALSE,"장축";#N/A,#N/A,FALSE,"4WD"}</definedName>
    <definedName name="膛肖不" hidden="1">{#N/A,#N/A,FALSE,"단축1";#N/A,#N/A,FALSE,"단축2";#N/A,#N/A,FALSE,"단축3";#N/A,#N/A,FALSE,"장축";#N/A,#N/A,FALSE,"4WD"}</definedName>
    <definedName name="대" localSheetId="1">#REF!</definedName>
    <definedName name="대">#REF!</definedName>
    <definedName name="대4" localSheetId="1" hidden="1">{#N/A,#N/A,FALSE,"전제";#N/A,#N/A,FALSE,"표지";#N/A,#N/A,FALSE,"6D16";#N/A,#N/A,FALSE,"6D22";#N/A,#N/A,FALSE,"6D22-T";#N/A,#N/A,FALSE,"Q-DEG";#N/A,#N/A,FALSE,"총손";#N/A,#N/A,FALSE,"대당";#N/A,#N/A,FALSE,"가공비"}</definedName>
    <definedName name="대4" localSheetId="22" hidden="1">{#N/A,#N/A,FALSE,"전제";#N/A,#N/A,FALSE,"표지";#N/A,#N/A,FALSE,"6D16";#N/A,#N/A,FALSE,"6D22";#N/A,#N/A,FALSE,"6D22-T";#N/A,#N/A,FALSE,"Q-DEG";#N/A,#N/A,FALSE,"총손";#N/A,#N/A,FALSE,"대당";#N/A,#N/A,FALSE,"가공비"}</definedName>
    <definedName name="대4" localSheetId="16" hidden="1">{#N/A,#N/A,FALSE,"전제";#N/A,#N/A,FALSE,"표지";#N/A,#N/A,FALSE,"6D16";#N/A,#N/A,FALSE,"6D22";#N/A,#N/A,FALSE,"6D22-T";#N/A,#N/A,FALSE,"Q-DEG";#N/A,#N/A,FALSE,"총손";#N/A,#N/A,FALSE,"대당";#N/A,#N/A,FALSE,"가공비"}</definedName>
    <definedName name="대4" hidden="1">{#N/A,#N/A,FALSE,"전제";#N/A,#N/A,FALSE,"표지";#N/A,#N/A,FALSE,"6D16";#N/A,#N/A,FALSE,"6D22";#N/A,#N/A,FALSE,"6D22-T";#N/A,#N/A,FALSE,"Q-DEG";#N/A,#N/A,FALSE,"총손";#N/A,#N/A,FALSE,"대당";#N/A,#N/A,FALSE,"가공비"}</definedName>
    <definedName name="대5" localSheetId="1" hidden="1">{#N/A,#N/A,FALSE,"표지";#N/A,#N/A,FALSE,"전제";#N/A,#N/A,FALSE,"대당";#N/A,#N/A,FALSE,"가공비";#N/A,#N/A,FALSE,"재료비";#N/A,#N/A,FALSE,"손익"}</definedName>
    <definedName name="대5" localSheetId="22" hidden="1">{#N/A,#N/A,FALSE,"표지";#N/A,#N/A,FALSE,"전제";#N/A,#N/A,FALSE,"대당";#N/A,#N/A,FALSE,"가공비";#N/A,#N/A,FALSE,"재료비";#N/A,#N/A,FALSE,"손익"}</definedName>
    <definedName name="대5" localSheetId="16" hidden="1">{#N/A,#N/A,FALSE,"표지";#N/A,#N/A,FALSE,"전제";#N/A,#N/A,FALSE,"대당";#N/A,#N/A,FALSE,"가공비";#N/A,#N/A,FALSE,"재료비";#N/A,#N/A,FALSE,"손익"}</definedName>
    <definedName name="대5" hidden="1">{#N/A,#N/A,FALSE,"표지";#N/A,#N/A,FALSE,"전제";#N/A,#N/A,FALSE,"대당";#N/A,#N/A,FALSE,"가공비";#N/A,#N/A,FALSE,"재료비";#N/A,#N/A,FALSE,"손익"}</definedName>
    <definedName name="대6" localSheetId="1" hidden="1">{#N/A,#N/A,FALSE,"품의서";#N/A,#N/A,FALSE,"전제";#N/A,#N/A,FALSE,"총손";#N/A,#N/A,FALSE,"손익"}</definedName>
    <definedName name="대6" localSheetId="22" hidden="1">{#N/A,#N/A,FALSE,"품의서";#N/A,#N/A,FALSE,"전제";#N/A,#N/A,FALSE,"총손";#N/A,#N/A,FALSE,"손익"}</definedName>
    <definedName name="대6" localSheetId="16" hidden="1">{#N/A,#N/A,FALSE,"품의서";#N/A,#N/A,FALSE,"전제";#N/A,#N/A,FALSE,"총손";#N/A,#N/A,FALSE,"손익"}</definedName>
    <definedName name="대6" hidden="1">{#N/A,#N/A,FALSE,"품의서";#N/A,#N/A,FALSE,"전제";#N/A,#N/A,FALSE,"총손";#N/A,#N/A,FALSE,"손익"}</definedName>
    <definedName name="대당공수계A" localSheetId="1">#REF!</definedName>
    <definedName name="대당공수계A">#REF!</definedName>
    <definedName name="대당공수계B" localSheetId="1">#REF!</definedName>
    <definedName name="대당공수계B">#REF!</definedName>
    <definedName name="대당공수계획계A" localSheetId="1">#REF!</definedName>
    <definedName name="대당공수계획계A">#REF!</definedName>
    <definedName name="대당공수계획계B" localSheetId="1">#REF!</definedName>
    <definedName name="대당공수계획계B">#REF!</definedName>
    <definedName name="대당공수계획광주A" localSheetId="1">#REF!</definedName>
    <definedName name="대당공수계획광주A">#REF!</definedName>
    <definedName name="대당공수계획광주B" localSheetId="1">#REF!</definedName>
    <definedName name="대당공수계획광주B">#REF!</definedName>
    <definedName name="대당공수계획남산" localSheetId="1">#REF!</definedName>
    <definedName name="대당공수계획남산">#REF!</definedName>
    <definedName name="대당공수계획반월A" localSheetId="1">#REF!</definedName>
    <definedName name="대당공수계획반월A">#REF!</definedName>
    <definedName name="대당공수계획반월B" localSheetId="1">#REF!</definedName>
    <definedName name="대당공수계획반월B">#REF!</definedName>
    <definedName name="대당공수계획정동A" localSheetId="1">#REF!</definedName>
    <definedName name="대당공수계획정동A">#REF!</definedName>
    <definedName name="대당공수계획정동B" localSheetId="1">#REF!</definedName>
    <definedName name="대당공수계획정동B">#REF!</definedName>
    <definedName name="대당공수광주A" localSheetId="1">#REF!</definedName>
    <definedName name="대당공수광주A">#REF!</definedName>
    <definedName name="대당공수광주B" localSheetId="1">#REF!</definedName>
    <definedName name="대당공수광주B">#REF!</definedName>
    <definedName name="대당공수남산" localSheetId="1">#REF!</definedName>
    <definedName name="대당공수남산">#REF!</definedName>
    <definedName name="대당공수반월A" localSheetId="1">#REF!</definedName>
    <definedName name="대당공수반월A">#REF!</definedName>
    <definedName name="대당공수반월B" localSheetId="1">#REF!</definedName>
    <definedName name="대당공수반월B">#REF!</definedName>
    <definedName name="대당공수정동A" localSheetId="1">#REF!</definedName>
    <definedName name="대당공수정동A">#REF!</definedName>
    <definedName name="대당공수정동B" localSheetId="1">#REF!</definedName>
    <definedName name="대당공수정동B">#REF!</definedName>
    <definedName name="대리님" localSheetId="1" hidden="1">{#N/A,#N/A,FALSE,"정공"}</definedName>
    <definedName name="대리님" localSheetId="22" hidden="1">{#N/A,#N/A,FALSE,"정공"}</definedName>
    <definedName name="대리님" localSheetId="16" hidden="1">{#N/A,#N/A,FALSE,"정공"}</definedName>
    <definedName name="대리님" hidden="1">{#N/A,#N/A,FALSE,"정공"}</definedName>
    <definedName name="대방총괄" localSheetId="1" hidden="1">{#N/A,#N/A,FALSE,"단축1";#N/A,#N/A,FALSE,"단축2";#N/A,#N/A,FALSE,"단축3";#N/A,#N/A,FALSE,"장축";#N/A,#N/A,FALSE,"4WD"}</definedName>
    <definedName name="대방총괄" localSheetId="22" hidden="1">{#N/A,#N/A,FALSE,"단축1";#N/A,#N/A,FALSE,"단축2";#N/A,#N/A,FALSE,"단축3";#N/A,#N/A,FALSE,"장축";#N/A,#N/A,FALSE,"4WD"}</definedName>
    <definedName name="대방총괄" localSheetId="16" hidden="1">{#N/A,#N/A,FALSE,"단축1";#N/A,#N/A,FALSE,"단축2";#N/A,#N/A,FALSE,"단축3";#N/A,#N/A,FALSE,"장축";#N/A,#N/A,FALSE,"4WD"}</definedName>
    <definedName name="대방총괄" hidden="1">{#N/A,#N/A,FALSE,"단축1";#N/A,#N/A,FALSE,"단축2";#N/A,#N/A,FALSE,"단축3";#N/A,#N/A,FALSE,"장축";#N/A,#N/A,FALSE,"4WD"}</definedName>
    <definedName name="대부" localSheetId="1" hidden="1">{#N/A,#N/A,FALSE,"단축1";#N/A,#N/A,FALSE,"단축2";#N/A,#N/A,FALSE,"단축3";#N/A,#N/A,FALSE,"장축";#N/A,#N/A,FALSE,"4WD"}</definedName>
    <definedName name="대부" localSheetId="22" hidden="1">{#N/A,#N/A,FALSE,"단축1";#N/A,#N/A,FALSE,"단축2";#N/A,#N/A,FALSE,"단축3";#N/A,#N/A,FALSE,"장축";#N/A,#N/A,FALSE,"4WD"}</definedName>
    <definedName name="대부" localSheetId="16" hidden="1">{#N/A,#N/A,FALSE,"단축1";#N/A,#N/A,FALSE,"단축2";#N/A,#N/A,FALSE,"단축3";#N/A,#N/A,FALSE,"장축";#N/A,#N/A,FALSE,"4WD"}</definedName>
    <definedName name="대부" hidden="1">{#N/A,#N/A,FALSE,"단축1";#N/A,#N/A,FALSE,"단축2";#N/A,#N/A,FALSE,"단축3";#N/A,#N/A,FALSE,"장축";#N/A,#N/A,FALSE,"4WD"}</definedName>
    <definedName name="대상" localSheetId="1">#REF!</definedName>
    <definedName name="대상">#REF!</definedName>
    <definedName name="대상시트" localSheetId="1" hidden="1">{#N/A,#N/A,FALSE,"정공"}</definedName>
    <definedName name="대상시트" localSheetId="22" hidden="1">{#N/A,#N/A,FALSE,"정공"}</definedName>
    <definedName name="대상시트" localSheetId="16" hidden="1">{#N/A,#N/A,FALSE,"정공"}</definedName>
    <definedName name="대상시트" hidden="1">{#N/A,#N/A,FALSE,"정공"}</definedName>
    <definedName name="대상업체" localSheetId="1">#REF!</definedName>
    <definedName name="대상업체">#REF!</definedName>
    <definedName name="대상전기" localSheetId="1" hidden="1">{#N/A,#N/A,FALSE,"품의서";#N/A,#N/A,FALSE,"전제";#N/A,#N/A,FALSE,"총손";#N/A,#N/A,FALSE,"손익";#N/A,#N/A,FALSE,"대당";#N/A,#N/A,FALSE,"가공비";#N/A,#N/A,FALSE,"재료비";#N/A,#N/A,FALSE,"판비";#N/A,#N/A,FALSE,"가격"}</definedName>
    <definedName name="대상전기" localSheetId="22" hidden="1">{#N/A,#N/A,FALSE,"품의서";#N/A,#N/A,FALSE,"전제";#N/A,#N/A,FALSE,"총손";#N/A,#N/A,FALSE,"손익";#N/A,#N/A,FALSE,"대당";#N/A,#N/A,FALSE,"가공비";#N/A,#N/A,FALSE,"재료비";#N/A,#N/A,FALSE,"판비";#N/A,#N/A,FALSE,"가격"}</definedName>
    <definedName name="대상전기" localSheetId="16" hidden="1">{#N/A,#N/A,FALSE,"품의서";#N/A,#N/A,FALSE,"전제";#N/A,#N/A,FALSE,"총손";#N/A,#N/A,FALSE,"손익";#N/A,#N/A,FALSE,"대당";#N/A,#N/A,FALSE,"가공비";#N/A,#N/A,FALSE,"재료비";#N/A,#N/A,FALSE,"판비";#N/A,#N/A,FALSE,"가격"}</definedName>
    <definedName name="대상전기" hidden="1">{#N/A,#N/A,FALSE,"품의서";#N/A,#N/A,FALSE,"전제";#N/A,#N/A,FALSE,"총손";#N/A,#N/A,FALSE,"손익";#N/A,#N/A,FALSE,"대당";#N/A,#N/A,FALSE,"가공비";#N/A,#N/A,FALSE,"재료비";#N/A,#N/A,FALSE,"판비";#N/A,#N/A,FALSE,"가격"}</definedName>
    <definedName name="대섭" localSheetId="1">#REF!</definedName>
    <definedName name="대섭">#REF!</definedName>
    <definedName name="대신" localSheetId="1" hidden="1">{#N/A,#N/A,FALSE,"단축1";#N/A,#N/A,FALSE,"단축2";#N/A,#N/A,FALSE,"단축3";#N/A,#N/A,FALSE,"장축";#N/A,#N/A,FALSE,"4WD"}</definedName>
    <definedName name="대신" localSheetId="22" hidden="1">{#N/A,#N/A,FALSE,"단축1";#N/A,#N/A,FALSE,"단축2";#N/A,#N/A,FALSE,"단축3";#N/A,#N/A,FALSE,"장축";#N/A,#N/A,FALSE,"4WD"}</definedName>
    <definedName name="대신" localSheetId="16" hidden="1">{#N/A,#N/A,FALSE,"단축1";#N/A,#N/A,FALSE,"단축2";#N/A,#N/A,FALSE,"단축3";#N/A,#N/A,FALSE,"장축";#N/A,#N/A,FALSE,"4WD"}</definedName>
    <definedName name="대신" hidden="1">{#N/A,#N/A,FALSE,"단축1";#N/A,#N/A,FALSE,"단축2";#N/A,#N/A,FALSE,"단축3";#N/A,#N/A,FALSE,"장축";#N/A,#N/A,FALSE,"4WD"}</definedName>
    <definedName name="대양기계출하용128EA" localSheetId="1">#REF!</definedName>
    <definedName name="대양기계출하용128EA">#REF!</definedName>
    <definedName name="대우" localSheetId="1" hidden="1">{#N/A,#N/A,FALSE,"정공"}</definedName>
    <definedName name="대우" localSheetId="22" hidden="1">{#N/A,#N/A,FALSE,"정공"}</definedName>
    <definedName name="대우" localSheetId="16" hidden="1">{#N/A,#N/A,FALSE,"정공"}</definedName>
    <definedName name="대우" hidden="1">{#N/A,#N/A,FALSE,"정공"}</definedName>
    <definedName name="대우하세요" localSheetId="1" hidden="1">{#N/A,#N/A,FALSE,"정공"}</definedName>
    <definedName name="대우하세요" localSheetId="22" hidden="1">{#N/A,#N/A,FALSE,"정공"}</definedName>
    <definedName name="대우하세요" localSheetId="16" hidden="1">{#N/A,#N/A,FALSE,"정공"}</definedName>
    <definedName name="대우하세요" hidden="1">{#N/A,#N/A,FALSE,"정공"}</definedName>
    <definedName name="대원" localSheetId="1" hidden="1">#REF!</definedName>
    <definedName name="대원" localSheetId="22" hidden="1">#REF!</definedName>
    <definedName name="대원" localSheetId="6" hidden="1">#REF!</definedName>
    <definedName name="대원" localSheetId="3" hidden="1">#REF!</definedName>
    <definedName name="대원" localSheetId="16" hidden="1">#REF!</definedName>
    <definedName name="대원" localSheetId="21" hidden="1">#REF!</definedName>
    <definedName name="대원" localSheetId="2" hidden="1">#REF!</definedName>
    <definedName name="대원" localSheetId="13" hidden="1">#REF!</definedName>
    <definedName name="대원" localSheetId="14" hidden="1">#REF!</definedName>
    <definedName name="대원" localSheetId="11" hidden="1">#REF!</definedName>
    <definedName name="대원" localSheetId="20" hidden="1">#REF!</definedName>
    <definedName name="대원" hidden="1">#REF!</definedName>
    <definedName name="대원3" localSheetId="1" hidden="1">#REF!</definedName>
    <definedName name="대원3" localSheetId="22" hidden="1">#REF!</definedName>
    <definedName name="대원3" localSheetId="6" hidden="1">#REF!</definedName>
    <definedName name="대원3" localSheetId="3" hidden="1">#REF!</definedName>
    <definedName name="대원3" localSheetId="16" hidden="1">#REF!</definedName>
    <definedName name="대원3" localSheetId="21" hidden="1">#REF!</definedName>
    <definedName name="대원3" localSheetId="2" hidden="1">#REF!</definedName>
    <definedName name="대원3" localSheetId="13" hidden="1">#REF!</definedName>
    <definedName name="대원3" localSheetId="14" hidden="1">#REF!</definedName>
    <definedName name="대원3" localSheetId="11" hidden="1">#REF!</definedName>
    <definedName name="대원3" localSheetId="20" hidden="1">#REF!</definedName>
    <definedName name="대원3" hidden="1">#REF!</definedName>
    <definedName name="대원4" localSheetId="1" hidden="1">#REF!</definedName>
    <definedName name="대원4" localSheetId="22" hidden="1">#REF!</definedName>
    <definedName name="대원4" localSheetId="6" hidden="1">#REF!</definedName>
    <definedName name="대원4" localSheetId="3" hidden="1">#REF!</definedName>
    <definedName name="대원4" localSheetId="16" hidden="1">#REF!</definedName>
    <definedName name="대원4" localSheetId="21" hidden="1">#REF!</definedName>
    <definedName name="대원4" localSheetId="2" hidden="1">#REF!</definedName>
    <definedName name="대원4" localSheetId="13" hidden="1">#REF!</definedName>
    <definedName name="대원4" localSheetId="14" hidden="1">#REF!</definedName>
    <definedName name="대원4" localSheetId="11" hidden="1">#REF!</definedName>
    <definedName name="대원4" localSheetId="20" hidden="1">#REF!</definedName>
    <definedName name="대원4" hidden="1">#REF!</definedName>
    <definedName name="대지역" localSheetId="1">#REF!</definedName>
    <definedName name="대지역">#REF!</definedName>
    <definedName name="대책서" localSheetId="1" hidden="1">{#N/A,#N/A,FALSE,"단축1";#N/A,#N/A,FALSE,"단축2";#N/A,#N/A,FALSE,"단축3";#N/A,#N/A,FALSE,"장축";#N/A,#N/A,FALSE,"4WD"}</definedName>
    <definedName name="대책서" localSheetId="22" hidden="1">{#N/A,#N/A,FALSE,"단축1";#N/A,#N/A,FALSE,"단축2";#N/A,#N/A,FALSE,"단축3";#N/A,#N/A,FALSE,"장축";#N/A,#N/A,FALSE,"4WD"}</definedName>
    <definedName name="대책서" localSheetId="16" hidden="1">{#N/A,#N/A,FALSE,"단축1";#N/A,#N/A,FALSE,"단축2";#N/A,#N/A,FALSE,"단축3";#N/A,#N/A,FALSE,"장축";#N/A,#N/A,FALSE,"4WD"}</definedName>
    <definedName name="대책서" hidden="1">{#N/A,#N/A,FALSE,"단축1";#N/A,#N/A,FALSE,"단축2";#N/A,#N/A,FALSE,"단축3";#N/A,#N/A,FALSE,"장축";#N/A,#N/A,FALSE,"4WD"}</definedName>
    <definedName name="대하하시오">[1]!BlankMacro1</definedName>
    <definedName name="대화상자" localSheetId="1" hidden="1">{#N/A,#N/A,FALSE,"정공"}</definedName>
    <definedName name="대화상자" localSheetId="22" hidden="1">{#N/A,#N/A,FALSE,"정공"}</definedName>
    <definedName name="대화상자" localSheetId="16" hidden="1">{#N/A,#N/A,FALSE,"정공"}</definedName>
    <definedName name="대화상자" hidden="1">{#N/A,#N/A,FALSE,"정공"}</definedName>
    <definedName name="대환율" localSheetId="1">#REF!</definedName>
    <definedName name="대환율">#REF!</definedName>
    <definedName name="대회" localSheetId="1">#REF!</definedName>
    <definedName name="대회">#REF!</definedName>
    <definedName name="도">[1]!BlankMacro1</definedName>
    <definedName name="도면표지" localSheetId="1">#REF!</definedName>
    <definedName name="도면표지">#REF!</definedName>
    <definedName name="도어2" localSheetId="1">#REF!</definedName>
    <definedName name="도어2">#REF!</definedName>
    <definedName name="도어3" localSheetId="1">#REF!</definedName>
    <definedName name="도어3">#REF!</definedName>
    <definedName name="도요">[1]!BlankMacro1</definedName>
    <definedName name="독산">[1]!BlankMacro1</definedName>
    <definedName name="독환율" localSheetId="1">#REF!</definedName>
    <definedName name="독환율">#REF!</definedName>
    <definedName name="돋움" localSheetId="1">#REF!</definedName>
    <definedName name="돋움">#REF!</definedName>
    <definedName name="돌" localSheetId="1" hidden="1">{#N/A,#N/A,FALSE,"KMC최종회의(7월) 자료"}</definedName>
    <definedName name="돌" localSheetId="22" hidden="1">{#N/A,#N/A,FALSE,"KMC최종회의(7월) 자료"}</definedName>
    <definedName name="돌" localSheetId="16" hidden="1">{#N/A,#N/A,FALSE,"KMC최종회의(7월) 자료"}</definedName>
    <definedName name="돌" hidden="1">{#N/A,#N/A,FALSE,"KMC최종회의(7월) 자료"}</definedName>
    <definedName name="동">[1]!BlankMacro1</definedName>
    <definedName name="동10" localSheetId="1" hidden="1">{#N/A,#N/A,FALSE,"KMC최종회의(7월) 자료"}</definedName>
    <definedName name="동10" localSheetId="22" hidden="1">{#N/A,#N/A,FALSE,"KMC최종회의(7월) 자료"}</definedName>
    <definedName name="동10" localSheetId="16" hidden="1">{#N/A,#N/A,FALSE,"KMC최종회의(7월) 자료"}</definedName>
    <definedName name="동10" hidden="1">{#N/A,#N/A,FALSE,"KMC최종회의(7월) 자료"}</definedName>
    <definedName name="동11">[1]!BlankMacro1</definedName>
    <definedName name="동12ㅜ">[1]!BlankMacro1</definedName>
    <definedName name="동2">[1]!BlankMacro1</definedName>
    <definedName name="동3" localSheetId="1" hidden="1">{#N/A,#N/A,FALSE,"KMC최종회의(7월) 자료"}</definedName>
    <definedName name="동3" localSheetId="22" hidden="1">{#N/A,#N/A,FALSE,"KMC최종회의(7월) 자료"}</definedName>
    <definedName name="동3" localSheetId="16" hidden="1">{#N/A,#N/A,FALSE,"KMC최종회의(7월) 자료"}</definedName>
    <definedName name="동3" hidden="1">{#N/A,#N/A,FALSE,"KMC최종회의(7월) 자료"}</definedName>
    <definedName name="동4" localSheetId="1" hidden="1">{#N/A,#N/A,FALSE,"KMC최종회의(7월) 자료"}</definedName>
    <definedName name="동4" localSheetId="22" hidden="1">{#N/A,#N/A,FALSE,"KMC최종회의(7월) 자료"}</definedName>
    <definedName name="동4" localSheetId="16" hidden="1">{#N/A,#N/A,FALSE,"KMC최종회의(7월) 자료"}</definedName>
    <definedName name="동4" hidden="1">{#N/A,#N/A,FALSE,"KMC최종회의(7월) 자료"}</definedName>
    <definedName name="동5">[1]!BlankMacro1</definedName>
    <definedName name="동6" localSheetId="1" hidden="1">{#N/A,#N/A,FALSE,"KMC최종회의(7월) 자료"}</definedName>
    <definedName name="동6" localSheetId="22" hidden="1">{#N/A,#N/A,FALSE,"KMC최종회의(7월) 자료"}</definedName>
    <definedName name="동6" localSheetId="16" hidden="1">{#N/A,#N/A,FALSE,"KMC최종회의(7월) 자료"}</definedName>
    <definedName name="동6" hidden="1">{#N/A,#N/A,FALSE,"KMC최종회의(7월) 자료"}</definedName>
    <definedName name="동7">[1]!BlankMacro1</definedName>
    <definedName name="동8">[1]!BlankMacro1</definedName>
    <definedName name="동9">[1]!BlankMacro1</definedName>
    <definedName name="동가">[1]!BlankMacro1</definedName>
    <definedName name="동ㅂ">[1]!BlankMacro1</definedName>
    <definedName name="동반진출" localSheetId="1">#REF!</definedName>
    <definedName name="동반진출">#REF!</definedName>
    <definedName name="동시작동" localSheetId="1">#REF!</definedName>
    <definedName name="동시작동">#REF!</definedName>
    <definedName name="동양종금" localSheetId="1">#REF!</definedName>
    <definedName name="동양종금">#REF!</definedName>
    <definedName name="동일" localSheetId="1">#REF!</definedName>
    <definedName name="동일">#REF!</definedName>
    <definedName name="동판수" localSheetId="1">#REF!</definedName>
    <definedName name="동판수">#REF!</definedName>
    <definedName name="됻" localSheetId="1">#REF!</definedName>
    <definedName name="됻">#REF!</definedName>
    <definedName name="두">[1]!BlankMacro1</definedName>
    <definedName name="두께" localSheetId="1">#REF!</definedName>
    <definedName name="두께">#REF!</definedName>
    <definedName name="두번째" localSheetId="1" hidden="1">{#N/A,#N/A,FALSE,"정공"}</definedName>
    <definedName name="두번째" localSheetId="22" hidden="1">{#N/A,#N/A,FALSE,"정공"}</definedName>
    <definedName name="두번째" localSheetId="16" hidden="1">{#N/A,#N/A,FALSE,"정공"}</definedName>
    <definedName name="두번째" hidden="1">{#N/A,#N/A,FALSE,"정공"}</definedName>
    <definedName name="腾腾" localSheetId="1" hidden="1">{#N/A,#N/A,FALSE,"단축1";#N/A,#N/A,FALSE,"단축2";#N/A,#N/A,FALSE,"단축3";#N/A,#N/A,FALSE,"장축";#N/A,#N/A,FALSE,"4WD"}</definedName>
    <definedName name="腾腾" localSheetId="22" hidden="1">{#N/A,#N/A,FALSE,"단축1";#N/A,#N/A,FALSE,"단축2";#N/A,#N/A,FALSE,"단축3";#N/A,#N/A,FALSE,"장축";#N/A,#N/A,FALSE,"4WD"}</definedName>
    <definedName name="腾腾" localSheetId="16" hidden="1">{#N/A,#N/A,FALSE,"단축1";#N/A,#N/A,FALSE,"단축2";#N/A,#N/A,FALSE,"단축3";#N/A,#N/A,FALSE,"장축";#N/A,#N/A,FALSE,"4WD"}</definedName>
    <definedName name="腾腾" hidden="1">{#N/A,#N/A,FALSE,"단축1";#N/A,#N/A,FALSE,"단축2";#N/A,#N/A,FALSE,"단축3";#N/A,#N/A,FALSE,"장축";#N/A,#N/A,FALSE,"4WD"}</definedName>
    <definedName name="등속1" localSheetId="1" hidden="1">{#N/A,#N/A,FALSE,"KMC최종회의(7월) 자료"}</definedName>
    <definedName name="등속1" localSheetId="22" hidden="1">{#N/A,#N/A,FALSE,"KMC최종회의(7월) 자료"}</definedName>
    <definedName name="등속1" localSheetId="16" hidden="1">{#N/A,#N/A,FALSE,"KMC최종회의(7월) 자료"}</definedName>
    <definedName name="등속1" hidden="1">{#N/A,#N/A,FALSE,"KMC최종회의(7월) 자료"}</definedName>
    <definedName name="디젤엔진개발실" localSheetId="1">#REF!</definedName>
    <definedName name="디젤엔진개발실">#REF!</definedName>
    <definedName name="ㄹ2" localSheetId="1">#REF!</definedName>
    <definedName name="ㄹ2">#REF!</definedName>
    <definedName name="ㄹㄴㅇㄴ" localSheetId="1">#REF!</definedName>
    <definedName name="ㄹㄴㅇㄴ">#REF!</definedName>
    <definedName name="ㄹㄹ" localSheetId="1">#REF!</definedName>
    <definedName name="ㄹㄹ">#REF!</definedName>
    <definedName name="ㄹㄹㄴ" localSheetId="1" hidden="1">{#N/A,#N/A,FALSE,"단축1";#N/A,#N/A,FALSE,"단축2";#N/A,#N/A,FALSE,"단축3";#N/A,#N/A,FALSE,"장축";#N/A,#N/A,FALSE,"4WD"}</definedName>
    <definedName name="ㄹㄹㄴ" localSheetId="22" hidden="1">{#N/A,#N/A,FALSE,"단축1";#N/A,#N/A,FALSE,"단축2";#N/A,#N/A,FALSE,"단축3";#N/A,#N/A,FALSE,"장축";#N/A,#N/A,FALSE,"4WD"}</definedName>
    <definedName name="ㄹㄹㄴ" localSheetId="16" hidden="1">{#N/A,#N/A,FALSE,"단축1";#N/A,#N/A,FALSE,"단축2";#N/A,#N/A,FALSE,"단축3";#N/A,#N/A,FALSE,"장축";#N/A,#N/A,FALSE,"4WD"}</definedName>
    <definedName name="ㄹㄹㄴ" hidden="1">{#N/A,#N/A,FALSE,"단축1";#N/A,#N/A,FALSE,"단축2";#N/A,#N/A,FALSE,"단축3";#N/A,#N/A,FALSE,"장축";#N/A,#N/A,FALSE,"4WD"}</definedName>
    <definedName name="ㄹㄹㄹ" localSheetId="1" hidden="1">{#N/A,#N/A,FALSE,"정공"}</definedName>
    <definedName name="ㄹㄹㄹ" localSheetId="22" hidden="1">{#N/A,#N/A,FALSE,"정공"}</definedName>
    <definedName name="ㄹㄹㄹ" localSheetId="16" hidden="1">{#N/A,#N/A,FALSE,"정공"}</definedName>
    <definedName name="ㄹㄹㄹ" hidden="1">{#N/A,#N/A,FALSE,"정공"}</definedName>
    <definedName name="ㄹㄹ호" localSheetId="1" hidden="1">{#N/A,#N/A,FALSE,"단축1";#N/A,#N/A,FALSE,"단축2";#N/A,#N/A,FALSE,"단축3";#N/A,#N/A,FALSE,"장축";#N/A,#N/A,FALSE,"4WD"}</definedName>
    <definedName name="ㄹㄹ호" localSheetId="22" hidden="1">{#N/A,#N/A,FALSE,"단축1";#N/A,#N/A,FALSE,"단축2";#N/A,#N/A,FALSE,"단축3";#N/A,#N/A,FALSE,"장축";#N/A,#N/A,FALSE,"4WD"}</definedName>
    <definedName name="ㄹㄹ호" localSheetId="16" hidden="1">{#N/A,#N/A,FALSE,"단축1";#N/A,#N/A,FALSE,"단축2";#N/A,#N/A,FALSE,"단축3";#N/A,#N/A,FALSE,"장축";#N/A,#N/A,FALSE,"4WD"}</definedName>
    <definedName name="ㄹㄹ호" hidden="1">{#N/A,#N/A,FALSE,"단축1";#N/A,#N/A,FALSE,"단축2";#N/A,#N/A,FALSE,"단축3";#N/A,#N/A,FALSE,"장축";#N/A,#N/A,FALSE,"4WD"}</definedName>
    <definedName name="ㄹㅇ" localSheetId="1" hidden="1">{#N/A,#N/A,TRUE,"Y생산";#N/A,#N/A,TRUE,"Y판매";#N/A,#N/A,TRUE,"Y총물량";#N/A,#N/A,TRUE,"Y능력";#N/A,#N/A,TRUE,"YKD"}</definedName>
    <definedName name="ㄹㅇ" localSheetId="22" hidden="1">{#N/A,#N/A,TRUE,"Y생산";#N/A,#N/A,TRUE,"Y판매";#N/A,#N/A,TRUE,"Y총물량";#N/A,#N/A,TRUE,"Y능력";#N/A,#N/A,TRUE,"YKD"}</definedName>
    <definedName name="ㄹㅇ" localSheetId="16" hidden="1">{#N/A,#N/A,TRUE,"Y생산";#N/A,#N/A,TRUE,"Y판매";#N/A,#N/A,TRUE,"Y총물량";#N/A,#N/A,TRUE,"Y능력";#N/A,#N/A,TRUE,"YKD"}</definedName>
    <definedName name="ㄹㅇ" hidden="1">{#N/A,#N/A,TRUE,"Y생산";#N/A,#N/A,TRUE,"Y판매";#N/A,#N/A,TRUE,"Y총물량";#N/A,#N/A,TRUE,"Y능력";#N/A,#N/A,TRUE,"YKD"}</definedName>
    <definedName name="ㄹㅇㄹㄹㄹㄹ" localSheetId="1" hidden="1">{#N/A,#N/A,FALSE,"정공"}</definedName>
    <definedName name="ㄹㅇㄹㄹㄹㄹ" localSheetId="22" hidden="1">{#N/A,#N/A,FALSE,"정공"}</definedName>
    <definedName name="ㄹㅇㄹㄹㄹㄹ" localSheetId="16" hidden="1">{#N/A,#N/A,FALSE,"정공"}</definedName>
    <definedName name="ㄹㅇㄹㄹㄹㄹ" hidden="1">{#N/A,#N/A,FALSE,"정공"}</definedName>
    <definedName name="ㄹㅇㅀ" localSheetId="1" hidden="1">{#N/A,#N/A,FALSE,"단축1";#N/A,#N/A,FALSE,"단축2";#N/A,#N/A,FALSE,"단축3";#N/A,#N/A,FALSE,"장축";#N/A,#N/A,FALSE,"4WD"}</definedName>
    <definedName name="ㄹㅇㅀ" localSheetId="22" hidden="1">{#N/A,#N/A,FALSE,"단축1";#N/A,#N/A,FALSE,"단축2";#N/A,#N/A,FALSE,"단축3";#N/A,#N/A,FALSE,"장축";#N/A,#N/A,FALSE,"4WD"}</definedName>
    <definedName name="ㄹㅇㅀ" localSheetId="16" hidden="1">{#N/A,#N/A,FALSE,"단축1";#N/A,#N/A,FALSE,"단축2";#N/A,#N/A,FALSE,"단축3";#N/A,#N/A,FALSE,"장축";#N/A,#N/A,FALSE,"4WD"}</definedName>
    <definedName name="ㄹㅇㅀ" hidden="1">{#N/A,#N/A,FALSE,"단축1";#N/A,#N/A,FALSE,"단축2";#N/A,#N/A,FALSE,"단축3";#N/A,#N/A,FALSE,"장축";#N/A,#N/A,FALSE,"4WD"}</definedName>
    <definedName name="ㄹㅇㅎㄴㅇ">[1]!BlankMacro1</definedName>
    <definedName name="ㄹㅇㅎㅇㅁㄴㄹ호" localSheetId="1">#REF!</definedName>
    <definedName name="ㄹㅇㅎㅇㅁㄴㄹ호">#REF!</definedName>
    <definedName name="ㄹ어ㅓ럴" localSheetId="1" hidden="1">{#N/A,#N/A,FALSE,"단축1";#N/A,#N/A,FALSE,"단축2";#N/A,#N/A,FALSE,"단축3";#N/A,#N/A,FALSE,"장축";#N/A,#N/A,FALSE,"4WD"}</definedName>
    <definedName name="ㄹ어ㅓ럴" localSheetId="22" hidden="1">{#N/A,#N/A,FALSE,"단축1";#N/A,#N/A,FALSE,"단축2";#N/A,#N/A,FALSE,"단축3";#N/A,#N/A,FALSE,"장축";#N/A,#N/A,FALSE,"4WD"}</definedName>
    <definedName name="ㄹ어ㅓ럴" localSheetId="16" hidden="1">{#N/A,#N/A,FALSE,"단축1";#N/A,#N/A,FALSE,"단축2";#N/A,#N/A,FALSE,"단축3";#N/A,#N/A,FALSE,"장축";#N/A,#N/A,FALSE,"4WD"}</definedName>
    <definedName name="ㄹ어ㅓ럴" hidden="1">{#N/A,#N/A,FALSE,"단축1";#N/A,#N/A,FALSE,"단축2";#N/A,#N/A,FALSE,"단축3";#N/A,#N/A,FALSE,"장축";#N/A,#N/A,FALSE,"4WD"}</definedName>
    <definedName name="ㄹ히" localSheetId="1" hidden="1">{#N/A,#N/A,TRUE,"Y생산";#N/A,#N/A,TRUE,"Y판매";#N/A,#N/A,TRUE,"Y총물량";#N/A,#N/A,TRUE,"Y능력";#N/A,#N/A,TRUE,"YKD"}</definedName>
    <definedName name="ㄹ히" localSheetId="22" hidden="1">{#N/A,#N/A,TRUE,"Y생산";#N/A,#N/A,TRUE,"Y판매";#N/A,#N/A,TRUE,"Y총물량";#N/A,#N/A,TRUE,"Y능력";#N/A,#N/A,TRUE,"YKD"}</definedName>
    <definedName name="ㄹ히" localSheetId="16" hidden="1">{#N/A,#N/A,TRUE,"Y생산";#N/A,#N/A,TRUE,"Y판매";#N/A,#N/A,TRUE,"Y총물량";#N/A,#N/A,TRUE,"Y능력";#N/A,#N/A,TRUE,"YKD"}</definedName>
    <definedName name="ㄹ히" hidden="1">{#N/A,#N/A,TRUE,"Y생산";#N/A,#N/A,TRUE,"Y판매";#N/A,#N/A,TRUE,"Y총물량";#N/A,#N/A,TRUE,"Y능력";#N/A,#N/A,TRUE,"YKD"}</definedName>
    <definedName name="라" localSheetId="1">#REF!</definedName>
    <definedName name="라">#REF!</definedName>
    <definedName name="라라" localSheetId="1">BlankMacro1</definedName>
    <definedName name="라라">BlankMacro1</definedName>
    <definedName name="란다리아" localSheetId="1" hidden="1">{#N/A,#N/A,FALSE,"정공"}</definedName>
    <definedName name="란다리아" localSheetId="22" hidden="1">{#N/A,#N/A,FALSE,"정공"}</definedName>
    <definedName name="란다리아" localSheetId="16" hidden="1">{#N/A,#N/A,FALSE,"정공"}</definedName>
    <definedName name="란다리아" hidden="1">{#N/A,#N/A,FALSE,"정공"}</definedName>
    <definedName name="러시아" localSheetId="1" hidden="1">{#N/A,#N/A,FALSE,"단축1";#N/A,#N/A,FALSE,"단축2";#N/A,#N/A,FALSE,"단축3";#N/A,#N/A,FALSE,"장축";#N/A,#N/A,FALSE,"4WD"}</definedName>
    <definedName name="러시아" localSheetId="22" hidden="1">{#N/A,#N/A,FALSE,"단축1";#N/A,#N/A,FALSE,"단축2";#N/A,#N/A,FALSE,"단축3";#N/A,#N/A,FALSE,"장축";#N/A,#N/A,FALSE,"4WD"}</definedName>
    <definedName name="러시아" localSheetId="16" hidden="1">{#N/A,#N/A,FALSE,"단축1";#N/A,#N/A,FALSE,"단축2";#N/A,#N/A,FALSE,"단축3";#N/A,#N/A,FALSE,"장축";#N/A,#N/A,FALSE,"4WD"}</definedName>
    <definedName name="러시아" localSheetId="17" hidden="1">{#N/A,#N/A,FALSE,"단축1";#N/A,#N/A,FALSE,"단축2";#N/A,#N/A,FALSE,"단축3";#N/A,#N/A,FALSE,"장축";#N/A,#N/A,FALSE,"4WD"}</definedName>
    <definedName name="러시아" localSheetId="23" hidden="1">{#N/A,#N/A,FALSE,"단축1";#N/A,#N/A,FALSE,"단축2";#N/A,#N/A,FALSE,"단축3";#N/A,#N/A,FALSE,"장축";#N/A,#N/A,FALSE,"4WD"}</definedName>
    <definedName name="러시아" hidden="1">{#N/A,#N/A,FALSE,"단축1";#N/A,#N/A,FALSE,"단축2";#N/A,#N/A,FALSE,"단축3";#N/A,#N/A,FALSE,"장축";#N/A,#N/A,FALSE,"4WD"}</definedName>
    <definedName name="렌치_75IN" localSheetId="1">#REF!</definedName>
    <definedName name="렌치_75IN">#REF!</definedName>
    <definedName name="로" localSheetId="1" hidden="1">{#N/A,#N/A,FALSE,"KMC최종회의(7월) 자료"}</definedName>
    <definedName name="로" localSheetId="22" hidden="1">{#N/A,#N/A,FALSE,"KMC최종회의(7월) 자료"}</definedName>
    <definedName name="로" localSheetId="16" hidden="1">{#N/A,#N/A,FALSE,"KMC최종회의(7월) 자료"}</definedName>
    <definedName name="로" hidden="1">{#N/A,#N/A,FALSE,"KMC최종회의(7월) 자료"}</definedName>
    <definedName name="로6">[1]!BlankMacro1</definedName>
    <definedName name="로로로" localSheetId="1">#REF!</definedName>
    <definedName name="로로로">#REF!</definedName>
    <definedName name="로커커버" localSheetId="1" hidden="1">{#N/A,#N/A,FALSE,"단축1";#N/A,#N/A,FALSE,"단축2";#N/A,#N/A,FALSE,"단축3";#N/A,#N/A,FALSE,"장축";#N/A,#N/A,FALSE,"4WD"}</definedName>
    <definedName name="로커커버" localSheetId="22" hidden="1">{#N/A,#N/A,FALSE,"단축1";#N/A,#N/A,FALSE,"단축2";#N/A,#N/A,FALSE,"단축3";#N/A,#N/A,FALSE,"장축";#N/A,#N/A,FALSE,"4WD"}</definedName>
    <definedName name="로커커버" localSheetId="16" hidden="1">{#N/A,#N/A,FALSE,"단축1";#N/A,#N/A,FALSE,"단축2";#N/A,#N/A,FALSE,"단축3";#N/A,#N/A,FALSE,"장축";#N/A,#N/A,FALSE,"4WD"}</definedName>
    <definedName name="로커커버" localSheetId="17" hidden="1">{#N/A,#N/A,FALSE,"단축1";#N/A,#N/A,FALSE,"단축2";#N/A,#N/A,FALSE,"단축3";#N/A,#N/A,FALSE,"장축";#N/A,#N/A,FALSE,"4WD"}</definedName>
    <definedName name="로커커버" localSheetId="23" hidden="1">{#N/A,#N/A,FALSE,"단축1";#N/A,#N/A,FALSE,"단축2";#N/A,#N/A,FALSE,"단축3";#N/A,#N/A,FALSE,"장축";#N/A,#N/A,FALSE,"4WD"}</definedName>
    <definedName name="로커커버" hidden="1">{#N/A,#N/A,FALSE,"단축1";#N/A,#N/A,FALSE,"단축2";#N/A,#N/A,FALSE,"단축3";#N/A,#N/A,FALSE,"장축";#N/A,#N/A,FALSE,"4WD"}</definedName>
    <definedName name="롱" localSheetId="1" hidden="1">{#N/A,#N/A,FALSE,"단축1";#N/A,#N/A,FALSE,"단축2";#N/A,#N/A,FALSE,"단축3";#N/A,#N/A,FALSE,"장축";#N/A,#N/A,FALSE,"4WD"}</definedName>
    <definedName name="롱" localSheetId="22" hidden="1">{#N/A,#N/A,FALSE,"단축1";#N/A,#N/A,FALSE,"단축2";#N/A,#N/A,FALSE,"단축3";#N/A,#N/A,FALSE,"장축";#N/A,#N/A,FALSE,"4WD"}</definedName>
    <definedName name="롱" localSheetId="16" hidden="1">{#N/A,#N/A,FALSE,"단축1";#N/A,#N/A,FALSE,"단축2";#N/A,#N/A,FALSE,"단축3";#N/A,#N/A,FALSE,"장축";#N/A,#N/A,FALSE,"4WD"}</definedName>
    <definedName name="롱" hidden="1">{#N/A,#N/A,FALSE,"단축1";#N/A,#N/A,FALSE,"단축2";#N/A,#N/A,FALSE,"단축3";#N/A,#N/A,FALSE,"장축";#N/A,#N/A,FALSE,"4WD"}</definedName>
    <definedName name="루" localSheetId="1" hidden="1">{#N/A,#N/A,FALSE,"KMC최종회의(7월) 자료"}</definedName>
    <definedName name="루" localSheetId="22" hidden="1">{#N/A,#N/A,FALSE,"KMC최종회의(7월) 자료"}</definedName>
    <definedName name="루" localSheetId="16" hidden="1">{#N/A,#N/A,FALSE,"KMC최종회의(7월) 자료"}</definedName>
    <definedName name="루" hidden="1">{#N/A,#N/A,FALSE,"KMC최종회의(7월) 자료"}</definedName>
    <definedName name="刘海滨" localSheetId="1" hidden="1">{#N/A,#N/A,FALSE,"단축1";#N/A,#N/A,FALSE,"단축2";#N/A,#N/A,FALSE,"단축3";#N/A,#N/A,FALSE,"장축";#N/A,#N/A,FALSE,"4WD"}</definedName>
    <definedName name="刘海滨" localSheetId="22" hidden="1">{#N/A,#N/A,FALSE,"단축1";#N/A,#N/A,FALSE,"단축2";#N/A,#N/A,FALSE,"단축3";#N/A,#N/A,FALSE,"장축";#N/A,#N/A,FALSE,"4WD"}</definedName>
    <definedName name="刘海滨" localSheetId="16" hidden="1">{#N/A,#N/A,FALSE,"단축1";#N/A,#N/A,FALSE,"단축2";#N/A,#N/A,FALSE,"단축3";#N/A,#N/A,FALSE,"장축";#N/A,#N/A,FALSE,"4WD"}</definedName>
    <definedName name="刘海滨" hidden="1">{#N/A,#N/A,FALSE,"단축1";#N/A,#N/A,FALSE,"단축2";#N/A,#N/A,FALSE,"단축3";#N/A,#N/A,FALSE,"장축";#N/A,#N/A,FALSE,"4WD"}</definedName>
    <definedName name="리" localSheetId="1" hidden="1">{#N/A,#N/A,FALSE,"단축1";#N/A,#N/A,FALSE,"단축2";#N/A,#N/A,FALSE,"단축3";#N/A,#N/A,FALSE,"장축";#N/A,#N/A,FALSE,"4WD"}</definedName>
    <definedName name="리" localSheetId="22" hidden="1">{#N/A,#N/A,FALSE,"단축1";#N/A,#N/A,FALSE,"단축2";#N/A,#N/A,FALSE,"단축3";#N/A,#N/A,FALSE,"장축";#N/A,#N/A,FALSE,"4WD"}</definedName>
    <definedName name="리" localSheetId="16" hidden="1">{#N/A,#N/A,FALSE,"단축1";#N/A,#N/A,FALSE,"단축2";#N/A,#N/A,FALSE,"단축3";#N/A,#N/A,FALSE,"장축";#N/A,#N/A,FALSE,"4WD"}</definedName>
    <definedName name="리" localSheetId="17" hidden="1">{#N/A,#N/A,FALSE,"단축1";#N/A,#N/A,FALSE,"단축2";#N/A,#N/A,FALSE,"단축3";#N/A,#N/A,FALSE,"장축";#N/A,#N/A,FALSE,"4WD"}</definedName>
    <definedName name="리" localSheetId="23" hidden="1">{#N/A,#N/A,FALSE,"단축1";#N/A,#N/A,FALSE,"단축2";#N/A,#N/A,FALSE,"단축3";#N/A,#N/A,FALSE,"장축";#N/A,#N/A,FALSE,"4WD"}</definedName>
    <definedName name="리" hidden="1">{#N/A,#N/A,FALSE,"단축1";#N/A,#N/A,FALSE,"단축2";#N/A,#N/A,FALSE,"단축3";#N/A,#N/A,FALSE,"장축";#N/A,#N/A,FALSE,"4WD"}</definedName>
    <definedName name="ㄻㄴㅇㄹ" localSheetId="1" hidden="1">{#N/A,#N/A,FALSE,"정공"}</definedName>
    <definedName name="ㄻㄴㅇㄹ" localSheetId="22" hidden="1">{#N/A,#N/A,FALSE,"정공"}</definedName>
    <definedName name="ㄻㄴㅇㄹ" localSheetId="16" hidden="1">{#N/A,#N/A,FALSE,"정공"}</definedName>
    <definedName name="ㄻㄴㅇㄹ" hidden="1">{#N/A,#N/A,FALSE,"정공"}</definedName>
    <definedName name="ㄻㄻ" localSheetId="1">#REF!</definedName>
    <definedName name="ㄻㄻ">#REF!</definedName>
    <definedName name="ㅀ" localSheetId="1" hidden="1">{#N/A,#N/A,FALSE,"단축1";#N/A,#N/A,FALSE,"단축2";#N/A,#N/A,FALSE,"단축3";#N/A,#N/A,FALSE,"장축";#N/A,#N/A,FALSE,"4WD"}</definedName>
    <definedName name="ㅀ" hidden="1">{#N/A,#N/A,FALSE,"단축1";#N/A,#N/A,FALSE,"단축2";#N/A,#N/A,FALSE,"단축3";#N/A,#N/A,FALSE,"장축";#N/A,#N/A,FALSE,"4WD"}</definedName>
    <definedName name="ㅀㄷㅇㅎ" localSheetId="1">#REF!</definedName>
    <definedName name="ㅀㄷㅇㅎ">#REF!</definedName>
    <definedName name="ㅀㅇ">[1]!BlankMacro1</definedName>
    <definedName name="ㅁ" localSheetId="1">#REF!</definedName>
    <definedName name="ㅁ">#REF!</definedName>
    <definedName name="ㅁ01" localSheetId="1">#REF!</definedName>
    <definedName name="ㅁ01">#REF!</definedName>
    <definedName name="ㅁ1" localSheetId="1">#REF!</definedName>
    <definedName name="ㅁ1">#REF!</definedName>
    <definedName name="ㅁ1430" localSheetId="1">#REF!</definedName>
    <definedName name="ㅁ1430">#REF!</definedName>
    <definedName name="ㅁ169" localSheetId="1">#REF!</definedName>
    <definedName name="ㅁ169">#REF!</definedName>
    <definedName name="ㅁA1" localSheetId="1">#REF!</definedName>
    <definedName name="ㅁA1">#REF!</definedName>
    <definedName name="ㅁddd" localSheetId="1">#REF!</definedName>
    <definedName name="ㅁddd">#REF!</definedName>
    <definedName name="ㅁㄴ" localSheetId="1" hidden="1">{#N/A,#N/A,FALSE,"정공"}</definedName>
    <definedName name="ㅁㄴ" localSheetId="22" hidden="1">{#N/A,#N/A,FALSE,"정공"}</definedName>
    <definedName name="ㅁㄴ" localSheetId="16" hidden="1">{#N/A,#N/A,FALSE,"정공"}</definedName>
    <definedName name="ㅁㄴ" hidden="1">{#N/A,#N/A,FALSE,"정공"}</definedName>
    <definedName name="ㅁㄴㄴ">[1]!BlankMacro1</definedName>
    <definedName name="ㅁㄴㅁㄴ" localSheetId="1" hidden="1">{#N/A,#N/A,FALSE,"정공"}</definedName>
    <definedName name="ㅁㄴㅁㄴ" localSheetId="22" hidden="1">{#N/A,#N/A,FALSE,"정공"}</definedName>
    <definedName name="ㅁㄴㅁㄴ" localSheetId="16" hidden="1">{#N/A,#N/A,FALSE,"정공"}</definedName>
    <definedName name="ㅁㄴㅁㄴ" hidden="1">{#N/A,#N/A,FALSE,"정공"}</definedName>
    <definedName name="ㅁㄴㅇ" localSheetId="1" hidden="1">{#N/A,#N/A,FALSE,"단축1";#N/A,#N/A,FALSE,"단축2";#N/A,#N/A,FALSE,"단축3";#N/A,#N/A,FALSE,"장축";#N/A,#N/A,FALSE,"4WD"}</definedName>
    <definedName name="ㅁㄴㅇ" localSheetId="22" hidden="1">{#N/A,#N/A,FALSE,"단축1";#N/A,#N/A,FALSE,"단축2";#N/A,#N/A,FALSE,"단축3";#N/A,#N/A,FALSE,"장축";#N/A,#N/A,FALSE,"4WD"}</definedName>
    <definedName name="ㅁㄴㅇ" localSheetId="16" hidden="1">{#N/A,#N/A,FALSE,"단축1";#N/A,#N/A,FALSE,"단축2";#N/A,#N/A,FALSE,"단축3";#N/A,#N/A,FALSE,"장축";#N/A,#N/A,FALSE,"4WD"}</definedName>
    <definedName name="ㅁㄴㅇ" hidden="1">{#N/A,#N/A,FALSE,"단축1";#N/A,#N/A,FALSE,"단축2";#N/A,#N/A,FALSE,"단축3";#N/A,#N/A,FALSE,"장축";#N/A,#N/A,FALSE,"4WD"}</definedName>
    <definedName name="ㅁㄴㅇㄱ" localSheetId="1">#REF!</definedName>
    <definedName name="ㅁㄴㅇㄱ">#REF!</definedName>
    <definedName name="ㅁㄴㅇㄴ" localSheetId="1" hidden="1">{#N/A,#N/A,FALSE,"정공"}</definedName>
    <definedName name="ㅁㄴㅇㄴ" localSheetId="22" hidden="1">{#N/A,#N/A,FALSE,"정공"}</definedName>
    <definedName name="ㅁㄴㅇㄴ" localSheetId="16" hidden="1">{#N/A,#N/A,FALSE,"정공"}</definedName>
    <definedName name="ㅁㄴㅇㄴ" hidden="1">{#N/A,#N/A,FALSE,"정공"}</definedName>
    <definedName name="ㅁㄴㅇㄹ" localSheetId="1" hidden="1">{#N/A,#N/A,FALSE,"단축1";#N/A,#N/A,FALSE,"단축2";#N/A,#N/A,FALSE,"단축3";#N/A,#N/A,FALSE,"장축";#N/A,#N/A,FALSE,"4WD"}</definedName>
    <definedName name="ㅁㄴㅇㄹ" localSheetId="22" hidden="1">{#N/A,#N/A,FALSE,"단축1";#N/A,#N/A,FALSE,"단축2";#N/A,#N/A,FALSE,"단축3";#N/A,#N/A,FALSE,"장축";#N/A,#N/A,FALSE,"4WD"}</definedName>
    <definedName name="ㅁㄴㅇㄹ" localSheetId="16" hidden="1">{#N/A,#N/A,FALSE,"단축1";#N/A,#N/A,FALSE,"단축2";#N/A,#N/A,FALSE,"단축3";#N/A,#N/A,FALSE,"장축";#N/A,#N/A,FALSE,"4WD"}</definedName>
    <definedName name="ㅁㄴㅇㄹ" hidden="1">{#N/A,#N/A,FALSE,"단축1";#N/A,#N/A,FALSE,"단축2";#N/A,#N/A,FALSE,"단축3";#N/A,#N/A,FALSE,"장축";#N/A,#N/A,FALSE,"4WD"}</definedName>
    <definedName name="ㅁㄴㅇㅁ" localSheetId="1" hidden="1">{#N/A,#N/A,FALSE,"정공"}</definedName>
    <definedName name="ㅁㄴㅇㅁ" localSheetId="22" hidden="1">{#N/A,#N/A,FALSE,"정공"}</definedName>
    <definedName name="ㅁㄴㅇㅁ" localSheetId="16" hidden="1">{#N/A,#N/A,FALSE,"정공"}</definedName>
    <definedName name="ㅁㄴㅇㅁ" hidden="1">{#N/A,#N/A,FALSE,"정공"}</definedName>
    <definedName name="ㅁㄴㅇㅁㄴㅇ" localSheetId="1" hidden="1">{#N/A,#N/A,FALSE,"단축1";#N/A,#N/A,FALSE,"단축2";#N/A,#N/A,FALSE,"단축3";#N/A,#N/A,FALSE,"장축";#N/A,#N/A,FALSE,"4WD"}</definedName>
    <definedName name="ㅁㄴㅇㅁㄴㅇ" localSheetId="22" hidden="1">{#N/A,#N/A,FALSE,"단축1";#N/A,#N/A,FALSE,"단축2";#N/A,#N/A,FALSE,"단축3";#N/A,#N/A,FALSE,"장축";#N/A,#N/A,FALSE,"4WD"}</definedName>
    <definedName name="ㅁㄴㅇㅁㄴㅇ" localSheetId="16" hidden="1">{#N/A,#N/A,FALSE,"단축1";#N/A,#N/A,FALSE,"단축2";#N/A,#N/A,FALSE,"단축3";#N/A,#N/A,FALSE,"장축";#N/A,#N/A,FALSE,"4WD"}</definedName>
    <definedName name="ㅁㄴㅇㅁㄴㅇ" localSheetId="17" hidden="1">{#N/A,#N/A,FALSE,"단축1";#N/A,#N/A,FALSE,"단축2";#N/A,#N/A,FALSE,"단축3";#N/A,#N/A,FALSE,"장축";#N/A,#N/A,FALSE,"4WD"}</definedName>
    <definedName name="ㅁㄴㅇㅁㄴㅇ" localSheetId="23" hidden="1">{#N/A,#N/A,FALSE,"단축1";#N/A,#N/A,FALSE,"단축2";#N/A,#N/A,FALSE,"단축3";#N/A,#N/A,FALSE,"장축";#N/A,#N/A,FALSE,"4WD"}</definedName>
    <definedName name="ㅁㄴㅇㅁㄴㅇ" hidden="1">{#N/A,#N/A,FALSE,"단축1";#N/A,#N/A,FALSE,"단축2";#N/A,#N/A,FALSE,"단축3";#N/A,#N/A,FALSE,"장축";#N/A,#N/A,FALSE,"4WD"}</definedName>
    <definedName name="ㅁㄴㅇㅁㅂㄱ" localSheetId="1">#REF!</definedName>
    <definedName name="ㅁㄴㅇㅁㅂㄱ">#REF!</definedName>
    <definedName name="ㅁㄴㅇㅎㅁㄶ" localSheetId="1">#REF!</definedName>
    <definedName name="ㅁㄴㅇㅎㅁㄶ">#REF!</definedName>
    <definedName name="ㅁㄹㅇ" localSheetId="1" hidden="1">{#N/A,#N/A,FALSE,"단축1";#N/A,#N/A,FALSE,"단축2";#N/A,#N/A,FALSE,"단축3";#N/A,#N/A,FALSE,"장축";#N/A,#N/A,FALSE,"4WD"}</definedName>
    <definedName name="ㅁㄹㅇ" localSheetId="22" hidden="1">{#N/A,#N/A,FALSE,"단축1";#N/A,#N/A,FALSE,"단축2";#N/A,#N/A,FALSE,"단축3";#N/A,#N/A,FALSE,"장축";#N/A,#N/A,FALSE,"4WD"}</definedName>
    <definedName name="ㅁㄹㅇ" localSheetId="16" hidden="1">{#N/A,#N/A,FALSE,"단축1";#N/A,#N/A,FALSE,"단축2";#N/A,#N/A,FALSE,"단축3";#N/A,#N/A,FALSE,"장축";#N/A,#N/A,FALSE,"4WD"}</definedName>
    <definedName name="ㅁㄹㅇ" hidden="1">{#N/A,#N/A,FALSE,"단축1";#N/A,#N/A,FALSE,"단축2";#N/A,#N/A,FALSE,"단축3";#N/A,#N/A,FALSE,"장축";#N/A,#N/A,FALSE,"4WD"}</definedName>
    <definedName name="ㅁ롷ㄷㄱ" localSheetId="1">#REF!</definedName>
    <definedName name="ㅁ롷ㄷㄱ">#REF!</definedName>
    <definedName name="ㅁㅀㅁㄶ" localSheetId="1">#REF!</definedName>
    <definedName name="ㅁㅀㅁㄶ">#REF!</definedName>
    <definedName name="ㅁㅀㅁㅎ" localSheetId="1">#REF!</definedName>
    <definedName name="ㅁㅀㅁㅎ">#REF!</definedName>
    <definedName name="ㅁㅁ" localSheetId="1">#REF!</definedName>
    <definedName name="ㅁㅁ">#REF!</definedName>
    <definedName name="ㅁㅁㄹ" localSheetId="1">#REF!</definedName>
    <definedName name="ㅁㅁㄹ">#REF!</definedName>
    <definedName name="ㅁㅁㅁ">[1]!BlankMacro1</definedName>
    <definedName name="ㅁㅁㅁㅁ">[1]!BlankMacro1</definedName>
    <definedName name="ㅁㅁㅁㅁㅁ" localSheetId="1">#REF!</definedName>
    <definedName name="ㅁㅁㅁㅁㅁ">#REF!</definedName>
    <definedName name="ㅁㅁㅁㅁㅁㅁ">[1]!BlankMacro1</definedName>
    <definedName name="ㅁㅁㅁㅁㅁㅁㅁ" localSheetId="1" hidden="1">{#N/A,#N/A,FALSE,"정공"}</definedName>
    <definedName name="ㅁㅁㅁㅁㅁㅁㅁ" localSheetId="22" hidden="1">{#N/A,#N/A,FALSE,"정공"}</definedName>
    <definedName name="ㅁㅁㅁㅁㅁㅁㅁ" localSheetId="16" hidden="1">{#N/A,#N/A,FALSE,"정공"}</definedName>
    <definedName name="ㅁㅁㅁㅁㅁㅁㅁ" hidden="1">{#N/A,#N/A,FALSE,"정공"}</definedName>
    <definedName name="ㅁㅁㅁㅁㅁㅁㅁㅁㅁㅁ">[1]!BlankMacro1</definedName>
    <definedName name="ㅁㅁㅁㅁㅁㅁㅁㅁㅁㅁㅁ">[1]!BlankMacro1</definedName>
    <definedName name="ㅁㅁㅁㅁㅁㅁㅁㅁㅁㅁㅁㅁㅁㅁㅁㅁ">[1]!BlankMacro1</definedName>
    <definedName name="ㅁㅁㅁㅁㅁㅁㅁㅁㅁㅁㅁㅁㅁㅁㅁㅁㅁㅁ">[1]!BlankMacro1</definedName>
    <definedName name="ㅁㅁㅁㅁㅁㅁㅁㅁㅁㅁㅁㅁㅁㅁㅁㅁㅁㅁㅁ">[1]!BlankMacro1</definedName>
    <definedName name="ㅁㅁㅁㅁㅁㅁㅁㅁㅁㅁㅁㅁㅁㅁㅁㅁㅁㅁㅁㅁㅁㅁㅁ">[1]!BlankMacro1</definedName>
    <definedName name="ㅁㅁㅁㅁㅁㅁㅁㅁㅁㅁㅁㅁㅁㅁㅁㅁㅁㅁㅁㅁㅁㅁㅁㅁㅁㅁㅁㅁ">[1]!BlankMacro1</definedName>
    <definedName name="ㅁㅁㅁㅇ" localSheetId="1" hidden="1">{#N/A,#N/A,FALSE,"단축1";#N/A,#N/A,FALSE,"단축2";#N/A,#N/A,FALSE,"단축3";#N/A,#N/A,FALSE,"장축";#N/A,#N/A,FALSE,"4WD"}</definedName>
    <definedName name="ㅁㅁㅁㅇ" localSheetId="22" hidden="1">{#N/A,#N/A,FALSE,"단축1";#N/A,#N/A,FALSE,"단축2";#N/A,#N/A,FALSE,"단축3";#N/A,#N/A,FALSE,"장축";#N/A,#N/A,FALSE,"4WD"}</definedName>
    <definedName name="ㅁㅁㅁㅇ" localSheetId="16" hidden="1">{#N/A,#N/A,FALSE,"단축1";#N/A,#N/A,FALSE,"단축2";#N/A,#N/A,FALSE,"단축3";#N/A,#N/A,FALSE,"장축";#N/A,#N/A,FALSE,"4WD"}</definedName>
    <definedName name="ㅁㅁㅁㅇ" hidden="1">{#N/A,#N/A,FALSE,"단축1";#N/A,#N/A,FALSE,"단축2";#N/A,#N/A,FALSE,"단축3";#N/A,#N/A,FALSE,"장축";#N/A,#N/A,FALSE,"4WD"}</definedName>
    <definedName name="ㅁㅇ" localSheetId="1" hidden="1">{#N/A,#N/A,TRUE,"Y생산";#N/A,#N/A,TRUE,"Y판매";#N/A,#N/A,TRUE,"Y총물량";#N/A,#N/A,TRUE,"Y능력";#N/A,#N/A,TRUE,"YKD"}</definedName>
    <definedName name="ㅁㅇ" localSheetId="22" hidden="1">{#N/A,#N/A,TRUE,"Y생산";#N/A,#N/A,TRUE,"Y판매";#N/A,#N/A,TRUE,"Y총물량";#N/A,#N/A,TRUE,"Y능력";#N/A,#N/A,TRUE,"YKD"}</definedName>
    <definedName name="ㅁㅇ" localSheetId="16" hidden="1">{#N/A,#N/A,TRUE,"Y생산";#N/A,#N/A,TRUE,"Y판매";#N/A,#N/A,TRUE,"Y총물량";#N/A,#N/A,TRUE,"Y능력";#N/A,#N/A,TRUE,"YKD"}</definedName>
    <definedName name="ㅁㅇ" hidden="1">{#N/A,#N/A,TRUE,"Y생산";#N/A,#N/A,TRUE,"Y판매";#N/A,#N/A,TRUE,"Y총물량";#N/A,#N/A,TRUE,"Y능력";#N/A,#N/A,TRUE,"YKD"}</definedName>
    <definedName name="ㅁㅇㄱㅎ" localSheetId="1" hidden="1">{#N/A,#N/A,FALSE,"단축1";#N/A,#N/A,FALSE,"단축2";#N/A,#N/A,FALSE,"단축3";#N/A,#N/A,FALSE,"장축";#N/A,#N/A,FALSE,"4WD"}</definedName>
    <definedName name="ㅁㅇㄱㅎ" localSheetId="22" hidden="1">{#N/A,#N/A,FALSE,"단축1";#N/A,#N/A,FALSE,"단축2";#N/A,#N/A,FALSE,"단축3";#N/A,#N/A,FALSE,"장축";#N/A,#N/A,FALSE,"4WD"}</definedName>
    <definedName name="ㅁㅇㄱㅎ" localSheetId="16" hidden="1">{#N/A,#N/A,FALSE,"단축1";#N/A,#N/A,FALSE,"단축2";#N/A,#N/A,FALSE,"단축3";#N/A,#N/A,FALSE,"장축";#N/A,#N/A,FALSE,"4WD"}</definedName>
    <definedName name="ㅁㅇㄱㅎ" hidden="1">{#N/A,#N/A,FALSE,"단축1";#N/A,#N/A,FALSE,"단축2";#N/A,#N/A,FALSE,"단축3";#N/A,#N/A,FALSE,"장축";#N/A,#N/A,FALSE,"4WD"}</definedName>
    <definedName name="ㅁㅇㄹ" localSheetId="1" hidden="1">{#N/A,#N/A,FALSE,"단축1";#N/A,#N/A,FALSE,"단축2";#N/A,#N/A,FALSE,"단축3";#N/A,#N/A,FALSE,"장축";#N/A,#N/A,FALSE,"4WD"}</definedName>
    <definedName name="ㅁㅇㄹ" localSheetId="22" hidden="1">{#N/A,#N/A,FALSE,"단축1";#N/A,#N/A,FALSE,"단축2";#N/A,#N/A,FALSE,"단축3";#N/A,#N/A,FALSE,"장축";#N/A,#N/A,FALSE,"4WD"}</definedName>
    <definedName name="ㅁㅇㄹ" localSheetId="16" hidden="1">{#N/A,#N/A,FALSE,"단축1";#N/A,#N/A,FALSE,"단축2";#N/A,#N/A,FALSE,"단축3";#N/A,#N/A,FALSE,"장축";#N/A,#N/A,FALSE,"4WD"}</definedName>
    <definedName name="ㅁㅇㄹ" localSheetId="17" hidden="1">{#N/A,#N/A,FALSE,"단축1";#N/A,#N/A,FALSE,"단축2";#N/A,#N/A,FALSE,"단축3";#N/A,#N/A,FALSE,"장축";#N/A,#N/A,FALSE,"4WD"}</definedName>
    <definedName name="ㅁㅇㄹ" localSheetId="23" hidden="1">{#N/A,#N/A,FALSE,"단축1";#N/A,#N/A,FALSE,"단축2";#N/A,#N/A,FALSE,"단축3";#N/A,#N/A,FALSE,"장축";#N/A,#N/A,FALSE,"4WD"}</definedName>
    <definedName name="ㅁㅇㄹ" hidden="1">{#N/A,#N/A,FALSE,"단축1";#N/A,#N/A,FALSE,"단축2";#N/A,#N/A,FALSE,"단축3";#N/A,#N/A,FALSE,"장축";#N/A,#N/A,FALSE,"4WD"}</definedName>
    <definedName name="ㅁㅇㅁ" localSheetId="1">#REF!</definedName>
    <definedName name="ㅁㅇㅁ">#REF!</definedName>
    <definedName name="ㅁㅇㅂㅈㄷㄹㅇ" localSheetId="1" hidden="1">{#N/A,#N/A,FALSE,"단축1";#N/A,#N/A,FALSE,"단축2";#N/A,#N/A,FALSE,"단축3";#N/A,#N/A,FALSE,"장축";#N/A,#N/A,FALSE,"4WD"}</definedName>
    <definedName name="ㅁㅇㅂㅈㄷㄹㅇ" localSheetId="22" hidden="1">{#N/A,#N/A,FALSE,"단축1";#N/A,#N/A,FALSE,"단축2";#N/A,#N/A,FALSE,"단축3";#N/A,#N/A,FALSE,"장축";#N/A,#N/A,FALSE,"4WD"}</definedName>
    <definedName name="ㅁㅇㅂㅈㄷㄹㅇ" localSheetId="16" hidden="1">{#N/A,#N/A,FALSE,"단축1";#N/A,#N/A,FALSE,"단축2";#N/A,#N/A,FALSE,"단축3";#N/A,#N/A,FALSE,"장축";#N/A,#N/A,FALSE,"4WD"}</definedName>
    <definedName name="ㅁㅇㅂㅈㄷㄹㅇ" hidden="1">{#N/A,#N/A,FALSE,"단축1";#N/A,#N/A,FALSE,"단축2";#N/A,#N/A,FALSE,"단축3";#N/A,#N/A,FALSE,"장축";#N/A,#N/A,FALSE,"4WD"}</definedName>
    <definedName name="ㅁㅇㅊㅁㄴㅇㄹ" localSheetId="1" hidden="1">{#N/A,#N/A,FALSE,"단축1";#N/A,#N/A,FALSE,"단축2";#N/A,#N/A,FALSE,"단축3";#N/A,#N/A,FALSE,"장축";#N/A,#N/A,FALSE,"4WD"}</definedName>
    <definedName name="ㅁㅇㅊㅁㄴㅇㄹ" localSheetId="22" hidden="1">{#N/A,#N/A,FALSE,"단축1";#N/A,#N/A,FALSE,"단축2";#N/A,#N/A,FALSE,"단축3";#N/A,#N/A,FALSE,"장축";#N/A,#N/A,FALSE,"4WD"}</definedName>
    <definedName name="ㅁㅇㅊㅁㄴㅇㄹ" localSheetId="16" hidden="1">{#N/A,#N/A,FALSE,"단축1";#N/A,#N/A,FALSE,"단축2";#N/A,#N/A,FALSE,"단축3";#N/A,#N/A,FALSE,"장축";#N/A,#N/A,FALSE,"4WD"}</definedName>
    <definedName name="ㅁㅇㅊㅁㄴㅇㄹ" hidden="1">{#N/A,#N/A,FALSE,"단축1";#N/A,#N/A,FALSE,"단축2";#N/A,#N/A,FALSE,"단축3";#N/A,#N/A,FALSE,"장축";#N/A,#N/A,FALSE,"4WD"}</definedName>
    <definedName name="ㅁㅈㅂㅈㅂ" localSheetId="1" hidden="1">#REF!</definedName>
    <definedName name="ㅁㅈㅂㅈㅂ" localSheetId="22" hidden="1">#REF!</definedName>
    <definedName name="ㅁㅈㅂㅈㅂ" localSheetId="6" hidden="1">#REF!</definedName>
    <definedName name="ㅁㅈㅂㅈㅂ" localSheetId="3" hidden="1">#REF!</definedName>
    <definedName name="ㅁㅈㅂㅈㅂ" localSheetId="16" hidden="1">#REF!</definedName>
    <definedName name="ㅁㅈㅂㅈㅂ" localSheetId="21" hidden="1">#REF!</definedName>
    <definedName name="ㅁㅈㅂㅈㅂ" localSheetId="2" hidden="1">#REF!</definedName>
    <definedName name="ㅁㅈㅂㅈㅂ" localSheetId="13" hidden="1">#REF!</definedName>
    <definedName name="ㅁㅈㅂㅈㅂ" localSheetId="14" hidden="1">#REF!</definedName>
    <definedName name="ㅁㅈㅂㅈㅂ" localSheetId="11" hidden="1">#REF!</definedName>
    <definedName name="ㅁㅈㅂㅈㅂ" localSheetId="20" hidden="1">#REF!</definedName>
    <definedName name="ㅁㅈㅂㅈㅂ" hidden="1">#REF!</definedName>
    <definedName name="ㅁㅎㄴㅇㄹㄴ" localSheetId="1" hidden="1">{#N/A,#N/A,FALSE,"을지 (4)";#N/A,#N/A,FALSE,"을지 (5)";#N/A,#N/A,FALSE,"을지 (6)"}</definedName>
    <definedName name="ㅁㅎㄴㅇㄹㄴ" localSheetId="22" hidden="1">{#N/A,#N/A,FALSE,"을지 (4)";#N/A,#N/A,FALSE,"을지 (5)";#N/A,#N/A,FALSE,"을지 (6)"}</definedName>
    <definedName name="ㅁㅎㄴㅇㄹㄴ" localSheetId="16" hidden="1">{#N/A,#N/A,FALSE,"을지 (4)";#N/A,#N/A,FALSE,"을지 (5)";#N/A,#N/A,FALSE,"을지 (6)"}</definedName>
    <definedName name="ㅁㅎㄴㅇㄹㄴ" hidden="1">{#N/A,#N/A,FALSE,"을지 (4)";#N/A,#N/A,FALSE,"을지 (5)";#N/A,#N/A,FALSE,"을지 (6)"}</definedName>
    <definedName name="마">[1]!BlankMacro1</definedName>
    <definedName name="마11111" localSheetId="1" hidden="1">{#N/A,#N/A,TRUE,"Y생산";#N/A,#N/A,TRUE,"Y판매";#N/A,#N/A,TRUE,"Y총물량";#N/A,#N/A,TRUE,"Y능력";#N/A,#N/A,TRUE,"YKD"}</definedName>
    <definedName name="마11111" localSheetId="22" hidden="1">{#N/A,#N/A,TRUE,"Y생산";#N/A,#N/A,TRUE,"Y판매";#N/A,#N/A,TRUE,"Y총물량";#N/A,#N/A,TRUE,"Y능력";#N/A,#N/A,TRUE,"YKD"}</definedName>
    <definedName name="마11111" localSheetId="16" hidden="1">{#N/A,#N/A,TRUE,"Y생산";#N/A,#N/A,TRUE,"Y판매";#N/A,#N/A,TRUE,"Y총물량";#N/A,#N/A,TRUE,"Y능력";#N/A,#N/A,TRUE,"YKD"}</definedName>
    <definedName name="마11111" hidden="1">{#N/A,#N/A,TRUE,"Y생산";#N/A,#N/A,TRUE,"Y판매";#N/A,#N/A,TRUE,"Y총물량";#N/A,#N/A,TRUE,"Y능력";#N/A,#N/A,TRUE,"YKD"}</definedName>
    <definedName name="마감">[1]!BlankMacro1</definedName>
    <definedName name="마감12" localSheetId="1" hidden="1">{#N/A,#N/A,TRUE,"Y생산";#N/A,#N/A,TRUE,"Y판매";#N/A,#N/A,TRUE,"Y총물량";#N/A,#N/A,TRUE,"Y능력";#N/A,#N/A,TRUE,"YKD"}</definedName>
    <definedName name="마감12" localSheetId="22" hidden="1">{#N/A,#N/A,TRUE,"Y생산";#N/A,#N/A,TRUE,"Y판매";#N/A,#N/A,TRUE,"Y총물량";#N/A,#N/A,TRUE,"Y능력";#N/A,#N/A,TRUE,"YKD"}</definedName>
    <definedName name="마감12" localSheetId="16" hidden="1">{#N/A,#N/A,TRUE,"Y생산";#N/A,#N/A,TRUE,"Y판매";#N/A,#N/A,TRUE,"Y총물량";#N/A,#N/A,TRUE,"Y능력";#N/A,#N/A,TRUE,"YKD"}</definedName>
    <definedName name="마감12" hidden="1">{#N/A,#N/A,TRUE,"Y생산";#N/A,#N/A,TRUE,"Y판매";#N/A,#N/A,TRUE,"Y총물량";#N/A,#N/A,TRUE,"Y능력";#N/A,#N/A,TRUE,"YKD"}</definedName>
    <definedName name="마감123" localSheetId="1" hidden="1">{#N/A,#N/A,FALSE,"96 3월물량표";#N/A,#N/A,FALSE,"96 4월물량표";#N/A,#N/A,FALSE,"96 5월물량표"}</definedName>
    <definedName name="마감123" localSheetId="22" hidden="1">{#N/A,#N/A,FALSE,"96 3월물량표";#N/A,#N/A,FALSE,"96 4월물량표";#N/A,#N/A,FALSE,"96 5월물량표"}</definedName>
    <definedName name="마감123" localSheetId="16" hidden="1">{#N/A,#N/A,FALSE,"96 3월물량표";#N/A,#N/A,FALSE,"96 4월물량표";#N/A,#N/A,FALSE,"96 5월물량표"}</definedName>
    <definedName name="마감123" hidden="1">{#N/A,#N/A,FALSE,"96 3월물량표";#N/A,#N/A,FALSE,"96 4월물량표";#N/A,#N/A,FALSE,"96 5월물량표"}</definedName>
    <definedName name="마감830" localSheetId="1" hidden="1">{#N/A,#N/A,TRUE,"Y생산";#N/A,#N/A,TRUE,"Y판매";#N/A,#N/A,TRUE,"Y총물량";#N/A,#N/A,TRUE,"Y능력";#N/A,#N/A,TRUE,"YKD"}</definedName>
    <definedName name="마감830" localSheetId="22" hidden="1">{#N/A,#N/A,TRUE,"Y생산";#N/A,#N/A,TRUE,"Y판매";#N/A,#N/A,TRUE,"Y총물량";#N/A,#N/A,TRUE,"Y능력";#N/A,#N/A,TRUE,"YKD"}</definedName>
    <definedName name="마감830" localSheetId="16" hidden="1">{#N/A,#N/A,TRUE,"Y생산";#N/A,#N/A,TRUE,"Y판매";#N/A,#N/A,TRUE,"Y총물량";#N/A,#N/A,TRUE,"Y능력";#N/A,#N/A,TRUE,"YKD"}</definedName>
    <definedName name="마감830" hidden="1">{#N/A,#N/A,TRUE,"Y생산";#N/A,#N/A,TRUE,"Y판매";#N/A,#N/A,TRUE,"Y총물량";#N/A,#N/A,TRUE,"Y능력";#N/A,#N/A,TRUE,"YKD"}</definedName>
    <definedName name="마감831" localSheetId="1" hidden="1">{#N/A,#N/A,FALSE,"96 3월물량표";#N/A,#N/A,FALSE,"96 4월물량표";#N/A,#N/A,FALSE,"96 5월물량표"}</definedName>
    <definedName name="마감831" localSheetId="22" hidden="1">{#N/A,#N/A,FALSE,"96 3월물량표";#N/A,#N/A,FALSE,"96 4월물량표";#N/A,#N/A,FALSE,"96 5월물량표"}</definedName>
    <definedName name="마감831" localSheetId="16" hidden="1">{#N/A,#N/A,FALSE,"96 3월물량표";#N/A,#N/A,FALSE,"96 4월물량표";#N/A,#N/A,FALSE,"96 5월물량표"}</definedName>
    <definedName name="마감831" hidden="1">{#N/A,#N/A,FALSE,"96 3월물량표";#N/A,#N/A,FALSE,"96 4월물량표";#N/A,#N/A,FALSE,"96 5월물량표"}</definedName>
    <definedName name="마나맘">[1]!BlankMacro1</definedName>
    <definedName name="마라앙">[1]!BlankMacro1</definedName>
    <definedName name="마마보이" localSheetId="1" hidden="1">{#N/A,#N/A,FALSE,"정공"}</definedName>
    <definedName name="마마보이" localSheetId="22" hidden="1">{#N/A,#N/A,FALSE,"정공"}</definedName>
    <definedName name="마마보이" localSheetId="16" hidden="1">{#N/A,#N/A,FALSE,"정공"}</definedName>
    <definedName name="마마보이" hidden="1">{#N/A,#N/A,FALSE,"정공"}</definedName>
    <definedName name="마맘" localSheetId="1" hidden="1">{#N/A,#N/A,FALSE,"KMC최종회의(7월) 자료"}</definedName>
    <definedName name="마맘" localSheetId="22" hidden="1">{#N/A,#N/A,FALSE,"KMC최종회의(7월) 자료"}</definedName>
    <definedName name="마맘" localSheetId="16" hidden="1">{#N/A,#N/A,FALSE,"KMC최종회의(7월) 자료"}</definedName>
    <definedName name="마맘" hidden="1">{#N/A,#N/A,FALSE,"KMC최종회의(7월) 자료"}</definedName>
    <definedName name="마스타" localSheetId="1">#REF!</definedName>
    <definedName name="마스타">#REF!</definedName>
    <definedName name="마스타01" localSheetId="1">#REF!</definedName>
    <definedName name="마스타01">#REF!</definedName>
    <definedName name="마스타02" localSheetId="1">#REF!</definedName>
    <definedName name="마스타02">#REF!</definedName>
    <definedName name="마스타03" localSheetId="1">#REF!</definedName>
    <definedName name="마스타03">#REF!</definedName>
    <definedName name="마스타04" localSheetId="1">#REF!</definedName>
    <definedName name="마스타04">#REF!</definedName>
    <definedName name="마스타05" localSheetId="1">#REF!</definedName>
    <definedName name="마스타05">#REF!</definedName>
    <definedName name="마스터일정" localSheetId="1">#REF!</definedName>
    <definedName name="마스터일정">#REF!</definedName>
    <definedName name="만" localSheetId="1">#REF!</definedName>
    <definedName name="만">#REF!</definedName>
    <definedName name="만국어" localSheetId="1" hidden="1">{#N/A,#N/A,FALSE,"정공"}</definedName>
    <definedName name="만국어" localSheetId="22" hidden="1">{#N/A,#N/A,FALSE,"정공"}</definedName>
    <definedName name="만국어" localSheetId="16" hidden="1">{#N/A,#N/A,FALSE,"정공"}</definedName>
    <definedName name="만국어" hidden="1">{#N/A,#N/A,FALSE,"정공"}</definedName>
    <definedName name="만나리아">[1]!BlankMacro1</definedName>
    <definedName name="만다라">[1]!BlankMacro1</definedName>
    <definedName name="만다라어" localSheetId="1" hidden="1">{#N/A,#N/A,FALSE,"정공"}</definedName>
    <definedName name="만다라어" localSheetId="22" hidden="1">{#N/A,#N/A,FALSE,"정공"}</definedName>
    <definedName name="만다라어" localSheetId="16" hidden="1">{#N/A,#N/A,FALSE,"정공"}</definedName>
    <definedName name="만다라어" hidden="1">{#N/A,#N/A,FALSE,"정공"}</definedName>
    <definedName name="만다라어빈국" localSheetId="1" hidden="1">{#N/A,#N/A,FALSE,"정공"}</definedName>
    <definedName name="만다라어빈국" localSheetId="22" hidden="1">{#N/A,#N/A,FALSE,"정공"}</definedName>
    <definedName name="만다라어빈국" localSheetId="16" hidden="1">{#N/A,#N/A,FALSE,"정공"}</definedName>
    <definedName name="만다라어빈국" hidden="1">{#N/A,#N/A,FALSE,"정공"}</definedName>
    <definedName name="만아오오">[1]!BlankMacro1</definedName>
    <definedName name="맘모스">[1]!BlankMacro1</definedName>
    <definedName name="망망" localSheetId="1" hidden="1">{#N/A,#N/A,FALSE,"KMC최종회의(7월) 자료"}</definedName>
    <definedName name="망망" localSheetId="22" hidden="1">{#N/A,#N/A,FALSE,"KMC최종회의(7월) 자료"}</definedName>
    <definedName name="망망" localSheetId="16" hidden="1">{#N/A,#N/A,FALSE,"KMC최종회의(7월) 자료"}</definedName>
    <definedName name="망망" hidden="1">{#N/A,#N/A,FALSE,"KMC최종회의(7월) 자료"}</definedName>
    <definedName name="매" localSheetId="1">#REF!</definedName>
    <definedName name="매">#REF!</definedName>
    <definedName name="매미" localSheetId="1">BlankMacro1</definedName>
    <definedName name="매미">BlankMacro1</definedName>
    <definedName name="매출기준" localSheetId="1" hidden="1">{#N/A,#N/A,FALSE,"정공"}</definedName>
    <definedName name="매출기준" localSheetId="22" hidden="1">{#N/A,#N/A,FALSE,"정공"}</definedName>
    <definedName name="매출기준" localSheetId="16" hidden="1">{#N/A,#N/A,FALSE,"정공"}</definedName>
    <definedName name="매출기준" hidden="1">{#N/A,#N/A,FALSE,"정공"}</definedName>
    <definedName name="매출손익" localSheetId="1" hidden="1">{#N/A,#N/A,FALSE,"정공"}</definedName>
    <definedName name="매출손익" localSheetId="22" hidden="1">{#N/A,#N/A,FALSE,"정공"}</definedName>
    <definedName name="매출손익" localSheetId="16" hidden="1">{#N/A,#N/A,FALSE,"정공"}</definedName>
    <definedName name="매출손익" hidden="1">{#N/A,#N/A,FALSE,"정공"}</definedName>
    <definedName name="매출손익계산">[1]!BlankMacro1</definedName>
    <definedName name="매출이익" localSheetId="1">#REF!</definedName>
    <definedName name="매출이익">#REF!</definedName>
    <definedName name="매출이익율">[1]!BlankMacro1</definedName>
    <definedName name="매출전환손익" localSheetId="1" hidden="1">{#N/A,#N/A,FALSE,"정공"}</definedName>
    <definedName name="매출전환손익" localSheetId="22" hidden="1">{#N/A,#N/A,FALSE,"정공"}</definedName>
    <definedName name="매출전환손익" localSheetId="16" hidden="1">{#N/A,#N/A,FALSE,"정공"}</definedName>
    <definedName name="매출전환손익" hidden="1">{#N/A,#N/A,FALSE,"정공"}</definedName>
    <definedName name="매출추1" localSheetId="1" hidden="1">{#N/A,#N/A,FALSE,"정공"}</definedName>
    <definedName name="매출추1" localSheetId="22" hidden="1">{#N/A,#N/A,FALSE,"정공"}</definedName>
    <definedName name="매출추1" localSheetId="16" hidden="1">{#N/A,#N/A,FALSE,"정공"}</definedName>
    <definedName name="매출추1" hidden="1">{#N/A,#N/A,FALSE,"정공"}</definedName>
    <definedName name="매출추정" localSheetId="1" hidden="1">{#N/A,#N/A,FALSE,"정공"}</definedName>
    <definedName name="매출추정" localSheetId="22" hidden="1">{#N/A,#N/A,FALSE,"정공"}</definedName>
    <definedName name="매출추정" localSheetId="16" hidden="1">{#N/A,#N/A,FALSE,"정공"}</definedName>
    <definedName name="매출추정" hidden="1">{#N/A,#N/A,FALSE,"정공"}</definedName>
    <definedName name="매크로10" localSheetId="1">#REF!</definedName>
    <definedName name="매크로10">#REF!</definedName>
    <definedName name="매크로12" localSheetId="1">#REF!</definedName>
    <definedName name="매크로12">#REF!</definedName>
    <definedName name="매크로123">'[1]계정관리 (실적) 2016'!매크로123</definedName>
    <definedName name="매크로1245">'[1]계정관리 (실적) 2016'!매크로1245</definedName>
    <definedName name="매크로13" localSheetId="1">#REF!</definedName>
    <definedName name="매크로13">#REF!</definedName>
    <definedName name="매크로14">'[1]계정관리 (실적) 2016'!매크로14</definedName>
    <definedName name="매크로15">'[1]계정관리 (실적) 2016'!매크로15</definedName>
    <definedName name="매크로16">'[1]계정관리 (실적) 2016'!매크로16</definedName>
    <definedName name="매크로17">'[1]계정관리 (실적) 2016'!매크로17</definedName>
    <definedName name="매크로6">'[1]계정관리 (실적) 2016'!매크로6</definedName>
    <definedName name="매크로7">'[1]계정관리 (실적) 2016'!매크로7</definedName>
    <definedName name="맨니" localSheetId="1">#REF!</definedName>
    <definedName name="맨니">#REF!</definedName>
    <definedName name="메롱" localSheetId="1">BlankMacro1</definedName>
    <definedName name="메롱">BlankMacro1</definedName>
    <definedName name="면제부다오">[1]!BlankMacro1</definedName>
    <definedName name="모" localSheetId="1">#REF!</definedName>
    <definedName name="모">#REF!</definedName>
    <definedName name="모나리자아" localSheetId="1" hidden="1">{#N/A,#N/A,FALSE,"정공"}</definedName>
    <definedName name="모나리자아" localSheetId="22" hidden="1">{#N/A,#N/A,FALSE,"정공"}</definedName>
    <definedName name="모나리자아" localSheetId="16" hidden="1">{#N/A,#N/A,FALSE,"정공"}</definedName>
    <definedName name="모나리자아" hidden="1">{#N/A,#N/A,FALSE,"정공"}</definedName>
    <definedName name="목적">[1]!BlankMacro1</definedName>
    <definedName name="목차" localSheetId="1" hidden="1">{#N/A,#N/A,FALSE,"단축1";#N/A,#N/A,FALSE,"단축2";#N/A,#N/A,FALSE,"단축3";#N/A,#N/A,FALSE,"장축";#N/A,#N/A,FALSE,"4WD"}</definedName>
    <definedName name="목차" localSheetId="22" hidden="1">{#N/A,#N/A,FALSE,"단축1";#N/A,#N/A,FALSE,"단축2";#N/A,#N/A,FALSE,"단축3";#N/A,#N/A,FALSE,"장축";#N/A,#N/A,FALSE,"4WD"}</definedName>
    <definedName name="목차" localSheetId="16" hidden="1">{#N/A,#N/A,FALSE,"단축1";#N/A,#N/A,FALSE,"단축2";#N/A,#N/A,FALSE,"단축3";#N/A,#N/A,FALSE,"장축";#N/A,#N/A,FALSE,"4WD"}</definedName>
    <definedName name="목차" hidden="1">{#N/A,#N/A,FALSE,"단축1";#N/A,#N/A,FALSE,"단축2";#N/A,#N/A,FALSE,"단축3";#N/A,#N/A,FALSE,"장축";#N/A,#N/A,FALSE,"4WD"}</definedName>
    <definedName name="목차1" localSheetId="1">#REF!</definedName>
    <definedName name="목차1">#REF!</definedName>
    <definedName name="목차도" localSheetId="1" hidden="1">{#N/A,#N/A,FALSE,"정공"}</definedName>
    <definedName name="목차도" localSheetId="22" hidden="1">{#N/A,#N/A,FALSE,"정공"}</definedName>
    <definedName name="목차도" localSheetId="16" hidden="1">{#N/A,#N/A,FALSE,"정공"}</definedName>
    <definedName name="목차도" hidden="1">{#N/A,#N/A,FALSE,"정공"}</definedName>
    <definedName name="목표" localSheetId="1">#REF!</definedName>
    <definedName name="목표">#REF!</definedName>
    <definedName name="몰라" localSheetId="1" hidden="1">{#N/A,#N/A,FALSE,"정공"}</definedName>
    <definedName name="몰라" localSheetId="22" hidden="1">{#N/A,#N/A,FALSE,"정공"}</definedName>
    <definedName name="몰라" localSheetId="16" hidden="1">{#N/A,#N/A,FALSE,"정공"}</definedName>
    <definedName name="몰라" hidden="1">{#N/A,#N/A,FALSE,"정공"}</definedName>
    <definedName name="몰라몰라">[1]!BlankMacro1</definedName>
    <definedName name="무" localSheetId="1">#REF!</definedName>
    <definedName name="무">#REF!</definedName>
    <definedName name="무빙" localSheetId="1">#REF!</definedName>
    <definedName name="무빙">#REF!</definedName>
    <definedName name="무빙.문" localSheetId="1">#REF!</definedName>
    <definedName name="무빙.문">#REF!</definedName>
    <definedName name="무빙1" localSheetId="1">#REF!</definedName>
    <definedName name="무빙1">#REF!</definedName>
    <definedName name="무빙문제" localSheetId="1">#REF!</definedName>
    <definedName name="무빙문제">#REF!</definedName>
    <definedName name="무빙이" localSheetId="1">#REF!</definedName>
    <definedName name="무빙이">#REF!</definedName>
    <definedName name="무상사용기간_및_통행료산정" localSheetId="1">#REF!</definedName>
    <definedName name="무상사용기간_및_통행료산정">#REF!</definedName>
    <definedName name="물가상승률" localSheetId="1">#REF!</definedName>
    <definedName name="물가상승률">#REF!</definedName>
    <definedName name="물랴자" localSheetId="1" hidden="1">{#N/A,#N/A,TRUE,"Y생산";#N/A,#N/A,TRUE,"Y판매";#N/A,#N/A,TRUE,"Y총물량";#N/A,#N/A,TRUE,"Y능력";#N/A,#N/A,TRUE,"YKD"}</definedName>
    <definedName name="물랴자" localSheetId="22" hidden="1">{#N/A,#N/A,TRUE,"Y생산";#N/A,#N/A,TRUE,"Y판매";#N/A,#N/A,TRUE,"Y총물량";#N/A,#N/A,TRUE,"Y능력";#N/A,#N/A,TRUE,"YKD"}</definedName>
    <definedName name="물랴자" localSheetId="16" hidden="1">{#N/A,#N/A,TRUE,"Y생산";#N/A,#N/A,TRUE,"Y판매";#N/A,#N/A,TRUE,"Y총물량";#N/A,#N/A,TRUE,"Y능력";#N/A,#N/A,TRUE,"YKD"}</definedName>
    <definedName name="물랴자" hidden="1">{#N/A,#N/A,TRUE,"Y생산";#N/A,#N/A,TRUE,"Y판매";#N/A,#N/A,TRUE,"Y총물량";#N/A,#N/A,TRUE,"Y능력";#N/A,#N/A,TRUE,"YKD"}</definedName>
    <definedName name="물량" localSheetId="1">#REF!</definedName>
    <definedName name="물량">#REF!</definedName>
    <definedName name="물량수" localSheetId="1" hidden="1">{#N/A,#N/A,TRUE,"Y생산";#N/A,#N/A,TRUE,"Y판매";#N/A,#N/A,TRUE,"Y총물량";#N/A,#N/A,TRUE,"Y능력";#N/A,#N/A,TRUE,"YKD"}</definedName>
    <definedName name="물량수" localSheetId="22" hidden="1">{#N/A,#N/A,TRUE,"Y생산";#N/A,#N/A,TRUE,"Y판매";#N/A,#N/A,TRUE,"Y총물량";#N/A,#N/A,TRUE,"Y능력";#N/A,#N/A,TRUE,"YKD"}</definedName>
    <definedName name="물량수" localSheetId="16" hidden="1">{#N/A,#N/A,TRUE,"Y생산";#N/A,#N/A,TRUE,"Y판매";#N/A,#N/A,TRUE,"Y총물량";#N/A,#N/A,TRUE,"Y능력";#N/A,#N/A,TRUE,"YKD"}</definedName>
    <definedName name="물량수" hidden="1">{#N/A,#N/A,TRUE,"Y생산";#N/A,#N/A,TRUE,"Y판매";#N/A,#N/A,TRUE,"Y총물량";#N/A,#N/A,TRUE,"Y능력";#N/A,#N/A,TRUE,"YKD"}</definedName>
    <definedName name="물량수정" localSheetId="1" hidden="1">{#N/A,#N/A,TRUE,"Y생산";#N/A,#N/A,TRUE,"Y판매";#N/A,#N/A,TRUE,"Y총물량";#N/A,#N/A,TRUE,"Y능력";#N/A,#N/A,TRUE,"YKD"}</definedName>
    <definedName name="물량수정" localSheetId="22" hidden="1">{#N/A,#N/A,TRUE,"Y생산";#N/A,#N/A,TRUE,"Y판매";#N/A,#N/A,TRUE,"Y총물량";#N/A,#N/A,TRUE,"Y능력";#N/A,#N/A,TRUE,"YKD"}</definedName>
    <definedName name="물량수정" localSheetId="16" hidden="1">{#N/A,#N/A,TRUE,"Y생산";#N/A,#N/A,TRUE,"Y판매";#N/A,#N/A,TRUE,"Y총물량";#N/A,#N/A,TRUE,"Y능력";#N/A,#N/A,TRUE,"YKD"}</definedName>
    <definedName name="물량수정" hidden="1">{#N/A,#N/A,TRUE,"Y생산";#N/A,#N/A,TRUE,"Y판매";#N/A,#N/A,TRUE,"Y총물량";#N/A,#N/A,TRUE,"Y능력";#N/A,#N/A,TRUE,"YKD"}</definedName>
    <definedName name="물량수정1" localSheetId="1" hidden="1">{#N/A,#N/A,TRUE,"Y생산";#N/A,#N/A,TRUE,"Y판매";#N/A,#N/A,TRUE,"Y총물량";#N/A,#N/A,TRUE,"Y능력";#N/A,#N/A,TRUE,"YKD"}</definedName>
    <definedName name="물량수정1" localSheetId="22" hidden="1">{#N/A,#N/A,TRUE,"Y생산";#N/A,#N/A,TRUE,"Y판매";#N/A,#N/A,TRUE,"Y총물량";#N/A,#N/A,TRUE,"Y능력";#N/A,#N/A,TRUE,"YKD"}</definedName>
    <definedName name="물량수정1" localSheetId="16" hidden="1">{#N/A,#N/A,TRUE,"Y생산";#N/A,#N/A,TRUE,"Y판매";#N/A,#N/A,TRUE,"Y총물량";#N/A,#N/A,TRUE,"Y능력";#N/A,#N/A,TRUE,"YKD"}</definedName>
    <definedName name="물량수정1" hidden="1">{#N/A,#N/A,TRUE,"Y생산";#N/A,#N/A,TRUE,"Y판매";#N/A,#N/A,TRUE,"Y총물량";#N/A,#N/A,TRUE,"Y능력";#N/A,#N/A,TRUE,"YKD"}</definedName>
    <definedName name="물량수정2" localSheetId="1" hidden="1">{#N/A,#N/A,TRUE,"Y생산";#N/A,#N/A,TRUE,"Y판매";#N/A,#N/A,TRUE,"Y총물량";#N/A,#N/A,TRUE,"Y능력";#N/A,#N/A,TRUE,"YKD"}</definedName>
    <definedName name="물량수정2" localSheetId="22" hidden="1">{#N/A,#N/A,TRUE,"Y생산";#N/A,#N/A,TRUE,"Y판매";#N/A,#N/A,TRUE,"Y총물량";#N/A,#N/A,TRUE,"Y능력";#N/A,#N/A,TRUE,"YKD"}</definedName>
    <definedName name="물량수정2" localSheetId="16" hidden="1">{#N/A,#N/A,TRUE,"Y생산";#N/A,#N/A,TRUE,"Y판매";#N/A,#N/A,TRUE,"Y총물량";#N/A,#N/A,TRUE,"Y능력";#N/A,#N/A,TRUE,"YKD"}</definedName>
    <definedName name="물량수정2" hidden="1">{#N/A,#N/A,TRUE,"Y생산";#N/A,#N/A,TRUE,"Y판매";#N/A,#N/A,TRUE,"Y총물량";#N/A,#N/A,TRUE,"Y능력";#N/A,#N/A,TRUE,"YKD"}</definedName>
    <definedName name="물량정" localSheetId="1" hidden="1">{#N/A,#N/A,TRUE,"Y생산";#N/A,#N/A,TRUE,"Y판매";#N/A,#N/A,TRUE,"Y총물량";#N/A,#N/A,TRUE,"Y능력";#N/A,#N/A,TRUE,"YKD"}</definedName>
    <definedName name="물량정" localSheetId="22" hidden="1">{#N/A,#N/A,TRUE,"Y생산";#N/A,#N/A,TRUE,"Y판매";#N/A,#N/A,TRUE,"Y총물량";#N/A,#N/A,TRUE,"Y능력";#N/A,#N/A,TRUE,"YKD"}</definedName>
    <definedName name="물량정" localSheetId="16" hidden="1">{#N/A,#N/A,TRUE,"Y생산";#N/A,#N/A,TRUE,"Y판매";#N/A,#N/A,TRUE,"Y총물량";#N/A,#N/A,TRUE,"Y능력";#N/A,#N/A,TRUE,"YKD"}</definedName>
    <definedName name="물량정" hidden="1">{#N/A,#N/A,TRUE,"Y생산";#N/A,#N/A,TRUE,"Y판매";#N/A,#N/A,TRUE,"Y총물량";#N/A,#N/A,TRUE,"Y능력";#N/A,#N/A,TRUE,"YKD"}</definedName>
    <definedName name="물량조정" localSheetId="1" hidden="1">{#N/A,#N/A,TRUE,"Y생산";#N/A,#N/A,TRUE,"Y판매";#N/A,#N/A,TRUE,"Y총물량";#N/A,#N/A,TRUE,"Y능력";#N/A,#N/A,TRUE,"YKD"}</definedName>
    <definedName name="물량조정" localSheetId="22" hidden="1">{#N/A,#N/A,TRUE,"Y생산";#N/A,#N/A,TRUE,"Y판매";#N/A,#N/A,TRUE,"Y총물량";#N/A,#N/A,TRUE,"Y능력";#N/A,#N/A,TRUE,"YKD"}</definedName>
    <definedName name="물량조정" localSheetId="16" hidden="1">{#N/A,#N/A,TRUE,"Y생산";#N/A,#N/A,TRUE,"Y판매";#N/A,#N/A,TRUE,"Y총물량";#N/A,#N/A,TRUE,"Y능력";#N/A,#N/A,TRUE,"YKD"}</definedName>
    <definedName name="물량조정" hidden="1">{#N/A,#N/A,TRUE,"Y생산";#N/A,#N/A,TRUE,"Y판매";#N/A,#N/A,TRUE,"Y총물량";#N/A,#N/A,TRUE,"Y능력";#N/A,#N/A,TRUE,"YKD"}</definedName>
    <definedName name="물류" localSheetId="1">#REF!</definedName>
    <definedName name="물류">#REF!</definedName>
    <definedName name="물류비산출40FT" localSheetId="1" hidden="1">{#N/A,#N/A,FALSE,"단축1";#N/A,#N/A,FALSE,"단축2";#N/A,#N/A,FALSE,"단축3";#N/A,#N/A,FALSE,"장축";#N/A,#N/A,FALSE,"4WD"}</definedName>
    <definedName name="물류비산출40FT" localSheetId="22" hidden="1">{#N/A,#N/A,FALSE,"단축1";#N/A,#N/A,FALSE,"단축2";#N/A,#N/A,FALSE,"단축3";#N/A,#N/A,FALSE,"장축";#N/A,#N/A,FALSE,"4WD"}</definedName>
    <definedName name="물류비산출40FT" localSheetId="16" hidden="1">{#N/A,#N/A,FALSE,"단축1";#N/A,#N/A,FALSE,"단축2";#N/A,#N/A,FALSE,"단축3";#N/A,#N/A,FALSE,"장축";#N/A,#N/A,FALSE,"4WD"}</definedName>
    <definedName name="물류비산출40FT" hidden="1">{#N/A,#N/A,FALSE,"단축1";#N/A,#N/A,FALSE,"단축2";#N/A,#N/A,FALSE,"단축3";#N/A,#N/A,FALSE,"장축";#N/A,#N/A,FALSE,"4WD"}</definedName>
    <definedName name="물수" localSheetId="1" hidden="1">{#N/A,#N/A,TRUE,"Y생산";#N/A,#N/A,TRUE,"Y판매";#N/A,#N/A,TRUE,"Y총물량";#N/A,#N/A,TRUE,"Y능력";#N/A,#N/A,TRUE,"YKD"}</definedName>
    <definedName name="물수" localSheetId="22" hidden="1">{#N/A,#N/A,TRUE,"Y생산";#N/A,#N/A,TRUE,"Y판매";#N/A,#N/A,TRUE,"Y총물량";#N/A,#N/A,TRUE,"Y능력";#N/A,#N/A,TRUE,"YKD"}</definedName>
    <definedName name="물수" localSheetId="16" hidden="1">{#N/A,#N/A,TRUE,"Y생산";#N/A,#N/A,TRUE,"Y판매";#N/A,#N/A,TRUE,"Y총물량";#N/A,#N/A,TRUE,"Y능력";#N/A,#N/A,TRUE,"YKD"}</definedName>
    <definedName name="물수" hidden="1">{#N/A,#N/A,TRUE,"Y생산";#N/A,#N/A,TRUE,"Y판매";#N/A,#N/A,TRUE,"Y총물량";#N/A,#N/A,TRUE,"Y능력";#N/A,#N/A,TRUE,"YKD"}</definedName>
    <definedName name="미" localSheetId="1">#REF!</definedName>
    <definedName name="미">#REF!</definedName>
    <definedName name="미란" localSheetId="1">#REF!</definedName>
    <definedName name="미란">#REF!</definedName>
    <definedName name="미미미아" localSheetId="1" hidden="1">{#N/A,#N/A,FALSE,"정공"}</definedName>
    <definedName name="미미미아" localSheetId="22" hidden="1">{#N/A,#N/A,FALSE,"정공"}</definedName>
    <definedName name="미미미아" localSheetId="16" hidden="1">{#N/A,#N/A,FALSE,"정공"}</definedName>
    <definedName name="미미미아" hidden="1">{#N/A,#N/A,FALSE,"정공"}</definedName>
    <definedName name="미석" localSheetId="1" hidden="1">{#N/A,#N/A,FALSE,"정공"}</definedName>
    <definedName name="미석" localSheetId="22" hidden="1">{#N/A,#N/A,FALSE,"정공"}</definedName>
    <definedName name="미석" localSheetId="16" hidden="1">{#N/A,#N/A,FALSE,"정공"}</definedName>
    <definedName name="미석" hidden="1">{#N/A,#N/A,FALSE,"정공"}</definedName>
    <definedName name="미익" localSheetId="1">BlankMacro1</definedName>
    <definedName name="미익">BlankMacro1</definedName>
    <definedName name="미착" localSheetId="1">BlankMacro1</definedName>
    <definedName name="미착">BlankMacro1</definedName>
    <definedName name="미치겠다">[1]!BlankMacro1</definedName>
    <definedName name="미환율" localSheetId="1">#REF!</definedName>
    <definedName name="미환율">#REF!</definedName>
    <definedName name="민" localSheetId="1">#REF!</definedName>
    <definedName name="민">#REF!</definedName>
    <definedName name="밋션별" localSheetId="1">#REF!</definedName>
    <definedName name="밋션별">#REF!</definedName>
    <definedName name="ㅂ" localSheetId="1" hidden="1">{#N/A,#N/A,TRUE,"Y생산";#N/A,#N/A,TRUE,"Y판매";#N/A,#N/A,TRUE,"Y총물량";#N/A,#N/A,TRUE,"Y능력";#N/A,#N/A,TRUE,"YKD"}</definedName>
    <definedName name="ㅂ" localSheetId="22" hidden="1">{#N/A,#N/A,TRUE,"Y생산";#N/A,#N/A,TRUE,"Y판매";#N/A,#N/A,TRUE,"Y총물량";#N/A,#N/A,TRUE,"Y능력";#N/A,#N/A,TRUE,"YKD"}</definedName>
    <definedName name="ㅂ" localSheetId="16" hidden="1">{#N/A,#N/A,TRUE,"Y생산";#N/A,#N/A,TRUE,"Y판매";#N/A,#N/A,TRUE,"Y총물량";#N/A,#N/A,TRUE,"Y능력";#N/A,#N/A,TRUE,"YKD"}</definedName>
    <definedName name="ㅂ" hidden="1">{#N/A,#N/A,TRUE,"Y생산";#N/A,#N/A,TRUE,"Y판매";#N/A,#N/A,TRUE,"Y총물량";#N/A,#N/A,TRUE,"Y능력";#N/A,#N/A,TRUE,"YKD"}</definedName>
    <definedName name="ㅂ3" localSheetId="1">#REF!</definedName>
    <definedName name="ㅂ3">#REF!</definedName>
    <definedName name="ㅂㅂ">[1]!BlankMacro1</definedName>
    <definedName name="ㅂㅂㅂ">[1]!BlankMacro1</definedName>
    <definedName name="ㅂㅂㅂㅂ">[1]!BlankMacro1</definedName>
    <definedName name="ㅂㅂㅂㅂㅂ">[1]!BlankMacro1</definedName>
    <definedName name="ㅂㅂㅂㅂㅂㅂ">[1]!BlankMacro1</definedName>
    <definedName name="ㅂㅂㅂㅂㅂㅂㅂ">[1]!BlankMacro1</definedName>
    <definedName name="ㅂㅂㅂㅂㅂㅂㅂㅂ">[1]!BlankMacro1</definedName>
    <definedName name="ㅂㅂㅂㅂㅂㅂㅂㅂㅂ">[1]!BlankMacro1</definedName>
    <definedName name="ㅂㅂㅂㅂㅂㅂㅂㅂㅂㅂ">[1]!BlankMacro1</definedName>
    <definedName name="ㅂㅂㅂㅂㅂㅂㅂㅂㅂㅂㅂㅂㅂ">[1]!BlankMacro1</definedName>
    <definedName name="ㅂㅂㅂㅂㅂㅂㅂㅂㅂㅂㅂㅂㅂㅂ">[1]!BlankMacro1</definedName>
    <definedName name="ㅂㅂㅂㅂㅂㅂㅂㅂㅂㅂㅂㅂㅂㅂㅂㅂㅂ">[1]!BlankMacro1</definedName>
    <definedName name="ㅂㅂㅂㅂㅂㅂㅂㅂㅂㅂㅂㅂㅂㅂㅂㅂㅂㅂ">[1]!BlankMacro1</definedName>
    <definedName name="ㅂㅂㅂㅂㅂㅂㅂㅂㅂㅂㅂㅂㅂㅂㅂㅂㅂㅂㅂㅂㅂㅂㅂ">[1]!BlankMacro1</definedName>
    <definedName name="ㅂㅂㅂㅂㅂㅂㅂㅂㅂㅂㅂㅂㅂㅂㅂㅂㅂㅂㅂㅂㅂㅂㅂㅂ">[1]!BlankMacro1</definedName>
    <definedName name="ㅂㅂㅂㅂㅂㅂㅂㅂㅂㅂㅂㅂㅂㅂㅂㅂㅂㅂㅂㅂㅂㅂㅂㅂㅂㅂㅂ">[1]!BlankMacro1</definedName>
    <definedName name="ㅂㅂㅂㅂㅂㅂㅂㅂㅂㅂㅂㅂㅂㅂㅂㅂㅂㅂㅂㅂㅂㅂㅂㅂㅂㅂㅂㅂㅂㅂ">[1]!BlankMacro1</definedName>
    <definedName name="ㅂㅈ">[1]!BlankMacro1</definedName>
    <definedName name="ㅂㅈㄴㅁ" localSheetId="1" hidden="1">{#N/A,#N/A,FALSE,"정공"}</definedName>
    <definedName name="ㅂㅈㄴㅁ" localSheetId="22" hidden="1">{#N/A,#N/A,FALSE,"정공"}</definedName>
    <definedName name="ㅂㅈㄴㅁ" localSheetId="16" hidden="1">{#N/A,#N/A,FALSE,"정공"}</definedName>
    <definedName name="ㅂㅈㄴㅁ" hidden="1">{#N/A,#N/A,FALSE,"정공"}</definedName>
    <definedName name="ㅂㅈㄷㅈㄷ" localSheetId="1" hidden="1">{#N/A,#N/A,FALSE,"단축1";#N/A,#N/A,FALSE,"단축2";#N/A,#N/A,FALSE,"단축3";#N/A,#N/A,FALSE,"장축";#N/A,#N/A,FALSE,"4WD"}</definedName>
    <definedName name="ㅂㅈㄷㅈㄷ" hidden="1">{#N/A,#N/A,FALSE,"단축1";#N/A,#N/A,FALSE,"단축2";#N/A,#N/A,FALSE,"단축3";#N/A,#N/A,FALSE,"장축";#N/A,#N/A,FALSE,"4WD"}</definedName>
    <definedName name="ㅂㅈㄷㅌ" localSheetId="1">#REF!</definedName>
    <definedName name="ㅂㅈㄷㅌ">#REF!</definedName>
    <definedName name="바" localSheetId="1" hidden="1">{#N/A,#N/A,FALSE,"정공"}</definedName>
    <definedName name="바" localSheetId="22" hidden="1">{#N/A,#N/A,FALSE,"정공"}</definedName>
    <definedName name="바" localSheetId="16" hidden="1">{#N/A,#N/A,FALSE,"정공"}</definedName>
    <definedName name="바" hidden="1">{#N/A,#N/A,FALSE,"정공"}</definedName>
    <definedName name="바다나라">[1]!BlankMacro1</definedName>
    <definedName name="바랑라" localSheetId="1" hidden="1">{#N/A,#N/A,FALSE,"정공"}</definedName>
    <definedName name="바랑라" localSheetId="22" hidden="1">{#N/A,#N/A,FALSE,"정공"}</definedName>
    <definedName name="바랑라" localSheetId="16" hidden="1">{#N/A,#N/A,FALSE,"정공"}</definedName>
    <definedName name="바랑라" hidden="1">{#N/A,#N/A,FALSE,"정공"}</definedName>
    <definedName name="바로가기" localSheetId="1" hidden="1">{#N/A,#N/A,FALSE,"단축1";#N/A,#N/A,FALSE,"단축2";#N/A,#N/A,FALSE,"단축3";#N/A,#N/A,FALSE,"장축";#N/A,#N/A,FALSE,"4WD"}</definedName>
    <definedName name="바로가기" localSheetId="22" hidden="1">{#N/A,#N/A,FALSE,"단축1";#N/A,#N/A,FALSE,"단축2";#N/A,#N/A,FALSE,"단축3";#N/A,#N/A,FALSE,"장축";#N/A,#N/A,FALSE,"4WD"}</definedName>
    <definedName name="바로가기" localSheetId="16" hidden="1">{#N/A,#N/A,FALSE,"단축1";#N/A,#N/A,FALSE,"단축2";#N/A,#N/A,FALSE,"단축3";#N/A,#N/A,FALSE,"장축";#N/A,#N/A,FALSE,"4WD"}</definedName>
    <definedName name="바로가기" hidden="1">{#N/A,#N/A,FALSE,"단축1";#N/A,#N/A,FALSE,"단축2";#N/A,#N/A,FALSE,"단축3";#N/A,#N/A,FALSE,"장축";#N/A,#N/A,FALSE,"4WD"}</definedName>
    <definedName name="바바라" localSheetId="1" hidden="1">{#N/A,#N/A,TRUE,"Y생산";#N/A,#N/A,TRUE,"Y판매";#N/A,#N/A,TRUE,"Y총물량";#N/A,#N/A,TRUE,"Y능력";#N/A,#N/A,TRUE,"YKD"}</definedName>
    <definedName name="바바라" localSheetId="22" hidden="1">{#N/A,#N/A,TRUE,"Y생산";#N/A,#N/A,TRUE,"Y판매";#N/A,#N/A,TRUE,"Y총물량";#N/A,#N/A,TRUE,"Y능력";#N/A,#N/A,TRUE,"YKD"}</definedName>
    <definedName name="바바라" localSheetId="16" hidden="1">{#N/A,#N/A,TRUE,"Y생산";#N/A,#N/A,TRUE,"Y판매";#N/A,#N/A,TRUE,"Y총물량";#N/A,#N/A,TRUE,"Y능력";#N/A,#N/A,TRUE,"YKD"}</definedName>
    <definedName name="바바라" hidden="1">{#N/A,#N/A,TRUE,"Y생산";#N/A,#N/A,TRUE,"Y판매";#N/A,#N/A,TRUE,"Y총물량";#N/A,#N/A,TRUE,"Y능력";#N/A,#N/A,TRUE,"YKD"}</definedName>
    <definedName name="바보" localSheetId="1">#REF!</definedName>
    <definedName name="바보">#REF!</definedName>
    <definedName name="바보상자" localSheetId="1" hidden="1">{#N/A,#N/A,FALSE,"정공"}</definedName>
    <definedName name="바보상자" localSheetId="22" hidden="1">{#N/A,#N/A,FALSE,"정공"}</definedName>
    <definedName name="바보상자" localSheetId="16" hidden="1">{#N/A,#N/A,FALSE,"정공"}</definedName>
    <definedName name="바보상자" hidden="1">{#N/A,#N/A,FALSE,"정공"}</definedName>
    <definedName name="박기현" localSheetId="1" hidden="1">{#N/A,#N/A,TRUE,"Y생산";#N/A,#N/A,TRUE,"Y판매";#N/A,#N/A,TRUE,"Y총물량";#N/A,#N/A,TRUE,"Y능력";#N/A,#N/A,TRUE,"YKD"}</definedName>
    <definedName name="박기현" localSheetId="22" hidden="1">{#N/A,#N/A,TRUE,"Y생산";#N/A,#N/A,TRUE,"Y판매";#N/A,#N/A,TRUE,"Y총물량";#N/A,#N/A,TRUE,"Y능력";#N/A,#N/A,TRUE,"YKD"}</definedName>
    <definedName name="박기현" localSheetId="16" hidden="1">{#N/A,#N/A,TRUE,"Y생산";#N/A,#N/A,TRUE,"Y판매";#N/A,#N/A,TRUE,"Y총물량";#N/A,#N/A,TRUE,"Y능력";#N/A,#N/A,TRUE,"YKD"}</definedName>
    <definedName name="박기현" hidden="1">{#N/A,#N/A,TRUE,"Y생산";#N/A,#N/A,TRUE,"Y판매";#N/A,#N/A,TRUE,"Y총물량";#N/A,#N/A,TRUE,"Y능력";#N/A,#N/A,TRUE,"YKD"}</definedName>
    <definedName name="박명용" localSheetId="1" hidden="1">{#N/A,#N/A,TRUE,"Y생산";#N/A,#N/A,TRUE,"Y판매";#N/A,#N/A,TRUE,"Y총물량";#N/A,#N/A,TRUE,"Y능력";#N/A,#N/A,TRUE,"YKD"}</definedName>
    <definedName name="박명용" localSheetId="22" hidden="1">{#N/A,#N/A,TRUE,"Y생산";#N/A,#N/A,TRUE,"Y판매";#N/A,#N/A,TRUE,"Y총물량";#N/A,#N/A,TRUE,"Y능력";#N/A,#N/A,TRUE,"YKD"}</definedName>
    <definedName name="박명용" localSheetId="16" hidden="1">{#N/A,#N/A,TRUE,"Y생산";#N/A,#N/A,TRUE,"Y판매";#N/A,#N/A,TRUE,"Y총물량";#N/A,#N/A,TRUE,"Y능력";#N/A,#N/A,TRUE,"YKD"}</definedName>
    <definedName name="박명용" hidden="1">{#N/A,#N/A,TRUE,"Y생산";#N/A,#N/A,TRUE,"Y판매";#N/A,#N/A,TRUE,"Y총물량";#N/A,#N/A,TRUE,"Y능력";#N/A,#N/A,TRUE,"YKD"}</definedName>
    <definedName name="박상" localSheetId="1">#REF!</definedName>
    <definedName name="박상">#REF!</definedName>
    <definedName name="박스" localSheetId="1">#REF!</definedName>
    <definedName name="박스">#REF!</definedName>
    <definedName name="박재규">[1]!BlankMacro1</definedName>
    <definedName name="반" localSheetId="1">#REF!</definedName>
    <definedName name="반">#REF!</definedName>
    <definedName name="반영" localSheetId="1">#REF!</definedName>
    <definedName name="반영">#REF!</definedName>
    <definedName name="반영1" localSheetId="1">#REF!</definedName>
    <definedName name="반영1">#REF!</definedName>
    <definedName name="반영2" localSheetId="1">#REF!</definedName>
    <definedName name="반영2">#REF!</definedName>
    <definedName name="반영3" localSheetId="1">#REF!</definedName>
    <definedName name="반영3">#REF!</definedName>
    <definedName name="반영결과" localSheetId="1">#REF!</definedName>
    <definedName name="반영결과">#REF!</definedName>
    <definedName name="반영현황" localSheetId="1">#REF!</definedName>
    <definedName name="반영현황">#REF!</definedName>
    <definedName name="胖子" localSheetId="1" hidden="1">{#N/A,#N/A,FALSE,"단축1";#N/A,#N/A,FALSE,"단축2";#N/A,#N/A,FALSE,"단축3";#N/A,#N/A,FALSE,"장축";#N/A,#N/A,FALSE,"4WD"}</definedName>
    <definedName name="胖子" localSheetId="22" hidden="1">{#N/A,#N/A,FALSE,"단축1";#N/A,#N/A,FALSE,"단축2";#N/A,#N/A,FALSE,"단축3";#N/A,#N/A,FALSE,"장축";#N/A,#N/A,FALSE,"4WD"}</definedName>
    <definedName name="胖子" localSheetId="16" hidden="1">{#N/A,#N/A,FALSE,"단축1";#N/A,#N/A,FALSE,"단축2";#N/A,#N/A,FALSE,"단축3";#N/A,#N/A,FALSE,"장축";#N/A,#N/A,FALSE,"4WD"}</definedName>
    <definedName name="胖子" hidden="1">{#N/A,#N/A,FALSE,"단축1";#N/A,#N/A,FALSE,"단축2";#N/A,#N/A,FALSE,"단축3";#N/A,#N/A,FALSE,"장축";#N/A,#N/A,FALSE,"4WD"}</definedName>
    <definedName name="받" localSheetId="1" hidden="1">{#N/A,#N/A,TRUE,"Y생산";#N/A,#N/A,TRUE,"Y판매";#N/A,#N/A,TRUE,"Y총물량";#N/A,#N/A,TRUE,"Y능력";#N/A,#N/A,TRUE,"YKD"}</definedName>
    <definedName name="받" localSheetId="22" hidden="1">{#N/A,#N/A,TRUE,"Y생산";#N/A,#N/A,TRUE,"Y판매";#N/A,#N/A,TRUE,"Y총물량";#N/A,#N/A,TRUE,"Y능력";#N/A,#N/A,TRUE,"YKD"}</definedName>
    <definedName name="받" localSheetId="16" hidden="1">{#N/A,#N/A,TRUE,"Y생산";#N/A,#N/A,TRUE,"Y판매";#N/A,#N/A,TRUE,"Y총물량";#N/A,#N/A,TRUE,"Y능력";#N/A,#N/A,TRUE,"YKD"}</definedName>
    <definedName name="받" hidden="1">{#N/A,#N/A,TRUE,"Y생산";#N/A,#N/A,TRUE,"Y판매";#N/A,#N/A,TRUE,"Y총물량";#N/A,#N/A,TRUE,"Y능력";#N/A,#N/A,TRUE,"YKD"}</definedName>
    <definedName name="발" localSheetId="1">#REF!</definedName>
    <definedName name="발">#REF!</definedName>
    <definedName name="발표양식2" localSheetId="1" hidden="1">{#N/A,#N/A,FALSE,"단축1";#N/A,#N/A,FALSE,"단축2";#N/A,#N/A,FALSE,"단축3";#N/A,#N/A,FALSE,"장축";#N/A,#N/A,FALSE,"4WD"}</definedName>
    <definedName name="발표양식2" localSheetId="22" hidden="1">{#N/A,#N/A,FALSE,"단축1";#N/A,#N/A,FALSE,"단축2";#N/A,#N/A,FALSE,"단축3";#N/A,#N/A,FALSE,"장축";#N/A,#N/A,FALSE,"4WD"}</definedName>
    <definedName name="발표양식2" localSheetId="16" hidden="1">{#N/A,#N/A,FALSE,"단축1";#N/A,#N/A,FALSE,"단축2";#N/A,#N/A,FALSE,"단축3";#N/A,#N/A,FALSE,"장축";#N/A,#N/A,FALSE,"4WD"}</definedName>
    <definedName name="발표양식2" localSheetId="17" hidden="1">{#N/A,#N/A,FALSE,"단축1";#N/A,#N/A,FALSE,"단축2";#N/A,#N/A,FALSE,"단축3";#N/A,#N/A,FALSE,"장축";#N/A,#N/A,FALSE,"4WD"}</definedName>
    <definedName name="발표양식2" localSheetId="23" hidden="1">{#N/A,#N/A,FALSE,"단축1";#N/A,#N/A,FALSE,"단축2";#N/A,#N/A,FALSE,"단축3";#N/A,#N/A,FALSE,"장축";#N/A,#N/A,FALSE,"4WD"}</definedName>
    <definedName name="발표양식2" hidden="1">{#N/A,#N/A,FALSE,"단축1";#N/A,#N/A,FALSE,"단축2";#N/A,#N/A,FALSE,"단축3";#N/A,#N/A,FALSE,"장축";#N/A,#N/A,FALSE,"4WD"}</definedName>
    <definedName name="방진고무" localSheetId="1" hidden="1">{#N/A,#N/A,FALSE,"단축1";#N/A,#N/A,FALSE,"단축2";#N/A,#N/A,FALSE,"단축3";#N/A,#N/A,FALSE,"장축";#N/A,#N/A,FALSE,"4WD"}</definedName>
    <definedName name="방진고무" localSheetId="22" hidden="1">{#N/A,#N/A,FALSE,"단축1";#N/A,#N/A,FALSE,"단축2";#N/A,#N/A,FALSE,"단축3";#N/A,#N/A,FALSE,"장축";#N/A,#N/A,FALSE,"4WD"}</definedName>
    <definedName name="방진고무" localSheetId="16" hidden="1">{#N/A,#N/A,FALSE,"단축1";#N/A,#N/A,FALSE,"단축2";#N/A,#N/A,FALSE,"단축3";#N/A,#N/A,FALSE,"장축";#N/A,#N/A,FALSE,"4WD"}</definedName>
    <definedName name="방진고무" hidden="1">{#N/A,#N/A,FALSE,"단축1";#N/A,#N/A,FALSE,"단축2";#N/A,#N/A,FALSE,"단축3";#N/A,#N/A,FALSE,"장축";#N/A,#N/A,FALSE,"4WD"}</definedName>
    <definedName name="방청A" localSheetId="1">#REF!</definedName>
    <definedName name="방청A">#REF!</definedName>
    <definedName name="방청B" localSheetId="1">#REF!</definedName>
    <definedName name="방청B">#REF!</definedName>
    <definedName name="배부기준첨부" localSheetId="1" hidden="1">{#N/A,#N/A,FALSE,"정공"}</definedName>
    <definedName name="배부기준첨부" localSheetId="22" hidden="1">{#N/A,#N/A,FALSE,"정공"}</definedName>
    <definedName name="배부기준첨부" localSheetId="16" hidden="1">{#N/A,#N/A,FALSE,"정공"}</definedName>
    <definedName name="배부기준첨부" hidden="1">{#N/A,#N/A,FALSE,"정공"}</definedName>
    <definedName name="배부기준첨부하오" localSheetId="1" hidden="1">{#N/A,#N/A,FALSE,"정공"}</definedName>
    <definedName name="배부기준첨부하오" localSheetId="22" hidden="1">{#N/A,#N/A,FALSE,"정공"}</definedName>
    <definedName name="배부기준첨부하오" localSheetId="16" hidden="1">{#N/A,#N/A,FALSE,"정공"}</definedName>
    <definedName name="배부기준첨부하오" hidden="1">{#N/A,#N/A,FALSE,"정공"}</definedName>
    <definedName name="白" localSheetId="1" hidden="1">{#N/A,#N/A,FALSE,"단축1";#N/A,#N/A,FALSE,"단축2";#N/A,#N/A,FALSE,"단축3";#N/A,#N/A,FALSE,"장축";#N/A,#N/A,FALSE,"4WD"}</definedName>
    <definedName name="白" localSheetId="22" hidden="1">{#N/A,#N/A,FALSE,"단축1";#N/A,#N/A,FALSE,"단축2";#N/A,#N/A,FALSE,"단축3";#N/A,#N/A,FALSE,"장축";#N/A,#N/A,FALSE,"4WD"}</definedName>
    <definedName name="白" localSheetId="16" hidden="1">{#N/A,#N/A,FALSE,"단축1";#N/A,#N/A,FALSE,"단축2";#N/A,#N/A,FALSE,"단축3";#N/A,#N/A,FALSE,"장축";#N/A,#N/A,FALSE,"4WD"}</definedName>
    <definedName name="白" hidden="1">{#N/A,#N/A,FALSE,"단축1";#N/A,#N/A,FALSE,"단축2";#N/A,#N/A,FALSE,"단축3";#N/A,#N/A,FALSE,"장축";#N/A,#N/A,FALSE,"4WD"}</definedName>
    <definedName name="백만">1000000</definedName>
    <definedName name="버가" localSheetId="1" hidden="1">{#N/A,#N/A,FALSE,"96 3월물량표";#N/A,#N/A,FALSE,"96 4월물량표";#N/A,#N/A,FALSE,"96 5월물량표"}</definedName>
    <definedName name="버가" localSheetId="22" hidden="1">{#N/A,#N/A,FALSE,"96 3월물량표";#N/A,#N/A,FALSE,"96 4월물량표";#N/A,#N/A,FALSE,"96 5월물량표"}</definedName>
    <definedName name="버가" localSheetId="16" hidden="1">{#N/A,#N/A,FALSE,"96 3월물량표";#N/A,#N/A,FALSE,"96 4월물량표";#N/A,#N/A,FALSE,"96 5월물량표"}</definedName>
    <definedName name="버가" hidden="1">{#N/A,#N/A,FALSE,"96 3월물량표";#N/A,#N/A,FALSE,"96 4월물량표";#N/A,#N/A,FALSE,"96 5월물량표"}</definedName>
    <definedName name="버바바" localSheetId="1" hidden="1">{#N/A,#N/A,FALSE,"정공"}</definedName>
    <definedName name="버바바" localSheetId="22" hidden="1">{#N/A,#N/A,FALSE,"정공"}</definedName>
    <definedName name="버바바" localSheetId="16" hidden="1">{#N/A,#N/A,FALSE,"정공"}</definedName>
    <definedName name="버바바" hidden="1">{#N/A,#N/A,FALSE,"정공"}</definedName>
    <definedName name="버스팀" localSheetId="1">#REF!</definedName>
    <definedName name="버스팀">#REF!</definedName>
    <definedName name="법인세등_명세표" localSheetId="1">#REF!</definedName>
    <definedName name="법인세등_명세표">#REF!</definedName>
    <definedName name="법인세율" localSheetId="1">#REF!</definedName>
    <definedName name="법인세율">#REF!</definedName>
    <definedName name="벗" localSheetId="1">#REF!</definedName>
    <definedName name="벗">#REF!</definedName>
    <definedName name="벨2" localSheetId="1">#REF!</definedName>
    <definedName name="벨2">#REF!</definedName>
    <definedName name="벨투" localSheetId="1">#REF!</definedName>
    <definedName name="벨투">#REF!</definedName>
    <definedName name="벨환율" localSheetId="1">#REF!</definedName>
    <definedName name="벨환율">#REF!</definedName>
    <definedName name="변" localSheetId="1" hidden="1">{#N/A,#N/A,FALSE,"KMC최종회의(7월) 자료"}</definedName>
    <definedName name="변" localSheetId="22" hidden="1">{#N/A,#N/A,FALSE,"KMC최종회의(7월) 자료"}</definedName>
    <definedName name="변" localSheetId="16" hidden="1">{#N/A,#N/A,FALSE,"KMC최종회의(7월) 자료"}</definedName>
    <definedName name="변" hidden="1">{#N/A,#N/A,FALSE,"KMC최종회의(7월) 자료"}</definedName>
    <definedName name="변.내" localSheetId="1" hidden="1">{#N/A,#N/A,FALSE,"단축1";#N/A,#N/A,FALSE,"단축2";#N/A,#N/A,FALSE,"단축3";#N/A,#N/A,FALSE,"장축";#N/A,#N/A,FALSE,"4WD"}</definedName>
    <definedName name="변.내" localSheetId="22" hidden="1">{#N/A,#N/A,FALSE,"단축1";#N/A,#N/A,FALSE,"단축2";#N/A,#N/A,FALSE,"단축3";#N/A,#N/A,FALSE,"장축";#N/A,#N/A,FALSE,"4WD"}</definedName>
    <definedName name="변.내" localSheetId="16" hidden="1">{#N/A,#N/A,FALSE,"단축1";#N/A,#N/A,FALSE,"단축2";#N/A,#N/A,FALSE,"단축3";#N/A,#N/A,FALSE,"장축";#N/A,#N/A,FALSE,"4WD"}</definedName>
    <definedName name="변.내" hidden="1">{#N/A,#N/A,FALSE,"단축1";#N/A,#N/A,FALSE,"단축2";#N/A,#N/A,FALSE,"단축3";#N/A,#N/A,FALSE,"장축";#N/A,#N/A,FALSE,"4WD"}</definedName>
    <definedName name="변경" localSheetId="1">#REF!</definedName>
    <definedName name="변경">#REF!</definedName>
    <definedName name="변경2" localSheetId="1" hidden="1">{#N/A,#N/A,FALSE,"단축1";#N/A,#N/A,FALSE,"단축2";#N/A,#N/A,FALSE,"단축3";#N/A,#N/A,FALSE,"장축";#N/A,#N/A,FALSE,"4WD"}</definedName>
    <definedName name="변경2" hidden="1">{#N/A,#N/A,FALSE,"단축1";#N/A,#N/A,FALSE,"단축2";#N/A,#N/A,FALSE,"단축3";#N/A,#N/A,FALSE,"장축";#N/A,#N/A,FALSE,"4WD"}</definedName>
    <definedName name="변경목차" localSheetId="1" hidden="1">{#N/A,#N/A,FALSE,"단축1";#N/A,#N/A,FALSE,"단축2";#N/A,#N/A,FALSE,"단축3";#N/A,#N/A,FALSE,"장축";#N/A,#N/A,FALSE,"4WD"}</definedName>
    <definedName name="변경목차" localSheetId="22" hidden="1">{#N/A,#N/A,FALSE,"단축1";#N/A,#N/A,FALSE,"단축2";#N/A,#N/A,FALSE,"단축3";#N/A,#N/A,FALSE,"장축";#N/A,#N/A,FALSE,"4WD"}</definedName>
    <definedName name="변경목차" localSheetId="16" hidden="1">{#N/A,#N/A,FALSE,"단축1";#N/A,#N/A,FALSE,"단축2";#N/A,#N/A,FALSE,"단축3";#N/A,#N/A,FALSE,"장축";#N/A,#N/A,FALSE,"4WD"}</definedName>
    <definedName name="변경목차" hidden="1">{#N/A,#N/A,FALSE,"단축1";#N/A,#N/A,FALSE,"단축2";#N/A,#N/A,FALSE,"단축3";#N/A,#N/A,FALSE,"장축";#N/A,#N/A,FALSE,"4WD"}</definedName>
    <definedName name="변경범위" localSheetId="1">#REF!</definedName>
    <definedName name="변경범위">#REF!</definedName>
    <definedName name="변경범위2" localSheetId="1" hidden="1">{#N/A,#N/A,FALSE,"단축1";#N/A,#N/A,FALSE,"단축2";#N/A,#N/A,FALSE,"단축3";#N/A,#N/A,FALSE,"장축";#N/A,#N/A,FALSE,"4WD"}</definedName>
    <definedName name="변경범위2" localSheetId="22" hidden="1">{#N/A,#N/A,FALSE,"단축1";#N/A,#N/A,FALSE,"단축2";#N/A,#N/A,FALSE,"단축3";#N/A,#N/A,FALSE,"장축";#N/A,#N/A,FALSE,"4WD"}</definedName>
    <definedName name="변경범위2" localSheetId="16" hidden="1">{#N/A,#N/A,FALSE,"단축1";#N/A,#N/A,FALSE,"단축2";#N/A,#N/A,FALSE,"단축3";#N/A,#N/A,FALSE,"장축";#N/A,#N/A,FALSE,"4WD"}</definedName>
    <definedName name="변경범위2" localSheetId="17" hidden="1">{#N/A,#N/A,FALSE,"단축1";#N/A,#N/A,FALSE,"단축2";#N/A,#N/A,FALSE,"단축3";#N/A,#N/A,FALSE,"장축";#N/A,#N/A,FALSE,"4WD"}</definedName>
    <definedName name="변경범위2" localSheetId="23" hidden="1">{#N/A,#N/A,FALSE,"단축1";#N/A,#N/A,FALSE,"단축2";#N/A,#N/A,FALSE,"단축3";#N/A,#N/A,FALSE,"장축";#N/A,#N/A,FALSE,"4WD"}</definedName>
    <definedName name="변경범위2" hidden="1">{#N/A,#N/A,FALSE,"단축1";#N/A,#N/A,FALSE,"단축2";#N/A,#N/A,FALSE,"단축3";#N/A,#N/A,FALSE,"장축";#N/A,#N/A,FALSE,"4WD"}</definedName>
    <definedName name="변경범위3" localSheetId="1">#REF!</definedName>
    <definedName name="변경범위3">#REF!</definedName>
    <definedName name="변동비TKD" localSheetId="1">#REF!</definedName>
    <definedName name="변동비TKD">#REF!</definedName>
    <definedName name="변소기">[1]!BlankMacro1</definedName>
    <definedName name="변속" localSheetId="1" hidden="1">{#N/A,#N/A,FALSE,"KMC최종회의(7월) 자료"}</definedName>
    <definedName name="변속" localSheetId="22" hidden="1">{#N/A,#N/A,FALSE,"KMC최종회의(7월) 자료"}</definedName>
    <definedName name="변속" localSheetId="16" hidden="1">{#N/A,#N/A,FALSE,"KMC최종회의(7월) 자료"}</definedName>
    <definedName name="변속" hidden="1">{#N/A,#N/A,FALSE,"KMC최종회의(7월) 자료"}</definedName>
    <definedName name="변속1" localSheetId="1" hidden="1">{#N/A,#N/A,FALSE,"KMC최종회의(7월) 자료"}</definedName>
    <definedName name="변속1" localSheetId="22" hidden="1">{#N/A,#N/A,FALSE,"KMC최종회의(7월) 자료"}</definedName>
    <definedName name="변속1" localSheetId="16" hidden="1">{#N/A,#N/A,FALSE,"KMC최종회의(7월) 자료"}</definedName>
    <definedName name="변속1" hidden="1">{#N/A,#N/A,FALSE,"KMC최종회의(7월) 자료"}</definedName>
    <definedName name="변속2" localSheetId="1" hidden="1">{#N/A,#N/A,FALSE,"KMC최종회의(7월) 자료"}</definedName>
    <definedName name="변속2" localSheetId="22" hidden="1">{#N/A,#N/A,FALSE,"KMC최종회의(7월) 자료"}</definedName>
    <definedName name="변속2" localSheetId="16" hidden="1">{#N/A,#N/A,FALSE,"KMC최종회의(7월) 자료"}</definedName>
    <definedName name="변속2" hidden="1">{#N/A,#N/A,FALSE,"KMC최종회의(7월) 자료"}</definedName>
    <definedName name="변속3" localSheetId="1" hidden="1">{#N/A,#N/A,FALSE,"KMC최종회의(7월) 자료"}</definedName>
    <definedName name="변속3" localSheetId="22" hidden="1">{#N/A,#N/A,FALSE,"KMC최종회의(7월) 자료"}</definedName>
    <definedName name="변속3" localSheetId="16" hidden="1">{#N/A,#N/A,FALSE,"KMC최종회의(7월) 자료"}</definedName>
    <definedName name="변속3" hidden="1">{#N/A,#N/A,FALSE,"KMC최종회의(7월) 자료"}</definedName>
    <definedName name="변속4" localSheetId="1" hidden="1">{#N/A,#N/A,FALSE,"KMC최종회의(7월) 자료"}</definedName>
    <definedName name="변속4" localSheetId="22" hidden="1">{#N/A,#N/A,FALSE,"KMC최종회의(7월) 자료"}</definedName>
    <definedName name="변속4" localSheetId="16" hidden="1">{#N/A,#N/A,FALSE,"KMC최종회의(7월) 자료"}</definedName>
    <definedName name="변속4" hidden="1">{#N/A,#N/A,FALSE,"KMC최종회의(7월) 자료"}</definedName>
    <definedName name="변속기" localSheetId="1">#REF!</definedName>
    <definedName name="변속기">#REF!</definedName>
    <definedName name="변송익">[1]!BlankMacro1</definedName>
    <definedName name="별도">'[1]계정관리 (실적) 2016'!별도</definedName>
    <definedName name="보고" localSheetId="1" hidden="1">{#N/A,#N/A,FALSE,"단축1";#N/A,#N/A,FALSE,"단축2";#N/A,#N/A,FALSE,"단축3";#N/A,#N/A,FALSE,"장축";#N/A,#N/A,FALSE,"4WD"}</definedName>
    <definedName name="보고" localSheetId="22" hidden="1">{#N/A,#N/A,FALSE,"단축1";#N/A,#N/A,FALSE,"단축2";#N/A,#N/A,FALSE,"단축3";#N/A,#N/A,FALSE,"장축";#N/A,#N/A,FALSE,"4WD"}</definedName>
    <definedName name="보고" localSheetId="16" hidden="1">{#N/A,#N/A,FALSE,"단축1";#N/A,#N/A,FALSE,"단축2";#N/A,#N/A,FALSE,"단축3";#N/A,#N/A,FALSE,"장축";#N/A,#N/A,FALSE,"4WD"}</definedName>
    <definedName name="보고" hidden="1">{#N/A,#N/A,FALSE,"단축1";#N/A,#N/A,FALSE,"단축2";#N/A,#N/A,FALSE,"단축3";#N/A,#N/A,FALSE,"장축";#N/A,#N/A,FALSE,"4WD"}</definedName>
    <definedName name="보고서1" localSheetId="1">#REF!</definedName>
    <definedName name="보고서1">#REF!</definedName>
    <definedName name="보고용" localSheetId="1">#REF!,#REF!,#REF!,#REF!,#REF!,#REF!,#REF!,#REF!,#REF!,#REF!,#REF!,#REF!,#REF!</definedName>
    <definedName name="보고용">#REF!,#REF!,#REF!,#REF!,#REF!,#REF!,#REF!,#REF!,#REF!,#REF!,#REF!,#REF!,#REF!</definedName>
    <definedName name="보보" localSheetId="1">'[1]노무비 계획 및 실적 (2차수정)'!_a1O,'3.경영실적 PT'!_a2O,'3.경영실적 PT'!_a3O</definedName>
    <definedName name="보보">'[1]노무비 계획 및 실적 (2차수정)'!_a1O,_a2O,_a3O</definedName>
    <definedName name="보수" localSheetId="1">#REF!</definedName>
    <definedName name="보수">#REF!</definedName>
    <definedName name="보전" localSheetId="1" hidden="1">{#N/A,#N/A,FALSE,"KMC최종회의(7월) 자료"}</definedName>
    <definedName name="보전" localSheetId="22" hidden="1">{#N/A,#N/A,FALSE,"KMC최종회의(7월) 자료"}</definedName>
    <definedName name="보전" localSheetId="16" hidden="1">{#N/A,#N/A,FALSE,"KMC최종회의(7월) 자료"}</definedName>
    <definedName name="보전" hidden="1">{#N/A,#N/A,FALSE,"KMC최종회의(7월) 자료"}</definedName>
    <definedName name="본부목표계" localSheetId="1">#REF!</definedName>
    <definedName name="본부목표계">#REF!</definedName>
    <definedName name="볼트수정" localSheetId="1" hidden="1">{#N/A,#N/A,FALSE,"단축1";#N/A,#N/A,FALSE,"단축2";#N/A,#N/A,FALSE,"단축3";#N/A,#N/A,FALSE,"장축";#N/A,#N/A,FALSE,"4WD"}</definedName>
    <definedName name="볼트수정" localSheetId="22" hidden="1">{#N/A,#N/A,FALSE,"단축1";#N/A,#N/A,FALSE,"단축2";#N/A,#N/A,FALSE,"단축3";#N/A,#N/A,FALSE,"장축";#N/A,#N/A,FALSE,"4WD"}</definedName>
    <definedName name="볼트수정" localSheetId="16" hidden="1">{#N/A,#N/A,FALSE,"단축1";#N/A,#N/A,FALSE,"단축2";#N/A,#N/A,FALSE,"단축3";#N/A,#N/A,FALSE,"장축";#N/A,#N/A,FALSE,"4WD"}</definedName>
    <definedName name="볼트수정" localSheetId="17" hidden="1">{#N/A,#N/A,FALSE,"단축1";#N/A,#N/A,FALSE,"단축2";#N/A,#N/A,FALSE,"단축3";#N/A,#N/A,FALSE,"장축";#N/A,#N/A,FALSE,"4WD"}</definedName>
    <definedName name="볼트수정" localSheetId="23" hidden="1">{#N/A,#N/A,FALSE,"단축1";#N/A,#N/A,FALSE,"단축2";#N/A,#N/A,FALSE,"단축3";#N/A,#N/A,FALSE,"장축";#N/A,#N/A,FALSE,"4WD"}</definedName>
    <definedName name="볼트수정" hidden="1">{#N/A,#N/A,FALSE,"단축1";#N/A,#N/A,FALSE,"단축2";#N/A,#N/A,FALSE,"단축3";#N/A,#N/A,FALSE,"장축";#N/A,#N/A,FALSE,"4WD"}</definedName>
    <definedName name="봉ㅇㄹ" localSheetId="1" hidden="1">{#N/A,#N/A,FALSE,"초도품";#N/A,#N/A,FALSE,"초도품 (2)";#N/A,#N/A,FALSE,"초도품 (3)";#N/A,#N/A,FALSE,"초도품 (4)";#N/A,#N/A,FALSE,"초도품 (5)";#N/A,#N/A,FALSE,"초도품 (6)"}</definedName>
    <definedName name="봉ㅇㄹ" localSheetId="22" hidden="1">{#N/A,#N/A,FALSE,"초도품";#N/A,#N/A,FALSE,"초도품 (2)";#N/A,#N/A,FALSE,"초도품 (3)";#N/A,#N/A,FALSE,"초도품 (4)";#N/A,#N/A,FALSE,"초도품 (5)";#N/A,#N/A,FALSE,"초도품 (6)"}</definedName>
    <definedName name="봉ㅇㄹ" localSheetId="16" hidden="1">{#N/A,#N/A,FALSE,"초도품";#N/A,#N/A,FALSE,"초도품 (2)";#N/A,#N/A,FALSE,"초도품 (3)";#N/A,#N/A,FALSE,"초도품 (4)";#N/A,#N/A,FALSE,"초도품 (5)";#N/A,#N/A,FALSE,"초도품 (6)"}</definedName>
    <definedName name="봉ㅇㄹ" hidden="1">{#N/A,#N/A,FALSE,"초도품";#N/A,#N/A,FALSE,"초도품 (2)";#N/A,#N/A,FALSE,"초도품 (3)";#N/A,#N/A,FALSE,"초도품 (4)";#N/A,#N/A,FALSE,"초도품 (5)";#N/A,#N/A,FALSE,"초도품 (6)"}</definedName>
    <definedName name="부___문" localSheetId="1">#REF!</definedName>
    <definedName name="부___문">#REF!</definedName>
    <definedName name="부서" localSheetId="1">#REF!</definedName>
    <definedName name="부서">#REF!</definedName>
    <definedName name="부서교육계" localSheetId="1">#REF!</definedName>
    <definedName name="부서교육계">#REF!</definedName>
    <definedName name="부서별예산" localSheetId="1">#REF!</definedName>
    <definedName name="부서별예산">#REF!</definedName>
    <definedName name="부서종합" localSheetId="1" hidden="1">{#N/A,#N/A,FALSE,"KMC최종회의(7월) 자료"}</definedName>
    <definedName name="부서종합" localSheetId="22" hidden="1">{#N/A,#N/A,FALSE,"KMC최종회의(7월) 자료"}</definedName>
    <definedName name="부서종합" localSheetId="16" hidden="1">{#N/A,#N/A,FALSE,"KMC최종회의(7월) 자료"}</definedName>
    <definedName name="부서종합" hidden="1">{#N/A,#N/A,FALSE,"KMC최종회의(7월) 자료"}</definedName>
    <definedName name="不霄" localSheetId="1" hidden="1">{#N/A,#N/A,FALSE,"단축1";#N/A,#N/A,FALSE,"단축2";#N/A,#N/A,FALSE,"단축3";#N/A,#N/A,FALSE,"장축";#N/A,#N/A,FALSE,"4WD"}</definedName>
    <definedName name="不霄" localSheetId="22" hidden="1">{#N/A,#N/A,FALSE,"단축1";#N/A,#N/A,FALSE,"단축2";#N/A,#N/A,FALSE,"단축3";#N/A,#N/A,FALSE,"장축";#N/A,#N/A,FALSE,"4WD"}</definedName>
    <definedName name="不霄" localSheetId="16" hidden="1">{#N/A,#N/A,FALSE,"단축1";#N/A,#N/A,FALSE,"단축2";#N/A,#N/A,FALSE,"단축3";#N/A,#N/A,FALSE,"장축";#N/A,#N/A,FALSE,"4WD"}</definedName>
    <definedName name="不霄" hidden="1">{#N/A,#N/A,FALSE,"단축1";#N/A,#N/A,FALSE,"단축2";#N/A,#N/A,FALSE,"단축3";#N/A,#N/A,FALSE,"장축";#N/A,#N/A,FALSE,"4WD"}</definedName>
    <definedName name="부자지">[1]!BlankMacro1</definedName>
    <definedName name="부자지간">[1]!BlankMacro1</definedName>
    <definedName name="부장님">[1]!BlankMacro1</definedName>
    <definedName name="부족금BS" localSheetId="1">#REF!</definedName>
    <definedName name="부족금BS">#REF!</definedName>
    <definedName name="부족금FD" localSheetId="1">#REF!</definedName>
    <definedName name="부족금FD">#REF!</definedName>
    <definedName name="부족금MIP" localSheetId="1">#REF!</definedName>
    <definedName name="부족금MIP">#REF!</definedName>
    <definedName name="부족금SCEU" localSheetId="1">#REF!</definedName>
    <definedName name="부족금SCEU">#REF!</definedName>
    <definedName name="부족금공통" localSheetId="1">#REF!</definedName>
    <definedName name="부족금공통">#REF!</definedName>
    <definedName name="부족수BS" localSheetId="1">#REF!</definedName>
    <definedName name="부족수BS">#REF!</definedName>
    <definedName name="부족수FD" localSheetId="1">#REF!</definedName>
    <definedName name="부족수FD">#REF!</definedName>
    <definedName name="부족수MIP" localSheetId="1">#REF!</definedName>
    <definedName name="부족수MIP">#REF!</definedName>
    <definedName name="부족수SCEU" localSheetId="1">#REF!</definedName>
    <definedName name="부족수SCEU">#REF!</definedName>
    <definedName name="부족수공통" localSheetId="1">#REF!</definedName>
    <definedName name="부족수공통">#REF!</definedName>
    <definedName name="부품자료표" localSheetId="1">#REF!</definedName>
    <definedName name="부품자료표">#REF!</definedName>
    <definedName name="분" localSheetId="1" hidden="1">{#N/A,#N/A,FALSE,"단축1";#N/A,#N/A,FALSE,"단축2";#N/A,#N/A,FALSE,"단축3";#N/A,#N/A,FALSE,"장축";#N/A,#N/A,FALSE,"4WD"}</definedName>
    <definedName name="분" localSheetId="22" hidden="1">{#N/A,#N/A,FALSE,"단축1";#N/A,#N/A,FALSE,"단축2";#N/A,#N/A,FALSE,"단축3";#N/A,#N/A,FALSE,"장축";#N/A,#N/A,FALSE,"4WD"}</definedName>
    <definedName name="분" localSheetId="16" hidden="1">{#N/A,#N/A,FALSE,"단축1";#N/A,#N/A,FALSE,"단축2";#N/A,#N/A,FALSE,"단축3";#N/A,#N/A,FALSE,"장축";#N/A,#N/A,FALSE,"4WD"}</definedName>
    <definedName name="분" localSheetId="17" hidden="1">{#N/A,#N/A,FALSE,"단축1";#N/A,#N/A,FALSE,"단축2";#N/A,#N/A,FALSE,"단축3";#N/A,#N/A,FALSE,"장축";#N/A,#N/A,FALSE,"4WD"}</definedName>
    <definedName name="분" localSheetId="23" hidden="1">{#N/A,#N/A,FALSE,"단축1";#N/A,#N/A,FALSE,"단축2";#N/A,#N/A,FALSE,"단축3";#N/A,#N/A,FALSE,"장축";#N/A,#N/A,FALSE,"4WD"}</definedName>
    <definedName name="분" hidden="1">{#N/A,#N/A,FALSE,"단축1";#N/A,#N/A,FALSE,"단축2";#N/A,#N/A,FALSE,"단축3";#N/A,#N/A,FALSE,"장축";#N/A,#N/A,FALSE,"4WD"}</definedName>
    <definedName name="분기별" localSheetId="1" hidden="1">{#N/A,#N/A,TRUE,"Y생산";#N/A,#N/A,TRUE,"Y판매";#N/A,#N/A,TRUE,"Y총물량";#N/A,#N/A,TRUE,"Y능력";#N/A,#N/A,TRUE,"YKD"}</definedName>
    <definedName name="분기별" localSheetId="22" hidden="1">{#N/A,#N/A,TRUE,"Y생산";#N/A,#N/A,TRUE,"Y판매";#N/A,#N/A,TRUE,"Y총물량";#N/A,#N/A,TRUE,"Y능력";#N/A,#N/A,TRUE,"YKD"}</definedName>
    <definedName name="분기별" localSheetId="16" hidden="1">{#N/A,#N/A,TRUE,"Y생산";#N/A,#N/A,TRUE,"Y판매";#N/A,#N/A,TRUE,"Y총물량";#N/A,#N/A,TRUE,"Y능력";#N/A,#N/A,TRUE,"YKD"}</definedName>
    <definedName name="분기별" hidden="1">{#N/A,#N/A,TRUE,"Y생산";#N/A,#N/A,TRUE,"Y판매";#N/A,#N/A,TRUE,"Y총물량";#N/A,#N/A,TRUE,"Y능력";#N/A,#N/A,TRUE,"YKD"}</definedName>
    <definedName name="불량" localSheetId="1">#REF!</definedName>
    <definedName name="불량">#REF!</definedName>
    <definedName name="불변할인율" localSheetId="1">#REF!</definedName>
    <definedName name="불변할인율">#REF!</definedName>
    <definedName name="브레이크" localSheetId="1">#REF!</definedName>
    <definedName name="브레이크">#REF!</definedName>
    <definedName name="비교" localSheetId="1">#REF!</definedName>
    <definedName name="비교">#REF!</definedName>
    <definedName name="비교A" localSheetId="1">#REF!</definedName>
    <definedName name="비교A">#REF!</definedName>
    <definedName name="비교손익당초" localSheetId="1" hidden="1">{#N/A,#N/A,FALSE,"정공"}</definedName>
    <definedName name="비교손익당초" localSheetId="22" hidden="1">{#N/A,#N/A,FALSE,"정공"}</definedName>
    <definedName name="비교손익당초" localSheetId="16" hidden="1">{#N/A,#N/A,FALSE,"정공"}</definedName>
    <definedName name="비교손익당초" hidden="1">{#N/A,#N/A,FALSE,"정공"}</definedName>
    <definedName name="비교원가" localSheetId="1">#REF!</definedName>
    <definedName name="비교원가">#REF!</definedName>
    <definedName name="菲淚__O" localSheetId="1">#REF!</definedName>
    <definedName name="菲淚__O">#REF!</definedName>
    <definedName name="비목" localSheetId="1">#REF!</definedName>
    <definedName name="비목">#REF!</definedName>
    <definedName name="비목요약" localSheetId="1">#REF!</definedName>
    <definedName name="비목요약">#REF!</definedName>
    <definedName name="비생산공수계획계" localSheetId="1">#REF!</definedName>
    <definedName name="비생산공수계획계">#REF!</definedName>
    <definedName name="비생산공수계획광주" localSheetId="1">#REF!</definedName>
    <definedName name="비생산공수계획광주">#REF!</definedName>
    <definedName name="비생산공수계획남산" localSheetId="1">#REF!</definedName>
    <definedName name="비생산공수계획남산">#REF!</definedName>
    <definedName name="비생산공수계획반월" localSheetId="1">#REF!</definedName>
    <definedName name="비생산공수계획반월">#REF!</definedName>
    <definedName name="비생산공수계획정동" localSheetId="1">#REF!</definedName>
    <definedName name="비생산공수계획정동">#REF!</definedName>
    <definedName name="비생산공수광주" localSheetId="1">#REF!</definedName>
    <definedName name="비생산공수광주">#REF!</definedName>
    <definedName name="비생산공수남산" localSheetId="1">#REF!</definedName>
    <definedName name="비생산공수남산">#REF!</definedName>
    <definedName name="비생산공수반월" localSheetId="1">#REF!</definedName>
    <definedName name="비생산공수반월">#REF!</definedName>
    <definedName name="비생산공수정동" localSheetId="1">#REF!</definedName>
    <definedName name="비생산공수정동">#REF!</definedName>
    <definedName name="빈양결과" localSheetId="1">#REF!</definedName>
    <definedName name="빈양결과">#REF!</definedName>
    <definedName name="冰产有" localSheetId="1" hidden="1">{#N/A,#N/A,FALSE,"단축1";#N/A,#N/A,FALSE,"단축2";#N/A,#N/A,FALSE,"단축3";#N/A,#N/A,FALSE,"장축";#N/A,#N/A,FALSE,"4WD"}</definedName>
    <definedName name="冰产有" localSheetId="22" hidden="1">{#N/A,#N/A,FALSE,"단축1";#N/A,#N/A,FALSE,"단축2";#N/A,#N/A,FALSE,"단축3";#N/A,#N/A,FALSE,"장축";#N/A,#N/A,FALSE,"4WD"}</definedName>
    <definedName name="冰产有" localSheetId="16" hidden="1">{#N/A,#N/A,FALSE,"단축1";#N/A,#N/A,FALSE,"단축2";#N/A,#N/A,FALSE,"단축3";#N/A,#N/A,FALSE,"장축";#N/A,#N/A,FALSE,"4WD"}</definedName>
    <definedName name="冰产有" hidden="1">{#N/A,#N/A,FALSE,"단축1";#N/A,#N/A,FALSE,"단축2";#N/A,#N/A,FALSE,"단축3";#N/A,#N/A,FALSE,"장축";#N/A,#N/A,FALSE,"4WD"}</definedName>
    <definedName name="ㅅ" localSheetId="1" hidden="1">{#N/A,#N/A,TRUE,"Y생산";#N/A,#N/A,TRUE,"Y판매";#N/A,#N/A,TRUE,"Y총물량";#N/A,#N/A,TRUE,"Y능력";#N/A,#N/A,TRUE,"YKD"}</definedName>
    <definedName name="ㅅ" localSheetId="22" hidden="1">{#N/A,#N/A,TRUE,"Y생산";#N/A,#N/A,TRUE,"Y판매";#N/A,#N/A,TRUE,"Y총물량";#N/A,#N/A,TRUE,"Y능력";#N/A,#N/A,TRUE,"YKD"}</definedName>
    <definedName name="ㅅ" localSheetId="16" hidden="1">{#N/A,#N/A,TRUE,"Y생산";#N/A,#N/A,TRUE,"Y판매";#N/A,#N/A,TRUE,"Y총물량";#N/A,#N/A,TRUE,"Y능력";#N/A,#N/A,TRUE,"YKD"}</definedName>
    <definedName name="ㅅ" hidden="1">{#N/A,#N/A,TRUE,"Y생산";#N/A,#N/A,TRUE,"Y판매";#N/A,#N/A,TRUE,"Y총물량";#N/A,#N/A,TRUE,"Y능력";#N/A,#N/A,TRUE,"YKD"}</definedName>
    <definedName name="ㅅㅅ" localSheetId="1">#REF!</definedName>
    <definedName name="ㅅㅅ">#REF!</definedName>
    <definedName name="ㅅㅅㅅ">[1]!BlankMacro1</definedName>
    <definedName name="ㅅㅅㅅㄷㄷㄷ">#N/A</definedName>
    <definedName name="ㅅㅅㅅㅅㅅㅅㅅㅅ">[1]!BlankMacro1</definedName>
    <definedName name="ㅅㅅㅅㅅㅅㅅㅅㅅㅅ">[1]!BlankMacro1</definedName>
    <definedName name="사" localSheetId="1" hidden="1">{#N/A,#N/A,FALSE,"KMC최종회의(7월) 자료"}</definedName>
    <definedName name="사" localSheetId="22" hidden="1">{#N/A,#N/A,FALSE,"KMC최종회의(7월) 자료"}</definedName>
    <definedName name="사" localSheetId="16" hidden="1">{#N/A,#N/A,FALSE,"KMC최종회의(7월) 자료"}</definedName>
    <definedName name="사" hidden="1">{#N/A,#N/A,FALSE,"KMC최종회의(7월) 자료"}</definedName>
    <definedName name="사1" localSheetId="1" hidden="1">{#N/A,#N/A,FALSE,"단축1";#N/A,#N/A,FALSE,"단축2";#N/A,#N/A,FALSE,"단축3";#N/A,#N/A,FALSE,"장축";#N/A,#N/A,FALSE,"4WD"}</definedName>
    <definedName name="사1" localSheetId="22" hidden="1">{#N/A,#N/A,FALSE,"단축1";#N/A,#N/A,FALSE,"단축2";#N/A,#N/A,FALSE,"단축3";#N/A,#N/A,FALSE,"장축";#N/A,#N/A,FALSE,"4WD"}</definedName>
    <definedName name="사1" localSheetId="16" hidden="1">{#N/A,#N/A,FALSE,"단축1";#N/A,#N/A,FALSE,"단축2";#N/A,#N/A,FALSE,"단축3";#N/A,#N/A,FALSE,"장축";#N/A,#N/A,FALSE,"4WD"}</definedName>
    <definedName name="사1" hidden="1">{#N/A,#N/A,FALSE,"단축1";#N/A,#N/A,FALSE,"단축2";#N/A,#N/A,FALSE,"단축3";#N/A,#N/A,FALSE,"장축";#N/A,#N/A,FALSE,"4WD"}</definedName>
    <definedName name="사급" localSheetId="1">#REF!</definedName>
    <definedName name="사급">#REF!</definedName>
    <definedName name="사다함이" localSheetId="1" hidden="1">{#N/A,#N/A,FALSE,"정공"}</definedName>
    <definedName name="사다함이" localSheetId="22" hidden="1">{#N/A,#N/A,FALSE,"정공"}</definedName>
    <definedName name="사다함이" localSheetId="16" hidden="1">{#N/A,#N/A,FALSE,"정공"}</definedName>
    <definedName name="사다함이" hidden="1">{#N/A,#N/A,FALSE,"정공"}</definedName>
    <definedName name="사라미이은">[1]!BlankMacro1</definedName>
    <definedName name="사람이름">[1]!BlankMacro1</definedName>
    <definedName name="사람이야" localSheetId="1" hidden="1">{#N/A,#N/A,FALSE,"정공"}</definedName>
    <definedName name="사람이야" localSheetId="22" hidden="1">{#N/A,#N/A,FALSE,"정공"}</definedName>
    <definedName name="사람이야" localSheetId="16" hidden="1">{#N/A,#N/A,FALSE,"정공"}</definedName>
    <definedName name="사람이야" hidden="1">{#N/A,#N/A,FALSE,"정공"}</definedName>
    <definedName name="사랑하오" localSheetId="1" hidden="1">{#N/A,#N/A,FALSE,"정공"}</definedName>
    <definedName name="사랑하오" localSheetId="22" hidden="1">{#N/A,#N/A,FALSE,"정공"}</definedName>
    <definedName name="사랑하오" localSheetId="16" hidden="1">{#N/A,#N/A,FALSE,"정공"}</definedName>
    <definedName name="사랑하오" hidden="1">{#N/A,#N/A,FALSE,"정공"}</definedName>
    <definedName name="사본" localSheetId="1" hidden="1">{#N/A,#N/A,FALSE,"정공"}</definedName>
    <definedName name="사본" localSheetId="22" hidden="1">{#N/A,#N/A,FALSE,"정공"}</definedName>
    <definedName name="사본" localSheetId="16" hidden="1">{#N/A,#N/A,FALSE,"정공"}</definedName>
    <definedName name="사본" hidden="1">{#N/A,#N/A,FALSE,"정공"}</definedName>
    <definedName name="사사사" localSheetId="1">#REF!</definedName>
    <definedName name="사사사">#REF!</definedName>
    <definedName name="사상길이" localSheetId="1">#REF!</definedName>
    <definedName name="사상길이">#REF!</definedName>
    <definedName name="사상단가" localSheetId="1">#REF!</definedName>
    <definedName name="사상단가">#REF!</definedName>
    <definedName name="사양안" localSheetId="1" hidden="1">{#N/A,#N/A,FALSE,"단축1";#N/A,#N/A,FALSE,"단축2";#N/A,#N/A,FALSE,"단축3";#N/A,#N/A,FALSE,"장축";#N/A,#N/A,FALSE,"4WD"}</definedName>
    <definedName name="사양안" localSheetId="22" hidden="1">{#N/A,#N/A,FALSE,"단축1";#N/A,#N/A,FALSE,"단축2";#N/A,#N/A,FALSE,"단축3";#N/A,#N/A,FALSE,"장축";#N/A,#N/A,FALSE,"4WD"}</definedName>
    <definedName name="사양안" localSheetId="16" hidden="1">{#N/A,#N/A,FALSE,"단축1";#N/A,#N/A,FALSE,"단축2";#N/A,#N/A,FALSE,"단축3";#N/A,#N/A,FALSE,"장축";#N/A,#N/A,FALSE,"4WD"}</definedName>
    <definedName name="사양안" hidden="1">{#N/A,#N/A,FALSE,"단축1";#N/A,#N/A,FALSE,"단축2";#N/A,#N/A,FALSE,"단축3";#N/A,#N/A,FALSE,"장축";#N/A,#N/A,FALSE,"4WD"}</definedName>
    <definedName name="사업계획2" localSheetId="1" hidden="1">{#N/A,#N/A,FALSE,"정공"}</definedName>
    <definedName name="사업계획2" localSheetId="22" hidden="1">{#N/A,#N/A,FALSE,"정공"}</definedName>
    <definedName name="사업계획2" localSheetId="16" hidden="1">{#N/A,#N/A,FALSE,"정공"}</definedName>
    <definedName name="사업계획2" hidden="1">{#N/A,#N/A,FALSE,"정공"}</definedName>
    <definedName name="사업렬">[1]!BlankMacro1</definedName>
    <definedName name="사업벼얼">[1]!BlankMacro1</definedName>
    <definedName name="사업별">[1]!BlankMacro1</definedName>
    <definedName name="사업별아님">[1]!BlankMacro1</definedName>
    <definedName name="사업부문" localSheetId="1">#REF!</definedName>
    <definedName name="사업부문">#REF!</definedName>
    <definedName name="사업비교표" localSheetId="1" hidden="1">{#N/A,#N/A,FALSE,"정공"}</definedName>
    <definedName name="사업비교표" localSheetId="22" hidden="1">{#N/A,#N/A,FALSE,"정공"}</definedName>
    <definedName name="사업비교표" localSheetId="16" hidden="1">{#N/A,#N/A,FALSE,"정공"}</definedName>
    <definedName name="사업비교표" hidden="1">{#N/A,#N/A,FALSE,"정공"}</definedName>
    <definedName name="사업성" localSheetId="1">#REF!</definedName>
    <definedName name="사업성">#REF!</definedName>
    <definedName name="사업주에대한_검토" localSheetId="1">#REF!</definedName>
    <definedName name="사업주에대한_검토">#REF!</definedName>
    <definedName name="사업추진" localSheetId="1" hidden="1">{#N/A,#N/A,FALSE,"정공"}</definedName>
    <definedName name="사업추진" localSheetId="22" hidden="1">{#N/A,#N/A,FALSE,"정공"}</definedName>
    <definedName name="사업추진" localSheetId="16" hidden="1">{#N/A,#N/A,FALSE,"정공"}</definedName>
    <definedName name="사업추진" hidden="1">{#N/A,#N/A,FALSE,"정공"}</definedName>
    <definedName name="사업투자" localSheetId="1">#REF!</definedName>
    <definedName name="사업투자">#REF!</definedName>
    <definedName name="사업투자1" localSheetId="1">#REF!</definedName>
    <definedName name="사업투자1">#REF!</definedName>
    <definedName name="사용량" localSheetId="1">#REF!</definedName>
    <definedName name="사용량">#REF!</definedName>
    <definedName name="사유종합" localSheetId="1">#REF!</definedName>
    <definedName name="사유종합">#REF!</definedName>
    <definedName name="사이로" localSheetId="1" hidden="1">{#N/A,#N/A,FALSE,"단축1";#N/A,#N/A,FALSE,"단축2";#N/A,#N/A,FALSE,"단축3";#N/A,#N/A,FALSE,"장축";#N/A,#N/A,FALSE,"4WD"}</definedName>
    <definedName name="사이로" hidden="1">{#N/A,#N/A,FALSE,"단축1";#N/A,#N/A,FALSE,"단축2";#N/A,#N/A,FALSE,"단축3";#N/A,#N/A,FALSE,"장축";#N/A,#N/A,FALSE,"4WD"}</definedName>
    <definedName name="사전제품" localSheetId="1" hidden="1">{#N/A,#N/A,FALSE,"단축1";#N/A,#N/A,FALSE,"단축2";#N/A,#N/A,FALSE,"단축3";#N/A,#N/A,FALSE,"장축";#N/A,#N/A,FALSE,"4WD"}</definedName>
    <definedName name="사전제품" localSheetId="22" hidden="1">{#N/A,#N/A,FALSE,"단축1";#N/A,#N/A,FALSE,"단축2";#N/A,#N/A,FALSE,"단축3";#N/A,#N/A,FALSE,"장축";#N/A,#N/A,FALSE,"4WD"}</definedName>
    <definedName name="사전제품" localSheetId="16" hidden="1">{#N/A,#N/A,FALSE,"단축1";#N/A,#N/A,FALSE,"단축2";#N/A,#N/A,FALSE,"단축3";#N/A,#N/A,FALSE,"장축";#N/A,#N/A,FALSE,"4WD"}</definedName>
    <definedName name="사전제품" localSheetId="17" hidden="1">{#N/A,#N/A,FALSE,"단축1";#N/A,#N/A,FALSE,"단축2";#N/A,#N/A,FALSE,"단축3";#N/A,#N/A,FALSE,"장축";#N/A,#N/A,FALSE,"4WD"}</definedName>
    <definedName name="사전제품" localSheetId="23" hidden="1">{#N/A,#N/A,FALSE,"단축1";#N/A,#N/A,FALSE,"단축2";#N/A,#N/A,FALSE,"단축3";#N/A,#N/A,FALSE,"장축";#N/A,#N/A,FALSE,"4WD"}</definedName>
    <definedName name="사전제품" hidden="1">{#N/A,#N/A,FALSE,"단축1";#N/A,#N/A,FALSE,"단축2";#N/A,#N/A,FALSE,"단축3";#N/A,#N/A,FALSE,"장축";#N/A,#N/A,FALSE,"4WD"}</definedName>
    <definedName name="사진" localSheetId="1" hidden="1">{#N/A,#N/A,FALSE,"단축1";#N/A,#N/A,FALSE,"단축2";#N/A,#N/A,FALSE,"단축3";#N/A,#N/A,FALSE,"장축";#N/A,#N/A,FALSE,"4WD"}</definedName>
    <definedName name="사진" localSheetId="22" hidden="1">{#N/A,#N/A,FALSE,"단축1";#N/A,#N/A,FALSE,"단축2";#N/A,#N/A,FALSE,"단축3";#N/A,#N/A,FALSE,"장축";#N/A,#N/A,FALSE,"4WD"}</definedName>
    <definedName name="사진" localSheetId="16" hidden="1">{#N/A,#N/A,FALSE,"단축1";#N/A,#N/A,FALSE,"단축2";#N/A,#N/A,FALSE,"단축3";#N/A,#N/A,FALSE,"장축";#N/A,#N/A,FALSE,"4WD"}</definedName>
    <definedName name="사진" hidden="1">{#N/A,#N/A,FALSE,"단축1";#N/A,#N/A,FALSE,"단축2";#N/A,#N/A,FALSE,"단축3";#N/A,#N/A,FALSE,"장축";#N/A,#N/A,FALSE,"4WD"}</definedName>
    <definedName name="사진1" localSheetId="1" hidden="1">{#N/A,#N/A,FALSE,"단축1";#N/A,#N/A,FALSE,"단축2";#N/A,#N/A,FALSE,"단축3";#N/A,#N/A,FALSE,"장축";#N/A,#N/A,FALSE,"4WD"}</definedName>
    <definedName name="사진1" localSheetId="22" hidden="1">{#N/A,#N/A,FALSE,"단축1";#N/A,#N/A,FALSE,"단축2";#N/A,#N/A,FALSE,"단축3";#N/A,#N/A,FALSE,"장축";#N/A,#N/A,FALSE,"4WD"}</definedName>
    <definedName name="사진1" localSheetId="16" hidden="1">{#N/A,#N/A,FALSE,"단축1";#N/A,#N/A,FALSE,"단축2";#N/A,#N/A,FALSE,"단축3";#N/A,#N/A,FALSE,"장축";#N/A,#N/A,FALSE,"4WD"}</definedName>
    <definedName name="사진1" hidden="1">{#N/A,#N/A,FALSE,"단축1";#N/A,#N/A,FALSE,"단축2";#N/A,#N/A,FALSE,"단축3";#N/A,#N/A,FALSE,"장축";#N/A,#N/A,FALSE,"4WD"}</definedName>
    <definedName name="사진2" localSheetId="1" hidden="1">{#N/A,#N/A,FALSE,"단축1";#N/A,#N/A,FALSE,"단축2";#N/A,#N/A,FALSE,"단축3";#N/A,#N/A,FALSE,"장축";#N/A,#N/A,FALSE,"4WD"}</definedName>
    <definedName name="사진2" localSheetId="22" hidden="1">{#N/A,#N/A,FALSE,"단축1";#N/A,#N/A,FALSE,"단축2";#N/A,#N/A,FALSE,"단축3";#N/A,#N/A,FALSE,"장축";#N/A,#N/A,FALSE,"4WD"}</definedName>
    <definedName name="사진2" localSheetId="16" hidden="1">{#N/A,#N/A,FALSE,"단축1";#N/A,#N/A,FALSE,"단축2";#N/A,#N/A,FALSE,"단축3";#N/A,#N/A,FALSE,"장축";#N/A,#N/A,FALSE,"4WD"}</definedName>
    <definedName name="사진2" hidden="1">{#N/A,#N/A,FALSE,"단축1";#N/A,#N/A,FALSE,"단축2";#N/A,#N/A,FALSE,"단축3";#N/A,#N/A,FALSE,"장축";#N/A,#N/A,FALSE,"4WD"}</definedName>
    <definedName name="사진이" localSheetId="1" hidden="1">{#N/A,#N/A,FALSE,"단축1";#N/A,#N/A,FALSE,"단축2";#N/A,#N/A,FALSE,"단축3";#N/A,#N/A,FALSE,"장축";#N/A,#N/A,FALSE,"4WD"}</definedName>
    <definedName name="사진이" localSheetId="22" hidden="1">{#N/A,#N/A,FALSE,"단축1";#N/A,#N/A,FALSE,"단축2";#N/A,#N/A,FALSE,"단축3";#N/A,#N/A,FALSE,"장축";#N/A,#N/A,FALSE,"4WD"}</definedName>
    <definedName name="사진이" localSheetId="16" hidden="1">{#N/A,#N/A,FALSE,"단축1";#N/A,#N/A,FALSE,"단축2";#N/A,#N/A,FALSE,"단축3";#N/A,#N/A,FALSE,"장축";#N/A,#N/A,FALSE,"4WD"}</definedName>
    <definedName name="사진이" hidden="1">{#N/A,#N/A,FALSE,"단축1";#N/A,#N/A,FALSE,"단축2";#N/A,#N/A,FALSE,"단축3";#N/A,#N/A,FALSE,"장축";#N/A,#N/A,FALSE,"4WD"}</definedName>
    <definedName name="사채할인" localSheetId="1">BlankMacro1</definedName>
    <definedName name="사채할인">BlankMacro1</definedName>
    <definedName name="사채할인차금상각" localSheetId="1">BlankMacro1</definedName>
    <definedName name="사채할인차금상각">BlankMacro1</definedName>
    <definedName name="사채할증발행차금" localSheetId="1">BlankMacro1</definedName>
    <definedName name="사채할증발행차금">BlankMacro1</definedName>
    <definedName name="削减人员" localSheetId="1" hidden="1">{#N/A,#N/A,FALSE,"단축1";#N/A,#N/A,FALSE,"단축2";#N/A,#N/A,FALSE,"단축3";#N/A,#N/A,FALSE,"장축";#N/A,#N/A,FALSE,"4WD"}</definedName>
    <definedName name="削减人员" localSheetId="22" hidden="1">{#N/A,#N/A,FALSE,"단축1";#N/A,#N/A,FALSE,"단축2";#N/A,#N/A,FALSE,"단축3";#N/A,#N/A,FALSE,"장축";#N/A,#N/A,FALSE,"4WD"}</definedName>
    <definedName name="削减人员" localSheetId="16" hidden="1">{#N/A,#N/A,FALSE,"단축1";#N/A,#N/A,FALSE,"단축2";#N/A,#N/A,FALSE,"단축3";#N/A,#N/A,FALSE,"장축";#N/A,#N/A,FALSE,"4WD"}</definedName>
    <definedName name="削减人员" hidden="1">{#N/A,#N/A,FALSE,"단축1";#N/A,#N/A,FALSE,"단축2";#N/A,#N/A,FALSE,"단축3";#N/A,#N/A,FALSE,"장축";#N/A,#N/A,FALSE,"4WD"}</definedName>
    <definedName name="산업기반신용보증료율" localSheetId="1">#REF!</definedName>
    <definedName name="산업기반신용보증료율">#REF!</definedName>
    <definedName name="산업수요2" localSheetId="1" hidden="1">{#N/A,#N/A,FALSE,"단축1";#N/A,#N/A,FALSE,"단축2";#N/A,#N/A,FALSE,"단축3";#N/A,#N/A,FALSE,"장축";#N/A,#N/A,FALSE,"4WD"}</definedName>
    <definedName name="산업수요2" localSheetId="22" hidden="1">{#N/A,#N/A,FALSE,"단축1";#N/A,#N/A,FALSE,"단축2";#N/A,#N/A,FALSE,"단축3";#N/A,#N/A,FALSE,"장축";#N/A,#N/A,FALSE,"4WD"}</definedName>
    <definedName name="산업수요2" localSheetId="16" hidden="1">{#N/A,#N/A,FALSE,"단축1";#N/A,#N/A,FALSE,"단축2";#N/A,#N/A,FALSE,"단축3";#N/A,#N/A,FALSE,"장축";#N/A,#N/A,FALSE,"4WD"}</definedName>
    <definedName name="산업수요2" hidden="1">{#N/A,#N/A,FALSE,"단축1";#N/A,#N/A,FALSE,"단축2";#N/A,#N/A,FALSE,"단축3";#N/A,#N/A,FALSE,"장축";#N/A,#N/A,FALSE,"4WD"}</definedName>
    <definedName name="산폐" localSheetId="1">#REF!</definedName>
    <definedName name="산폐">#REF!</definedName>
    <definedName name="산폐비" localSheetId="1">#REF!</definedName>
    <definedName name="산폐비">#REF!</definedName>
    <definedName name="삼" localSheetId="1">#REF!</definedName>
    <definedName name="삼">#REF!</definedName>
    <definedName name="三工場_運營_組織圖" localSheetId="1">#REF!</definedName>
    <definedName name="三工場_運營_組織圖">#REF!</definedName>
    <definedName name="삼성" localSheetId="1" hidden="1">{#N/A,#N/A,FALSE,"정공"}</definedName>
    <definedName name="삼성" localSheetId="22" hidden="1">{#N/A,#N/A,FALSE,"정공"}</definedName>
    <definedName name="삼성" localSheetId="16" hidden="1">{#N/A,#N/A,FALSE,"정공"}</definedName>
    <definedName name="삼성" hidden="1">{#N/A,#N/A,FALSE,"정공"}</definedName>
    <definedName name="삼성2" localSheetId="1" hidden="1">{#N/A,#N/A,FALSE,"정공"}</definedName>
    <definedName name="삼성2" localSheetId="22" hidden="1">{#N/A,#N/A,FALSE,"정공"}</definedName>
    <definedName name="삼성2" localSheetId="16" hidden="1">{#N/A,#N/A,FALSE,"정공"}</definedName>
    <definedName name="삼성2" hidden="1">{#N/A,#N/A,FALSE,"정공"}</definedName>
    <definedName name="삽입" localSheetId="1" hidden="1">{#N/A,#N/A,FALSE,"단축1";#N/A,#N/A,FALSE,"단축2";#N/A,#N/A,FALSE,"단축3";#N/A,#N/A,FALSE,"장축";#N/A,#N/A,FALSE,"4WD"}</definedName>
    <definedName name="삽입" hidden="1">{#N/A,#N/A,FALSE,"단축1";#N/A,#N/A,FALSE,"단축2";#N/A,#N/A,FALSE,"단축3";#N/A,#N/A,FALSE,"장축";#N/A,#N/A,FALSE,"4WD"}</definedName>
    <definedName name="상각구분" localSheetId="1">#REF!</definedName>
    <definedName name="상각구분">#REF!</definedName>
    <definedName name="상각수" localSheetId="1">#REF!</definedName>
    <definedName name="상각수">#REF!</definedName>
    <definedName name="상로허호" localSheetId="1" hidden="1">{#N/A,#N/A,FALSE,"정공"}</definedName>
    <definedName name="상로허호" localSheetId="22" hidden="1">{#N/A,#N/A,FALSE,"정공"}</definedName>
    <definedName name="상로허호" localSheetId="16" hidden="1">{#N/A,#N/A,FALSE,"정공"}</definedName>
    <definedName name="상로허호" hidden="1">{#N/A,#N/A,FALSE,"정공"}</definedName>
    <definedName name="상반기" localSheetId="1" hidden="1">{#N/A,#N/A,FALSE,"단축1";#N/A,#N/A,FALSE,"단축2";#N/A,#N/A,FALSE,"단축3";#N/A,#N/A,FALSE,"장축";#N/A,#N/A,FALSE,"4WD"}</definedName>
    <definedName name="상반기" localSheetId="22" hidden="1">{#N/A,#N/A,FALSE,"단축1";#N/A,#N/A,FALSE,"단축2";#N/A,#N/A,FALSE,"단축3";#N/A,#N/A,FALSE,"장축";#N/A,#N/A,FALSE,"4WD"}</definedName>
    <definedName name="상반기" localSheetId="16" hidden="1">{#N/A,#N/A,FALSE,"단축1";#N/A,#N/A,FALSE,"단축2";#N/A,#N/A,FALSE,"단축3";#N/A,#N/A,FALSE,"장축";#N/A,#N/A,FALSE,"4WD"}</definedName>
    <definedName name="상반기" hidden="1">{#N/A,#N/A,FALSE,"단축1";#N/A,#N/A,FALSE,"단축2";#N/A,#N/A,FALSE,"단축3";#N/A,#N/A,FALSE,"장축";#N/A,#N/A,FALSE,"4WD"}</definedName>
    <definedName name="상반기품종" localSheetId="1">#REF!</definedName>
    <definedName name="상반기품종">#REF!</definedName>
    <definedName name="상세" localSheetId="1" hidden="1">{#N/A,#N/A,FALSE,"KMC최종회의(7월) 자료"}</definedName>
    <definedName name="상세" localSheetId="22" hidden="1">{#N/A,#N/A,FALSE,"KMC최종회의(7월) 자료"}</definedName>
    <definedName name="상세" localSheetId="16" hidden="1">{#N/A,#N/A,FALSE,"KMC최종회의(7월) 자료"}</definedName>
    <definedName name="상세" hidden="1">{#N/A,#N/A,FALSE,"KMC최종회의(7월) 자료"}</definedName>
    <definedName name="상품성1" localSheetId="1" hidden="1">{#N/A,#N/A,FALSE,"단축1";#N/A,#N/A,FALSE,"단축2";#N/A,#N/A,FALSE,"단축3";#N/A,#N/A,FALSE,"장축";#N/A,#N/A,FALSE,"4WD"}</definedName>
    <definedName name="상품성1" localSheetId="22" hidden="1">{#N/A,#N/A,FALSE,"단축1";#N/A,#N/A,FALSE,"단축2";#N/A,#N/A,FALSE,"단축3";#N/A,#N/A,FALSE,"장축";#N/A,#N/A,FALSE,"4WD"}</definedName>
    <definedName name="상품성1" localSheetId="16" hidden="1">{#N/A,#N/A,FALSE,"단축1";#N/A,#N/A,FALSE,"단축2";#N/A,#N/A,FALSE,"단축3";#N/A,#N/A,FALSE,"장축";#N/A,#N/A,FALSE,"4WD"}</definedName>
    <definedName name="상품성1" localSheetId="17" hidden="1">{#N/A,#N/A,FALSE,"단축1";#N/A,#N/A,FALSE,"단축2";#N/A,#N/A,FALSE,"단축3";#N/A,#N/A,FALSE,"장축";#N/A,#N/A,FALSE,"4WD"}</definedName>
    <definedName name="상품성1" localSheetId="23" hidden="1">{#N/A,#N/A,FALSE,"단축1";#N/A,#N/A,FALSE,"단축2";#N/A,#N/A,FALSE,"단축3";#N/A,#N/A,FALSE,"장축";#N/A,#N/A,FALSE,"4WD"}</definedName>
    <definedName name="상품성1" hidden="1">{#N/A,#N/A,FALSE,"단축1";#N/A,#N/A,FALSE,"단축2";#N/A,#N/A,FALSE,"단축3";#N/A,#N/A,FALSE,"장축";#N/A,#N/A,FALSE,"4WD"}</definedName>
    <definedName name="상품성보고" localSheetId="1" hidden="1">#REF!</definedName>
    <definedName name="상품성보고" localSheetId="22" hidden="1">#REF!</definedName>
    <definedName name="상품성보고" localSheetId="6" hidden="1">#REF!</definedName>
    <definedName name="상품성보고" localSheetId="3" hidden="1">#REF!</definedName>
    <definedName name="상품성보고" localSheetId="12" hidden="1">#REF!</definedName>
    <definedName name="상품성보고" localSheetId="16" hidden="1">#REF!</definedName>
    <definedName name="상품성보고" localSheetId="21" hidden="1">#REF!</definedName>
    <definedName name="상품성보고" localSheetId="2" hidden="1">#REF!</definedName>
    <definedName name="상품성보고" localSheetId="17" hidden="1">#REF!</definedName>
    <definedName name="상품성보고" localSheetId="13" hidden="1">#REF!</definedName>
    <definedName name="상품성보고" localSheetId="14" hidden="1">#REF!</definedName>
    <definedName name="상품성보고" localSheetId="11" hidden="1">#REF!</definedName>
    <definedName name="상품성보고" localSheetId="23" hidden="1">#REF!</definedName>
    <definedName name="상품성보고" localSheetId="20" hidden="1">#REF!</definedName>
    <definedName name="상품성보고" hidden="1">#REF!</definedName>
    <definedName name="새것" localSheetId="1">#REF!</definedName>
    <definedName name="새것">#REF!</definedName>
    <definedName name="새로" localSheetId="1" hidden="1">{#N/A,#N/A,FALSE,"KMC최종회의(7월) 자료"}</definedName>
    <definedName name="새로" localSheetId="22" hidden="1">{#N/A,#N/A,FALSE,"KMC최종회의(7월) 자료"}</definedName>
    <definedName name="새로" localSheetId="16" hidden="1">{#N/A,#N/A,FALSE,"KMC최종회의(7월) 자료"}</definedName>
    <definedName name="새로" hidden="1">{#N/A,#N/A,FALSE,"KMC최종회의(7월) 자료"}</definedName>
    <definedName name="새로운" localSheetId="1" hidden="1">{#N/A,#N/A,FALSE,"단축1";#N/A,#N/A,FALSE,"단축2";#N/A,#N/A,FALSE,"단축3";#N/A,#N/A,FALSE,"장축";#N/A,#N/A,FALSE,"4WD"}</definedName>
    <definedName name="새로운" localSheetId="22" hidden="1">{#N/A,#N/A,FALSE,"단축1";#N/A,#N/A,FALSE,"단축2";#N/A,#N/A,FALSE,"단축3";#N/A,#N/A,FALSE,"장축";#N/A,#N/A,FALSE,"4WD"}</definedName>
    <definedName name="새로운" localSheetId="16" hidden="1">{#N/A,#N/A,FALSE,"단축1";#N/A,#N/A,FALSE,"단축2";#N/A,#N/A,FALSE,"단축3";#N/A,#N/A,FALSE,"장축";#N/A,#N/A,FALSE,"4WD"}</definedName>
    <definedName name="새로운" localSheetId="17" hidden="1">{#N/A,#N/A,FALSE,"단축1";#N/A,#N/A,FALSE,"단축2";#N/A,#N/A,FALSE,"단축3";#N/A,#N/A,FALSE,"장축";#N/A,#N/A,FALSE,"4WD"}</definedName>
    <definedName name="새로운" localSheetId="23" hidden="1">{#N/A,#N/A,FALSE,"단축1";#N/A,#N/A,FALSE,"단축2";#N/A,#N/A,FALSE,"단축3";#N/A,#N/A,FALSE,"장축";#N/A,#N/A,FALSE,"4WD"}</definedName>
    <definedName name="새로운" hidden="1">{#N/A,#N/A,FALSE,"단축1";#N/A,#N/A,FALSE,"단축2";#N/A,#N/A,FALSE,"단축3";#N/A,#N/A,FALSE,"장축";#N/A,#N/A,FALSE,"4WD"}</definedName>
    <definedName name="새벽0118" localSheetId="1" hidden="1">{#N/A,#N/A,FALSE,"단축1";#N/A,#N/A,FALSE,"단축2";#N/A,#N/A,FALSE,"단축3";#N/A,#N/A,FALSE,"장축";#N/A,#N/A,FALSE,"4WD"}</definedName>
    <definedName name="새벽0118" localSheetId="22" hidden="1">{#N/A,#N/A,FALSE,"단축1";#N/A,#N/A,FALSE,"단축2";#N/A,#N/A,FALSE,"단축3";#N/A,#N/A,FALSE,"장축";#N/A,#N/A,FALSE,"4WD"}</definedName>
    <definedName name="새벽0118" localSheetId="16" hidden="1">{#N/A,#N/A,FALSE,"단축1";#N/A,#N/A,FALSE,"단축2";#N/A,#N/A,FALSE,"단축3";#N/A,#N/A,FALSE,"장축";#N/A,#N/A,FALSE,"4WD"}</definedName>
    <definedName name="새벽0118" localSheetId="17" hidden="1">{#N/A,#N/A,FALSE,"단축1";#N/A,#N/A,FALSE,"단축2";#N/A,#N/A,FALSE,"단축3";#N/A,#N/A,FALSE,"장축";#N/A,#N/A,FALSE,"4WD"}</definedName>
    <definedName name="새벽0118" localSheetId="23" hidden="1">{#N/A,#N/A,FALSE,"단축1";#N/A,#N/A,FALSE,"단축2";#N/A,#N/A,FALSE,"단축3";#N/A,#N/A,FALSE,"장축";#N/A,#N/A,FALSE,"4WD"}</definedName>
    <definedName name="새벽0118" hidden="1">{#N/A,#N/A,FALSE,"단축1";#N/A,#N/A,FALSE,"단축2";#N/A,#N/A,FALSE,"단축3";#N/A,#N/A,FALSE,"장축";#N/A,#N/A,FALSE,"4WD"}</definedName>
    <definedName name="새벽시장발표" localSheetId="1" hidden="1">{#N/A,#N/A,FALSE,"단축1";#N/A,#N/A,FALSE,"단축2";#N/A,#N/A,FALSE,"단축3";#N/A,#N/A,FALSE,"장축";#N/A,#N/A,FALSE,"4WD"}</definedName>
    <definedName name="새벽시장발표" localSheetId="22" hidden="1">{#N/A,#N/A,FALSE,"단축1";#N/A,#N/A,FALSE,"단축2";#N/A,#N/A,FALSE,"단축3";#N/A,#N/A,FALSE,"장축";#N/A,#N/A,FALSE,"4WD"}</definedName>
    <definedName name="새벽시장발표" localSheetId="16" hidden="1">{#N/A,#N/A,FALSE,"단축1";#N/A,#N/A,FALSE,"단축2";#N/A,#N/A,FALSE,"단축3";#N/A,#N/A,FALSE,"장축";#N/A,#N/A,FALSE,"4WD"}</definedName>
    <definedName name="새벽시장발표" localSheetId="17" hidden="1">{#N/A,#N/A,FALSE,"단축1";#N/A,#N/A,FALSE,"단축2";#N/A,#N/A,FALSE,"단축3";#N/A,#N/A,FALSE,"장축";#N/A,#N/A,FALSE,"4WD"}</definedName>
    <definedName name="새벽시장발표" localSheetId="23" hidden="1">{#N/A,#N/A,FALSE,"단축1";#N/A,#N/A,FALSE,"단축2";#N/A,#N/A,FALSE,"단축3";#N/A,#N/A,FALSE,"장축";#N/A,#N/A,FALSE,"4WD"}</definedName>
    <definedName name="새벽시장발표" hidden="1">{#N/A,#N/A,FALSE,"단축1";#N/A,#N/A,FALSE,"단축2";#N/A,#N/A,FALSE,"단축3";#N/A,#N/A,FALSE,"장축";#N/A,#N/A,FALSE,"4WD"}</definedName>
    <definedName name="새벽시장발표11" localSheetId="1" hidden="1">{#N/A,#N/A,FALSE,"단축1";#N/A,#N/A,FALSE,"단축2";#N/A,#N/A,FALSE,"단축3";#N/A,#N/A,FALSE,"장축";#N/A,#N/A,FALSE,"4WD"}</definedName>
    <definedName name="새벽시장발표11" localSheetId="22" hidden="1">{#N/A,#N/A,FALSE,"단축1";#N/A,#N/A,FALSE,"단축2";#N/A,#N/A,FALSE,"단축3";#N/A,#N/A,FALSE,"장축";#N/A,#N/A,FALSE,"4WD"}</definedName>
    <definedName name="새벽시장발표11" localSheetId="16" hidden="1">{#N/A,#N/A,FALSE,"단축1";#N/A,#N/A,FALSE,"단축2";#N/A,#N/A,FALSE,"단축3";#N/A,#N/A,FALSE,"장축";#N/A,#N/A,FALSE,"4WD"}</definedName>
    <definedName name="새벽시장발표11" localSheetId="17" hidden="1">{#N/A,#N/A,FALSE,"단축1";#N/A,#N/A,FALSE,"단축2";#N/A,#N/A,FALSE,"단축3";#N/A,#N/A,FALSE,"장축";#N/A,#N/A,FALSE,"4WD"}</definedName>
    <definedName name="새벽시장발표11" localSheetId="23" hidden="1">{#N/A,#N/A,FALSE,"단축1";#N/A,#N/A,FALSE,"단축2";#N/A,#N/A,FALSE,"단축3";#N/A,#N/A,FALSE,"장축";#N/A,#N/A,FALSE,"4WD"}</definedName>
    <definedName name="새벽시장발표11" hidden="1">{#N/A,#N/A,FALSE,"단축1";#N/A,#N/A,FALSE,"단축2";#N/A,#N/A,FALSE,"단축3";#N/A,#N/A,FALSE,"장축";#N/A,#N/A,FALSE,"4WD"}</definedName>
    <definedName name="새벽시장발표111" localSheetId="1" hidden="1">{#N/A,#N/A,FALSE,"단축1";#N/A,#N/A,FALSE,"단축2";#N/A,#N/A,FALSE,"단축3";#N/A,#N/A,FALSE,"장축";#N/A,#N/A,FALSE,"4WD"}</definedName>
    <definedName name="새벽시장발표111" localSheetId="22" hidden="1">{#N/A,#N/A,FALSE,"단축1";#N/A,#N/A,FALSE,"단축2";#N/A,#N/A,FALSE,"단축3";#N/A,#N/A,FALSE,"장축";#N/A,#N/A,FALSE,"4WD"}</definedName>
    <definedName name="새벽시장발표111" localSheetId="16" hidden="1">{#N/A,#N/A,FALSE,"단축1";#N/A,#N/A,FALSE,"단축2";#N/A,#N/A,FALSE,"단축3";#N/A,#N/A,FALSE,"장축";#N/A,#N/A,FALSE,"4WD"}</definedName>
    <definedName name="새벽시장발표111" localSheetId="17" hidden="1">{#N/A,#N/A,FALSE,"단축1";#N/A,#N/A,FALSE,"단축2";#N/A,#N/A,FALSE,"단축3";#N/A,#N/A,FALSE,"장축";#N/A,#N/A,FALSE,"4WD"}</definedName>
    <definedName name="새벽시장발표111" localSheetId="23" hidden="1">{#N/A,#N/A,FALSE,"단축1";#N/A,#N/A,FALSE,"단축2";#N/A,#N/A,FALSE,"단축3";#N/A,#N/A,FALSE,"장축";#N/A,#N/A,FALSE,"4WD"}</definedName>
    <definedName name="새벽시장발표111" hidden="1">{#N/A,#N/A,FALSE,"단축1";#N/A,#N/A,FALSE,"단축2";#N/A,#N/A,FALSE,"단축3";#N/A,#N/A,FALSE,"장축";#N/A,#N/A,FALSE,"4WD"}</definedName>
    <definedName name="새벽시장발표양식" localSheetId="1" hidden="1">{#N/A,#N/A,FALSE,"단축1";#N/A,#N/A,FALSE,"단축2";#N/A,#N/A,FALSE,"단축3";#N/A,#N/A,FALSE,"장축";#N/A,#N/A,FALSE,"4WD"}</definedName>
    <definedName name="새벽시장발표양식" localSheetId="22" hidden="1">{#N/A,#N/A,FALSE,"단축1";#N/A,#N/A,FALSE,"단축2";#N/A,#N/A,FALSE,"단축3";#N/A,#N/A,FALSE,"장축";#N/A,#N/A,FALSE,"4WD"}</definedName>
    <definedName name="새벽시장발표양식" localSheetId="16" hidden="1">{#N/A,#N/A,FALSE,"단축1";#N/A,#N/A,FALSE,"단축2";#N/A,#N/A,FALSE,"단축3";#N/A,#N/A,FALSE,"장축";#N/A,#N/A,FALSE,"4WD"}</definedName>
    <definedName name="새벽시장발표양식" localSheetId="17" hidden="1">{#N/A,#N/A,FALSE,"단축1";#N/A,#N/A,FALSE,"단축2";#N/A,#N/A,FALSE,"단축3";#N/A,#N/A,FALSE,"장축";#N/A,#N/A,FALSE,"4WD"}</definedName>
    <definedName name="새벽시장발표양식" localSheetId="23" hidden="1">{#N/A,#N/A,FALSE,"단축1";#N/A,#N/A,FALSE,"단축2";#N/A,#N/A,FALSE,"단축3";#N/A,#N/A,FALSE,"장축";#N/A,#N/A,FALSE,"4WD"}</definedName>
    <definedName name="새벽시장발표양식" hidden="1">{#N/A,#N/A,FALSE,"단축1";#N/A,#N/A,FALSE,"단축2";#N/A,#N/A,FALSE,"단축3";#N/A,#N/A,FALSE,"장축";#N/A,#N/A,FALSE,"4WD"}</definedName>
    <definedName name="새벽시장발표양식.1" localSheetId="1" hidden="1">{#N/A,#N/A,FALSE,"단축1";#N/A,#N/A,FALSE,"단축2";#N/A,#N/A,FALSE,"단축3";#N/A,#N/A,FALSE,"장축";#N/A,#N/A,FALSE,"4WD"}</definedName>
    <definedName name="새벽시장발표양식.1" localSheetId="22" hidden="1">{#N/A,#N/A,FALSE,"단축1";#N/A,#N/A,FALSE,"단축2";#N/A,#N/A,FALSE,"단축3";#N/A,#N/A,FALSE,"장축";#N/A,#N/A,FALSE,"4WD"}</definedName>
    <definedName name="새벽시장발표양식.1" localSheetId="16" hidden="1">{#N/A,#N/A,FALSE,"단축1";#N/A,#N/A,FALSE,"단축2";#N/A,#N/A,FALSE,"단축3";#N/A,#N/A,FALSE,"장축";#N/A,#N/A,FALSE,"4WD"}</definedName>
    <definedName name="새벽시장발표양식.1" localSheetId="17" hidden="1">{#N/A,#N/A,FALSE,"단축1";#N/A,#N/A,FALSE,"단축2";#N/A,#N/A,FALSE,"단축3";#N/A,#N/A,FALSE,"장축";#N/A,#N/A,FALSE,"4WD"}</definedName>
    <definedName name="새벽시장발표양식.1" localSheetId="23" hidden="1">{#N/A,#N/A,FALSE,"단축1";#N/A,#N/A,FALSE,"단축2";#N/A,#N/A,FALSE,"단축3";#N/A,#N/A,FALSE,"장축";#N/A,#N/A,FALSE,"4WD"}</definedName>
    <definedName name="새벽시장발표양식.1" hidden="1">{#N/A,#N/A,FALSE,"단축1";#N/A,#N/A,FALSE,"단축2";#N/A,#N/A,FALSE,"단축3";#N/A,#N/A,FALSE,"장축";#N/A,#N/A,FALSE,"4WD"}</definedName>
    <definedName name="새시">'[1]계정관리 (실적) 2016'!새시</definedName>
    <definedName name="새아름" localSheetId="1">#REF!</definedName>
    <definedName name="새아름">#REF!</definedName>
    <definedName name="새의장" localSheetId="1">#REF!</definedName>
    <definedName name="새의장">#REF!</definedName>
    <definedName name="새이름">#N/A</definedName>
    <definedName name="새종합구도" localSheetId="1">#REF!</definedName>
    <definedName name="새종합구도">#REF!</definedName>
    <definedName name="새파일편집" localSheetId="1" hidden="1">{#N/A,#N/A,FALSE,"정공"}</definedName>
    <definedName name="새파일편집" localSheetId="22" hidden="1">{#N/A,#N/A,FALSE,"정공"}</definedName>
    <definedName name="새파일편집" localSheetId="16" hidden="1">{#N/A,#N/A,FALSE,"정공"}</definedName>
    <definedName name="새파일편집" hidden="1">{#N/A,#N/A,FALSE,"정공"}</definedName>
    <definedName name="샌" localSheetId="1" hidden="1">{#N/A,#N/A,FALSE,"단축1";#N/A,#N/A,FALSE,"단축2";#N/A,#N/A,FALSE,"단축3";#N/A,#N/A,FALSE,"장축";#N/A,#N/A,FALSE,"4WD"}</definedName>
    <definedName name="샌" localSheetId="22" hidden="1">{#N/A,#N/A,FALSE,"단축1";#N/A,#N/A,FALSE,"단축2";#N/A,#N/A,FALSE,"단축3";#N/A,#N/A,FALSE,"장축";#N/A,#N/A,FALSE,"4WD"}</definedName>
    <definedName name="샌" localSheetId="16" hidden="1">{#N/A,#N/A,FALSE,"단축1";#N/A,#N/A,FALSE,"단축2";#N/A,#N/A,FALSE,"단축3";#N/A,#N/A,FALSE,"장축";#N/A,#N/A,FALSE,"4WD"}</definedName>
    <definedName name="샌" hidden="1">{#N/A,#N/A,FALSE,"단축1";#N/A,#N/A,FALSE,"단축2";#N/A,#N/A,FALSE,"단축3";#N/A,#N/A,FALSE,"장축";#N/A,#N/A,FALSE,"4WD"}</definedName>
    <definedName name="생계" localSheetId="1">#REF!</definedName>
    <definedName name="생계">#REF!</definedName>
    <definedName name="생기" localSheetId="1" hidden="1">{#N/A,#N/A,FALSE,"KMC최종회의(7월) 자료"}</definedName>
    <definedName name="생기" localSheetId="22" hidden="1">{#N/A,#N/A,FALSE,"KMC최종회의(7월) 자료"}</definedName>
    <definedName name="생기" localSheetId="16" hidden="1">{#N/A,#N/A,FALSE,"KMC최종회의(7월) 자료"}</definedName>
    <definedName name="생기" hidden="1">{#N/A,#N/A,FALSE,"KMC최종회의(7월) 자료"}</definedName>
    <definedName name="생기수정" localSheetId="1" hidden="1">{#N/A,#N/A,FALSE,"KMC최종회의(7월) 자료"}</definedName>
    <definedName name="생기수정" localSheetId="22" hidden="1">{#N/A,#N/A,FALSE,"KMC최종회의(7월) 자료"}</definedName>
    <definedName name="생기수정" localSheetId="16" hidden="1">{#N/A,#N/A,FALSE,"KMC최종회의(7월) 자료"}</definedName>
    <definedName name="생기수정" hidden="1">{#N/A,#N/A,FALSE,"KMC최종회의(7월) 자료"}</definedName>
    <definedName name="생기양식" localSheetId="1" hidden="1">{#N/A,#N/A,TRUE,"Y생산";#N/A,#N/A,TRUE,"Y판매";#N/A,#N/A,TRUE,"Y총물량";#N/A,#N/A,TRUE,"Y능력";#N/A,#N/A,TRUE,"YKD"}</definedName>
    <definedName name="생기양식" localSheetId="22" hidden="1">{#N/A,#N/A,TRUE,"Y생산";#N/A,#N/A,TRUE,"Y판매";#N/A,#N/A,TRUE,"Y총물량";#N/A,#N/A,TRUE,"Y능력";#N/A,#N/A,TRUE,"YKD"}</definedName>
    <definedName name="생기양식" localSheetId="16" hidden="1">{#N/A,#N/A,TRUE,"Y생산";#N/A,#N/A,TRUE,"Y판매";#N/A,#N/A,TRUE,"Y총물량";#N/A,#N/A,TRUE,"Y능력";#N/A,#N/A,TRUE,"YKD"}</definedName>
    <definedName name="생기양식" hidden="1">{#N/A,#N/A,TRUE,"Y생산";#N/A,#N/A,TRUE,"Y판매";#N/A,#N/A,TRUE,"Y총물량";#N/A,#N/A,TRUE,"Y능력";#N/A,#N/A,TRUE,"YKD"}</definedName>
    <definedName name="생기종합수정MH" localSheetId="1" hidden="1">{#N/A,#N/A,FALSE,"KMC최종회의(7월) 자료"}</definedName>
    <definedName name="생기종합수정MH" localSheetId="22" hidden="1">{#N/A,#N/A,FALSE,"KMC최종회의(7월) 자료"}</definedName>
    <definedName name="생기종합수정MH" localSheetId="16" hidden="1">{#N/A,#N/A,FALSE,"KMC최종회의(7월) 자료"}</definedName>
    <definedName name="생기종합수정MH" hidden="1">{#N/A,#N/A,FALSE,"KMC최종회의(7월) 자료"}</definedName>
    <definedName name="생산.SPA" localSheetId="1">#REF!</definedName>
    <definedName name="생산.SPA">#REF!</definedName>
    <definedName name="생산.SPG" localSheetId="1">#REF!</definedName>
    <definedName name="생산.SPG">#REF!</definedName>
    <definedName name="생산1">[1]!BlankMacro1</definedName>
    <definedName name="생산2" localSheetId="1">#REF!</definedName>
    <definedName name="생산2">#REF!</definedName>
    <definedName name="생산TON" localSheetId="1" hidden="1">{#N/A,#N/A,TRUE,"Y생산";#N/A,#N/A,TRUE,"Y판매";#N/A,#N/A,TRUE,"Y총물량";#N/A,#N/A,TRUE,"Y능력";#N/A,#N/A,TRUE,"YKD"}</definedName>
    <definedName name="생산TON" localSheetId="22" hidden="1">{#N/A,#N/A,TRUE,"Y생산";#N/A,#N/A,TRUE,"Y판매";#N/A,#N/A,TRUE,"Y총물량";#N/A,#N/A,TRUE,"Y능력";#N/A,#N/A,TRUE,"YKD"}</definedName>
    <definedName name="생산TON" localSheetId="16" hidden="1">{#N/A,#N/A,TRUE,"Y생산";#N/A,#N/A,TRUE,"Y판매";#N/A,#N/A,TRUE,"Y총물량";#N/A,#N/A,TRUE,"Y능력";#N/A,#N/A,TRUE,"YKD"}</definedName>
    <definedName name="생산TON" hidden="1">{#N/A,#N/A,TRUE,"Y생산";#N/A,#N/A,TRUE,"Y판매";#N/A,#N/A,TRUE,"Y총물량";#N/A,#N/A,TRUE,"Y능력";#N/A,#N/A,TRUE,"YKD"}</definedName>
    <definedName name="생산계획" localSheetId="1">#REF!</definedName>
    <definedName name="생산계획">#REF!</definedName>
    <definedName name="생산능력" localSheetId="1" hidden="1">{#N/A,#N/A,FALSE,"정공"}</definedName>
    <definedName name="생산능력" localSheetId="22" hidden="1">{#N/A,#N/A,FALSE,"정공"}</definedName>
    <definedName name="생산능력" localSheetId="16" hidden="1">{#N/A,#N/A,FALSE,"정공"}</definedName>
    <definedName name="생산능력" hidden="1">{#N/A,#N/A,FALSE,"정공"}</definedName>
    <definedName name="생산대수" localSheetId="1">#REF!</definedName>
    <definedName name="생산대수">#REF!</definedName>
    <definedName name="생산성범위" localSheetId="1">#REF!</definedName>
    <definedName name="생산성범위">#REF!</definedName>
    <definedName name="생산성향상" localSheetId="1" hidden="1">{#N/A,#N/A,TRUE,"Y생산";#N/A,#N/A,TRUE,"Y판매";#N/A,#N/A,TRUE,"Y총물량";#N/A,#N/A,TRUE,"Y능력";#N/A,#N/A,TRUE,"YKD"}</definedName>
    <definedName name="생산성향상" localSheetId="22" hidden="1">{#N/A,#N/A,TRUE,"Y생산";#N/A,#N/A,TRUE,"Y판매";#N/A,#N/A,TRUE,"Y총물량";#N/A,#N/A,TRUE,"Y능력";#N/A,#N/A,TRUE,"YKD"}</definedName>
    <definedName name="생산성향상" localSheetId="16" hidden="1">{#N/A,#N/A,TRUE,"Y생산";#N/A,#N/A,TRUE,"Y판매";#N/A,#N/A,TRUE,"Y총물량";#N/A,#N/A,TRUE,"Y능력";#N/A,#N/A,TRUE,"YKD"}</definedName>
    <definedName name="생산성향상" hidden="1">{#N/A,#N/A,TRUE,"Y생산";#N/A,#N/A,TRUE,"Y판매";#N/A,#N/A,TRUE,"Y총물량";#N/A,#N/A,TRUE,"Y능력";#N/A,#N/A,TRUE,"YKD"}</definedName>
    <definedName name="생산손익" localSheetId="1" hidden="1">{#N/A,#N/A,FALSE,"정공"}</definedName>
    <definedName name="생산손익" localSheetId="22" hidden="1">{#N/A,#N/A,FALSE,"정공"}</definedName>
    <definedName name="생산손익" localSheetId="16" hidden="1">{#N/A,#N/A,FALSE,"정공"}</definedName>
    <definedName name="생산손익" hidden="1">{#N/A,#N/A,FALSE,"정공"}</definedName>
    <definedName name="생산실적반영" localSheetId="1" hidden="1">#REF!</definedName>
    <definedName name="생산실적반영" localSheetId="22" hidden="1">#REF!</definedName>
    <definedName name="생산실적반영" localSheetId="6" hidden="1">#REF!</definedName>
    <definedName name="생산실적반영" localSheetId="3" hidden="1">#REF!</definedName>
    <definedName name="생산실적반영" localSheetId="21" hidden="1">#REF!</definedName>
    <definedName name="생산실적반영" localSheetId="2" hidden="1">#REF!</definedName>
    <definedName name="생산실적반영" localSheetId="13" hidden="1">#REF!</definedName>
    <definedName name="생산실적반영" localSheetId="14" hidden="1">#REF!</definedName>
    <definedName name="생산실적반영" localSheetId="20" hidden="1">#REF!</definedName>
    <definedName name="생산실적반영" hidden="1">#REF!</definedName>
    <definedName name="생산외형계" localSheetId="1">#REF!</definedName>
    <definedName name="생산외형계">#REF!</definedName>
    <definedName name="생산외형계획계" localSheetId="1">#REF!</definedName>
    <definedName name="생산외형계획계">#REF!</definedName>
    <definedName name="생산외형계획광주" localSheetId="1">#REF!</definedName>
    <definedName name="생산외형계획광주">#REF!</definedName>
    <definedName name="생산외형계획남산" localSheetId="1">#REF!</definedName>
    <definedName name="생산외형계획남산">#REF!</definedName>
    <definedName name="생산외형계획반월" localSheetId="1">#REF!</definedName>
    <definedName name="생산외형계획반월">#REF!</definedName>
    <definedName name="생산외형계획정동" localSheetId="1">#REF!</definedName>
    <definedName name="생산외형계획정동">#REF!</definedName>
    <definedName name="생산외형광주" localSheetId="1">#REF!</definedName>
    <definedName name="생산외형광주">#REF!</definedName>
    <definedName name="생산외형남산" localSheetId="1">#REF!</definedName>
    <definedName name="생산외형남산">#REF!</definedName>
    <definedName name="생산외형반월" localSheetId="1">#REF!</definedName>
    <definedName name="생산외형반월">#REF!</definedName>
    <definedName name="생산외형정동" localSheetId="1">#REF!</definedName>
    <definedName name="생산외형정동">#REF!</definedName>
    <definedName name="생산특장2" localSheetId="1" hidden="1">{#N/A,#N/A,TRUE,"Y생산";#N/A,#N/A,TRUE,"Y판매";#N/A,#N/A,TRUE,"Y총물량";#N/A,#N/A,TRUE,"Y능력";#N/A,#N/A,TRUE,"YKD"}</definedName>
    <definedName name="생산특장2" localSheetId="22" hidden="1">{#N/A,#N/A,TRUE,"Y생산";#N/A,#N/A,TRUE,"Y판매";#N/A,#N/A,TRUE,"Y총물량";#N/A,#N/A,TRUE,"Y능력";#N/A,#N/A,TRUE,"YKD"}</definedName>
    <definedName name="생산특장2" localSheetId="16" hidden="1">{#N/A,#N/A,TRUE,"Y생산";#N/A,#N/A,TRUE,"Y판매";#N/A,#N/A,TRUE,"Y총물량";#N/A,#N/A,TRUE,"Y능력";#N/A,#N/A,TRUE,"YKD"}</definedName>
    <definedName name="생산특장2" hidden="1">{#N/A,#N/A,TRUE,"Y생산";#N/A,#N/A,TRUE,"Y판매";#N/A,#N/A,TRUE,"Y총물량";#N/A,#N/A,TRUE,"Y능력";#N/A,#N/A,TRUE,"YKD"}</definedName>
    <definedName name="생산품목" localSheetId="1" hidden="1">{#N/A,#N/A,FALSE,"정공"}</definedName>
    <definedName name="생산품목" localSheetId="22" hidden="1">{#N/A,#N/A,FALSE,"정공"}</definedName>
    <definedName name="생산품목" localSheetId="16" hidden="1">{#N/A,#N/A,FALSE,"정공"}</definedName>
    <definedName name="생산품목" hidden="1">{#N/A,#N/A,FALSE,"정공"}</definedName>
    <definedName name="생산합격" localSheetId="1" hidden="1">{#N/A,#N/A,TRUE,"Y생산";#N/A,#N/A,TRUE,"Y판매";#N/A,#N/A,TRUE,"Y총물량";#N/A,#N/A,TRUE,"Y능력";#N/A,#N/A,TRUE,"YKD"}</definedName>
    <definedName name="생산합격" localSheetId="22" hidden="1">{#N/A,#N/A,TRUE,"Y생산";#N/A,#N/A,TRUE,"Y판매";#N/A,#N/A,TRUE,"Y총물량";#N/A,#N/A,TRUE,"Y능력";#N/A,#N/A,TRUE,"YKD"}</definedName>
    <definedName name="생산합격" localSheetId="16" hidden="1">{#N/A,#N/A,TRUE,"Y생산";#N/A,#N/A,TRUE,"Y판매";#N/A,#N/A,TRUE,"Y총물량";#N/A,#N/A,TRUE,"Y능력";#N/A,#N/A,TRUE,"YKD"}</definedName>
    <definedName name="생산합격" hidden="1">{#N/A,#N/A,TRUE,"Y생산";#N/A,#N/A,TRUE,"Y판매";#N/A,#N/A,TRUE,"Y총물량";#N/A,#N/A,TRUE,"Y능력";#N/A,#N/A,TRUE,"YKD"}</definedName>
    <definedName name="샤시" localSheetId="1">#REF!</definedName>
    <definedName name="샤시">#REF!</definedName>
    <definedName name="샤시.문제" localSheetId="1">#REF!</definedName>
    <definedName name="샤시.문제">#REF!</definedName>
    <definedName name="샤시Ⅲ" localSheetId="1">#REF!</definedName>
    <definedName name="샤시Ⅲ">#REF!</definedName>
    <definedName name="샤시M">'[1]계정관리 (실적) 2016'!샤시M</definedName>
    <definedName name="샤시MD일">'[1]계정관리 (실적) 2016'!샤시MD일</definedName>
    <definedName name="서" localSheetId="1" hidden="1">{#N/A,#N/A,FALSE,"KMC최종회의(7월) 자료"}</definedName>
    <definedName name="서" localSheetId="22" hidden="1">{#N/A,#N/A,FALSE,"KMC최종회의(7월) 자료"}</definedName>
    <definedName name="서" localSheetId="16" hidden="1">{#N/A,#N/A,FALSE,"KMC최종회의(7월) 자료"}</definedName>
    <definedName name="서" hidden="1">{#N/A,#N/A,FALSE,"KMC최종회의(7월) 자료"}</definedName>
    <definedName name="서천" localSheetId="1" hidden="1">{#N/A,#N/A,FALSE,"표지";#N/A,#N/A,FALSE,"전제";#N/A,#N/A,FALSE,"손익-자 (2)";#N/A,#N/A,FALSE,"손익-자";#N/A,#N/A,FALSE,"손익-마 (2)";#N/A,#N/A,FALSE,"손익-마";#N/A,#N/A,FALSE,"총손최종"}</definedName>
    <definedName name="서천" localSheetId="22" hidden="1">{#N/A,#N/A,FALSE,"표지";#N/A,#N/A,FALSE,"전제";#N/A,#N/A,FALSE,"손익-자 (2)";#N/A,#N/A,FALSE,"손익-자";#N/A,#N/A,FALSE,"손익-마 (2)";#N/A,#N/A,FALSE,"손익-마";#N/A,#N/A,FALSE,"총손최종"}</definedName>
    <definedName name="서천" localSheetId="16" hidden="1">{#N/A,#N/A,FALSE,"표지";#N/A,#N/A,FALSE,"전제";#N/A,#N/A,FALSE,"손익-자 (2)";#N/A,#N/A,FALSE,"손익-자";#N/A,#N/A,FALSE,"손익-마 (2)";#N/A,#N/A,FALSE,"손익-마";#N/A,#N/A,FALSE,"총손최종"}</definedName>
    <definedName name="서천" hidden="1">{#N/A,#N/A,FALSE,"표지";#N/A,#N/A,FALSE,"전제";#N/A,#N/A,FALSE,"손익-자 (2)";#N/A,#N/A,FALSE,"손익-자";#N/A,#N/A,FALSE,"손익-마 (2)";#N/A,#N/A,FALSE,"손익-마";#N/A,#N/A,FALSE,"총손최종"}</definedName>
    <definedName name="서천통일관광" localSheetId="1" hidden="1">{#N/A,#N/A,FALSE,"품의서";#N/A,#N/A,FALSE,"전제";#N/A,#N/A,FALSE,"총손";#N/A,#N/A,FALSE,"손익";#N/A,#N/A,FALSE,"대당";#N/A,#N/A,FALSE,"가공비";#N/A,#N/A,FALSE,"재료비";#N/A,#N/A,FALSE,"판비";#N/A,#N/A,FALSE,"가격"}</definedName>
    <definedName name="서천통일관광" localSheetId="22" hidden="1">{#N/A,#N/A,FALSE,"품의서";#N/A,#N/A,FALSE,"전제";#N/A,#N/A,FALSE,"총손";#N/A,#N/A,FALSE,"손익";#N/A,#N/A,FALSE,"대당";#N/A,#N/A,FALSE,"가공비";#N/A,#N/A,FALSE,"재료비";#N/A,#N/A,FALSE,"판비";#N/A,#N/A,FALSE,"가격"}</definedName>
    <definedName name="서천통일관광" localSheetId="16" hidden="1">{#N/A,#N/A,FALSE,"품의서";#N/A,#N/A,FALSE,"전제";#N/A,#N/A,FALSE,"총손";#N/A,#N/A,FALSE,"손익";#N/A,#N/A,FALSE,"대당";#N/A,#N/A,FALSE,"가공비";#N/A,#N/A,FALSE,"재료비";#N/A,#N/A,FALSE,"판비";#N/A,#N/A,FALSE,"가격"}</definedName>
    <definedName name="서천통일관광" hidden="1">{#N/A,#N/A,FALSE,"품의서";#N/A,#N/A,FALSE,"전제";#N/A,#N/A,FALSE,"총손";#N/A,#N/A,FALSE,"손익";#N/A,#N/A,FALSE,"대당";#N/A,#N/A,FALSE,"가공비";#N/A,#N/A,FALSE,"재료비";#N/A,#N/A,FALSE,"판비";#N/A,#N/A,FALSE,"가격"}</definedName>
    <definedName name="선행시작팀" localSheetId="1">#REF!</definedName>
    <definedName name="선행시작팀">#REF!</definedName>
    <definedName name="설" localSheetId="1" hidden="1">{#N/A,#N/A,FALSE,"KMC최종회의(7월) 자료"}</definedName>
    <definedName name="설" localSheetId="22" hidden="1">{#N/A,#N/A,FALSE,"KMC최종회의(7월) 자료"}</definedName>
    <definedName name="설" localSheetId="16" hidden="1">{#N/A,#N/A,FALSE,"KMC최종회의(7월) 자료"}</definedName>
    <definedName name="설" hidden="1">{#N/A,#N/A,FALSE,"KMC최종회의(7월) 자료"}</definedName>
    <definedName name="설계_고" localSheetId="1">#REF!</definedName>
    <definedName name="설계_고">#REF!</definedName>
    <definedName name="설계_저" localSheetId="1">#REF!</definedName>
    <definedName name="설계_저">#REF!</definedName>
    <definedName name="설계_중" localSheetId="1">#REF!</definedName>
    <definedName name="설계_중">#REF!</definedName>
    <definedName name="설계원가" localSheetId="1">#REF!</definedName>
    <definedName name="설계원가">#REF!</definedName>
    <definedName name="설계팀" localSheetId="1">#REF!</definedName>
    <definedName name="설계팀">#REF!</definedName>
    <definedName name="설변" localSheetId="1" hidden="1">{#N/A,#N/A,FALSE,"KMC최종회의(7월) 자료"}</definedName>
    <definedName name="설변" localSheetId="22" hidden="1">{#N/A,#N/A,FALSE,"KMC최종회의(7월) 자료"}</definedName>
    <definedName name="설변" localSheetId="16" hidden="1">{#N/A,#N/A,FALSE,"KMC최종회의(7월) 자료"}</definedName>
    <definedName name="설변" hidden="1">{#N/A,#N/A,FALSE,"KMC최종회의(7월) 자료"}</definedName>
    <definedName name="설변요청" localSheetId="1" hidden="1">{#N/A,#N/A,FALSE,"단축1";#N/A,#N/A,FALSE,"단축2";#N/A,#N/A,FALSE,"단축3";#N/A,#N/A,FALSE,"장축";#N/A,#N/A,FALSE,"4WD"}</definedName>
    <definedName name="설변요청" localSheetId="22" hidden="1">{#N/A,#N/A,FALSE,"단축1";#N/A,#N/A,FALSE,"단축2";#N/A,#N/A,FALSE,"단축3";#N/A,#N/A,FALSE,"장축";#N/A,#N/A,FALSE,"4WD"}</definedName>
    <definedName name="설변요청" localSheetId="16" hidden="1">{#N/A,#N/A,FALSE,"단축1";#N/A,#N/A,FALSE,"단축2";#N/A,#N/A,FALSE,"단축3";#N/A,#N/A,FALSE,"장축";#N/A,#N/A,FALSE,"4WD"}</definedName>
    <definedName name="설변요청" hidden="1">{#N/A,#N/A,FALSE,"단축1";#N/A,#N/A,FALSE,"단축2";#N/A,#N/A,FALSE,"단축3";#N/A,#N/A,FALSE,"장축";#N/A,#N/A,FALSE,"4WD"}</definedName>
    <definedName name="설비1가동시간DATA" localSheetId="1">#REF!</definedName>
    <definedName name="설비1가동시간DATA">#REF!</definedName>
    <definedName name="설비투자" localSheetId="1" hidden="1">{#N/A,#N/A,FALSE,"정공"}</definedName>
    <definedName name="설비투자" localSheetId="22" hidden="1">{#N/A,#N/A,FALSE,"정공"}</definedName>
    <definedName name="설비투자" localSheetId="16" hidden="1">{#N/A,#N/A,FALSE,"정공"}</definedName>
    <definedName name="설비투자" hidden="1">{#N/A,#N/A,FALSE,"정공"}</definedName>
    <definedName name="성">[1]!BlankMacro1</definedName>
    <definedName name="성과분석용">[1]!BlankMacro1</definedName>
    <definedName name="성주1" localSheetId="1">#REF!</definedName>
    <definedName name="성주1">#REF!</definedName>
    <definedName name="胜地" localSheetId="1" hidden="1">{#N/A,#N/A,FALSE,"단축1";#N/A,#N/A,FALSE,"단축2";#N/A,#N/A,FALSE,"단축3";#N/A,#N/A,FALSE,"장축";#N/A,#N/A,FALSE,"4WD"}</definedName>
    <definedName name="胜地" localSheetId="22" hidden="1">{#N/A,#N/A,FALSE,"단축1";#N/A,#N/A,FALSE,"단축2";#N/A,#N/A,FALSE,"단축3";#N/A,#N/A,FALSE,"장축";#N/A,#N/A,FALSE,"4WD"}</definedName>
    <definedName name="胜地" localSheetId="16" hidden="1">{#N/A,#N/A,FALSE,"단축1";#N/A,#N/A,FALSE,"단축2";#N/A,#N/A,FALSE,"단축3";#N/A,#N/A,FALSE,"장축";#N/A,#N/A,FALSE,"4WD"}</definedName>
    <definedName name="胜地" hidden="1">{#N/A,#N/A,FALSE,"단축1";#N/A,#N/A,FALSE,"단축2";#N/A,#N/A,FALSE,"단축3";#N/A,#N/A,FALSE,"장축";#N/A,#N/A,FALSE,"4WD"}</definedName>
    <definedName name="세금" localSheetId="1">#REF!</definedName>
    <definedName name="세금">#REF!</definedName>
    <definedName name="세금2" localSheetId="1">#REF!</definedName>
    <definedName name="세금2">#REF!</definedName>
    <definedName name="세로" localSheetId="1">#REF!</definedName>
    <definedName name="세로">#REF!</definedName>
    <definedName name="세부" localSheetId="1" hidden="1">{#N/A,#N/A,FALSE,"96자동차사 계획";#N/A,#N/A,FALSE,"96자동차사 계획"}</definedName>
    <definedName name="세부" localSheetId="22" hidden="1">{#N/A,#N/A,FALSE,"96자동차사 계획";#N/A,#N/A,FALSE,"96자동차사 계획"}</definedName>
    <definedName name="세부" localSheetId="16" hidden="1">{#N/A,#N/A,FALSE,"96자동차사 계획";#N/A,#N/A,FALSE,"96자동차사 계획"}</definedName>
    <definedName name="세부" hidden="1">{#N/A,#N/A,FALSE,"96자동차사 계획";#N/A,#N/A,FALSE,"96자동차사 계획"}</definedName>
    <definedName name="세부1" localSheetId="1" hidden="1">{#N/A,#N/A,FALSE,"96자동차사 계획";#N/A,#N/A,FALSE,"96자동차사 계획"}</definedName>
    <definedName name="세부1" localSheetId="22" hidden="1">{#N/A,#N/A,FALSE,"96자동차사 계획";#N/A,#N/A,FALSE,"96자동차사 계획"}</definedName>
    <definedName name="세부1" localSheetId="16" hidden="1">{#N/A,#N/A,FALSE,"96자동차사 계획";#N/A,#N/A,FALSE,"96자동차사 계획"}</definedName>
    <definedName name="세부1" hidden="1">{#N/A,#N/A,FALSE,"96자동차사 계획";#N/A,#N/A,FALSE,"96자동차사 계획"}</definedName>
    <definedName name="세부2" localSheetId="1" hidden="1">{#N/A,#N/A,FALSE,"96자동차사 계획";#N/A,#N/A,FALSE,"96자동차사 계획"}</definedName>
    <definedName name="세부2" localSheetId="22" hidden="1">{#N/A,#N/A,FALSE,"96자동차사 계획";#N/A,#N/A,FALSE,"96자동차사 계획"}</definedName>
    <definedName name="세부2" localSheetId="16" hidden="1">{#N/A,#N/A,FALSE,"96자동차사 계획";#N/A,#N/A,FALSE,"96자동차사 계획"}</definedName>
    <definedName name="세부2" hidden="1">{#N/A,#N/A,FALSE,"96자동차사 계획";#N/A,#N/A,FALSE,"96자동차사 계획"}</definedName>
    <definedName name="세부3" localSheetId="1" hidden="1">{#N/A,#N/A,FALSE,"96자동차사 계획";#N/A,#N/A,FALSE,"96자동차사 계획"}</definedName>
    <definedName name="세부3" localSheetId="22" hidden="1">{#N/A,#N/A,FALSE,"96자동차사 계획";#N/A,#N/A,FALSE,"96자동차사 계획"}</definedName>
    <definedName name="세부3" localSheetId="16" hidden="1">{#N/A,#N/A,FALSE,"96자동차사 계획";#N/A,#N/A,FALSE,"96자동차사 계획"}</definedName>
    <definedName name="세부3" hidden="1">{#N/A,#N/A,FALSE,"96자동차사 계획";#N/A,#N/A,FALSE,"96자동차사 계획"}</definedName>
    <definedName name="세부4" localSheetId="1" hidden="1">{#N/A,#N/A,FALSE,"96자동차사 계획";#N/A,#N/A,FALSE,"96자동차사 계획"}</definedName>
    <definedName name="세부4" localSheetId="22" hidden="1">{#N/A,#N/A,FALSE,"96자동차사 계획";#N/A,#N/A,FALSE,"96자동차사 계획"}</definedName>
    <definedName name="세부4" localSheetId="16" hidden="1">{#N/A,#N/A,FALSE,"96자동차사 계획";#N/A,#N/A,FALSE,"96자동차사 계획"}</definedName>
    <definedName name="세부4" hidden="1">{#N/A,#N/A,FALSE,"96자동차사 계획";#N/A,#N/A,FALSE,"96자동차사 계획"}</definedName>
    <definedName name="세부5" localSheetId="1" hidden="1">{#N/A,#N/A,FALSE,"96자동차사 계획";#N/A,#N/A,FALSE,"96자동차사 계획"}</definedName>
    <definedName name="세부5" localSheetId="22" hidden="1">{#N/A,#N/A,FALSE,"96자동차사 계획";#N/A,#N/A,FALSE,"96자동차사 계획"}</definedName>
    <definedName name="세부5" localSheetId="16" hidden="1">{#N/A,#N/A,FALSE,"96자동차사 계획";#N/A,#N/A,FALSE,"96자동차사 계획"}</definedName>
    <definedName name="세부5" hidden="1">{#N/A,#N/A,FALSE,"96자동차사 계획";#N/A,#N/A,FALSE,"96자동차사 계획"}</definedName>
    <definedName name="세부6" localSheetId="1" hidden="1">{#N/A,#N/A,FALSE,"96자동차사 계획";#N/A,#N/A,FALSE,"96자동차사 계획"}</definedName>
    <definedName name="세부6" localSheetId="22" hidden="1">{#N/A,#N/A,FALSE,"96자동차사 계획";#N/A,#N/A,FALSE,"96자동차사 계획"}</definedName>
    <definedName name="세부6" localSheetId="16" hidden="1">{#N/A,#N/A,FALSE,"96자동차사 계획";#N/A,#N/A,FALSE,"96자동차사 계획"}</definedName>
    <definedName name="세부6" hidden="1">{#N/A,#N/A,FALSE,"96자동차사 계획";#N/A,#N/A,FALSE,"96자동차사 계획"}</definedName>
    <definedName name="세부7" localSheetId="1" hidden="1">{#N/A,#N/A,FALSE,"96자동차사 계획";#N/A,#N/A,FALSE,"96자동차사 계획"}</definedName>
    <definedName name="세부7" localSheetId="22" hidden="1">{#N/A,#N/A,FALSE,"96자동차사 계획";#N/A,#N/A,FALSE,"96자동차사 계획"}</definedName>
    <definedName name="세부7" localSheetId="16" hidden="1">{#N/A,#N/A,FALSE,"96자동차사 계획";#N/A,#N/A,FALSE,"96자동차사 계획"}</definedName>
    <definedName name="세부7" hidden="1">{#N/A,#N/A,FALSE,"96자동차사 계획";#N/A,#N/A,FALSE,"96자동차사 계획"}</definedName>
    <definedName name="세부계획a" localSheetId="1" hidden="1">{#N/A,#N/A,FALSE,"96자동차사 계획";#N/A,#N/A,FALSE,"96자동차사 계획"}</definedName>
    <definedName name="세부계획a" localSheetId="22" hidden="1">{#N/A,#N/A,FALSE,"96자동차사 계획";#N/A,#N/A,FALSE,"96자동차사 계획"}</definedName>
    <definedName name="세부계획a" localSheetId="16" hidden="1">{#N/A,#N/A,FALSE,"96자동차사 계획";#N/A,#N/A,FALSE,"96자동차사 계획"}</definedName>
    <definedName name="세부계획a" hidden="1">{#N/A,#N/A,FALSE,"96자동차사 계획";#N/A,#N/A,FALSE,"96자동차사 계획"}</definedName>
    <definedName name="세부계획b" localSheetId="1" hidden="1">{#N/A,#N/A,FALSE,"96자동차사 계획";#N/A,#N/A,FALSE,"96자동차사 계획"}</definedName>
    <definedName name="세부계획b" localSheetId="22" hidden="1">{#N/A,#N/A,FALSE,"96자동차사 계획";#N/A,#N/A,FALSE,"96자동차사 계획"}</definedName>
    <definedName name="세부계획b" localSheetId="16" hidden="1">{#N/A,#N/A,FALSE,"96자동차사 계획";#N/A,#N/A,FALSE,"96자동차사 계획"}</definedName>
    <definedName name="세부계획b" hidden="1">{#N/A,#N/A,FALSE,"96자동차사 계획";#N/A,#N/A,FALSE,"96자동차사 계획"}</definedName>
    <definedName name="세부계획C" localSheetId="1" hidden="1">{#N/A,#N/A,FALSE,"96자동차사 계획";#N/A,#N/A,FALSE,"96자동차사 계획"}</definedName>
    <definedName name="세부계획C" localSheetId="22" hidden="1">{#N/A,#N/A,FALSE,"96자동차사 계획";#N/A,#N/A,FALSE,"96자동차사 계획"}</definedName>
    <definedName name="세부계획C" localSheetId="16" hidden="1">{#N/A,#N/A,FALSE,"96자동차사 계획";#N/A,#N/A,FALSE,"96자동차사 계획"}</definedName>
    <definedName name="세부계획C" hidden="1">{#N/A,#N/A,FALSE,"96자동차사 계획";#N/A,#N/A,FALSE,"96자동차사 계획"}</definedName>
    <definedName name="세부계획D" localSheetId="1" hidden="1">{#N/A,#N/A,FALSE,"96자동차사 계획";#N/A,#N/A,FALSE,"96자동차사 계획"}</definedName>
    <definedName name="세부계획D" localSheetId="22" hidden="1">{#N/A,#N/A,FALSE,"96자동차사 계획";#N/A,#N/A,FALSE,"96자동차사 계획"}</definedName>
    <definedName name="세부계획D" localSheetId="16" hidden="1">{#N/A,#N/A,FALSE,"96자동차사 계획";#N/A,#N/A,FALSE,"96자동차사 계획"}</definedName>
    <definedName name="세부계획D" hidden="1">{#N/A,#N/A,FALSE,"96자동차사 계획";#N/A,#N/A,FALSE,"96자동차사 계획"}</definedName>
    <definedName name="세부사항3">'[1]계정관리 (실적) 2016'!세부사항3</definedName>
    <definedName name="세부생산계획" localSheetId="1" hidden="1">{#N/A,#N/A,TRUE,"Y생산";#N/A,#N/A,TRUE,"Y판매";#N/A,#N/A,TRUE,"Y총물량";#N/A,#N/A,TRUE,"Y능력";#N/A,#N/A,TRUE,"YKD"}</definedName>
    <definedName name="세부생산계획" localSheetId="22" hidden="1">{#N/A,#N/A,TRUE,"Y생산";#N/A,#N/A,TRUE,"Y판매";#N/A,#N/A,TRUE,"Y총물량";#N/A,#N/A,TRUE,"Y능력";#N/A,#N/A,TRUE,"YKD"}</definedName>
    <definedName name="세부생산계획" localSheetId="16" hidden="1">{#N/A,#N/A,TRUE,"Y생산";#N/A,#N/A,TRUE,"Y판매";#N/A,#N/A,TRUE,"Y총물량";#N/A,#N/A,TRUE,"Y능력";#N/A,#N/A,TRUE,"YKD"}</definedName>
    <definedName name="세부생산계획" hidden="1">{#N/A,#N/A,TRUE,"Y생산";#N/A,#N/A,TRUE,"Y판매";#N/A,#N/A,TRUE,"Y총물량";#N/A,#N/A,TRUE,"Y능력";#N/A,#N/A,TRUE,"YKD"}</definedName>
    <definedName name="세부실적">[1]!BlankMacro1</definedName>
    <definedName name="세부양식">[1]!BlankMacro1</definedName>
    <definedName name="세부일정" localSheetId="1" hidden="1">{#N/A,#N/A,FALSE,"단축1";#N/A,#N/A,FALSE,"단축2";#N/A,#N/A,FALSE,"단축3";#N/A,#N/A,FALSE,"장축";#N/A,#N/A,FALSE,"4WD"}</definedName>
    <definedName name="세부일정" localSheetId="22" hidden="1">{#N/A,#N/A,FALSE,"단축1";#N/A,#N/A,FALSE,"단축2";#N/A,#N/A,FALSE,"단축3";#N/A,#N/A,FALSE,"장축";#N/A,#N/A,FALSE,"4WD"}</definedName>
    <definedName name="세부일정" localSheetId="16" hidden="1">{#N/A,#N/A,FALSE,"단축1";#N/A,#N/A,FALSE,"단축2";#N/A,#N/A,FALSE,"단축3";#N/A,#N/A,FALSE,"장축";#N/A,#N/A,FALSE,"4WD"}</definedName>
    <definedName name="세부일정" hidden="1">{#N/A,#N/A,FALSE,"단축1";#N/A,#N/A,FALSE,"단축2";#N/A,#N/A,FALSE,"단축3";#N/A,#N/A,FALSE,"장축";#N/A,#N/A,FALSE,"4WD"}</definedName>
    <definedName name="세부일정.1" localSheetId="1" hidden="1">{#N/A,#N/A,FALSE,"단축1";#N/A,#N/A,FALSE,"단축2";#N/A,#N/A,FALSE,"단축3";#N/A,#N/A,FALSE,"장축";#N/A,#N/A,FALSE,"4WD"}</definedName>
    <definedName name="세부일정.1" localSheetId="22" hidden="1">{#N/A,#N/A,FALSE,"단축1";#N/A,#N/A,FALSE,"단축2";#N/A,#N/A,FALSE,"단축3";#N/A,#N/A,FALSE,"장축";#N/A,#N/A,FALSE,"4WD"}</definedName>
    <definedName name="세부일정.1" localSheetId="16" hidden="1">{#N/A,#N/A,FALSE,"단축1";#N/A,#N/A,FALSE,"단축2";#N/A,#N/A,FALSE,"단축3";#N/A,#N/A,FALSE,"장축";#N/A,#N/A,FALSE,"4WD"}</definedName>
    <definedName name="세부일정.1" hidden="1">{#N/A,#N/A,FALSE,"단축1";#N/A,#N/A,FALSE,"단축2";#N/A,#N/A,FALSE,"단축3";#N/A,#N/A,FALSE,"장축";#N/A,#N/A,FALSE,"4WD"}</definedName>
    <definedName name="세왕123" localSheetId="1" hidden="1">{#N/A,#N/A,FALSE,"단축1";#N/A,#N/A,FALSE,"단축2";#N/A,#N/A,FALSE,"단축3";#N/A,#N/A,FALSE,"장축";#N/A,#N/A,FALSE,"4WD"}</definedName>
    <definedName name="세왕123" localSheetId="22" hidden="1">{#N/A,#N/A,FALSE,"단축1";#N/A,#N/A,FALSE,"단축2";#N/A,#N/A,FALSE,"단축3";#N/A,#N/A,FALSE,"장축";#N/A,#N/A,FALSE,"4WD"}</definedName>
    <definedName name="세왕123" localSheetId="16" hidden="1">{#N/A,#N/A,FALSE,"단축1";#N/A,#N/A,FALSE,"단축2";#N/A,#N/A,FALSE,"단축3";#N/A,#N/A,FALSE,"장축";#N/A,#N/A,FALSE,"4WD"}</definedName>
    <definedName name="세왕123" hidden="1">{#N/A,#N/A,FALSE,"단축1";#N/A,#N/A,FALSE,"단축2";#N/A,#N/A,FALSE,"단축3";#N/A,#N/A,FALSE,"장축";#N/A,#N/A,FALSE,"4WD"}</definedName>
    <definedName name="셀리카" localSheetId="1" hidden="1">#REF!</definedName>
    <definedName name="셀리카" localSheetId="22" hidden="1">#REF!</definedName>
    <definedName name="셀리카" localSheetId="6" hidden="1">#REF!</definedName>
    <definedName name="셀리카" localSheetId="3" hidden="1">#REF!</definedName>
    <definedName name="셀리카" localSheetId="12" hidden="1">#REF!</definedName>
    <definedName name="셀리카" localSheetId="16" hidden="1">#REF!</definedName>
    <definedName name="셀리카" localSheetId="21" hidden="1">#REF!</definedName>
    <definedName name="셀리카" localSheetId="2" hidden="1">#REF!</definedName>
    <definedName name="셀리카" localSheetId="17" hidden="1">#REF!</definedName>
    <definedName name="셀리카" localSheetId="13" hidden="1">#REF!</definedName>
    <definedName name="셀리카" localSheetId="14" hidden="1">#REF!</definedName>
    <definedName name="셀리카" localSheetId="11" hidden="1">#REF!</definedName>
    <definedName name="셀리카" localSheetId="23" hidden="1">#REF!</definedName>
    <definedName name="셀리카" localSheetId="20" hidden="1">#REF!</definedName>
    <definedName name="셀리카" hidden="1">#REF!</definedName>
    <definedName name="소" localSheetId="1">#REF!</definedName>
    <definedName name="소">#REF!</definedName>
    <definedName name="小" localSheetId="1">#REF!</definedName>
    <definedName name="小">#REF!</definedName>
    <definedName name="소물_BRKT_SUB_용접RH" localSheetId="1">#REF!</definedName>
    <definedName name="소물_BRKT_SUB_용접RH">#REF!</definedName>
    <definedName name="소뮨" localSheetId="1" hidden="1">{#N/A,#N/A,FALSE,"단축1";#N/A,#N/A,FALSE,"단축2";#N/A,#N/A,FALSE,"단축3";#N/A,#N/A,FALSE,"장축";#N/A,#N/A,FALSE,"4WD"}</definedName>
    <definedName name="소뮨" localSheetId="22" hidden="1">{#N/A,#N/A,FALSE,"단축1";#N/A,#N/A,FALSE,"단축2";#N/A,#N/A,FALSE,"단축3";#N/A,#N/A,FALSE,"장축";#N/A,#N/A,FALSE,"4WD"}</definedName>
    <definedName name="소뮨" localSheetId="16" hidden="1">{#N/A,#N/A,FALSE,"단축1";#N/A,#N/A,FALSE,"단축2";#N/A,#N/A,FALSE,"단축3";#N/A,#N/A,FALSE,"장축";#N/A,#N/A,FALSE,"4WD"}</definedName>
    <definedName name="소뮨" hidden="1">{#N/A,#N/A,FALSE,"단축1";#N/A,#N/A,FALSE,"단축2";#N/A,#N/A,FALSE,"단축3";#N/A,#N/A,FALSE,"장축";#N/A,#N/A,FALSE,"4WD"}</definedName>
    <definedName name="소요" localSheetId="1">#REF!</definedName>
    <definedName name="소요">#REF!</definedName>
    <definedName name="소요BS" localSheetId="1">#REF!</definedName>
    <definedName name="소요BS">#REF!</definedName>
    <definedName name="소요FDPDRSTM" localSheetId="1">#REF!</definedName>
    <definedName name="소요FDPDRSTM">#REF!</definedName>
    <definedName name="소요MIP" localSheetId="1">#REF!</definedName>
    <definedName name="소요MIP">#REF!</definedName>
    <definedName name="소요SCEU" localSheetId="1">#REF!</definedName>
    <definedName name="소요SCEU">#REF!</definedName>
    <definedName name="소요공통" localSheetId="1">#REF!</definedName>
    <definedName name="소요공통">#REF!</definedName>
    <definedName name="소요기간" localSheetId="1" hidden="1">{#N/A,#N/A,FALSE,"정공"}</definedName>
    <definedName name="소요기간" localSheetId="22" hidden="1">{#N/A,#N/A,FALSE,"정공"}</definedName>
    <definedName name="소요기간" localSheetId="16" hidden="1">{#N/A,#N/A,FALSE,"정공"}</definedName>
    <definedName name="소요기간" hidden="1">{#N/A,#N/A,FALSE,"정공"}</definedName>
    <definedName name="소요약">[1]!BlankMacro1</definedName>
    <definedName name="소재" localSheetId="1">#REF!</definedName>
    <definedName name="소재">#REF!</definedName>
    <definedName name="소재길이" localSheetId="1">#REF!</definedName>
    <definedName name="소재길이">#REF!</definedName>
    <definedName name="소하단가">89064</definedName>
    <definedName name="소하프로젝트" localSheetId="1" hidden="1">{#N/A,#N/A,FALSE,"단축1";#N/A,#N/A,FALSE,"단축2";#N/A,#N/A,FALSE,"단축3";#N/A,#N/A,FALSE,"장축";#N/A,#N/A,FALSE,"4WD"}</definedName>
    <definedName name="소하프로젝트" localSheetId="22" hidden="1">{#N/A,#N/A,FALSE,"단축1";#N/A,#N/A,FALSE,"단축2";#N/A,#N/A,FALSE,"단축3";#N/A,#N/A,FALSE,"장축";#N/A,#N/A,FALSE,"4WD"}</definedName>
    <definedName name="소하프로젝트" localSheetId="16" hidden="1">{#N/A,#N/A,FALSE,"단축1";#N/A,#N/A,FALSE,"단축2";#N/A,#N/A,FALSE,"단축3";#N/A,#N/A,FALSE,"장축";#N/A,#N/A,FALSE,"4WD"}</definedName>
    <definedName name="소하프로젝트" localSheetId="17" hidden="1">{#N/A,#N/A,FALSE,"단축1";#N/A,#N/A,FALSE,"단축2";#N/A,#N/A,FALSE,"단축3";#N/A,#N/A,FALSE,"장축";#N/A,#N/A,FALSE,"4WD"}</definedName>
    <definedName name="소하프로젝트" localSheetId="23" hidden="1">{#N/A,#N/A,FALSE,"단축1";#N/A,#N/A,FALSE,"단축2";#N/A,#N/A,FALSE,"단축3";#N/A,#N/A,FALSE,"장축";#N/A,#N/A,FALSE,"4WD"}</definedName>
    <definedName name="소하프로젝트" hidden="1">{#N/A,#N/A,FALSE,"단축1";#N/A,#N/A,FALSE,"단축2";#N/A,#N/A,FALSE,"단축3";#N/A,#N/A,FALSE,"장축";#N/A,#N/A,FALSE,"4WD"}</definedName>
    <definedName name="소형차축부" localSheetId="1">#REF!</definedName>
    <definedName name="소형차축부">#REF!</definedName>
    <definedName name="소ㅓ" localSheetId="1" hidden="1">{#N/A,#N/A,FALSE,"KMC최종회의(7월) 자료"}</definedName>
    <definedName name="소ㅓ" localSheetId="22" hidden="1">{#N/A,#N/A,FALSE,"KMC최종회의(7월) 자료"}</definedName>
    <definedName name="소ㅓ" localSheetId="16" hidden="1">{#N/A,#N/A,FALSE,"KMC최종회의(7월) 자료"}</definedName>
    <definedName name="소ㅓ" hidden="1">{#N/A,#N/A,FALSE,"KMC최종회의(7월) 자료"}</definedName>
    <definedName name="손익계산" localSheetId="1" hidden="1">{#N/A,#N/A,FALSE,"정공"}</definedName>
    <definedName name="손익계산" localSheetId="22" hidden="1">{#N/A,#N/A,FALSE,"정공"}</definedName>
    <definedName name="손익계산" localSheetId="16" hidden="1">{#N/A,#N/A,FALSE,"정공"}</definedName>
    <definedName name="손익계산" hidden="1">{#N/A,#N/A,FALSE,"정공"}</definedName>
    <definedName name="솔" localSheetId="1" hidden="1">{#N/A,#N/A,FALSE,"KMC최종회의(7월) 자료"}</definedName>
    <definedName name="솔" localSheetId="22" hidden="1">{#N/A,#N/A,FALSE,"KMC최종회의(7월) 자료"}</definedName>
    <definedName name="솔" localSheetId="16" hidden="1">{#N/A,#N/A,FALSE,"KMC최종회의(7월) 자료"}</definedName>
    <definedName name="솔" hidden="1">{#N/A,#N/A,FALSE,"KMC최종회의(7월) 자료"}</definedName>
    <definedName name="송" localSheetId="1" hidden="1">{#N/A,#N/A,TRUE,"Y생산";#N/A,#N/A,TRUE,"Y판매";#N/A,#N/A,TRUE,"Y총물량";#N/A,#N/A,TRUE,"Y능력";#N/A,#N/A,TRUE,"YKD"}</definedName>
    <definedName name="송" localSheetId="22" hidden="1">{#N/A,#N/A,TRUE,"Y생산";#N/A,#N/A,TRUE,"Y판매";#N/A,#N/A,TRUE,"Y총물량";#N/A,#N/A,TRUE,"Y능력";#N/A,#N/A,TRUE,"YKD"}</definedName>
    <definedName name="송" localSheetId="16" hidden="1">{#N/A,#N/A,TRUE,"Y생산";#N/A,#N/A,TRUE,"Y판매";#N/A,#N/A,TRUE,"Y총물량";#N/A,#N/A,TRUE,"Y능력";#N/A,#N/A,TRUE,"YKD"}</definedName>
    <definedName name="송" hidden="1">{#N/A,#N/A,TRUE,"Y생산";#N/A,#N/A,TRUE,"Y판매";#N/A,#N/A,TRUE,"Y총물량";#N/A,#N/A,TRUE,"Y능력";#N/A,#N/A,TRUE,"YKD"}</definedName>
    <definedName name="송기갑" localSheetId="1" hidden="1">{#N/A,#N/A,FALSE,"단축1";#N/A,#N/A,FALSE,"단축2";#N/A,#N/A,FALSE,"단축3";#N/A,#N/A,FALSE,"장축";#N/A,#N/A,FALSE,"4WD"}</definedName>
    <definedName name="송기갑" hidden="1">{#N/A,#N/A,FALSE,"단축1";#N/A,#N/A,FALSE,"단축2";#N/A,#N/A,FALSE,"단축3";#N/A,#N/A,FALSE,"장축";#N/A,#N/A,FALSE,"4WD"}</definedName>
    <definedName name="송익" localSheetId="1" hidden="1">{#N/A,#N/A,FALSE,"정공"}</definedName>
    <definedName name="송익" localSheetId="22" hidden="1">{#N/A,#N/A,FALSE,"정공"}</definedName>
    <definedName name="송익" localSheetId="16" hidden="1">{#N/A,#N/A,FALSE,"정공"}</definedName>
    <definedName name="송익" hidden="1">{#N/A,#N/A,FALSE,"정공"}</definedName>
    <definedName name="송창기" localSheetId="1" hidden="1">{#N/A,#N/A,TRUE,"Y생산";#N/A,#N/A,TRUE,"Y판매";#N/A,#N/A,TRUE,"Y총물량";#N/A,#N/A,TRUE,"Y능력";#N/A,#N/A,TRUE,"YKD"}</definedName>
    <definedName name="송창기" localSheetId="22" hidden="1">{#N/A,#N/A,TRUE,"Y생산";#N/A,#N/A,TRUE,"Y판매";#N/A,#N/A,TRUE,"Y총물량";#N/A,#N/A,TRUE,"Y능력";#N/A,#N/A,TRUE,"YKD"}</definedName>
    <definedName name="송창기" localSheetId="16" hidden="1">{#N/A,#N/A,TRUE,"Y생산";#N/A,#N/A,TRUE,"Y판매";#N/A,#N/A,TRUE,"Y총물량";#N/A,#N/A,TRUE,"Y능력";#N/A,#N/A,TRUE,"YKD"}</definedName>
    <definedName name="송창기" hidden="1">{#N/A,#N/A,TRUE,"Y생산";#N/A,#N/A,TRUE,"Y판매";#N/A,#N/A,TRUE,"Y총물량";#N/A,#N/A,TRUE,"Y능력";#N/A,#N/A,TRUE,"YKD"}</definedName>
    <definedName name="쇼바2" localSheetId="1" hidden="1">{#N/A,#N/A,FALSE,"단축1";#N/A,#N/A,FALSE,"단축2";#N/A,#N/A,FALSE,"단축3";#N/A,#N/A,FALSE,"장축";#N/A,#N/A,FALSE,"4WD"}</definedName>
    <definedName name="쇼바2" localSheetId="22" hidden="1">{#N/A,#N/A,FALSE,"단축1";#N/A,#N/A,FALSE,"단축2";#N/A,#N/A,FALSE,"단축3";#N/A,#N/A,FALSE,"장축";#N/A,#N/A,FALSE,"4WD"}</definedName>
    <definedName name="쇼바2" localSheetId="16" hidden="1">{#N/A,#N/A,FALSE,"단축1";#N/A,#N/A,FALSE,"단축2";#N/A,#N/A,FALSE,"단축3";#N/A,#N/A,FALSE,"장축";#N/A,#N/A,FALSE,"4WD"}</definedName>
    <definedName name="쇼바2" localSheetId="17" hidden="1">{#N/A,#N/A,FALSE,"단축1";#N/A,#N/A,FALSE,"단축2";#N/A,#N/A,FALSE,"단축3";#N/A,#N/A,FALSE,"장축";#N/A,#N/A,FALSE,"4WD"}</definedName>
    <definedName name="쇼바2" localSheetId="23" hidden="1">{#N/A,#N/A,FALSE,"단축1";#N/A,#N/A,FALSE,"단축2";#N/A,#N/A,FALSE,"단축3";#N/A,#N/A,FALSE,"장축";#N/A,#N/A,FALSE,"4WD"}</definedName>
    <definedName name="쇼바2" hidden="1">{#N/A,#N/A,FALSE,"단축1";#N/A,#N/A,FALSE,"단축2";#N/A,#N/A,FALSE,"단축3";#N/A,#N/A,FALSE,"장축";#N/A,#N/A,FALSE,"4WD"}</definedName>
    <definedName name="수금합계" localSheetId="1">#REF!</definedName>
    <definedName name="수금합계">#REF!</definedName>
    <definedName name="수량추정" localSheetId="1" hidden="1">{#N/A,#N/A,FALSE,"정공"}</definedName>
    <definedName name="수량추정" localSheetId="22" hidden="1">{#N/A,#N/A,FALSE,"정공"}</definedName>
    <definedName name="수량추정" localSheetId="16" hidden="1">{#N/A,#N/A,FALSE,"정공"}</definedName>
    <definedName name="수량추정" hidden="1">{#N/A,#N/A,FALSE,"정공"}</definedName>
    <definedName name="수익" localSheetId="1">#REF!</definedName>
    <definedName name="수익">#REF!</definedName>
    <definedName name="수익4속" localSheetId="1" hidden="1">{#N/A,#N/A,FALSE,"단축1";#N/A,#N/A,FALSE,"단축2";#N/A,#N/A,FALSE,"단축3";#N/A,#N/A,FALSE,"장축";#N/A,#N/A,FALSE,"4WD"}</definedName>
    <definedName name="수익4속" localSheetId="22" hidden="1">{#N/A,#N/A,FALSE,"단축1";#N/A,#N/A,FALSE,"단축2";#N/A,#N/A,FALSE,"단축3";#N/A,#N/A,FALSE,"장축";#N/A,#N/A,FALSE,"4WD"}</definedName>
    <definedName name="수익4속" localSheetId="16" hidden="1">{#N/A,#N/A,FALSE,"단축1";#N/A,#N/A,FALSE,"단축2";#N/A,#N/A,FALSE,"단축3";#N/A,#N/A,FALSE,"장축";#N/A,#N/A,FALSE,"4WD"}</definedName>
    <definedName name="수익4속" hidden="1">{#N/A,#N/A,FALSE,"단축1";#N/A,#N/A,FALSE,"단축2";#N/A,#N/A,FALSE,"단축3";#N/A,#N/A,FALSE,"장축";#N/A,#N/A,FALSE,"4WD"}</definedName>
    <definedName name="수입통관현황" localSheetId="1">#REF!</definedName>
    <definedName name="수입통관현황">#REF!</definedName>
    <definedName name="수정15변속기MH" localSheetId="1" hidden="1">{#N/A,#N/A,FALSE,"KMC최종회의(7월) 자료"}</definedName>
    <definedName name="수정15변속기MH" localSheetId="22" hidden="1">{#N/A,#N/A,FALSE,"KMC최종회의(7월) 자료"}</definedName>
    <definedName name="수정15변속기MH" localSheetId="16" hidden="1">{#N/A,#N/A,FALSE,"KMC최종회의(7월) 자료"}</definedName>
    <definedName name="수정15변속기MH" hidden="1">{#N/A,#N/A,FALSE,"KMC최종회의(7월) 자료"}</definedName>
    <definedName name="수정물량" localSheetId="1" hidden="1">{#N/A,#N/A,TRUE,"Y생산";#N/A,#N/A,TRUE,"Y판매";#N/A,#N/A,TRUE,"Y총물량";#N/A,#N/A,TRUE,"Y능력";#N/A,#N/A,TRUE,"YKD"}</definedName>
    <definedName name="수정물량" localSheetId="22" hidden="1">{#N/A,#N/A,TRUE,"Y생산";#N/A,#N/A,TRUE,"Y판매";#N/A,#N/A,TRUE,"Y총물량";#N/A,#N/A,TRUE,"Y능력";#N/A,#N/A,TRUE,"YKD"}</definedName>
    <definedName name="수정물량" localSheetId="16" hidden="1">{#N/A,#N/A,TRUE,"Y생산";#N/A,#N/A,TRUE,"Y판매";#N/A,#N/A,TRUE,"Y총물량";#N/A,#N/A,TRUE,"Y능력";#N/A,#N/A,TRUE,"YKD"}</definedName>
    <definedName name="수정물량" hidden="1">{#N/A,#N/A,TRUE,"Y생산";#N/A,#N/A,TRUE,"Y판매";#N/A,#N/A,TRUE,"Y총물량";#N/A,#N/A,TRUE,"Y능력";#N/A,#N/A,TRUE,"YKD"}</definedName>
    <definedName name="수정손익" localSheetId="1" hidden="1">{#N/A,#N/A,FALSE,"정공"}</definedName>
    <definedName name="수정손익" localSheetId="22" hidden="1">{#N/A,#N/A,FALSE,"정공"}</definedName>
    <definedName name="수정손익" localSheetId="16" hidden="1">{#N/A,#N/A,FALSE,"정공"}</definedName>
    <definedName name="수정손익" hidden="1">{#N/A,#N/A,FALSE,"정공"}</definedName>
    <definedName name="수정용" localSheetId="1">#REF!</definedName>
    <definedName name="수정용">#REF!</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2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6"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2" localSheetId="1">#REF!</definedName>
    <definedName name="수출2">#REF!</definedName>
    <definedName name="수출P2지원" localSheetId="1" hidden="1">{#N/A,#N/A,FALSE,"단축1";#N/A,#N/A,FALSE,"단축2";#N/A,#N/A,FALSE,"단축3";#N/A,#N/A,FALSE,"장축";#N/A,#N/A,FALSE,"4WD"}</definedName>
    <definedName name="수출P2지원" hidden="1">{#N/A,#N/A,FALSE,"단축1";#N/A,#N/A,FALSE,"단축2";#N/A,#N/A,FALSE,"단축3";#N/A,#N/A,FALSE,"장축";#N/A,#N/A,FALSE,"4WD"}</definedName>
    <definedName name="수출실적" localSheetId="1">#REF!</definedName>
    <definedName name="수출실적">#REF!</definedName>
    <definedName name="수통" localSheetId="1" hidden="1">{#N/A,#N/A,FALSE,"단축1";#N/A,#N/A,FALSE,"단축2";#N/A,#N/A,FALSE,"단축3";#N/A,#N/A,FALSE,"장축";#N/A,#N/A,FALSE,"4WD"}</definedName>
    <definedName name="수통" localSheetId="22" hidden="1">{#N/A,#N/A,FALSE,"단축1";#N/A,#N/A,FALSE,"단축2";#N/A,#N/A,FALSE,"단축3";#N/A,#N/A,FALSE,"장축";#N/A,#N/A,FALSE,"4WD"}</definedName>
    <definedName name="수통" localSheetId="16" hidden="1">{#N/A,#N/A,FALSE,"단축1";#N/A,#N/A,FALSE,"단축2";#N/A,#N/A,FALSE,"단축3";#N/A,#N/A,FALSE,"장축";#N/A,#N/A,FALSE,"4WD"}</definedName>
    <definedName name="수통" hidden="1">{#N/A,#N/A,FALSE,"단축1";#N/A,#N/A,FALSE,"단축2";#N/A,#N/A,FALSE,"단축3";#N/A,#N/A,FALSE,"장축";#N/A,#N/A,FALSE,"4WD"}</definedName>
    <definedName name="虽然" localSheetId="1" hidden="1">{#N/A,#N/A,FALSE,"단축1";#N/A,#N/A,FALSE,"단축2";#N/A,#N/A,FALSE,"단축3";#N/A,#N/A,FALSE,"장축";#N/A,#N/A,FALSE,"4WD"}</definedName>
    <definedName name="虽然" localSheetId="22" hidden="1">{#N/A,#N/A,FALSE,"단축1";#N/A,#N/A,FALSE,"단축2";#N/A,#N/A,FALSE,"단축3";#N/A,#N/A,FALSE,"장축";#N/A,#N/A,FALSE,"4WD"}</definedName>
    <definedName name="虽然" localSheetId="16" hidden="1">{#N/A,#N/A,FALSE,"단축1";#N/A,#N/A,FALSE,"단축2";#N/A,#N/A,FALSE,"단축3";#N/A,#N/A,FALSE,"장축";#N/A,#N/A,FALSE,"4WD"}</definedName>
    <definedName name="虽然" hidden="1">{#N/A,#N/A,FALSE,"단축1";#N/A,#N/A,FALSE,"단축2";#N/A,#N/A,FALSE,"단축3";#N/A,#N/A,FALSE,"장축";#N/A,#N/A,FALSE,"4WD"}</definedName>
    <definedName name="순서" localSheetId="1">#REF!</definedName>
    <definedName name="순서">#REF!</definedName>
    <definedName name="순위" localSheetId="1">#REF!</definedName>
    <definedName name="순위">#REF!</definedName>
    <definedName name="스티어" localSheetId="1">#REF!</definedName>
    <definedName name="스티어">#REF!</definedName>
    <definedName name="스환율" localSheetId="1">#REF!</definedName>
    <definedName name="스환율">#REF!</definedName>
    <definedName name="스환율2" localSheetId="1">#REF!</definedName>
    <definedName name="스환율2">#REF!</definedName>
    <definedName name="승상용" localSheetId="1">#REF!</definedName>
    <definedName name="승상용">#REF!</definedName>
    <definedName name="승용2" localSheetId="1">#REF!</definedName>
    <definedName name="승용2">#REF!</definedName>
    <definedName name="승인서" localSheetId="1" hidden="1">{#N/A,#N/A,FALSE,"단축1";#N/A,#N/A,FALSE,"단축2";#N/A,#N/A,FALSE,"단축3";#N/A,#N/A,FALSE,"장축";#N/A,#N/A,FALSE,"4WD"}</definedName>
    <definedName name="승인서" localSheetId="22" hidden="1">{#N/A,#N/A,FALSE,"단축1";#N/A,#N/A,FALSE,"단축2";#N/A,#N/A,FALSE,"단축3";#N/A,#N/A,FALSE,"장축";#N/A,#N/A,FALSE,"4WD"}</definedName>
    <definedName name="승인서" localSheetId="16" hidden="1">{#N/A,#N/A,FALSE,"단축1";#N/A,#N/A,FALSE,"단축2";#N/A,#N/A,FALSE,"단축3";#N/A,#N/A,FALSE,"장축";#N/A,#N/A,FALSE,"4WD"}</definedName>
    <definedName name="승인서" hidden="1">{#N/A,#N/A,FALSE,"단축1";#N/A,#N/A,FALSE,"단축2";#N/A,#N/A,FALSE,"단축3";#N/A,#N/A,FALSE,"장축";#N/A,#N/A,FALSE,"4WD"}</definedName>
    <definedName name="시" localSheetId="1" hidden="1">{#N/A,#N/A,FALSE,"KMC최종회의(7월) 자료"}</definedName>
    <definedName name="시" localSheetId="22" hidden="1">{#N/A,#N/A,FALSE,"KMC최종회의(7월) 자료"}</definedName>
    <definedName name="시" localSheetId="16" hidden="1">{#N/A,#N/A,FALSE,"KMC최종회의(7월) 자료"}</definedName>
    <definedName name="시" hidden="1">{#N/A,#N/A,FALSE,"KMC최종회의(7월) 자료"}</definedName>
    <definedName name="시1" localSheetId="1" hidden="1">{#N/A,#N/A,FALSE,"KMC최종회의(7월) 자료"}</definedName>
    <definedName name="시1" localSheetId="22" hidden="1">{#N/A,#N/A,FALSE,"KMC최종회의(7월) 자료"}</definedName>
    <definedName name="시1" localSheetId="16" hidden="1">{#N/A,#N/A,FALSE,"KMC최종회의(7월) 자료"}</definedName>
    <definedName name="시1" hidden="1">{#N/A,#N/A,FALSE,"KMC최종회의(7월) 자료"}</definedName>
    <definedName name="시간" localSheetId="1" hidden="1">{#N/A,#N/A,TRUE,"Y생산";#N/A,#N/A,TRUE,"Y판매";#N/A,#N/A,TRUE,"Y총물량";#N/A,#N/A,TRUE,"Y능력";#N/A,#N/A,TRUE,"YKD"}</definedName>
    <definedName name="시간" localSheetId="22" hidden="1">{#N/A,#N/A,TRUE,"Y생산";#N/A,#N/A,TRUE,"Y판매";#N/A,#N/A,TRUE,"Y총물량";#N/A,#N/A,TRUE,"Y능력";#N/A,#N/A,TRUE,"YKD"}</definedName>
    <definedName name="시간" localSheetId="16" hidden="1">{#N/A,#N/A,TRUE,"Y생산";#N/A,#N/A,TRUE,"Y판매";#N/A,#N/A,TRUE,"Y총물량";#N/A,#N/A,TRUE,"Y능력";#N/A,#N/A,TRUE,"YKD"}</definedName>
    <definedName name="시간" hidden="1">{#N/A,#N/A,TRUE,"Y생산";#N/A,#N/A,TRUE,"Y판매";#N/A,#N/A,TRUE,"Y총물량";#N/A,#N/A,TRUE,"Y능력";#N/A,#N/A,TRUE,"YKD"}</definedName>
    <definedName name="시나리오" localSheetId="1">#REF!</definedName>
    <definedName name="시나리오">#REF!</definedName>
    <definedName name="시스템" localSheetId="1">#REF!</definedName>
    <definedName name="시스템">#REF!</definedName>
    <definedName name="시트" localSheetId="1">#REF!</definedName>
    <definedName name="시트">#REF!</definedName>
    <definedName name="시트선택후">[1]!BlankMacro1</definedName>
    <definedName name="시험" localSheetId="1">#REF!</definedName>
    <definedName name="시험">#REF!</definedName>
    <definedName name="신12월보고" localSheetId="1">#REF!</definedName>
    <definedName name="신12월보고">#REF!</definedName>
    <definedName name="신AT종합" localSheetId="1" hidden="1">{#N/A,#N/A,FALSE,"단축1";#N/A,#N/A,FALSE,"단축2";#N/A,#N/A,FALSE,"단축3";#N/A,#N/A,FALSE,"장축";#N/A,#N/A,FALSE,"4WD"}</definedName>
    <definedName name="신AT종합" localSheetId="22" hidden="1">{#N/A,#N/A,FALSE,"단축1";#N/A,#N/A,FALSE,"단축2";#N/A,#N/A,FALSE,"단축3";#N/A,#N/A,FALSE,"장축";#N/A,#N/A,FALSE,"4WD"}</definedName>
    <definedName name="신AT종합" localSheetId="16" hidden="1">{#N/A,#N/A,FALSE,"단축1";#N/A,#N/A,FALSE,"단축2";#N/A,#N/A,FALSE,"단축3";#N/A,#N/A,FALSE,"장축";#N/A,#N/A,FALSE,"4WD"}</definedName>
    <definedName name="신AT종합" hidden="1">{#N/A,#N/A,FALSE,"단축1";#N/A,#N/A,FALSE,"단축2";#N/A,#N/A,FALSE,"단축3";#N/A,#N/A,FALSE,"장축";#N/A,#N/A,FALSE,"4WD"}</definedName>
    <definedName name="신규" localSheetId="1" hidden="1">{#N/A,#N/A,FALSE,"신규dep";#N/A,#N/A,FALSE,"신규dep-금형상각후";#N/A,#N/A,FALSE,"신규dep-연구비상각후";#N/A,#N/A,FALSE,"신규dep-기계,공구상각후"}</definedName>
    <definedName name="신규" localSheetId="22" hidden="1">{#N/A,#N/A,FALSE,"신규dep";#N/A,#N/A,FALSE,"신규dep-금형상각후";#N/A,#N/A,FALSE,"신규dep-연구비상각후";#N/A,#N/A,FALSE,"신규dep-기계,공구상각후"}</definedName>
    <definedName name="신규" localSheetId="16" hidden="1">{#N/A,#N/A,FALSE,"신규dep";#N/A,#N/A,FALSE,"신규dep-금형상각후";#N/A,#N/A,FALSE,"신규dep-연구비상각후";#N/A,#N/A,FALSE,"신규dep-기계,공구상각후"}</definedName>
    <definedName name="신규" localSheetId="17" hidden="1">{#N/A,#N/A,FALSE,"신규dep";#N/A,#N/A,FALSE,"신규dep-금형상각후";#N/A,#N/A,FALSE,"신규dep-연구비상각후";#N/A,#N/A,FALSE,"신규dep-기계,공구상각후"}</definedName>
    <definedName name="신규" localSheetId="23"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규PJT" localSheetId="1">#REF!</definedName>
    <definedName name="신규PJT">#REF!</definedName>
    <definedName name="신규현황" localSheetId="1">#REF!</definedName>
    <definedName name="신규현황">#REF!</definedName>
    <definedName name="신기술_신공법" localSheetId="1" hidden="1">{#N/A,#N/A,FALSE,"단축1";#N/A,#N/A,FALSE,"단축2";#N/A,#N/A,FALSE,"단축3";#N/A,#N/A,FALSE,"장축";#N/A,#N/A,FALSE,"4WD"}</definedName>
    <definedName name="신기술_신공법" localSheetId="22" hidden="1">{#N/A,#N/A,FALSE,"단축1";#N/A,#N/A,FALSE,"단축2";#N/A,#N/A,FALSE,"단축3";#N/A,#N/A,FALSE,"장축";#N/A,#N/A,FALSE,"4WD"}</definedName>
    <definedName name="신기술_신공법" localSheetId="16" hidden="1">{#N/A,#N/A,FALSE,"단축1";#N/A,#N/A,FALSE,"단축2";#N/A,#N/A,FALSE,"단축3";#N/A,#N/A,FALSE,"장축";#N/A,#N/A,FALSE,"4WD"}</definedName>
    <definedName name="신기술_신공법" hidden="1">{#N/A,#N/A,FALSE,"단축1";#N/A,#N/A,FALSE,"단축2";#N/A,#N/A,FALSE,"단축3";#N/A,#N/A,FALSE,"장축";#N/A,#N/A,FALSE,"4WD"}</definedName>
    <definedName name="신동" localSheetId="1"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 hidden="1">{#N/A,#N/A,FALSE,"단축1";#N/A,#N/A,FALSE,"단축2";#N/A,#N/A,FALSE,"단축3";#N/A,#N/A,FALSE,"장축";#N/A,#N/A,FALSE,"4WD"}</definedName>
    <definedName name="신동좁" hidden="1">{#N/A,#N/A,FALSE,"단축1";#N/A,#N/A,FALSE,"단축2";#N/A,#N/A,FALSE,"단축3";#N/A,#N/A,FALSE,"장축";#N/A,#N/A,FALSE,"4WD"}</definedName>
    <definedName name="신뢰" localSheetId="1" hidden="1">{#N/A,#N/A,FALSE,"단축1";#N/A,#N/A,FALSE,"단축2";#N/A,#N/A,FALSE,"단축3";#N/A,#N/A,FALSE,"장축";#N/A,#N/A,FALSE,"4WD"}</definedName>
    <definedName name="신뢰" localSheetId="22" hidden="1">{#N/A,#N/A,FALSE,"단축1";#N/A,#N/A,FALSE,"단축2";#N/A,#N/A,FALSE,"단축3";#N/A,#N/A,FALSE,"장축";#N/A,#N/A,FALSE,"4WD"}</definedName>
    <definedName name="신뢰" localSheetId="16" hidden="1">{#N/A,#N/A,FALSE,"단축1";#N/A,#N/A,FALSE,"단축2";#N/A,#N/A,FALSE,"단축3";#N/A,#N/A,FALSE,"장축";#N/A,#N/A,FALSE,"4WD"}</definedName>
    <definedName name="신뢰" localSheetId="17" hidden="1">{#N/A,#N/A,FALSE,"단축1";#N/A,#N/A,FALSE,"단축2";#N/A,#N/A,FALSE,"단축3";#N/A,#N/A,FALSE,"장축";#N/A,#N/A,FALSE,"4WD"}</definedName>
    <definedName name="신뢰" localSheetId="23" hidden="1">{#N/A,#N/A,FALSE,"단축1";#N/A,#N/A,FALSE,"단축2";#N/A,#N/A,FALSE,"단축3";#N/A,#N/A,FALSE,"장축";#N/A,#N/A,FALSE,"4WD"}</definedName>
    <definedName name="신뢰" hidden="1">{#N/A,#N/A,FALSE,"단축1";#N/A,#N/A,FALSE,"단축2";#N/A,#N/A,FALSE,"단축3";#N/A,#N/A,FALSE,"장축";#N/A,#N/A,FALSE,"4WD"}</definedName>
    <definedName name="신뢰성" localSheetId="1" hidden="1">{#N/A,#N/A,FALSE,"단축1";#N/A,#N/A,FALSE,"단축2";#N/A,#N/A,FALSE,"단축3";#N/A,#N/A,FALSE,"장축";#N/A,#N/A,FALSE,"4WD"}</definedName>
    <definedName name="신뢰성" localSheetId="22" hidden="1">{#N/A,#N/A,FALSE,"단축1";#N/A,#N/A,FALSE,"단축2";#N/A,#N/A,FALSE,"단축3";#N/A,#N/A,FALSE,"장축";#N/A,#N/A,FALSE,"4WD"}</definedName>
    <definedName name="신뢰성" localSheetId="16" hidden="1">{#N/A,#N/A,FALSE,"단축1";#N/A,#N/A,FALSE,"단축2";#N/A,#N/A,FALSE,"단축3";#N/A,#N/A,FALSE,"장축";#N/A,#N/A,FALSE,"4WD"}</definedName>
    <definedName name="신뢰성" localSheetId="17" hidden="1">{#N/A,#N/A,FALSE,"단축1";#N/A,#N/A,FALSE,"단축2";#N/A,#N/A,FALSE,"단축3";#N/A,#N/A,FALSE,"장축";#N/A,#N/A,FALSE,"4WD"}</definedName>
    <definedName name="신뢰성" localSheetId="23" hidden="1">{#N/A,#N/A,FALSE,"단축1";#N/A,#N/A,FALSE,"단축2";#N/A,#N/A,FALSE,"단축3";#N/A,#N/A,FALSE,"장축";#N/A,#N/A,FALSE,"4WD"}</definedName>
    <definedName name="신뢰성" hidden="1">{#N/A,#N/A,FALSE,"단축1";#N/A,#N/A,FALSE,"단축2";#N/A,#N/A,FALSE,"단축3";#N/A,#N/A,FALSE,"장축";#N/A,#N/A,FALSE,"4WD"}</definedName>
    <definedName name="신뢰성계획1" localSheetId="1" hidden="1">{#N/A,#N/A,FALSE,"단축1";#N/A,#N/A,FALSE,"단축2";#N/A,#N/A,FALSE,"단축3";#N/A,#N/A,FALSE,"장축";#N/A,#N/A,FALSE,"4WD"}</definedName>
    <definedName name="신뢰성계획1" localSheetId="22" hidden="1">{#N/A,#N/A,FALSE,"단축1";#N/A,#N/A,FALSE,"단축2";#N/A,#N/A,FALSE,"단축3";#N/A,#N/A,FALSE,"장축";#N/A,#N/A,FALSE,"4WD"}</definedName>
    <definedName name="신뢰성계획1" localSheetId="16" hidden="1">{#N/A,#N/A,FALSE,"단축1";#N/A,#N/A,FALSE,"단축2";#N/A,#N/A,FALSE,"단축3";#N/A,#N/A,FALSE,"장축";#N/A,#N/A,FALSE,"4WD"}</definedName>
    <definedName name="신뢰성계획1" localSheetId="17" hidden="1">{#N/A,#N/A,FALSE,"단축1";#N/A,#N/A,FALSE,"단축2";#N/A,#N/A,FALSE,"단축3";#N/A,#N/A,FALSE,"장축";#N/A,#N/A,FALSE,"4WD"}</definedName>
    <definedName name="신뢰성계획1" localSheetId="23" hidden="1">{#N/A,#N/A,FALSE,"단축1";#N/A,#N/A,FALSE,"단축2";#N/A,#N/A,FALSE,"단축3";#N/A,#N/A,FALSE,"장축";#N/A,#N/A,FALSE,"4WD"}</definedName>
    <definedName name="신뢰성계획1" hidden="1">{#N/A,#N/A,FALSE,"단축1";#N/A,#N/A,FALSE,"단축2";#N/A,#N/A,FALSE,"단축3";#N/A,#N/A,FALSE,"장축";#N/A,#N/A,FALSE,"4WD"}</definedName>
    <definedName name="신림">[1]!BlankMacro1</definedName>
    <definedName name="신세대종합" localSheetId="1" hidden="1">{#N/A,#N/A,FALSE,"단축1";#N/A,#N/A,FALSE,"단축2";#N/A,#N/A,FALSE,"단축3";#N/A,#N/A,FALSE,"장축";#N/A,#N/A,FALSE,"4WD"}</definedName>
    <definedName name="신세대종합" localSheetId="22" hidden="1">{#N/A,#N/A,FALSE,"단축1";#N/A,#N/A,FALSE,"단축2";#N/A,#N/A,FALSE,"단축3";#N/A,#N/A,FALSE,"장축";#N/A,#N/A,FALSE,"4WD"}</definedName>
    <definedName name="신세대종합" localSheetId="16" hidden="1">{#N/A,#N/A,FALSE,"단축1";#N/A,#N/A,FALSE,"단축2";#N/A,#N/A,FALSE,"단축3";#N/A,#N/A,FALSE,"장축";#N/A,#N/A,FALSE,"4WD"}</definedName>
    <definedName name="신세대종합" hidden="1">{#N/A,#N/A,FALSE,"단축1";#N/A,#N/A,FALSE,"단축2";#N/A,#N/A,FALSE,"단축3";#N/A,#N/A,FALSE,"장축";#N/A,#N/A,FALSE,"4WD"}</definedName>
    <definedName name="신양식1" localSheetId="1">#REF!</definedName>
    <definedName name="신양식1">#REF!</definedName>
    <definedName name="신양식2" localSheetId="1">#REF!</definedName>
    <definedName name="신양식2">#REF!</definedName>
    <definedName name="신양식3" localSheetId="1">#REF!</definedName>
    <definedName name="신양식3">#REF!</definedName>
    <definedName name="신양식4" localSheetId="1">#REF!</definedName>
    <definedName name="신양식4">#REF!</definedName>
    <definedName name="신양식5" localSheetId="1">#REF!</definedName>
    <definedName name="신양식5">#REF!</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22" hidden="1">{#N/A,#N/A,FALSE,"인원";#N/A,#N/A,FALSE,"비용2";#N/A,#N/A,FALSE,"비용1";#N/A,#N/A,FALSE,"비용";#N/A,#N/A,FALSE,"보증2";#N/A,#N/A,FALSE,"보증1";#N/A,#N/A,FALSE,"보증";#N/A,#N/A,FALSE,"손익1";#N/A,#N/A,FALSE,"손익";#N/A,#N/A,FALSE,"부서별매출";#N/A,#N/A,FALSE,"매출"}</definedName>
    <definedName name="신용" localSheetId="16"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localSheetId="22" hidden="1">{#N/A,#N/A,FALSE,"인원";#N/A,#N/A,FALSE,"비용2";#N/A,#N/A,FALSE,"비용1";#N/A,#N/A,FALSE,"비용";#N/A,#N/A,FALSE,"보증2";#N/A,#N/A,FALSE,"보증1";#N/A,#N/A,FALSE,"보증";#N/A,#N/A,FALSE,"손익1";#N/A,#N/A,FALSE,"손익";#N/A,#N/A,FALSE,"부서별매출";#N/A,#N/A,FALSE,"매출"}</definedName>
    <definedName name="신용1" localSheetId="16"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일정" localSheetId="1">#REF!</definedName>
    <definedName name="신일정">#REF!</definedName>
    <definedName name="신종기" localSheetId="1">#REF!</definedName>
    <definedName name="신종기">#REF!</definedName>
    <definedName name="신차개발" localSheetId="1" hidden="1">{#N/A,#N/A,FALSE,"단축1";#N/A,#N/A,FALSE,"단축2";#N/A,#N/A,FALSE,"단축3";#N/A,#N/A,FALSE,"장축";#N/A,#N/A,FALSE,"4WD"}</definedName>
    <definedName name="신차개발" localSheetId="22" hidden="1">{#N/A,#N/A,FALSE,"단축1";#N/A,#N/A,FALSE,"단축2";#N/A,#N/A,FALSE,"단축3";#N/A,#N/A,FALSE,"장축";#N/A,#N/A,FALSE,"4WD"}</definedName>
    <definedName name="신차개발" localSheetId="16" hidden="1">{#N/A,#N/A,FALSE,"단축1";#N/A,#N/A,FALSE,"단축2";#N/A,#N/A,FALSE,"단축3";#N/A,#N/A,FALSE,"장축";#N/A,#N/A,FALSE,"4WD"}</definedName>
    <definedName name="신차개발" hidden="1">{#N/A,#N/A,FALSE,"단축1";#N/A,#N/A,FALSE,"단축2";#N/A,#N/A,FALSE,"단축3";#N/A,#N/A,FALSE,"장축";#N/A,#N/A,FALSE,"4WD"}</definedName>
    <definedName name="신차팀" localSheetId="1">#REF!</definedName>
    <definedName name="신차팀">#REF!</definedName>
    <definedName name="신차품질일정" localSheetId="1" hidden="1">{#N/A,#N/A,FALSE,"단축1";#N/A,#N/A,FALSE,"단축2";#N/A,#N/A,FALSE,"단축3";#N/A,#N/A,FALSE,"장축";#N/A,#N/A,FALSE,"4WD"}</definedName>
    <definedName name="신차품질일정" localSheetId="22" hidden="1">{#N/A,#N/A,FALSE,"단축1";#N/A,#N/A,FALSE,"단축2";#N/A,#N/A,FALSE,"단축3";#N/A,#N/A,FALSE,"장축";#N/A,#N/A,FALSE,"4WD"}</definedName>
    <definedName name="신차품질일정" localSheetId="16" hidden="1">{#N/A,#N/A,FALSE,"단축1";#N/A,#N/A,FALSE,"단축2";#N/A,#N/A,FALSE,"단축3";#N/A,#N/A,FALSE,"장축";#N/A,#N/A,FALSE,"4WD"}</definedName>
    <definedName name="신차품질일정" hidden="1">{#N/A,#N/A,FALSE,"단축1";#N/A,#N/A,FALSE,"단축2";#N/A,#N/A,FALSE,"단축3";#N/A,#N/A,FALSE,"장축";#N/A,#N/A,FALSE,"4WD"}</definedName>
    <definedName name="신추진사업" localSheetId="1" hidden="1">{#N/A,#N/A,TRUE,"Y생산";#N/A,#N/A,TRUE,"Y판매";#N/A,#N/A,TRUE,"Y총물량";#N/A,#N/A,TRUE,"Y능력";#N/A,#N/A,TRUE,"YKD"}</definedName>
    <definedName name="신추진사업" localSheetId="22" hidden="1">{#N/A,#N/A,TRUE,"Y생산";#N/A,#N/A,TRUE,"Y판매";#N/A,#N/A,TRUE,"Y총물량";#N/A,#N/A,TRUE,"Y능력";#N/A,#N/A,TRUE,"YKD"}</definedName>
    <definedName name="신추진사업" localSheetId="16" hidden="1">{#N/A,#N/A,TRUE,"Y생산";#N/A,#N/A,TRUE,"Y판매";#N/A,#N/A,TRUE,"Y총물량";#N/A,#N/A,TRUE,"Y능력";#N/A,#N/A,TRUE,"YKD"}</definedName>
    <definedName name="신추진사업" hidden="1">{#N/A,#N/A,TRUE,"Y생산";#N/A,#N/A,TRUE,"Y판매";#N/A,#N/A,TRUE,"Y총물량";#N/A,#N/A,TRUE,"Y능력";#N/A,#N/A,TRUE,"YKD"}</definedName>
    <definedName name="신코드" localSheetId="1">#REF!</definedName>
    <definedName name="신코드">#REF!</definedName>
    <definedName name="실담당" localSheetId="1">#REF!</definedName>
    <definedName name="실담당">#REF!</definedName>
    <definedName name="실적" localSheetId="1">#REF!</definedName>
    <definedName name="실적">#REF!</definedName>
    <definedName name="실적집계" localSheetId="1" hidden="1">{#N/A,#N/A,FALSE,"단축1";#N/A,#N/A,FALSE,"단축2";#N/A,#N/A,FALSE,"단축3";#N/A,#N/A,FALSE,"장축";#N/A,#N/A,FALSE,"4WD"}</definedName>
    <definedName name="실적집계" localSheetId="22" hidden="1">{#N/A,#N/A,FALSE,"단축1";#N/A,#N/A,FALSE,"단축2";#N/A,#N/A,FALSE,"단축3";#N/A,#N/A,FALSE,"장축";#N/A,#N/A,FALSE,"4WD"}</definedName>
    <definedName name="실적집계" localSheetId="16" hidden="1">{#N/A,#N/A,FALSE,"단축1";#N/A,#N/A,FALSE,"단축2";#N/A,#N/A,FALSE,"단축3";#N/A,#N/A,FALSE,"장축";#N/A,#N/A,FALSE,"4WD"}</definedName>
    <definedName name="실적집계" hidden="1">{#N/A,#N/A,FALSE,"단축1";#N/A,#N/A,FALSE,"단축2";#N/A,#N/A,FALSE,"단축3";#N/A,#N/A,FALSE,"장축";#N/A,#N/A,FALSE,"4WD"}</definedName>
    <definedName name="십이월" localSheetId="1">#REF!</definedName>
    <definedName name="십이월">#REF!</definedName>
    <definedName name="싱환율" localSheetId="1">#REF!</definedName>
    <definedName name="싱환율">#REF!</definedName>
    <definedName name="싱환율2" localSheetId="1">#REF!</definedName>
    <definedName name="싱환율2">#REF!</definedName>
    <definedName name="싼타모" localSheetId="1">#REF!</definedName>
    <definedName name="싼타모">#REF!</definedName>
    <definedName name="ㅇ" localSheetId="1">#REF!</definedName>
    <definedName name="ㅇ">#REF!</definedName>
    <definedName name="ㅇㄴㄹ" localSheetId="1" hidden="1">{#N/A,#N/A,FALSE,"단축1";#N/A,#N/A,FALSE,"단축2";#N/A,#N/A,FALSE,"단축3";#N/A,#N/A,FALSE,"장축";#N/A,#N/A,FALSE,"4WD"}</definedName>
    <definedName name="ㅇㄴㄹ" localSheetId="22" hidden="1">{#N/A,#N/A,FALSE,"단축1";#N/A,#N/A,FALSE,"단축2";#N/A,#N/A,FALSE,"단축3";#N/A,#N/A,FALSE,"장축";#N/A,#N/A,FALSE,"4WD"}</definedName>
    <definedName name="ㅇㄴㄹ" localSheetId="16" hidden="1">{#N/A,#N/A,FALSE,"단축1";#N/A,#N/A,FALSE,"단축2";#N/A,#N/A,FALSE,"단축3";#N/A,#N/A,FALSE,"장축";#N/A,#N/A,FALSE,"4WD"}</definedName>
    <definedName name="ㅇㄴㄹ" hidden="1">{#N/A,#N/A,FALSE,"단축1";#N/A,#N/A,FALSE,"단축2";#N/A,#N/A,FALSE,"단축3";#N/A,#N/A,FALSE,"장축";#N/A,#N/A,FALSE,"4WD"}</definedName>
    <definedName name="ㅇㄴㄹㅇㄹ">#N/A</definedName>
    <definedName name="ㅇㄴㄻㄴ" localSheetId="1">#REF!</definedName>
    <definedName name="ㅇㄴㄻㄴ">#REF!</definedName>
    <definedName name="ㅇㄴㅀㅇ" localSheetId="1" hidden="1">{#N/A,#N/A,FALSE,"단축1";#N/A,#N/A,FALSE,"단축2";#N/A,#N/A,FALSE,"단축3";#N/A,#N/A,FALSE,"장축";#N/A,#N/A,FALSE,"4WD"}</definedName>
    <definedName name="ㅇㄴㅀㅇ" localSheetId="22" hidden="1">{#N/A,#N/A,FALSE,"단축1";#N/A,#N/A,FALSE,"단축2";#N/A,#N/A,FALSE,"단축3";#N/A,#N/A,FALSE,"장축";#N/A,#N/A,FALSE,"4WD"}</definedName>
    <definedName name="ㅇㄴㅀㅇ" localSheetId="16" hidden="1">{#N/A,#N/A,FALSE,"단축1";#N/A,#N/A,FALSE,"단축2";#N/A,#N/A,FALSE,"단축3";#N/A,#N/A,FALSE,"장축";#N/A,#N/A,FALSE,"4WD"}</definedName>
    <definedName name="ㅇㄴㅀㅇ" hidden="1">{#N/A,#N/A,FALSE,"단축1";#N/A,#N/A,FALSE,"단축2";#N/A,#N/A,FALSE,"단축3";#N/A,#N/A,FALSE,"장축";#N/A,#N/A,FALSE,"4WD"}</definedName>
    <definedName name="ㅇㄶ" localSheetId="1" hidden="1">{#N/A,#N/A,FALSE,"단축1";#N/A,#N/A,FALSE,"단축2";#N/A,#N/A,FALSE,"단축3";#N/A,#N/A,FALSE,"장축";#N/A,#N/A,FALSE,"4WD"}</definedName>
    <definedName name="ㅇㄶ" hidden="1">{#N/A,#N/A,FALSE,"단축1";#N/A,#N/A,FALSE,"단축2";#N/A,#N/A,FALSE,"단축3";#N/A,#N/A,FALSE,"장축";#N/A,#N/A,FALSE,"4WD"}</definedName>
    <definedName name="ㅇㄹ">[1]!BlankMacro1</definedName>
    <definedName name="ㅇㄹㄴ" localSheetId="1" hidden="1">{#N/A,#N/A,FALSE,"단축1";#N/A,#N/A,FALSE,"단축2";#N/A,#N/A,FALSE,"단축3";#N/A,#N/A,FALSE,"장축";#N/A,#N/A,FALSE,"4WD"}</definedName>
    <definedName name="ㅇㄹㄴ" localSheetId="22" hidden="1">{#N/A,#N/A,FALSE,"단축1";#N/A,#N/A,FALSE,"단축2";#N/A,#N/A,FALSE,"단축3";#N/A,#N/A,FALSE,"장축";#N/A,#N/A,FALSE,"4WD"}</definedName>
    <definedName name="ㅇㄹㄴ" localSheetId="16" hidden="1">{#N/A,#N/A,FALSE,"단축1";#N/A,#N/A,FALSE,"단축2";#N/A,#N/A,FALSE,"단축3";#N/A,#N/A,FALSE,"장축";#N/A,#N/A,FALSE,"4WD"}</definedName>
    <definedName name="ㅇㄹㄴ" hidden="1">{#N/A,#N/A,FALSE,"단축1";#N/A,#N/A,FALSE,"단축2";#N/A,#N/A,FALSE,"단축3";#N/A,#N/A,FALSE,"장축";#N/A,#N/A,FALSE,"4WD"}</definedName>
    <definedName name="ㅇㄹㄴㄴㅇㄹㅇㄹ" localSheetId="1">#REF!</definedName>
    <definedName name="ㅇㄹㄴㄴㅇㄹㅇㄹ">#REF!</definedName>
    <definedName name="ㅇㄹㄹㄹㄴㄹ" localSheetId="1" hidden="1">{#N/A,#N/A,FALSE,"단축1";#N/A,#N/A,FALSE,"단축2";#N/A,#N/A,FALSE,"단축3";#N/A,#N/A,FALSE,"장축";#N/A,#N/A,FALSE,"4WD"}</definedName>
    <definedName name="ㅇㄹㄹㄹㄴㄹ" hidden="1">{#N/A,#N/A,FALSE,"단축1";#N/A,#N/A,FALSE,"단축2";#N/A,#N/A,FALSE,"단축3";#N/A,#N/A,FALSE,"장축";#N/A,#N/A,FALSE,"4WD"}</definedName>
    <definedName name="ㅇㄹㄹㄹㄹ" localSheetId="1" hidden="1">{#N/A,#N/A,FALSE,"정공"}</definedName>
    <definedName name="ㅇㄹㄹㄹㄹ" localSheetId="22" hidden="1">{#N/A,#N/A,FALSE,"정공"}</definedName>
    <definedName name="ㅇㄹㄹㄹㄹ" localSheetId="16" hidden="1">{#N/A,#N/A,FALSE,"정공"}</definedName>
    <definedName name="ㅇㄹㄹㄹㄹ" hidden="1">{#N/A,#N/A,FALSE,"정공"}</definedName>
    <definedName name="ㅇㄹㅇ" localSheetId="1" hidden="1">{#N/A,#N/A,FALSE,"정공"}</definedName>
    <definedName name="ㅇㄹㅇ" localSheetId="22" hidden="1">{#N/A,#N/A,FALSE,"정공"}</definedName>
    <definedName name="ㅇㄹㅇ" localSheetId="16" hidden="1">{#N/A,#N/A,FALSE,"정공"}</definedName>
    <definedName name="ㅇㄹㅇ" hidden="1">{#N/A,#N/A,FALSE,"정공"}</definedName>
    <definedName name="ㅇㄹㅇㄹ" localSheetId="1" hidden="1">{#N/A,#N/A,FALSE,"단축1";#N/A,#N/A,FALSE,"단축2";#N/A,#N/A,FALSE,"단축3";#N/A,#N/A,FALSE,"장축";#N/A,#N/A,FALSE,"4WD"}</definedName>
    <definedName name="ㅇㄹㅇㄹ" localSheetId="22" hidden="1">{#N/A,#N/A,FALSE,"단축1";#N/A,#N/A,FALSE,"단축2";#N/A,#N/A,FALSE,"단축3";#N/A,#N/A,FALSE,"장축";#N/A,#N/A,FALSE,"4WD"}</definedName>
    <definedName name="ㅇㄹㅇㄹ" localSheetId="16" hidden="1">{#N/A,#N/A,FALSE,"단축1";#N/A,#N/A,FALSE,"단축2";#N/A,#N/A,FALSE,"단축3";#N/A,#N/A,FALSE,"장축";#N/A,#N/A,FALSE,"4WD"}</definedName>
    <definedName name="ㅇㄹㅇㄹ" hidden="1">{#N/A,#N/A,FALSE,"단축1";#N/A,#N/A,FALSE,"단축2";#N/A,#N/A,FALSE,"단축3";#N/A,#N/A,FALSE,"장축";#N/A,#N/A,FALSE,"4WD"}</definedName>
    <definedName name="ㅇㄹㅇㄹㅇ" localSheetId="1" hidden="1">{#N/A,#N/A,FALSE,"정공"}</definedName>
    <definedName name="ㅇㄹㅇㄹㅇ" localSheetId="22" hidden="1">{#N/A,#N/A,FALSE,"정공"}</definedName>
    <definedName name="ㅇㄹㅇㄹㅇ" localSheetId="16" hidden="1">{#N/A,#N/A,FALSE,"정공"}</definedName>
    <definedName name="ㅇㄹㅇㄹㅇ" hidden="1">{#N/A,#N/A,FALSE,"정공"}</definedName>
    <definedName name="ㅇㄹㅇㄹㅇㄹ">'[1]계정관리 (실적) 2016'!ㅇㄹㅇㄹㅇㄹ</definedName>
    <definedName name="ㅇㄹㅇㄹㅇㄹㅇㄴ" localSheetId="1" hidden="1">{#N/A,#N/A,FALSE,"단축1";#N/A,#N/A,FALSE,"단축2";#N/A,#N/A,FALSE,"단축3";#N/A,#N/A,FALSE,"장축";#N/A,#N/A,FALSE,"4WD"}</definedName>
    <definedName name="ㅇㄹㅇㄹㅇㄹㅇㄴ" localSheetId="22" hidden="1">{#N/A,#N/A,FALSE,"단축1";#N/A,#N/A,FALSE,"단축2";#N/A,#N/A,FALSE,"단축3";#N/A,#N/A,FALSE,"장축";#N/A,#N/A,FALSE,"4WD"}</definedName>
    <definedName name="ㅇㄹㅇㄹㅇㄹㅇㄴ" localSheetId="16" hidden="1">{#N/A,#N/A,FALSE,"단축1";#N/A,#N/A,FALSE,"단축2";#N/A,#N/A,FALSE,"단축3";#N/A,#N/A,FALSE,"장축";#N/A,#N/A,FALSE,"4WD"}</definedName>
    <definedName name="ㅇㄹㅇㄹㅇㄹㅇㄴ" hidden="1">{#N/A,#N/A,FALSE,"단축1";#N/A,#N/A,FALSE,"단축2";#N/A,#N/A,FALSE,"단축3";#N/A,#N/A,FALSE,"장축";#N/A,#N/A,FALSE,"4WD"}</definedName>
    <definedName name="ㅇ러" localSheetId="1">#REF!</definedName>
    <definedName name="ㅇ러">#REF!</definedName>
    <definedName name="ㅇ롱" localSheetId="1" hidden="1">{#N/A,#N/A,FALSE,"단축1";#N/A,#N/A,FALSE,"단축2";#N/A,#N/A,FALSE,"단축3";#N/A,#N/A,FALSE,"장축";#N/A,#N/A,FALSE,"4WD"}</definedName>
    <definedName name="ㅇ롱" localSheetId="22" hidden="1">{#N/A,#N/A,FALSE,"단축1";#N/A,#N/A,FALSE,"단축2";#N/A,#N/A,FALSE,"단축3";#N/A,#N/A,FALSE,"장축";#N/A,#N/A,FALSE,"4WD"}</definedName>
    <definedName name="ㅇ롱" localSheetId="16" hidden="1">{#N/A,#N/A,FALSE,"단축1";#N/A,#N/A,FALSE,"단축2";#N/A,#N/A,FALSE,"단축3";#N/A,#N/A,FALSE,"장축";#N/A,#N/A,FALSE,"4WD"}</definedName>
    <definedName name="ㅇ롱" hidden="1">{#N/A,#N/A,FALSE,"단축1";#N/A,#N/A,FALSE,"단축2";#N/A,#N/A,FALSE,"단축3";#N/A,#N/A,FALSE,"장축";#N/A,#N/A,FALSE,"4WD"}</definedName>
    <definedName name="ㅇ롱ㄹ" localSheetId="1">#REF!</definedName>
    <definedName name="ㅇ롱ㄹ">#REF!</definedName>
    <definedName name="ㅇ롱로" localSheetId="1">#REF!</definedName>
    <definedName name="ㅇ롱로">#REF!</definedName>
    <definedName name="ㅇ류" localSheetId="1" hidden="1">{#N/A,#N/A,FALSE,"단축1";#N/A,#N/A,FALSE,"단축2";#N/A,#N/A,FALSE,"단축3";#N/A,#N/A,FALSE,"장축";#N/A,#N/A,FALSE,"4WD"}</definedName>
    <definedName name="ㅇ류" localSheetId="22" hidden="1">{#N/A,#N/A,FALSE,"단축1";#N/A,#N/A,FALSE,"단축2";#N/A,#N/A,FALSE,"단축3";#N/A,#N/A,FALSE,"장축";#N/A,#N/A,FALSE,"4WD"}</definedName>
    <definedName name="ㅇ류" localSheetId="16" hidden="1">{#N/A,#N/A,FALSE,"단축1";#N/A,#N/A,FALSE,"단축2";#N/A,#N/A,FALSE,"단축3";#N/A,#N/A,FALSE,"장축";#N/A,#N/A,FALSE,"4WD"}</definedName>
    <definedName name="ㅇ류" hidden="1">{#N/A,#N/A,FALSE,"단축1";#N/A,#N/A,FALSE,"단축2";#N/A,#N/A,FALSE,"단축3";#N/A,#N/A,FALSE,"장축";#N/A,#N/A,FALSE,"4WD"}</definedName>
    <definedName name="ㅇ륭" localSheetId="1" hidden="1">{#N/A,#N/A,FALSE,"단축1";#N/A,#N/A,FALSE,"단축2";#N/A,#N/A,FALSE,"단축3";#N/A,#N/A,FALSE,"장축";#N/A,#N/A,FALSE,"4WD"}</definedName>
    <definedName name="ㅇ륭" localSheetId="22" hidden="1">{#N/A,#N/A,FALSE,"단축1";#N/A,#N/A,FALSE,"단축2";#N/A,#N/A,FALSE,"단축3";#N/A,#N/A,FALSE,"장축";#N/A,#N/A,FALSE,"4WD"}</definedName>
    <definedName name="ㅇ륭" localSheetId="16" hidden="1">{#N/A,#N/A,FALSE,"단축1";#N/A,#N/A,FALSE,"단축2";#N/A,#N/A,FALSE,"단축3";#N/A,#N/A,FALSE,"장축";#N/A,#N/A,FALSE,"4WD"}</definedName>
    <definedName name="ㅇ륭" hidden="1">{#N/A,#N/A,FALSE,"단축1";#N/A,#N/A,FALSE,"단축2";#N/A,#N/A,FALSE,"단축3";#N/A,#N/A,FALSE,"장축";#N/A,#N/A,FALSE,"4WD"}</definedName>
    <definedName name="ㅇㄻㄴㅇㄻㄴ" localSheetId="1">#REF!</definedName>
    <definedName name="ㅇㄻㄴㅇㄻㄴ">#REF!</definedName>
    <definedName name="ㅇㅀ">[1]!BlankMacro1</definedName>
    <definedName name="ㅇㅀㅎ" localSheetId="1" hidden="1">{#N/A,#N/A,FALSE,"정공"}</definedName>
    <definedName name="ㅇㅀㅎ" localSheetId="22" hidden="1">{#N/A,#N/A,FALSE,"정공"}</definedName>
    <definedName name="ㅇㅀㅎ" localSheetId="16" hidden="1">{#N/A,#N/A,FALSE,"정공"}</definedName>
    <definedName name="ㅇㅀㅎ" hidden="1">{#N/A,#N/A,FALSE,"정공"}</definedName>
    <definedName name="ㅇㅀ호" localSheetId="1" hidden="1">{#N/A,#N/A,FALSE,"단축1";#N/A,#N/A,FALSE,"단축2";#N/A,#N/A,FALSE,"단축3";#N/A,#N/A,FALSE,"장축";#N/A,#N/A,FALSE,"4WD"}</definedName>
    <definedName name="ㅇㅀ호" localSheetId="22" hidden="1">{#N/A,#N/A,FALSE,"단축1";#N/A,#N/A,FALSE,"단축2";#N/A,#N/A,FALSE,"단축3";#N/A,#N/A,FALSE,"장축";#N/A,#N/A,FALSE,"4WD"}</definedName>
    <definedName name="ㅇㅀ호" localSheetId="16" hidden="1">{#N/A,#N/A,FALSE,"단축1";#N/A,#N/A,FALSE,"단축2";#N/A,#N/A,FALSE,"단축3";#N/A,#N/A,FALSE,"장축";#N/A,#N/A,FALSE,"4WD"}</definedName>
    <definedName name="ㅇㅀ호" hidden="1">{#N/A,#N/A,FALSE,"단축1";#N/A,#N/A,FALSE,"단축2";#N/A,#N/A,FALSE,"단축3";#N/A,#N/A,FALSE,"장축";#N/A,#N/A,FALSE,"4WD"}</definedName>
    <definedName name="ㅇㅁㄴㅇ" localSheetId="1" hidden="1">{#N/A,#N/A,FALSE,"단축1";#N/A,#N/A,FALSE,"단축2";#N/A,#N/A,FALSE,"단축3";#N/A,#N/A,FALSE,"장축";#N/A,#N/A,FALSE,"4WD"}</definedName>
    <definedName name="ㅇㅁㄴㅇ" localSheetId="22" hidden="1">{#N/A,#N/A,FALSE,"단축1";#N/A,#N/A,FALSE,"단축2";#N/A,#N/A,FALSE,"단축3";#N/A,#N/A,FALSE,"장축";#N/A,#N/A,FALSE,"4WD"}</definedName>
    <definedName name="ㅇㅁㄴㅇ" localSheetId="16" hidden="1">{#N/A,#N/A,FALSE,"단축1";#N/A,#N/A,FALSE,"단축2";#N/A,#N/A,FALSE,"단축3";#N/A,#N/A,FALSE,"장축";#N/A,#N/A,FALSE,"4WD"}</definedName>
    <definedName name="ㅇㅁㄴㅇ" localSheetId="17" hidden="1">{#N/A,#N/A,FALSE,"단축1";#N/A,#N/A,FALSE,"단축2";#N/A,#N/A,FALSE,"단축3";#N/A,#N/A,FALSE,"장축";#N/A,#N/A,FALSE,"4WD"}</definedName>
    <definedName name="ㅇㅁㄴㅇ" localSheetId="23" hidden="1">{#N/A,#N/A,FALSE,"단축1";#N/A,#N/A,FALSE,"단축2";#N/A,#N/A,FALSE,"단축3";#N/A,#N/A,FALSE,"장축";#N/A,#N/A,FALSE,"4WD"}</definedName>
    <definedName name="ㅇㅁㄴㅇ" hidden="1">{#N/A,#N/A,FALSE,"단축1";#N/A,#N/A,FALSE,"단축2";#N/A,#N/A,FALSE,"단축3";#N/A,#N/A,FALSE,"장축";#N/A,#N/A,FALSE,"4WD"}</definedName>
    <definedName name="ㅇㅇ" localSheetId="1" hidden="1">{#N/A,#N/A,FALSE,"단축1";#N/A,#N/A,FALSE,"단축2";#N/A,#N/A,FALSE,"단축3";#N/A,#N/A,FALSE,"장축";#N/A,#N/A,FALSE,"4WD"}</definedName>
    <definedName name="ㅇㅇ" localSheetId="22" hidden="1">{#N/A,#N/A,FALSE,"단축1";#N/A,#N/A,FALSE,"단축2";#N/A,#N/A,FALSE,"단축3";#N/A,#N/A,FALSE,"장축";#N/A,#N/A,FALSE,"4WD"}</definedName>
    <definedName name="ㅇㅇ" localSheetId="16" hidden="1">{#N/A,#N/A,FALSE,"단축1";#N/A,#N/A,FALSE,"단축2";#N/A,#N/A,FALSE,"단축3";#N/A,#N/A,FALSE,"장축";#N/A,#N/A,FALSE,"4WD"}</definedName>
    <definedName name="ㅇㅇ" localSheetId="17" hidden="1">{#N/A,#N/A,FALSE,"단축1";#N/A,#N/A,FALSE,"단축2";#N/A,#N/A,FALSE,"단축3";#N/A,#N/A,FALSE,"장축";#N/A,#N/A,FALSE,"4WD"}</definedName>
    <definedName name="ㅇㅇ" localSheetId="23" hidden="1">{#N/A,#N/A,FALSE,"단축1";#N/A,#N/A,FALSE,"단축2";#N/A,#N/A,FALSE,"단축3";#N/A,#N/A,FALSE,"장축";#N/A,#N/A,FALSE,"4WD"}</definedName>
    <definedName name="ㅇㅇ" hidden="1">{#N/A,#N/A,FALSE,"단축1";#N/A,#N/A,FALSE,"단축2";#N/A,#N/A,FALSE,"단축3";#N/A,#N/A,FALSE,"장축";#N/A,#N/A,FALSE,"4WD"}</definedName>
    <definedName name="ㅇㅇㄴㅇㄴ" localSheetId="1" hidden="1">{#N/A,#N/A,FALSE,"정공"}</definedName>
    <definedName name="ㅇㅇㄴㅇㄴ" localSheetId="22" hidden="1">{#N/A,#N/A,FALSE,"정공"}</definedName>
    <definedName name="ㅇㅇㄴㅇㄴ" localSheetId="16" hidden="1">{#N/A,#N/A,FALSE,"정공"}</definedName>
    <definedName name="ㅇㅇㄴㅇㄴ" hidden="1">{#N/A,#N/A,FALSE,"정공"}</definedName>
    <definedName name="ㅇㅇㅇ" localSheetId="1" hidden="1">{#N/A,#N/A,FALSE,"신규dep";#N/A,#N/A,FALSE,"신규dep-금형상각후";#N/A,#N/A,FALSE,"신규dep-연구비상각후";#N/A,#N/A,FALSE,"신규dep-기계,공구상각후"}</definedName>
    <definedName name="ㅇㅇㅇ" localSheetId="22" hidden="1">{#N/A,#N/A,FALSE,"신규dep";#N/A,#N/A,FALSE,"신규dep-금형상각후";#N/A,#N/A,FALSE,"신규dep-연구비상각후";#N/A,#N/A,FALSE,"신규dep-기계,공구상각후"}</definedName>
    <definedName name="ㅇㅇㅇ" localSheetId="16" hidden="1">{#N/A,#N/A,FALSE,"신규dep";#N/A,#N/A,FALSE,"신규dep-금형상각후";#N/A,#N/A,FALSE,"신규dep-연구비상각후";#N/A,#N/A,FALSE,"신규dep-기계,공구상각후"}</definedName>
    <definedName name="ㅇㅇㅇ" localSheetId="17" hidden="1">{#N/A,#N/A,FALSE,"신규dep";#N/A,#N/A,FALSE,"신규dep-금형상각후";#N/A,#N/A,FALSE,"신규dep-연구비상각후";#N/A,#N/A,FALSE,"신규dep-기계,공구상각후"}</definedName>
    <definedName name="ㅇㅇㅇ" localSheetId="23" hidden="1">{#N/A,#N/A,FALSE,"신규dep";#N/A,#N/A,FALSE,"신규dep-금형상각후";#N/A,#N/A,FALSE,"신규dep-연구비상각후";#N/A,#N/A,FALSE,"신규dep-기계,공구상각후"}</definedName>
    <definedName name="ㅇㅇㅇ" hidden="1">{#N/A,#N/A,FALSE,"신규dep";#N/A,#N/A,FALSE,"신규dep-금형상각후";#N/A,#N/A,FALSE,"신규dep-연구비상각후";#N/A,#N/A,FALSE,"신규dep-기계,공구상각후"}</definedName>
    <definedName name="ㅇㅇㅇㄴㄴ" localSheetId="1" hidden="1">{#N/A,#N/A,FALSE,"정공"}</definedName>
    <definedName name="ㅇㅇㅇㄴㄴ" localSheetId="22" hidden="1">{#N/A,#N/A,FALSE,"정공"}</definedName>
    <definedName name="ㅇㅇㅇㄴㄴ" localSheetId="16" hidden="1">{#N/A,#N/A,FALSE,"정공"}</definedName>
    <definedName name="ㅇㅇㅇㄴㄴ" hidden="1">{#N/A,#N/A,FALSE,"정공"}</definedName>
    <definedName name="ㅇㅇㅇㅇ" localSheetId="1" hidden="1">{#N/A,#N/A,FALSE,"단축1";#N/A,#N/A,FALSE,"단축2";#N/A,#N/A,FALSE,"단축3";#N/A,#N/A,FALSE,"장축";#N/A,#N/A,FALSE,"4WD"}</definedName>
    <definedName name="ㅇㅇㅇㅇ" localSheetId="22" hidden="1">{#N/A,#N/A,FALSE,"단축1";#N/A,#N/A,FALSE,"단축2";#N/A,#N/A,FALSE,"단축3";#N/A,#N/A,FALSE,"장축";#N/A,#N/A,FALSE,"4WD"}</definedName>
    <definedName name="ㅇㅇㅇㅇ" localSheetId="16" hidden="1">{#N/A,#N/A,FALSE,"단축1";#N/A,#N/A,FALSE,"단축2";#N/A,#N/A,FALSE,"단축3";#N/A,#N/A,FALSE,"장축";#N/A,#N/A,FALSE,"4WD"}</definedName>
    <definedName name="ㅇㅇㅇㅇ" localSheetId="17" hidden="1">{#N/A,#N/A,FALSE,"단축1";#N/A,#N/A,FALSE,"단축2";#N/A,#N/A,FALSE,"단축3";#N/A,#N/A,FALSE,"장축";#N/A,#N/A,FALSE,"4WD"}</definedName>
    <definedName name="ㅇㅇㅇㅇ" localSheetId="23" hidden="1">{#N/A,#N/A,FALSE,"단축1";#N/A,#N/A,FALSE,"단축2";#N/A,#N/A,FALSE,"단축3";#N/A,#N/A,FALSE,"장축";#N/A,#N/A,FALSE,"4WD"}</definedName>
    <definedName name="ㅇㅇㅇㅇ" hidden="1">{#N/A,#N/A,FALSE,"단축1";#N/A,#N/A,FALSE,"단축2";#N/A,#N/A,FALSE,"단축3";#N/A,#N/A,FALSE,"장축";#N/A,#N/A,FALSE,"4WD"}</definedName>
    <definedName name="ㅇㅇㅇㅇㅇ" localSheetId="1" hidden="1">{#N/A,#N/A,FALSE,"정공"}</definedName>
    <definedName name="ㅇㅇㅇㅇㅇ" localSheetId="22" hidden="1">{#N/A,#N/A,FALSE,"정공"}</definedName>
    <definedName name="ㅇㅇㅇㅇㅇ" localSheetId="16" hidden="1">{#N/A,#N/A,FALSE,"정공"}</definedName>
    <definedName name="ㅇㅇㅇㅇㅇ" hidden="1">{#N/A,#N/A,FALSE,"정공"}</definedName>
    <definedName name="ㅇㅇㅇㅇㅇㅇ" localSheetId="1" hidden="1">{#N/A,#N/A,FALSE,"정공"}</definedName>
    <definedName name="ㅇㅇㅇㅇㅇㅇ" localSheetId="22" hidden="1">{#N/A,#N/A,FALSE,"정공"}</definedName>
    <definedName name="ㅇㅇㅇㅇㅇㅇ" localSheetId="16" hidden="1">{#N/A,#N/A,FALSE,"정공"}</definedName>
    <definedName name="ㅇㅇㅇㅇㅇㅇ" hidden="1">{#N/A,#N/A,FALSE,"정공"}</definedName>
    <definedName name="ㅇㅇㅇㅇㅇㅇㅇㅇㅇㅇㅇ">[1]!BlankMacro1</definedName>
    <definedName name="ㅇㅎㄹ" localSheetId="1" hidden="1">{#N/A,#N/A,FALSE,"단축1";#N/A,#N/A,FALSE,"단축2";#N/A,#N/A,FALSE,"단축3";#N/A,#N/A,FALSE,"장축";#N/A,#N/A,FALSE,"4WD"}</definedName>
    <definedName name="ㅇㅎㄹ" localSheetId="22" hidden="1">{#N/A,#N/A,FALSE,"단축1";#N/A,#N/A,FALSE,"단축2";#N/A,#N/A,FALSE,"단축3";#N/A,#N/A,FALSE,"장축";#N/A,#N/A,FALSE,"4WD"}</definedName>
    <definedName name="ㅇㅎㄹ" localSheetId="16" hidden="1">{#N/A,#N/A,FALSE,"단축1";#N/A,#N/A,FALSE,"단축2";#N/A,#N/A,FALSE,"단축3";#N/A,#N/A,FALSE,"장축";#N/A,#N/A,FALSE,"4WD"}</definedName>
    <definedName name="ㅇㅎㄹ" hidden="1">{#N/A,#N/A,FALSE,"단축1";#N/A,#N/A,FALSE,"단축2";#N/A,#N/A,FALSE,"단축3";#N/A,#N/A,FALSE,"장축";#N/A,#N/A,FALSE,"4WD"}</definedName>
    <definedName name="ㅇㅎㅇ로ㅓ" localSheetId="1">#REF!</definedName>
    <definedName name="ㅇㅎㅇ로ㅓ">#REF!</definedName>
    <definedName name="ㅇㅎ오" localSheetId="1" hidden="1">{#N/A,#N/A,FALSE,"단축1";#N/A,#N/A,FALSE,"단축2";#N/A,#N/A,FALSE,"단축3";#N/A,#N/A,FALSE,"장축";#N/A,#N/A,FALSE,"4WD"}</definedName>
    <definedName name="ㅇㅎ오" localSheetId="22" hidden="1">{#N/A,#N/A,FALSE,"단축1";#N/A,#N/A,FALSE,"단축2";#N/A,#N/A,FALSE,"단축3";#N/A,#N/A,FALSE,"장축";#N/A,#N/A,FALSE,"4WD"}</definedName>
    <definedName name="ㅇㅎ오" localSheetId="16" hidden="1">{#N/A,#N/A,FALSE,"단축1";#N/A,#N/A,FALSE,"단축2";#N/A,#N/A,FALSE,"단축3";#N/A,#N/A,FALSE,"장축";#N/A,#N/A,FALSE,"4WD"}</definedName>
    <definedName name="ㅇㅎ오" hidden="1">{#N/A,#N/A,FALSE,"단축1";#N/A,#N/A,FALSE,"단축2";#N/A,#N/A,FALSE,"단축3";#N/A,#N/A,FALSE,"장축";#N/A,#N/A,FALSE,"4WD"}</definedName>
    <definedName name="ㅇ허" localSheetId="1">#REF!</definedName>
    <definedName name="ㅇ허">#REF!</definedName>
    <definedName name="ㅇ호">[1]!BlankMacro1</definedName>
    <definedName name="아" localSheetId="1">#REF!</definedName>
    <definedName name="아">#REF!</definedName>
    <definedName name="아나나" localSheetId="1" hidden="1">{#N/A,#N/A,FALSE,"정공"}</definedName>
    <definedName name="아나나" localSheetId="22" hidden="1">{#N/A,#N/A,FALSE,"정공"}</definedName>
    <definedName name="아나나" localSheetId="16" hidden="1">{#N/A,#N/A,FALSE,"정공"}</definedName>
    <definedName name="아나나" hidden="1">{#N/A,#N/A,FALSE,"정공"}</definedName>
    <definedName name="아나마오" localSheetId="1" hidden="1">{#N/A,#N/A,FALSE,"정공"}</definedName>
    <definedName name="아나마오" localSheetId="22" hidden="1">{#N/A,#N/A,FALSE,"정공"}</definedName>
    <definedName name="아나마오" localSheetId="16" hidden="1">{#N/A,#N/A,FALSE,"정공"}</definedName>
    <definedName name="아나마오" hidden="1">{#N/A,#N/A,FALSE,"정공"}</definedName>
    <definedName name="아니래요" localSheetId="1" hidden="1">{#N/A,#N/A,FALSE,"정공"}</definedName>
    <definedName name="아니래요" localSheetId="22" hidden="1">{#N/A,#N/A,FALSE,"정공"}</definedName>
    <definedName name="아니래요" localSheetId="16" hidden="1">{#N/A,#N/A,FALSE,"정공"}</definedName>
    <definedName name="아니래요" hidden="1">{#N/A,#N/A,FALSE,"정공"}</definedName>
    <definedName name="아니면말고" localSheetId="1" hidden="1">{#N/A,#N/A,FALSE,"정공"}</definedName>
    <definedName name="아니면말고" localSheetId="22" hidden="1">{#N/A,#N/A,FALSE,"정공"}</definedName>
    <definedName name="아니면말고" localSheetId="16" hidden="1">{#N/A,#N/A,FALSE,"정공"}</definedName>
    <definedName name="아니면말고" hidden="1">{#N/A,#N/A,FALSE,"정공"}</definedName>
    <definedName name="아니오" localSheetId="1" hidden="1">{#N/A,#N/A,FALSE,"정공"}</definedName>
    <definedName name="아니오" localSheetId="22" hidden="1">{#N/A,#N/A,FALSE,"정공"}</definedName>
    <definedName name="아니오" localSheetId="16" hidden="1">{#N/A,#N/A,FALSE,"정공"}</definedName>
    <definedName name="아니오" hidden="1">{#N/A,#N/A,FALSE,"정공"}</definedName>
    <definedName name="아니오오오">[1]!BlankMacro1</definedName>
    <definedName name="아님">[1]!BlankMacro1</definedName>
    <definedName name="아닙니다" localSheetId="1" hidden="1">{#N/A,#N/A,FALSE,"정공"}</definedName>
    <definedName name="아닙니다" localSheetId="22" hidden="1">{#N/A,#N/A,FALSE,"정공"}</definedName>
    <definedName name="아닙니다" localSheetId="16" hidden="1">{#N/A,#N/A,FALSE,"정공"}</definedName>
    <definedName name="아닙니다" hidden="1">{#N/A,#N/A,FALSE,"정공"}</definedName>
    <definedName name="아라리오">[1]!BlankMacro1</definedName>
    <definedName name="아리">[1]!BlankMacro1</definedName>
    <definedName name="아리랑" localSheetId="1" hidden="1">{#N/A,#N/A,FALSE,"정공"}</definedName>
    <definedName name="아리랑" localSheetId="22" hidden="1">{#N/A,#N/A,FALSE,"정공"}</definedName>
    <definedName name="아리랑" localSheetId="16" hidden="1">{#N/A,#N/A,FALSE,"정공"}</definedName>
    <definedName name="아리랑" hidden="1">{#N/A,#N/A,FALSE,"정공"}</definedName>
    <definedName name="아리랑동동" localSheetId="1" hidden="1">{#N/A,#N/A,FALSE,"정공"}</definedName>
    <definedName name="아리랑동동" localSheetId="22" hidden="1">{#N/A,#N/A,FALSE,"정공"}</definedName>
    <definedName name="아리랑동동" localSheetId="16" hidden="1">{#N/A,#N/A,FALSE,"정공"}</definedName>
    <definedName name="아리랑동동" hidden="1">{#N/A,#N/A,FALSE,"정공"}</definedName>
    <definedName name="我们是中人" localSheetId="1" hidden="1">{#N/A,#N/A,FALSE,"단축1";#N/A,#N/A,FALSE,"단축2";#N/A,#N/A,FALSE,"단축3";#N/A,#N/A,FALSE,"장축";#N/A,#N/A,FALSE,"4WD"}</definedName>
    <definedName name="我们是中人" localSheetId="22" hidden="1">{#N/A,#N/A,FALSE,"단축1";#N/A,#N/A,FALSE,"단축2";#N/A,#N/A,FALSE,"단축3";#N/A,#N/A,FALSE,"장축";#N/A,#N/A,FALSE,"4WD"}</definedName>
    <definedName name="我们是中人" localSheetId="16" hidden="1">{#N/A,#N/A,FALSE,"단축1";#N/A,#N/A,FALSE,"단축2";#N/A,#N/A,FALSE,"단축3";#N/A,#N/A,FALSE,"장축";#N/A,#N/A,FALSE,"4WD"}</definedName>
    <definedName name="我们是中人" hidden="1">{#N/A,#N/A,FALSE,"단축1";#N/A,#N/A,FALSE,"단축2";#N/A,#N/A,FALSE,"단축3";#N/A,#N/A,FALSE,"장축";#N/A,#N/A,FALSE,"4WD"}</definedName>
    <definedName name="아아" localSheetId="1">#REF!</definedName>
    <definedName name="아아">#REF!</definedName>
    <definedName name="아아앙" localSheetId="1">#REF!</definedName>
    <definedName name="아아앙">#REF!</definedName>
    <definedName name="아앙" localSheetId="1" hidden="1">{#N/A,#N/A,FALSE,"KMC최종회의(7월) 자료"}</definedName>
    <definedName name="아앙" localSheetId="22" hidden="1">{#N/A,#N/A,FALSE,"KMC최종회의(7월) 자료"}</definedName>
    <definedName name="아앙" localSheetId="16" hidden="1">{#N/A,#N/A,FALSE,"KMC최종회의(7월) 자료"}</definedName>
    <definedName name="아앙" hidden="1">{#N/A,#N/A,FALSE,"KMC최종회의(7월) 자료"}</definedName>
    <definedName name="아이" localSheetId="1" hidden="1">{#N/A,#N/A,FALSE,"정공"}</definedName>
    <definedName name="아이" localSheetId="22" hidden="1">{#N/A,#N/A,FALSE,"정공"}</definedName>
    <definedName name="아이" localSheetId="16" hidden="1">{#N/A,#N/A,FALSE,"정공"}</definedName>
    <definedName name="아이" hidden="1">{#N/A,#N/A,FALSE,"정공"}</definedName>
    <definedName name="아ㅣㅇ" localSheetId="1">#REF!</definedName>
    <definedName name="아ㅣㅇ">#REF!</definedName>
    <definedName name="아ㅣ아" localSheetId="1">#REF!</definedName>
    <definedName name="아ㅣ아">#REF!</definedName>
    <definedName name="안녕" localSheetId="1">#REF!</definedName>
    <definedName name="안녕">#REF!</definedName>
    <definedName name="안영ㅇㅇ">[1]!BlankMacro1</definedName>
    <definedName name="안철주" localSheetId="1" hidden="1">{#N/A,#N/A,FALSE,"단축1";#N/A,#N/A,FALSE,"단축2";#N/A,#N/A,FALSE,"단축3";#N/A,#N/A,FALSE,"장축";#N/A,#N/A,FALSE,"4WD"}</definedName>
    <definedName name="안철주" localSheetId="22" hidden="1">{#N/A,#N/A,FALSE,"단축1";#N/A,#N/A,FALSE,"단축2";#N/A,#N/A,FALSE,"단축3";#N/A,#N/A,FALSE,"장축";#N/A,#N/A,FALSE,"4WD"}</definedName>
    <definedName name="안철주" localSheetId="16" hidden="1">{#N/A,#N/A,FALSE,"단축1";#N/A,#N/A,FALSE,"단축2";#N/A,#N/A,FALSE,"단축3";#N/A,#N/A,FALSE,"장축";#N/A,#N/A,FALSE,"4WD"}</definedName>
    <definedName name="안철주" hidden="1">{#N/A,#N/A,FALSE,"단축1";#N/A,#N/A,FALSE,"단축2";#N/A,#N/A,FALSE,"단축3";#N/A,#N/A,FALSE,"장축";#N/A,#N/A,FALSE,"4WD"}</definedName>
    <definedName name="안현모" localSheetId="1" hidden="1">{#N/A,#N/A,FALSE,"단축1";#N/A,#N/A,FALSE,"단축2";#N/A,#N/A,FALSE,"단축3";#N/A,#N/A,FALSE,"장축";#N/A,#N/A,FALSE,"4WD"}</definedName>
    <definedName name="안현모" localSheetId="22" hidden="1">{#N/A,#N/A,FALSE,"단축1";#N/A,#N/A,FALSE,"단축2";#N/A,#N/A,FALSE,"단축3";#N/A,#N/A,FALSE,"장축";#N/A,#N/A,FALSE,"4WD"}</definedName>
    <definedName name="안현모" localSheetId="16" hidden="1">{#N/A,#N/A,FALSE,"단축1";#N/A,#N/A,FALSE,"단축2";#N/A,#N/A,FALSE,"단축3";#N/A,#N/A,FALSE,"장축";#N/A,#N/A,FALSE,"4WD"}</definedName>
    <definedName name="안현모" hidden="1">{#N/A,#N/A,FALSE,"단축1";#N/A,#N/A,FALSE,"단축2";#N/A,#N/A,FALSE,"단축3";#N/A,#N/A,FALSE,"장축";#N/A,#N/A,FALSE,"4WD"}</definedName>
    <definedName name="알" localSheetId="1" hidden="1">{#N/A,#N/A,FALSE,"96자동차사 계획";#N/A,#N/A,FALSE,"96자동차사 계획"}</definedName>
    <definedName name="알" localSheetId="22" hidden="1">{#N/A,#N/A,FALSE,"96자동차사 계획";#N/A,#N/A,FALSE,"96자동차사 계획"}</definedName>
    <definedName name="알" localSheetId="16" hidden="1">{#N/A,#N/A,FALSE,"96자동차사 계획";#N/A,#N/A,FALSE,"96자동차사 계획"}</definedName>
    <definedName name="알" hidden="1">{#N/A,#N/A,FALSE,"96자동차사 계획";#N/A,#N/A,FALSE,"96자동차사 계획"}</definedName>
    <definedName name="앗서" localSheetId="1" hidden="1">{#N/A,#N/A,FALSE,"정공"}</definedName>
    <definedName name="앗서" localSheetId="22" hidden="1">{#N/A,#N/A,FALSE,"정공"}</definedName>
    <definedName name="앗서" localSheetId="16" hidden="1">{#N/A,#N/A,FALSE,"정공"}</definedName>
    <definedName name="앗서" hidden="1">{#N/A,#N/A,FALSE,"정공"}</definedName>
    <definedName name="앙">[1]!BlankMacro1</definedName>
    <definedName name="액슬" localSheetId="1" hidden="1">{#N/A,#N/A,FALSE,"단축1";#N/A,#N/A,FALSE,"단축2";#N/A,#N/A,FALSE,"단축3";#N/A,#N/A,FALSE,"장축";#N/A,#N/A,FALSE,"4WD"}</definedName>
    <definedName name="액슬" localSheetId="22" hidden="1">{#N/A,#N/A,FALSE,"단축1";#N/A,#N/A,FALSE,"단축2";#N/A,#N/A,FALSE,"단축3";#N/A,#N/A,FALSE,"장축";#N/A,#N/A,FALSE,"4WD"}</definedName>
    <definedName name="액슬" localSheetId="16" hidden="1">{#N/A,#N/A,FALSE,"단축1";#N/A,#N/A,FALSE,"단축2";#N/A,#N/A,FALSE,"단축3";#N/A,#N/A,FALSE,"장축";#N/A,#N/A,FALSE,"4WD"}</definedName>
    <definedName name="액슬" hidden="1">{#N/A,#N/A,FALSE,"단축1";#N/A,#N/A,FALSE,"단축2";#N/A,#N/A,FALSE,"단축3";#N/A,#N/A,FALSE,"장축";#N/A,#N/A,FALSE,"4WD"}</definedName>
    <definedName name="야" localSheetId="1" hidden="1">{#N/A,#N/A,TRUE,"Y생산";#N/A,#N/A,TRUE,"Y판매";#N/A,#N/A,TRUE,"Y총물량";#N/A,#N/A,TRUE,"Y능력";#N/A,#N/A,TRUE,"YKD"}</definedName>
    <definedName name="야" localSheetId="22" hidden="1">{#N/A,#N/A,TRUE,"Y생산";#N/A,#N/A,TRUE,"Y판매";#N/A,#N/A,TRUE,"Y총물량";#N/A,#N/A,TRUE,"Y능력";#N/A,#N/A,TRUE,"YKD"}</definedName>
    <definedName name="야" localSheetId="16" hidden="1">{#N/A,#N/A,TRUE,"Y생산";#N/A,#N/A,TRUE,"Y판매";#N/A,#N/A,TRUE,"Y총물량";#N/A,#N/A,TRUE,"Y능력";#N/A,#N/A,TRUE,"YKD"}</definedName>
    <definedName name="야" hidden="1">{#N/A,#N/A,TRUE,"Y생산";#N/A,#N/A,TRUE,"Y판매";#N/A,#N/A,TRUE,"Y총물량";#N/A,#N/A,TRUE,"Y능력";#N/A,#N/A,TRUE,"YKD"}</definedName>
    <definedName name="약식손익" localSheetId="1" hidden="1">{#N/A,#N/A,FALSE,"정공"}</definedName>
    <definedName name="약식손익" localSheetId="22" hidden="1">{#N/A,#N/A,FALSE,"정공"}</definedName>
    <definedName name="약식손익" localSheetId="16" hidden="1">{#N/A,#N/A,FALSE,"정공"}</definedName>
    <definedName name="약식손익" hidden="1">{#N/A,#N/A,FALSE,"정공"}</definedName>
    <definedName name="약정분임">[1]!BlankMacro1</definedName>
    <definedName name="약정수수료율_1년이내" localSheetId="1">#REF!</definedName>
    <definedName name="약정수수료율_1년이내">#REF!</definedName>
    <definedName name="약정수수료율_1년초과" localSheetId="1">#REF!</definedName>
    <definedName name="약정수수료율_1년초과">#REF!</definedName>
    <definedName name="약정이이자율">[1]!BlankMacro1</definedName>
    <definedName name="약정잉자" localSheetId="1" hidden="1">{#N/A,#N/A,FALSE,"정공"}</definedName>
    <definedName name="약정잉자" localSheetId="22" hidden="1">{#N/A,#N/A,FALSE,"정공"}</definedName>
    <definedName name="약정잉자" localSheetId="16" hidden="1">{#N/A,#N/A,FALSE,"정공"}</definedName>
    <definedName name="약정잉자" hidden="1">{#N/A,#N/A,FALSE,"정공"}</definedName>
    <definedName name="양대호" localSheetId="1" hidden="1">{#N/A,#N/A,FALSE,"단축1";#N/A,#N/A,FALSE,"단축2";#N/A,#N/A,FALSE,"단축3";#N/A,#N/A,FALSE,"장축";#N/A,#N/A,FALSE,"4WD"}</definedName>
    <definedName name="양대호" localSheetId="22" hidden="1">{#N/A,#N/A,FALSE,"단축1";#N/A,#N/A,FALSE,"단축2";#N/A,#N/A,FALSE,"단축3";#N/A,#N/A,FALSE,"장축";#N/A,#N/A,FALSE,"4WD"}</definedName>
    <definedName name="양대호" localSheetId="16" hidden="1">{#N/A,#N/A,FALSE,"단축1";#N/A,#N/A,FALSE,"단축2";#N/A,#N/A,FALSE,"단축3";#N/A,#N/A,FALSE,"장축";#N/A,#N/A,FALSE,"4WD"}</definedName>
    <definedName name="양대호" hidden="1">{#N/A,#N/A,FALSE,"단축1";#N/A,#N/A,FALSE,"단축2";#N/A,#N/A,FALSE,"단축3";#N/A,#N/A,FALSE,"장축";#N/A,#N/A,FALSE,"4WD"}</definedName>
    <definedName name="양산개발현황" localSheetId="1" hidden="1">{#N/A,#N/A,FALSE,"96자동차사 계획";#N/A,#N/A,FALSE,"96자동차사 계획"}</definedName>
    <definedName name="양산개발현황" localSheetId="22" hidden="1">{#N/A,#N/A,FALSE,"96자동차사 계획";#N/A,#N/A,FALSE,"96자동차사 계획"}</definedName>
    <definedName name="양산개발현황" localSheetId="16" hidden="1">{#N/A,#N/A,FALSE,"96자동차사 계획";#N/A,#N/A,FALSE,"96자동차사 계획"}</definedName>
    <definedName name="양산개발현황" hidden="1">{#N/A,#N/A,FALSE,"96자동차사 계획";#N/A,#N/A,FALSE,"96자동차사 계획"}</definedName>
    <definedName name="양식" localSheetId="1" hidden="1">{#N/A,#N/A,FALSE,"단축1";#N/A,#N/A,FALSE,"단축2";#N/A,#N/A,FALSE,"단축3";#N/A,#N/A,FALSE,"장축";#N/A,#N/A,FALSE,"4WD"}</definedName>
    <definedName name="양식" localSheetId="22" hidden="1">{#N/A,#N/A,FALSE,"단축1";#N/A,#N/A,FALSE,"단축2";#N/A,#N/A,FALSE,"단축3";#N/A,#N/A,FALSE,"장축";#N/A,#N/A,FALSE,"4WD"}</definedName>
    <definedName name="양식" localSheetId="16" hidden="1">{#N/A,#N/A,FALSE,"단축1";#N/A,#N/A,FALSE,"단축2";#N/A,#N/A,FALSE,"단축3";#N/A,#N/A,FALSE,"장축";#N/A,#N/A,FALSE,"4WD"}</definedName>
    <definedName name="양식" hidden="1">{#N/A,#N/A,FALSE,"단축1";#N/A,#N/A,FALSE,"단축2";#N/A,#N/A,FALSE,"단축3";#N/A,#N/A,FALSE,"장축";#N/A,#N/A,FALSE,"4WD"}</definedName>
    <definedName name="양식1" localSheetId="1" hidden="1">{#N/A,#N/A,FALSE,"단축1";#N/A,#N/A,FALSE,"단축2";#N/A,#N/A,FALSE,"단축3";#N/A,#N/A,FALSE,"장축";#N/A,#N/A,FALSE,"4WD"}</definedName>
    <definedName name="양식1" localSheetId="22" hidden="1">{#N/A,#N/A,FALSE,"단축1";#N/A,#N/A,FALSE,"단축2";#N/A,#N/A,FALSE,"단축3";#N/A,#N/A,FALSE,"장축";#N/A,#N/A,FALSE,"4WD"}</definedName>
    <definedName name="양식1" localSheetId="16" hidden="1">{#N/A,#N/A,FALSE,"단축1";#N/A,#N/A,FALSE,"단축2";#N/A,#N/A,FALSE,"단축3";#N/A,#N/A,FALSE,"장축";#N/A,#N/A,FALSE,"4WD"}</definedName>
    <definedName name="양식1" hidden="1">{#N/A,#N/A,FALSE,"단축1";#N/A,#N/A,FALSE,"단축2";#N/A,#N/A,FALSE,"단축3";#N/A,#N/A,FALSE,"장축";#N/A,#N/A,FALSE,"4WD"}</definedName>
    <definedName name="양식4"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让我们荡漾" localSheetId="1" hidden="1">{#N/A,#N/A,FALSE,"단축1";#N/A,#N/A,FALSE,"단축2";#N/A,#N/A,FALSE,"단축3";#N/A,#N/A,FALSE,"장축";#N/A,#N/A,FALSE,"4WD"}</definedName>
    <definedName name="让我们荡漾" localSheetId="22" hidden="1">{#N/A,#N/A,FALSE,"단축1";#N/A,#N/A,FALSE,"단축2";#N/A,#N/A,FALSE,"단축3";#N/A,#N/A,FALSE,"장축";#N/A,#N/A,FALSE,"4WD"}</definedName>
    <definedName name="让我们荡漾" localSheetId="16" hidden="1">{#N/A,#N/A,FALSE,"단축1";#N/A,#N/A,FALSE,"단축2";#N/A,#N/A,FALSE,"단축3";#N/A,#N/A,FALSE,"장축";#N/A,#N/A,FALSE,"4WD"}</definedName>
    <definedName name="让我们荡漾" hidden="1">{#N/A,#N/A,FALSE,"단축1";#N/A,#N/A,FALSE,"단축2";#N/A,#N/A,FALSE,"단축3";#N/A,#N/A,FALSE,"장축";#N/A,#N/A,FALSE,"4WD"}</definedName>
    <definedName name="어">[1]!BlankMacro1</definedName>
    <definedName name="어쩌구" localSheetId="1">#REF!</definedName>
    <definedName name="어쩌구">#REF!</definedName>
    <definedName name="엄마" localSheetId="1" hidden="1">{#N/A,#N/A,FALSE,"단축1";#N/A,#N/A,FALSE,"단축2";#N/A,#N/A,FALSE,"단축3";#N/A,#N/A,FALSE,"장축";#N/A,#N/A,FALSE,"4WD"}</definedName>
    <definedName name="엄마" localSheetId="22" hidden="1">{#N/A,#N/A,FALSE,"단축1";#N/A,#N/A,FALSE,"단축2";#N/A,#N/A,FALSE,"단축3";#N/A,#N/A,FALSE,"장축";#N/A,#N/A,FALSE,"4WD"}</definedName>
    <definedName name="엄마" localSheetId="16" hidden="1">{#N/A,#N/A,FALSE,"단축1";#N/A,#N/A,FALSE,"단축2";#N/A,#N/A,FALSE,"단축3";#N/A,#N/A,FALSE,"장축";#N/A,#N/A,FALSE,"4WD"}</definedName>
    <definedName name="엄마" hidden="1">{#N/A,#N/A,FALSE,"단축1";#N/A,#N/A,FALSE,"단축2";#N/A,#N/A,FALSE,"단축3";#N/A,#N/A,FALSE,"장축";#N/A,#N/A,FALSE,"4WD"}</definedName>
    <definedName name="엄무">[1]!BlankMacro1</definedName>
    <definedName name="업무">[1]!BlankMacro1</definedName>
    <definedName name="업무2">[1]!BlankMacro1</definedName>
    <definedName name="업무3">[1]!BlankMacro1</definedName>
    <definedName name="업무보고용" localSheetId="1" hidden="1">{#N/A,#N/A,FALSE,"정공"}</definedName>
    <definedName name="업무보고용" localSheetId="22" hidden="1">{#N/A,#N/A,FALSE,"정공"}</definedName>
    <definedName name="업무보고용" localSheetId="16" hidden="1">{#N/A,#N/A,FALSE,"정공"}</definedName>
    <definedName name="업무보고용" hidden="1">{#N/A,#N/A,FALSE,"정공"}</definedName>
    <definedName name="업무지시" localSheetId="1">#REF!</definedName>
    <definedName name="업무지시">#REF!</definedName>
    <definedName name="업종" localSheetId="1">#REF!</definedName>
    <definedName name="업종">#REF!</definedName>
    <definedName name="업종선택" localSheetId="1">#REF!</definedName>
    <definedName name="업종선택">#REF!</definedName>
    <definedName name="업체" localSheetId="1">#REF!</definedName>
    <definedName name="업체">#REF!</definedName>
    <definedName name="업체명" localSheetId="1">#REF!</definedName>
    <definedName name="업체명">#REF!</definedName>
    <definedName name="업체방문" localSheetId="1" hidden="1">{#N/A,#N/A,FALSE,"단축1";#N/A,#N/A,FALSE,"단축2";#N/A,#N/A,FALSE,"단축3";#N/A,#N/A,FALSE,"장축";#N/A,#N/A,FALSE,"4WD"}</definedName>
    <definedName name="업체방문" localSheetId="22" hidden="1">{#N/A,#N/A,FALSE,"단축1";#N/A,#N/A,FALSE,"단축2";#N/A,#N/A,FALSE,"단축3";#N/A,#N/A,FALSE,"장축";#N/A,#N/A,FALSE,"4WD"}</definedName>
    <definedName name="업체방문" localSheetId="16" hidden="1">{#N/A,#N/A,FALSE,"단축1";#N/A,#N/A,FALSE,"단축2";#N/A,#N/A,FALSE,"단축3";#N/A,#N/A,FALSE,"장축";#N/A,#N/A,FALSE,"4WD"}</definedName>
    <definedName name="업체방문" hidden="1">{#N/A,#N/A,FALSE,"단축1";#N/A,#N/A,FALSE,"단축2";#N/A,#N/A,FALSE,"단축3";#N/A,#N/A,FALSE,"장축";#N/A,#N/A,FALSE,"4WD"}</definedName>
    <definedName name="업체주소" localSheetId="1">#REF!</definedName>
    <definedName name="업체주소">#REF!</definedName>
    <definedName name="업체카파" localSheetId="1" hidden="1">{#N/A,#N/A,FALSE,"단축1";#N/A,#N/A,FALSE,"단축2";#N/A,#N/A,FALSE,"단축3";#N/A,#N/A,FALSE,"장축";#N/A,#N/A,FALSE,"4WD"}</definedName>
    <definedName name="업체카파" localSheetId="22" hidden="1">{#N/A,#N/A,FALSE,"단축1";#N/A,#N/A,FALSE,"단축2";#N/A,#N/A,FALSE,"단축3";#N/A,#N/A,FALSE,"장축";#N/A,#N/A,FALSE,"4WD"}</definedName>
    <definedName name="업체카파" localSheetId="16" hidden="1">{#N/A,#N/A,FALSE,"단축1";#N/A,#N/A,FALSE,"단축2";#N/A,#N/A,FALSE,"단축3";#N/A,#N/A,FALSE,"장축";#N/A,#N/A,FALSE,"4WD"}</definedName>
    <definedName name="업체카파" hidden="1">{#N/A,#N/A,FALSE,"단축1";#N/A,#N/A,FALSE,"단축2";#N/A,#N/A,FALSE,"단축3";#N/A,#N/A,FALSE,"장축";#N/A,#N/A,FALSE,"4WD"}</definedName>
    <definedName name="엉댜ㄷㅈ" localSheetId="1">#REF!</definedName>
    <definedName name="엉댜ㄷㅈ">#REF!</definedName>
    <definedName name="엉댜ㄷㅈ1">#N/A</definedName>
    <definedName name="에어벤트" localSheetId="1" hidden="1">{#N/A,#N/A,FALSE,"단축1";#N/A,#N/A,FALSE,"단축2";#N/A,#N/A,FALSE,"단축3";#N/A,#N/A,FALSE,"장축";#N/A,#N/A,FALSE,"4WD"}</definedName>
    <definedName name="에어벤트" localSheetId="22" hidden="1">{#N/A,#N/A,FALSE,"단축1";#N/A,#N/A,FALSE,"단축2";#N/A,#N/A,FALSE,"단축3";#N/A,#N/A,FALSE,"장축";#N/A,#N/A,FALSE,"4WD"}</definedName>
    <definedName name="에어벤트" localSheetId="16" hidden="1">{#N/A,#N/A,FALSE,"단축1";#N/A,#N/A,FALSE,"단축2";#N/A,#N/A,FALSE,"단축3";#N/A,#N/A,FALSE,"장축";#N/A,#N/A,FALSE,"4WD"}</definedName>
    <definedName name="에어벤트" hidden="1">{#N/A,#N/A,FALSE,"단축1";#N/A,#N/A,FALSE,"단축2";#N/A,#N/A,FALSE,"단축3";#N/A,#N/A,FALSE,"장축";#N/A,#N/A,FALSE,"4WD"}</definedName>
    <definedName name="에이" localSheetId="1" hidden="1">{#N/A,#N/A,TRUE,"Y생산";#N/A,#N/A,TRUE,"Y판매";#N/A,#N/A,TRUE,"Y총물량";#N/A,#N/A,TRUE,"Y능력";#N/A,#N/A,TRUE,"YKD"}</definedName>
    <definedName name="에이" localSheetId="22" hidden="1">{#N/A,#N/A,TRUE,"Y생산";#N/A,#N/A,TRUE,"Y판매";#N/A,#N/A,TRUE,"Y총물량";#N/A,#N/A,TRUE,"Y능력";#N/A,#N/A,TRUE,"YKD"}</definedName>
    <definedName name="에이" localSheetId="16" hidden="1">{#N/A,#N/A,TRUE,"Y생산";#N/A,#N/A,TRUE,"Y판매";#N/A,#N/A,TRUE,"Y총물량";#N/A,#N/A,TRUE,"Y능력";#N/A,#N/A,TRUE,"YKD"}</definedName>
    <definedName name="에이" hidden="1">{#N/A,#N/A,TRUE,"Y생산";#N/A,#N/A,TRUE,"Y판매";#N/A,#N/A,TRUE,"Y총물량";#N/A,#N/A,TRUE,"Y능력";#N/A,#N/A,TRUE,"YKD"}</definedName>
    <definedName name="엔" localSheetId="1">#REF!</definedName>
    <definedName name="엔">#REF!</definedName>
    <definedName name="여력" localSheetId="1" hidden="1">{#N/A,#N/A,TRUE,"Y생산";#N/A,#N/A,TRUE,"Y판매";#N/A,#N/A,TRUE,"Y총물량";#N/A,#N/A,TRUE,"Y능력";#N/A,#N/A,TRUE,"YKD"}</definedName>
    <definedName name="여력" localSheetId="22" hidden="1">{#N/A,#N/A,TRUE,"Y생산";#N/A,#N/A,TRUE,"Y판매";#N/A,#N/A,TRUE,"Y총물량";#N/A,#N/A,TRUE,"Y능력";#N/A,#N/A,TRUE,"YKD"}</definedName>
    <definedName name="여력" localSheetId="16" hidden="1">{#N/A,#N/A,TRUE,"Y생산";#N/A,#N/A,TRUE,"Y판매";#N/A,#N/A,TRUE,"Y총물량";#N/A,#N/A,TRUE,"Y능력";#N/A,#N/A,TRUE,"YKD"}</definedName>
    <definedName name="여력" hidden="1">{#N/A,#N/A,TRUE,"Y생산";#N/A,#N/A,TRUE,"Y판매";#N/A,#N/A,TRUE,"Y총물량";#N/A,#N/A,TRUE,"Y능력";#N/A,#N/A,TRUE,"YKD"}</definedName>
    <definedName name="여력인원" localSheetId="1" hidden="1">{#N/A,#N/A,FALSE,"96 3월물량표";#N/A,#N/A,FALSE,"96 4월물량표";#N/A,#N/A,FALSE,"96 5월물량표"}</definedName>
    <definedName name="여력인원" localSheetId="22" hidden="1">{#N/A,#N/A,FALSE,"96 3월물량표";#N/A,#N/A,FALSE,"96 4월물량표";#N/A,#N/A,FALSE,"96 5월물량표"}</definedName>
    <definedName name="여력인원" localSheetId="16" hidden="1">{#N/A,#N/A,FALSE,"96 3월물량표";#N/A,#N/A,FALSE,"96 4월물량표";#N/A,#N/A,FALSE,"96 5월물량표"}</definedName>
    <definedName name="여력인원" hidden="1">{#N/A,#N/A,FALSE,"96 3월물량표";#N/A,#N/A,FALSE,"96 4월물량표";#N/A,#N/A,FALSE,"96 5월물량표"}</definedName>
    <definedName name="여여영" localSheetId="1">#REF!</definedName>
    <definedName name="여여영">#REF!</definedName>
    <definedName name="여유율" localSheetId="1">#REF!</definedName>
    <definedName name="여유율">#REF!</definedName>
    <definedName name="연수계" localSheetId="1">#REF!</definedName>
    <definedName name="연수계">#REF!</definedName>
    <definedName name="연습" localSheetId="1">#REF!</definedName>
    <definedName name="연습">#REF!</definedName>
    <definedName name="연주얀" localSheetId="1" hidden="1">{#N/A,#N/A,FALSE,"정공"}</definedName>
    <definedName name="연주얀" localSheetId="22" hidden="1">{#N/A,#N/A,FALSE,"정공"}</definedName>
    <definedName name="연주얀" localSheetId="16" hidden="1">{#N/A,#N/A,FALSE,"정공"}</definedName>
    <definedName name="연주얀" hidden="1">{#N/A,#N/A,FALSE,"정공"}</definedName>
    <definedName name="열달">'[1]계정관리 (실적) 2016'!열달</definedName>
    <definedName name="열처리" localSheetId="1" hidden="1">{#N/A,#N/A,FALSE,"단축1";#N/A,#N/A,FALSE,"단축2";#N/A,#N/A,FALSE,"단축3";#N/A,#N/A,FALSE,"장축";#N/A,#N/A,FALSE,"4WD"}</definedName>
    <definedName name="열처리" hidden="1">{#N/A,#N/A,FALSE,"단축1";#N/A,#N/A,FALSE,"단축2";#N/A,#N/A,FALSE,"단축3";#N/A,#N/A,FALSE,"장축";#N/A,#N/A,FALSE,"4WD"}</definedName>
    <definedName name="엿" localSheetId="1">#REF!</definedName>
    <definedName name="엿">#REF!</definedName>
    <definedName name="영" localSheetId="1">#REF!</definedName>
    <definedName name="영">#REF!</definedName>
    <definedName name="영1팀">[1]!BlankMacro1</definedName>
    <definedName name="영복" localSheetId="1" hidden="1">{#N/A,#N/A,FALSE,"단축1";#N/A,#N/A,FALSE,"단축2";#N/A,#N/A,FALSE,"단축3";#N/A,#N/A,FALSE,"장축";#N/A,#N/A,FALSE,"4WD"}</definedName>
    <definedName name="영복" hidden="1">{#N/A,#N/A,FALSE,"단축1";#N/A,#N/A,FALSE,"단축2";#N/A,#N/A,FALSE,"단축3";#N/A,#N/A,FALSE,"장축";#N/A,#N/A,FALSE,"4WD"}</definedName>
    <definedName name="영업비_및_일반관리비추정" localSheetId="1">#REF!</definedName>
    <definedName name="영업비_및_일반관리비추정">#REF!</definedName>
    <definedName name="영업외비용">[1]!BlankMacro1</definedName>
    <definedName name="영업외비용_추정" localSheetId="1">#REF!</definedName>
    <definedName name="영업외비용_추정">#REF!</definedName>
    <definedName name="영업통보" localSheetId="1">#REF!</definedName>
    <definedName name="영업통보">#REF!</definedName>
    <definedName name="영환율" localSheetId="1">#REF!</definedName>
    <definedName name="영환율">#REF!</definedName>
    <definedName name="영환율2" localSheetId="1">#REF!</definedName>
    <definedName name="영환율2">#REF!</definedName>
    <definedName name="예" localSheetId="1">#REF!</definedName>
    <definedName name="예">#REF!</definedName>
    <definedName name="예1" localSheetId="1" hidden="1">{#N/A,#N/A,FALSE,"정공"}</definedName>
    <definedName name="예1" localSheetId="22" hidden="1">{#N/A,#N/A,FALSE,"정공"}</definedName>
    <definedName name="예1" localSheetId="16" hidden="1">{#N/A,#N/A,FALSE,"정공"}</definedName>
    <definedName name="예1" hidden="1">{#N/A,#N/A,FALSE,"정공"}</definedName>
    <definedName name="예2" localSheetId="1" hidden="1">{#N/A,#N/A,FALSE,"정공"}</definedName>
    <definedName name="예2" localSheetId="22" hidden="1">{#N/A,#N/A,FALSE,"정공"}</definedName>
    <definedName name="예2" localSheetId="16" hidden="1">{#N/A,#N/A,FALSE,"정공"}</definedName>
    <definedName name="예2" hidden="1">{#N/A,#N/A,FALSE,"정공"}</definedName>
    <definedName name="예3" localSheetId="1" hidden="1">{#N/A,#N/A,FALSE,"정공"}</definedName>
    <definedName name="예3" localSheetId="22" hidden="1">{#N/A,#N/A,FALSE,"정공"}</definedName>
    <definedName name="예3" localSheetId="16" hidden="1">{#N/A,#N/A,FALSE,"정공"}</definedName>
    <definedName name="예3" hidden="1">{#N/A,#N/A,FALSE,"정공"}</definedName>
    <definedName name="예산" localSheetId="1" hidden="1">{#N/A,#N/A,FALSE,"단축1";#N/A,#N/A,FALSE,"단축2";#N/A,#N/A,FALSE,"단축3";#N/A,#N/A,FALSE,"장축";#N/A,#N/A,FALSE,"4WD"}</definedName>
    <definedName name="예산" localSheetId="22" hidden="1">{#N/A,#N/A,FALSE,"단축1";#N/A,#N/A,FALSE,"단축2";#N/A,#N/A,FALSE,"단축3";#N/A,#N/A,FALSE,"장축";#N/A,#N/A,FALSE,"4WD"}</definedName>
    <definedName name="예산" localSheetId="16" hidden="1">{#N/A,#N/A,FALSE,"단축1";#N/A,#N/A,FALSE,"단축2";#N/A,#N/A,FALSE,"단축3";#N/A,#N/A,FALSE,"장축";#N/A,#N/A,FALSE,"4WD"}</definedName>
    <definedName name="예산" localSheetId="17" hidden="1">{#N/A,#N/A,FALSE,"단축1";#N/A,#N/A,FALSE,"단축2";#N/A,#N/A,FALSE,"단축3";#N/A,#N/A,FALSE,"장축";#N/A,#N/A,FALSE,"4WD"}</definedName>
    <definedName name="예산" localSheetId="23" hidden="1">{#N/A,#N/A,FALSE,"단축1";#N/A,#N/A,FALSE,"단축2";#N/A,#N/A,FALSE,"단축3";#N/A,#N/A,FALSE,"장축";#N/A,#N/A,FALSE,"4WD"}</definedName>
    <definedName name="예산" hidden="1">{#N/A,#N/A,FALSE,"단축1";#N/A,#N/A,FALSE,"단축2";#N/A,#N/A,FALSE,"단축3";#N/A,#N/A,FALSE,"장축";#N/A,#N/A,FALSE,"4WD"}</definedName>
    <definedName name="예산집행2" localSheetId="1">#REF!</definedName>
    <definedName name="예산집행2">#REF!</definedName>
    <definedName name="예산총괄시트설ONLY" localSheetId="1">#REF!</definedName>
    <definedName name="예산총괄시트설ONLY">#REF!</definedName>
    <definedName name="예상EO" localSheetId="1">#REF!</definedName>
    <definedName name="예상EO">#REF!</definedName>
    <definedName name="오" localSheetId="1" hidden="1">{#N/A,#N/A,FALSE,"단축1";#N/A,#N/A,FALSE,"단축2";#N/A,#N/A,FALSE,"단축3";#N/A,#N/A,FALSE,"장축";#N/A,#N/A,FALSE,"4WD"}</definedName>
    <definedName name="오" localSheetId="22" hidden="1">{#N/A,#N/A,FALSE,"단축1";#N/A,#N/A,FALSE,"단축2";#N/A,#N/A,FALSE,"단축3";#N/A,#N/A,FALSE,"장축";#N/A,#N/A,FALSE,"4WD"}</definedName>
    <definedName name="오" localSheetId="16" hidden="1">{#N/A,#N/A,FALSE,"단축1";#N/A,#N/A,FALSE,"단축2";#N/A,#N/A,FALSE,"단축3";#N/A,#N/A,FALSE,"장축";#N/A,#N/A,FALSE,"4WD"}</definedName>
    <definedName name="오" localSheetId="17" hidden="1">{#N/A,#N/A,FALSE,"단축1";#N/A,#N/A,FALSE,"단축2";#N/A,#N/A,FALSE,"단축3";#N/A,#N/A,FALSE,"장축";#N/A,#N/A,FALSE,"4WD"}</definedName>
    <definedName name="오" localSheetId="23" hidden="1">{#N/A,#N/A,FALSE,"단축1";#N/A,#N/A,FALSE,"단축2";#N/A,#N/A,FALSE,"단축3";#N/A,#N/A,FALSE,"장축";#N/A,#N/A,FALSE,"4WD"}</definedName>
    <definedName name="오" hidden="1">{#N/A,#N/A,FALSE,"단축1";#N/A,#N/A,FALSE,"단축2";#N/A,#N/A,FALSE,"단축3";#N/A,#N/A,FALSE,"장축";#N/A,#N/A,FALSE,"4WD"}</definedName>
    <definedName name="오광석" localSheetId="1" hidden="1">#REF!</definedName>
    <definedName name="오광석" localSheetId="22" hidden="1">#REF!</definedName>
    <definedName name="오광석" localSheetId="6" hidden="1">#REF!</definedName>
    <definedName name="오광석" localSheetId="3" hidden="1">#REF!</definedName>
    <definedName name="오광석" localSheetId="16" hidden="1">#REF!</definedName>
    <definedName name="오광석" localSheetId="21" hidden="1">#REF!</definedName>
    <definedName name="오광석" localSheetId="2" hidden="1">#REF!</definedName>
    <definedName name="오광석" localSheetId="13" hidden="1">#REF!</definedName>
    <definedName name="오광석" localSheetId="14" hidden="1">#REF!</definedName>
    <definedName name="오광석" localSheetId="11" hidden="1">#REF!</definedName>
    <definedName name="오광석" localSheetId="20" hidden="1">#REF!</definedName>
    <definedName name="오광석" hidden="1">#REF!</definedName>
    <definedName name="오성협" localSheetId="1" hidden="1">{#N/A,#N/A,TRUE,"Y생산";#N/A,#N/A,TRUE,"Y판매";#N/A,#N/A,TRUE,"Y총물량";#N/A,#N/A,TRUE,"Y능력";#N/A,#N/A,TRUE,"YKD"}</definedName>
    <definedName name="오성협" localSheetId="22" hidden="1">{#N/A,#N/A,TRUE,"Y생산";#N/A,#N/A,TRUE,"Y판매";#N/A,#N/A,TRUE,"Y총물량";#N/A,#N/A,TRUE,"Y능력";#N/A,#N/A,TRUE,"YKD"}</definedName>
    <definedName name="오성협" localSheetId="16" hidden="1">{#N/A,#N/A,TRUE,"Y생산";#N/A,#N/A,TRUE,"Y판매";#N/A,#N/A,TRUE,"Y총물량";#N/A,#N/A,TRUE,"Y능력";#N/A,#N/A,TRUE,"YKD"}</definedName>
    <definedName name="오성협" hidden="1">{#N/A,#N/A,TRUE,"Y생산";#N/A,#N/A,TRUE,"Y판매";#N/A,#N/A,TRUE,"Y총물량";#N/A,#N/A,TRUE,"Y능력";#N/A,#N/A,TRUE,"YKD"}</definedName>
    <definedName name="오인원" localSheetId="1">#REF!</definedName>
    <definedName name="오인원">#REF!</definedName>
    <definedName name="오일건" localSheetId="1" hidden="1">{#N/A,#N/A,FALSE,"단축1";#N/A,#N/A,FALSE,"단축2";#N/A,#N/A,FALSE,"단축3";#N/A,#N/A,FALSE,"장축";#N/A,#N/A,FALSE,"4WD"}</definedName>
    <definedName name="오일건" localSheetId="22" hidden="1">{#N/A,#N/A,FALSE,"단축1";#N/A,#N/A,FALSE,"단축2";#N/A,#N/A,FALSE,"단축3";#N/A,#N/A,FALSE,"장축";#N/A,#N/A,FALSE,"4WD"}</definedName>
    <definedName name="오일건" localSheetId="16" hidden="1">{#N/A,#N/A,FALSE,"단축1";#N/A,#N/A,FALSE,"단축2";#N/A,#N/A,FALSE,"단축3";#N/A,#N/A,FALSE,"장축";#N/A,#N/A,FALSE,"4WD"}</definedName>
    <definedName name="오일건" hidden="1">{#N/A,#N/A,FALSE,"단축1";#N/A,#N/A,FALSE,"단축2";#N/A,#N/A,FALSE,"단축3";#N/A,#N/A,FALSE,"장축";#N/A,#N/A,FALSE,"4WD"}</definedName>
    <definedName name="오정진" localSheetId="1" hidden="1">{#N/A,#N/A,FALSE,"96 3월물량표";#N/A,#N/A,FALSE,"96 4월물량표";#N/A,#N/A,FALSE,"96 5월물량표"}</definedName>
    <definedName name="오정진" localSheetId="22" hidden="1">{#N/A,#N/A,FALSE,"96 3월물량표";#N/A,#N/A,FALSE,"96 4월물량표";#N/A,#N/A,FALSE,"96 5월물량표"}</definedName>
    <definedName name="오정진" localSheetId="16" hidden="1">{#N/A,#N/A,FALSE,"96 3월물량표";#N/A,#N/A,FALSE,"96 4월물량표";#N/A,#N/A,FALSE,"96 5월물량표"}</definedName>
    <definedName name="오정진" hidden="1">{#N/A,#N/A,FALSE,"96 3월물량표";#N/A,#N/A,FALSE,"96 4월물량표";#N/A,#N/A,FALSE,"96 5월물량표"}</definedName>
    <definedName name="오주3" localSheetId="1" hidden="1">{#N/A,#N/A,FALSE,"KMC최종회의(7월) 자료"}</definedName>
    <definedName name="오주3" localSheetId="22" hidden="1">{#N/A,#N/A,FALSE,"KMC최종회의(7월) 자료"}</definedName>
    <definedName name="오주3" localSheetId="16" hidden="1">{#N/A,#N/A,FALSE,"KMC최종회의(7월) 자료"}</definedName>
    <definedName name="오주3" hidden="1">{#N/A,#N/A,FALSE,"KMC최종회의(7월) 자료"}</definedName>
    <definedName name="오지" localSheetId="1">#REF!</definedName>
    <definedName name="오지">#REF!</definedName>
    <definedName name="오톤" localSheetId="1">#REF!</definedName>
    <definedName name="오톤">#REF!</definedName>
    <definedName name="完成_車" localSheetId="1">#REF!</definedName>
    <definedName name="完成_車">#REF!</definedName>
    <definedName name="외" localSheetId="1">#REF!</definedName>
    <definedName name="외">#REF!</definedName>
    <definedName name="외__감" localSheetId="1">#REF!</definedName>
    <definedName name="외__감">#REF!</definedName>
    <definedName name="외경" localSheetId="1">#REF!</definedName>
    <definedName name="외경">#REF!</definedName>
    <definedName name="외주4" localSheetId="1" hidden="1">{#N/A,#N/A,FALSE,"KMC최종회의(7월) 자료"}</definedName>
    <definedName name="외주4" localSheetId="22" hidden="1">{#N/A,#N/A,FALSE,"KMC최종회의(7월) 자료"}</definedName>
    <definedName name="외주4" localSheetId="16" hidden="1">{#N/A,#N/A,FALSE,"KMC최종회의(7월) 자료"}</definedName>
    <definedName name="외주4" hidden="1">{#N/A,#N/A,FALSE,"KMC최종회의(7월) 자료"}</definedName>
    <definedName name="외주계획" localSheetId="1" hidden="1">{#N/A,#N/A,TRUE,"Y생산";#N/A,#N/A,TRUE,"Y판매";#N/A,#N/A,TRUE,"Y총물량";#N/A,#N/A,TRUE,"Y능력";#N/A,#N/A,TRUE,"YKD"}</definedName>
    <definedName name="외주계획" localSheetId="22" hidden="1">{#N/A,#N/A,TRUE,"Y생산";#N/A,#N/A,TRUE,"Y판매";#N/A,#N/A,TRUE,"Y총물량";#N/A,#N/A,TRUE,"Y능력";#N/A,#N/A,TRUE,"YKD"}</definedName>
    <definedName name="외주계획" localSheetId="16" hidden="1">{#N/A,#N/A,TRUE,"Y생산";#N/A,#N/A,TRUE,"Y판매";#N/A,#N/A,TRUE,"Y총물량";#N/A,#N/A,TRUE,"Y능력";#N/A,#N/A,TRUE,"YKD"}</definedName>
    <definedName name="외주계획" hidden="1">{#N/A,#N/A,TRUE,"Y생산";#N/A,#N/A,TRUE,"Y판매";#N/A,#N/A,TRUE,"Y총물량";#N/A,#N/A,TRUE,"Y능력";#N/A,#N/A,TRUE,"YKD"}</definedName>
    <definedName name="외화환차" localSheetId="1" hidden="1">{#N/A,#N/A,FALSE,"정공"}</definedName>
    <definedName name="외화환차" localSheetId="22" hidden="1">{#N/A,#N/A,FALSE,"정공"}</definedName>
    <definedName name="외화환차" localSheetId="16" hidden="1">{#N/A,#N/A,FALSE,"정공"}</definedName>
    <definedName name="외화환차" hidden="1">{#N/A,#N/A,FALSE,"정공"}</definedName>
    <definedName name="외화환차1" localSheetId="1" hidden="1">{#N/A,#N/A,FALSE,"정공"}</definedName>
    <definedName name="외화환차1" localSheetId="22" hidden="1">{#N/A,#N/A,FALSE,"정공"}</definedName>
    <definedName name="외화환차1" localSheetId="16" hidden="1">{#N/A,#N/A,FALSE,"정공"}</definedName>
    <definedName name="외화환차1" hidden="1">{#N/A,#N/A,FALSE,"정공"}</definedName>
    <definedName name="요약" localSheetId="1" hidden="1">#REF!</definedName>
    <definedName name="요약" localSheetId="22" hidden="1">#REF!</definedName>
    <definedName name="요약" localSheetId="6" hidden="1">#REF!</definedName>
    <definedName name="요약" localSheetId="3" hidden="1">#REF!</definedName>
    <definedName name="요약" localSheetId="12" hidden="1">#REF!</definedName>
    <definedName name="요약" localSheetId="16" hidden="1">#REF!</definedName>
    <definedName name="요약" localSheetId="21" hidden="1">#REF!</definedName>
    <definedName name="요약" localSheetId="2" hidden="1">#REF!</definedName>
    <definedName name="요약" localSheetId="17" hidden="1">#REF!</definedName>
    <definedName name="요약" localSheetId="13" hidden="1">#REF!</definedName>
    <definedName name="요약" localSheetId="14" hidden="1">#REF!</definedName>
    <definedName name="요약" localSheetId="11" hidden="1">#REF!</definedName>
    <definedName name="요약" localSheetId="23" hidden="1">#REF!</definedName>
    <definedName name="요약" localSheetId="20" hidden="1">#REF!</definedName>
    <definedName name="요약" hidden="1">#REF!</definedName>
    <definedName name="요약3" localSheetId="1" hidden="1">{#N/A,#N/A,FALSE,"정공"}</definedName>
    <definedName name="요약3" localSheetId="22" hidden="1">{#N/A,#N/A,FALSE,"정공"}</definedName>
    <definedName name="요약3" localSheetId="16" hidden="1">{#N/A,#N/A,FALSE,"정공"}</definedName>
    <definedName name="요약3" hidden="1">{#N/A,#N/A,FALSE,"정공"}</definedName>
    <definedName name="요약5" localSheetId="1" hidden="1">{#N/A,#N/A,FALSE,"정공"}</definedName>
    <definedName name="요약5" localSheetId="22" hidden="1">{#N/A,#N/A,FALSE,"정공"}</definedName>
    <definedName name="요약5" localSheetId="16" hidden="1">{#N/A,#N/A,FALSE,"정공"}</definedName>
    <definedName name="요약5" hidden="1">{#N/A,#N/A,FALSE,"정공"}</definedName>
    <definedName name="요약총괄" localSheetId="1" hidden="1">{#N/A,#N/A,FALSE,"정공"}</definedName>
    <definedName name="요약총괄" localSheetId="22" hidden="1">{#N/A,#N/A,FALSE,"정공"}</definedName>
    <definedName name="요약총괄" localSheetId="16" hidden="1">{#N/A,#N/A,FALSE,"정공"}</definedName>
    <definedName name="요약총괄" hidden="1">{#N/A,#N/A,FALSE,"정공"}</definedName>
    <definedName name="요약표5">[1]!BlankMacro1</definedName>
    <definedName name="용도차" localSheetId="1" hidden="1">{#N/A,#N/A,FALSE,"단축1";#N/A,#N/A,FALSE,"단축2";#N/A,#N/A,FALSE,"단축3";#N/A,#N/A,FALSE,"장축";#N/A,#N/A,FALSE,"4WD"}</definedName>
    <definedName name="용도차" localSheetId="22" hidden="1">{#N/A,#N/A,FALSE,"단축1";#N/A,#N/A,FALSE,"단축2";#N/A,#N/A,FALSE,"단축3";#N/A,#N/A,FALSE,"장축";#N/A,#N/A,FALSE,"4WD"}</definedName>
    <definedName name="용도차" localSheetId="16" hidden="1">{#N/A,#N/A,FALSE,"단축1";#N/A,#N/A,FALSE,"단축2";#N/A,#N/A,FALSE,"단축3";#N/A,#N/A,FALSE,"장축";#N/A,#N/A,FALSE,"4WD"}</definedName>
    <definedName name="용도차" localSheetId="17" hidden="1">{#N/A,#N/A,FALSE,"단축1";#N/A,#N/A,FALSE,"단축2";#N/A,#N/A,FALSE,"단축3";#N/A,#N/A,FALSE,"장축";#N/A,#N/A,FALSE,"4WD"}</definedName>
    <definedName name="용도차" localSheetId="23" hidden="1">{#N/A,#N/A,FALSE,"단축1";#N/A,#N/A,FALSE,"단축2";#N/A,#N/A,FALSE,"단축3";#N/A,#N/A,FALSE,"장축";#N/A,#N/A,FALSE,"4WD"}</definedName>
    <definedName name="용도차" hidden="1">{#N/A,#N/A,FALSE,"단축1";#N/A,#N/A,FALSE,"단축2";#N/A,#N/A,FALSE,"단축3";#N/A,#N/A,FALSE,"장축";#N/A,#N/A,FALSE,"4WD"}</definedName>
    <definedName name="용역">[1]!BlankMacro1</definedName>
    <definedName name="우" localSheetId="1">#REF!</definedName>
    <definedName name="우">#REF!</definedName>
    <definedName name="우리" localSheetId="1" hidden="1">{#N/A,#N/A,FALSE,"단축1";#N/A,#N/A,FALSE,"단축2";#N/A,#N/A,FALSE,"단축3";#N/A,#N/A,FALSE,"장축";#N/A,#N/A,FALSE,"4WD"}</definedName>
    <definedName name="우리" localSheetId="22" hidden="1">{#N/A,#N/A,FALSE,"단축1";#N/A,#N/A,FALSE,"단축2";#N/A,#N/A,FALSE,"단축3";#N/A,#N/A,FALSE,"장축";#N/A,#N/A,FALSE,"4WD"}</definedName>
    <definedName name="우리" localSheetId="16" hidden="1">{#N/A,#N/A,FALSE,"단축1";#N/A,#N/A,FALSE,"단축2";#N/A,#N/A,FALSE,"단축3";#N/A,#N/A,FALSE,"장축";#N/A,#N/A,FALSE,"4WD"}</definedName>
    <definedName name="우리" hidden="1">{#N/A,#N/A,FALSE,"단축1";#N/A,#N/A,FALSE,"단축2";#N/A,#N/A,FALSE,"단축3";#N/A,#N/A,FALSE,"장축";#N/A,#N/A,FALSE,"4WD"}</definedName>
    <definedName name="우리들" localSheetId="1">'[1]노무비 계획 및 실적 (2차수정)'!_a1O,'3.경영실적 PT'!_a2O,'3.경영실적 PT'!_a3O</definedName>
    <definedName name="우리들">'[1]노무비 계획 및 실적 (2차수정)'!_a1O,_a2O,_a3O</definedName>
    <definedName name="운반CAP" localSheetId="1">#REF!</definedName>
    <definedName name="운반CAP">#REF!</definedName>
    <definedName name="운반비" localSheetId="1">#REF!</definedName>
    <definedName name="운반비">#REF!</definedName>
    <definedName name="운영" localSheetId="1" hidden="1">{#N/A,#N/A,FALSE,"KMC최종회의(7월) 자료"}</definedName>
    <definedName name="운영" localSheetId="22" hidden="1">{#N/A,#N/A,FALSE,"KMC최종회의(7월) 자료"}</definedName>
    <definedName name="운영" localSheetId="16" hidden="1">{#N/A,#N/A,FALSE,"KMC최종회의(7월) 자료"}</definedName>
    <definedName name="운영" hidden="1">{#N/A,#N/A,FALSE,"KMC최종회의(7월) 자료"}</definedName>
    <definedName name="운영1" localSheetId="1" hidden="1">{#N/A,#N/A,FALSE,"단축1";#N/A,#N/A,FALSE,"단축2";#N/A,#N/A,FALSE,"단축3";#N/A,#N/A,FALSE,"장축";#N/A,#N/A,FALSE,"4WD"}</definedName>
    <definedName name="운영1" localSheetId="22" hidden="1">{#N/A,#N/A,FALSE,"단축1";#N/A,#N/A,FALSE,"단축2";#N/A,#N/A,FALSE,"단축3";#N/A,#N/A,FALSE,"장축";#N/A,#N/A,FALSE,"4WD"}</definedName>
    <definedName name="운영1" localSheetId="16" hidden="1">{#N/A,#N/A,FALSE,"단축1";#N/A,#N/A,FALSE,"단축2";#N/A,#N/A,FALSE,"단축3";#N/A,#N/A,FALSE,"장축";#N/A,#N/A,FALSE,"4WD"}</definedName>
    <definedName name="운영1" hidden="1">{#N/A,#N/A,FALSE,"단축1";#N/A,#N/A,FALSE,"단축2";#N/A,#N/A,FALSE,"단축3";#N/A,#N/A,FALSE,"장축";#N/A,#N/A,FALSE,"4WD"}</definedName>
    <definedName name="운영구도2" localSheetId="1" hidden="1">{#N/A,#N/A,FALSE,"단축1";#N/A,#N/A,FALSE,"단축2";#N/A,#N/A,FALSE,"단축3";#N/A,#N/A,FALSE,"장축";#N/A,#N/A,FALSE,"4WD"}</definedName>
    <definedName name="운영구도2" localSheetId="22" hidden="1">{#N/A,#N/A,FALSE,"단축1";#N/A,#N/A,FALSE,"단축2";#N/A,#N/A,FALSE,"단축3";#N/A,#N/A,FALSE,"장축";#N/A,#N/A,FALSE,"4WD"}</definedName>
    <definedName name="운영구도2" localSheetId="16" hidden="1">{#N/A,#N/A,FALSE,"단축1";#N/A,#N/A,FALSE,"단축2";#N/A,#N/A,FALSE,"단축3";#N/A,#N/A,FALSE,"장축";#N/A,#N/A,FALSE,"4WD"}</definedName>
    <definedName name="운영구도2" hidden="1">{#N/A,#N/A,FALSE,"단축1";#N/A,#N/A,FALSE,"단축2";#N/A,#N/A,FALSE,"단축3";#N/A,#N/A,FALSE,"장축";#N/A,#N/A,FALSE,"4WD"}</definedName>
    <definedName name="운영구도3" localSheetId="1" hidden="1">{#N/A,#N/A,FALSE,"단축1";#N/A,#N/A,FALSE,"단축2";#N/A,#N/A,FALSE,"단축3";#N/A,#N/A,FALSE,"장축";#N/A,#N/A,FALSE,"4WD"}</definedName>
    <definedName name="운영구도3" localSheetId="22" hidden="1">{#N/A,#N/A,FALSE,"단축1";#N/A,#N/A,FALSE,"단축2";#N/A,#N/A,FALSE,"단축3";#N/A,#N/A,FALSE,"장축";#N/A,#N/A,FALSE,"4WD"}</definedName>
    <definedName name="운영구도3" localSheetId="16" hidden="1">{#N/A,#N/A,FALSE,"단축1";#N/A,#N/A,FALSE,"단축2";#N/A,#N/A,FALSE,"단축3";#N/A,#N/A,FALSE,"장축";#N/A,#N/A,FALSE,"4WD"}</definedName>
    <definedName name="운영구도3" hidden="1">{#N/A,#N/A,FALSE,"단축1";#N/A,#N/A,FALSE,"단축2";#N/A,#N/A,FALSE,"단축3";#N/A,#N/A,FALSE,"장축";#N/A,#N/A,FALSE,"4WD"}</definedName>
    <definedName name="운영기간중이자율_타인" localSheetId="1">#REF!</definedName>
    <definedName name="운영기간중이자율_타인">#REF!</definedName>
    <definedName name="원">1</definedName>
    <definedName name="원가" localSheetId="1">#REF!</definedName>
    <definedName name="원가">#REF!</definedName>
    <definedName name="원가1" localSheetId="1">#REF!</definedName>
    <definedName name="원가1">#REF!</definedName>
    <definedName name="원가개선">[1]!BlankMacro1</definedName>
    <definedName name="원가계산서" localSheetId="1">#REF!</definedName>
    <definedName name="원가계산서">#REF!</definedName>
    <definedName name="원가계획" localSheetId="1">#REF!</definedName>
    <definedName name="원가계획">#REF!</definedName>
    <definedName name="원가관리라" localSheetId="1" hidden="1">{#N/A,#N/A,FALSE,"정공"}</definedName>
    <definedName name="원가관리라" localSheetId="22" hidden="1">{#N/A,#N/A,FALSE,"정공"}</definedName>
    <definedName name="원가관리라" localSheetId="16" hidden="1">{#N/A,#N/A,FALSE,"정공"}</definedName>
    <definedName name="원가관리라" hidden="1">{#N/A,#N/A,FALSE,"정공"}</definedName>
    <definedName name="원가적용" localSheetId="1" hidden="1">{#N/A,#N/A,FALSE,"정공"}</definedName>
    <definedName name="원가적용" localSheetId="22" hidden="1">{#N/A,#N/A,FALSE,"정공"}</definedName>
    <definedName name="원가적용" localSheetId="16" hidden="1">{#N/A,#N/A,FALSE,"정공"}</definedName>
    <definedName name="원가적용" hidden="1">{#N/A,#N/A,FALSE,"정공"}</definedName>
    <definedName name="원가차이710K" localSheetId="1" hidden="1">{#N/A,#N/A,FALSE,"단축1";#N/A,#N/A,FALSE,"단축2";#N/A,#N/A,FALSE,"단축3";#N/A,#N/A,FALSE,"장축";#N/A,#N/A,FALSE,"4WD"}</definedName>
    <definedName name="원가차이710K" hidden="1">{#N/A,#N/A,FALSE,"단축1";#N/A,#N/A,FALSE,"단축2";#N/A,#N/A,FALSE,"단축3";#N/A,#N/A,FALSE,"장축";#N/A,#N/A,FALSE,"4WD"}</definedName>
    <definedName name="원단" localSheetId="1" hidden="1">{#N/A,#N/A,TRUE,"Y생산";#N/A,#N/A,TRUE,"Y판매";#N/A,#N/A,TRUE,"Y총물량";#N/A,#N/A,TRUE,"Y능력";#N/A,#N/A,TRUE,"YKD"}</definedName>
    <definedName name="원단" localSheetId="22" hidden="1">{#N/A,#N/A,TRUE,"Y생산";#N/A,#N/A,TRUE,"Y판매";#N/A,#N/A,TRUE,"Y총물량";#N/A,#N/A,TRUE,"Y능력";#N/A,#N/A,TRUE,"YKD"}</definedName>
    <definedName name="원단" localSheetId="16" hidden="1">{#N/A,#N/A,TRUE,"Y생산";#N/A,#N/A,TRUE,"Y판매";#N/A,#N/A,TRUE,"Y총물량";#N/A,#N/A,TRUE,"Y능력";#N/A,#N/A,TRUE,"YKD"}</definedName>
    <definedName name="원단" hidden="1">{#N/A,#N/A,TRUE,"Y생산";#N/A,#N/A,TRUE,"Y판매";#N/A,#N/A,TRUE,"Y총물량";#N/A,#N/A,TRUE,"Y능력";#N/A,#N/A,TRUE,"YKD"}</definedName>
    <definedName name="원단운영안" localSheetId="1" hidden="1">{#N/A,#N/A,FALSE,"단축1";#N/A,#N/A,FALSE,"단축2";#N/A,#N/A,FALSE,"단축3";#N/A,#N/A,FALSE,"장축";#N/A,#N/A,FALSE,"4WD"}</definedName>
    <definedName name="원단운영안" localSheetId="22" hidden="1">{#N/A,#N/A,FALSE,"단축1";#N/A,#N/A,FALSE,"단축2";#N/A,#N/A,FALSE,"단축3";#N/A,#N/A,FALSE,"장축";#N/A,#N/A,FALSE,"4WD"}</definedName>
    <definedName name="원단운영안" localSheetId="16" hidden="1">{#N/A,#N/A,FALSE,"단축1";#N/A,#N/A,FALSE,"단축2";#N/A,#N/A,FALSE,"단축3";#N/A,#N/A,FALSE,"장축";#N/A,#N/A,FALSE,"4WD"}</definedName>
    <definedName name="원단운영안" hidden="1">{#N/A,#N/A,FALSE,"단축1";#N/A,#N/A,FALSE,"단축2";#N/A,#N/A,FALSE,"단축3";#N/A,#N/A,FALSE,"장축";#N/A,#N/A,FALSE,"4WD"}</definedName>
    <definedName name="원절감" localSheetId="1" hidden="1">{#N/A,#N/A,FALSE,"정공"}</definedName>
    <definedName name="원절감" localSheetId="22" hidden="1">{#N/A,#N/A,FALSE,"정공"}</definedName>
    <definedName name="원절감" localSheetId="16" hidden="1">{#N/A,#N/A,FALSE,"정공"}</definedName>
    <definedName name="원절감" hidden="1">{#N/A,#N/A,FALSE,"정공"}</definedName>
    <definedName name="원제" localSheetId="1">#REF!</definedName>
    <definedName name="원제">#REF!</definedName>
    <definedName name="月" localSheetId="1" hidden="1">{#N/A,#N/A,FALSE,"단축1";#N/A,#N/A,FALSE,"단축2";#N/A,#N/A,FALSE,"단축3";#N/A,#N/A,FALSE,"장축";#N/A,#N/A,FALSE,"4WD"}</definedName>
    <definedName name="月" localSheetId="22" hidden="1">{#N/A,#N/A,FALSE,"단축1";#N/A,#N/A,FALSE,"단축2";#N/A,#N/A,FALSE,"단축3";#N/A,#N/A,FALSE,"장축";#N/A,#N/A,FALSE,"4WD"}</definedName>
    <definedName name="月" localSheetId="16" hidden="1">{#N/A,#N/A,FALSE,"단축1";#N/A,#N/A,FALSE,"단축2";#N/A,#N/A,FALSE,"단축3";#N/A,#N/A,FALSE,"장축";#N/A,#N/A,FALSE,"4WD"}</definedName>
    <definedName name="月" hidden="1">{#N/A,#N/A,FALSE,"단축1";#N/A,#N/A,FALSE,"단축2";#N/A,#N/A,FALSE,"단축3";#N/A,#N/A,FALSE,"장축";#N/A,#N/A,FALSE,"4WD"}</definedName>
    <definedName name="月工资" localSheetId="1" hidden="1">{#N/A,#N/A,FALSE,"단축1";#N/A,#N/A,FALSE,"단축2";#N/A,#N/A,FALSE,"단축3";#N/A,#N/A,FALSE,"장축";#N/A,#N/A,FALSE,"4WD"}</definedName>
    <definedName name="月工资" localSheetId="22" hidden="1">{#N/A,#N/A,FALSE,"단축1";#N/A,#N/A,FALSE,"단축2";#N/A,#N/A,FALSE,"단축3";#N/A,#N/A,FALSE,"장축";#N/A,#N/A,FALSE,"4WD"}</definedName>
    <definedName name="月工资" localSheetId="16" hidden="1">{#N/A,#N/A,FALSE,"단축1";#N/A,#N/A,FALSE,"단축2";#N/A,#N/A,FALSE,"단축3";#N/A,#N/A,FALSE,"장축";#N/A,#N/A,FALSE,"4WD"}</definedName>
    <definedName name="月工资" hidden="1">{#N/A,#N/A,FALSE,"단축1";#N/A,#N/A,FALSE,"단축2";#N/A,#N/A,FALSE,"단축3";#N/A,#N/A,FALSE,"장축";#N/A,#N/A,FALSE,"4WD"}</definedName>
    <definedName name="월관리도" localSheetId="1">#REF!</definedName>
    <definedName name="월관리도">#REF!</definedName>
    <definedName name="월노무비절1" localSheetId="1" hidden="1">{#N/A,#N/A,FALSE,"KMC최종회의(7월) 자료"}</definedName>
    <definedName name="월노무비절1" localSheetId="22" hidden="1">{#N/A,#N/A,FALSE,"KMC최종회의(7월) 자료"}</definedName>
    <definedName name="월노무비절1" localSheetId="16" hidden="1">{#N/A,#N/A,FALSE,"KMC최종회의(7월) 자료"}</definedName>
    <definedName name="월노무비절1" hidden="1">{#N/A,#N/A,FALSE,"KMC최종회의(7월) 자료"}</definedName>
    <definedName name="월별영업" localSheetId="1">#REF!</definedName>
    <definedName name="월별영업">#REF!</definedName>
    <definedName name="월별원가절감상세" localSheetId="1" hidden="1">{#N/A,#N/A,FALSE,"정공"}</definedName>
    <definedName name="월별원가절감상세" localSheetId="22" hidden="1">{#N/A,#N/A,FALSE,"정공"}</definedName>
    <definedName name="월별원가절감상세" localSheetId="16" hidden="1">{#N/A,#N/A,FALSE,"정공"}</definedName>
    <definedName name="월별원가절감상세" hidden="1">{#N/A,#N/A,FALSE,"정공"}</definedName>
    <definedName name="월영역" localSheetId="1">#REF!</definedName>
    <definedName name="월영역">#REF!</definedName>
    <definedName name="월일회3" localSheetId="1">#REF!</definedName>
    <definedName name="월일회3">#REF!</definedName>
    <definedName name="월재목" localSheetId="1">#REF!</definedName>
    <definedName name="월재목">#REF!</definedName>
    <definedName name="위치" localSheetId="1">#REF!</definedName>
    <definedName name="위치">#REF!</definedName>
    <definedName name="위ㅣㅣㅣ" localSheetId="1" hidden="1">{#N/A,#N/A,FALSE,"단축1";#N/A,#N/A,FALSE,"단축2";#N/A,#N/A,FALSE,"단축3";#N/A,#N/A,FALSE,"장축";#N/A,#N/A,FALSE,"4WD"}</definedName>
    <definedName name="위ㅣㅣㅣ" localSheetId="22" hidden="1">{#N/A,#N/A,FALSE,"단축1";#N/A,#N/A,FALSE,"단축2";#N/A,#N/A,FALSE,"단축3";#N/A,#N/A,FALSE,"장축";#N/A,#N/A,FALSE,"4WD"}</definedName>
    <definedName name="위ㅣㅣㅣ" localSheetId="16" hidden="1">{#N/A,#N/A,FALSE,"단축1";#N/A,#N/A,FALSE,"단축2";#N/A,#N/A,FALSE,"단축3";#N/A,#N/A,FALSE,"장축";#N/A,#N/A,FALSE,"4WD"}</definedName>
    <definedName name="위ㅣㅣㅣ" hidden="1">{#N/A,#N/A,FALSE,"단축1";#N/A,#N/A,FALSE,"단축2";#N/A,#N/A,FALSE,"단축3";#N/A,#N/A,FALSE,"장축";#N/A,#N/A,FALSE,"4WD"}</definedName>
    <definedName name="有" localSheetId="1" hidden="1">{#N/A,#N/A,FALSE,"단축1";#N/A,#N/A,FALSE,"단축2";#N/A,#N/A,FALSE,"단축3";#N/A,#N/A,FALSE,"장축";#N/A,#N/A,FALSE,"4WD"}</definedName>
    <definedName name="有" localSheetId="22" hidden="1">{#N/A,#N/A,FALSE,"단축1";#N/A,#N/A,FALSE,"단축2";#N/A,#N/A,FALSE,"단축3";#N/A,#N/A,FALSE,"장축";#N/A,#N/A,FALSE,"4WD"}</definedName>
    <definedName name="有" localSheetId="16" hidden="1">{#N/A,#N/A,FALSE,"단축1";#N/A,#N/A,FALSE,"단축2";#N/A,#N/A,FALSE,"단축3";#N/A,#N/A,FALSE,"장축";#N/A,#N/A,FALSE,"4WD"}</definedName>
    <definedName name="有" hidden="1">{#N/A,#N/A,FALSE,"단축1";#N/A,#N/A,FALSE,"단축2";#N/A,#N/A,FALSE,"단축3";#N/A,#N/A,FALSE,"장축";#N/A,#N/A,FALSE,"4WD"}</definedName>
    <definedName name="유장기" localSheetId="1">#REF!</definedName>
    <definedName name="유장기">#REF!</definedName>
    <definedName name="유첨_3_2" localSheetId="1" hidden="1">{#N/A,#N/A,FALSE,"단축1";#N/A,#N/A,FALSE,"단축2";#N/A,#N/A,FALSE,"단축3";#N/A,#N/A,FALSE,"장축";#N/A,#N/A,FALSE,"4WD"}</definedName>
    <definedName name="유첨_3_2" localSheetId="22" hidden="1">{#N/A,#N/A,FALSE,"단축1";#N/A,#N/A,FALSE,"단축2";#N/A,#N/A,FALSE,"단축3";#N/A,#N/A,FALSE,"장축";#N/A,#N/A,FALSE,"4WD"}</definedName>
    <definedName name="유첨_3_2" localSheetId="16" hidden="1">{#N/A,#N/A,FALSE,"단축1";#N/A,#N/A,FALSE,"단축2";#N/A,#N/A,FALSE,"단축3";#N/A,#N/A,FALSE,"장축";#N/A,#N/A,FALSE,"4WD"}</definedName>
    <definedName name="유첨_3_2" hidden="1">{#N/A,#N/A,FALSE,"단축1";#N/A,#N/A,FALSE,"단축2";#N/A,#N/A,FALSE,"단축3";#N/A,#N/A,FALSE,"장축";#N/A,#N/A,FALSE,"4WD"}</definedName>
    <definedName name="有肖" localSheetId="1" hidden="1">{#N/A,#N/A,FALSE,"단축1";#N/A,#N/A,FALSE,"단축2";#N/A,#N/A,FALSE,"단축3";#N/A,#N/A,FALSE,"장축";#N/A,#N/A,FALSE,"4WD"}</definedName>
    <definedName name="有肖" localSheetId="22" hidden="1">{#N/A,#N/A,FALSE,"단축1";#N/A,#N/A,FALSE,"단축2";#N/A,#N/A,FALSE,"단축3";#N/A,#N/A,FALSE,"장축";#N/A,#N/A,FALSE,"4WD"}</definedName>
    <definedName name="有肖" localSheetId="16" hidden="1">{#N/A,#N/A,FALSE,"단축1";#N/A,#N/A,FALSE,"단축2";#N/A,#N/A,FALSE,"단축3";#N/A,#N/A,FALSE,"장축";#N/A,#N/A,FALSE,"4WD"}</definedName>
    <definedName name="有肖" hidden="1">{#N/A,#N/A,FALSE,"단축1";#N/A,#N/A,FALSE,"단축2";#N/A,#N/A,FALSE,"단축3";#N/A,#N/A,FALSE,"장축";#N/A,#N/A,FALSE,"4WD"}</definedName>
    <definedName name="有肖不" localSheetId="1" hidden="1">{#N/A,#N/A,FALSE,"단축1";#N/A,#N/A,FALSE,"단축2";#N/A,#N/A,FALSE,"단축3";#N/A,#N/A,FALSE,"장축";#N/A,#N/A,FALSE,"4WD"}</definedName>
    <definedName name="有肖不" localSheetId="22" hidden="1">{#N/A,#N/A,FALSE,"단축1";#N/A,#N/A,FALSE,"단축2";#N/A,#N/A,FALSE,"단축3";#N/A,#N/A,FALSE,"장축";#N/A,#N/A,FALSE,"4WD"}</definedName>
    <definedName name="有肖不" localSheetId="16" hidden="1">{#N/A,#N/A,FALSE,"단축1";#N/A,#N/A,FALSE,"단축2";#N/A,#N/A,FALSE,"단축3";#N/A,#N/A,FALSE,"장축";#N/A,#N/A,FALSE,"4WD"}</definedName>
    <definedName name="有肖不" hidden="1">{#N/A,#N/A,FALSE,"단축1";#N/A,#N/A,FALSE,"단축2";#N/A,#N/A,FALSE,"단축3";#N/A,#N/A,FALSE,"장축";#N/A,#N/A,FALSE,"4WD"}</definedName>
    <definedName name="유효면적" localSheetId="1">#REF!</definedName>
    <definedName name="유효면적">#REF!</definedName>
    <definedName name="육" localSheetId="1">#REF!</definedName>
    <definedName name="육">#REF!</definedName>
    <definedName name="을지" localSheetId="1">#REF!</definedName>
    <definedName name="을지">#REF!</definedName>
    <definedName name="의1" localSheetId="1">#REF!</definedName>
    <definedName name="의1">#REF!</definedName>
    <definedName name="의뢰" localSheetId="1">#REF!</definedName>
    <definedName name="의뢰">#REF!</definedName>
    <definedName name="의장" localSheetId="1">#REF!</definedName>
    <definedName name="의장">#REF!</definedName>
    <definedName name="의장설계" localSheetId="1">#REF!</definedName>
    <definedName name="의장설계">#REF!</definedName>
    <definedName name="의장현황">'[1]계정관리 (실적) 2016'!의장현황</definedName>
    <definedName name="이" localSheetId="1">#REF!</definedName>
    <definedName name="이">#REF!</definedName>
    <definedName name="이동" localSheetId="1">#REF!</definedName>
    <definedName name="이동">#REF!</definedName>
    <definedName name="이동현황" localSheetId="1" hidden="1">{#N/A,#N/A,FALSE,"단축1";#N/A,#N/A,FALSE,"단축2";#N/A,#N/A,FALSE,"단축3";#N/A,#N/A,FALSE,"장축";#N/A,#N/A,FALSE,"4WD"}</definedName>
    <definedName name="이동현황" localSheetId="22" hidden="1">{#N/A,#N/A,FALSE,"단축1";#N/A,#N/A,FALSE,"단축2";#N/A,#N/A,FALSE,"단축3";#N/A,#N/A,FALSE,"장축";#N/A,#N/A,FALSE,"4WD"}</definedName>
    <definedName name="이동현황" localSheetId="16" hidden="1">{#N/A,#N/A,FALSE,"단축1";#N/A,#N/A,FALSE,"단축2";#N/A,#N/A,FALSE,"단축3";#N/A,#N/A,FALSE,"장축";#N/A,#N/A,FALSE,"4WD"}</definedName>
    <definedName name="이동현황" hidden="1">{#N/A,#N/A,FALSE,"단축1";#N/A,#N/A,FALSE,"단축2";#N/A,#N/A,FALSE,"단축3";#N/A,#N/A,FALSE,"장축";#N/A,#N/A,FALSE,"4WD"}</definedName>
    <definedName name="이란" localSheetId="1" hidden="1">{#N/A,#N/A,FALSE,"단축1";#N/A,#N/A,FALSE,"단축2";#N/A,#N/A,FALSE,"단축3";#N/A,#N/A,FALSE,"장축";#N/A,#N/A,FALSE,"4WD"}</definedName>
    <definedName name="이란" localSheetId="22" hidden="1">{#N/A,#N/A,FALSE,"단축1";#N/A,#N/A,FALSE,"단축2";#N/A,#N/A,FALSE,"단축3";#N/A,#N/A,FALSE,"장축";#N/A,#N/A,FALSE,"4WD"}</definedName>
    <definedName name="이란" localSheetId="16" hidden="1">{#N/A,#N/A,FALSE,"단축1";#N/A,#N/A,FALSE,"단축2";#N/A,#N/A,FALSE,"단축3";#N/A,#N/A,FALSE,"장축";#N/A,#N/A,FALSE,"4WD"}</definedName>
    <definedName name="이란" hidden="1">{#N/A,#N/A,FALSE,"단축1";#N/A,#N/A,FALSE,"단축2";#N/A,#N/A,FALSE,"단축3";#N/A,#N/A,FALSE,"장축";#N/A,#N/A,FALSE,"4WD"}</definedName>
    <definedName name="이름" localSheetId="1" hidden="1">{#N/A,#N/A,FALSE,"KMC최종회의(7월) 자료"}</definedName>
    <definedName name="이름" localSheetId="22" hidden="1">{#N/A,#N/A,FALSE,"KMC최종회의(7월) 자료"}</definedName>
    <definedName name="이름" localSheetId="16" hidden="1">{#N/A,#N/A,FALSE,"KMC최종회의(7월) 자료"}</definedName>
    <definedName name="이름" hidden="1">{#N/A,#N/A,FALSE,"KMC최종회의(7월) 자료"}</definedName>
    <definedName name="이름충돌">[1]!BlankMacro1</definedName>
    <definedName name="이름충돌\" localSheetId="1" hidden="1">{#N/A,#N/A,TRUE,"Y생산";#N/A,#N/A,TRUE,"Y판매";#N/A,#N/A,TRUE,"Y총물량";#N/A,#N/A,TRUE,"Y능력";#N/A,#N/A,TRUE,"YKD"}</definedName>
    <definedName name="이름충돌\" localSheetId="22" hidden="1">{#N/A,#N/A,TRUE,"Y생산";#N/A,#N/A,TRUE,"Y판매";#N/A,#N/A,TRUE,"Y총물량";#N/A,#N/A,TRUE,"Y능력";#N/A,#N/A,TRUE,"YKD"}</definedName>
    <definedName name="이름충돌\" localSheetId="16" hidden="1">{#N/A,#N/A,TRUE,"Y생산";#N/A,#N/A,TRUE,"Y판매";#N/A,#N/A,TRUE,"Y총물량";#N/A,#N/A,TRUE,"Y능력";#N/A,#N/A,TRUE,"YKD"}</definedName>
    <definedName name="이름충돌\" hidden="1">{#N/A,#N/A,TRUE,"Y생산";#N/A,#N/A,TRUE,"Y판매";#N/A,#N/A,TRUE,"Y총물량";#N/A,#N/A,TRUE,"Y능력";#N/A,#N/A,TRUE,"YKD"}</definedName>
    <definedName name="이문주" localSheetId="1" hidden="1">{#N/A,#N/A,FALSE,"초도품";#N/A,#N/A,FALSE,"초도품 (2)";#N/A,#N/A,FALSE,"초도품 (3)";#N/A,#N/A,FALSE,"초도품 (4)";#N/A,#N/A,FALSE,"초도품 (5)";#N/A,#N/A,FALSE,"초도품 (6)"}</definedName>
    <definedName name="이문주" localSheetId="22" hidden="1">{#N/A,#N/A,FALSE,"초도품";#N/A,#N/A,FALSE,"초도품 (2)";#N/A,#N/A,FALSE,"초도품 (3)";#N/A,#N/A,FALSE,"초도품 (4)";#N/A,#N/A,FALSE,"초도품 (5)";#N/A,#N/A,FALSE,"초도품 (6)"}</definedName>
    <definedName name="이문주" localSheetId="16" hidden="1">{#N/A,#N/A,FALSE,"초도품";#N/A,#N/A,FALSE,"초도품 (2)";#N/A,#N/A,FALSE,"초도품 (3)";#N/A,#N/A,FALSE,"초도품 (4)";#N/A,#N/A,FALSE,"초도품 (5)";#N/A,#N/A,FALSE,"초도품 (6)"}</definedName>
    <definedName name="이문주" hidden="1">{#N/A,#N/A,FALSE,"초도품";#N/A,#N/A,FALSE,"초도품 (2)";#N/A,#N/A,FALSE,"초도품 (3)";#N/A,#N/A,FALSE,"초도품 (4)";#N/A,#N/A,FALSE,"초도품 (5)";#N/A,#N/A,FALSE,"초도품 (6)"}</definedName>
    <definedName name="이영란" localSheetId="1" hidden="1">{#N/A,#N/A,FALSE,"단축1";#N/A,#N/A,FALSE,"단축2";#N/A,#N/A,FALSE,"단축3";#N/A,#N/A,FALSE,"장축";#N/A,#N/A,FALSE,"4WD"}</definedName>
    <definedName name="이영란" hidden="1">{#N/A,#N/A,FALSE,"단축1";#N/A,#N/A,FALSE,"단축2";#N/A,#N/A,FALSE,"단축3";#N/A,#N/A,FALSE,"장축";#N/A,#N/A,FALSE,"4WD"}</definedName>
    <definedName name="이영보" localSheetId="1" hidden="1">{#N/A,#N/A,FALSE,"신규dep";#N/A,#N/A,FALSE,"신규dep-금형상각후";#N/A,#N/A,FALSE,"신규dep-연구비상각후";#N/A,#N/A,FALSE,"신규dep-기계,공구상각후"}</definedName>
    <definedName name="이영보" hidden="1">{#N/A,#N/A,FALSE,"신규dep";#N/A,#N/A,FALSE,"신규dep-금형상각후";#N/A,#N/A,FALSE,"신규dep-연구비상각후";#N/A,#N/A,FALSE,"신규dep-기계,공구상각후"}</definedName>
    <definedName name="이월" localSheetId="1">#REF!</definedName>
    <definedName name="이월">#REF!</definedName>
    <definedName name="이윤" localSheetId="1">#REF!</definedName>
    <definedName name="이윤">#REF!</definedName>
    <definedName name="이윤비" localSheetId="1">#REF!</definedName>
    <definedName name="이윤비">#REF!</definedName>
    <definedName name="이윤율" localSheetId="1">#REF!</definedName>
    <definedName name="이윤율">#REF!</definedName>
    <definedName name="이자" localSheetId="1" hidden="1">{#N/A,#N/A,FALSE,"정공"}</definedName>
    <definedName name="이자" localSheetId="22" hidden="1">{#N/A,#N/A,FALSE,"정공"}</definedName>
    <definedName name="이자" localSheetId="16" hidden="1">{#N/A,#N/A,FALSE,"정공"}</definedName>
    <definedName name="이자" hidden="1">{#N/A,#N/A,FALSE,"정공"}</definedName>
    <definedName name="이정" localSheetId="1">#REF!</definedName>
    <definedName name="이정">#REF!</definedName>
    <definedName name="이종옥" localSheetId="1">#REF!</definedName>
    <definedName name="이종옥">#REF!</definedName>
    <definedName name="이혁준" localSheetId="1" hidden="1">{#N/A,#N/A,FALSE,"단축1";#N/A,#N/A,FALSE,"단축2";#N/A,#N/A,FALSE,"단축3";#N/A,#N/A,FALSE,"장축";#N/A,#N/A,FALSE,"4WD"}</definedName>
    <definedName name="이혁준" localSheetId="22" hidden="1">{#N/A,#N/A,FALSE,"단축1";#N/A,#N/A,FALSE,"단축2";#N/A,#N/A,FALSE,"단축3";#N/A,#N/A,FALSE,"장축";#N/A,#N/A,FALSE,"4WD"}</definedName>
    <definedName name="이혁준" localSheetId="16" hidden="1">{#N/A,#N/A,FALSE,"단축1";#N/A,#N/A,FALSE,"단축2";#N/A,#N/A,FALSE,"단축3";#N/A,#N/A,FALSE,"장축";#N/A,#N/A,FALSE,"4WD"}</definedName>
    <definedName name="이혁준" hidden="1">{#N/A,#N/A,FALSE,"단축1";#N/A,#N/A,FALSE,"단축2";#N/A,#N/A,FALSE,"단축3";#N/A,#N/A,FALSE,"장축";#N/A,#N/A,FALSE,"4WD"}</definedName>
    <definedName name="이환율" localSheetId="1">#REF!</definedName>
    <definedName name="이환율">#REF!</definedName>
    <definedName name="인건비상승률" localSheetId="1">#REF!</definedName>
    <definedName name="인건비상승률">#REF!</definedName>
    <definedName name="인계" localSheetId="1" hidden="1">{#N/A,#N/A,TRUE,"Y생산";#N/A,#N/A,TRUE,"Y판매";#N/A,#N/A,TRUE,"Y총물량";#N/A,#N/A,TRUE,"Y능력";#N/A,#N/A,TRUE,"YKD"}</definedName>
    <definedName name="인계" localSheetId="22" hidden="1">{#N/A,#N/A,TRUE,"Y생산";#N/A,#N/A,TRUE,"Y판매";#N/A,#N/A,TRUE,"Y총물량";#N/A,#N/A,TRUE,"Y능력";#N/A,#N/A,TRUE,"YKD"}</definedName>
    <definedName name="인계" localSheetId="16" hidden="1">{#N/A,#N/A,TRUE,"Y생산";#N/A,#N/A,TRUE,"Y판매";#N/A,#N/A,TRUE,"Y총물량";#N/A,#N/A,TRUE,"Y능력";#N/A,#N/A,TRUE,"YKD"}</definedName>
    <definedName name="인계" hidden="1">{#N/A,#N/A,TRUE,"Y생산";#N/A,#N/A,TRUE,"Y판매";#N/A,#N/A,TRUE,"Y총물량";#N/A,#N/A,TRUE,"Y능력";#N/A,#N/A,TRUE,"YKD"}</definedName>
    <definedName name="인계획" localSheetId="1" hidden="1">{#N/A,#N/A,TRUE,"Y생산";#N/A,#N/A,TRUE,"Y판매";#N/A,#N/A,TRUE,"Y총물량";#N/A,#N/A,TRUE,"Y능력";#N/A,#N/A,TRUE,"YKD"}</definedName>
    <definedName name="인계획" localSheetId="22" hidden="1">{#N/A,#N/A,TRUE,"Y생산";#N/A,#N/A,TRUE,"Y판매";#N/A,#N/A,TRUE,"Y총물량";#N/A,#N/A,TRUE,"Y능력";#N/A,#N/A,TRUE,"YKD"}</definedName>
    <definedName name="인계획" localSheetId="16" hidden="1">{#N/A,#N/A,TRUE,"Y생산";#N/A,#N/A,TRUE,"Y판매";#N/A,#N/A,TRUE,"Y총물량";#N/A,#N/A,TRUE,"Y능력";#N/A,#N/A,TRUE,"YKD"}</definedName>
    <definedName name="인계획" hidden="1">{#N/A,#N/A,TRUE,"Y생산";#N/A,#N/A,TRUE,"Y판매";#N/A,#N/A,TRUE,"Y총물량";#N/A,#N/A,TRUE,"Y능력";#N/A,#N/A,TRUE,"YKD"}</definedName>
    <definedName name="인당생산액계" localSheetId="1">#REF!</definedName>
    <definedName name="인당생산액계">#REF!</definedName>
    <definedName name="인당생산액계획계" localSheetId="1">#REF!</definedName>
    <definedName name="인당생산액계획계">#REF!</definedName>
    <definedName name="인당생산액계획광주" localSheetId="1">#REF!</definedName>
    <definedName name="인당생산액계획광주">#REF!</definedName>
    <definedName name="인당생산액계획남산" localSheetId="1">#REF!</definedName>
    <definedName name="인당생산액계획남산">#REF!</definedName>
    <definedName name="인당생산액계획반월" localSheetId="1">#REF!</definedName>
    <definedName name="인당생산액계획반월">#REF!</definedName>
    <definedName name="인당생산액계획정동" localSheetId="1">#REF!</definedName>
    <definedName name="인당생산액계획정동">#REF!</definedName>
    <definedName name="인당생산액광주" localSheetId="1">#REF!</definedName>
    <definedName name="인당생산액광주">#REF!</definedName>
    <definedName name="인당생산액남산" localSheetId="1">#REF!</definedName>
    <definedName name="인당생산액남산">#REF!</definedName>
    <definedName name="인당생산액반월" localSheetId="1">#REF!</definedName>
    <definedName name="인당생산액반월">#REF!</definedName>
    <definedName name="인당생산액정동" localSheetId="1">#REF!</definedName>
    <definedName name="인당생산액정동">#REF!</definedName>
    <definedName name="인당월교육시간" localSheetId="1">#REF!</definedName>
    <definedName name="인당월교육시간">#REF!</definedName>
    <definedName name="인몰드2" localSheetId="1" hidden="1">{#N/A,#N/A,FALSE,"단축1";#N/A,#N/A,FALSE,"단축2";#N/A,#N/A,FALSE,"단축3";#N/A,#N/A,FALSE,"장축";#N/A,#N/A,FALSE,"4WD"}</definedName>
    <definedName name="인몰드2" localSheetId="22" hidden="1">{#N/A,#N/A,FALSE,"단축1";#N/A,#N/A,FALSE,"단축2";#N/A,#N/A,FALSE,"단축3";#N/A,#N/A,FALSE,"장축";#N/A,#N/A,FALSE,"4WD"}</definedName>
    <definedName name="인몰드2" localSheetId="16" hidden="1">{#N/A,#N/A,FALSE,"단축1";#N/A,#N/A,FALSE,"단축2";#N/A,#N/A,FALSE,"단축3";#N/A,#N/A,FALSE,"장축";#N/A,#N/A,FALSE,"4WD"}</definedName>
    <definedName name="인몰드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22" hidden="1">{#N/A,#N/A,FALSE,"단축1";#N/A,#N/A,FALSE,"단축2";#N/A,#N/A,FALSE,"단축3";#N/A,#N/A,FALSE,"장축";#N/A,#N/A,FALSE,"4WD"}</definedName>
    <definedName name="인몰드성형" localSheetId="16" hidden="1">{#N/A,#N/A,FALSE,"단축1";#N/A,#N/A,FALSE,"단축2";#N/A,#N/A,FALSE,"단축3";#N/A,#N/A,FALSE,"장축";#N/A,#N/A,FALSE,"4WD"}</definedName>
    <definedName name="인몰드성형" hidden="1">{#N/A,#N/A,FALSE,"단축1";#N/A,#N/A,FALSE,"단축2";#N/A,#N/A,FALSE,"단축3";#N/A,#N/A,FALSE,"장축";#N/A,#N/A,FALSE,"4WD"}</definedName>
    <definedName name="인상" localSheetId="1">#REF!</definedName>
    <definedName name="인상">#REF!</definedName>
    <definedName name="인상1안" localSheetId="1" hidden="1">{#N/A,#N/A,FALSE,"단축1";#N/A,#N/A,FALSE,"단축2";#N/A,#N/A,FALSE,"단축3";#N/A,#N/A,FALSE,"장축";#N/A,#N/A,FALSE,"4WD"}</definedName>
    <definedName name="인상1안" localSheetId="22" hidden="1">{#N/A,#N/A,FALSE,"단축1";#N/A,#N/A,FALSE,"단축2";#N/A,#N/A,FALSE,"단축3";#N/A,#N/A,FALSE,"장축";#N/A,#N/A,FALSE,"4WD"}</definedName>
    <definedName name="인상1안" localSheetId="16" hidden="1">{#N/A,#N/A,FALSE,"단축1";#N/A,#N/A,FALSE,"단축2";#N/A,#N/A,FALSE,"단축3";#N/A,#N/A,FALSE,"장축";#N/A,#N/A,FALSE,"4WD"}</definedName>
    <definedName name="인상1안" hidden="1">{#N/A,#N/A,FALSE,"단축1";#N/A,#N/A,FALSE,"단축2";#N/A,#N/A,FALSE,"단축3";#N/A,#N/A,FALSE,"장축";#N/A,#N/A,FALSE,"4WD"}</definedName>
    <definedName name="인쇄제목" localSheetId="1">#REF!</definedName>
    <definedName name="인쇄제목">#REF!</definedName>
    <definedName name="인원" localSheetId="1" hidden="1">{#N/A,#N/A,FALSE,"단축1";#N/A,#N/A,FALSE,"단축2";#N/A,#N/A,FALSE,"단축3";#N/A,#N/A,FALSE,"장축";#N/A,#N/A,FALSE,"4WD"}</definedName>
    <definedName name="인원" localSheetId="22" hidden="1">{#N/A,#N/A,FALSE,"단축1";#N/A,#N/A,FALSE,"단축2";#N/A,#N/A,FALSE,"단축3";#N/A,#N/A,FALSE,"장축";#N/A,#N/A,FALSE,"4WD"}</definedName>
    <definedName name="인원" localSheetId="16" hidden="1">{#N/A,#N/A,FALSE,"단축1";#N/A,#N/A,FALSE,"단축2";#N/A,#N/A,FALSE,"단축3";#N/A,#N/A,FALSE,"장축";#N/A,#N/A,FALSE,"4WD"}</definedName>
    <definedName name="인원" localSheetId="17" hidden="1">{#N/A,#N/A,FALSE,"단축1";#N/A,#N/A,FALSE,"단축2";#N/A,#N/A,FALSE,"단축3";#N/A,#N/A,FALSE,"장축";#N/A,#N/A,FALSE,"4WD"}</definedName>
    <definedName name="인원" localSheetId="23" hidden="1">{#N/A,#N/A,FALSE,"단축1";#N/A,#N/A,FALSE,"단축2";#N/A,#N/A,FALSE,"단축3";#N/A,#N/A,FALSE,"장축";#N/A,#N/A,FALSE,"4WD"}</definedName>
    <definedName name="인원" hidden="1">{#N/A,#N/A,FALSE,"단축1";#N/A,#N/A,FALSE,"단축2";#N/A,#N/A,FALSE,"단축3";#N/A,#N/A,FALSE,"장축";#N/A,#N/A,FALSE,"4WD"}</definedName>
    <definedName name="인원3" localSheetId="1">#REF!</definedName>
    <definedName name="인원3">#REF!</definedName>
    <definedName name="인원계" localSheetId="1">#REF!</definedName>
    <definedName name="인원계">#REF!</definedName>
    <definedName name="인원광주" localSheetId="1">#REF!</definedName>
    <definedName name="인원광주">#REF!</definedName>
    <definedName name="인원남산" localSheetId="1">#REF!</definedName>
    <definedName name="인원남산">#REF!</definedName>
    <definedName name="인원반월" localSheetId="1">#REF!</definedName>
    <definedName name="인원반월">#REF!</definedName>
    <definedName name="인원배치" localSheetId="1">#REF!</definedName>
    <definedName name="인원배치">#REF!</definedName>
    <definedName name="인원사관" localSheetId="1">#REF!</definedName>
    <definedName name="인원사관">#REF!</definedName>
    <definedName name="인원생기" localSheetId="1">#REF!</definedName>
    <definedName name="인원생기">#REF!</definedName>
    <definedName name="인원영업" localSheetId="1">#REF!</definedName>
    <definedName name="인원영업">#REF!</definedName>
    <definedName name="인원정동" localSheetId="1">#REF!</definedName>
    <definedName name="인원정동">#REF!</definedName>
    <definedName name="인원직영계" localSheetId="1">#REF!</definedName>
    <definedName name="인원직영계">#REF!</definedName>
    <definedName name="인원직영광주" localSheetId="1">#REF!</definedName>
    <definedName name="인원직영광주">#REF!</definedName>
    <definedName name="인원직영남산" localSheetId="1">#REF!</definedName>
    <definedName name="인원직영남산">#REF!</definedName>
    <definedName name="인원직영반월" localSheetId="1">#REF!</definedName>
    <definedName name="인원직영반월">#REF!</definedName>
    <definedName name="인원직영사관" localSheetId="1">#REF!</definedName>
    <definedName name="인원직영사관">#REF!</definedName>
    <definedName name="인원직영생기" localSheetId="1">#REF!</definedName>
    <definedName name="인원직영생기">#REF!</definedName>
    <definedName name="인원직영영업" localSheetId="1">#REF!</definedName>
    <definedName name="인원직영영업">#REF!</definedName>
    <definedName name="인원직영정동" localSheetId="1">#REF!</definedName>
    <definedName name="인원직영정동">#REF!</definedName>
    <definedName name="인원직영품보" localSheetId="1">#REF!</definedName>
    <definedName name="인원직영품보">#REF!</definedName>
    <definedName name="인원충돌" localSheetId="1">#REF!</definedName>
    <definedName name="인원충돌">#REF!</definedName>
    <definedName name="인원품보" localSheetId="1">#REF!</definedName>
    <definedName name="인원품보">#REF!</definedName>
    <definedName name="인원하청광주" localSheetId="1">#REF!</definedName>
    <definedName name="인원하청광주">#REF!</definedName>
    <definedName name="인원하청남산" localSheetId="1">#REF!</definedName>
    <definedName name="인원하청남산">#REF!</definedName>
    <definedName name="인원하청반월" localSheetId="1">#REF!</definedName>
    <definedName name="인원하청반월">#REF!</definedName>
    <definedName name="인원하청정동" localSheetId="1">#REF!</definedName>
    <definedName name="인원하청정동">#REF!</definedName>
    <definedName name="人人人" localSheetId="1" hidden="1">{#N/A,#N/A,FALSE,"단축1";#N/A,#N/A,FALSE,"단축2";#N/A,#N/A,FALSE,"단축3";#N/A,#N/A,FALSE,"장축";#N/A,#N/A,FALSE,"4WD"}</definedName>
    <definedName name="人人人" localSheetId="22" hidden="1">{#N/A,#N/A,FALSE,"단축1";#N/A,#N/A,FALSE,"단축2";#N/A,#N/A,FALSE,"단축3";#N/A,#N/A,FALSE,"장축";#N/A,#N/A,FALSE,"4WD"}</definedName>
    <definedName name="人人人" localSheetId="16" hidden="1">{#N/A,#N/A,FALSE,"단축1";#N/A,#N/A,FALSE,"단축2";#N/A,#N/A,FALSE,"단축3";#N/A,#N/A,FALSE,"장축";#N/A,#N/A,FALSE,"4WD"}</definedName>
    <definedName name="人人人" hidden="1">{#N/A,#N/A,FALSE,"단축1";#N/A,#N/A,FALSE,"단축2";#N/A,#N/A,FALSE,"단축3";#N/A,#N/A,FALSE,"장축";#N/A,#N/A,FALSE,"4WD"}</definedName>
    <definedName name="일" localSheetId="1">#REF!</definedName>
    <definedName name="일">#REF!</definedName>
    <definedName name="일1" localSheetId="1">#REF!</definedName>
    <definedName name="일1">#REF!</definedName>
    <definedName name="일관비" localSheetId="1">#REF!</definedName>
    <definedName name="일관비">#REF!</definedName>
    <definedName name="일관비율" localSheetId="1">#REF!</definedName>
    <definedName name="일관비율">#REF!</definedName>
    <definedName name="일광" localSheetId="1" hidden="1">{#N/A,#N/A,FALSE,"단축1";#N/A,#N/A,FALSE,"단축2";#N/A,#N/A,FALSE,"단축3";#N/A,#N/A,FALSE,"장축";#N/A,#N/A,FALSE,"4WD"}</definedName>
    <definedName name="일광" localSheetId="22" hidden="1">{#N/A,#N/A,FALSE,"단축1";#N/A,#N/A,FALSE,"단축2";#N/A,#N/A,FALSE,"단축3";#N/A,#N/A,FALSE,"장축";#N/A,#N/A,FALSE,"4WD"}</definedName>
    <definedName name="일광" localSheetId="16" hidden="1">{#N/A,#N/A,FALSE,"단축1";#N/A,#N/A,FALSE,"단축2";#N/A,#N/A,FALSE,"단축3";#N/A,#N/A,FALSE,"장축";#N/A,#N/A,FALSE,"4WD"}</definedName>
    <definedName name="일광" hidden="1">{#N/A,#N/A,FALSE,"단축1";#N/A,#N/A,FALSE,"단축2";#N/A,#N/A,FALSE,"단축3";#N/A,#N/A,FALSE,"장축";#N/A,#N/A,FALSE,"4WD"}</definedName>
    <definedName name="일반" localSheetId="1">#REF!</definedName>
    <definedName name="일반">#REF!</definedName>
    <definedName name="일반퇴충" localSheetId="1">#REF!</definedName>
    <definedName name="일반퇴충">#REF!</definedName>
    <definedName name="일일" localSheetId="1" hidden="1">{#N/A,#N/A,FALSE,"KMC최종회의(7월) 자료"}</definedName>
    <definedName name="일일" localSheetId="22" hidden="1">{#N/A,#N/A,FALSE,"KMC최종회의(7월) 자료"}</definedName>
    <definedName name="일일" localSheetId="16" hidden="1">{#N/A,#N/A,FALSE,"KMC최종회의(7월) 자료"}</definedName>
    <definedName name="일일" hidden="1">{#N/A,#N/A,FALSE,"KMC최종회의(7월) 자료"}</definedName>
    <definedName name="일자_1998.04.07" localSheetId="1">#REF!</definedName>
    <definedName name="일자_1998.04.07">#REF!</definedName>
    <definedName name="일자별" localSheetId="1" hidden="1">{#N/A,#N/A,TRUE,"Y생산";#N/A,#N/A,TRUE,"Y판매";#N/A,#N/A,TRUE,"Y총물량";#N/A,#N/A,TRUE,"Y능력";#N/A,#N/A,TRUE,"YKD"}</definedName>
    <definedName name="일자별" localSheetId="22" hidden="1">{#N/A,#N/A,TRUE,"Y생산";#N/A,#N/A,TRUE,"Y판매";#N/A,#N/A,TRUE,"Y총물량";#N/A,#N/A,TRUE,"Y능력";#N/A,#N/A,TRUE,"YKD"}</definedName>
    <definedName name="일자별" localSheetId="16" hidden="1">{#N/A,#N/A,TRUE,"Y생산";#N/A,#N/A,TRUE,"Y판매";#N/A,#N/A,TRUE,"Y총물량";#N/A,#N/A,TRUE,"Y능력";#N/A,#N/A,TRUE,"YKD"}</definedName>
    <definedName name="일자별" hidden="1">{#N/A,#N/A,TRUE,"Y생산";#N/A,#N/A,TRUE,"Y판매";#N/A,#N/A,TRUE,"Y총물량";#N/A,#N/A,TRUE,"Y능력";#N/A,#N/A,TRUE,"YKD"}</definedName>
    <definedName name="일정" localSheetId="1" hidden="1">{#N/A,#N/A,FALSE,"단축1";#N/A,#N/A,FALSE,"단축2";#N/A,#N/A,FALSE,"단축3";#N/A,#N/A,FALSE,"장축";#N/A,#N/A,FALSE,"4WD"}</definedName>
    <definedName name="일정" hidden="1">{#N/A,#N/A,FALSE,"단축1";#N/A,#N/A,FALSE,"단축2";#N/A,#N/A,FALSE,"단축3";#N/A,#N/A,FALSE,"장축";#N/A,#N/A,FALSE,"4WD"}</definedName>
    <definedName name="일정1" localSheetId="1" hidden="1">{#N/A,#N/A,FALSE,"단축1";#N/A,#N/A,FALSE,"단축2";#N/A,#N/A,FALSE,"단축3";#N/A,#N/A,FALSE,"장축";#N/A,#N/A,FALSE,"4WD"}</definedName>
    <definedName name="일정1" hidden="1">{#N/A,#N/A,FALSE,"단축1";#N/A,#N/A,FALSE,"단축2";#N/A,#N/A,FALSE,"단축3";#N/A,#N/A,FALSE,"장축";#N/A,#N/A,FALSE,"4WD"}</definedName>
    <definedName name="일정3" localSheetId="1" hidden="1">{#N/A,#N/A,FALSE,"단축1";#N/A,#N/A,FALSE,"단축2";#N/A,#N/A,FALSE,"단축3";#N/A,#N/A,FALSE,"장축";#N/A,#N/A,FALSE,"4WD"}</definedName>
    <definedName name="일정3" hidden="1">{#N/A,#N/A,FALSE,"단축1";#N/A,#N/A,FALSE,"단축2";#N/A,#N/A,FALSE,"단축3";#N/A,#N/A,FALSE,"장축";#N/A,#N/A,FALSE,"4WD"}</definedName>
    <definedName name="일정계획">[1]!BlankMacro1</definedName>
    <definedName name="일환율" localSheetId="1">#REF!</definedName>
    <definedName name="일환율">#REF!</definedName>
    <definedName name="임동원" localSheetId="1" hidden="1">{#N/A,#N/A,FALSE,"정공"}</definedName>
    <definedName name="임동원" localSheetId="22" hidden="1">{#N/A,#N/A,FALSE,"정공"}</definedName>
    <definedName name="임동원" localSheetId="16" hidden="1">{#N/A,#N/A,FALSE,"정공"}</definedName>
    <definedName name="임동원" hidden="1">{#N/A,#N/A,FALSE,"정공"}</definedName>
    <definedName name="임률" localSheetId="1">#REF!</definedName>
    <definedName name="임률">#REF!</definedName>
    <definedName name="임병길" localSheetId="1" hidden="1">{#N/A,#N/A,FALSE,"단축1";#N/A,#N/A,FALSE,"단축2";#N/A,#N/A,FALSE,"단축3";#N/A,#N/A,FALSE,"장축";#N/A,#N/A,FALSE,"4WD"}</definedName>
    <definedName name="임병길" hidden="1">{#N/A,#N/A,FALSE,"단축1";#N/A,#N/A,FALSE,"단축2";#N/A,#N/A,FALSE,"단축3";#N/A,#N/A,FALSE,"장축";#N/A,#N/A,FALSE,"4WD"}</definedName>
    <definedName name="임시" localSheetId="1">#REF!</definedName>
    <definedName name="임시">#REF!</definedName>
    <definedName name="임시2" localSheetId="1" hidden="1">{#N/A,#N/A,FALSE,"단축1";#N/A,#N/A,FALSE,"단축2";#N/A,#N/A,FALSE,"단축3";#N/A,#N/A,FALSE,"장축";#N/A,#N/A,FALSE,"4WD"}</definedName>
    <definedName name="임시2" localSheetId="22" hidden="1">{#N/A,#N/A,FALSE,"단축1";#N/A,#N/A,FALSE,"단축2";#N/A,#N/A,FALSE,"단축3";#N/A,#N/A,FALSE,"장축";#N/A,#N/A,FALSE,"4WD"}</definedName>
    <definedName name="임시2" localSheetId="16" hidden="1">{#N/A,#N/A,FALSE,"단축1";#N/A,#N/A,FALSE,"단축2";#N/A,#N/A,FALSE,"단축3";#N/A,#N/A,FALSE,"장축";#N/A,#N/A,FALSE,"4WD"}</definedName>
    <definedName name="임시2" hidden="1">{#N/A,#N/A,FALSE,"단축1";#N/A,#N/A,FALSE,"단축2";#N/A,#N/A,FALSE,"단축3";#N/A,#N/A,FALSE,"장축";#N/A,#N/A,FALSE,"4WD"}</definedName>
    <definedName name="임시파일" localSheetId="1">BlankMacro1</definedName>
    <definedName name="임시파일">BlankMacro1</definedName>
    <definedName name="임율" localSheetId="1">#REF!</definedName>
    <definedName name="임율">#REF!</definedName>
    <definedName name="임율DATA" localSheetId="1">#REF!</definedName>
    <definedName name="임율DATA">#REF!</definedName>
    <definedName name="임율선택" localSheetId="1">#REF!</definedName>
    <definedName name="임율선택">#REF!</definedName>
    <definedName name="입고BS" localSheetId="1">#REF!</definedName>
    <definedName name="입고BS">#REF!</definedName>
    <definedName name="입고BS2" localSheetId="1">#REF!</definedName>
    <definedName name="입고BS2">#REF!</definedName>
    <definedName name="입고FDPDRSTM" localSheetId="1">#REF!</definedName>
    <definedName name="입고FDPDRSTM">#REF!</definedName>
    <definedName name="입고FDPDRSTM2" localSheetId="1">#REF!</definedName>
    <definedName name="입고FDPDRSTM2">#REF!</definedName>
    <definedName name="입고MIP" localSheetId="1">#REF!</definedName>
    <definedName name="입고MIP">#REF!</definedName>
    <definedName name="입고MIP2" localSheetId="1">#REF!</definedName>
    <definedName name="입고MIP2">#REF!</definedName>
    <definedName name="입고SCEU" localSheetId="1">#REF!</definedName>
    <definedName name="입고SCEU">#REF!</definedName>
    <definedName name="입고SCEU2" localSheetId="1">#REF!</definedName>
    <definedName name="입고SCEU2">#REF!</definedName>
    <definedName name="입고공통" localSheetId="1">#REF!</definedName>
    <definedName name="입고공통">#REF!</definedName>
    <definedName name="입고공통2" localSheetId="1">#REF!</definedName>
    <definedName name="입고공통2">#REF!</definedName>
    <definedName name="扔掉" localSheetId="1" hidden="1">{#N/A,#N/A,FALSE,"단축1";#N/A,#N/A,FALSE,"단축2";#N/A,#N/A,FALSE,"단축3";#N/A,#N/A,FALSE,"장축";#N/A,#N/A,FALSE,"4WD"}</definedName>
    <definedName name="扔掉" localSheetId="22" hidden="1">{#N/A,#N/A,FALSE,"단축1";#N/A,#N/A,FALSE,"단축2";#N/A,#N/A,FALSE,"단축3";#N/A,#N/A,FALSE,"장축";#N/A,#N/A,FALSE,"4WD"}</definedName>
    <definedName name="扔掉" localSheetId="16" hidden="1">{#N/A,#N/A,FALSE,"단축1";#N/A,#N/A,FALSE,"단축2";#N/A,#N/A,FALSE,"단축3";#N/A,#N/A,FALSE,"장축";#N/A,#N/A,FALSE,"4WD"}</definedName>
    <definedName name="扔掉" hidden="1">{#N/A,#N/A,FALSE,"단축1";#N/A,#N/A,FALSE,"단축2";#N/A,#N/A,FALSE,"단축3";#N/A,#N/A,FALSE,"장축";#N/A,#N/A,FALSE,"4WD"}</definedName>
    <definedName name="ㅈ" localSheetId="1" hidden="1">{#N/A,#N/A,FALSE,"정공"}</definedName>
    <definedName name="ㅈ" localSheetId="22" hidden="1">{#N/A,#N/A,FALSE,"정공"}</definedName>
    <definedName name="ㅈ" localSheetId="16" hidden="1">{#N/A,#N/A,FALSE,"정공"}</definedName>
    <definedName name="ㅈ" hidden="1">{#N/A,#N/A,FALSE,"정공"}</definedName>
    <definedName name="ㅈ고모" localSheetId="1" hidden="1">{#N/A,#N/A,FALSE,"단축1";#N/A,#N/A,FALSE,"단축2";#N/A,#N/A,FALSE,"단축3";#N/A,#N/A,FALSE,"장축";#N/A,#N/A,FALSE,"4WD"}</definedName>
    <definedName name="ㅈ고모" localSheetId="22" hidden="1">{#N/A,#N/A,FALSE,"단축1";#N/A,#N/A,FALSE,"단축2";#N/A,#N/A,FALSE,"단축3";#N/A,#N/A,FALSE,"장축";#N/A,#N/A,FALSE,"4WD"}</definedName>
    <definedName name="ㅈ고모" localSheetId="16" hidden="1">{#N/A,#N/A,FALSE,"단축1";#N/A,#N/A,FALSE,"단축2";#N/A,#N/A,FALSE,"단축3";#N/A,#N/A,FALSE,"장축";#N/A,#N/A,FALSE,"4WD"}</definedName>
    <definedName name="ㅈ고모" hidden="1">{#N/A,#N/A,FALSE,"단축1";#N/A,#N/A,FALSE,"단축2";#N/A,#N/A,FALSE,"단축3";#N/A,#N/A,FALSE,"장축";#N/A,#N/A,FALSE,"4WD"}</definedName>
    <definedName name="ㅈㄴㅇㄹㅊㅁ" localSheetId="1" hidden="1">{#N/A,#N/A,FALSE,"단축1";#N/A,#N/A,FALSE,"단축2";#N/A,#N/A,FALSE,"단축3";#N/A,#N/A,FALSE,"장축";#N/A,#N/A,FALSE,"4WD"}</definedName>
    <definedName name="ㅈㄴㅇㄹㅊㅁ" localSheetId="22" hidden="1">{#N/A,#N/A,FALSE,"단축1";#N/A,#N/A,FALSE,"단축2";#N/A,#N/A,FALSE,"단축3";#N/A,#N/A,FALSE,"장축";#N/A,#N/A,FALSE,"4WD"}</definedName>
    <definedName name="ㅈㄴㅇㄹㅊㅁ" localSheetId="16" hidden="1">{#N/A,#N/A,FALSE,"단축1";#N/A,#N/A,FALSE,"단축2";#N/A,#N/A,FALSE,"단축3";#N/A,#N/A,FALSE,"장축";#N/A,#N/A,FALSE,"4WD"}</definedName>
    <definedName name="ㅈㄴㅇㄹㅊㅁ" hidden="1">{#N/A,#N/A,FALSE,"단축1";#N/A,#N/A,FALSE,"단축2";#N/A,#N/A,FALSE,"단축3";#N/A,#N/A,FALSE,"장축";#N/A,#N/A,FALSE,"4WD"}</definedName>
    <definedName name="ㅈㄷ" localSheetId="1">#REF!</definedName>
    <definedName name="ㅈㄷ">#REF!</definedName>
    <definedName name="ㅈㄷㄱㅈㅂ" localSheetId="1">#REF!</definedName>
    <definedName name="ㅈㄷㄱㅈㅂ">#REF!</definedName>
    <definedName name="ㅈㄷㄴ" localSheetId="1" hidden="1">{#N/A,#N/A,FALSE,"단축1";#N/A,#N/A,FALSE,"단축2";#N/A,#N/A,FALSE,"단축3";#N/A,#N/A,FALSE,"장축";#N/A,#N/A,FALSE,"4WD"}</definedName>
    <definedName name="ㅈㄷㄴ" localSheetId="22" hidden="1">{#N/A,#N/A,FALSE,"단축1";#N/A,#N/A,FALSE,"단축2";#N/A,#N/A,FALSE,"단축3";#N/A,#N/A,FALSE,"장축";#N/A,#N/A,FALSE,"4WD"}</definedName>
    <definedName name="ㅈㄷㄴ" localSheetId="16" hidden="1">{#N/A,#N/A,FALSE,"단축1";#N/A,#N/A,FALSE,"단축2";#N/A,#N/A,FALSE,"단축3";#N/A,#N/A,FALSE,"장축";#N/A,#N/A,FALSE,"4WD"}</definedName>
    <definedName name="ㅈㄷㄴ" hidden="1">{#N/A,#N/A,FALSE,"단축1";#N/A,#N/A,FALSE,"단축2";#N/A,#N/A,FALSE,"단축3";#N/A,#N/A,FALSE,"장축";#N/A,#N/A,FALSE,"4WD"}</definedName>
    <definedName name="ㅈㄹ" localSheetId="1" hidden="1">{#N/A,#N/A,FALSE,"KMC최종회의(7월) 자료"}</definedName>
    <definedName name="ㅈㄹ" localSheetId="22" hidden="1">{#N/A,#N/A,FALSE,"KMC최종회의(7월) 자료"}</definedName>
    <definedName name="ㅈㄹ" localSheetId="16" hidden="1">{#N/A,#N/A,FALSE,"KMC최종회의(7월) 자료"}</definedName>
    <definedName name="ㅈㄹ" hidden="1">{#N/A,#N/A,FALSE,"KMC최종회의(7월) 자료"}</definedName>
    <definedName name="ㅈㅈ">'[1]계정관리 (실적) 2016'!ㅈㅈ</definedName>
    <definedName name="ㅈㅈㅈ">[1]!BlankMacro1</definedName>
    <definedName name="ㅈㅈㅈㅈ" localSheetId="1" hidden="1">{#N/A,#N/A,FALSE,"정공"}</definedName>
    <definedName name="ㅈㅈㅈㅈ" localSheetId="22" hidden="1">{#N/A,#N/A,FALSE,"정공"}</definedName>
    <definedName name="ㅈㅈㅈㅈ" localSheetId="16" hidden="1">{#N/A,#N/A,FALSE,"정공"}</definedName>
    <definedName name="ㅈㅈㅈㅈ" hidden="1">{#N/A,#N/A,FALSE,"정공"}</definedName>
    <definedName name="ㅈㅈㅈㅈㅈㅈㅈㅈㅈ">[1]!BlankMacro1</definedName>
    <definedName name="ㅈㅈㅈㅈㅈㅈㅈㅈㅈㅈ">[1]!BlankMacro1</definedName>
    <definedName name="ㅈㅈㅈㅈㅈㅈㅈㅈㅈㅈㅈ">[1]!BlankMacro1</definedName>
    <definedName name="ㅈㅈㅈㅈㅈㅈㅈㅈㅈㅈㅈㅈ">[1]!BlankMacro1</definedName>
    <definedName name="ㅈㅈㅈㅈㅈㅈㅈㅈㅈㅈㅈㅈㅈ">[1]!BlankMacro1</definedName>
    <definedName name="ㅈㅈㅈㅈㅈㅈㅈㅈㅈㅈㅈㅈㅈㅈㅈ">[1]!BlankMacro1</definedName>
    <definedName name="ㅈㅈㅈㅈㅈㅈㅈㅈㅈㅈㅈㅈㅈㅈㅈㅈㅈㅈ">[1]!BlankMacro1</definedName>
    <definedName name="ㅈㅈㅈㅈㅈㅈㅈㅈㅈㅈㅈㅈㅈㅈㅈㅈㅈㅈㅈㅈㅈㅈ">[1]!BlankMacro1</definedName>
    <definedName name="ㅈ행" localSheetId="1">#REF!</definedName>
    <definedName name="ㅈ행">#REF!</definedName>
    <definedName name="자">[1]!BlankMacro1</definedName>
    <definedName name="자금계획" localSheetId="1" hidden="1">{#N/A,#N/A,FALSE,"정공"}</definedName>
    <definedName name="자금계획" localSheetId="22" hidden="1">{#N/A,#N/A,FALSE,"정공"}</definedName>
    <definedName name="자금계획" localSheetId="16" hidden="1">{#N/A,#N/A,FALSE,"정공"}</definedName>
    <definedName name="자금계획" hidden="1">{#N/A,#N/A,FALSE,"정공"}</definedName>
    <definedName name="자기" localSheetId="1" hidden="1">{#N/A,#N/A,FALSE,"단축1";#N/A,#N/A,FALSE,"단축2";#N/A,#N/A,FALSE,"단축3";#N/A,#N/A,FALSE,"장축";#N/A,#N/A,FALSE,"4WD"}</definedName>
    <definedName name="자기" localSheetId="22" hidden="1">{#N/A,#N/A,FALSE,"단축1";#N/A,#N/A,FALSE,"단축2";#N/A,#N/A,FALSE,"단축3";#N/A,#N/A,FALSE,"장축";#N/A,#N/A,FALSE,"4WD"}</definedName>
    <definedName name="자기" localSheetId="16" hidden="1">{#N/A,#N/A,FALSE,"단축1";#N/A,#N/A,FALSE,"단축2";#N/A,#N/A,FALSE,"단축3";#N/A,#N/A,FALSE,"장축";#N/A,#N/A,FALSE,"4WD"}</definedName>
    <definedName name="자기" hidden="1">{#N/A,#N/A,FALSE,"단축1";#N/A,#N/A,FALSE,"단축2";#N/A,#N/A,FALSE,"단축3";#N/A,#N/A,FALSE,"장축";#N/A,#N/A,FALSE,"4WD"}</definedName>
    <definedName name="자기자본비용_인정이자" localSheetId="1">#REF!</definedName>
    <definedName name="자기자본비용_인정이자">#REF!</definedName>
    <definedName name="자료" localSheetId="1">#REF!</definedName>
    <definedName name="자료">#REF!</definedName>
    <definedName name="자료정리" localSheetId="1" hidden="1">{#N/A,#N/A,FALSE,"단축1";#N/A,#N/A,FALSE,"단축2";#N/A,#N/A,FALSE,"단축3";#N/A,#N/A,FALSE,"장축";#N/A,#N/A,FALSE,"4WD"}</definedName>
    <definedName name="자료정리" localSheetId="22" hidden="1">{#N/A,#N/A,FALSE,"단축1";#N/A,#N/A,FALSE,"단축2";#N/A,#N/A,FALSE,"단축3";#N/A,#N/A,FALSE,"장축";#N/A,#N/A,FALSE,"4WD"}</definedName>
    <definedName name="자료정리" localSheetId="16" hidden="1">{#N/A,#N/A,FALSE,"단축1";#N/A,#N/A,FALSE,"단축2";#N/A,#N/A,FALSE,"단축3";#N/A,#N/A,FALSE,"장축";#N/A,#N/A,FALSE,"4WD"}</definedName>
    <definedName name="자료정리" hidden="1">{#N/A,#N/A,FALSE,"단축1";#N/A,#N/A,FALSE,"단축2";#N/A,#N/A,FALSE,"단축3";#N/A,#N/A,FALSE,"장축";#N/A,#N/A,FALSE,"4WD"}</definedName>
    <definedName name="자본금" localSheetId="1" hidden="1">{#N/A,#N/A,FALSE,"정공"}</definedName>
    <definedName name="자본금" localSheetId="22" hidden="1">{#N/A,#N/A,FALSE,"정공"}</definedName>
    <definedName name="자본금" localSheetId="16" hidden="1">{#N/A,#N/A,FALSE,"정공"}</definedName>
    <definedName name="자본금" hidden="1">{#N/A,#N/A,FALSE,"정공"}</definedName>
    <definedName name="자자자잦" localSheetId="1" hidden="1">{#N/A,#N/A,FALSE,"정공"}</definedName>
    <definedName name="자자자잦" localSheetId="22" hidden="1">{#N/A,#N/A,FALSE,"정공"}</definedName>
    <definedName name="자자자잦" localSheetId="16" hidden="1">{#N/A,#N/A,FALSE,"정공"}</definedName>
    <definedName name="자자자잦" hidden="1">{#N/A,#N/A,FALSE,"정공"}</definedName>
    <definedName name="자작1" localSheetId="1" hidden="1">{#N/A,#N/A,FALSE,"KMC최종회의(7월) 자료"}</definedName>
    <definedName name="자작1" localSheetId="22" hidden="1">{#N/A,#N/A,FALSE,"KMC최종회의(7월) 자료"}</definedName>
    <definedName name="자작1" localSheetId="16" hidden="1">{#N/A,#N/A,FALSE,"KMC최종회의(7월) 자료"}</definedName>
    <definedName name="자작1" hidden="1">{#N/A,#N/A,FALSE,"KMC최종회의(7월) 자료"}</definedName>
    <definedName name="자작폐기액계" localSheetId="1">#REF!</definedName>
    <definedName name="자작폐기액계">#REF!</definedName>
    <definedName name="자작폐기액계획계" localSheetId="1">#REF!</definedName>
    <definedName name="자작폐기액계획계">#REF!</definedName>
    <definedName name="자작폐기액계획광주" localSheetId="1">#REF!</definedName>
    <definedName name="자작폐기액계획광주">#REF!</definedName>
    <definedName name="자작폐기액계획남산" localSheetId="1">#REF!</definedName>
    <definedName name="자작폐기액계획남산">#REF!</definedName>
    <definedName name="자작폐기액계획반월" localSheetId="1">#REF!</definedName>
    <definedName name="자작폐기액계획반월">#REF!</definedName>
    <definedName name="자작폐기액계획정동" localSheetId="1">#REF!</definedName>
    <definedName name="자작폐기액계획정동">#REF!</definedName>
    <definedName name="자작폐기액광주" localSheetId="1">#REF!</definedName>
    <definedName name="자작폐기액광주">#REF!</definedName>
    <definedName name="자작폐기액남산" localSheetId="1">#REF!</definedName>
    <definedName name="자작폐기액남산">#REF!</definedName>
    <definedName name="자작폐기액반월" localSheetId="1">#REF!</definedName>
    <definedName name="자작폐기액반월">#REF!</definedName>
    <definedName name="자작폐기액정동" localSheetId="1">#REF!</definedName>
    <definedName name="자작폐기액정동">#REF!</definedName>
    <definedName name="자잦" localSheetId="1" hidden="1">{#N/A,#N/A,FALSE,"단축1";#N/A,#N/A,FALSE,"단축2";#N/A,#N/A,FALSE,"단축3";#N/A,#N/A,FALSE,"장축";#N/A,#N/A,FALSE,"4WD"}</definedName>
    <definedName name="자잦" localSheetId="22" hidden="1">{#N/A,#N/A,FALSE,"단축1";#N/A,#N/A,FALSE,"단축2";#N/A,#N/A,FALSE,"단축3";#N/A,#N/A,FALSE,"장축";#N/A,#N/A,FALSE,"4WD"}</definedName>
    <definedName name="자잦" localSheetId="16" hidden="1">{#N/A,#N/A,FALSE,"단축1";#N/A,#N/A,FALSE,"단축2";#N/A,#N/A,FALSE,"단축3";#N/A,#N/A,FALSE,"장축";#N/A,#N/A,FALSE,"4WD"}</definedName>
    <definedName name="자잦" localSheetId="17" hidden="1">{#N/A,#N/A,FALSE,"단축1";#N/A,#N/A,FALSE,"단축2";#N/A,#N/A,FALSE,"단축3";#N/A,#N/A,FALSE,"장축";#N/A,#N/A,FALSE,"4WD"}</definedName>
    <definedName name="자잦" localSheetId="23" hidden="1">{#N/A,#N/A,FALSE,"단축1";#N/A,#N/A,FALSE,"단축2";#N/A,#N/A,FALSE,"단축3";#N/A,#N/A,FALSE,"장축";#N/A,#N/A,FALSE,"4WD"}</definedName>
    <definedName name="자잦" hidden="1">{#N/A,#N/A,FALSE,"단축1";#N/A,#N/A,FALSE,"단축2";#N/A,#N/A,FALSE,"단축3";#N/A,#N/A,FALSE,"장축";#N/A,#N/A,FALSE,"4WD"}</definedName>
    <definedName name="자재_고" localSheetId="1">#REF!</definedName>
    <definedName name="자재_고">#REF!</definedName>
    <definedName name="자재_저" localSheetId="1">#REF!</definedName>
    <definedName name="자재_저">#REF!</definedName>
    <definedName name="자재_중" localSheetId="1">#REF!</definedName>
    <definedName name="자재_중">#REF!</definedName>
    <definedName name="자재기준" localSheetId="1" hidden="1">{#N/A,#N/A,TRUE,"Y생산";#N/A,#N/A,TRUE,"Y판매";#N/A,#N/A,TRUE,"Y총물량";#N/A,#N/A,TRUE,"Y능력";#N/A,#N/A,TRUE,"YKD"}</definedName>
    <definedName name="자재기준" localSheetId="22" hidden="1">{#N/A,#N/A,TRUE,"Y생산";#N/A,#N/A,TRUE,"Y판매";#N/A,#N/A,TRUE,"Y총물량";#N/A,#N/A,TRUE,"Y능력";#N/A,#N/A,TRUE,"YKD"}</definedName>
    <definedName name="자재기준" localSheetId="16" hidden="1">{#N/A,#N/A,TRUE,"Y생산";#N/A,#N/A,TRUE,"Y판매";#N/A,#N/A,TRUE,"Y총물량";#N/A,#N/A,TRUE,"Y능력";#N/A,#N/A,TRUE,"YKD"}</definedName>
    <definedName name="자재기준" hidden="1">{#N/A,#N/A,TRUE,"Y생산";#N/A,#N/A,TRUE,"Y판매";#N/A,#N/A,TRUE,"Y총물량";#N/A,#N/A,TRUE,"Y능력";#N/A,#N/A,TRUE,"YKD"}</definedName>
    <definedName name="작성일" localSheetId="1">#REF!</definedName>
    <definedName name="작성일">#REF!</definedName>
    <definedName name="작성일_" localSheetId="1">#REF!</definedName>
    <definedName name="작성일_">#REF!</definedName>
    <definedName name="잔다니아">[1]!BlankMacro1</definedName>
    <definedName name="잔다르크" localSheetId="1" hidden="1">{#N/A,#N/A,FALSE,"정공"}</definedName>
    <definedName name="잔다르크" localSheetId="22" hidden="1">{#N/A,#N/A,FALSE,"정공"}</definedName>
    <definedName name="잔다르크" localSheetId="16" hidden="1">{#N/A,#N/A,FALSE,"정공"}</definedName>
    <definedName name="잔다르크" hidden="1">{#N/A,#N/A,FALSE,"정공"}</definedName>
    <definedName name="잔디구해">[1]!BlankMacro1</definedName>
    <definedName name="장기" localSheetId="1">#REF!</definedName>
    <definedName name="장기">#REF!</definedName>
    <definedName name="장기성채권">[1]!BlankMacro1</definedName>
    <definedName name="장기투자.94.BB" localSheetId="1">#REF!</definedName>
    <definedName name="장기투자.94.BB">#REF!</definedName>
    <definedName name="장비명" localSheetId="1">#REF!</definedName>
    <definedName name="장비명">#REF!</definedName>
    <definedName name="장비입고현황_품명별_List" localSheetId="1">#REF!</definedName>
    <definedName name="장비입고현황_품명별_List">#REF!</definedName>
    <definedName name="장비효율" localSheetId="1">#REF!</definedName>
    <definedName name="장비효율">#REF!</definedName>
    <definedName name="장탈착비" localSheetId="1">#REF!</definedName>
    <definedName name="장탈착비">#REF!</definedName>
    <definedName name="재" localSheetId="1" hidden="1">{#N/A,#N/A,FALSE,"KMC최종회의(7월) 자료"}</definedName>
    <definedName name="재" localSheetId="22" hidden="1">{#N/A,#N/A,FALSE,"KMC최종회의(7월) 자료"}</definedName>
    <definedName name="재" localSheetId="16" hidden="1">{#N/A,#N/A,FALSE,"KMC최종회의(7월) 자료"}</definedName>
    <definedName name="재" hidden="1">{#N/A,#N/A,FALSE,"KMC최종회의(7월) 자료"}</definedName>
    <definedName name="재고">[1]!BlankMacro1</definedName>
    <definedName name="재고운">[1]!BlankMacro1</definedName>
    <definedName name="재고운영">[1]!BlankMacro1</definedName>
    <definedName name="재관비" localSheetId="1">#REF!</definedName>
    <definedName name="재관비">#REF!</definedName>
    <definedName name="재관비율" localSheetId="1">#REF!</definedName>
    <definedName name="재관비율">#REF!</definedName>
    <definedName name="재노경" localSheetId="1" hidden="1">{#N/A,#N/A,FALSE,"KMC최종회의(7월) 자료"}</definedName>
    <definedName name="재노경" localSheetId="22" hidden="1">{#N/A,#N/A,FALSE,"KMC최종회의(7월) 자료"}</definedName>
    <definedName name="재노경" localSheetId="16" hidden="1">{#N/A,#N/A,FALSE,"KMC최종회의(7월) 자료"}</definedName>
    <definedName name="재노경" hidden="1">{#N/A,#N/A,FALSE,"KMC최종회의(7월) 자료"}</definedName>
    <definedName name="재노경1" localSheetId="1" hidden="1">{#N/A,#N/A,FALSE,"KMC최종회의(7월) 자료"}</definedName>
    <definedName name="재노경1" localSheetId="22" hidden="1">{#N/A,#N/A,FALSE,"KMC최종회의(7월) 자료"}</definedName>
    <definedName name="재노경1" localSheetId="16" hidden="1">{#N/A,#N/A,FALSE,"KMC최종회의(7월) 자료"}</definedName>
    <definedName name="재노경1" hidden="1">{#N/A,#N/A,FALSE,"KMC최종회의(7월) 자료"}</definedName>
    <definedName name="재노경종합2" localSheetId="1" hidden="1">{#N/A,#N/A,FALSE,"KMC최종회의(7월) 자료"}</definedName>
    <definedName name="재노경종합2" localSheetId="22" hidden="1">{#N/A,#N/A,FALSE,"KMC최종회의(7월) 자료"}</definedName>
    <definedName name="재노경종합2" localSheetId="16" hidden="1">{#N/A,#N/A,FALSE,"KMC최종회의(7월) 자료"}</definedName>
    <definedName name="재노경종합2" hidden="1">{#N/A,#N/A,FALSE,"KMC최종회의(7월) 자료"}</definedName>
    <definedName name="재노종" localSheetId="1" hidden="1">{#N/A,#N/A,FALSE,"KMC최종회의(7월) 자료"}</definedName>
    <definedName name="재노종" localSheetId="22" hidden="1">{#N/A,#N/A,FALSE,"KMC최종회의(7월) 자료"}</definedName>
    <definedName name="재노종" localSheetId="16" hidden="1">{#N/A,#N/A,FALSE,"KMC최종회의(7월) 자료"}</definedName>
    <definedName name="재노종" hidden="1">{#N/A,#N/A,FALSE,"KMC최종회의(7월) 자료"}</definedName>
    <definedName name="재료단가" localSheetId="1">#REF!</definedName>
    <definedName name="재료단가">#REF!</definedName>
    <definedName name="재료비" localSheetId="1">#REF!</definedName>
    <definedName name="재료비">#REF!</definedName>
    <definedName name="재료비2" localSheetId="1">#REF!</definedName>
    <definedName name="재료비2">#REF!</definedName>
    <definedName name="재료비계" localSheetId="1">#REF!</definedName>
    <definedName name="재료비계">#REF!</definedName>
    <definedName name="재료비상세">[1]!BlankMacro1</definedName>
    <definedName name="재료비상세5">[1]!BlankMacro1</definedName>
    <definedName name="재정">[1]!BlankMacro1</definedName>
    <definedName name="재정2">[1]!BlankMacro1</definedName>
    <definedName name="재질" localSheetId="1">#REF!</definedName>
    <definedName name="재질">#REF!</definedName>
    <definedName name="재질LIST" localSheetId="1">#REF!</definedName>
    <definedName name="재질LIST">#REF!</definedName>
    <definedName name="재질단가" localSheetId="1">#REF!</definedName>
    <definedName name="재질단가">#REF!</definedName>
    <definedName name="재질명" localSheetId="1">#REF!</definedName>
    <definedName name="재질명">#REF!</definedName>
    <definedName name="재털이">'[1]계정관리 (실적) 2016'!재털이</definedName>
    <definedName name="쟈" localSheetId="1" hidden="1">{#N/A,#N/A,FALSE,"KMC최종회의(7월) 자료"}</definedName>
    <definedName name="쟈" localSheetId="22" hidden="1">{#N/A,#N/A,FALSE,"KMC최종회의(7월) 자료"}</definedName>
    <definedName name="쟈" localSheetId="16" hidden="1">{#N/A,#N/A,FALSE,"KMC최종회의(7월) 자료"}</definedName>
    <definedName name="쟈" hidden="1">{#N/A,#N/A,FALSE,"KMC최종회의(7월) 자료"}</definedName>
    <definedName name="쟈ㅜ" localSheetId="1"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 localSheetId="1" hidden="1">{#N/A,#N/A,FALSE,"KMC최종회의(7월) 자료"}</definedName>
    <definedName name="저" localSheetId="22" hidden="1">{#N/A,#N/A,FALSE,"KMC최종회의(7월) 자료"}</definedName>
    <definedName name="저" localSheetId="16" hidden="1">{#N/A,#N/A,FALSE,"KMC최종회의(7월) 자료"}</definedName>
    <definedName name="저" hidden="1">{#N/A,#N/A,FALSE,"KMC최종회의(7월) 자료"}</definedName>
    <definedName name="저1" localSheetId="1" hidden="1">{#N/A,#N/A,FALSE,"정공"}</definedName>
    <definedName name="저1" localSheetId="22" hidden="1">{#N/A,#N/A,FALSE,"정공"}</definedName>
    <definedName name="저1" localSheetId="16" hidden="1">{#N/A,#N/A,FALSE,"정공"}</definedName>
    <definedName name="저1" hidden="1">{#N/A,#N/A,FALSE,"정공"}</definedName>
    <definedName name="저2" localSheetId="1" hidden="1">{#N/A,#N/A,FALSE,"정공"}</definedName>
    <definedName name="저2" localSheetId="22" hidden="1">{#N/A,#N/A,FALSE,"정공"}</definedName>
    <definedName name="저2" localSheetId="16" hidden="1">{#N/A,#N/A,FALSE,"정공"}</definedName>
    <definedName name="저2" hidden="1">{#N/A,#N/A,FALSE,"정공"}</definedName>
    <definedName name="저쩌구" localSheetId="1">#REF!</definedName>
    <definedName name="저쩌구">#REF!</definedName>
    <definedName name="적용량" localSheetId="1">#REF!</definedName>
    <definedName name="적용량">#REF!</definedName>
    <definedName name="전">[1]!BlankMacro1</definedName>
    <definedName name="전2" localSheetId="1" hidden="1">{#N/A,#N/A,FALSE,"정공"}</definedName>
    <definedName name="전2" localSheetId="22" hidden="1">{#N/A,#N/A,FALSE,"정공"}</definedName>
    <definedName name="전2" localSheetId="16" hidden="1">{#N/A,#N/A,FALSE,"정공"}</definedName>
    <definedName name="전2" hidden="1">{#N/A,#N/A,FALSE,"정공"}</definedName>
    <definedName name="전개계획" localSheetId="1" hidden="1">{#N/A,#N/A,FALSE,"단축1";#N/A,#N/A,FALSE,"단축2";#N/A,#N/A,FALSE,"단축3";#N/A,#N/A,FALSE,"장축";#N/A,#N/A,FALSE,"4WD"}</definedName>
    <definedName name="전개계획" localSheetId="22" hidden="1">{#N/A,#N/A,FALSE,"단축1";#N/A,#N/A,FALSE,"단축2";#N/A,#N/A,FALSE,"단축3";#N/A,#N/A,FALSE,"장축";#N/A,#N/A,FALSE,"4WD"}</definedName>
    <definedName name="전개계획" localSheetId="16" hidden="1">{#N/A,#N/A,FALSE,"단축1";#N/A,#N/A,FALSE,"단축2";#N/A,#N/A,FALSE,"단축3";#N/A,#N/A,FALSE,"장축";#N/A,#N/A,FALSE,"4WD"}</definedName>
    <definedName name="전개계획" hidden="1">{#N/A,#N/A,FALSE,"단축1";#N/A,#N/A,FALSE,"단축2";#N/A,#N/A,FALSE,"단축3";#N/A,#N/A,FALSE,"장축";#N/A,#N/A,FALSE,"4WD"}</definedName>
    <definedName name="전개방안2" localSheetId="1" hidden="1">{#N/A,#N/A,FALSE,"단축1";#N/A,#N/A,FALSE,"단축2";#N/A,#N/A,FALSE,"단축3";#N/A,#N/A,FALSE,"장축";#N/A,#N/A,FALSE,"4WD"}</definedName>
    <definedName name="전개방안2" localSheetId="22" hidden="1">{#N/A,#N/A,FALSE,"단축1";#N/A,#N/A,FALSE,"단축2";#N/A,#N/A,FALSE,"단축3";#N/A,#N/A,FALSE,"장축";#N/A,#N/A,FALSE,"4WD"}</definedName>
    <definedName name="전개방안2" localSheetId="16" hidden="1">{#N/A,#N/A,FALSE,"단축1";#N/A,#N/A,FALSE,"단축2";#N/A,#N/A,FALSE,"단축3";#N/A,#N/A,FALSE,"장축";#N/A,#N/A,FALSE,"4WD"}</definedName>
    <definedName name="전개방안2" hidden="1">{#N/A,#N/A,FALSE,"단축1";#N/A,#N/A,FALSE,"단축2";#N/A,#N/A,FALSE,"단축3";#N/A,#N/A,FALSE,"장축";#N/A,#N/A,FALSE,"4WD"}</definedName>
    <definedName name="전개방안3" localSheetId="1" hidden="1">{#N/A,#N/A,FALSE,"단축1";#N/A,#N/A,FALSE,"단축2";#N/A,#N/A,FALSE,"단축3";#N/A,#N/A,FALSE,"장축";#N/A,#N/A,FALSE,"4WD"}</definedName>
    <definedName name="전개방안3" localSheetId="22" hidden="1">{#N/A,#N/A,FALSE,"단축1";#N/A,#N/A,FALSE,"단축2";#N/A,#N/A,FALSE,"단축3";#N/A,#N/A,FALSE,"장축";#N/A,#N/A,FALSE,"4WD"}</definedName>
    <definedName name="전개방안3" localSheetId="16" hidden="1">{#N/A,#N/A,FALSE,"단축1";#N/A,#N/A,FALSE,"단축2";#N/A,#N/A,FALSE,"단축3";#N/A,#N/A,FALSE,"장축";#N/A,#N/A,FALSE,"4WD"}</definedName>
    <definedName name="전개방안3" hidden="1">{#N/A,#N/A,FALSE,"단축1";#N/A,#N/A,FALSE,"단축2";#N/A,#N/A,FALSE,"단축3";#N/A,#N/A,FALSE,"장축";#N/A,#N/A,FALSE,"4WD"}</definedName>
    <definedName name="전개방안4" localSheetId="1" hidden="1">{#N/A,#N/A,FALSE,"단축1";#N/A,#N/A,FALSE,"단축2";#N/A,#N/A,FALSE,"단축3";#N/A,#N/A,FALSE,"장축";#N/A,#N/A,FALSE,"4WD"}</definedName>
    <definedName name="전개방안4" localSheetId="22" hidden="1">{#N/A,#N/A,FALSE,"단축1";#N/A,#N/A,FALSE,"단축2";#N/A,#N/A,FALSE,"단축3";#N/A,#N/A,FALSE,"장축";#N/A,#N/A,FALSE,"4WD"}</definedName>
    <definedName name="전개방안4" localSheetId="16" hidden="1">{#N/A,#N/A,FALSE,"단축1";#N/A,#N/A,FALSE,"단축2";#N/A,#N/A,FALSE,"단축3";#N/A,#N/A,FALSE,"장축";#N/A,#N/A,FALSE,"4WD"}</definedName>
    <definedName name="전개방안4" hidden="1">{#N/A,#N/A,FALSE,"단축1";#N/A,#N/A,FALSE,"단축2";#N/A,#N/A,FALSE,"단축3";#N/A,#N/A,FALSE,"장축";#N/A,#N/A,FALSE,"4WD"}</definedName>
    <definedName name="前功尽弃" localSheetId="1" hidden="1">{#N/A,#N/A,FALSE,"단축1";#N/A,#N/A,FALSE,"단축2";#N/A,#N/A,FALSE,"단축3";#N/A,#N/A,FALSE,"장축";#N/A,#N/A,FALSE,"4WD"}</definedName>
    <definedName name="前功尽弃" localSheetId="22" hidden="1">{#N/A,#N/A,FALSE,"단축1";#N/A,#N/A,FALSE,"단축2";#N/A,#N/A,FALSE,"단축3";#N/A,#N/A,FALSE,"장축";#N/A,#N/A,FALSE,"4WD"}</definedName>
    <definedName name="前功尽弃" localSheetId="16" hidden="1">{#N/A,#N/A,FALSE,"단축1";#N/A,#N/A,FALSE,"단축2";#N/A,#N/A,FALSE,"단축3";#N/A,#N/A,FALSE,"장축";#N/A,#N/A,FALSE,"4WD"}</definedName>
    <definedName name="前功尽弃" hidden="1">{#N/A,#N/A,FALSE,"단축1";#N/A,#N/A,FALSE,"단축2";#N/A,#N/A,FALSE,"단축3";#N/A,#N/A,FALSE,"장축";#N/A,#N/A,FALSE,"4WD"}</definedName>
    <definedName name="전넌" localSheetId="1">#REF!</definedName>
    <definedName name="전넌">#REF!</definedName>
    <definedName name="전략" localSheetId="1" hidden="1">{#N/A,#N/A,FALSE,"정공"}</definedName>
    <definedName name="전략" localSheetId="22" hidden="1">{#N/A,#N/A,FALSE,"정공"}</definedName>
    <definedName name="전략" localSheetId="16" hidden="1">{#N/A,#N/A,FALSE,"정공"}</definedName>
    <definedName name="전략" hidden="1">{#N/A,#N/A,FALSE,"정공"}</definedName>
    <definedName name="전략1" localSheetId="1">#REF!</definedName>
    <definedName name="전략1">#REF!</definedName>
    <definedName name="전략2" localSheetId="1" hidden="1">{#N/A,#N/A,FALSE,"정공"}</definedName>
    <definedName name="전략2" localSheetId="22" hidden="1">{#N/A,#N/A,FALSE,"정공"}</definedName>
    <definedName name="전략2" localSheetId="16" hidden="1">{#N/A,#N/A,FALSE,"정공"}</definedName>
    <definedName name="전략2" hidden="1">{#N/A,#N/A,FALSE,"정공"}</definedName>
    <definedName name="전략투" localSheetId="1" hidden="1">{#N/A,#N/A,FALSE,"정공"}</definedName>
    <definedName name="전략투" localSheetId="22" hidden="1">{#N/A,#N/A,FALSE,"정공"}</definedName>
    <definedName name="전략투" localSheetId="16" hidden="1">{#N/A,#N/A,FALSE,"정공"}</definedName>
    <definedName name="전략투" hidden="1">{#N/A,#N/A,FALSE,"정공"}</definedName>
    <definedName name="전력단가" localSheetId="1">#REF!</definedName>
    <definedName name="전력단가">#REF!</definedName>
    <definedName name="전망" localSheetId="1" hidden="1">{#N/A,#N/A,FALSE,"KMC최종회의(7월) 자료"}</definedName>
    <definedName name="전망" localSheetId="22" hidden="1">{#N/A,#N/A,FALSE,"KMC최종회의(7월) 자료"}</definedName>
    <definedName name="전망" localSheetId="16" hidden="1">{#N/A,#N/A,FALSE,"KMC최종회의(7월) 자료"}</definedName>
    <definedName name="전망" hidden="1">{#N/A,#N/A,FALSE,"KMC최종회의(7월) 자료"}</definedName>
    <definedName name="전망환산" localSheetId="1" hidden="1">{#N/A,#N/A,FALSE,"KMC최종회의(7월) 자료"}</definedName>
    <definedName name="전망환산" localSheetId="22" hidden="1">{#N/A,#N/A,FALSE,"KMC최종회의(7월) 자료"}</definedName>
    <definedName name="전망환산" localSheetId="16" hidden="1">{#N/A,#N/A,FALSE,"KMC최종회의(7월) 자료"}</definedName>
    <definedName name="전망환산" hidden="1">{#N/A,#N/A,FALSE,"KMC최종회의(7월) 자료"}</definedName>
    <definedName name="전문" localSheetId="1">#REF!</definedName>
    <definedName name="전문">#REF!</definedName>
    <definedName name="전부" localSheetId="1" hidden="1">{#N/A,#N/A,FALSE,"단축1";#N/A,#N/A,FALSE,"단축2";#N/A,#N/A,FALSE,"단축3";#N/A,#N/A,FALSE,"장축";#N/A,#N/A,FALSE,"4WD"}</definedName>
    <definedName name="전부" localSheetId="22" hidden="1">{#N/A,#N/A,FALSE,"단축1";#N/A,#N/A,FALSE,"단축2";#N/A,#N/A,FALSE,"단축3";#N/A,#N/A,FALSE,"장축";#N/A,#N/A,FALSE,"4WD"}</definedName>
    <definedName name="전부" localSheetId="16" hidden="1">{#N/A,#N/A,FALSE,"단축1";#N/A,#N/A,FALSE,"단축2";#N/A,#N/A,FALSE,"단축3";#N/A,#N/A,FALSE,"장축";#N/A,#N/A,FALSE,"4WD"}</definedName>
    <definedName name="전부" hidden="1">{#N/A,#N/A,FALSE,"단축1";#N/A,#N/A,FALSE,"단축2";#N/A,#N/A,FALSE,"단축3";#N/A,#N/A,FALSE,"장축";#N/A,#N/A,FALSE,"4WD"}</definedName>
    <definedName name="전장" localSheetId="1">#REF!</definedName>
    <definedName name="전장">#REF!</definedName>
    <definedName name="전장.문" localSheetId="1">#REF!</definedName>
    <definedName name="전장.문">#REF!</definedName>
    <definedName name="전장DOM">'[1]계정관리 (실적) 2016'!전장DOM</definedName>
    <definedName name="전차종" localSheetId="1" hidden="1">{#N/A,#N/A,FALSE,"표지";#N/A,#N/A,FALSE,"전제";#N/A,#N/A,FALSE,"대당";#N/A,#N/A,FALSE,"가공비";#N/A,#N/A,FALSE,"재료비";#N/A,#N/A,FALSE,"손익"}</definedName>
    <definedName name="전차종" localSheetId="22" hidden="1">{#N/A,#N/A,FALSE,"표지";#N/A,#N/A,FALSE,"전제";#N/A,#N/A,FALSE,"대당";#N/A,#N/A,FALSE,"가공비";#N/A,#N/A,FALSE,"재료비";#N/A,#N/A,FALSE,"손익"}</definedName>
    <definedName name="전차종" localSheetId="16" hidden="1">{#N/A,#N/A,FALSE,"표지";#N/A,#N/A,FALSE,"전제";#N/A,#N/A,FALSE,"대당";#N/A,#N/A,FALSE,"가공비";#N/A,#N/A,FALSE,"재료비";#N/A,#N/A,FALSE,"손익"}</definedName>
    <definedName name="전차종" hidden="1">{#N/A,#N/A,FALSE,"표지";#N/A,#N/A,FALSE,"전제";#N/A,#N/A,FALSE,"대당";#N/A,#N/A,FALSE,"가공비";#N/A,#N/A,FALSE,"재료비";#N/A,#N/A,FALSE,"손익"}</definedName>
    <definedName name="전체" localSheetId="1">#REF!</definedName>
    <definedName name="전체">#REF!</definedName>
    <definedName name="전체2" localSheetId="1" hidden="1">{#N/A,#N/A,FALSE,"단축1";#N/A,#N/A,FALSE,"단축2";#N/A,#N/A,FALSE,"단축3";#N/A,#N/A,FALSE,"장축";#N/A,#N/A,FALSE,"4WD"}</definedName>
    <definedName name="전체2" localSheetId="22" hidden="1">{#N/A,#N/A,FALSE,"단축1";#N/A,#N/A,FALSE,"단축2";#N/A,#N/A,FALSE,"단축3";#N/A,#N/A,FALSE,"장축";#N/A,#N/A,FALSE,"4WD"}</definedName>
    <definedName name="전체2" localSheetId="16" hidden="1">{#N/A,#N/A,FALSE,"단축1";#N/A,#N/A,FALSE,"단축2";#N/A,#N/A,FALSE,"단축3";#N/A,#N/A,FALSE,"장축";#N/A,#N/A,FALSE,"4WD"}</definedName>
    <definedName name="전체2" localSheetId="17" hidden="1">{#N/A,#N/A,FALSE,"단축1";#N/A,#N/A,FALSE,"단축2";#N/A,#N/A,FALSE,"단축3";#N/A,#N/A,FALSE,"장축";#N/A,#N/A,FALSE,"4WD"}</definedName>
    <definedName name="전체2" localSheetId="23" hidden="1">{#N/A,#N/A,FALSE,"단축1";#N/A,#N/A,FALSE,"단축2";#N/A,#N/A,FALSE,"단축3";#N/A,#N/A,FALSE,"장축";#N/A,#N/A,FALSE,"4WD"}</definedName>
    <definedName name="전체2" hidden="1">{#N/A,#N/A,FALSE,"단축1";#N/A,#N/A,FALSE,"단축2";#N/A,#N/A,FALSE,"단축3";#N/A,#N/A,FALSE,"장축";#N/A,#N/A,FALSE,"4WD"}</definedName>
    <definedName name="전체24" localSheetId="1">#REF!</definedName>
    <definedName name="전체24">#REF!</definedName>
    <definedName name="전체조직3">[1]!BlankMacro1</definedName>
    <definedName name="전체현황" localSheetId="1" hidden="1">{#N/A,#N/A,FALSE,"단축1";#N/A,#N/A,FALSE,"단축2";#N/A,#N/A,FALSE,"단축3";#N/A,#N/A,FALSE,"장축";#N/A,#N/A,FALSE,"4WD"}</definedName>
    <definedName name="전체현황" localSheetId="22" hidden="1">{#N/A,#N/A,FALSE,"단축1";#N/A,#N/A,FALSE,"단축2";#N/A,#N/A,FALSE,"단축3";#N/A,#N/A,FALSE,"장축";#N/A,#N/A,FALSE,"4WD"}</definedName>
    <definedName name="전체현황" localSheetId="16" hidden="1">{#N/A,#N/A,FALSE,"단축1";#N/A,#N/A,FALSE,"단축2";#N/A,#N/A,FALSE,"단축3";#N/A,#N/A,FALSE,"장축";#N/A,#N/A,FALSE,"4WD"}</definedName>
    <definedName name="전체현황" hidden="1">{#N/A,#N/A,FALSE,"단축1";#N/A,#N/A,FALSE,"단축2";#N/A,#N/A,FALSE,"단축3";#N/A,#N/A,FALSE,"장축";#N/A,#N/A,FALSE,"4WD"}</definedName>
    <definedName name="전체현황1">'[1]계정관리 (실적) 2016'!전체현황1</definedName>
    <definedName name="전화번호" localSheetId="1">#REF!</definedName>
    <definedName name="전화번호">#REF!</definedName>
    <definedName name="절감">[1]!BlankMacro1</definedName>
    <definedName name="절감3" localSheetId="1" hidden="1">{#N/A,#N/A,FALSE,"정공"}</definedName>
    <definedName name="절감3" localSheetId="22" hidden="1">{#N/A,#N/A,FALSE,"정공"}</definedName>
    <definedName name="절감3" localSheetId="16" hidden="1">{#N/A,#N/A,FALSE,"정공"}</definedName>
    <definedName name="절감3" hidden="1">{#N/A,#N/A,FALSE,"정공"}</definedName>
    <definedName name="절감내역상세" localSheetId="1" hidden="1">{#N/A,#N/A,FALSE,"정공"}</definedName>
    <definedName name="절감내역상세" localSheetId="22" hidden="1">{#N/A,#N/A,FALSE,"정공"}</definedName>
    <definedName name="절감내역상세" localSheetId="16" hidden="1">{#N/A,#N/A,FALSE,"정공"}</definedName>
    <definedName name="절감내역상세" hidden="1">{#N/A,#N/A,FALSE,"정공"}</definedName>
    <definedName name="절감반기계획對실적" localSheetId="1" hidden="1">{#N/A,#N/A,FALSE,"정공"}</definedName>
    <definedName name="절감반기계획對실적" localSheetId="22" hidden="1">{#N/A,#N/A,FALSE,"정공"}</definedName>
    <definedName name="절감반기계획對실적" localSheetId="16" hidden="1">{#N/A,#N/A,FALSE,"정공"}</definedName>
    <definedName name="절감반기계획對실적" hidden="1">{#N/A,#N/A,FALSE,"정공"}</definedName>
    <definedName name="점소장" localSheetId="1">#REF!</definedName>
    <definedName name="점소장">#REF!</definedName>
    <definedName name="정" localSheetId="1" hidden="1">{#N/A,#N/A,TRUE,"Y생산";#N/A,#N/A,TRUE,"Y판매";#N/A,#N/A,TRUE,"Y총물량";#N/A,#N/A,TRUE,"Y능력";#N/A,#N/A,TRUE,"YKD"}</definedName>
    <definedName name="정" localSheetId="22" hidden="1">{#N/A,#N/A,TRUE,"Y생산";#N/A,#N/A,TRUE,"Y판매";#N/A,#N/A,TRUE,"Y총물량";#N/A,#N/A,TRUE,"Y능력";#N/A,#N/A,TRUE,"YKD"}</definedName>
    <definedName name="정" localSheetId="16" hidden="1">{#N/A,#N/A,TRUE,"Y생산";#N/A,#N/A,TRUE,"Y판매";#N/A,#N/A,TRUE,"Y총물량";#N/A,#N/A,TRUE,"Y능력";#N/A,#N/A,TRUE,"YKD"}</definedName>
    <definedName name="정" hidden="1">{#N/A,#N/A,TRUE,"Y생산";#N/A,#N/A,TRUE,"Y판매";#N/A,#N/A,TRUE,"Y총물량";#N/A,#N/A,TRUE,"Y능력";#N/A,#N/A,TRUE,"YKD"}</definedName>
    <definedName name="정건" localSheetId="1">#REF!</definedName>
    <definedName name="정건">#REF!</definedName>
    <definedName name="정공" localSheetId="1" hidden="1">{#N/A,#N/A,FALSE,"정공"}</definedName>
    <definedName name="정공" localSheetId="22" hidden="1">{#N/A,#N/A,FALSE,"정공"}</definedName>
    <definedName name="정공" localSheetId="16" hidden="1">{#N/A,#N/A,FALSE,"정공"}</definedName>
    <definedName name="정공" hidden="1">{#N/A,#N/A,FALSE,"정공"}</definedName>
    <definedName name="정동" localSheetId="1">#REF!</definedName>
    <definedName name="정동">#REF!</definedName>
    <definedName name="정동종합수정" localSheetId="1" hidden="1">{#N/A,#N/A,FALSE,"KMC최종회의(7월) 자료"}</definedName>
    <definedName name="정동종합수정" localSheetId="22" hidden="1">{#N/A,#N/A,FALSE,"KMC최종회의(7월) 자료"}</definedName>
    <definedName name="정동종합수정" localSheetId="16" hidden="1">{#N/A,#N/A,FALSE,"KMC최종회의(7월) 자료"}</definedName>
    <definedName name="정동종합수정" hidden="1">{#N/A,#N/A,FALSE,"KMC최종회의(7월) 자료"}</definedName>
    <definedName name="정리">'[1]계정관리 (실적) 2016'!정리</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22" hidden="1">{#N/A,#N/A,FALSE,"인원";#N/A,#N/A,FALSE,"비용2";#N/A,#N/A,FALSE,"비용1";#N/A,#N/A,FALSE,"비용";#N/A,#N/A,FALSE,"보증2";#N/A,#N/A,FALSE,"보증1";#N/A,#N/A,FALSE,"보증";#N/A,#N/A,FALSE,"손익1";#N/A,#N/A,FALSE,"손익";#N/A,#N/A,FALSE,"부서별매출";#N/A,#N/A,FALSE,"매출"}</definedName>
    <definedName name="정비대수" localSheetId="16"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수용" localSheetId="1" hidden="1">{#N/A,#N/A,TRUE,"Y생산";#N/A,#N/A,TRUE,"Y판매";#N/A,#N/A,TRUE,"Y총물량";#N/A,#N/A,TRUE,"Y능력";#N/A,#N/A,TRUE,"YKD"}</definedName>
    <definedName name="정수용" localSheetId="22" hidden="1">{#N/A,#N/A,TRUE,"Y생산";#N/A,#N/A,TRUE,"Y판매";#N/A,#N/A,TRUE,"Y총물량";#N/A,#N/A,TRUE,"Y능력";#N/A,#N/A,TRUE,"YKD"}</definedName>
    <definedName name="정수용" localSheetId="16" hidden="1">{#N/A,#N/A,TRUE,"Y생산";#N/A,#N/A,TRUE,"Y판매";#N/A,#N/A,TRUE,"Y총물량";#N/A,#N/A,TRUE,"Y능력";#N/A,#N/A,TRUE,"YKD"}</definedName>
    <definedName name="정수용" hidden="1">{#N/A,#N/A,TRUE,"Y생산";#N/A,#N/A,TRUE,"Y판매";#N/A,#N/A,TRUE,"Y총물량";#N/A,#N/A,TRUE,"Y능력";#N/A,#N/A,TRUE,"YKD"}</definedName>
    <definedName name="정율" localSheetId="1">#REF!</definedName>
    <definedName name="정율">#REF!</definedName>
    <definedName name="정율표" localSheetId="1">#REF!</definedName>
    <definedName name="정율표">#REF!</definedName>
    <definedName name="정종" localSheetId="1" hidden="1">{#N/A,#N/A,FALSE,"KMC최종회의(7월) 자료"}</definedName>
    <definedName name="정종" localSheetId="22" hidden="1">{#N/A,#N/A,FALSE,"KMC최종회의(7월) 자료"}</definedName>
    <definedName name="정종" localSheetId="16" hidden="1">{#N/A,#N/A,FALSE,"KMC최종회의(7월) 자료"}</definedName>
    <definedName name="정종" hidden="1">{#N/A,#N/A,FALSE,"KMC최종회의(7월) 자료"}</definedName>
    <definedName name="정종필" localSheetId="1" hidden="1">{#N/A,#N/A,FALSE,"을지 (4)";#N/A,#N/A,FALSE,"을지 (5)";#N/A,#N/A,FALSE,"을지 (6)"}</definedName>
    <definedName name="정종필" localSheetId="22" hidden="1">{#N/A,#N/A,FALSE,"을지 (4)";#N/A,#N/A,FALSE,"을지 (5)";#N/A,#N/A,FALSE,"을지 (6)"}</definedName>
    <definedName name="정종필" localSheetId="16" hidden="1">{#N/A,#N/A,FALSE,"을지 (4)";#N/A,#N/A,FALSE,"을지 (5)";#N/A,#N/A,FALSE,"을지 (6)"}</definedName>
    <definedName name="정종필" hidden="1">{#N/A,#N/A,FALSE,"을지 (4)";#N/A,#N/A,FALSE,"을지 (5)";#N/A,#N/A,FALSE,"을지 (6)"}</definedName>
    <definedName name="정치.AA" localSheetId="1">#REF!</definedName>
    <definedName name="정치.AA">#REF!</definedName>
    <definedName name="정치문제" localSheetId="1">#REF!</definedName>
    <definedName name="정치문제">#REF!</definedName>
    <definedName name="정치설명" localSheetId="1">#REF!</definedName>
    <definedName name="정치설명">#REF!</definedName>
    <definedName name="제2석굴암" localSheetId="1" hidden="1">{#N/A,#N/A,FALSE,"품의서";#N/A,#N/A,FALSE,"전제";#N/A,#N/A,FALSE,"총손";#N/A,#N/A,FALSE,"손익"}</definedName>
    <definedName name="제2석굴암" localSheetId="22" hidden="1">{#N/A,#N/A,FALSE,"품의서";#N/A,#N/A,FALSE,"전제";#N/A,#N/A,FALSE,"총손";#N/A,#N/A,FALSE,"손익"}</definedName>
    <definedName name="제2석굴암" localSheetId="16" hidden="1">{#N/A,#N/A,FALSE,"품의서";#N/A,#N/A,FALSE,"전제";#N/A,#N/A,FALSE,"총손";#N/A,#N/A,FALSE,"손익"}</definedName>
    <definedName name="제2석굴암" hidden="1">{#N/A,#N/A,FALSE,"품의서";#N/A,#N/A,FALSE,"전제";#N/A,#N/A,FALSE,"총손";#N/A,#N/A,FALSE,"손익"}</definedName>
    <definedName name="제고">[1]!BlankMacro1</definedName>
    <definedName name="제목" localSheetId="1">#REF!</definedName>
    <definedName name="제목">#REF!</definedName>
    <definedName name="제발이다">[1]!BlankMacro1</definedName>
    <definedName name="제외공수계" localSheetId="1">#REF!</definedName>
    <definedName name="제외공수계">#REF!</definedName>
    <definedName name="제외공수계획계" localSheetId="1">#REF!</definedName>
    <definedName name="제외공수계획계">#REF!</definedName>
    <definedName name="제외공수계획광주" localSheetId="1">#REF!</definedName>
    <definedName name="제외공수계획광주">#REF!</definedName>
    <definedName name="제외공수계획남산" localSheetId="1">#REF!</definedName>
    <definedName name="제외공수계획남산">#REF!</definedName>
    <definedName name="제외공수계획반월" localSheetId="1">#REF!</definedName>
    <definedName name="제외공수계획반월">#REF!</definedName>
    <definedName name="제외공수계획정동" localSheetId="1">#REF!</definedName>
    <definedName name="제외공수계획정동">#REF!</definedName>
    <definedName name="제외공수광주" localSheetId="1">#REF!</definedName>
    <definedName name="제외공수광주">#REF!</definedName>
    <definedName name="제외공수남산" localSheetId="1">#REF!</definedName>
    <definedName name="제외공수남산">#REF!</definedName>
    <definedName name="제외공수반월" localSheetId="1">#REF!</definedName>
    <definedName name="제외공수반월">#REF!</definedName>
    <definedName name="제외공수사관" localSheetId="1">#REF!</definedName>
    <definedName name="제외공수사관">#REF!</definedName>
    <definedName name="제외공수생기" localSheetId="1">#REF!</definedName>
    <definedName name="제외공수생기">#REF!</definedName>
    <definedName name="제외공수영업" localSheetId="1">#REF!</definedName>
    <definedName name="제외공수영업">#REF!</definedName>
    <definedName name="제외공수정동" localSheetId="1">#REF!</definedName>
    <definedName name="제외공수정동">#REF!</definedName>
    <definedName name="제외공수품보" localSheetId="1">#REF!</definedName>
    <definedName name="제외공수품보">#REF!</definedName>
    <definedName name="제원종합" localSheetId="1" hidden="1">#REF!</definedName>
    <definedName name="제원종합" localSheetId="22" hidden="1">#REF!</definedName>
    <definedName name="제원종합" localSheetId="6" hidden="1">#REF!</definedName>
    <definedName name="제원종합" localSheetId="3" hidden="1">#REF!</definedName>
    <definedName name="제원종합" localSheetId="21" hidden="1">#REF!</definedName>
    <definedName name="제원종합" localSheetId="2" hidden="1">#REF!</definedName>
    <definedName name="제원종합" localSheetId="13" hidden="1">#REF!</definedName>
    <definedName name="제원종합" localSheetId="14" hidden="1">#REF!</definedName>
    <definedName name="제원종합" localSheetId="20" hidden="1">#REF!</definedName>
    <definedName name="제원종합" hidden="1">#REF!</definedName>
    <definedName name="제작cost" localSheetId="1">#REF!</definedName>
    <definedName name="제작cost">#REF!</definedName>
    <definedName name="제조경비표" localSheetId="1">#REF!</definedName>
    <definedName name="제조경비표">#REF!</definedName>
    <definedName name="제조원가" localSheetId="1">#REF!</definedName>
    <definedName name="제조원가">#REF!</definedName>
    <definedName name="제품구분손익" localSheetId="1" hidden="1">{#N/A,#N/A,FALSE,"정공"}</definedName>
    <definedName name="제품구분손익" localSheetId="22" hidden="1">{#N/A,#N/A,FALSE,"정공"}</definedName>
    <definedName name="제품구분손익" localSheetId="16" hidden="1">{#N/A,#N/A,FALSE,"정공"}</definedName>
    <definedName name="제품구분손익" hidden="1">{#N/A,#N/A,FALSE,"정공"}</definedName>
    <definedName name="제품별" localSheetId="1" hidden="1">{#N/A,#N/A,FALSE,"정공"}</definedName>
    <definedName name="제품별" localSheetId="22" hidden="1">{#N/A,#N/A,FALSE,"정공"}</definedName>
    <definedName name="제품별" localSheetId="16" hidden="1">{#N/A,#N/A,FALSE,"정공"}</definedName>
    <definedName name="제품별" hidden="1">{#N/A,#N/A,FALSE,"정공"}</definedName>
    <definedName name="제품별손익" localSheetId="1" hidden="1">{#N/A,#N/A,FALSE,"정공"}</definedName>
    <definedName name="제품별손익" localSheetId="22" hidden="1">{#N/A,#N/A,FALSE,"정공"}</definedName>
    <definedName name="제품별손익" localSheetId="16" hidden="1">{#N/A,#N/A,FALSE,"정공"}</definedName>
    <definedName name="제품별손익" hidden="1">{#N/A,#N/A,FALSE,"정공"}</definedName>
    <definedName name="제품손익표" localSheetId="1" hidden="1">{#N/A,#N/A,FALSE,"정공"}</definedName>
    <definedName name="제품손익표" localSheetId="22" hidden="1">{#N/A,#N/A,FALSE,"정공"}</definedName>
    <definedName name="제품손익표" localSheetId="16" hidden="1">{#N/A,#N/A,FALSE,"정공"}</definedName>
    <definedName name="제품손익표" hidden="1">{#N/A,#N/A,FALSE,"정공"}</definedName>
    <definedName name="조달단위전체" localSheetId="1">#REF!</definedName>
    <definedName name="조달단위전체">#REF!</definedName>
    <definedName name="조동" localSheetId="1" hidden="1">{#N/A,#N/A,FALSE,"단축1";#N/A,#N/A,FALSE,"단축2";#N/A,#N/A,FALSE,"단축3";#N/A,#N/A,FALSE,"장축";#N/A,#N/A,FALSE,"4WD"}</definedName>
    <definedName name="조동" hidden="1">{#N/A,#N/A,FALSE,"단축1";#N/A,#N/A,FALSE,"단축2";#N/A,#N/A,FALSE,"단축3";#N/A,#N/A,FALSE,"장축";#N/A,#N/A,FALSE,"4WD"}</definedName>
    <definedName name="조동신" localSheetId="1" hidden="1">{#N/A,#N/A,FALSE,"단축1";#N/A,#N/A,FALSE,"단축2";#N/A,#N/A,FALSE,"단축3";#N/A,#N/A,FALSE,"장축";#N/A,#N/A,FALSE,"4WD"}</definedName>
    <definedName name="조동신" hidden="1">{#N/A,#N/A,FALSE,"단축1";#N/A,#N/A,FALSE,"단축2";#N/A,#N/A,FALSE,"단축3";#N/A,#N/A,FALSE,"장축";#N/A,#N/A,FALSE,"4WD"}</definedName>
    <definedName name="조립" localSheetId="1">#REF!</definedName>
    <definedName name="조립">#REF!</definedName>
    <definedName name="조립범위1" localSheetId="1">#REF!</definedName>
    <definedName name="조립범위1">#REF!</definedName>
    <definedName name="조립범위2" localSheetId="1">#REF!</definedName>
    <definedName name="조립범위2">#REF!</definedName>
    <definedName name="조립실적" localSheetId="1">#REF!</definedName>
    <definedName name="조립실적">#REF!</definedName>
    <definedName name="조사" localSheetId="1">#REF!</definedName>
    <definedName name="조사">#REF!</definedName>
    <definedName name="조정시산">[1]!BlankMacro1</definedName>
    <definedName name="조정후손익" localSheetId="1" hidden="1">{#N/A,#N/A,FALSE,"정공"}</definedName>
    <definedName name="조정후손익" localSheetId="22" hidden="1">{#N/A,#N/A,FALSE,"정공"}</definedName>
    <definedName name="조정후손익" localSheetId="16" hidden="1">{#N/A,#N/A,FALSE,"정공"}</definedName>
    <definedName name="조정후손익" hidden="1">{#N/A,#N/A,FALSE,"정공"}</definedName>
    <definedName name="조직" localSheetId="1">#REF!</definedName>
    <definedName name="조직">#REF!</definedName>
    <definedName name="조직1" localSheetId="1" hidden="1">{#N/A,#N/A,FALSE,"정공"}</definedName>
    <definedName name="조직1" localSheetId="22" hidden="1">{#N/A,#N/A,FALSE,"정공"}</definedName>
    <definedName name="조직1" localSheetId="16" hidden="1">{#N/A,#N/A,FALSE,"정공"}</definedName>
    <definedName name="조직1" hidden="1">{#N/A,#N/A,FALSE,"정공"}</definedName>
    <definedName name="조직3" localSheetId="1" hidden="1">{#N/A,#N/A,FALSE,"정공"}</definedName>
    <definedName name="조직3" localSheetId="22" hidden="1">{#N/A,#N/A,FALSE,"정공"}</definedName>
    <definedName name="조직3" localSheetId="16" hidden="1">{#N/A,#N/A,FALSE,"정공"}</definedName>
    <definedName name="조직3" hidden="1">{#N/A,#N/A,FALSE,"정공"}</definedName>
    <definedName name="조직도" localSheetId="1">#REF!</definedName>
    <definedName name="조직도">#REF!</definedName>
    <definedName name="조직활성" localSheetId="1" hidden="1">{#N/A,#N/A,FALSE,"단축1";#N/A,#N/A,FALSE,"단축2";#N/A,#N/A,FALSE,"단축3";#N/A,#N/A,FALSE,"장축";#N/A,#N/A,FALSE,"4WD"}</definedName>
    <definedName name="조직활성" localSheetId="22" hidden="1">{#N/A,#N/A,FALSE,"단축1";#N/A,#N/A,FALSE,"단축2";#N/A,#N/A,FALSE,"단축3";#N/A,#N/A,FALSE,"장축";#N/A,#N/A,FALSE,"4WD"}</definedName>
    <definedName name="조직활성" localSheetId="16" hidden="1">{#N/A,#N/A,FALSE,"단축1";#N/A,#N/A,FALSE,"단축2";#N/A,#N/A,FALSE,"단축3";#N/A,#N/A,FALSE,"장축";#N/A,#N/A,FALSE,"4WD"}</definedName>
    <definedName name="조직활성" hidden="1">{#N/A,#N/A,FALSE,"단축1";#N/A,#N/A,FALSE,"단축2";#N/A,#N/A,FALSE,"단축3";#N/A,#N/A,FALSE,"장축";#N/A,#N/A,FALSE,"4WD"}</definedName>
    <definedName name="조합보고" localSheetId="1" hidden="1">{#N/A,#N/A,FALSE,"KMC최종회의(7월) 자료"}</definedName>
    <definedName name="조합보고" localSheetId="22" hidden="1">{#N/A,#N/A,FALSE,"KMC최종회의(7월) 자료"}</definedName>
    <definedName name="조합보고" localSheetId="16" hidden="1">{#N/A,#N/A,FALSE,"KMC최종회의(7월) 자료"}</definedName>
    <definedName name="조합보고" hidden="1">{#N/A,#N/A,FALSE,"KMC최종회의(7월) 자료"}</definedName>
    <definedName name="종" localSheetId="1" hidden="1">{#N/A,#N/A,FALSE,"KMC최종회의(7월) 자료"}</definedName>
    <definedName name="종" localSheetId="22" hidden="1">{#N/A,#N/A,FALSE,"KMC최종회의(7월) 자료"}</definedName>
    <definedName name="종" localSheetId="16" hidden="1">{#N/A,#N/A,FALSE,"KMC최종회의(7월) 자료"}</definedName>
    <definedName name="종" hidden="1">{#N/A,#N/A,FALSE,"KMC최종회의(7월) 자료"}</definedName>
    <definedName name="종1" localSheetId="1" hidden="1">{#N/A,#N/A,FALSE,"KMC최종회의(7월) 자료"}</definedName>
    <definedName name="종1" localSheetId="22" hidden="1">{#N/A,#N/A,FALSE,"KMC최종회의(7월) 자료"}</definedName>
    <definedName name="종1" localSheetId="16" hidden="1">{#N/A,#N/A,FALSE,"KMC최종회의(7월) 자료"}</definedName>
    <definedName name="종1" hidden="1">{#N/A,#N/A,FALSE,"KMC최종회의(7월) 자료"}</definedName>
    <definedName name="종주" localSheetId="1" hidden="1">{#N/A,#N/A,FALSE,"단축1";#N/A,#N/A,FALSE,"단축2";#N/A,#N/A,FALSE,"단축3";#N/A,#N/A,FALSE,"장축";#N/A,#N/A,FALSE,"4WD"}</definedName>
    <definedName name="종주" hidden="1">{#N/A,#N/A,FALSE,"단축1";#N/A,#N/A,FALSE,"단축2";#N/A,#N/A,FALSE,"단축3";#N/A,#N/A,FALSE,"장축";#N/A,#N/A,FALSE,"4WD"}</definedName>
    <definedName name="종합">[1]!BlankMacro1</definedName>
    <definedName name="종합1" localSheetId="1" hidden="1">{#N/A,#N/A,FALSE,"KMC최종회의(7월) 자료"}</definedName>
    <definedName name="종합1" localSheetId="22" hidden="1">{#N/A,#N/A,FALSE,"KMC최종회의(7월) 자료"}</definedName>
    <definedName name="종합1" localSheetId="16" hidden="1">{#N/A,#N/A,FALSE,"KMC최종회의(7월) 자료"}</definedName>
    <definedName name="종합1" hidden="1">{#N/A,#N/A,FALSE,"KMC최종회의(7월) 자료"}</definedName>
    <definedName name="종합2" localSheetId="1" hidden="1">{#N/A,#N/A,FALSE,"정공"}</definedName>
    <definedName name="종합2" localSheetId="22" hidden="1">{#N/A,#N/A,FALSE,"정공"}</definedName>
    <definedName name="종합2" localSheetId="16" hidden="1">{#N/A,#N/A,FALSE,"정공"}</definedName>
    <definedName name="종합2" hidden="1">{#N/A,#N/A,FALSE,"정공"}</definedName>
    <definedName name="종합그래프" localSheetId="1" hidden="1">{#N/A,#N/A,FALSE,"단축1";#N/A,#N/A,FALSE,"단축2";#N/A,#N/A,FALSE,"단축3";#N/A,#N/A,FALSE,"장축";#N/A,#N/A,FALSE,"4WD"}</definedName>
    <definedName name="종합그래프" localSheetId="22" hidden="1">{#N/A,#N/A,FALSE,"단축1";#N/A,#N/A,FALSE,"단축2";#N/A,#N/A,FALSE,"단축3";#N/A,#N/A,FALSE,"장축";#N/A,#N/A,FALSE,"4WD"}</definedName>
    <definedName name="종합그래프" localSheetId="16" hidden="1">{#N/A,#N/A,FALSE,"단축1";#N/A,#N/A,FALSE,"단축2";#N/A,#N/A,FALSE,"단축3";#N/A,#N/A,FALSE,"장축";#N/A,#N/A,FALSE,"4WD"}</definedName>
    <definedName name="종합그래프" hidden="1">{#N/A,#N/A,FALSE,"단축1";#N/A,#N/A,FALSE,"단축2";#N/A,#N/A,FALSE,"단축3";#N/A,#N/A,FALSE,"장축";#N/A,#N/A,FALSE,"4WD"}</definedName>
    <definedName name="종합미래2" localSheetId="1" hidden="1">{#N/A,#N/A,FALSE,"정공"}</definedName>
    <definedName name="종합미래2" localSheetId="22" hidden="1">{#N/A,#N/A,FALSE,"정공"}</definedName>
    <definedName name="종합미래2" localSheetId="16" hidden="1">{#N/A,#N/A,FALSE,"정공"}</definedName>
    <definedName name="종합미래2" hidden="1">{#N/A,#N/A,FALSE,"정공"}</definedName>
    <definedName name="종합추이">[1]!BlankMacro1</definedName>
    <definedName name="종합현황" localSheetId="1">#REF!</definedName>
    <definedName name="종합현황">#REF!</definedName>
    <definedName name="주민세율" localSheetId="1">#REF!</definedName>
    <definedName name="주민세율">#REF!</definedName>
    <definedName name="주소" localSheetId="1">#REF!</definedName>
    <definedName name="주소">#REF!</definedName>
    <definedName name="주요">[1]!BlankMacro1</definedName>
    <definedName name="주요문제점" localSheetId="1">#REF!</definedName>
    <definedName name="주요문제점">#REF!</definedName>
    <definedName name="주요업무" localSheetId="1" hidden="1">{#N/A,#N/A,TRUE,"Y생산";#N/A,#N/A,TRUE,"Y판매";#N/A,#N/A,TRUE,"Y총물량";#N/A,#N/A,TRUE,"Y능력";#N/A,#N/A,TRUE,"YKD"}</definedName>
    <definedName name="주요업무" localSheetId="22" hidden="1">{#N/A,#N/A,TRUE,"Y생산";#N/A,#N/A,TRUE,"Y판매";#N/A,#N/A,TRUE,"Y총물량";#N/A,#N/A,TRUE,"Y능력";#N/A,#N/A,TRUE,"YKD"}</definedName>
    <definedName name="주요업무" localSheetId="16" hidden="1">{#N/A,#N/A,TRUE,"Y생산";#N/A,#N/A,TRUE,"Y판매";#N/A,#N/A,TRUE,"Y총물량";#N/A,#N/A,TRUE,"Y능력";#N/A,#N/A,TRUE,"YKD"}</definedName>
    <definedName name="주요업무" hidden="1">{#N/A,#N/A,TRUE,"Y생산";#N/A,#N/A,TRUE,"Y판매";#N/A,#N/A,TRUE,"Y총물량";#N/A,#N/A,TRUE,"Y능력";#N/A,#N/A,TRUE,"YKD"}</definedName>
    <definedName name="주요업무1">[1]!BlankMacro1</definedName>
    <definedName name="주요업무2" localSheetId="1" hidden="1">{#N/A,#N/A,TRUE,"Y생산";#N/A,#N/A,TRUE,"Y판매";#N/A,#N/A,TRUE,"Y총물량";#N/A,#N/A,TRUE,"Y능력";#N/A,#N/A,TRUE,"YKD"}</definedName>
    <definedName name="주요업무2" localSheetId="22" hidden="1">{#N/A,#N/A,TRUE,"Y생산";#N/A,#N/A,TRUE,"Y판매";#N/A,#N/A,TRUE,"Y총물량";#N/A,#N/A,TRUE,"Y능력";#N/A,#N/A,TRUE,"YKD"}</definedName>
    <definedName name="주요업무2" localSheetId="16" hidden="1">{#N/A,#N/A,TRUE,"Y생산";#N/A,#N/A,TRUE,"Y판매";#N/A,#N/A,TRUE,"Y총물량";#N/A,#N/A,TRUE,"Y능력";#N/A,#N/A,TRUE,"YKD"}</definedName>
    <definedName name="주요업무2" hidden="1">{#N/A,#N/A,TRUE,"Y생산";#N/A,#N/A,TRUE,"Y판매";#N/A,#N/A,TRUE,"Y총물량";#N/A,#N/A,TRUE,"Y능력";#N/A,#N/A,TRUE,"YKD"}</definedName>
    <definedName name="주요업무3" localSheetId="1" hidden="1">{#N/A,#N/A,TRUE,"Y생산";#N/A,#N/A,TRUE,"Y판매";#N/A,#N/A,TRUE,"Y총물량";#N/A,#N/A,TRUE,"Y능력";#N/A,#N/A,TRUE,"YKD"}</definedName>
    <definedName name="주요업무3" localSheetId="22" hidden="1">{#N/A,#N/A,TRUE,"Y생산";#N/A,#N/A,TRUE,"Y판매";#N/A,#N/A,TRUE,"Y총물량";#N/A,#N/A,TRUE,"Y능력";#N/A,#N/A,TRUE,"YKD"}</definedName>
    <definedName name="주요업무3" localSheetId="16" hidden="1">{#N/A,#N/A,TRUE,"Y생산";#N/A,#N/A,TRUE,"Y판매";#N/A,#N/A,TRUE,"Y총물량";#N/A,#N/A,TRUE,"Y능력";#N/A,#N/A,TRUE,"YKD"}</definedName>
    <definedName name="주요업무3" hidden="1">{#N/A,#N/A,TRUE,"Y생산";#N/A,#N/A,TRUE,"Y판매";#N/A,#N/A,TRUE,"Y총물량";#N/A,#N/A,TRUE,"Y능력";#N/A,#N/A,TRUE,"YKD"}</definedName>
    <definedName name="주요업무실적" localSheetId="1">#REF!</definedName>
    <definedName name="주요업무실적">#REF!</definedName>
    <definedName name="주요제원" localSheetId="1" hidden="1">{#N/A,#N/A,FALSE,"단축1";#N/A,#N/A,FALSE,"단축2";#N/A,#N/A,FALSE,"단축3";#N/A,#N/A,FALSE,"장축";#N/A,#N/A,FALSE,"4WD"}</definedName>
    <definedName name="주요제원" localSheetId="22" hidden="1">{#N/A,#N/A,FALSE,"단축1";#N/A,#N/A,FALSE,"단축2";#N/A,#N/A,FALSE,"단축3";#N/A,#N/A,FALSE,"장축";#N/A,#N/A,FALSE,"4WD"}</definedName>
    <definedName name="주요제원" localSheetId="16" hidden="1">{#N/A,#N/A,FALSE,"단축1";#N/A,#N/A,FALSE,"단축2";#N/A,#N/A,FALSE,"단축3";#N/A,#N/A,FALSE,"장축";#N/A,#N/A,FALSE,"4WD"}</definedName>
    <definedName name="주요제원" localSheetId="17" hidden="1">{#N/A,#N/A,FALSE,"단축1";#N/A,#N/A,FALSE,"단축2";#N/A,#N/A,FALSE,"단축3";#N/A,#N/A,FALSE,"장축";#N/A,#N/A,FALSE,"4WD"}</definedName>
    <definedName name="주요제원" localSheetId="23" hidden="1">{#N/A,#N/A,FALSE,"단축1";#N/A,#N/A,FALSE,"단축2";#N/A,#N/A,FALSE,"단축3";#N/A,#N/A,FALSE,"장축";#N/A,#N/A,FALSE,"4WD"}</definedName>
    <definedName name="주요제원" hidden="1">{#N/A,#N/A,FALSE,"단축1";#N/A,#N/A,FALSE,"단축2";#N/A,#N/A,FALSE,"단축3";#N/A,#N/A,FALSE,"장축";#N/A,#N/A,FALSE,"4WD"}</definedName>
    <definedName name="주행P12GRP" localSheetId="1">#REF!</definedName>
    <definedName name="주행P12GRP">#REF!</definedName>
    <definedName name="주행RATING표" localSheetId="1">#REF!</definedName>
    <definedName name="주행RATING표">#REF!</definedName>
    <definedName name="주행문제" localSheetId="1">#REF!</definedName>
    <definedName name="주행문제">#REF!</definedName>
    <definedName name="珠宝" localSheetId="1" hidden="1">{#N/A,#N/A,FALSE,"단축1";#N/A,#N/A,FALSE,"단축2";#N/A,#N/A,FALSE,"단축3";#N/A,#N/A,FALSE,"장축";#N/A,#N/A,FALSE,"4WD"}</definedName>
    <definedName name="珠宝" localSheetId="22" hidden="1">{#N/A,#N/A,FALSE,"단축1";#N/A,#N/A,FALSE,"단축2";#N/A,#N/A,FALSE,"단축3";#N/A,#N/A,FALSE,"장축";#N/A,#N/A,FALSE,"4WD"}</definedName>
    <definedName name="珠宝" localSheetId="16" hidden="1">{#N/A,#N/A,FALSE,"단축1";#N/A,#N/A,FALSE,"단축2";#N/A,#N/A,FALSE,"단축3";#N/A,#N/A,FALSE,"장축";#N/A,#N/A,FALSE,"4WD"}</definedName>
    <definedName name="珠宝" hidden="1">{#N/A,#N/A,FALSE,"단축1";#N/A,#N/A,FALSE,"단축2";#N/A,#N/A,FALSE,"단축3";#N/A,#N/A,FALSE,"장축";#N/A,#N/A,FALSE,"4WD"}</definedName>
    <definedName name="준비" localSheetId="1">#REF!</definedName>
    <definedName name="준비">#REF!</definedName>
    <definedName name="준비시간은__가동율_80__적용반영" localSheetId="1">#REF!</definedName>
    <definedName name="준비시간은__가동율_80__적용반영">#REF!</definedName>
    <definedName name="준비율" localSheetId="1">#REF!</definedName>
    <definedName name="준비율">#REF!</definedName>
    <definedName name="중" localSheetId="1">#REF!</definedName>
    <definedName name="중">#REF!</definedName>
    <definedName name="중기" localSheetId="1" hidden="1">{#N/A,#N/A,FALSE,"정공"}</definedName>
    <definedName name="중기" localSheetId="22" hidden="1">{#N/A,#N/A,FALSE,"정공"}</definedName>
    <definedName name="중기" localSheetId="16" hidden="1">{#N/A,#N/A,FALSE,"정공"}</definedName>
    <definedName name="중기" hidden="1">{#N/A,#N/A,FALSE,"정공"}</definedName>
    <definedName name="중기1" localSheetId="1" hidden="1">{#N/A,#N/A,FALSE,"정공"}</definedName>
    <definedName name="중기1" localSheetId="22" hidden="1">{#N/A,#N/A,FALSE,"정공"}</definedName>
    <definedName name="중기1" localSheetId="16" hidden="1">{#N/A,#N/A,FALSE,"정공"}</definedName>
    <definedName name="중기1" hidden="1">{#N/A,#N/A,FALSE,"정공"}</definedName>
    <definedName name="중기변속기">[1]!BlankMacro1</definedName>
    <definedName name="중복.1" localSheetId="1">#REF!</definedName>
    <definedName name="중복.1">#REF!</definedName>
    <definedName name="중복.10" localSheetId="1">#REF!</definedName>
    <definedName name="중복.10">#REF!</definedName>
    <definedName name="중복.11" localSheetId="1">#REF!</definedName>
    <definedName name="중복.11">#REF!</definedName>
    <definedName name="중복.12" localSheetId="1">#REF!</definedName>
    <definedName name="중복.12">#REF!</definedName>
    <definedName name="중복.13">"?A*"</definedName>
    <definedName name="중복.14" localSheetId="1">#REF!</definedName>
    <definedName name="중복.14">#REF!</definedName>
    <definedName name="중복.15" localSheetId="1">#REF!</definedName>
    <definedName name="중복.15">#REF!</definedName>
    <definedName name="중복.17" localSheetId="1">#REF!</definedName>
    <definedName name="중복.17">#REF!</definedName>
    <definedName name="중복.18" localSheetId="1">#REF!</definedName>
    <definedName name="중복.18">#REF!</definedName>
    <definedName name="중복.19" localSheetId="1">#REF!</definedName>
    <definedName name="중복.19">#REF!</definedName>
    <definedName name="중복.20" localSheetId="1">#REF!</definedName>
    <definedName name="중복.20">#REF!</definedName>
    <definedName name="중복.21" localSheetId="1">#REF!</definedName>
    <definedName name="중복.21">#REF!</definedName>
    <definedName name="중복.22" localSheetId="1">#REF!</definedName>
    <definedName name="중복.22">#REF!</definedName>
    <definedName name="중복.23" localSheetId="1">#REF!</definedName>
    <definedName name="중복.23">#REF!</definedName>
    <definedName name="중복.24" localSheetId="1">#REF!</definedName>
    <definedName name="중복.24">#REF!</definedName>
    <definedName name="중복.4" localSheetId="1">#REF!</definedName>
    <definedName name="중복.4">#REF!</definedName>
    <definedName name="중복.5" localSheetId="1">#REF!</definedName>
    <definedName name="중복.5">#REF!</definedName>
    <definedName name="중복.8" localSheetId="1">#REF!</definedName>
    <definedName name="중복.8">#REF!</definedName>
    <definedName name="중앙" localSheetId="1" hidden="1">{#N/A,#N/A,FALSE,"단축1";#N/A,#N/A,FALSE,"단축2";#N/A,#N/A,FALSE,"단축3";#N/A,#N/A,FALSE,"장축";#N/A,#N/A,FALSE,"4WD"}</definedName>
    <definedName name="중앙" localSheetId="22" hidden="1">{#N/A,#N/A,FALSE,"단축1";#N/A,#N/A,FALSE,"단축2";#N/A,#N/A,FALSE,"단축3";#N/A,#N/A,FALSE,"장축";#N/A,#N/A,FALSE,"4WD"}</definedName>
    <definedName name="중앙" localSheetId="16" hidden="1">{#N/A,#N/A,FALSE,"단축1";#N/A,#N/A,FALSE,"단축2";#N/A,#N/A,FALSE,"단축3";#N/A,#N/A,FALSE,"장축";#N/A,#N/A,FALSE,"4WD"}</definedName>
    <definedName name="중앙" localSheetId="17" hidden="1">{#N/A,#N/A,FALSE,"단축1";#N/A,#N/A,FALSE,"단축2";#N/A,#N/A,FALSE,"단축3";#N/A,#N/A,FALSE,"장축";#N/A,#N/A,FALSE,"4WD"}</definedName>
    <definedName name="중앙" localSheetId="23" hidden="1">{#N/A,#N/A,FALSE,"단축1";#N/A,#N/A,FALSE,"단축2";#N/A,#N/A,FALSE,"단축3";#N/A,#N/A,FALSE,"장축";#N/A,#N/A,FALSE,"4WD"}</definedName>
    <definedName name="중앙" hidden="1">{#N/A,#N/A,FALSE,"단축1";#N/A,#N/A,FALSE,"단축2";#N/A,#N/A,FALSE,"단축3";#N/A,#N/A,FALSE,"장축";#N/A,#N/A,FALSE,"4WD"}</definedName>
    <definedName name="중앙1" localSheetId="1" hidden="1">{#N/A,#N/A,FALSE,"단축1";#N/A,#N/A,FALSE,"단축2";#N/A,#N/A,FALSE,"단축3";#N/A,#N/A,FALSE,"장축";#N/A,#N/A,FALSE,"4WD"}</definedName>
    <definedName name="중앙1" localSheetId="22" hidden="1">{#N/A,#N/A,FALSE,"단축1";#N/A,#N/A,FALSE,"단축2";#N/A,#N/A,FALSE,"단축3";#N/A,#N/A,FALSE,"장축";#N/A,#N/A,FALSE,"4WD"}</definedName>
    <definedName name="중앙1" localSheetId="16" hidden="1">{#N/A,#N/A,FALSE,"단축1";#N/A,#N/A,FALSE,"단축2";#N/A,#N/A,FALSE,"단축3";#N/A,#N/A,FALSE,"장축";#N/A,#N/A,FALSE,"4WD"}</definedName>
    <definedName name="중앙1" hidden="1">{#N/A,#N/A,FALSE,"단축1";#N/A,#N/A,FALSE,"단축2";#N/A,#N/A,FALSE,"단축3";#N/A,#N/A,FALSE,"장축";#N/A,#N/A,FALSE,"4WD"}</definedName>
    <definedName name="中华人民" localSheetId="1" hidden="1">{#N/A,#N/A,FALSE,"단축1";#N/A,#N/A,FALSE,"단축2";#N/A,#N/A,FALSE,"단축3";#N/A,#N/A,FALSE,"장축";#N/A,#N/A,FALSE,"4WD"}</definedName>
    <definedName name="中华人民" localSheetId="22" hidden="1">{#N/A,#N/A,FALSE,"단축1";#N/A,#N/A,FALSE,"단축2";#N/A,#N/A,FALSE,"단축3";#N/A,#N/A,FALSE,"장축";#N/A,#N/A,FALSE,"4WD"}</definedName>
    <definedName name="中华人民" localSheetId="16" hidden="1">{#N/A,#N/A,FALSE,"단축1";#N/A,#N/A,FALSE,"단축2";#N/A,#N/A,FALSE,"단축3";#N/A,#N/A,FALSE,"장축";#N/A,#N/A,FALSE,"4WD"}</definedName>
    <definedName name="中华人民" hidden="1">{#N/A,#N/A,FALSE,"단축1";#N/A,#N/A,FALSE,"단축2";#N/A,#N/A,FALSE,"단축3";#N/A,#N/A,FALSE,"장축";#N/A,#N/A,FALSE,"4WD"}</definedName>
    <definedName name="지연" localSheetId="1">#REF!</definedName>
    <definedName name="지연">#REF!</definedName>
    <definedName name="지태면" localSheetId="1" hidden="1">{#N/A,#N/A,TRUE,"Y생산";#N/A,#N/A,TRUE,"Y판매";#N/A,#N/A,TRUE,"Y총물량";#N/A,#N/A,TRUE,"Y능력";#N/A,#N/A,TRUE,"YKD"}</definedName>
    <definedName name="지태면" localSheetId="22" hidden="1">{#N/A,#N/A,TRUE,"Y생산";#N/A,#N/A,TRUE,"Y판매";#N/A,#N/A,TRUE,"Y총물량";#N/A,#N/A,TRUE,"Y능력";#N/A,#N/A,TRUE,"YKD"}</definedName>
    <definedName name="지태면" localSheetId="16" hidden="1">{#N/A,#N/A,TRUE,"Y생산";#N/A,#N/A,TRUE,"Y판매";#N/A,#N/A,TRUE,"Y총물량";#N/A,#N/A,TRUE,"Y능력";#N/A,#N/A,TRUE,"YKD"}</definedName>
    <definedName name="지태면" hidden="1">{#N/A,#N/A,TRUE,"Y생산";#N/A,#N/A,TRUE,"Y판매";#N/A,#N/A,TRUE,"Y총물량";#N/A,#N/A,TRUE,"Y능력";#N/A,#N/A,TRUE,"YKD"}</definedName>
    <definedName name="진척현" localSheetId="1">#REF!</definedName>
    <definedName name="진척현">#REF!</definedName>
    <definedName name="진출업체1" localSheetId="1">#REF!</definedName>
    <definedName name="진출업체1">#REF!</definedName>
    <definedName name="진출의사보유" localSheetId="1" hidden="1">{#N/A,#N/A,FALSE,"단축1";#N/A,#N/A,FALSE,"단축2";#N/A,#N/A,FALSE,"단축3";#N/A,#N/A,FALSE,"장축";#N/A,#N/A,FALSE,"4WD"}</definedName>
    <definedName name="진출의사보유" localSheetId="22" hidden="1">{#N/A,#N/A,FALSE,"단축1";#N/A,#N/A,FALSE,"단축2";#N/A,#N/A,FALSE,"단축3";#N/A,#N/A,FALSE,"장축";#N/A,#N/A,FALSE,"4WD"}</definedName>
    <definedName name="진출의사보유" localSheetId="16" hidden="1">{#N/A,#N/A,FALSE,"단축1";#N/A,#N/A,FALSE,"단축2";#N/A,#N/A,FALSE,"단축3";#N/A,#N/A,FALSE,"장축";#N/A,#N/A,FALSE,"4WD"}</definedName>
    <definedName name="진출의사보유" hidden="1">{#N/A,#N/A,FALSE,"단축1";#N/A,#N/A,FALSE,"단축2";#N/A,#N/A,FALSE,"단축3";#N/A,#N/A,FALSE,"장축";#N/A,#N/A,FALSE,"4WD"}</definedName>
    <definedName name="진행순서5차" localSheetId="1">#REF!</definedName>
    <definedName name="진행순서5차">#REF!</definedName>
    <definedName name="진행현황" localSheetId="1" hidden="1">{#N/A,#N/A,FALSE,"단축1";#N/A,#N/A,FALSE,"단축2";#N/A,#N/A,FALSE,"단축3";#N/A,#N/A,FALSE,"장축";#N/A,#N/A,FALSE,"4WD"}</definedName>
    <definedName name="진행현황" localSheetId="22" hidden="1">{#N/A,#N/A,FALSE,"단축1";#N/A,#N/A,FALSE,"단축2";#N/A,#N/A,FALSE,"단축3";#N/A,#N/A,FALSE,"장축";#N/A,#N/A,FALSE,"4WD"}</definedName>
    <definedName name="진행현황" localSheetId="16" hidden="1">{#N/A,#N/A,FALSE,"단축1";#N/A,#N/A,FALSE,"단축2";#N/A,#N/A,FALSE,"단축3";#N/A,#N/A,FALSE,"장축";#N/A,#N/A,FALSE,"4WD"}</definedName>
    <definedName name="진행현황" hidden="1">{#N/A,#N/A,FALSE,"단축1";#N/A,#N/A,FALSE,"단축2";#N/A,#N/A,FALSE,"단축3";#N/A,#N/A,FALSE,"장축";#N/A,#N/A,FALSE,"4WD"}</definedName>
    <definedName name="집">'[1]계정관리 (실적) 2016'!집</definedName>
    <definedName name="집행" localSheetId="1">#REF!</definedName>
    <definedName name="집행">#REF!</definedName>
    <definedName name="ㅉ" localSheetId="1" hidden="1">{#N/A,#N/A,TRUE,"Y생산";#N/A,#N/A,TRUE,"Y판매";#N/A,#N/A,TRUE,"Y총물량";#N/A,#N/A,TRUE,"Y능력";#N/A,#N/A,TRUE,"YKD"}</definedName>
    <definedName name="ㅉ" localSheetId="22" hidden="1">{#N/A,#N/A,TRUE,"Y생산";#N/A,#N/A,TRUE,"Y판매";#N/A,#N/A,TRUE,"Y총물량";#N/A,#N/A,TRUE,"Y능력";#N/A,#N/A,TRUE,"YKD"}</definedName>
    <definedName name="ㅉ" localSheetId="16" hidden="1">{#N/A,#N/A,TRUE,"Y생산";#N/A,#N/A,TRUE,"Y판매";#N/A,#N/A,TRUE,"Y총물량";#N/A,#N/A,TRUE,"Y능력";#N/A,#N/A,TRUE,"YKD"}</definedName>
    <definedName name="ㅉ" hidden="1">{#N/A,#N/A,TRUE,"Y생산";#N/A,#N/A,TRUE,"Y판매";#N/A,#N/A,TRUE,"Y총물량";#N/A,#N/A,TRUE,"Y능력";#N/A,#N/A,TRUE,"YKD"}</definedName>
    <definedName name="짱돌" localSheetId="1">#REF!</definedName>
    <definedName name="짱돌">#REF!</definedName>
    <definedName name="ㅊ" localSheetId="1" hidden="1">{#N/A,#N/A,FALSE,"KMC최종회의(7월) 자료"}</definedName>
    <definedName name="ㅊ" localSheetId="22" hidden="1">{#N/A,#N/A,FALSE,"KMC최종회의(7월) 자료"}</definedName>
    <definedName name="ㅊ" localSheetId="16" hidden="1">{#N/A,#N/A,FALSE,"KMC최종회의(7월) 자료"}</definedName>
    <definedName name="ㅊ" hidden="1">{#N/A,#N/A,FALSE,"KMC최종회의(7월) 자료"}</definedName>
    <definedName name="ㅊㄹㄷㄱ" localSheetId="1">#REF!</definedName>
    <definedName name="ㅊㄹㄷㄱ">#REF!</definedName>
    <definedName name="ㅊㅊ" localSheetId="1">'[1]노무비 계획 및 실적 (2차수정)'!_a1O,'3.경영실적 PT'!_a2O,'3.경영실적 PT'!_a3O</definedName>
    <definedName name="ㅊㅊ">'[1]노무비 계획 및 실적 (2차수정)'!_a1O,_a2O,_a3O</definedName>
    <definedName name="ㅊㅊㅊ" localSheetId="1" hidden="1">{#N/A,#N/A,FALSE,"KMC최종회의(7월) 자료"}</definedName>
    <definedName name="ㅊㅊㅊ" localSheetId="22" hidden="1">{#N/A,#N/A,FALSE,"KMC최종회의(7월) 자료"}</definedName>
    <definedName name="ㅊㅊㅊ" localSheetId="16" hidden="1">{#N/A,#N/A,FALSE,"KMC최종회의(7월) 자료"}</definedName>
    <definedName name="ㅊㅊㅊ" hidden="1">{#N/A,#N/A,FALSE,"KMC최종회의(7월) 자료"}</definedName>
    <definedName name="ㅊㅌㅊㅊ" localSheetId="1">#REF!</definedName>
    <definedName name="ㅊㅌㅊㅊ">#REF!</definedName>
    <definedName name="차" localSheetId="1">#REF!</definedName>
    <definedName name="차">#REF!</definedName>
    <definedName name="차라리라">[1]!BlankMacro1</definedName>
    <definedName name="차라이">[1]!BlankMacro1</definedName>
    <definedName name="차명고래">[1]!BlankMacro1</definedName>
    <definedName name="차월분석2" localSheetId="1" hidden="1">{#N/A,#N/A,FALSE,"KMC최종회의(7월) 자료"}</definedName>
    <definedName name="차월분석2" localSheetId="22" hidden="1">{#N/A,#N/A,FALSE,"KMC최종회의(7월) 자료"}</definedName>
    <definedName name="차월분석2" localSheetId="16" hidden="1">{#N/A,#N/A,FALSE,"KMC최종회의(7월) 자료"}</definedName>
    <definedName name="차월분석2" hidden="1">{#N/A,#N/A,FALSE,"KMC최종회의(7월) 자료"}</definedName>
    <definedName name="차익거래">[1]!BlankMacro1</definedName>
    <definedName name="차종" localSheetId="1">#REF!</definedName>
    <definedName name="차종">#REF!</definedName>
    <definedName name="차종선택" localSheetId="1">#REF!</definedName>
    <definedName name="차종선택">#REF!</definedName>
    <definedName name="차체" localSheetId="1">#REF!</definedName>
    <definedName name="차체">#REF!</definedName>
    <definedName name="차체BODY" localSheetId="1">#REF!</definedName>
    <definedName name="차체BODY">#REF!</definedName>
    <definedName name="차체MOV" localSheetId="1">#REF!</definedName>
    <definedName name="차체MOV">#REF!</definedName>
    <definedName name="차체공정" localSheetId="1">#REF!</definedName>
    <definedName name="차체공정">#REF!</definedName>
    <definedName name="차체기술부" localSheetId="1">#REF!</definedName>
    <definedName name="차체기술부">#REF!</definedName>
    <definedName name="차트" localSheetId="1" hidden="1">{#N/A,#N/A,FALSE,"정공"}</definedName>
    <definedName name="차트" localSheetId="22" hidden="1">{#N/A,#N/A,FALSE,"정공"}</definedName>
    <definedName name="차트" localSheetId="16" hidden="1">{#N/A,#N/A,FALSE,"정공"}</definedName>
    <definedName name="차트" hidden="1">{#N/A,#N/A,FALSE,"정공"}</definedName>
    <definedName name="참석자현황2차" localSheetId="1">#REF!</definedName>
    <definedName name="참석자현황2차">#REF!</definedName>
    <definedName name="창">[1]!BlankMacro1</definedName>
    <definedName name="창고BS" localSheetId="1">#REF!</definedName>
    <definedName name="창고BS">#REF!</definedName>
    <definedName name="창고FDPDRSTM" localSheetId="1">#REF!</definedName>
    <definedName name="창고FDPDRSTM">#REF!</definedName>
    <definedName name="창고MIP" localSheetId="1">#REF!</definedName>
    <definedName name="창고MIP">#REF!</definedName>
    <definedName name="창고SCEU" localSheetId="1">#REF!</definedName>
    <definedName name="창고SCEU">#REF!</definedName>
    <definedName name="창고공통" localSheetId="1">#REF!</definedName>
    <definedName name="창고공통">#REF!</definedName>
    <definedName name="채권총" localSheetId="1">BlankMacro1</definedName>
    <definedName name="채권총">BlankMacro1</definedName>
    <definedName name="책" localSheetId="1">#REF!</definedName>
    <definedName name="책">#REF!</definedName>
    <definedName name="천리안" localSheetId="1">#REF!</definedName>
    <definedName name="천리안">#REF!</definedName>
    <definedName name="철" localSheetId="1" hidden="1">{#N/A,#N/A,FALSE,"KMC최종회의(7월) 자료"}</definedName>
    <definedName name="철" localSheetId="22" hidden="1">{#N/A,#N/A,FALSE,"KMC최종회의(7월) 자료"}</definedName>
    <definedName name="철" localSheetId="16" hidden="1">{#N/A,#N/A,FALSE,"KMC최종회의(7월) 자료"}</definedName>
    <definedName name="철" hidden="1">{#N/A,#N/A,FALSE,"KMC최종회의(7월) 자료"}</definedName>
    <definedName name="첨" localSheetId="1" hidden="1">{#N/A,#N/A,FALSE,"단축1";#N/A,#N/A,FALSE,"단축2";#N/A,#N/A,FALSE,"단축3";#N/A,#N/A,FALSE,"장축";#N/A,#N/A,FALSE,"4WD"}</definedName>
    <definedName name="첨" localSheetId="22" hidden="1">{#N/A,#N/A,FALSE,"단축1";#N/A,#N/A,FALSE,"단축2";#N/A,#N/A,FALSE,"단축3";#N/A,#N/A,FALSE,"장축";#N/A,#N/A,FALSE,"4WD"}</definedName>
    <definedName name="첨" localSheetId="16" hidden="1">{#N/A,#N/A,FALSE,"단축1";#N/A,#N/A,FALSE,"단축2";#N/A,#N/A,FALSE,"단축3";#N/A,#N/A,FALSE,"장축";#N/A,#N/A,FALSE,"4WD"}</definedName>
    <definedName name="첨" hidden="1">{#N/A,#N/A,FALSE,"단축1";#N/A,#N/A,FALSE,"단축2";#N/A,#N/A,FALSE,"단축3";#N/A,#N/A,FALSE,"장축";#N/A,#N/A,FALSE,"4WD"}</definedName>
    <definedName name="첨부" localSheetId="1">#REF!</definedName>
    <definedName name="첨부">#REF!</definedName>
    <definedName name="첨부." localSheetId="1" hidden="1">#REF!</definedName>
    <definedName name="첨부." localSheetId="22" hidden="1">#REF!</definedName>
    <definedName name="첨부." localSheetId="6" hidden="1">#REF!</definedName>
    <definedName name="첨부." localSheetId="3" hidden="1">#REF!</definedName>
    <definedName name="첨부." localSheetId="16" hidden="1">#REF!</definedName>
    <definedName name="첨부." localSheetId="21" hidden="1">#REF!</definedName>
    <definedName name="첨부." localSheetId="2" hidden="1">#REF!</definedName>
    <definedName name="첨부." localSheetId="13" hidden="1">#REF!</definedName>
    <definedName name="첨부." localSheetId="14" hidden="1">#REF!</definedName>
    <definedName name="첨부." localSheetId="11" hidden="1">#REF!</definedName>
    <definedName name="첨부." localSheetId="20" hidden="1">#REF!</definedName>
    <definedName name="첨부." hidden="1">#REF!</definedName>
    <definedName name="첨부0" localSheetId="1">#REF!</definedName>
    <definedName name="첨부0">#REF!</definedName>
    <definedName name="첨부1" localSheetId="1">#REF!</definedName>
    <definedName name="첨부1">#REF!</definedName>
    <definedName name="첨부1.공급방안" localSheetId="1">#REF!</definedName>
    <definedName name="첨부1.공급방안">#REF!</definedName>
    <definedName name="첨부11" localSheetId="1">#REF!</definedName>
    <definedName name="첨부11">#REF!</definedName>
    <definedName name="첨부12" localSheetId="1">#REF!</definedName>
    <definedName name="첨부12">#REF!</definedName>
    <definedName name="첨부2" localSheetId="1">#REF!</definedName>
    <definedName name="첨부2">#REF!</definedName>
    <definedName name="첨부2일정" localSheetId="1">#REF!</definedName>
    <definedName name="첨부2일정">#REF!</definedName>
    <definedName name="첨부5" localSheetId="1">#REF!</definedName>
    <definedName name="첨부5">#REF!</definedName>
    <definedName name="첨부555" localSheetId="1">#REF!</definedName>
    <definedName name="첨부555">#REF!</definedName>
    <definedName name="첨부555공혈" localSheetId="1">#REF!</definedName>
    <definedName name="첨부555공혈">#REF!</definedName>
    <definedName name="첨부55공혈" localSheetId="1">#REF!</definedName>
    <definedName name="첨부55공혈">#REF!</definedName>
    <definedName name="첨부5공혈" localSheetId="1">#REF!</definedName>
    <definedName name="첨부5공혈">#REF!</definedName>
    <definedName name="첨부공혈" localSheetId="1">#REF!</definedName>
    <definedName name="첨부공혈">#REF!</definedName>
    <definedName name="첨부신상" localSheetId="1">#REF!</definedName>
    <definedName name="첨부신상">#REF!</definedName>
    <definedName name="첨부양식" localSheetId="1" hidden="1">{#N/A,#N/A,FALSE,"KMC최종회의(7월) 자료"}</definedName>
    <definedName name="첨부양식" localSheetId="22" hidden="1">{#N/A,#N/A,FALSE,"KMC최종회의(7월) 자료"}</definedName>
    <definedName name="첨부양식" localSheetId="16" hidden="1">{#N/A,#N/A,FALSE,"KMC최종회의(7월) 자료"}</definedName>
    <definedName name="첨부양식" hidden="1">{#N/A,#N/A,FALSE,"KMC최종회의(7월) 자료"}</definedName>
    <definedName name="첨첨11" localSheetId="1">#REF!</definedName>
    <definedName name="첨첨11">#REF!</definedName>
    <definedName name="체계화2" localSheetId="1">#REF!</definedName>
    <definedName name="체계화2">#REF!</definedName>
    <definedName name="초과금BS" localSheetId="1">#REF!</definedName>
    <definedName name="초과금BS">#REF!</definedName>
    <definedName name="초과금FD" localSheetId="1">#REF!</definedName>
    <definedName name="초과금FD">#REF!</definedName>
    <definedName name="초과금MIP" localSheetId="1">#REF!</definedName>
    <definedName name="초과금MIP">#REF!</definedName>
    <definedName name="초과금SCEU" localSheetId="1">#REF!</definedName>
    <definedName name="초과금SCEU">#REF!</definedName>
    <definedName name="초과금공통" localSheetId="1">#REF!</definedName>
    <definedName name="초과금공통">#REF!</definedName>
    <definedName name="초과수BS" localSheetId="1">#REF!</definedName>
    <definedName name="초과수BS">#REF!</definedName>
    <definedName name="초과수FD" localSheetId="1">#REF!</definedName>
    <definedName name="초과수FD">#REF!</definedName>
    <definedName name="초과수MIP" localSheetId="1">#REF!</definedName>
    <definedName name="초과수MIP">#REF!</definedName>
    <definedName name="초과수SCEU" localSheetId="1">#REF!</definedName>
    <definedName name="초과수SCEU">#REF!</definedName>
    <definedName name="초과수공통" localSheetId="1">#REF!</definedName>
    <definedName name="초과수공통">#REF!</definedName>
    <definedName name="초대TOUT" localSheetId="1">#REF!</definedName>
    <definedName name="초대TOUT">#REF!</definedName>
    <definedName name="肖肖像不" localSheetId="1" hidden="1">{#N/A,#N/A,FALSE,"단축1";#N/A,#N/A,FALSE,"단축2";#N/A,#N/A,FALSE,"단축3";#N/A,#N/A,FALSE,"장축";#N/A,#N/A,FALSE,"4WD"}</definedName>
    <definedName name="肖肖像不" localSheetId="22" hidden="1">{#N/A,#N/A,FALSE,"단축1";#N/A,#N/A,FALSE,"단축2";#N/A,#N/A,FALSE,"단축3";#N/A,#N/A,FALSE,"장축";#N/A,#N/A,FALSE,"4WD"}</definedName>
    <definedName name="肖肖像不" localSheetId="16" hidden="1">{#N/A,#N/A,FALSE,"단축1";#N/A,#N/A,FALSE,"단축2";#N/A,#N/A,FALSE,"단축3";#N/A,#N/A,FALSE,"장축";#N/A,#N/A,FALSE,"4WD"}</definedName>
    <definedName name="肖肖像不" hidden="1">{#N/A,#N/A,FALSE,"단축1";#N/A,#N/A,FALSE,"단축2";#N/A,#N/A,FALSE,"단축3";#N/A,#N/A,FALSE,"장축";#N/A,#N/A,FALSE,"4WD"}</definedName>
    <definedName name="诮肖像前" localSheetId="1" hidden="1">{#N/A,#N/A,FALSE,"단축1";#N/A,#N/A,FALSE,"단축2";#N/A,#N/A,FALSE,"단축3";#N/A,#N/A,FALSE,"장축";#N/A,#N/A,FALSE,"4WD"}</definedName>
    <definedName name="诮肖像前" localSheetId="22" hidden="1">{#N/A,#N/A,FALSE,"단축1";#N/A,#N/A,FALSE,"단축2";#N/A,#N/A,FALSE,"단축3";#N/A,#N/A,FALSE,"장축";#N/A,#N/A,FALSE,"4WD"}</definedName>
    <definedName name="诮肖像前" localSheetId="16" hidden="1">{#N/A,#N/A,FALSE,"단축1";#N/A,#N/A,FALSE,"단축2";#N/A,#N/A,FALSE,"단축3";#N/A,#N/A,FALSE,"장축";#N/A,#N/A,FALSE,"4WD"}</definedName>
    <definedName name="诮肖像前" hidden="1">{#N/A,#N/A,FALSE,"단축1";#N/A,#N/A,FALSE,"단축2";#N/A,#N/A,FALSE,"단축3";#N/A,#N/A,FALSE,"장축";#N/A,#N/A,FALSE,"4WD"}</definedName>
    <definedName name="총LIST" localSheetId="1">#REF!</definedName>
    <definedName name="총LIST">#REF!</definedName>
    <definedName name="총괄_신세대" localSheetId="1" hidden="1">{#N/A,#N/A,FALSE,"정공"}</definedName>
    <definedName name="총괄_신세대" localSheetId="22" hidden="1">{#N/A,#N/A,FALSE,"정공"}</definedName>
    <definedName name="총괄_신세대" localSheetId="16" hidden="1">{#N/A,#N/A,FALSE,"정공"}</definedName>
    <definedName name="총괄_신세대" hidden="1">{#N/A,#N/A,FALSE,"정공"}</definedName>
    <definedName name="총괄6" localSheetId="1" hidden="1">{#N/A,#N/A,FALSE,"정공"}</definedName>
    <definedName name="총괄6" localSheetId="22" hidden="1">{#N/A,#N/A,FALSE,"정공"}</definedName>
    <definedName name="총괄6" localSheetId="16" hidden="1">{#N/A,#N/A,FALSE,"정공"}</definedName>
    <definedName name="총괄6" hidden="1">{#N/A,#N/A,FALSE,"정공"}</definedName>
    <definedName name="총금형비" localSheetId="1">#REF!</definedName>
    <definedName name="총금형비">#REF!</definedName>
    <definedName name="총길이공수1">#N/A</definedName>
    <definedName name="총길이공수2">#N/A</definedName>
    <definedName name="총무">[1]!BlankMacro1</definedName>
    <definedName name="총무3" localSheetId="1" hidden="1">{#N/A,#N/A,FALSE,"단축1";#N/A,#N/A,FALSE,"단축2";#N/A,#N/A,FALSE,"단축3";#N/A,#N/A,FALSE,"장축";#N/A,#N/A,FALSE,"4WD"}</definedName>
    <definedName name="총무3" localSheetId="22" hidden="1">{#N/A,#N/A,FALSE,"단축1";#N/A,#N/A,FALSE,"단축2";#N/A,#N/A,FALSE,"단축3";#N/A,#N/A,FALSE,"장축";#N/A,#N/A,FALSE,"4WD"}</definedName>
    <definedName name="총무3" localSheetId="16" hidden="1">{#N/A,#N/A,FALSE,"단축1";#N/A,#N/A,FALSE,"단축2";#N/A,#N/A,FALSE,"단축3";#N/A,#N/A,FALSE,"장축";#N/A,#N/A,FALSE,"4WD"}</definedName>
    <definedName name="총무3" localSheetId="17" hidden="1">{#N/A,#N/A,FALSE,"단축1";#N/A,#N/A,FALSE,"단축2";#N/A,#N/A,FALSE,"단축3";#N/A,#N/A,FALSE,"장축";#N/A,#N/A,FALSE,"4WD"}</definedName>
    <definedName name="총무3" localSheetId="23" hidden="1">{#N/A,#N/A,FALSE,"단축1";#N/A,#N/A,FALSE,"단축2";#N/A,#N/A,FALSE,"단축3";#N/A,#N/A,FALSE,"장축";#N/A,#N/A,FALSE,"4WD"}</definedName>
    <definedName name="총무3" hidden="1">{#N/A,#N/A,FALSE,"단축1";#N/A,#N/A,FALSE,"단축2";#N/A,#N/A,FALSE,"단축3";#N/A,#N/A,FALSE,"장축";#N/A,#N/A,FALSE,"4WD"}</definedName>
    <definedName name="총무팀총무팀" localSheetId="1" hidden="1">{#N/A,#N/A,TRUE,"Y생산";#N/A,#N/A,TRUE,"Y판매";#N/A,#N/A,TRUE,"Y총물량";#N/A,#N/A,TRUE,"Y능력";#N/A,#N/A,TRUE,"YKD"}</definedName>
    <definedName name="총무팀총무팀" localSheetId="22" hidden="1">{#N/A,#N/A,TRUE,"Y생산";#N/A,#N/A,TRUE,"Y판매";#N/A,#N/A,TRUE,"Y총물량";#N/A,#N/A,TRUE,"Y능력";#N/A,#N/A,TRUE,"YKD"}</definedName>
    <definedName name="총무팀총무팀" localSheetId="16" hidden="1">{#N/A,#N/A,TRUE,"Y생산";#N/A,#N/A,TRUE,"Y판매";#N/A,#N/A,TRUE,"Y총물량";#N/A,#N/A,TRUE,"Y능력";#N/A,#N/A,TRUE,"YKD"}</definedName>
    <definedName name="총무팀총무팀" hidden="1">{#N/A,#N/A,TRUE,"Y생산";#N/A,#N/A,TRUE,"Y판매";#N/A,#N/A,TRUE,"Y총물량";#N/A,#N/A,TRUE,"Y능력";#N/A,#N/A,TRUE,"YKD"}</definedName>
    <definedName name="총사업비분석" localSheetId="1">#REF!</definedName>
    <definedName name="총사업비분석">#REF!</definedName>
    <definedName name="총사업비추정" localSheetId="1">#REF!</definedName>
    <definedName name="총사업비추정">#REF!</definedName>
    <definedName name="총액" localSheetId="1">#REF!</definedName>
    <definedName name="총액">#REF!</definedName>
    <definedName name="총원가" localSheetId="1">#REF!</definedName>
    <definedName name="총원가">#REF!</definedName>
    <definedName name="총투입공수계" localSheetId="1">#REF!</definedName>
    <definedName name="총투입공수계">#REF!</definedName>
    <definedName name="총투입공수계획계" localSheetId="1">#REF!</definedName>
    <definedName name="총투입공수계획계">#REF!</definedName>
    <definedName name="총투입공수계획광주" localSheetId="1">#REF!</definedName>
    <definedName name="총투입공수계획광주">#REF!</definedName>
    <definedName name="총투입공수계획남산" localSheetId="1">#REF!</definedName>
    <definedName name="총투입공수계획남산">#REF!</definedName>
    <definedName name="총투입공수계획반월" localSheetId="1">#REF!</definedName>
    <definedName name="총투입공수계획반월">#REF!</definedName>
    <definedName name="총투입공수계획사관" localSheetId="1">#REF!</definedName>
    <definedName name="총투입공수계획사관">#REF!</definedName>
    <definedName name="총투입공수계획생기" localSheetId="1">#REF!</definedName>
    <definedName name="총투입공수계획생기">#REF!</definedName>
    <definedName name="총투입공수계획생산부소계" localSheetId="1">#REF!</definedName>
    <definedName name="총투입공수계획생산부소계">#REF!</definedName>
    <definedName name="총투입공수계획영업" localSheetId="1">#REF!</definedName>
    <definedName name="총투입공수계획영업">#REF!</definedName>
    <definedName name="총투입공수계획정동" localSheetId="1">#REF!</definedName>
    <definedName name="총투입공수계획정동">#REF!</definedName>
    <definedName name="총투입공수계획품보" localSheetId="1">#REF!</definedName>
    <definedName name="총투입공수계획품보">#REF!</definedName>
    <definedName name="총투입공수광주" localSheetId="1">#REF!</definedName>
    <definedName name="총투입공수광주">#REF!</definedName>
    <definedName name="총투입공수남산" localSheetId="1">#REF!</definedName>
    <definedName name="총투입공수남산">#REF!</definedName>
    <definedName name="총투입공수반월" localSheetId="1">#REF!</definedName>
    <definedName name="총투입공수반월">#REF!</definedName>
    <definedName name="총투입공수사관" localSheetId="1">#REF!</definedName>
    <definedName name="총투입공수사관">#REF!</definedName>
    <definedName name="총투입공수생기" localSheetId="1">#REF!</definedName>
    <definedName name="총투입공수생기">#REF!</definedName>
    <definedName name="총투입공수생산부소계" localSheetId="1">#REF!</definedName>
    <definedName name="총투입공수생산부소계">#REF!</definedName>
    <definedName name="총투입공수영업" localSheetId="1">#REF!</definedName>
    <definedName name="총투입공수영업">#REF!</definedName>
    <definedName name="총투입공수정동" localSheetId="1">#REF!</definedName>
    <definedName name="총투입공수정동">#REF!</definedName>
    <definedName name="총투입공수품보" localSheetId="1">#REF!</definedName>
    <definedName name="총투입공수품보">#REF!</definedName>
    <definedName name="최리리" localSheetId="1" hidden="1">{#N/A,#N/A,FALSE,"정공"}</definedName>
    <definedName name="최리리" localSheetId="22" hidden="1">{#N/A,#N/A,FALSE,"정공"}</definedName>
    <definedName name="최리리" localSheetId="16" hidden="1">{#N/A,#N/A,FALSE,"정공"}</definedName>
    <definedName name="최리리" hidden="1">{#N/A,#N/A,FALSE,"정공"}</definedName>
    <definedName name="최신본" localSheetId="1">#REF!</definedName>
    <definedName name="최신본">#REF!</definedName>
    <definedName name="최영" localSheetId="1" hidden="1">{#N/A,#N/A,FALSE,"정공"}</definedName>
    <definedName name="최영" localSheetId="22" hidden="1">{#N/A,#N/A,FALSE,"정공"}</definedName>
    <definedName name="최영" localSheetId="16" hidden="1">{#N/A,#N/A,FALSE,"정공"}</definedName>
    <definedName name="최영" hidden="1">{#N/A,#N/A,FALSE,"정공"}</definedName>
    <definedName name="추경" localSheetId="1">#REF!</definedName>
    <definedName name="추경">#REF!</definedName>
    <definedName name="추정_CASH_FLOW" localSheetId="1">#REF!</definedName>
    <definedName name="추정_CASH_FLOW">#REF!</definedName>
    <definedName name="추정CASH_FLOW" localSheetId="1">#REF!</definedName>
    <definedName name="추정CASH_FLOW">#REF!</definedName>
    <definedName name="추정대차대조표" localSheetId="1">#REF!</definedName>
    <definedName name="추정대차대조표">#REF!</definedName>
    <definedName name="추정손익계산서" localSheetId="1">#REF!</definedName>
    <definedName name="추정손익계산서">#REF!</definedName>
    <definedName name="추진" localSheetId="1" hidden="1">{#N/A,#N/A,FALSE,"정공"}</definedName>
    <definedName name="추진" localSheetId="22" hidden="1">{#N/A,#N/A,FALSE,"정공"}</definedName>
    <definedName name="추진" localSheetId="16" hidden="1">{#N/A,#N/A,FALSE,"정공"}</definedName>
    <definedName name="추진" hidden="1">{#N/A,#N/A,FALSE,"정공"}</definedName>
    <definedName name="추진계획" localSheetId="1">#REF!</definedName>
    <definedName name="추진계획">#REF!</definedName>
    <definedName name="추진전략" localSheetId="1" hidden="1">{#N/A,#N/A,FALSE,"정공"}</definedName>
    <definedName name="추진전략" localSheetId="22" hidden="1">{#N/A,#N/A,FALSE,"정공"}</definedName>
    <definedName name="추진전략" localSheetId="16" hidden="1">{#N/A,#N/A,FALSE,"정공"}</definedName>
    <definedName name="추진전략" hidden="1">{#N/A,#N/A,FALSE,"정공"}</definedName>
    <definedName name="춛도" localSheetId="1" hidden="1">{#N/A,#N/A,FALSE,"단축1";#N/A,#N/A,FALSE,"단축2";#N/A,#N/A,FALSE,"단축3";#N/A,#N/A,FALSE,"장축";#N/A,#N/A,FALSE,"4WD"}</definedName>
    <definedName name="춛도" hidden="1">{#N/A,#N/A,FALSE,"단축1";#N/A,#N/A,FALSE,"단축2";#N/A,#N/A,FALSE,"단축3";#N/A,#N/A,FALSE,"장축";#N/A,#N/A,FALSE,"4WD"}</definedName>
    <definedName name="출도" localSheetId="1" hidden="1">{#N/A,#N/A,FALSE,"단축1";#N/A,#N/A,FALSE,"단축2";#N/A,#N/A,FALSE,"단축3";#N/A,#N/A,FALSE,"장축";#N/A,#N/A,FALSE,"4WD"}</definedName>
    <definedName name="출도" hidden="1">{#N/A,#N/A,FALSE,"단축1";#N/A,#N/A,FALSE,"단축2";#N/A,#N/A,FALSE,"단축3";#N/A,#N/A,FALSE,"장축";#N/A,#N/A,FALSE,"4WD"}</definedName>
    <definedName name="출하" localSheetId="1" hidden="1">{#N/A,#N/A,FALSE,"96 3월물량표";#N/A,#N/A,FALSE,"96 4월물량표";#N/A,#N/A,FALSE,"96 5월물량표"}</definedName>
    <definedName name="출하" localSheetId="22" hidden="1">{#N/A,#N/A,FALSE,"96 3월물량표";#N/A,#N/A,FALSE,"96 4월물량표";#N/A,#N/A,FALSE,"96 5월물량표"}</definedName>
    <definedName name="출하" localSheetId="16" hidden="1">{#N/A,#N/A,FALSE,"96 3월물량표";#N/A,#N/A,FALSE,"96 4월물량표";#N/A,#N/A,FALSE,"96 5월물량표"}</definedName>
    <definedName name="출하" hidden="1">{#N/A,#N/A,FALSE,"96 3월물량표";#N/A,#N/A,FALSE,"96 4월물량표";#N/A,#N/A,FALSE,"96 5월물량표"}</definedName>
    <definedName name="춤추는아이">[1]!BlankMacro1</definedName>
    <definedName name="충돌" localSheetId="1" hidden="1">{#N/A,#N/A,FALSE,"품의서";#N/A,#N/A,FALSE,"전제";#N/A,#N/A,FALSE,"총손";#N/A,#N/A,FALSE,"손익";#N/A,#N/A,FALSE,"대당";#N/A,#N/A,FALSE,"가공비";#N/A,#N/A,FALSE,"재료비";#N/A,#N/A,FALSE,"판비";#N/A,#N/A,FALSE,"가격"}</definedName>
    <definedName name="충돌" localSheetId="22" hidden="1">{#N/A,#N/A,FALSE,"품의서";#N/A,#N/A,FALSE,"전제";#N/A,#N/A,FALSE,"총손";#N/A,#N/A,FALSE,"손익";#N/A,#N/A,FALSE,"대당";#N/A,#N/A,FALSE,"가공비";#N/A,#N/A,FALSE,"재료비";#N/A,#N/A,FALSE,"판비";#N/A,#N/A,FALSE,"가격"}</definedName>
    <definedName name="충돌" localSheetId="16" hidden="1">{#N/A,#N/A,FALSE,"품의서";#N/A,#N/A,FALSE,"전제";#N/A,#N/A,FALSE,"총손";#N/A,#N/A,FALSE,"손익";#N/A,#N/A,FALSE,"대당";#N/A,#N/A,FALSE,"가공비";#N/A,#N/A,FALSE,"재료비";#N/A,#N/A,FALSE,"판비";#N/A,#N/A,FALSE,"가격"}</definedName>
    <definedName name="충돌" hidden="1">{#N/A,#N/A,FALSE,"품의서";#N/A,#N/A,FALSE,"전제";#N/A,#N/A,FALSE,"총손";#N/A,#N/A,FALSE,"손익";#N/A,#N/A,FALSE,"대당";#N/A,#N/A,FALSE,"가공비";#N/A,#N/A,FALSE,"재료비";#N/A,#N/A,FALSE,"판비";#N/A,#N/A,FALSE,"가격"}</definedName>
    <definedName name="就职兴师动众" localSheetId="1" hidden="1">{#N/A,#N/A,FALSE,"단축1";#N/A,#N/A,FALSE,"단축2";#N/A,#N/A,FALSE,"단축3";#N/A,#N/A,FALSE,"장축";#N/A,#N/A,FALSE,"4WD"}</definedName>
    <definedName name="就职兴师动众" localSheetId="22" hidden="1">{#N/A,#N/A,FALSE,"단축1";#N/A,#N/A,FALSE,"단축2";#N/A,#N/A,FALSE,"단축3";#N/A,#N/A,FALSE,"장축";#N/A,#N/A,FALSE,"4WD"}</definedName>
    <definedName name="就职兴师动众" localSheetId="16" hidden="1">{#N/A,#N/A,FALSE,"단축1";#N/A,#N/A,FALSE,"단축2";#N/A,#N/A,FALSE,"단축3";#N/A,#N/A,FALSE,"장축";#N/A,#N/A,FALSE,"4WD"}</definedName>
    <definedName name="就职兴师动众" hidden="1">{#N/A,#N/A,FALSE,"단축1";#N/A,#N/A,FALSE,"단축2";#N/A,#N/A,FALSE,"단축3";#N/A,#N/A,FALSE,"장축";#N/A,#N/A,FALSE,"4WD"}</definedName>
    <definedName name="츠츷" localSheetId="1" hidden="1">{#N/A,#N/A,FALSE,"KMC최종회의(7월) 자료"}</definedName>
    <definedName name="츠츷" localSheetId="22" hidden="1">{#N/A,#N/A,FALSE,"KMC최종회의(7월) 자료"}</definedName>
    <definedName name="츠츷" localSheetId="16" hidden="1">{#N/A,#N/A,FALSE,"KMC최종회의(7월) 자료"}</definedName>
    <definedName name="츠츷" hidden="1">{#N/A,#N/A,FALSE,"KMC최종회의(7월) 자료"}</definedName>
    <definedName name="칠" localSheetId="1">#REF!</definedName>
    <definedName name="칠">#REF!</definedName>
    <definedName name="ㅋ" localSheetId="1">#REF!</definedName>
    <definedName name="ㅋ">#REF!</definedName>
    <definedName name="ㅋㄴ" localSheetId="1" hidden="1">{#N/A,#N/A,FALSE,"단축1";#N/A,#N/A,FALSE,"단축2";#N/A,#N/A,FALSE,"단축3";#N/A,#N/A,FALSE,"장축";#N/A,#N/A,FALSE,"4WD"}</definedName>
    <definedName name="ㅋㄴ" hidden="1">{#N/A,#N/A,FALSE,"단축1";#N/A,#N/A,FALSE,"단축2";#N/A,#N/A,FALSE,"단축3";#N/A,#N/A,FALSE,"장축";#N/A,#N/A,FALSE,"4WD"}</definedName>
    <definedName name="ㅋㄴㄴㅁ" localSheetId="1">#REF!</definedName>
    <definedName name="ㅋㄴㄴㅁ">#REF!</definedName>
    <definedName name="ㅋㅇㅍ" localSheetId="1" hidden="1">{#N/A,#N/A,FALSE,"단축1";#N/A,#N/A,FALSE,"단축2";#N/A,#N/A,FALSE,"단축3";#N/A,#N/A,FALSE,"장축";#N/A,#N/A,FALSE,"4WD"}</definedName>
    <definedName name="ㅋㅇㅍ" localSheetId="22" hidden="1">{#N/A,#N/A,FALSE,"단축1";#N/A,#N/A,FALSE,"단축2";#N/A,#N/A,FALSE,"단축3";#N/A,#N/A,FALSE,"장축";#N/A,#N/A,FALSE,"4WD"}</definedName>
    <definedName name="ㅋㅇㅍ" localSheetId="16" hidden="1">{#N/A,#N/A,FALSE,"단축1";#N/A,#N/A,FALSE,"단축2";#N/A,#N/A,FALSE,"단축3";#N/A,#N/A,FALSE,"장축";#N/A,#N/A,FALSE,"4WD"}</definedName>
    <definedName name="ㅋㅇㅍ" hidden="1">{#N/A,#N/A,FALSE,"단축1";#N/A,#N/A,FALSE,"단축2";#N/A,#N/A,FALSE,"단축3";#N/A,#N/A,FALSE,"장축";#N/A,#N/A,FALSE,"4WD"}</definedName>
    <definedName name="ㅋㅋ" localSheetId="1" hidden="1">{#N/A,#N/A,TRUE,"Y생산";#N/A,#N/A,TRUE,"Y판매";#N/A,#N/A,TRUE,"Y총물량";#N/A,#N/A,TRUE,"Y능력";#N/A,#N/A,TRUE,"YKD"}</definedName>
    <definedName name="ㅋㅋ" localSheetId="22" hidden="1">{#N/A,#N/A,TRUE,"Y생산";#N/A,#N/A,TRUE,"Y판매";#N/A,#N/A,TRUE,"Y총물량";#N/A,#N/A,TRUE,"Y능력";#N/A,#N/A,TRUE,"YKD"}</definedName>
    <definedName name="ㅋㅋ" localSheetId="16" hidden="1">{#N/A,#N/A,TRUE,"Y생산";#N/A,#N/A,TRUE,"Y판매";#N/A,#N/A,TRUE,"Y총물량";#N/A,#N/A,TRUE,"Y능력";#N/A,#N/A,TRUE,"YKD"}</definedName>
    <definedName name="ㅋㅋ" hidden="1">{#N/A,#N/A,TRUE,"Y생산";#N/A,#N/A,TRUE,"Y판매";#N/A,#N/A,TRUE,"Y총물량";#N/A,#N/A,TRUE,"Y능력";#N/A,#N/A,TRUE,"YKD"}</definedName>
    <definedName name="ㅋㅋㅋ" localSheetId="1" hidden="1">{#N/A,#N/A,FALSE,"정공"}</definedName>
    <definedName name="ㅋㅋㅋ" localSheetId="22" hidden="1">{#N/A,#N/A,FALSE,"정공"}</definedName>
    <definedName name="ㅋㅋㅋ" localSheetId="16" hidden="1">{#N/A,#N/A,FALSE,"정공"}</definedName>
    <definedName name="ㅋㅋㅋ" hidden="1">{#N/A,#N/A,FALSE,"정공"}</definedName>
    <definedName name="ㅋㅋㅋㅋ" localSheetId="1" hidden="1">{#N/A,#N/A,FALSE,"정공"}</definedName>
    <definedName name="ㅋㅋㅋㅋ" localSheetId="22" hidden="1">{#N/A,#N/A,FALSE,"정공"}</definedName>
    <definedName name="ㅋㅋㅋㅋ" localSheetId="16" hidden="1">{#N/A,#N/A,FALSE,"정공"}</definedName>
    <definedName name="ㅋㅋㅋㅋ" hidden="1">{#N/A,#N/A,FALSE,"정공"}</definedName>
    <definedName name="ㅋㅋㅋㅋㅋ">[1]!BlankMacro1</definedName>
    <definedName name="ㅋㅋㅋㅋㅋㅋ">[1]!BlankMacro1</definedName>
    <definedName name="ㅋㅋㅋㅋㅋㅋㅋ">[1]!BlankMacro1</definedName>
    <definedName name="ㅋㅋㅋㅋㅋㅋㅋㅋ">[1]!BlankMacro1</definedName>
    <definedName name="ㅋㅋㅋㅋㅋㅋㅋㅋㅋ">[1]!BlankMacro1</definedName>
    <definedName name="ㅋㅋㅋㅋㅋㅋㅋㅋㅋㅋ">[1]!BlankMacro1</definedName>
    <definedName name="ㅋㅋㅋㅋㅋㅋㅋㅋㅋㅋㅋ">[1]!BlankMacro1</definedName>
    <definedName name="ㅋㅋㅋㅋㅋㅋㅋㅋㅋㅋㅋㅋ">[1]!BlankMacro1</definedName>
    <definedName name="ㅋ후ㅊ" localSheetId="1">#REF!</definedName>
    <definedName name="ㅋ후ㅊ">#REF!</definedName>
    <definedName name="카메라" localSheetId="1">#REF!</definedName>
    <definedName name="카메라">#REF!</definedName>
    <definedName name="카스코" localSheetId="1" hidden="1">{#N/A,#N/A,FALSE,"KMC최종회의(7월) 자료"}</definedName>
    <definedName name="카스코" localSheetId="22" hidden="1">{#N/A,#N/A,FALSE,"KMC최종회의(7월) 자료"}</definedName>
    <definedName name="카스코" localSheetId="16" hidden="1">{#N/A,#N/A,FALSE,"KMC최종회의(7월) 자료"}</definedName>
    <definedName name="카스코" hidden="1">{#N/A,#N/A,FALSE,"KMC최종회의(7월) 자료"}</definedName>
    <definedName name="카환율" localSheetId="1">#REF!</definedName>
    <definedName name="카환율">#REF!</definedName>
    <definedName name="케이스" localSheetId="1" hidden="1">{#N/A,#N/A,FALSE,"단축1";#N/A,#N/A,FALSE,"단축2";#N/A,#N/A,FALSE,"단축3";#N/A,#N/A,FALSE,"장축";#N/A,#N/A,FALSE,"4WD"}</definedName>
    <definedName name="케이스" hidden="1">{#N/A,#N/A,FALSE,"단축1";#N/A,#N/A,FALSE,"단축2";#N/A,#N/A,FALSE,"단축3";#N/A,#N/A,FALSE,"장축";#N/A,#N/A,FALSE,"4WD"}</definedName>
    <definedName name="코" localSheetId="1">#REF!</definedName>
    <definedName name="코">#REF!</definedName>
    <definedName name="쿠">[1]!BlankMacro1</definedName>
    <definedName name="크" localSheetId="1" hidden="1">{#N/A,#N/A,FALSE,"단축1";#N/A,#N/A,FALSE,"단축2";#N/A,#N/A,FALSE,"단축3";#N/A,#N/A,FALSE,"장축";#N/A,#N/A,FALSE,"4WD"}</definedName>
    <definedName name="크" localSheetId="22" hidden="1">{#N/A,#N/A,FALSE,"단축1";#N/A,#N/A,FALSE,"단축2";#N/A,#N/A,FALSE,"단축3";#N/A,#N/A,FALSE,"장축";#N/A,#N/A,FALSE,"4WD"}</definedName>
    <definedName name="크" localSheetId="16" hidden="1">{#N/A,#N/A,FALSE,"단축1";#N/A,#N/A,FALSE,"단축2";#N/A,#N/A,FALSE,"단축3";#N/A,#N/A,FALSE,"장축";#N/A,#N/A,FALSE,"4WD"}</definedName>
    <definedName name="크" hidden="1">{#N/A,#N/A,FALSE,"단축1";#N/A,#N/A,FALSE,"단축2";#N/A,#N/A,FALSE,"단축3";#N/A,#N/A,FALSE,"장축";#N/A,#N/A,FALSE,"4WD"}</definedName>
    <definedName name="크랑" localSheetId="1" hidden="1">{#N/A,#N/A,FALSE,"단축1";#N/A,#N/A,FALSE,"단축2";#N/A,#N/A,FALSE,"단축3";#N/A,#N/A,FALSE,"장축";#N/A,#N/A,FALSE,"4WD"}</definedName>
    <definedName name="크랑" localSheetId="22" hidden="1">{#N/A,#N/A,FALSE,"단축1";#N/A,#N/A,FALSE,"단축2";#N/A,#N/A,FALSE,"단축3";#N/A,#N/A,FALSE,"장축";#N/A,#N/A,FALSE,"4WD"}</definedName>
    <definedName name="크랑" localSheetId="16" hidden="1">{#N/A,#N/A,FALSE,"단축1";#N/A,#N/A,FALSE,"단축2";#N/A,#N/A,FALSE,"단축3";#N/A,#N/A,FALSE,"장축";#N/A,#N/A,FALSE,"4WD"}</definedName>
    <definedName name="크랑" hidden="1">{#N/A,#N/A,FALSE,"단축1";#N/A,#N/A,FALSE,"단축2";#N/A,#N/A,FALSE,"단축3";#N/A,#N/A,FALSE,"장축";#N/A,#N/A,FALSE,"4WD"}</definedName>
    <definedName name="키프코" localSheetId="1" hidden="1">{#N/A,#N/A,FALSE,"을지 (4)";#N/A,#N/A,FALSE,"을지 (5)";#N/A,#N/A,FALSE,"을지 (6)"}</definedName>
    <definedName name="키프코" localSheetId="22" hidden="1">{#N/A,#N/A,FALSE,"을지 (4)";#N/A,#N/A,FALSE,"을지 (5)";#N/A,#N/A,FALSE,"을지 (6)"}</definedName>
    <definedName name="키프코" localSheetId="16" hidden="1">{#N/A,#N/A,FALSE,"을지 (4)";#N/A,#N/A,FALSE,"을지 (5)";#N/A,#N/A,FALSE,"을지 (6)"}</definedName>
    <definedName name="키프코" hidden="1">{#N/A,#N/A,FALSE,"을지 (4)";#N/A,#N/A,FALSE,"을지 (5)";#N/A,#N/A,FALSE,"을지 (6)"}</definedName>
    <definedName name="킨사이다" localSheetId="1" hidden="1">{#N/A,#N/A,FALSE,"품의서";#N/A,#N/A,FALSE,"전제";#N/A,#N/A,FALSE,"총손";#N/A,#N/A,FALSE,"손익"}</definedName>
    <definedName name="킨사이다" localSheetId="22" hidden="1">{#N/A,#N/A,FALSE,"품의서";#N/A,#N/A,FALSE,"전제";#N/A,#N/A,FALSE,"총손";#N/A,#N/A,FALSE,"손익"}</definedName>
    <definedName name="킨사이다" localSheetId="16" hidden="1">{#N/A,#N/A,FALSE,"품의서";#N/A,#N/A,FALSE,"전제";#N/A,#N/A,FALSE,"총손";#N/A,#N/A,FALSE,"손익"}</definedName>
    <definedName name="킨사이다" hidden="1">{#N/A,#N/A,FALSE,"품의서";#N/A,#N/A,FALSE,"전제";#N/A,#N/A,FALSE,"총손";#N/A,#N/A,FALSE,"손익"}</definedName>
    <definedName name="ㅌㅊ" localSheetId="1" hidden="1">{#N/A,#N/A,FALSE,"단축1";#N/A,#N/A,FALSE,"단축2";#N/A,#N/A,FALSE,"단축3";#N/A,#N/A,FALSE,"장축";#N/A,#N/A,FALSE,"4WD"}</definedName>
    <definedName name="ㅌㅊ" localSheetId="22" hidden="1">{#N/A,#N/A,FALSE,"단축1";#N/A,#N/A,FALSE,"단축2";#N/A,#N/A,FALSE,"단축3";#N/A,#N/A,FALSE,"장축";#N/A,#N/A,FALSE,"4WD"}</definedName>
    <definedName name="ㅌㅊ" localSheetId="16" hidden="1">{#N/A,#N/A,FALSE,"단축1";#N/A,#N/A,FALSE,"단축2";#N/A,#N/A,FALSE,"단축3";#N/A,#N/A,FALSE,"장축";#N/A,#N/A,FALSE,"4WD"}</definedName>
    <definedName name="ㅌㅊ" hidden="1">{#N/A,#N/A,FALSE,"단축1";#N/A,#N/A,FALSE,"단축2";#N/A,#N/A,FALSE,"단축3";#N/A,#N/A,FALSE,"장축";#N/A,#N/A,FALSE,"4WD"}</definedName>
    <definedName name="ㅌㅌ" localSheetId="1" hidden="1">{#N/A,#N/A,FALSE,"KMC최종회의(7월) 자료"}</definedName>
    <definedName name="ㅌㅌ" localSheetId="22" hidden="1">{#N/A,#N/A,FALSE,"KMC최종회의(7월) 자료"}</definedName>
    <definedName name="ㅌㅌ" localSheetId="16" hidden="1">{#N/A,#N/A,FALSE,"KMC최종회의(7월) 자료"}</definedName>
    <definedName name="ㅌㅌ" hidden="1">{#N/A,#N/A,FALSE,"KMC최종회의(7월) 자료"}</definedName>
    <definedName name="ㅌㅌㅌ">[1]!BlankMacro1</definedName>
    <definedName name="ㅌㅌㅌㅊㅍ" localSheetId="1">#REF!</definedName>
    <definedName name="ㅌㅌㅌㅊㅍ">#REF!</definedName>
    <definedName name="ㅌㅌㅌㅌ">[1]!BlankMacro1</definedName>
    <definedName name="ㅌㅌㅌㅌㅌ">[1]!BlankMacro1</definedName>
    <definedName name="ㅌㅌㅌㅌㅌㅌㅌ">[1]!BlankMacro1</definedName>
    <definedName name="ㅌㅌㅌㅌㅌㅌㅌㅌㅌㅌ">[1]!BlankMacro1</definedName>
    <definedName name="ㅌㅌㅌㅌㅌㅌㅌㅌㅌㅌㅌ">[1]!BlankMacro1</definedName>
    <definedName name="ㅌㅌㅌㅌㅌㅌㅌㅌㅌㅌㅌㅌㅌㅌㅌㅌ">[1]!BlankMacro1</definedName>
    <definedName name="태우" localSheetId="1">BlankMacro1</definedName>
    <definedName name="태우">BlankMacro1</definedName>
    <definedName name="터키LDC">'[3]▣ SEAT ASSY'!$AK$24</definedName>
    <definedName name="터키환율">[4]▶EU_최종계산!$AG$22</definedName>
    <definedName name="템플리트모듈1">[1]!BlankMacro1</definedName>
    <definedName name="템플리트모듈2">[1]!BlankMacro1</definedName>
    <definedName name="템플리트모듈3">[1]!BlankMacro1</definedName>
    <definedName name="템플리트모듈4">[1]!BlankMacro1</definedName>
    <definedName name="템플리트모듈5">[1]!BlankMacro1</definedName>
    <definedName name="템플리트모듈6">[1]!BlankMacro1</definedName>
    <definedName name="톤1" localSheetId="1">#REF!</definedName>
    <definedName name="톤1">#REF!</definedName>
    <definedName name="통관현황" localSheetId="1">#REF!</definedName>
    <definedName name="통관현황">#REF!</definedName>
    <definedName name="통일전세" localSheetId="1" hidden="1">{#N/A,#N/A,FALSE,"품의서";#N/A,#N/A,FALSE,"전제";#N/A,#N/A,FALSE,"총손";#N/A,#N/A,FALSE,"손익";#N/A,#N/A,FALSE,"대당";#N/A,#N/A,FALSE,"가공비";#N/A,#N/A,FALSE,"재료비";#N/A,#N/A,FALSE,"판비";#N/A,#N/A,FALSE,"가격"}</definedName>
    <definedName name="통일전세" localSheetId="22" hidden="1">{#N/A,#N/A,FALSE,"품의서";#N/A,#N/A,FALSE,"전제";#N/A,#N/A,FALSE,"총손";#N/A,#N/A,FALSE,"손익";#N/A,#N/A,FALSE,"대당";#N/A,#N/A,FALSE,"가공비";#N/A,#N/A,FALSE,"재료비";#N/A,#N/A,FALSE,"판비";#N/A,#N/A,FALSE,"가격"}</definedName>
    <definedName name="통일전세" localSheetId="16" hidden="1">{#N/A,#N/A,FALSE,"품의서";#N/A,#N/A,FALSE,"전제";#N/A,#N/A,FALSE,"총손";#N/A,#N/A,FALSE,"손익";#N/A,#N/A,FALSE,"대당";#N/A,#N/A,FALSE,"가공비";#N/A,#N/A,FALSE,"재료비";#N/A,#N/A,FALSE,"판비";#N/A,#N/A,FALSE,"가격"}</definedName>
    <definedName name="통일전세" hidden="1">{#N/A,#N/A,FALSE,"품의서";#N/A,#N/A,FALSE,"전제";#N/A,#N/A,FALSE,"총손";#N/A,#N/A,FALSE,"손익";#N/A,#N/A,FALSE,"대당";#N/A,#N/A,FALSE,"가공비";#N/A,#N/A,FALSE,"재료비";#N/A,#N/A,FALSE,"판비";#N/A,#N/A,FALSE,"가격"}</definedName>
    <definedName name="통합1장" localSheetId="1" hidden="1">{#N/A,#N/A,FALSE,"단축1";#N/A,#N/A,FALSE,"단축2";#N/A,#N/A,FALSE,"단축3";#N/A,#N/A,FALSE,"장축";#N/A,#N/A,FALSE,"4WD"}</definedName>
    <definedName name="통합1장" localSheetId="22" hidden="1">{#N/A,#N/A,FALSE,"단축1";#N/A,#N/A,FALSE,"단축2";#N/A,#N/A,FALSE,"단축3";#N/A,#N/A,FALSE,"장축";#N/A,#N/A,FALSE,"4WD"}</definedName>
    <definedName name="통합1장" localSheetId="16" hidden="1">{#N/A,#N/A,FALSE,"단축1";#N/A,#N/A,FALSE,"단축2";#N/A,#N/A,FALSE,"단축3";#N/A,#N/A,FALSE,"장축";#N/A,#N/A,FALSE,"4WD"}</definedName>
    <definedName name="통합1장" hidden="1">{#N/A,#N/A,FALSE,"단축1";#N/A,#N/A,FALSE,"단축2";#N/A,#N/A,FALSE,"단축3";#N/A,#N/A,FALSE,"장축";#N/A,#N/A,FALSE,"4WD"}</definedName>
    <definedName name="통행량" localSheetId="1">#REF!</definedName>
    <definedName name="통행량">#REF!</definedName>
    <definedName name="통행량분석" localSheetId="1">#REF!</definedName>
    <definedName name="통행량분석">#REF!</definedName>
    <definedName name="통행료" localSheetId="1">#REF!</definedName>
    <definedName name="통행료">#REF!</definedName>
    <definedName name="통행료산정" localSheetId="1">#REF!</definedName>
    <definedName name="통행료산정">#REF!</definedName>
    <definedName name="통행료수입추정" localSheetId="1">#REF!</definedName>
    <definedName name="통행료수입추정">#REF!</definedName>
    <definedName name="투자" localSheetId="1" hidden="1">{#N/A,#N/A,FALSE,"단축1";#N/A,#N/A,FALSE,"단축2";#N/A,#N/A,FALSE,"단축3";#N/A,#N/A,FALSE,"장축";#N/A,#N/A,FALSE,"4WD"}</definedName>
    <definedName name="투자" localSheetId="22" hidden="1">{#N/A,#N/A,FALSE,"단축1";#N/A,#N/A,FALSE,"단축2";#N/A,#N/A,FALSE,"단축3";#N/A,#N/A,FALSE,"장축";#N/A,#N/A,FALSE,"4WD"}</definedName>
    <definedName name="투자" localSheetId="16" hidden="1">{#N/A,#N/A,FALSE,"단축1";#N/A,#N/A,FALSE,"단축2";#N/A,#N/A,FALSE,"단축3";#N/A,#N/A,FALSE,"장축";#N/A,#N/A,FALSE,"4WD"}</definedName>
    <definedName name="투자" hidden="1">{#N/A,#N/A,FALSE,"단축1";#N/A,#N/A,FALSE,"단축2";#N/A,#N/A,FALSE,"단축3";#N/A,#N/A,FALSE,"장축";#N/A,#N/A,FALSE,"4WD"}</definedName>
    <definedName name="투자CONC.182억" localSheetId="1" hidden="1">{#N/A,#N/A,FALSE,"단축1";#N/A,#N/A,FALSE,"단축2";#N/A,#N/A,FALSE,"단축3";#N/A,#N/A,FALSE,"장축";#N/A,#N/A,FALSE,"4WD"}</definedName>
    <definedName name="투자CONC.182억" localSheetId="22" hidden="1">{#N/A,#N/A,FALSE,"단축1";#N/A,#N/A,FALSE,"단축2";#N/A,#N/A,FALSE,"단축3";#N/A,#N/A,FALSE,"장축";#N/A,#N/A,FALSE,"4WD"}</definedName>
    <definedName name="투자CONC.182억" localSheetId="16" hidden="1">{#N/A,#N/A,FALSE,"단축1";#N/A,#N/A,FALSE,"단축2";#N/A,#N/A,FALSE,"단축3";#N/A,#N/A,FALSE,"장축";#N/A,#N/A,FALSE,"4WD"}</definedName>
    <definedName name="투자CONC.182억" hidden="1">{#N/A,#N/A,FALSE,"단축1";#N/A,#N/A,FALSE,"단축2";#N/A,#N/A,FALSE,"단축3";#N/A,#N/A,FALSE,"장축";#N/A,#N/A,FALSE,"4WD"}</definedName>
    <definedName name="투자비" localSheetId="1">#REF!</definedName>
    <definedName name="투자비">#REF!</definedName>
    <definedName name="투자비000" localSheetId="1" hidden="1">{#N/A,#N/A,FALSE,"단축1";#N/A,#N/A,FALSE,"단축2";#N/A,#N/A,FALSE,"단축3";#N/A,#N/A,FALSE,"장축";#N/A,#N/A,FALSE,"4WD"}</definedName>
    <definedName name="투자비000" localSheetId="22" hidden="1">{#N/A,#N/A,FALSE,"단축1";#N/A,#N/A,FALSE,"단축2";#N/A,#N/A,FALSE,"단축3";#N/A,#N/A,FALSE,"장축";#N/A,#N/A,FALSE,"4WD"}</definedName>
    <definedName name="투자비000" localSheetId="16" hidden="1">{#N/A,#N/A,FALSE,"단축1";#N/A,#N/A,FALSE,"단축2";#N/A,#N/A,FALSE,"단축3";#N/A,#N/A,FALSE,"장축";#N/A,#N/A,FALSE,"4WD"}</definedName>
    <definedName name="투자비000" localSheetId="17" hidden="1">{#N/A,#N/A,FALSE,"단축1";#N/A,#N/A,FALSE,"단축2";#N/A,#N/A,FALSE,"단축3";#N/A,#N/A,FALSE,"장축";#N/A,#N/A,FALSE,"4WD"}</definedName>
    <definedName name="투자비000" localSheetId="23" hidden="1">{#N/A,#N/A,FALSE,"단축1";#N/A,#N/A,FALSE,"단축2";#N/A,#N/A,FALSE,"단축3";#N/A,#N/A,FALSE,"장축";#N/A,#N/A,FALSE,"4WD"}</definedName>
    <definedName name="투자비000" hidden="1">{#N/A,#N/A,FALSE,"단축1";#N/A,#N/A,FALSE,"단축2";#N/A,#N/A,FALSE,"단축3";#N/A,#N/A,FALSE,"장축";#N/A,#N/A,FALSE,"4WD"}</definedName>
    <definedName name="투자비3" localSheetId="1" hidden="1">{#N/A,#N/A,FALSE,"단축1";#N/A,#N/A,FALSE,"단축2";#N/A,#N/A,FALSE,"단축3";#N/A,#N/A,FALSE,"장축";#N/A,#N/A,FALSE,"4WD"}</definedName>
    <definedName name="투자비3" hidden="1">{#N/A,#N/A,FALSE,"단축1";#N/A,#N/A,FALSE,"단축2";#N/A,#N/A,FALSE,"단축3";#N/A,#N/A,FALSE,"장축";#N/A,#N/A,FALSE,"4WD"}</definedName>
    <definedName name="투자비복" localSheetId="1" hidden="1">{#N/A,#N/A,FALSE,"단축1";#N/A,#N/A,FALSE,"단축2";#N/A,#N/A,FALSE,"단축3";#N/A,#N/A,FALSE,"장축";#N/A,#N/A,FALSE,"4WD"}</definedName>
    <definedName name="투자비복" localSheetId="22" hidden="1">{#N/A,#N/A,FALSE,"단축1";#N/A,#N/A,FALSE,"단축2";#N/A,#N/A,FALSE,"단축3";#N/A,#N/A,FALSE,"장축";#N/A,#N/A,FALSE,"4WD"}</definedName>
    <definedName name="투자비복" localSheetId="16" hidden="1">{#N/A,#N/A,FALSE,"단축1";#N/A,#N/A,FALSE,"단축2";#N/A,#N/A,FALSE,"단축3";#N/A,#N/A,FALSE,"장축";#N/A,#N/A,FALSE,"4WD"}</definedName>
    <definedName name="투자비복" localSheetId="17" hidden="1">{#N/A,#N/A,FALSE,"단축1";#N/A,#N/A,FALSE,"단축2";#N/A,#N/A,FALSE,"단축3";#N/A,#N/A,FALSE,"장축";#N/A,#N/A,FALSE,"4WD"}</definedName>
    <definedName name="투자비복" localSheetId="23" hidden="1">{#N/A,#N/A,FALSE,"단축1";#N/A,#N/A,FALSE,"단축2";#N/A,#N/A,FALSE,"단축3";#N/A,#N/A,FALSE,"장축";#N/A,#N/A,FALSE,"4WD"}</definedName>
    <definedName name="투자비복" hidden="1">{#N/A,#N/A,FALSE,"단축1";#N/A,#N/A,FALSE,"단축2";#N/A,#N/A,FALSE,"단축3";#N/A,#N/A,FALSE,"장축";#N/A,#N/A,FALSE,"4WD"}</definedName>
    <definedName name="투자비비교" localSheetId="1" hidden="1">{#N/A,#N/A,FALSE,"단축1";#N/A,#N/A,FALSE,"단축2";#N/A,#N/A,FALSE,"단축3";#N/A,#N/A,FALSE,"장축";#N/A,#N/A,FALSE,"4WD"}</definedName>
    <definedName name="투자비비교" localSheetId="22" hidden="1">{#N/A,#N/A,FALSE,"단축1";#N/A,#N/A,FALSE,"단축2";#N/A,#N/A,FALSE,"단축3";#N/A,#N/A,FALSE,"장축";#N/A,#N/A,FALSE,"4WD"}</definedName>
    <definedName name="투자비비교" localSheetId="16" hidden="1">{#N/A,#N/A,FALSE,"단축1";#N/A,#N/A,FALSE,"단축2";#N/A,#N/A,FALSE,"단축3";#N/A,#N/A,FALSE,"장축";#N/A,#N/A,FALSE,"4WD"}</definedName>
    <definedName name="투자비비교" hidden="1">{#N/A,#N/A,FALSE,"단축1";#N/A,#N/A,FALSE,"단축2";#N/A,#N/A,FALSE,"단축3";#N/A,#N/A,FALSE,"장축";#N/A,#N/A,FALSE,"4WD"}</definedName>
    <definedName name="투자비실적" localSheetId="1" hidden="1">{#N/A,#N/A,FALSE,"단축1";#N/A,#N/A,FALSE,"단축2";#N/A,#N/A,FALSE,"단축3";#N/A,#N/A,FALSE,"장축";#N/A,#N/A,FALSE,"4WD"}</definedName>
    <definedName name="투자비실적" localSheetId="22" hidden="1">{#N/A,#N/A,FALSE,"단축1";#N/A,#N/A,FALSE,"단축2";#N/A,#N/A,FALSE,"단축3";#N/A,#N/A,FALSE,"장축";#N/A,#N/A,FALSE,"4WD"}</definedName>
    <definedName name="투자비실적" localSheetId="16" hidden="1">{#N/A,#N/A,FALSE,"단축1";#N/A,#N/A,FALSE,"단축2";#N/A,#N/A,FALSE,"단축3";#N/A,#N/A,FALSE,"장축";#N/A,#N/A,FALSE,"4WD"}</definedName>
    <definedName name="투자비실적" hidden="1">{#N/A,#N/A,FALSE,"단축1";#N/A,#N/A,FALSE,"단축2";#N/A,#N/A,FALSE,"단축3";#N/A,#N/A,FALSE,"장축";#N/A,#N/A,FALSE,"4WD"}</definedName>
    <definedName name="투자성주2" localSheetId="1" hidden="1">{#N/A,#N/A,FALSE,"단축1";#N/A,#N/A,FALSE,"단축2";#N/A,#N/A,FALSE,"단축3";#N/A,#N/A,FALSE,"장축";#N/A,#N/A,FALSE,"4WD"}</definedName>
    <definedName name="투자성주2" localSheetId="22" hidden="1">{#N/A,#N/A,FALSE,"단축1";#N/A,#N/A,FALSE,"단축2";#N/A,#N/A,FALSE,"단축3";#N/A,#N/A,FALSE,"장축";#N/A,#N/A,FALSE,"4WD"}</definedName>
    <definedName name="투자성주2" localSheetId="16" hidden="1">{#N/A,#N/A,FALSE,"단축1";#N/A,#N/A,FALSE,"단축2";#N/A,#N/A,FALSE,"단축3";#N/A,#N/A,FALSE,"장축";#N/A,#N/A,FALSE,"4WD"}</definedName>
    <definedName name="투자성주2" hidden="1">{#N/A,#N/A,FALSE,"단축1";#N/A,#N/A,FALSE,"단축2";#N/A,#N/A,FALSE,"단축3";#N/A,#N/A,FALSE,"장축";#N/A,#N/A,FALSE,"4WD"}</definedName>
    <definedName name="트럭1트" localSheetId="1">#REF!</definedName>
    <definedName name="트럭1트">#REF!</definedName>
    <definedName name="트럭p" localSheetId="1">#REF!</definedName>
    <definedName name="트럭p">#REF!</definedName>
    <definedName name="트럭실행" localSheetId="1">#REF!</definedName>
    <definedName name="트럭실행">#REF!</definedName>
    <definedName name="트럭팀" localSheetId="1">#REF!</definedName>
    <definedName name="트럭팀">#REF!</definedName>
    <definedName name="트트틑" localSheetId="1" hidden="1">{#N/A,#N/A,FALSE,"KMC최종회의(7월) 자료"}</definedName>
    <definedName name="트트틑" localSheetId="22" hidden="1">{#N/A,#N/A,FALSE,"KMC최종회의(7월) 자료"}</definedName>
    <definedName name="트트틑" localSheetId="16" hidden="1">{#N/A,#N/A,FALSE,"KMC최종회의(7월) 자료"}</definedName>
    <definedName name="트트틑" hidden="1">{#N/A,#N/A,FALSE,"KMC최종회의(7월) 자료"}</definedName>
    <definedName name="특" localSheetId="1" hidden="1">{#N/A,#N/A,FALSE,"KMC최종회의(7월) 자료"}</definedName>
    <definedName name="특" localSheetId="22" hidden="1">{#N/A,#N/A,FALSE,"KMC최종회의(7월) 자료"}</definedName>
    <definedName name="특" localSheetId="16" hidden="1">{#N/A,#N/A,FALSE,"KMC최종회의(7월) 자료"}</definedName>
    <definedName name="특" hidden="1">{#N/A,#N/A,FALSE,"KMC최종회의(7월) 자료"}</definedName>
    <definedName name="특장" localSheetId="1">#REF!</definedName>
    <definedName name="특장">#REF!</definedName>
    <definedName name="팀별" localSheetId="1">#REF!</definedName>
    <definedName name="팀별">#REF!</definedName>
    <definedName name="ㅍ" localSheetId="1" hidden="1">{#N/A,#N/A,FALSE,"단축1";#N/A,#N/A,FALSE,"단축2";#N/A,#N/A,FALSE,"단축3";#N/A,#N/A,FALSE,"장축";#N/A,#N/A,FALSE,"4WD"}</definedName>
    <definedName name="ㅍ" localSheetId="22" hidden="1">{#N/A,#N/A,FALSE,"단축1";#N/A,#N/A,FALSE,"단축2";#N/A,#N/A,FALSE,"단축3";#N/A,#N/A,FALSE,"장축";#N/A,#N/A,FALSE,"4WD"}</definedName>
    <definedName name="ㅍ" localSheetId="16" hidden="1">{#N/A,#N/A,FALSE,"단축1";#N/A,#N/A,FALSE,"단축2";#N/A,#N/A,FALSE,"단축3";#N/A,#N/A,FALSE,"장축";#N/A,#N/A,FALSE,"4WD"}</definedName>
    <definedName name="ㅍ" localSheetId="17" hidden="1">{#N/A,#N/A,FALSE,"단축1";#N/A,#N/A,FALSE,"단축2";#N/A,#N/A,FALSE,"단축3";#N/A,#N/A,FALSE,"장축";#N/A,#N/A,FALSE,"4WD"}</definedName>
    <definedName name="ㅍ" localSheetId="23" hidden="1">{#N/A,#N/A,FALSE,"단축1";#N/A,#N/A,FALSE,"단축2";#N/A,#N/A,FALSE,"단축3";#N/A,#N/A,FALSE,"장축";#N/A,#N/A,FALSE,"4WD"}</definedName>
    <definedName name="ㅍ" hidden="1">{#N/A,#N/A,FALSE,"단축1";#N/A,#N/A,FALSE,"단축2";#N/A,#N/A,FALSE,"단축3";#N/A,#N/A,FALSE,"장축";#N/A,#N/A,FALSE,"4WD"}</definedName>
    <definedName name="ㅍㅍ" localSheetId="1" hidden="1">{#N/A,#N/A,FALSE,"단축1";#N/A,#N/A,FALSE,"단축2";#N/A,#N/A,FALSE,"단축3";#N/A,#N/A,FALSE,"장축";#N/A,#N/A,FALSE,"4WD"}</definedName>
    <definedName name="ㅍㅍ" localSheetId="22" hidden="1">{#N/A,#N/A,FALSE,"단축1";#N/A,#N/A,FALSE,"단축2";#N/A,#N/A,FALSE,"단축3";#N/A,#N/A,FALSE,"장축";#N/A,#N/A,FALSE,"4WD"}</definedName>
    <definedName name="ㅍㅍ" localSheetId="16" hidden="1">{#N/A,#N/A,FALSE,"단축1";#N/A,#N/A,FALSE,"단축2";#N/A,#N/A,FALSE,"단축3";#N/A,#N/A,FALSE,"장축";#N/A,#N/A,FALSE,"4WD"}</definedName>
    <definedName name="ㅍㅍ" hidden="1">{#N/A,#N/A,FALSE,"단축1";#N/A,#N/A,FALSE,"단축2";#N/A,#N/A,FALSE,"단축3";#N/A,#N/A,FALSE,"장축";#N/A,#N/A,FALSE,"4WD"}</definedName>
    <definedName name="ㅍㅍㅍ" localSheetId="1" hidden="1">{#N/A,#N/A,FALSE,"단축1";#N/A,#N/A,FALSE,"단축2";#N/A,#N/A,FALSE,"단축3";#N/A,#N/A,FALSE,"장축";#N/A,#N/A,FALSE,"4WD"}</definedName>
    <definedName name="ㅍㅍㅍ" localSheetId="22" hidden="1">{#N/A,#N/A,FALSE,"단축1";#N/A,#N/A,FALSE,"단축2";#N/A,#N/A,FALSE,"단축3";#N/A,#N/A,FALSE,"장축";#N/A,#N/A,FALSE,"4WD"}</definedName>
    <definedName name="ㅍㅍㅍ" localSheetId="16" hidden="1">{#N/A,#N/A,FALSE,"단축1";#N/A,#N/A,FALSE,"단축2";#N/A,#N/A,FALSE,"단축3";#N/A,#N/A,FALSE,"장축";#N/A,#N/A,FALSE,"4WD"}</definedName>
    <definedName name="ㅍㅍㅍ" hidden="1">{#N/A,#N/A,FALSE,"단축1";#N/A,#N/A,FALSE,"단축2";#N/A,#N/A,FALSE,"단축3";#N/A,#N/A,FALSE,"장축";#N/A,#N/A,FALSE,"4WD"}</definedName>
    <definedName name="파라이다">[1]!BlankMacro1</definedName>
    <definedName name="파키스탄" localSheetId="1">#REF!</definedName>
    <definedName name="파키스탄">#REF!</definedName>
    <definedName name="판다다">[1]!BlankMacro1</definedName>
    <definedName name="판도라상자" localSheetId="1" hidden="1">{#N/A,#N/A,FALSE,"정공"}</definedName>
    <definedName name="판도라상자" localSheetId="22" hidden="1">{#N/A,#N/A,FALSE,"정공"}</definedName>
    <definedName name="판도라상자" localSheetId="16" hidden="1">{#N/A,#N/A,FALSE,"정공"}</definedName>
    <definedName name="판도라상자" hidden="1">{#N/A,#N/A,FALSE,"정공"}</definedName>
    <definedName name="판매" localSheetId="1">#REF!</definedName>
    <definedName name="판매">#REF!</definedName>
    <definedName name="판매계획계" localSheetId="1">#REF!</definedName>
    <definedName name="판매계획계">#REF!</definedName>
    <definedName name="판매계획광주" localSheetId="1">#REF!</definedName>
    <definedName name="판매계획광주">#REF!</definedName>
    <definedName name="판매계획남산" localSheetId="1">#REF!</definedName>
    <definedName name="판매계획남산">#REF!</definedName>
    <definedName name="판매계획반월" localSheetId="1">#REF!</definedName>
    <definedName name="판매계획반월">#REF!</definedName>
    <definedName name="판매계획정동" localSheetId="1">#REF!</definedName>
    <definedName name="판매계획정동">#REF!</definedName>
    <definedName name="판매목표2" localSheetId="1" hidden="1">{#N/A,#N/A,FALSE,"단축1";#N/A,#N/A,FALSE,"단축2";#N/A,#N/A,FALSE,"단축3";#N/A,#N/A,FALSE,"장축";#N/A,#N/A,FALSE,"4WD"}</definedName>
    <definedName name="판매목표2" localSheetId="22" hidden="1">{#N/A,#N/A,FALSE,"단축1";#N/A,#N/A,FALSE,"단축2";#N/A,#N/A,FALSE,"단축3";#N/A,#N/A,FALSE,"장축";#N/A,#N/A,FALSE,"4WD"}</definedName>
    <definedName name="판매목표2" localSheetId="16" hidden="1">{#N/A,#N/A,FALSE,"단축1";#N/A,#N/A,FALSE,"단축2";#N/A,#N/A,FALSE,"단축3";#N/A,#N/A,FALSE,"장축";#N/A,#N/A,FALSE,"4WD"}</definedName>
    <definedName name="판매목표2" hidden="1">{#N/A,#N/A,FALSE,"단축1";#N/A,#N/A,FALSE,"단축2";#N/A,#N/A,FALSE,"단축3";#N/A,#N/A,FALSE,"장축";#N/A,#N/A,FALSE,"4WD"}</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22" hidden="1">{#N/A,#N/A,FALSE,"인원";#N/A,#N/A,FALSE,"비용2";#N/A,#N/A,FALSE,"비용1";#N/A,#N/A,FALSE,"비용";#N/A,#N/A,FALSE,"보증2";#N/A,#N/A,FALSE,"보증1";#N/A,#N/A,FALSE,"보증";#N/A,#N/A,FALSE,"손익1";#N/A,#N/A,FALSE,"손익";#N/A,#N/A,FALSE,"부서별매출";#N/A,#N/A,FALSE,"매출"}</definedName>
    <definedName name="판매보증" localSheetId="16"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실적" localSheetId="1">#REF!</definedName>
    <definedName name="판매실적">#REF!</definedName>
    <definedName name="판매실적계" localSheetId="1">#REF!</definedName>
    <definedName name="판매실적계">#REF!</definedName>
    <definedName name="판매실적광주" localSheetId="1">#REF!</definedName>
    <definedName name="판매실적광주">#REF!</definedName>
    <definedName name="판매실적남산" localSheetId="1">#REF!</definedName>
    <definedName name="판매실적남산">#REF!</definedName>
    <definedName name="판매실적반월" localSheetId="1">#REF!</definedName>
    <definedName name="판매실적반월">#REF!</definedName>
    <definedName name="판매실적정동" localSheetId="1">#REF!</definedName>
    <definedName name="판매실적정동">#REF!</definedName>
    <definedName name="팩키지" localSheetId="1">#REF!</definedName>
    <definedName name="팩키지">#REF!</definedName>
    <definedName name="팩키지2" localSheetId="1" hidden="1">{#N/A,#N/A,FALSE,"단축1";#N/A,#N/A,FALSE,"단축2";#N/A,#N/A,FALSE,"단축3";#N/A,#N/A,FALSE,"장축";#N/A,#N/A,FALSE,"4WD"}</definedName>
    <definedName name="팩키지2" localSheetId="22" hidden="1">{#N/A,#N/A,FALSE,"단축1";#N/A,#N/A,FALSE,"단축2";#N/A,#N/A,FALSE,"단축3";#N/A,#N/A,FALSE,"장축";#N/A,#N/A,FALSE,"4WD"}</definedName>
    <definedName name="팩키지2" localSheetId="16" hidden="1">{#N/A,#N/A,FALSE,"단축1";#N/A,#N/A,FALSE,"단축2";#N/A,#N/A,FALSE,"단축3";#N/A,#N/A,FALSE,"장축";#N/A,#N/A,FALSE,"4WD"}</definedName>
    <definedName name="팩키지2" localSheetId="17" hidden="1">{#N/A,#N/A,FALSE,"단축1";#N/A,#N/A,FALSE,"단축2";#N/A,#N/A,FALSE,"단축3";#N/A,#N/A,FALSE,"장축";#N/A,#N/A,FALSE,"4WD"}</definedName>
    <definedName name="팩키지2" localSheetId="23" hidden="1">{#N/A,#N/A,FALSE,"단축1";#N/A,#N/A,FALSE,"단축2";#N/A,#N/A,FALSE,"단축3";#N/A,#N/A,FALSE,"장축";#N/A,#N/A,FALSE,"4WD"}</definedName>
    <definedName name="팩키지2" hidden="1">{#N/A,#N/A,FALSE,"단축1";#N/A,#N/A,FALSE,"단축2";#N/A,#N/A,FALSE,"단축3";#N/A,#N/A,FALSE,"장축";#N/A,#N/A,FALSE,"4WD"}</definedName>
    <definedName name="팩키지3" localSheetId="1" hidden="1">{#N/A,#N/A,FALSE,"단축1";#N/A,#N/A,FALSE,"단축2";#N/A,#N/A,FALSE,"단축3";#N/A,#N/A,FALSE,"장축";#N/A,#N/A,FALSE,"4WD"}</definedName>
    <definedName name="팩키지3" localSheetId="22" hidden="1">{#N/A,#N/A,FALSE,"단축1";#N/A,#N/A,FALSE,"단축2";#N/A,#N/A,FALSE,"단축3";#N/A,#N/A,FALSE,"장축";#N/A,#N/A,FALSE,"4WD"}</definedName>
    <definedName name="팩키지3" localSheetId="16" hidden="1">{#N/A,#N/A,FALSE,"단축1";#N/A,#N/A,FALSE,"단축2";#N/A,#N/A,FALSE,"단축3";#N/A,#N/A,FALSE,"장축";#N/A,#N/A,FALSE,"4WD"}</definedName>
    <definedName name="팩키지3" localSheetId="17" hidden="1">{#N/A,#N/A,FALSE,"단축1";#N/A,#N/A,FALSE,"단축2";#N/A,#N/A,FALSE,"단축3";#N/A,#N/A,FALSE,"장축";#N/A,#N/A,FALSE,"4WD"}</definedName>
    <definedName name="팩키지3" localSheetId="23" hidden="1">{#N/A,#N/A,FALSE,"단축1";#N/A,#N/A,FALSE,"단축2";#N/A,#N/A,FALSE,"단축3";#N/A,#N/A,FALSE,"장축";#N/A,#N/A,FALSE,"4WD"}</definedName>
    <definedName name="팩키지3" hidden="1">{#N/A,#N/A,FALSE,"단축1";#N/A,#N/A,FALSE,"단축2";#N/A,#N/A,FALSE,"단축3";#N/A,#N/A,FALSE,"장축";#N/A,#N/A,FALSE,"4WD"}</definedName>
    <definedName name="팩키지5" localSheetId="1" hidden="1">{#N/A,#N/A,FALSE,"단축1";#N/A,#N/A,FALSE,"단축2";#N/A,#N/A,FALSE,"단축3";#N/A,#N/A,FALSE,"장축";#N/A,#N/A,FALSE,"4WD"}</definedName>
    <definedName name="팩키지5" localSheetId="22" hidden="1">{#N/A,#N/A,FALSE,"단축1";#N/A,#N/A,FALSE,"단축2";#N/A,#N/A,FALSE,"단축3";#N/A,#N/A,FALSE,"장축";#N/A,#N/A,FALSE,"4WD"}</definedName>
    <definedName name="팩키지5" localSheetId="16" hidden="1">{#N/A,#N/A,FALSE,"단축1";#N/A,#N/A,FALSE,"단축2";#N/A,#N/A,FALSE,"단축3";#N/A,#N/A,FALSE,"장축";#N/A,#N/A,FALSE,"4WD"}</definedName>
    <definedName name="팩키지5" localSheetId="17" hidden="1">{#N/A,#N/A,FALSE,"단축1";#N/A,#N/A,FALSE,"단축2";#N/A,#N/A,FALSE,"단축3";#N/A,#N/A,FALSE,"장축";#N/A,#N/A,FALSE,"4WD"}</definedName>
    <definedName name="팩키지5" localSheetId="23" hidden="1">{#N/A,#N/A,FALSE,"단축1";#N/A,#N/A,FALSE,"단축2";#N/A,#N/A,FALSE,"단축3";#N/A,#N/A,FALSE,"장축";#N/A,#N/A,FALSE,"4WD"}</definedName>
    <definedName name="팩키지5" hidden="1">{#N/A,#N/A,FALSE,"단축1";#N/A,#N/A,FALSE,"단축2";#N/A,#N/A,FALSE,"단축3";#N/A,#N/A,FALSE,"장축";#N/A,#N/A,FALSE,"4WD"}</definedName>
    <definedName name="평균지가" localSheetId="1">#REF!</definedName>
    <definedName name="평균지가">#REF!</definedName>
    <definedName name="포">[1]!BlankMacro1</definedName>
    <definedName name="포장육" localSheetId="1">#REF!</definedName>
    <definedName name="포장육">#REF!</definedName>
    <definedName name="포저ㅏㅇ" localSheetId="1">BlankMacro1</definedName>
    <definedName name="포저ㅏㅇ">BlankMacro1</definedName>
    <definedName name="폭" localSheetId="1">#REF!</definedName>
    <definedName name="폭">#REF!</definedName>
    <definedName name="표" localSheetId="1">#REF!</definedName>
    <definedName name="표">#REF!</definedName>
    <definedName name="표1" localSheetId="1">#REF!</definedName>
    <definedName name="표1">#REF!</definedName>
    <definedName name="표11" localSheetId="1">#REF!</definedName>
    <definedName name="표11">#REF!</definedName>
    <definedName name="표준공수" localSheetId="1" hidden="1">{#N/A,#N/A,FALSE,"KMC최종회의(7월) 자료"}</definedName>
    <definedName name="표준공수" localSheetId="22" hidden="1">{#N/A,#N/A,FALSE,"KMC최종회의(7월) 자료"}</definedName>
    <definedName name="표준공수" localSheetId="16" hidden="1">{#N/A,#N/A,FALSE,"KMC최종회의(7월) 자료"}</definedName>
    <definedName name="표준공수" hidden="1">{#N/A,#N/A,FALSE,"KMC최종회의(7월) 자료"}</definedName>
    <definedName name="표준화실적99" localSheetId="1" hidden="1">{#N/A,#N/A,FALSE,"단축1";#N/A,#N/A,FALSE,"단축2";#N/A,#N/A,FALSE,"단축3";#N/A,#N/A,FALSE,"장축";#N/A,#N/A,FALSE,"4WD"}</definedName>
    <definedName name="표준화실적99" localSheetId="22" hidden="1">{#N/A,#N/A,FALSE,"단축1";#N/A,#N/A,FALSE,"단축2";#N/A,#N/A,FALSE,"단축3";#N/A,#N/A,FALSE,"장축";#N/A,#N/A,FALSE,"4WD"}</definedName>
    <definedName name="표준화실적99" localSheetId="16" hidden="1">{#N/A,#N/A,FALSE,"단축1";#N/A,#N/A,FALSE,"단축2";#N/A,#N/A,FALSE,"단축3";#N/A,#N/A,FALSE,"장축";#N/A,#N/A,FALSE,"4WD"}</definedName>
    <definedName name="표준화실적99" hidden="1">{#N/A,#N/A,FALSE,"단축1";#N/A,#N/A,FALSE,"단축2";#N/A,#N/A,FALSE,"단축3";#N/A,#N/A,FALSE,"장축";#N/A,#N/A,FALSE,"4WD"}</definedName>
    <definedName name="표지" localSheetId="1" hidden="1">{#N/A,#N/A,FALSE,"단축1";#N/A,#N/A,FALSE,"단축2";#N/A,#N/A,FALSE,"단축3";#N/A,#N/A,FALSE,"장축";#N/A,#N/A,FALSE,"4WD"}</definedName>
    <definedName name="표지" localSheetId="22" hidden="1">{#N/A,#N/A,FALSE,"단축1";#N/A,#N/A,FALSE,"단축2";#N/A,#N/A,FALSE,"단축3";#N/A,#N/A,FALSE,"장축";#N/A,#N/A,FALSE,"4WD"}</definedName>
    <definedName name="표지" localSheetId="16" hidden="1">{#N/A,#N/A,FALSE,"단축1";#N/A,#N/A,FALSE,"단축2";#N/A,#N/A,FALSE,"단축3";#N/A,#N/A,FALSE,"장축";#N/A,#N/A,FALSE,"4WD"}</definedName>
    <definedName name="표지" hidden="1">{#N/A,#N/A,FALSE,"단축1";#N/A,#N/A,FALSE,"단축2";#N/A,#N/A,FALSE,"단축3";#N/A,#N/A,FALSE,"장축";#N/A,#N/A,FALSE,"4WD"}</definedName>
    <definedName name="표지1" localSheetId="1">#REF!</definedName>
    <definedName name="표지1">#REF!</definedName>
    <definedName name="표지2" localSheetId="1">#REF!</definedName>
    <definedName name="표지2">#REF!</definedName>
    <definedName name="표지5" localSheetId="1" hidden="1">'[5]#REF'!#REF!</definedName>
    <definedName name="표지5" localSheetId="22" hidden="1">'[5]#REF'!#REF!</definedName>
    <definedName name="표지5" localSheetId="6" hidden="1">'[5]#REF'!#REF!</definedName>
    <definedName name="표지5" localSheetId="3" hidden="1">'[5]#REF'!#REF!</definedName>
    <definedName name="표지5" localSheetId="16" hidden="1">'[5]#REF'!#REF!</definedName>
    <definedName name="표지5" localSheetId="21" hidden="1">'[5]#REF'!#REF!</definedName>
    <definedName name="표지5" localSheetId="2" hidden="1">'[5]#REF'!#REF!</definedName>
    <definedName name="표지5" localSheetId="13" hidden="1">'[5]#REF'!#REF!</definedName>
    <definedName name="표지5" localSheetId="14" hidden="1">'[5]#REF'!#REF!</definedName>
    <definedName name="표지5" localSheetId="11" hidden="1">'[5]#REF'!#REF!</definedName>
    <definedName name="표지5" localSheetId="20" hidden="1">'[5]#REF'!#REF!</definedName>
    <definedName name="표지5" hidden="1">'[5]#REF'!#REF!</definedName>
    <definedName name="푸" localSheetId="1" hidden="1">{#N/A,#N/A,FALSE,"단축1";#N/A,#N/A,FALSE,"단축2";#N/A,#N/A,FALSE,"단축3";#N/A,#N/A,FALSE,"장축";#N/A,#N/A,FALSE,"4WD"}</definedName>
    <definedName name="푸" localSheetId="22" hidden="1">{#N/A,#N/A,FALSE,"단축1";#N/A,#N/A,FALSE,"단축2";#N/A,#N/A,FALSE,"단축3";#N/A,#N/A,FALSE,"장축";#N/A,#N/A,FALSE,"4WD"}</definedName>
    <definedName name="푸" localSheetId="16" hidden="1">{#N/A,#N/A,FALSE,"단축1";#N/A,#N/A,FALSE,"단축2";#N/A,#N/A,FALSE,"단축3";#N/A,#N/A,FALSE,"장축";#N/A,#N/A,FALSE,"4WD"}</definedName>
    <definedName name="푸" hidden="1">{#N/A,#N/A,FALSE,"단축1";#N/A,#N/A,FALSE,"단축2";#N/A,#N/A,FALSE,"단축3";#N/A,#N/A,FALSE,"장축";#N/A,#N/A,FALSE,"4WD"}</definedName>
    <definedName name="푼" localSheetId="1">#REF!</definedName>
    <definedName name="푼">#REF!</definedName>
    <definedName name="품" localSheetId="1" hidden="1">{#N/A,#N/A,TRUE,"Y생산";#N/A,#N/A,TRUE,"Y판매";#N/A,#N/A,TRUE,"Y총물량";#N/A,#N/A,TRUE,"Y능력";#N/A,#N/A,TRUE,"YKD"}</definedName>
    <definedName name="품" localSheetId="22" hidden="1">{#N/A,#N/A,TRUE,"Y생산";#N/A,#N/A,TRUE,"Y판매";#N/A,#N/A,TRUE,"Y총물량";#N/A,#N/A,TRUE,"Y능력";#N/A,#N/A,TRUE,"YKD"}</definedName>
    <definedName name="품" localSheetId="16" hidden="1">{#N/A,#N/A,TRUE,"Y생산";#N/A,#N/A,TRUE,"Y판매";#N/A,#N/A,TRUE,"Y총물량";#N/A,#N/A,TRUE,"Y능력";#N/A,#N/A,TRUE,"YKD"}</definedName>
    <definedName name="품" hidden="1">{#N/A,#N/A,TRUE,"Y생산";#N/A,#N/A,TRUE,"Y판매";#N/A,#N/A,TRUE,"Y총물량";#N/A,#N/A,TRUE,"Y능력";#N/A,#N/A,TRUE,"YKD"}</definedName>
    <definedName name="품보">[1]!BlankMacro1</definedName>
    <definedName name="품보부" localSheetId="1" hidden="1">{#N/A,#N/A,FALSE,"KMC최종회의(7월) 자료"}</definedName>
    <definedName name="품보부" localSheetId="22" hidden="1">{#N/A,#N/A,FALSE,"KMC최종회의(7월) 자료"}</definedName>
    <definedName name="품보부" localSheetId="16" hidden="1">{#N/A,#N/A,FALSE,"KMC최종회의(7월) 자료"}</definedName>
    <definedName name="품보부" hidden="1">{#N/A,#N/A,FALSE,"KMC최종회의(7월) 자료"}</definedName>
    <definedName name="품의을" localSheetId="1">#REF!</definedName>
    <definedName name="품의을">#REF!</definedName>
    <definedName name="품질" localSheetId="1" hidden="1">{#N/A,#N/A,FALSE,"정공"}</definedName>
    <definedName name="품질" localSheetId="22" hidden="1">{#N/A,#N/A,FALSE,"정공"}</definedName>
    <definedName name="품질" localSheetId="16" hidden="1">{#N/A,#N/A,FALSE,"정공"}</definedName>
    <definedName name="품질" hidden="1">{#N/A,#N/A,FALSE,"정공"}</definedName>
    <definedName name="품질_고" localSheetId="1">#REF!</definedName>
    <definedName name="품질_고">#REF!</definedName>
    <definedName name="품질_저" localSheetId="1">#REF!</definedName>
    <definedName name="품질_저">#REF!</definedName>
    <definedName name="품질_중" localSheetId="1">#REF!</definedName>
    <definedName name="품질_중">#REF!</definedName>
    <definedName name="품질개선" localSheetId="1" hidden="1">{#N/A,#N/A,FALSE,"KMC최종회의(7월) 자료"}</definedName>
    <definedName name="품질개선" localSheetId="22" hidden="1">{#N/A,#N/A,FALSE,"KMC최종회의(7월) 자료"}</definedName>
    <definedName name="품질개선" localSheetId="16" hidden="1">{#N/A,#N/A,FALSE,"KMC최종회의(7월) 자료"}</definedName>
    <definedName name="품질개선" hidden="1">{#N/A,#N/A,FALSE,"KMC최종회의(7월) 자료"}</definedName>
    <definedName name="품질목표2000" localSheetId="1" hidden="1">{#N/A,#N/A,TRUE,"Y생산";#N/A,#N/A,TRUE,"Y판매";#N/A,#N/A,TRUE,"Y총물량";#N/A,#N/A,TRUE,"Y능력";#N/A,#N/A,TRUE,"YKD"}</definedName>
    <definedName name="품질목표2000" localSheetId="22" hidden="1">{#N/A,#N/A,TRUE,"Y생산";#N/A,#N/A,TRUE,"Y판매";#N/A,#N/A,TRUE,"Y총물량";#N/A,#N/A,TRUE,"Y능력";#N/A,#N/A,TRUE,"YKD"}</definedName>
    <definedName name="품질목표2000" localSheetId="16" hidden="1">{#N/A,#N/A,TRUE,"Y생산";#N/A,#N/A,TRUE,"Y판매";#N/A,#N/A,TRUE,"Y총물량";#N/A,#N/A,TRUE,"Y능력";#N/A,#N/A,TRUE,"YKD"}</definedName>
    <definedName name="품질목표2000" hidden="1">{#N/A,#N/A,TRUE,"Y생산";#N/A,#N/A,TRUE,"Y판매";#N/A,#N/A,TRUE,"Y총물량";#N/A,#N/A,TRUE,"Y능력";#N/A,#N/A,TRUE,"YKD"}</definedName>
    <definedName name="품질생산합격" localSheetId="1" hidden="1">{#N/A,#N/A,TRUE,"Y생산";#N/A,#N/A,TRUE,"Y판매";#N/A,#N/A,TRUE,"Y총물량";#N/A,#N/A,TRUE,"Y능력";#N/A,#N/A,TRUE,"YKD"}</definedName>
    <definedName name="품질생산합격" localSheetId="22" hidden="1">{#N/A,#N/A,TRUE,"Y생산";#N/A,#N/A,TRUE,"Y판매";#N/A,#N/A,TRUE,"Y총물량";#N/A,#N/A,TRUE,"Y능력";#N/A,#N/A,TRUE,"YKD"}</definedName>
    <definedName name="품질생산합격" localSheetId="16" hidden="1">{#N/A,#N/A,TRUE,"Y생산";#N/A,#N/A,TRUE,"Y판매";#N/A,#N/A,TRUE,"Y총물량";#N/A,#N/A,TRUE,"Y능력";#N/A,#N/A,TRUE,"YKD"}</definedName>
    <definedName name="품질생산합격" hidden="1">{#N/A,#N/A,TRUE,"Y생산";#N/A,#N/A,TRUE,"Y판매";#N/A,#N/A,TRUE,"Y총물량";#N/A,#N/A,TRUE,"Y능력";#N/A,#N/A,TRUE,"YKD"}</definedName>
    <definedName name="품질지수" localSheetId="1" hidden="1">{#N/A,#N/A,FALSE,"KMC최종회의(7월) 자료"}</definedName>
    <definedName name="품질지수" localSheetId="22" hidden="1">{#N/A,#N/A,FALSE,"KMC최종회의(7월) 자료"}</definedName>
    <definedName name="품질지수" localSheetId="16" hidden="1">{#N/A,#N/A,FALSE,"KMC최종회의(7월) 자료"}</definedName>
    <definedName name="품질지수" hidden="1">{#N/A,#N/A,FALSE,"KMC최종회의(7월) 자료"}</definedName>
    <definedName name="품확" localSheetId="1" hidden="1">{#N/A,#N/A,FALSE,"단축1";#N/A,#N/A,FALSE,"단축2";#N/A,#N/A,FALSE,"단축3";#N/A,#N/A,FALSE,"장축";#N/A,#N/A,FALSE,"4WD"}</definedName>
    <definedName name="품확" localSheetId="22" hidden="1">{#N/A,#N/A,FALSE,"단축1";#N/A,#N/A,FALSE,"단축2";#N/A,#N/A,FALSE,"단축3";#N/A,#N/A,FALSE,"장축";#N/A,#N/A,FALSE,"4WD"}</definedName>
    <definedName name="품확" localSheetId="16" hidden="1">{#N/A,#N/A,FALSE,"단축1";#N/A,#N/A,FALSE,"단축2";#N/A,#N/A,FALSE,"단축3";#N/A,#N/A,FALSE,"장축";#N/A,#N/A,FALSE,"4WD"}</definedName>
    <definedName name="품확" hidden="1">{#N/A,#N/A,FALSE,"단축1";#N/A,#N/A,FALSE,"단축2";#N/A,#N/A,FALSE,"단축3";#N/A,#N/A,FALSE,"장축";#N/A,#N/A,FALSE,"4WD"}</definedName>
    <definedName name="퓨ㅜㅠㅜㅠ푸ㅜㅠ">#N/A</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렌지" localSheetId="1" hidden="1">{#N/A,#N/A,FALSE,"단축1";#N/A,#N/A,FALSE,"단축2";#N/A,#N/A,FALSE,"단축3";#N/A,#N/A,FALSE,"장축";#N/A,#N/A,FALSE,"4WD"}</definedName>
    <definedName name="프렌지" localSheetId="22" hidden="1">{#N/A,#N/A,FALSE,"단축1";#N/A,#N/A,FALSE,"단축2";#N/A,#N/A,FALSE,"단축3";#N/A,#N/A,FALSE,"장축";#N/A,#N/A,FALSE,"4WD"}</definedName>
    <definedName name="프렌지" localSheetId="16" hidden="1">{#N/A,#N/A,FALSE,"단축1";#N/A,#N/A,FALSE,"단축2";#N/A,#N/A,FALSE,"단축3";#N/A,#N/A,FALSE,"장축";#N/A,#N/A,FALSE,"4WD"}</definedName>
    <definedName name="프렌지" hidden="1">{#N/A,#N/A,FALSE,"단축1";#N/A,#N/A,FALSE,"단축2";#N/A,#N/A,FALSE,"단축3";#N/A,#N/A,FALSE,"장축";#N/A,#N/A,FALSE,"4WD"}</definedName>
    <definedName name="프로젝트" localSheetId="1" hidden="1">#REF!</definedName>
    <definedName name="프로젝트" localSheetId="22" hidden="1">#REF!</definedName>
    <definedName name="프로젝트" localSheetId="6" hidden="1">#REF!</definedName>
    <definedName name="프로젝트" localSheetId="3" hidden="1">#REF!</definedName>
    <definedName name="프로젝트" localSheetId="21" hidden="1">#REF!</definedName>
    <definedName name="프로젝트" localSheetId="2" hidden="1">#REF!</definedName>
    <definedName name="프로젝트" localSheetId="13" hidden="1">#REF!</definedName>
    <definedName name="프로젝트" localSheetId="14" hidden="1">#REF!</definedName>
    <definedName name="프로젝트" localSheetId="20" hidden="1">#REF!</definedName>
    <definedName name="프로젝트" hidden="1">#REF!</definedName>
    <definedName name="프린트" localSheetId="1">#REF!</definedName>
    <definedName name="프린트">#REF!</definedName>
    <definedName name="프프프프" localSheetId="1" hidden="1">{#N/A,#N/A,FALSE,"KMC최종회의(7월) 자료"}</definedName>
    <definedName name="프프프프" localSheetId="22" hidden="1">{#N/A,#N/A,FALSE,"KMC최종회의(7월) 자료"}</definedName>
    <definedName name="프프프프" localSheetId="16" hidden="1">{#N/A,#N/A,FALSE,"KMC최종회의(7월) 자료"}</definedName>
    <definedName name="프프프프" hidden="1">{#N/A,#N/A,FALSE,"KMC최종회의(7월) 자료"}</definedName>
    <definedName name="프환율" localSheetId="1">#REF!</definedName>
    <definedName name="프환율">#REF!</definedName>
    <definedName name="플" localSheetId="1" hidden="1">{#N/A,#N/A,FALSE,"단축1";#N/A,#N/A,FALSE,"단축2";#N/A,#N/A,FALSE,"단축3";#N/A,#N/A,FALSE,"장축";#N/A,#N/A,FALSE,"4WD"}</definedName>
    <definedName name="플" localSheetId="22" hidden="1">{#N/A,#N/A,FALSE,"단축1";#N/A,#N/A,FALSE,"단축2";#N/A,#N/A,FALSE,"단축3";#N/A,#N/A,FALSE,"장축";#N/A,#N/A,FALSE,"4WD"}</definedName>
    <definedName name="플" localSheetId="16" hidden="1">{#N/A,#N/A,FALSE,"단축1";#N/A,#N/A,FALSE,"단축2";#N/A,#N/A,FALSE,"단축3";#N/A,#N/A,FALSE,"장축";#N/A,#N/A,FALSE,"4WD"}</definedName>
    <definedName name="플" hidden="1">{#N/A,#N/A,FALSE,"단축1";#N/A,#N/A,FALSE,"단축2";#N/A,#N/A,FALSE,"단축3";#N/A,#N/A,FALSE,"장축";#N/A,#N/A,FALSE,"4WD"}</definedName>
    <definedName name="ㅎ" localSheetId="1">#REF!</definedName>
    <definedName name="ㅎ">#REF!</definedName>
    <definedName name="ㅎ2" localSheetId="1">#REF!</definedName>
    <definedName name="ㅎ2">#REF!</definedName>
    <definedName name="ㅎㄴ" localSheetId="1" hidden="1">{#N/A,#N/A,FALSE,"단축1";#N/A,#N/A,FALSE,"단축2";#N/A,#N/A,FALSE,"단축3";#N/A,#N/A,FALSE,"장축";#N/A,#N/A,FALSE,"4WD"}</definedName>
    <definedName name="ㅎㄴ" localSheetId="22" hidden="1">{#N/A,#N/A,FALSE,"단축1";#N/A,#N/A,FALSE,"단축2";#N/A,#N/A,FALSE,"단축3";#N/A,#N/A,FALSE,"장축";#N/A,#N/A,FALSE,"4WD"}</definedName>
    <definedName name="ㅎㄴ" localSheetId="16" hidden="1">{#N/A,#N/A,FALSE,"단축1";#N/A,#N/A,FALSE,"단축2";#N/A,#N/A,FALSE,"단축3";#N/A,#N/A,FALSE,"장축";#N/A,#N/A,FALSE,"4WD"}</definedName>
    <definedName name="ㅎㄴ" hidden="1">{#N/A,#N/A,FALSE,"단축1";#N/A,#N/A,FALSE,"단축2";#N/A,#N/A,FALSE,"단축3";#N/A,#N/A,FALSE,"장축";#N/A,#N/A,FALSE,"4WD"}</definedName>
    <definedName name="ㅎㄴㅇㅎㄹ">[1]!BlankMacro1</definedName>
    <definedName name="ㅎㄹㅇ" localSheetId="1" hidden="1">{#N/A,#N/A,FALSE,"단축1";#N/A,#N/A,FALSE,"단축2";#N/A,#N/A,FALSE,"단축3";#N/A,#N/A,FALSE,"장축";#N/A,#N/A,FALSE,"4WD"}</definedName>
    <definedName name="ㅎㄹㅇ" localSheetId="22" hidden="1">{#N/A,#N/A,FALSE,"단축1";#N/A,#N/A,FALSE,"단축2";#N/A,#N/A,FALSE,"단축3";#N/A,#N/A,FALSE,"장축";#N/A,#N/A,FALSE,"4WD"}</definedName>
    <definedName name="ㅎㄹㅇ" localSheetId="16" hidden="1">{#N/A,#N/A,FALSE,"단축1";#N/A,#N/A,FALSE,"단축2";#N/A,#N/A,FALSE,"단축3";#N/A,#N/A,FALSE,"장축";#N/A,#N/A,FALSE,"4WD"}</definedName>
    <definedName name="ㅎㄹㅇ" localSheetId="17" hidden="1">{#N/A,#N/A,FALSE,"단축1";#N/A,#N/A,FALSE,"단축2";#N/A,#N/A,FALSE,"단축3";#N/A,#N/A,FALSE,"장축";#N/A,#N/A,FALSE,"4WD"}</definedName>
    <definedName name="ㅎㄹㅇ" localSheetId="23" hidden="1">{#N/A,#N/A,FALSE,"단축1";#N/A,#N/A,FALSE,"단축2";#N/A,#N/A,FALSE,"단축3";#N/A,#N/A,FALSE,"장축";#N/A,#N/A,FALSE,"4WD"}</definedName>
    <definedName name="ㅎㄹㅇ" hidden="1">{#N/A,#N/A,FALSE,"단축1";#N/A,#N/A,FALSE,"단축2";#N/A,#N/A,FALSE,"단축3";#N/A,#N/A,FALSE,"장축";#N/A,#N/A,FALSE,"4WD"}</definedName>
    <definedName name="ㅎ라" localSheetId="1" hidden="1">{#N/A,#N/A,TRUE,"Y생산";#N/A,#N/A,TRUE,"Y판매";#N/A,#N/A,TRUE,"Y총물량";#N/A,#N/A,TRUE,"Y능력";#N/A,#N/A,TRUE,"YKD"}</definedName>
    <definedName name="ㅎ라" localSheetId="22" hidden="1">{#N/A,#N/A,TRUE,"Y생산";#N/A,#N/A,TRUE,"Y판매";#N/A,#N/A,TRUE,"Y총물량";#N/A,#N/A,TRUE,"Y능력";#N/A,#N/A,TRUE,"YKD"}</definedName>
    <definedName name="ㅎ라" localSheetId="16" hidden="1">{#N/A,#N/A,TRUE,"Y생산";#N/A,#N/A,TRUE,"Y판매";#N/A,#N/A,TRUE,"Y총물량";#N/A,#N/A,TRUE,"Y능력";#N/A,#N/A,TRUE,"YKD"}</definedName>
    <definedName name="ㅎ라" hidden="1">{#N/A,#N/A,TRUE,"Y생산";#N/A,#N/A,TRUE,"Y판매";#N/A,#N/A,TRUE,"Y총물량";#N/A,#N/A,TRUE,"Y능력";#N/A,#N/A,TRUE,"YKD"}</definedName>
    <definedName name="ㅎ룰후ㅎㅎ" localSheetId="1" hidden="1">{#N/A,#N/A,FALSE,"단축1";#N/A,#N/A,FALSE,"단축2";#N/A,#N/A,FALSE,"단축3";#N/A,#N/A,FALSE,"장축";#N/A,#N/A,FALSE,"4WD"}</definedName>
    <definedName name="ㅎ룰후ㅎㅎ" localSheetId="22" hidden="1">{#N/A,#N/A,FALSE,"단축1";#N/A,#N/A,FALSE,"단축2";#N/A,#N/A,FALSE,"단축3";#N/A,#N/A,FALSE,"장축";#N/A,#N/A,FALSE,"4WD"}</definedName>
    <definedName name="ㅎ룰후ㅎㅎ" localSheetId="16" hidden="1">{#N/A,#N/A,FALSE,"단축1";#N/A,#N/A,FALSE,"단축2";#N/A,#N/A,FALSE,"단축3";#N/A,#N/A,FALSE,"장축";#N/A,#N/A,FALSE,"4WD"}</definedName>
    <definedName name="ㅎ룰후ㅎㅎ" hidden="1">{#N/A,#N/A,FALSE,"단축1";#N/A,#N/A,FALSE,"단축2";#N/A,#N/A,FALSE,"단축3";#N/A,#N/A,FALSE,"장축";#N/A,#N/A,FALSE,"4WD"}</definedName>
    <definedName name="ㅎㅀ" localSheetId="1" hidden="1">{#N/A,#N/A,FALSE,"단축1";#N/A,#N/A,FALSE,"단축2";#N/A,#N/A,FALSE,"단축3";#N/A,#N/A,FALSE,"장축";#N/A,#N/A,FALSE,"4WD"}</definedName>
    <definedName name="ㅎㅀ" hidden="1">{#N/A,#N/A,FALSE,"단축1";#N/A,#N/A,FALSE,"단축2";#N/A,#N/A,FALSE,"단축3";#N/A,#N/A,FALSE,"장축";#N/A,#N/A,FALSE,"4WD"}</definedName>
    <definedName name="ㅎㅁㄴ" localSheetId="1">#REF!</definedName>
    <definedName name="ㅎㅁㄴ">#REF!</definedName>
    <definedName name="ㅎㅂㄷㅎㅁㄶ" localSheetId="1">#REF!</definedName>
    <definedName name="ㅎㅂㄷㅎㅁㄶ">#REF!</definedName>
    <definedName name="ㅎㅇㄴ">[1]!BlankMacro1</definedName>
    <definedName name="ㅎㅎ" localSheetId="1">#REF!</definedName>
    <definedName name="ㅎㅎ">#REF!</definedName>
    <definedName name="ㅎㅎㄴ" localSheetId="1">#REF!</definedName>
    <definedName name="ㅎㅎㄴ">#REF!</definedName>
    <definedName name="ㅎㅎㄹㅇ">#N/A</definedName>
    <definedName name="ㅎㅎㅎㅎ">[1]!BlankMacro1</definedName>
    <definedName name="ㅎㅎㅎㅎㅎ">[1]!BlankMacro1</definedName>
    <definedName name="ㅎㅎㅎㅎㅎㅎ" localSheetId="1">#REF!</definedName>
    <definedName name="ㅎㅎㅎㅎㅎㅎ">#REF!</definedName>
    <definedName name="ㅎㅎㅎㅎㅎㅎㅎ">[1]!BlankMacro1</definedName>
    <definedName name="ㅎㅎㅎㅎㅎㅎㅎㅎㅎ">[1]!BlankMacro1</definedName>
    <definedName name="ㅎㅎㅎㅎㅎㅎㅎㅎㅎㅎ">[1]!BlankMacro1</definedName>
    <definedName name="ㅎㅎㅎㅎㅎㅎㅎㅎㅎㅎㅎㅎㅎ">[1]!BlankMacro1</definedName>
    <definedName name="ㅎㅎㅎㅎㅎㅎㅎㅎㅎㅎㅎㅎㅎㅎㅎ">[1]!BlankMacro1</definedName>
    <definedName name="ㅎㅎㅎㅎㅎㅎㅎㅎㅎㅎㅎㅎㅎㅎㅎㅎㅎㅎㅎㅎㅎㅎㅎㅎㅎㅎㅎㅎㅎ">[1]!BlankMacro1</definedName>
    <definedName name="ㅎ호ㅓㅓㅗ" localSheetId="1" hidden="1">{#N/A,#N/A,FALSE,"단축1";#N/A,#N/A,FALSE,"단축2";#N/A,#N/A,FALSE,"단축3";#N/A,#N/A,FALSE,"장축";#N/A,#N/A,FALSE,"4WD"}</definedName>
    <definedName name="ㅎ호ㅓㅓㅗ" localSheetId="22" hidden="1">{#N/A,#N/A,FALSE,"단축1";#N/A,#N/A,FALSE,"단축2";#N/A,#N/A,FALSE,"단축3";#N/A,#N/A,FALSE,"장축";#N/A,#N/A,FALSE,"4WD"}</definedName>
    <definedName name="ㅎ호ㅓㅓㅗ" localSheetId="16" hidden="1">{#N/A,#N/A,FALSE,"단축1";#N/A,#N/A,FALSE,"단축2";#N/A,#N/A,FALSE,"단축3";#N/A,#N/A,FALSE,"장축";#N/A,#N/A,FALSE,"4WD"}</definedName>
    <definedName name="ㅎ호ㅓㅓㅗ" hidden="1">{#N/A,#N/A,FALSE,"단축1";#N/A,#N/A,FALSE,"단축2";#N/A,#N/A,FALSE,"단축3";#N/A,#N/A,FALSE,"장축";#N/A,#N/A,FALSE,"4WD"}</definedName>
    <definedName name="하" localSheetId="1" hidden="1">{#N/A,#N/A,FALSE,"KMC최종회의(7월) 자료"}</definedName>
    <definedName name="하" localSheetId="22" hidden="1">{#N/A,#N/A,FALSE,"KMC최종회의(7월) 자료"}</definedName>
    <definedName name="하" localSheetId="16" hidden="1">{#N/A,#N/A,FALSE,"KMC최종회의(7월) 자료"}</definedName>
    <definedName name="하" hidden="1">{#N/A,#N/A,FALSE,"KMC최종회의(7월) 자료"}</definedName>
    <definedName name="하나하나">[1]!BlankMacro1</definedName>
    <definedName name="하반기추정" localSheetId="1" hidden="1">{#N/A,#N/A,FALSE,"KMC최종회의(7월) 자료"}</definedName>
    <definedName name="하반기추정" localSheetId="22" hidden="1">{#N/A,#N/A,FALSE,"KMC최종회의(7월) 자료"}</definedName>
    <definedName name="하반기추정" localSheetId="16" hidden="1">{#N/A,#N/A,FALSE,"KMC최종회의(7월) 자료"}</definedName>
    <definedName name="하반기추정" hidden="1">{#N/A,#N/A,FALSE,"KMC최종회의(7월) 자료"}</definedName>
    <definedName name="한" localSheetId="1" hidden="1">{#N/A,#N/A,FALSE,"KMC최종회의(7월) 자료"}</definedName>
    <definedName name="한" localSheetId="22" hidden="1">{#N/A,#N/A,FALSE,"KMC최종회의(7월) 자료"}</definedName>
    <definedName name="한" localSheetId="16" hidden="1">{#N/A,#N/A,FALSE,"KMC최종회의(7월) 자료"}</definedName>
    <definedName name="한" hidden="1">{#N/A,#N/A,FALSE,"KMC최종회의(7월) 자료"}</definedName>
    <definedName name="한번">[1]!BlankMacro1</definedName>
    <definedName name="한성" localSheetId="1">#REF!</definedName>
    <definedName name="한성">#REF!</definedName>
    <definedName name="한신" localSheetId="1" hidden="1">{#N/A,#N/A,FALSE,"단축1";#N/A,#N/A,FALSE,"단축2";#N/A,#N/A,FALSE,"단축3";#N/A,#N/A,FALSE,"장축";#N/A,#N/A,FALSE,"4WD"}</definedName>
    <definedName name="한신" localSheetId="22" hidden="1">{#N/A,#N/A,FALSE,"단축1";#N/A,#N/A,FALSE,"단축2";#N/A,#N/A,FALSE,"단축3";#N/A,#N/A,FALSE,"장축";#N/A,#N/A,FALSE,"4WD"}</definedName>
    <definedName name="한신" localSheetId="16" hidden="1">{#N/A,#N/A,FALSE,"단축1";#N/A,#N/A,FALSE,"단축2";#N/A,#N/A,FALSE,"단축3";#N/A,#N/A,FALSE,"장축";#N/A,#N/A,FALSE,"4WD"}</definedName>
    <definedName name="한신" hidden="1">{#N/A,#N/A,FALSE,"단축1";#N/A,#N/A,FALSE,"단축2";#N/A,#N/A,FALSE,"단축3";#N/A,#N/A,FALSE,"장축";#N/A,#N/A,FALSE,"4WD"}</definedName>
    <definedName name="한신2" localSheetId="1" hidden="1">{#N/A,#N/A,FALSE,"단축1";#N/A,#N/A,FALSE,"단축2";#N/A,#N/A,FALSE,"단축3";#N/A,#N/A,FALSE,"장축";#N/A,#N/A,FALSE,"4WD"}</definedName>
    <definedName name="한신2" localSheetId="22" hidden="1">{#N/A,#N/A,FALSE,"단축1";#N/A,#N/A,FALSE,"단축2";#N/A,#N/A,FALSE,"단축3";#N/A,#N/A,FALSE,"장축";#N/A,#N/A,FALSE,"4WD"}</definedName>
    <definedName name="한신2" localSheetId="16" hidden="1">{#N/A,#N/A,FALSE,"단축1";#N/A,#N/A,FALSE,"단축2";#N/A,#N/A,FALSE,"단축3";#N/A,#N/A,FALSE,"장축";#N/A,#N/A,FALSE,"4WD"}</definedName>
    <definedName name="한신2" hidden="1">{#N/A,#N/A,FALSE,"단축1";#N/A,#N/A,FALSE,"단축2";#N/A,#N/A,FALSE,"단축3";#N/A,#N/A,FALSE,"장축";#N/A,#N/A,FALSE,"4WD"}</definedName>
    <definedName name="한영사전" localSheetId="1" hidden="1">{#N/A,#N/A,TRUE,"Y생산";#N/A,#N/A,TRUE,"Y판매";#N/A,#N/A,TRUE,"Y총물량";#N/A,#N/A,TRUE,"Y능력";#N/A,#N/A,TRUE,"YKD"}</definedName>
    <definedName name="한영사전" localSheetId="22" hidden="1">{#N/A,#N/A,TRUE,"Y생산";#N/A,#N/A,TRUE,"Y판매";#N/A,#N/A,TRUE,"Y총물량";#N/A,#N/A,TRUE,"Y능력";#N/A,#N/A,TRUE,"YKD"}</definedName>
    <definedName name="한영사전" localSheetId="16" hidden="1">{#N/A,#N/A,TRUE,"Y생산";#N/A,#N/A,TRUE,"Y판매";#N/A,#N/A,TRUE,"Y총물량";#N/A,#N/A,TRUE,"Y능력";#N/A,#N/A,TRUE,"YKD"}</definedName>
    <definedName name="한영사전" hidden="1">{#N/A,#N/A,TRUE,"Y생산";#N/A,#N/A,TRUE,"Y판매";#N/A,#N/A,TRUE,"Y총물량";#N/A,#N/A,TRUE,"Y능력";#N/A,#N/A,TRUE,"YKD"}</definedName>
    <definedName name="한진" localSheetId="1" hidden="1">{#N/A,#N/A,FALSE,"KMC최종회의(7월) 자료"}</definedName>
    <definedName name="한진" localSheetId="22" hidden="1">{#N/A,#N/A,FALSE,"KMC최종회의(7월) 자료"}</definedName>
    <definedName name="한진" localSheetId="16" hidden="1">{#N/A,#N/A,FALSE,"KMC최종회의(7월) 자료"}</definedName>
    <definedName name="한진" hidden="1">{#N/A,#N/A,FALSE,"KMC최종회의(7월) 자료"}</definedName>
    <definedName name="한화" localSheetId="1">#REF!</definedName>
    <definedName name="한화">#REF!</definedName>
    <definedName name="할증" localSheetId="1">#REF!</definedName>
    <definedName name="할증">#REF!</definedName>
    <definedName name="할증율" localSheetId="1">#REF!</definedName>
    <definedName name="할증율">#REF!</definedName>
    <definedName name="합" localSheetId="1">#REF!</definedName>
    <definedName name="합">#REF!</definedName>
    <definedName name="합의" localSheetId="1" hidden="1">{#N/A,#N/A,FALSE,"단축1";#N/A,#N/A,FALSE,"단축2";#N/A,#N/A,FALSE,"단축3";#N/A,#N/A,FALSE,"장축";#N/A,#N/A,FALSE,"4WD"}</definedName>
    <definedName name="합의" hidden="1">{#N/A,#N/A,FALSE,"단축1";#N/A,#N/A,FALSE,"단축2";#N/A,#N/A,FALSE,"단축3";#N/A,#N/A,FALSE,"장축";#N/A,#N/A,FALSE,"4WD"}</definedName>
    <definedName name="항" localSheetId="1" hidden="1">{#N/A,#N/A,FALSE,"KMC최종회의(7월) 자료"}</definedName>
    <definedName name="항" localSheetId="22" hidden="1">{#N/A,#N/A,FALSE,"KMC최종회의(7월) 자료"}</definedName>
    <definedName name="항" localSheetId="16" hidden="1">{#N/A,#N/A,FALSE,"KMC최종회의(7월) 자료"}</definedName>
    <definedName name="항" hidden="1">{#N/A,#N/A,FALSE,"KMC최종회의(7월) 자료"}</definedName>
    <definedName name="항공생산부문인력">[1]!BlankMacro1</definedName>
    <definedName name="항목10" localSheetId="1">#REF!</definedName>
    <definedName name="항목10">#REF!</definedName>
    <definedName name="항목11" localSheetId="1">#REF!</definedName>
    <definedName name="항목11">#REF!</definedName>
    <definedName name="항목2" localSheetId="1">#REF!</definedName>
    <definedName name="항목2">#REF!</definedName>
    <definedName name="항목3" localSheetId="1">#REF!</definedName>
    <definedName name="항목3">#REF!</definedName>
    <definedName name="항목4" localSheetId="1">#REF!</definedName>
    <definedName name="항목4">#REF!</definedName>
    <definedName name="항목5" localSheetId="1">#REF!</definedName>
    <definedName name="항목5">#REF!</definedName>
    <definedName name="항목6" localSheetId="1">#REF!</definedName>
    <definedName name="항목6">#REF!</definedName>
    <definedName name="항목7" localSheetId="1">#REF!</definedName>
    <definedName name="항목7">#REF!</definedName>
    <definedName name="항목8" localSheetId="1">#REF!</definedName>
    <definedName name="항목8">#REF!</definedName>
    <definedName name="항목9" localSheetId="1">#REF!</definedName>
    <definedName name="항목9">#REF!</definedName>
    <definedName name="향후계획1" localSheetId="1" hidden="1">{#N/A,#N/A,FALSE,"단축1";#N/A,#N/A,FALSE,"단축2";#N/A,#N/A,FALSE,"단축3";#N/A,#N/A,FALSE,"장축";#N/A,#N/A,FALSE,"4WD"}</definedName>
    <definedName name="향후계획1" localSheetId="22" hidden="1">{#N/A,#N/A,FALSE,"단축1";#N/A,#N/A,FALSE,"단축2";#N/A,#N/A,FALSE,"단축3";#N/A,#N/A,FALSE,"장축";#N/A,#N/A,FALSE,"4WD"}</definedName>
    <definedName name="향후계획1" localSheetId="16" hidden="1">{#N/A,#N/A,FALSE,"단축1";#N/A,#N/A,FALSE,"단축2";#N/A,#N/A,FALSE,"단축3";#N/A,#N/A,FALSE,"장축";#N/A,#N/A,FALSE,"4WD"}</definedName>
    <definedName name="향후계획1" localSheetId="17" hidden="1">{#N/A,#N/A,FALSE,"단축1";#N/A,#N/A,FALSE,"단축2";#N/A,#N/A,FALSE,"단축3";#N/A,#N/A,FALSE,"장축";#N/A,#N/A,FALSE,"4WD"}</definedName>
    <definedName name="향후계획1" localSheetId="23" hidden="1">{#N/A,#N/A,FALSE,"단축1";#N/A,#N/A,FALSE,"단축2";#N/A,#N/A,FALSE,"단축3";#N/A,#N/A,FALSE,"장축";#N/A,#N/A,FALSE,"4WD"}</definedName>
    <definedName name="향후계획1" hidden="1">{#N/A,#N/A,FALSE,"단축1";#N/A,#N/A,FALSE,"단축2";#N/A,#N/A,FALSE,"단축3";#N/A,#N/A,FALSE,"장축";#N/A,#N/A,FALSE,"4WD"}</definedName>
    <definedName name="허">[1]!BlankMacro1</definedName>
    <definedName name="허무" localSheetId="1">#REF!</definedName>
    <definedName name="허무">#REF!</definedName>
    <definedName name="허정훤" localSheetId="1" hidden="1">{#N/A,#N/A,TRUE,"Y생산";#N/A,#N/A,TRUE,"Y판매";#N/A,#N/A,TRUE,"Y총물량";#N/A,#N/A,TRUE,"Y능력";#N/A,#N/A,TRUE,"YKD"}</definedName>
    <definedName name="허정훤" localSheetId="22" hidden="1">{#N/A,#N/A,TRUE,"Y생산";#N/A,#N/A,TRUE,"Y판매";#N/A,#N/A,TRUE,"Y총물량";#N/A,#N/A,TRUE,"Y능력";#N/A,#N/A,TRUE,"YKD"}</definedName>
    <definedName name="허정훤" localSheetId="16" hidden="1">{#N/A,#N/A,TRUE,"Y생산";#N/A,#N/A,TRUE,"Y판매";#N/A,#N/A,TRUE,"Y총물량";#N/A,#N/A,TRUE,"Y능력";#N/A,#N/A,TRUE,"YKD"}</definedName>
    <definedName name="허정훤" hidden="1">{#N/A,#N/A,TRUE,"Y생산";#N/A,#N/A,TRUE,"Y판매";#N/A,#N/A,TRUE,"Y총물량";#N/A,#N/A,TRUE,"Y능력";#N/A,#N/A,TRUE,"YKD"}</definedName>
    <definedName name="허허" localSheetId="1" hidden="1">{#N/A,#N/A,TRUE,"Y생산";#N/A,#N/A,TRUE,"Y판매";#N/A,#N/A,TRUE,"Y총물량";#N/A,#N/A,TRUE,"Y능력";#N/A,#N/A,TRUE,"YKD"}</definedName>
    <definedName name="허허" localSheetId="22" hidden="1">{#N/A,#N/A,TRUE,"Y생산";#N/A,#N/A,TRUE,"Y판매";#N/A,#N/A,TRUE,"Y총물량";#N/A,#N/A,TRUE,"Y능력";#N/A,#N/A,TRUE,"YKD"}</definedName>
    <definedName name="허허" localSheetId="16" hidden="1">{#N/A,#N/A,TRUE,"Y생산";#N/A,#N/A,TRUE,"Y판매";#N/A,#N/A,TRUE,"Y총물량";#N/A,#N/A,TRUE,"Y능력";#N/A,#N/A,TRUE,"YKD"}</definedName>
    <definedName name="허허" hidden="1">{#N/A,#N/A,TRUE,"Y생산";#N/A,#N/A,TRUE,"Y판매";#N/A,#N/A,TRUE,"Y총물량";#N/A,#N/A,TRUE,"Y능력";#N/A,#N/A,TRUE,"YKD"}</definedName>
    <definedName name="현대" localSheetId="1" hidden="1">{#N/A,#N/A,FALSE,"정공"}</definedName>
    <definedName name="현대" localSheetId="22" hidden="1">{#N/A,#N/A,FALSE,"정공"}</definedName>
    <definedName name="현대" localSheetId="16" hidden="1">{#N/A,#N/A,FALSE,"정공"}</definedName>
    <definedName name="현대" hidden="1">{#N/A,#N/A,FALSE,"정공"}</definedName>
    <definedName name="현대단가">107630</definedName>
    <definedName name="현대우주" localSheetId="1" hidden="1">{#N/A,#N/A,FALSE,"정공"}</definedName>
    <definedName name="현대우주" localSheetId="22" hidden="1">{#N/A,#N/A,FALSE,"정공"}</definedName>
    <definedName name="현대우주" localSheetId="16" hidden="1">{#N/A,#N/A,FALSE,"정공"}</definedName>
    <definedName name="현대우주" hidden="1">{#N/A,#N/A,FALSE,"정공"}</definedName>
    <definedName name="현대우주항공" localSheetId="1" hidden="1">{#N/A,#N/A,FALSE,"정공"}</definedName>
    <definedName name="현대우주항공" localSheetId="22" hidden="1">{#N/A,#N/A,FALSE,"정공"}</definedName>
    <definedName name="현대우주항공" localSheetId="16" hidden="1">{#N/A,#N/A,FALSE,"정공"}</definedName>
    <definedName name="현대우주항공" hidden="1">{#N/A,#N/A,FALSE,"정공"}</definedName>
    <definedName name="현대자동차" localSheetId="1" hidden="1">{#N/A,#N/A,FALSE,"정공"}</definedName>
    <definedName name="현대자동차" localSheetId="22" hidden="1">{#N/A,#N/A,FALSE,"정공"}</definedName>
    <definedName name="현대자동차" localSheetId="16" hidden="1">{#N/A,#N/A,FALSE,"정공"}</definedName>
    <definedName name="현대자동차" hidden="1">{#N/A,#N/A,FALSE,"정공"}</definedName>
    <definedName name="현대정공" localSheetId="1" hidden="1">{#N/A,#N/A,FALSE,"정공"}</definedName>
    <definedName name="현대정공" localSheetId="22" hidden="1">{#N/A,#N/A,FALSE,"정공"}</definedName>
    <definedName name="현대정공" localSheetId="16" hidden="1">{#N/A,#N/A,FALSE,"정공"}</definedName>
    <definedName name="현대정공" hidden="1">{#N/A,#N/A,FALSE,"정공"}</definedName>
    <definedName name="현대정공구매현황1" localSheetId="1" hidden="1">{#N/A,#N/A,FALSE,"정공"}</definedName>
    <definedName name="현대정공구매현황1" localSheetId="22" hidden="1">{#N/A,#N/A,FALSE,"정공"}</definedName>
    <definedName name="현대정공구매현황1" localSheetId="16" hidden="1">{#N/A,#N/A,FALSE,"정공"}</definedName>
    <definedName name="현대정공구매현황1" hidden="1">{#N/A,#N/A,FALSE,"정공"}</definedName>
    <definedName name="現代綜合商事經由分" localSheetId="1">#REF!</definedName>
    <definedName name="現代綜合商事經由分">#REF!</definedName>
    <definedName name="현지가" localSheetId="1">#REF!</definedName>
    <definedName name="현지가">#REF!</definedName>
    <definedName name="현황표2" localSheetId="1" hidden="1">{#N/A,#N/A,FALSE,"단축1";#N/A,#N/A,FALSE,"단축2";#N/A,#N/A,FALSE,"단축3";#N/A,#N/A,FALSE,"장축";#N/A,#N/A,FALSE,"4WD"}</definedName>
    <definedName name="현황표2" hidden="1">{#N/A,#N/A,FALSE,"단축1";#N/A,#N/A,FALSE,"단축2";#N/A,#N/A,FALSE,"단축3";#N/A,#N/A,FALSE,"장축";#N/A,#N/A,FALSE,"4WD"}</definedName>
    <definedName name="협동회가입" localSheetId="1">#REF!</definedName>
    <definedName name="협동회가입">#REF!</definedName>
    <definedName name="协力" localSheetId="1" hidden="1">{#N/A,#N/A,FALSE,"단축1";#N/A,#N/A,FALSE,"단축2";#N/A,#N/A,FALSE,"단축3";#N/A,#N/A,FALSE,"장축";#N/A,#N/A,FALSE,"4WD"}</definedName>
    <definedName name="协力" localSheetId="22" hidden="1">{#N/A,#N/A,FALSE,"단축1";#N/A,#N/A,FALSE,"단축2";#N/A,#N/A,FALSE,"단축3";#N/A,#N/A,FALSE,"장축";#N/A,#N/A,FALSE,"4WD"}</definedName>
    <definedName name="协力" localSheetId="16" hidden="1">{#N/A,#N/A,FALSE,"단축1";#N/A,#N/A,FALSE,"단축2";#N/A,#N/A,FALSE,"단축3";#N/A,#N/A,FALSE,"장축";#N/A,#N/A,FALSE,"4WD"}</definedName>
    <definedName name="协力" hidden="1">{#N/A,#N/A,FALSE,"단축1";#N/A,#N/A,FALSE,"단축2";#N/A,#N/A,FALSE,"단축3";#N/A,#N/A,FALSE,"장축";#N/A,#N/A,FALSE,"4WD"}</definedName>
    <definedName name="협력사현황" localSheetId="1">#REF!</definedName>
    <definedName name="협력사현황">#REF!</definedName>
    <definedName name="협의" localSheetId="1" hidden="1">{#N/A,#N/A,FALSE,"단축1";#N/A,#N/A,FALSE,"단축2";#N/A,#N/A,FALSE,"단축3";#N/A,#N/A,FALSE,"장축";#N/A,#N/A,FALSE,"4WD"}</definedName>
    <definedName name="협의" localSheetId="22" hidden="1">{#N/A,#N/A,FALSE,"단축1";#N/A,#N/A,FALSE,"단축2";#N/A,#N/A,FALSE,"단축3";#N/A,#N/A,FALSE,"장축";#N/A,#N/A,FALSE,"4WD"}</definedName>
    <definedName name="협의" localSheetId="16" hidden="1">{#N/A,#N/A,FALSE,"단축1";#N/A,#N/A,FALSE,"단축2";#N/A,#N/A,FALSE,"단축3";#N/A,#N/A,FALSE,"장축";#N/A,#N/A,FALSE,"4WD"}</definedName>
    <definedName name="협의" hidden="1">{#N/A,#N/A,FALSE,"단축1";#N/A,#N/A,FALSE,"단축2";#N/A,#N/A,FALSE,"단축3";#N/A,#N/A,FALSE,"장축";#N/A,#N/A,FALSE,"4WD"}</definedName>
    <definedName name="협전" localSheetId="1">#REF!</definedName>
    <definedName name="협전">#REF!</definedName>
    <definedName name="협조전" localSheetId="1">#REF!</definedName>
    <definedName name="협조전">#REF!</definedName>
    <definedName name="호" localSheetId="1" hidden="1">{#N/A,#N/A,FALSE,"KMC최종회의(7월) 자료"}</definedName>
    <definedName name="호" localSheetId="22" hidden="1">{#N/A,#N/A,FALSE,"KMC최종회의(7월) 자료"}</definedName>
    <definedName name="호" localSheetId="16" hidden="1">{#N/A,#N/A,FALSE,"KMC최종회의(7월) 자료"}</definedName>
    <definedName name="호" hidden="1">{#N/A,#N/A,FALSE,"KMC최종회의(7월) 자료"}</definedName>
    <definedName name="호출기" localSheetId="1">#REF!</definedName>
    <definedName name="호출기">#REF!</definedName>
    <definedName name="호호호" localSheetId="1" hidden="1">{#N/A,#N/A,FALSE,"KMC최종회의(7월) 자료"}</definedName>
    <definedName name="호호호" localSheetId="22" hidden="1">{#N/A,#N/A,FALSE,"KMC최종회의(7월) 자료"}</definedName>
    <definedName name="호호호" localSheetId="16" hidden="1">{#N/A,#N/A,FALSE,"KMC최종회의(7월) 자료"}</definedName>
    <definedName name="호호호" hidden="1">{#N/A,#N/A,FALSE,"KMC최종회의(7월) 자료"}</definedName>
    <definedName name="호호호호ㅗㅎ" localSheetId="1">'[1]노무비 계획 및 실적 (2차수정)'!_a1O,'3.경영실적 PT'!_a2O,'3.경영실적 PT'!_a3O</definedName>
    <definedName name="호호호호ㅗㅎ">'[1]노무비 계획 및 실적 (2차수정)'!_a1O,_a2O,_a3O</definedName>
    <definedName name="호환율" localSheetId="1">#REF!</definedName>
    <definedName name="호환율">#REF!</definedName>
    <definedName name="호ㅓ" localSheetId="1">#REF!</definedName>
    <definedName name="호ㅓ">#REF!</definedName>
    <definedName name="호ㅓㅎㄹ" localSheetId="1">#REF!</definedName>
    <definedName name="호ㅓㅎㄹ">#REF!</definedName>
    <definedName name="호ㅓㅏ" localSheetId="1" hidden="1">{#N/A,#N/A,FALSE,"96 3월물량표";#N/A,#N/A,FALSE,"96 4월물량표";#N/A,#N/A,FALSE,"96 5월물량표"}</definedName>
    <definedName name="호ㅓㅏ" localSheetId="22" hidden="1">{#N/A,#N/A,FALSE,"96 3월물량표";#N/A,#N/A,FALSE,"96 4월물량표";#N/A,#N/A,FALSE,"96 5월물량표"}</definedName>
    <definedName name="호ㅓㅏ" localSheetId="16" hidden="1">{#N/A,#N/A,FALSE,"96 3월물량표";#N/A,#N/A,FALSE,"96 4월물량표";#N/A,#N/A,FALSE,"96 5월물량표"}</definedName>
    <definedName name="호ㅓㅏ" hidden="1">{#N/A,#N/A,FALSE,"96 3월물량표";#N/A,#N/A,FALSE,"96 4월물량표";#N/A,#N/A,FALSE,"96 5월물량표"}</definedName>
    <definedName name="홀" localSheetId="1">#REF!</definedName>
    <definedName name="홀">#REF!</definedName>
    <definedName name="홀투" localSheetId="1">#REF!</definedName>
    <definedName name="홀투">#REF!</definedName>
    <definedName name="홍" localSheetId="1" hidden="1">{#N/A,#N/A,FALSE,"96 3월물량표";#N/A,#N/A,FALSE,"96 4월물량표";#N/A,#N/A,FALSE,"96 5월물량표"}</definedName>
    <definedName name="홍" localSheetId="22" hidden="1">{#N/A,#N/A,FALSE,"96 3월물량표";#N/A,#N/A,FALSE,"96 4월물량표";#N/A,#N/A,FALSE,"96 5월물량표"}</definedName>
    <definedName name="홍" localSheetId="16" hidden="1">{#N/A,#N/A,FALSE,"96 3월물량표";#N/A,#N/A,FALSE,"96 4월물량표";#N/A,#N/A,FALSE,"96 5월물량표"}</definedName>
    <definedName name="홍" hidden="1">{#N/A,#N/A,FALSE,"96 3월물량표";#N/A,#N/A,FALSE,"96 4월물량표";#N/A,#N/A,FALSE,"96 5월물량표"}</definedName>
    <definedName name="화">[1]!BlankMacro1</definedName>
    <definedName name="확인">[1]!BlankMacro1</definedName>
    <definedName name="확정하여_보고할것." localSheetId="1">#REF!</definedName>
    <definedName name="확정하여_보고할것.">#REF!</definedName>
    <definedName name="환" localSheetId="1" hidden="1">{#N/A,#N/A,FALSE,"KMC최종회의(7월) 자료"}</definedName>
    <definedName name="환" localSheetId="22" hidden="1">{#N/A,#N/A,FALSE,"KMC최종회의(7월) 자료"}</definedName>
    <definedName name="환" localSheetId="16" hidden="1">{#N/A,#N/A,FALSE,"KMC최종회의(7월) 자료"}</definedName>
    <definedName name="환" hidden="1">{#N/A,#N/A,FALSE,"KMC최종회의(7월) 자료"}</definedName>
    <definedName name="환산수량계A" localSheetId="1">#REF!</definedName>
    <definedName name="환산수량계A">#REF!</definedName>
    <definedName name="환산수량계B" localSheetId="1">#REF!</definedName>
    <definedName name="환산수량계B">#REF!</definedName>
    <definedName name="환산수량계획계A" localSheetId="1">#REF!</definedName>
    <definedName name="환산수량계획계A">#REF!</definedName>
    <definedName name="환산수량계획계B" localSheetId="1">#REF!</definedName>
    <definedName name="환산수량계획계B">#REF!</definedName>
    <definedName name="환산수량계획광주A" localSheetId="1">#REF!</definedName>
    <definedName name="환산수량계획광주A">#REF!</definedName>
    <definedName name="환산수량계획광주B" localSheetId="1">#REF!</definedName>
    <definedName name="환산수량계획광주B">#REF!</definedName>
    <definedName name="환산수량계획남산" localSheetId="1">#REF!</definedName>
    <definedName name="환산수량계획남산">#REF!</definedName>
    <definedName name="환산수량계획반월A" localSheetId="1">#REF!</definedName>
    <definedName name="환산수량계획반월A">#REF!</definedName>
    <definedName name="환산수량계획반월B" localSheetId="1">#REF!</definedName>
    <definedName name="환산수량계획반월B">#REF!</definedName>
    <definedName name="환산수량계획정동A" localSheetId="1">#REF!</definedName>
    <definedName name="환산수량계획정동A">#REF!</definedName>
    <definedName name="환산수량계획정동B" localSheetId="1">#REF!</definedName>
    <definedName name="환산수량계획정동B">#REF!</definedName>
    <definedName name="환산수량광주A" localSheetId="1">#REF!</definedName>
    <definedName name="환산수량광주A">#REF!</definedName>
    <definedName name="환산수량광주B" localSheetId="1">#REF!</definedName>
    <definedName name="환산수량광주B">#REF!</definedName>
    <definedName name="환산수량남산" localSheetId="1">#REF!</definedName>
    <definedName name="환산수량남산">#REF!</definedName>
    <definedName name="환산수량반월A" localSheetId="1">#REF!</definedName>
    <definedName name="환산수량반월A">#REF!</definedName>
    <definedName name="환산수량반월B" localSheetId="1">#REF!</definedName>
    <definedName name="환산수량반월B">#REF!</definedName>
    <definedName name="환산수량수정" localSheetId="1" hidden="1">{#N/A,#N/A,FALSE,"KMC최종회의(7월) 자료"}</definedName>
    <definedName name="환산수량수정" localSheetId="22" hidden="1">{#N/A,#N/A,FALSE,"KMC최종회의(7월) 자료"}</definedName>
    <definedName name="환산수량수정" localSheetId="16" hidden="1">{#N/A,#N/A,FALSE,"KMC최종회의(7월) 자료"}</definedName>
    <definedName name="환산수량수정" hidden="1">{#N/A,#N/A,FALSE,"KMC최종회의(7월) 자료"}</definedName>
    <definedName name="환산수량정동A" localSheetId="1">#REF!</definedName>
    <definedName name="환산수량정동A">#REF!</definedName>
    <definedName name="환산수량정동B" localSheetId="1">#REF!</definedName>
    <definedName name="환산수량정동B">#REF!</definedName>
    <definedName name="환산율" localSheetId="1">#REF!</definedName>
    <definedName name="환산율">#REF!</definedName>
    <definedName name="환율" localSheetId="1">#REF!</definedName>
    <definedName name="환율">#REF!</definedName>
    <definedName name="환율1" localSheetId="1">#REF!</definedName>
    <definedName name="환율1">#REF!</definedName>
    <definedName name="홛">[1]!BlankMacro1</definedName>
    <definedName name="활동이력" localSheetId="1">#REF!</definedName>
    <definedName name="활동이력">#REF!</definedName>
    <definedName name="황" localSheetId="1" hidden="1">{#N/A,#N/A,FALSE,"KMC최종회의(7월) 자료"}</definedName>
    <definedName name="황" localSheetId="22" hidden="1">{#N/A,#N/A,FALSE,"KMC최종회의(7월) 자료"}</definedName>
    <definedName name="황" localSheetId="16" hidden="1">{#N/A,#N/A,FALSE,"KMC최종회의(7월) 자료"}</definedName>
    <definedName name="황" hidden="1">{#N/A,#N/A,FALSE,"KMC최종회의(7월) 자료"}</definedName>
    <definedName name="회수" localSheetId="1">#REF!</definedName>
    <definedName name="회수">#REF!</definedName>
    <definedName name="회의" localSheetId="1">#REF!</definedName>
    <definedName name="회의">#REF!</definedName>
    <definedName name="회의운영" localSheetId="1" hidden="1">{#N/A,#N/A,FALSE,"KMC최종회의(7월) 자료"}</definedName>
    <definedName name="회의운영" localSheetId="22" hidden="1">{#N/A,#N/A,FALSE,"KMC최종회의(7월) 자료"}</definedName>
    <definedName name="회의운영" localSheetId="16" hidden="1">{#N/A,#N/A,FALSE,"KMC최종회의(7월) 자료"}</definedName>
    <definedName name="회의운영" hidden="1">{#N/A,#N/A,FALSE,"KMC최종회의(7월) 자료"}</definedName>
    <definedName name="회의자료" localSheetId="1">#REF!</definedName>
    <definedName name="회의자료">#REF!</definedName>
    <definedName name="회장1" localSheetId="1" hidden="1">{#N/A,#N/A,FALSE,"단축1";#N/A,#N/A,FALSE,"단축2";#N/A,#N/A,FALSE,"단축3";#N/A,#N/A,FALSE,"장축";#N/A,#N/A,FALSE,"4WD"}</definedName>
    <definedName name="회장1" localSheetId="22" hidden="1">{#N/A,#N/A,FALSE,"단축1";#N/A,#N/A,FALSE,"단축2";#N/A,#N/A,FALSE,"단축3";#N/A,#N/A,FALSE,"장축";#N/A,#N/A,FALSE,"4WD"}</definedName>
    <definedName name="회장1" localSheetId="16" hidden="1">{#N/A,#N/A,FALSE,"단축1";#N/A,#N/A,FALSE,"단축2";#N/A,#N/A,FALSE,"단축3";#N/A,#N/A,FALSE,"장축";#N/A,#N/A,FALSE,"4WD"}</definedName>
    <definedName name="회장1" hidden="1">{#N/A,#N/A,FALSE,"단축1";#N/A,#N/A,FALSE,"단축2";#N/A,#N/A,FALSE,"단축3";#N/A,#N/A,FALSE,"장축";#N/A,#N/A,FALSE,"4WD"}</definedName>
    <definedName name="회장님">[1]!BlankMacro1</definedName>
    <definedName name="효과">"?A*"</definedName>
    <definedName name="후리휠" localSheetId="1">#REF!</definedName>
    <definedName name="후리휠">#REF!</definedName>
    <definedName name="兴师动众人人人" localSheetId="1" hidden="1">{#N/A,#N/A,FALSE,"단축1";#N/A,#N/A,FALSE,"단축2";#N/A,#N/A,FALSE,"단축3";#N/A,#N/A,FALSE,"장축";#N/A,#N/A,FALSE,"4WD"}</definedName>
    <definedName name="兴师动众人人人" localSheetId="22" hidden="1">{#N/A,#N/A,FALSE,"단축1";#N/A,#N/A,FALSE,"단축2";#N/A,#N/A,FALSE,"단축3";#N/A,#N/A,FALSE,"장축";#N/A,#N/A,FALSE,"4WD"}</definedName>
    <definedName name="兴师动众人人人" localSheetId="16" hidden="1">{#N/A,#N/A,FALSE,"단축1";#N/A,#N/A,FALSE,"단축2";#N/A,#N/A,FALSE,"단축3";#N/A,#N/A,FALSE,"장축";#N/A,#N/A,FALSE,"4WD"}</definedName>
    <definedName name="兴师动众人人人" hidden="1">{#N/A,#N/A,FALSE,"단축1";#N/A,#N/A,FALSE,"단축2";#N/A,#N/A,FALSE,"단축3";#N/A,#N/A,FALSE,"장축";#N/A,#N/A,FALSE,"4WD"}</definedName>
    <definedName name="诶饿亽饿" localSheetId="1" hidden="1">{#N/A,#N/A,FALSE,"단축1";#N/A,#N/A,FALSE,"단축2";#N/A,#N/A,FALSE,"단축3";#N/A,#N/A,FALSE,"장축";#N/A,#N/A,FALSE,"4WD"}</definedName>
    <definedName name="诶饿亽饿" localSheetId="22" hidden="1">{#N/A,#N/A,FALSE,"단축1";#N/A,#N/A,FALSE,"단축2";#N/A,#N/A,FALSE,"단축3";#N/A,#N/A,FALSE,"장축";#N/A,#N/A,FALSE,"4WD"}</definedName>
    <definedName name="诶饿亽饿" localSheetId="16" hidden="1">{#N/A,#N/A,FALSE,"단축1";#N/A,#N/A,FALSE,"단축2";#N/A,#N/A,FALSE,"단축3";#N/A,#N/A,FALSE,"장축";#N/A,#N/A,FALSE,"4WD"}</definedName>
    <definedName name="诶饿亽饿" hidden="1">{#N/A,#N/A,FALSE,"단축1";#N/A,#N/A,FALSE,"단축2";#N/A,#N/A,FALSE,"단축3";#N/A,#N/A,FALSE,"장축";#N/A,#N/A,FALSE,"4WD"}</definedName>
    <definedName name="흵____R3_t" localSheetId="1">#REF!</definedName>
    <definedName name="흵____R3_t">#REF!</definedName>
    <definedName name="ㅏ휴" localSheetId="1" hidden="1">{#N/A,#N/A,FALSE,"초도품";#N/A,#N/A,FALSE,"초도품 (2)";#N/A,#N/A,FALSE,"초도품 (3)";#N/A,#N/A,FALSE,"초도품 (4)";#N/A,#N/A,FALSE,"초도품 (5)";#N/A,#N/A,FALSE,"초도품 (6)"}</definedName>
    <definedName name="ㅏ휴" localSheetId="22" hidden="1">{#N/A,#N/A,FALSE,"초도품";#N/A,#N/A,FALSE,"초도품 (2)";#N/A,#N/A,FALSE,"초도품 (3)";#N/A,#N/A,FALSE,"초도품 (4)";#N/A,#N/A,FALSE,"초도품 (5)";#N/A,#N/A,FALSE,"초도품 (6)"}</definedName>
    <definedName name="ㅏ휴" localSheetId="16" hidden="1">{#N/A,#N/A,FALSE,"초도품";#N/A,#N/A,FALSE,"초도품 (2)";#N/A,#N/A,FALSE,"초도품 (3)";#N/A,#N/A,FALSE,"초도품 (4)";#N/A,#N/A,FALSE,"초도품 (5)";#N/A,#N/A,FALSE,"초도품 (6)"}</definedName>
    <definedName name="ㅏ휴" hidden="1">{#N/A,#N/A,FALSE,"초도품";#N/A,#N/A,FALSE,"초도품 (2)";#N/A,#N/A,FALSE,"초도품 (3)";#N/A,#N/A,FALSE,"초도품 (4)";#N/A,#N/A,FALSE,"초도품 (5)";#N/A,#N/A,FALSE,"초도품 (6)"}</definedName>
    <definedName name="ㅏㅏ">[1]!BlankMacro1</definedName>
    <definedName name="ㅏㅏㅏ" localSheetId="1" hidden="1">{#N/A,#N/A,FALSE,"단축1";#N/A,#N/A,FALSE,"단축2";#N/A,#N/A,FALSE,"단축3";#N/A,#N/A,FALSE,"장축";#N/A,#N/A,FALSE,"4WD"}</definedName>
    <definedName name="ㅏㅏㅏ" localSheetId="22" hidden="1">{#N/A,#N/A,FALSE,"단축1";#N/A,#N/A,FALSE,"단축2";#N/A,#N/A,FALSE,"단축3";#N/A,#N/A,FALSE,"장축";#N/A,#N/A,FALSE,"4WD"}</definedName>
    <definedName name="ㅏㅏㅏ" localSheetId="16" hidden="1">{#N/A,#N/A,FALSE,"단축1";#N/A,#N/A,FALSE,"단축2";#N/A,#N/A,FALSE,"단축3";#N/A,#N/A,FALSE,"장축";#N/A,#N/A,FALSE,"4WD"}</definedName>
    <definedName name="ㅏㅏㅏ" hidden="1">{#N/A,#N/A,FALSE,"단축1";#N/A,#N/A,FALSE,"단축2";#N/A,#N/A,FALSE,"단축3";#N/A,#N/A,FALSE,"장축";#N/A,#N/A,FALSE,"4WD"}</definedName>
    <definedName name="ㅏㅏㅏㅏㅏ">'[1]계정관리 (실적) 2016'!ㅏㅏㅏㅏㅏ</definedName>
    <definedName name="ㅏㅗㅔㅑㅓㅁ" localSheetId="1" hidden="1">{#N/A,#N/A,FALSE,"단축1";#N/A,#N/A,FALSE,"단축2";#N/A,#N/A,FALSE,"단축3";#N/A,#N/A,FALSE,"장축";#N/A,#N/A,FALSE,"4WD"}</definedName>
    <definedName name="ㅏㅗㅔㅑㅓㅁ" hidden="1">{#N/A,#N/A,FALSE,"단축1";#N/A,#N/A,FALSE,"단축2";#N/A,#N/A,FALSE,"단축3";#N/A,#N/A,FALSE,"장축";#N/A,#N/A,FALSE,"4WD"}</definedName>
    <definedName name="ㅏㅣ" localSheetId="1" hidden="1">{#N/A,#N/A,FALSE,"96 3월물량표";#N/A,#N/A,FALSE,"96 4월물량표";#N/A,#N/A,FALSE,"96 5월물량표"}</definedName>
    <definedName name="ㅏㅣ" localSheetId="22" hidden="1">{#N/A,#N/A,FALSE,"96 3월물량표";#N/A,#N/A,FALSE,"96 4월물량표";#N/A,#N/A,FALSE,"96 5월물량표"}</definedName>
    <definedName name="ㅏㅣ" localSheetId="16" hidden="1">{#N/A,#N/A,FALSE,"96 3월물량표";#N/A,#N/A,FALSE,"96 4월물량표";#N/A,#N/A,FALSE,"96 5월물량표"}</definedName>
    <definedName name="ㅏㅣ" hidden="1">{#N/A,#N/A,FALSE,"96 3월물량표";#N/A,#N/A,FALSE,"96 4월물량표";#N/A,#N/A,FALSE,"96 5월물량표"}</definedName>
    <definedName name="ㅏㅣㅣㅣ" localSheetId="1" hidden="1">{#N/A,#N/A,FALSE,"단축1";#N/A,#N/A,FALSE,"단축2";#N/A,#N/A,FALSE,"단축3";#N/A,#N/A,FALSE,"장축";#N/A,#N/A,FALSE,"4WD"}</definedName>
    <definedName name="ㅏㅣㅣㅣ" localSheetId="22" hidden="1">{#N/A,#N/A,FALSE,"단축1";#N/A,#N/A,FALSE,"단축2";#N/A,#N/A,FALSE,"단축3";#N/A,#N/A,FALSE,"장축";#N/A,#N/A,FALSE,"4WD"}</definedName>
    <definedName name="ㅏㅣㅣㅣ" localSheetId="16" hidden="1">{#N/A,#N/A,FALSE,"단축1";#N/A,#N/A,FALSE,"단축2";#N/A,#N/A,FALSE,"단축3";#N/A,#N/A,FALSE,"장축";#N/A,#N/A,FALSE,"4WD"}</definedName>
    <definedName name="ㅏㅣㅣㅣ" hidden="1">{#N/A,#N/A,FALSE,"단축1";#N/A,#N/A,FALSE,"단축2";#N/A,#N/A,FALSE,"단축3";#N/A,#N/A,FALSE,"장축";#N/A,#N/A,FALSE,"4WD"}</definedName>
    <definedName name="ㅐㅐ" localSheetId="1" hidden="1">{#N/A,#N/A,FALSE,"단축1";#N/A,#N/A,FALSE,"단축2";#N/A,#N/A,FALSE,"단축3";#N/A,#N/A,FALSE,"장축";#N/A,#N/A,FALSE,"4WD"}</definedName>
    <definedName name="ㅐㅐ" localSheetId="22" hidden="1">{#N/A,#N/A,FALSE,"단축1";#N/A,#N/A,FALSE,"단축2";#N/A,#N/A,FALSE,"단축3";#N/A,#N/A,FALSE,"장축";#N/A,#N/A,FALSE,"4WD"}</definedName>
    <definedName name="ㅐㅐ" localSheetId="16" hidden="1">{#N/A,#N/A,FALSE,"단축1";#N/A,#N/A,FALSE,"단축2";#N/A,#N/A,FALSE,"단축3";#N/A,#N/A,FALSE,"장축";#N/A,#N/A,FALSE,"4WD"}</definedName>
    <definedName name="ㅐㅐ" hidden="1">{#N/A,#N/A,FALSE,"단축1";#N/A,#N/A,FALSE,"단축2";#N/A,#N/A,FALSE,"단축3";#N/A,#N/A,FALSE,"장축";#N/A,#N/A,FALSE,"4WD"}</definedName>
    <definedName name="ㅐㅐㅐㅐ">[1]!BlankMacro1</definedName>
    <definedName name="ㅐㅓㅇ해ㅔㅓ" localSheetId="1" hidden="1">{#N/A,#N/A,FALSE,"단축1";#N/A,#N/A,FALSE,"단축2";#N/A,#N/A,FALSE,"단축3";#N/A,#N/A,FALSE,"장축";#N/A,#N/A,FALSE,"4WD"}</definedName>
    <definedName name="ㅐㅓㅇ해ㅔㅓ" hidden="1">{#N/A,#N/A,FALSE,"단축1";#N/A,#N/A,FALSE,"단축2";#N/A,#N/A,FALSE,"단축3";#N/A,#N/A,FALSE,"장축";#N/A,#N/A,FALSE,"4WD"}</definedName>
    <definedName name="ㅐㅓㅐㅔㅓ" localSheetId="1" hidden="1">{#N/A,#N/A,FALSE,"단축1";#N/A,#N/A,FALSE,"단축2";#N/A,#N/A,FALSE,"단축3";#N/A,#N/A,FALSE,"장축";#N/A,#N/A,FALSE,"4WD"}</definedName>
    <definedName name="ㅐㅓㅐㅔㅓ" hidden="1">{#N/A,#N/A,FALSE,"단축1";#N/A,#N/A,FALSE,"단축2";#N/A,#N/A,FALSE,"단축3";#N/A,#N/A,FALSE,"장축";#N/A,#N/A,FALSE,"4WD"}</definedName>
    <definedName name="ㅑ" localSheetId="1" hidden="1">{#N/A,#N/A,FALSE,"단축1";#N/A,#N/A,FALSE,"단축2";#N/A,#N/A,FALSE,"단축3";#N/A,#N/A,FALSE,"장축";#N/A,#N/A,FALSE,"4WD"}</definedName>
    <definedName name="ㅑ" localSheetId="22" hidden="1">{#N/A,#N/A,FALSE,"단축1";#N/A,#N/A,FALSE,"단축2";#N/A,#N/A,FALSE,"단축3";#N/A,#N/A,FALSE,"장축";#N/A,#N/A,FALSE,"4WD"}</definedName>
    <definedName name="ㅑ" localSheetId="16" hidden="1">{#N/A,#N/A,FALSE,"단축1";#N/A,#N/A,FALSE,"단축2";#N/A,#N/A,FALSE,"단축3";#N/A,#N/A,FALSE,"장축";#N/A,#N/A,FALSE,"4WD"}</definedName>
    <definedName name="ㅑ" localSheetId="17" hidden="1">{#N/A,#N/A,FALSE,"단축1";#N/A,#N/A,FALSE,"단축2";#N/A,#N/A,FALSE,"단축3";#N/A,#N/A,FALSE,"장축";#N/A,#N/A,FALSE,"4WD"}</definedName>
    <definedName name="ㅑ" localSheetId="23" hidden="1">{#N/A,#N/A,FALSE,"단축1";#N/A,#N/A,FALSE,"단축2";#N/A,#N/A,FALSE,"단축3";#N/A,#N/A,FALSE,"장축";#N/A,#N/A,FALSE,"4WD"}</definedName>
    <definedName name="ㅑ" hidden="1">{#N/A,#N/A,FALSE,"단축1";#N/A,#N/A,FALSE,"단축2";#N/A,#N/A,FALSE,"단축3";#N/A,#N/A,FALSE,"장축";#N/A,#N/A,FALSE,"4WD"}</definedName>
    <definedName name="ㅑㅑㅑ" localSheetId="1">#REF!</definedName>
    <definedName name="ㅑㅑㅑ">#REF!</definedName>
    <definedName name="ㅑㅕ호ㅑㅐㅕ" localSheetId="1" hidden="1">{#N/A,#N/A,FALSE,"단축1";#N/A,#N/A,FALSE,"단축2";#N/A,#N/A,FALSE,"단축3";#N/A,#N/A,FALSE,"장축";#N/A,#N/A,FALSE,"4WD"}</definedName>
    <definedName name="ㅑㅕ호ㅑㅐㅕ" localSheetId="22" hidden="1">{#N/A,#N/A,FALSE,"단축1";#N/A,#N/A,FALSE,"단축2";#N/A,#N/A,FALSE,"단축3";#N/A,#N/A,FALSE,"장축";#N/A,#N/A,FALSE,"4WD"}</definedName>
    <definedName name="ㅑㅕ호ㅑㅐㅕ" localSheetId="16" hidden="1">{#N/A,#N/A,FALSE,"단축1";#N/A,#N/A,FALSE,"단축2";#N/A,#N/A,FALSE,"단축3";#N/A,#N/A,FALSE,"장축";#N/A,#N/A,FALSE,"4WD"}</definedName>
    <definedName name="ㅑㅕ호ㅑㅐㅕ" hidden="1">{#N/A,#N/A,FALSE,"단축1";#N/A,#N/A,FALSE,"단축2";#N/A,#N/A,FALSE,"단축3";#N/A,#N/A,FALSE,"장축";#N/A,#N/A,FALSE,"4WD"}</definedName>
    <definedName name="ㅓ" localSheetId="1" hidden="1">{#N/A,#N/A,FALSE,"단축1";#N/A,#N/A,FALSE,"단축2";#N/A,#N/A,FALSE,"단축3";#N/A,#N/A,FALSE,"장축";#N/A,#N/A,FALSE,"4WD"}</definedName>
    <definedName name="ㅓ" localSheetId="22" hidden="1">{#N/A,#N/A,FALSE,"단축1";#N/A,#N/A,FALSE,"단축2";#N/A,#N/A,FALSE,"단축3";#N/A,#N/A,FALSE,"장축";#N/A,#N/A,FALSE,"4WD"}</definedName>
    <definedName name="ㅓ" localSheetId="16" hidden="1">{#N/A,#N/A,FALSE,"단축1";#N/A,#N/A,FALSE,"단축2";#N/A,#N/A,FALSE,"단축3";#N/A,#N/A,FALSE,"장축";#N/A,#N/A,FALSE,"4WD"}</definedName>
    <definedName name="ㅓ" localSheetId="17" hidden="1">{#N/A,#N/A,FALSE,"단축1";#N/A,#N/A,FALSE,"단축2";#N/A,#N/A,FALSE,"단축3";#N/A,#N/A,FALSE,"장축";#N/A,#N/A,FALSE,"4WD"}</definedName>
    <definedName name="ㅓ" localSheetId="23" hidden="1">{#N/A,#N/A,FALSE,"단축1";#N/A,#N/A,FALSE,"단축2";#N/A,#N/A,FALSE,"단축3";#N/A,#N/A,FALSE,"장축";#N/A,#N/A,FALSE,"4WD"}</definedName>
    <definedName name="ㅓ" hidden="1">{#N/A,#N/A,FALSE,"단축1";#N/A,#N/A,FALSE,"단축2";#N/A,#N/A,FALSE,"단축3";#N/A,#N/A,FALSE,"장축";#N/A,#N/A,FALSE,"4WD"}</definedName>
    <definedName name="ㅓ머ㅓㅁ" localSheetId="1">#REF!</definedName>
    <definedName name="ㅓ머ㅓㅁ">#REF!</definedName>
    <definedName name="ㅓㅎ" localSheetId="1" hidden="1">{#N/A,#N/A,FALSE,"정공"}</definedName>
    <definedName name="ㅓㅎ" localSheetId="22" hidden="1">{#N/A,#N/A,FALSE,"정공"}</definedName>
    <definedName name="ㅓㅎ" localSheetId="16" hidden="1">{#N/A,#N/A,FALSE,"정공"}</definedName>
    <definedName name="ㅓㅎ" hidden="1">{#N/A,#N/A,FALSE,"정공"}</definedName>
    <definedName name="ㅓㅏㅗ" localSheetId="1" hidden="1">{#N/A,#N/A,FALSE,"초도품";#N/A,#N/A,FALSE,"초도품 (2)";#N/A,#N/A,FALSE,"초도품 (3)";#N/A,#N/A,FALSE,"초도품 (4)";#N/A,#N/A,FALSE,"초도품 (5)";#N/A,#N/A,FALSE,"초도품 (6)"}</definedName>
    <definedName name="ㅓㅏㅗ" localSheetId="22" hidden="1">{#N/A,#N/A,FALSE,"초도품";#N/A,#N/A,FALSE,"초도품 (2)";#N/A,#N/A,FALSE,"초도품 (3)";#N/A,#N/A,FALSE,"초도품 (4)";#N/A,#N/A,FALSE,"초도품 (5)";#N/A,#N/A,FALSE,"초도품 (6)"}</definedName>
    <definedName name="ㅓㅏㅗ" localSheetId="16" hidden="1">{#N/A,#N/A,FALSE,"초도품";#N/A,#N/A,FALSE,"초도품 (2)";#N/A,#N/A,FALSE,"초도품 (3)";#N/A,#N/A,FALSE,"초도품 (4)";#N/A,#N/A,FALSE,"초도품 (5)";#N/A,#N/A,FALSE,"초도품 (6)"}</definedName>
    <definedName name="ㅓㅏㅗ" hidden="1">{#N/A,#N/A,FALSE,"초도품";#N/A,#N/A,FALSE,"초도품 (2)";#N/A,#N/A,FALSE,"초도품 (3)";#N/A,#N/A,FALSE,"초도품 (4)";#N/A,#N/A,FALSE,"초도품 (5)";#N/A,#N/A,FALSE,"초도품 (6)"}</definedName>
    <definedName name="ㅓㅏㅘㅓㅗ러ㅏ초높ㅁㄴㄴ" localSheetId="1">#REF!</definedName>
    <definedName name="ㅓㅏㅘㅓㅗ러ㅏ초높ㅁㄴㄴ">#REF!</definedName>
    <definedName name="ㅓㅏㅣㅎ러ㅏㅣ" localSheetId="1">#REF!</definedName>
    <definedName name="ㅓㅏㅣㅎ러ㅏㅣ">#REF!</definedName>
    <definedName name="ㅓㅏㅣㅕㅑㅔ" localSheetId="1" hidden="1">{#N/A,#N/A,FALSE,"단축1";#N/A,#N/A,FALSE,"단축2";#N/A,#N/A,FALSE,"단축3";#N/A,#N/A,FALSE,"장축";#N/A,#N/A,FALSE,"4WD"}</definedName>
    <definedName name="ㅓㅏㅣㅕㅑㅔ" localSheetId="22" hidden="1">{#N/A,#N/A,FALSE,"단축1";#N/A,#N/A,FALSE,"단축2";#N/A,#N/A,FALSE,"단축3";#N/A,#N/A,FALSE,"장축";#N/A,#N/A,FALSE,"4WD"}</definedName>
    <definedName name="ㅓㅏㅣㅕㅑㅔ" localSheetId="16" hidden="1">{#N/A,#N/A,FALSE,"단축1";#N/A,#N/A,FALSE,"단축2";#N/A,#N/A,FALSE,"단축3";#N/A,#N/A,FALSE,"장축";#N/A,#N/A,FALSE,"4WD"}</definedName>
    <definedName name="ㅓㅏㅣㅕㅑㅔ" hidden="1">{#N/A,#N/A,FALSE,"단축1";#N/A,#N/A,FALSE,"단축2";#N/A,#N/A,FALSE,"단축3";#N/A,#N/A,FALSE,"장축";#N/A,#N/A,FALSE,"4WD"}</definedName>
    <definedName name="ㅓㅓ" localSheetId="1">#REF!</definedName>
    <definedName name="ㅓㅓ">#REF!</definedName>
    <definedName name="ㅓㅗ">[1]!BlankMacro1</definedName>
    <definedName name="ㅓㅗㅓㅏㅏㅏ" localSheetId="1" hidden="1">{#N/A,#N/A,FALSE,"단축1";#N/A,#N/A,FALSE,"단축2";#N/A,#N/A,FALSE,"단축3";#N/A,#N/A,FALSE,"장축";#N/A,#N/A,FALSE,"4WD"}</definedName>
    <definedName name="ㅓㅗㅓㅏㅏㅏ" localSheetId="22" hidden="1">{#N/A,#N/A,FALSE,"단축1";#N/A,#N/A,FALSE,"단축2";#N/A,#N/A,FALSE,"단축3";#N/A,#N/A,FALSE,"장축";#N/A,#N/A,FALSE,"4WD"}</definedName>
    <definedName name="ㅓㅗㅓㅏㅏㅏ" localSheetId="16" hidden="1">{#N/A,#N/A,FALSE,"단축1";#N/A,#N/A,FALSE,"단축2";#N/A,#N/A,FALSE,"단축3";#N/A,#N/A,FALSE,"장축";#N/A,#N/A,FALSE,"4WD"}</definedName>
    <definedName name="ㅓㅗㅓㅏㅏㅏ" hidden="1">{#N/A,#N/A,FALSE,"단축1";#N/A,#N/A,FALSE,"단축2";#N/A,#N/A,FALSE,"단축3";#N/A,#N/A,FALSE,"장축";#N/A,#N/A,FALSE,"4WD"}</definedName>
    <definedName name="ㅔ" localSheetId="1" hidden="1">{#N/A,#N/A,FALSE,"단축1";#N/A,#N/A,FALSE,"단축2";#N/A,#N/A,FALSE,"단축3";#N/A,#N/A,FALSE,"장축";#N/A,#N/A,FALSE,"4WD"}</definedName>
    <definedName name="ㅔ" localSheetId="22" hidden="1">{#N/A,#N/A,FALSE,"단축1";#N/A,#N/A,FALSE,"단축2";#N/A,#N/A,FALSE,"단축3";#N/A,#N/A,FALSE,"장축";#N/A,#N/A,FALSE,"4WD"}</definedName>
    <definedName name="ㅔ" localSheetId="16" hidden="1">{#N/A,#N/A,FALSE,"단축1";#N/A,#N/A,FALSE,"단축2";#N/A,#N/A,FALSE,"단축3";#N/A,#N/A,FALSE,"장축";#N/A,#N/A,FALSE,"4WD"}</definedName>
    <definedName name="ㅔ" localSheetId="17" hidden="1">{#N/A,#N/A,FALSE,"단축1";#N/A,#N/A,FALSE,"단축2";#N/A,#N/A,FALSE,"단축3";#N/A,#N/A,FALSE,"장축";#N/A,#N/A,FALSE,"4WD"}</definedName>
    <definedName name="ㅔ" localSheetId="23" hidden="1">{#N/A,#N/A,FALSE,"단축1";#N/A,#N/A,FALSE,"단축2";#N/A,#N/A,FALSE,"단축3";#N/A,#N/A,FALSE,"장축";#N/A,#N/A,FALSE,"4WD"}</definedName>
    <definedName name="ㅔ" hidden="1">{#N/A,#N/A,FALSE,"단축1";#N/A,#N/A,FALSE,"단축2";#N/A,#N/A,FALSE,"단축3";#N/A,#N/A,FALSE,"장축";#N/A,#N/A,FALSE,"4WD"}</definedName>
    <definedName name="ㅔㅐ">[1]!BlankMacro1</definedName>
    <definedName name="ㅔㅑㅊ셕ㄷ15" localSheetId="1">#REF!</definedName>
    <definedName name="ㅔㅑㅊ셕ㄷ15">#REF!</definedName>
    <definedName name="ㅔㅔ" localSheetId="1">#REF!</definedName>
    <definedName name="ㅔㅔ">#REF!</definedName>
    <definedName name="ㅔㅔㅔ" localSheetId="1" hidden="1">{#N/A,#N/A,FALSE,"단축1";#N/A,#N/A,FALSE,"단축2";#N/A,#N/A,FALSE,"단축3";#N/A,#N/A,FALSE,"장축";#N/A,#N/A,FALSE,"4WD"}</definedName>
    <definedName name="ㅔㅔㅔ" localSheetId="22" hidden="1">{#N/A,#N/A,FALSE,"단축1";#N/A,#N/A,FALSE,"단축2";#N/A,#N/A,FALSE,"단축3";#N/A,#N/A,FALSE,"장축";#N/A,#N/A,FALSE,"4WD"}</definedName>
    <definedName name="ㅔㅔㅔ" localSheetId="16" hidden="1">{#N/A,#N/A,FALSE,"단축1";#N/A,#N/A,FALSE,"단축2";#N/A,#N/A,FALSE,"단축3";#N/A,#N/A,FALSE,"장축";#N/A,#N/A,FALSE,"4WD"}</definedName>
    <definedName name="ㅔㅔㅔ" hidden="1">{#N/A,#N/A,FALSE,"단축1";#N/A,#N/A,FALSE,"단축2";#N/A,#N/A,FALSE,"단축3";#N/A,#N/A,FALSE,"장축";#N/A,#N/A,FALSE,"4WD"}</definedName>
    <definedName name="ㅔㅔㅔㅔ">[1]!BlankMacro1</definedName>
    <definedName name="ㅕ" localSheetId="1" hidden="1">{#N/A,#N/A,FALSE,"단축1";#N/A,#N/A,FALSE,"단축2";#N/A,#N/A,FALSE,"단축3";#N/A,#N/A,FALSE,"장축";#N/A,#N/A,FALSE,"4WD"}</definedName>
    <definedName name="ㅕ" localSheetId="22" hidden="1">{#N/A,#N/A,FALSE,"단축1";#N/A,#N/A,FALSE,"단축2";#N/A,#N/A,FALSE,"단축3";#N/A,#N/A,FALSE,"장축";#N/A,#N/A,FALSE,"4WD"}</definedName>
    <definedName name="ㅕ" localSheetId="16" hidden="1">{#N/A,#N/A,FALSE,"단축1";#N/A,#N/A,FALSE,"단축2";#N/A,#N/A,FALSE,"단축3";#N/A,#N/A,FALSE,"장축";#N/A,#N/A,FALSE,"4WD"}</definedName>
    <definedName name="ㅕ" localSheetId="17" hidden="1">{#N/A,#N/A,FALSE,"단축1";#N/A,#N/A,FALSE,"단축2";#N/A,#N/A,FALSE,"단축3";#N/A,#N/A,FALSE,"장축";#N/A,#N/A,FALSE,"4WD"}</definedName>
    <definedName name="ㅕ" localSheetId="23" hidden="1">{#N/A,#N/A,FALSE,"단축1";#N/A,#N/A,FALSE,"단축2";#N/A,#N/A,FALSE,"단축3";#N/A,#N/A,FALSE,"장축";#N/A,#N/A,FALSE,"4WD"}</definedName>
    <definedName name="ㅕ" hidden="1">{#N/A,#N/A,FALSE,"단축1";#N/A,#N/A,FALSE,"단축2";#N/A,#N/A,FALSE,"단축3";#N/A,#N/A,FALSE,"장축";#N/A,#N/A,FALSE,"4WD"}</definedName>
    <definedName name="ㅕㅕ" localSheetId="1">#REF!</definedName>
    <definedName name="ㅕㅕ">#REF!</definedName>
    <definedName name="ㅗ" localSheetId="1" hidden="1">{#N/A,#N/A,FALSE,"단축1";#N/A,#N/A,FALSE,"단축2";#N/A,#N/A,FALSE,"단축3";#N/A,#N/A,FALSE,"장축";#N/A,#N/A,FALSE,"4WD"}</definedName>
    <definedName name="ㅗ" hidden="1">{#N/A,#N/A,FALSE,"단축1";#N/A,#N/A,FALSE,"단축2";#N/A,#N/A,FALSE,"단축3";#N/A,#N/A,FALSE,"장축";#N/A,#N/A,FALSE,"4WD"}</definedName>
    <definedName name="ㅗ106" localSheetId="1">#REF!</definedName>
    <definedName name="ㅗ106">#REF!</definedName>
    <definedName name="ㅗ돟ㄷ" localSheetId="1" hidden="1">{#N/A,#N/A,FALSE,"단축1";#N/A,#N/A,FALSE,"단축2";#N/A,#N/A,FALSE,"단축3";#N/A,#N/A,FALSE,"장축";#N/A,#N/A,FALSE,"4WD"}</definedName>
    <definedName name="ㅗ돟ㄷ" localSheetId="22" hidden="1">{#N/A,#N/A,FALSE,"단축1";#N/A,#N/A,FALSE,"단축2";#N/A,#N/A,FALSE,"단축3";#N/A,#N/A,FALSE,"장축";#N/A,#N/A,FALSE,"4WD"}</definedName>
    <definedName name="ㅗ돟ㄷ" localSheetId="16" hidden="1">{#N/A,#N/A,FALSE,"단축1";#N/A,#N/A,FALSE,"단축2";#N/A,#N/A,FALSE,"단축3";#N/A,#N/A,FALSE,"장축";#N/A,#N/A,FALSE,"4WD"}</definedName>
    <definedName name="ㅗ돟ㄷ" hidden="1">{#N/A,#N/A,FALSE,"단축1";#N/A,#N/A,FALSE,"단축2";#N/A,#N/A,FALSE,"단축3";#N/A,#N/A,FALSE,"장축";#N/A,#N/A,FALSE,"4WD"}</definedName>
    <definedName name="ㅗ랗">[1]!BlankMacro1</definedName>
    <definedName name="ㅗㅁㅈ몸조" localSheetId="1" hidden="1">{#N/A,#N/A,FALSE,"단축1";#N/A,#N/A,FALSE,"단축2";#N/A,#N/A,FALSE,"단축3";#N/A,#N/A,FALSE,"장축";#N/A,#N/A,FALSE,"4WD"}</definedName>
    <definedName name="ㅗㅁㅈ몸조" localSheetId="22" hidden="1">{#N/A,#N/A,FALSE,"단축1";#N/A,#N/A,FALSE,"단축2";#N/A,#N/A,FALSE,"단축3";#N/A,#N/A,FALSE,"장축";#N/A,#N/A,FALSE,"4WD"}</definedName>
    <definedName name="ㅗㅁㅈ몸조" localSheetId="16" hidden="1">{#N/A,#N/A,FALSE,"단축1";#N/A,#N/A,FALSE,"단축2";#N/A,#N/A,FALSE,"단축3";#N/A,#N/A,FALSE,"장축";#N/A,#N/A,FALSE,"4WD"}</definedName>
    <definedName name="ㅗㅁㅈ몸조" hidden="1">{#N/A,#N/A,FALSE,"단축1";#N/A,#N/A,FALSE,"단축2";#N/A,#N/A,FALSE,"단축3";#N/A,#N/A,FALSE,"장축";#N/A,#N/A,FALSE,"4WD"}</definedName>
    <definedName name="ㅗ모ㅓㄴㅁ" localSheetId="1" hidden="1">{#N/A,#N/A,FALSE,"정공"}</definedName>
    <definedName name="ㅗ모ㅓㄴㅁ" localSheetId="22" hidden="1">{#N/A,#N/A,FALSE,"정공"}</definedName>
    <definedName name="ㅗ모ㅓㄴㅁ" localSheetId="16" hidden="1">{#N/A,#N/A,FALSE,"정공"}</definedName>
    <definedName name="ㅗ모ㅓㄴㅁ" hidden="1">{#N/A,#N/A,FALSE,"정공"}</definedName>
    <definedName name="ㅗ쇼" localSheetId="1">#REF!</definedName>
    <definedName name="ㅗ쇼">#REF!</definedName>
    <definedName name="ㅗㅎ" localSheetId="1" hidden="1">{#N/A,#N/A,TRUE,"Y생산";#N/A,#N/A,TRUE,"Y판매";#N/A,#N/A,TRUE,"Y총물량";#N/A,#N/A,TRUE,"Y능력";#N/A,#N/A,TRUE,"YKD"}</definedName>
    <definedName name="ㅗㅎ" localSheetId="22" hidden="1">{#N/A,#N/A,TRUE,"Y생산";#N/A,#N/A,TRUE,"Y판매";#N/A,#N/A,TRUE,"Y총물량";#N/A,#N/A,TRUE,"Y능력";#N/A,#N/A,TRUE,"YKD"}</definedName>
    <definedName name="ㅗㅎ" localSheetId="16" hidden="1">{#N/A,#N/A,TRUE,"Y생산";#N/A,#N/A,TRUE,"Y판매";#N/A,#N/A,TRUE,"Y총물량";#N/A,#N/A,TRUE,"Y능력";#N/A,#N/A,TRUE,"YKD"}</definedName>
    <definedName name="ㅗㅎ" hidden="1">{#N/A,#N/A,TRUE,"Y생산";#N/A,#N/A,TRUE,"Y판매";#N/A,#N/A,TRUE,"Y총물량";#N/A,#N/A,TRUE,"Y능력";#N/A,#N/A,TRUE,"YKD"}</definedName>
    <definedName name="ㅗ허" localSheetId="1" hidden="1">{#N/A,#N/A,FALSE,"단축1";#N/A,#N/A,FALSE,"단축2";#N/A,#N/A,FALSE,"단축3";#N/A,#N/A,FALSE,"장축";#N/A,#N/A,FALSE,"4WD"}</definedName>
    <definedName name="ㅗ허" localSheetId="22" hidden="1">{#N/A,#N/A,FALSE,"단축1";#N/A,#N/A,FALSE,"단축2";#N/A,#N/A,FALSE,"단축3";#N/A,#N/A,FALSE,"장축";#N/A,#N/A,FALSE,"4WD"}</definedName>
    <definedName name="ㅗ허" localSheetId="16" hidden="1">{#N/A,#N/A,FALSE,"단축1";#N/A,#N/A,FALSE,"단축2";#N/A,#N/A,FALSE,"단축3";#N/A,#N/A,FALSE,"장축";#N/A,#N/A,FALSE,"4WD"}</definedName>
    <definedName name="ㅗ허" hidden="1">{#N/A,#N/A,FALSE,"단축1";#N/A,#N/A,FALSE,"단축2";#N/A,#N/A,FALSE,"단축3";#N/A,#N/A,FALSE,"장축";#N/A,#N/A,FALSE,"4WD"}</definedName>
    <definedName name="ㅗ허ㅏ" localSheetId="1">#REF!</definedName>
    <definedName name="ㅗ허ㅏ">#REF!</definedName>
    <definedName name="ㅗㅓ" localSheetId="1">#REF!</definedName>
    <definedName name="ㅗㅓ">#REF!</definedName>
    <definedName name="ㅗㅓㅏ" localSheetId="1" hidden="1">#REF!</definedName>
    <definedName name="ㅗㅓㅏ" localSheetId="22" hidden="1">#REF!</definedName>
    <definedName name="ㅗㅓㅏ" localSheetId="6" hidden="1">#REF!</definedName>
    <definedName name="ㅗㅓㅏ" localSheetId="3" hidden="1">#REF!</definedName>
    <definedName name="ㅗㅓㅏ" localSheetId="12" hidden="1">#REF!</definedName>
    <definedName name="ㅗㅓㅏ" localSheetId="16" hidden="1">#REF!</definedName>
    <definedName name="ㅗㅓㅏ" localSheetId="21" hidden="1">#REF!</definedName>
    <definedName name="ㅗㅓㅏ" localSheetId="2" hidden="1">#REF!</definedName>
    <definedName name="ㅗㅓㅏ" localSheetId="17" hidden="1">#REF!</definedName>
    <definedName name="ㅗㅓㅏ" localSheetId="13" hidden="1">#REF!</definedName>
    <definedName name="ㅗㅓㅏ" localSheetId="14" hidden="1">#REF!</definedName>
    <definedName name="ㅗㅓㅏ" localSheetId="11" hidden="1">#REF!</definedName>
    <definedName name="ㅗㅓㅏ" localSheetId="23" hidden="1">#REF!</definedName>
    <definedName name="ㅗㅓㅏ" localSheetId="20" hidden="1">#REF!</definedName>
    <definedName name="ㅗㅓㅏ" hidden="1">#REF!</definedName>
    <definedName name="ㅗㅓㅏㅣ" localSheetId="1" hidden="1">{#N/A,#N/A,FALSE,"단축1";#N/A,#N/A,FALSE,"단축2";#N/A,#N/A,FALSE,"단축3";#N/A,#N/A,FALSE,"장축";#N/A,#N/A,FALSE,"4WD"}</definedName>
    <definedName name="ㅗㅓㅏㅣ" localSheetId="22" hidden="1">{#N/A,#N/A,FALSE,"단축1";#N/A,#N/A,FALSE,"단축2";#N/A,#N/A,FALSE,"단축3";#N/A,#N/A,FALSE,"장축";#N/A,#N/A,FALSE,"4WD"}</definedName>
    <definedName name="ㅗㅓㅏㅣ" localSheetId="16" hidden="1">{#N/A,#N/A,FALSE,"단축1";#N/A,#N/A,FALSE,"단축2";#N/A,#N/A,FALSE,"단축3";#N/A,#N/A,FALSE,"장축";#N/A,#N/A,FALSE,"4WD"}</definedName>
    <definedName name="ㅗㅓㅏㅣ" hidden="1">{#N/A,#N/A,FALSE,"단축1";#N/A,#N/A,FALSE,"단축2";#N/A,#N/A,FALSE,"단축3";#N/A,#N/A,FALSE,"장축";#N/A,#N/A,FALSE,"4WD"}</definedName>
    <definedName name="ㅗㅓㅐㅓㅐ" localSheetId="1" hidden="1">#REF!</definedName>
    <definedName name="ㅗㅓㅐㅓㅐ" localSheetId="22" hidden="1">#REF!</definedName>
    <definedName name="ㅗㅓㅐㅓㅐ" localSheetId="6" hidden="1">#REF!</definedName>
    <definedName name="ㅗㅓㅐㅓㅐ" localSheetId="3" hidden="1">#REF!</definedName>
    <definedName name="ㅗㅓㅐㅓㅐ" localSheetId="16" hidden="1">#REF!</definedName>
    <definedName name="ㅗㅓㅐㅓㅐ" localSheetId="21" hidden="1">#REF!</definedName>
    <definedName name="ㅗㅓㅐㅓㅐ" localSheetId="2" hidden="1">#REF!</definedName>
    <definedName name="ㅗㅓㅐㅓㅐ" localSheetId="13" hidden="1">#REF!</definedName>
    <definedName name="ㅗㅓㅐㅓㅐ" localSheetId="14" hidden="1">#REF!</definedName>
    <definedName name="ㅗㅓㅐㅓㅐ" localSheetId="11" hidden="1">#REF!</definedName>
    <definedName name="ㅗㅓㅐㅓㅐ" localSheetId="20" hidden="1">#REF!</definedName>
    <definedName name="ㅗㅓㅐㅓㅐ" hidden="1">#REF!</definedName>
    <definedName name="ㅗㅓㅓ" localSheetId="1" hidden="1">{#N/A,#N/A,FALSE,"단축1";#N/A,#N/A,FALSE,"단축2";#N/A,#N/A,FALSE,"단축3";#N/A,#N/A,FALSE,"장축";#N/A,#N/A,FALSE,"4WD"}</definedName>
    <definedName name="ㅗㅓㅓ" localSheetId="22" hidden="1">{#N/A,#N/A,FALSE,"단축1";#N/A,#N/A,FALSE,"단축2";#N/A,#N/A,FALSE,"단축3";#N/A,#N/A,FALSE,"장축";#N/A,#N/A,FALSE,"4WD"}</definedName>
    <definedName name="ㅗㅓㅓ" localSheetId="16" hidden="1">{#N/A,#N/A,FALSE,"단축1";#N/A,#N/A,FALSE,"단축2";#N/A,#N/A,FALSE,"단축3";#N/A,#N/A,FALSE,"장축";#N/A,#N/A,FALSE,"4WD"}</definedName>
    <definedName name="ㅗㅓㅓ" hidden="1">{#N/A,#N/A,FALSE,"단축1";#N/A,#N/A,FALSE,"단축2";#N/A,#N/A,FALSE,"단축3";#N/A,#N/A,FALSE,"장축";#N/A,#N/A,FALSE,"4WD"}</definedName>
    <definedName name="ㅗㅓㅗ" localSheetId="1" hidden="1">{#N/A,#N/A,FALSE,"단축1";#N/A,#N/A,FALSE,"단축2";#N/A,#N/A,FALSE,"단축3";#N/A,#N/A,FALSE,"장축";#N/A,#N/A,FALSE,"4WD"}</definedName>
    <definedName name="ㅗㅓㅗ" localSheetId="22" hidden="1">{#N/A,#N/A,FALSE,"단축1";#N/A,#N/A,FALSE,"단축2";#N/A,#N/A,FALSE,"단축3";#N/A,#N/A,FALSE,"장축";#N/A,#N/A,FALSE,"4WD"}</definedName>
    <definedName name="ㅗㅓㅗ" localSheetId="16" hidden="1">{#N/A,#N/A,FALSE,"단축1";#N/A,#N/A,FALSE,"단축2";#N/A,#N/A,FALSE,"단축3";#N/A,#N/A,FALSE,"장축";#N/A,#N/A,FALSE,"4WD"}</definedName>
    <definedName name="ㅗㅓㅗ" hidden="1">{#N/A,#N/A,FALSE,"단축1";#N/A,#N/A,FALSE,"단축2";#N/A,#N/A,FALSE,"단축3";#N/A,#N/A,FALSE,"장축";#N/A,#N/A,FALSE,"4WD"}</definedName>
    <definedName name="ㅗㅓㅠㅗ" localSheetId="1" hidden="1">{#N/A,#N/A,FALSE,"KMC최종회의(7월) 자료"}</definedName>
    <definedName name="ㅗㅓㅠㅗ" localSheetId="22" hidden="1">{#N/A,#N/A,FALSE,"KMC최종회의(7월) 자료"}</definedName>
    <definedName name="ㅗㅓㅠㅗ" localSheetId="16" hidden="1">{#N/A,#N/A,FALSE,"KMC최종회의(7월) 자료"}</definedName>
    <definedName name="ㅗㅓㅠㅗ" hidden="1">{#N/A,#N/A,FALSE,"KMC최종회의(7월) 자료"}</definedName>
    <definedName name="ㅗㅕㅓ">[1]!BlankMacro1</definedName>
    <definedName name="ㅗㅗㅗ" localSheetId="1">#REF!</definedName>
    <definedName name="ㅗㅗㅗ">#REF!</definedName>
    <definedName name="ㅗㅗㅗㅗ">[1]!BlankMacro1</definedName>
    <definedName name="ㅗㅗㅘㅣㅣㅏ" localSheetId="1">#REF!</definedName>
    <definedName name="ㅗㅗㅘㅣㅣㅏ">#REF!</definedName>
    <definedName name="ㅘㅎ">#N/A</definedName>
    <definedName name="ㅛㅛ" localSheetId="1">#REF!</definedName>
    <definedName name="ㅛㅛ">#REF!</definedName>
    <definedName name="ㅛㅛㅛ">#N/A</definedName>
    <definedName name="ㅛㅛㅛㅛ">[1]!BlankMacro1</definedName>
    <definedName name="ㅛㅛㅛㅛㅛㅛㅛ">[1]!BlankMacro1</definedName>
    <definedName name="ㅛㅛㅛㅛㅛㅛㅛㅛㅛ">[1]!BlankMacro1</definedName>
    <definedName name="ㅛㅛㅛㅛㅛㅛㅛㅛㅛㅛㅛ">[1]!BlankMacro1</definedName>
    <definedName name="ㅛㅛㅛㅛㅛㅛㅛㅛㅛㅛㅛㅛ">[1]!BlankMacro1</definedName>
    <definedName name="ㅛㅛㅛㅛㅛㅛㅛㅛㅛㅛㅛㅛㅛㅛㅛㅛㅛㅛㅛ">[1]!BlankMacro1</definedName>
    <definedName name="ㅜ" localSheetId="1" hidden="1">{#N/A,#N/A,FALSE,"단축1";#N/A,#N/A,FALSE,"단축2";#N/A,#N/A,FALSE,"단축3";#N/A,#N/A,FALSE,"장축";#N/A,#N/A,FALSE,"4WD"}</definedName>
    <definedName name="ㅜ" localSheetId="22" hidden="1">{#N/A,#N/A,FALSE,"단축1";#N/A,#N/A,FALSE,"단축2";#N/A,#N/A,FALSE,"단축3";#N/A,#N/A,FALSE,"장축";#N/A,#N/A,FALSE,"4WD"}</definedName>
    <definedName name="ㅜ" localSheetId="16" hidden="1">{#N/A,#N/A,FALSE,"단축1";#N/A,#N/A,FALSE,"단축2";#N/A,#N/A,FALSE,"단축3";#N/A,#N/A,FALSE,"장축";#N/A,#N/A,FALSE,"4WD"}</definedName>
    <definedName name="ㅜ" localSheetId="17" hidden="1">{#N/A,#N/A,FALSE,"단축1";#N/A,#N/A,FALSE,"단축2";#N/A,#N/A,FALSE,"단축3";#N/A,#N/A,FALSE,"장축";#N/A,#N/A,FALSE,"4WD"}</definedName>
    <definedName name="ㅜ" localSheetId="23" hidden="1">{#N/A,#N/A,FALSE,"단축1";#N/A,#N/A,FALSE,"단축2";#N/A,#N/A,FALSE,"단축3";#N/A,#N/A,FALSE,"장축";#N/A,#N/A,FALSE,"4WD"}</definedName>
    <definedName name="ㅜ" hidden="1">{#N/A,#N/A,FALSE,"단축1";#N/A,#N/A,FALSE,"단축2";#N/A,#N/A,FALSE,"단축3";#N/A,#N/A,FALSE,"장축";#N/A,#N/A,FALSE,"4WD"}</definedName>
    <definedName name="ㅜㄷㅈ" localSheetId="1" hidden="1">{#N/A,#N/A,FALSE,"단축1";#N/A,#N/A,FALSE,"단축2";#N/A,#N/A,FALSE,"단축3";#N/A,#N/A,FALSE,"장축";#N/A,#N/A,FALSE,"4WD"}</definedName>
    <definedName name="ㅜㄷㅈ" hidden="1">{#N/A,#N/A,FALSE,"단축1";#N/A,#N/A,FALSE,"단축2";#N/A,#N/A,FALSE,"단축3";#N/A,#N/A,FALSE,"장축";#N/A,#N/A,FALSE,"4WD"}</definedName>
    <definedName name="ㅜㅜ" localSheetId="1">#REF!</definedName>
    <definedName name="ㅜㅜ">#REF!</definedName>
    <definedName name="ㅜㅜㅜㅜㅜ" localSheetId="1">#REF!</definedName>
    <definedName name="ㅜㅜㅜㅜㅜ">#REF!</definedName>
    <definedName name="ㅜㅜㅜㅡ" localSheetId="1">#REF!</definedName>
    <definedName name="ㅜㅜㅜㅡ">#REF!</definedName>
    <definedName name="ㅠ">[1]!BlankMacro1</definedName>
    <definedName name="ㅠㄴ" localSheetId="1">#REF!</definedName>
    <definedName name="ㅠㄴ">#REF!</definedName>
    <definedName name="ㅠㅍㅇㅌㄹ" localSheetId="1" hidden="1">{#N/A,#N/A,FALSE,"단축1";#N/A,#N/A,FALSE,"단축2";#N/A,#N/A,FALSE,"단축3";#N/A,#N/A,FALSE,"장축";#N/A,#N/A,FALSE,"4WD"}</definedName>
    <definedName name="ㅠㅍㅇㅌㄹ" hidden="1">{#N/A,#N/A,FALSE,"단축1";#N/A,#N/A,FALSE,"단축2";#N/A,#N/A,FALSE,"단축3";#N/A,#N/A,FALSE,"장축";#N/A,#N/A,FALSE,"4WD"}</definedName>
    <definedName name="ㅠㅜ8" localSheetId="1">#REF!</definedName>
    <definedName name="ㅠㅜ8">#REF!</definedName>
    <definedName name="ㅡ" localSheetId="1" hidden="1">{#N/A,#N/A,FALSE,"단축1";#N/A,#N/A,FALSE,"단축2";#N/A,#N/A,FALSE,"단축3";#N/A,#N/A,FALSE,"장축";#N/A,#N/A,FALSE,"4WD"}</definedName>
    <definedName name="ㅡ" localSheetId="22" hidden="1">{#N/A,#N/A,FALSE,"단축1";#N/A,#N/A,FALSE,"단축2";#N/A,#N/A,FALSE,"단축3";#N/A,#N/A,FALSE,"장축";#N/A,#N/A,FALSE,"4WD"}</definedName>
    <definedName name="ㅡ" localSheetId="16" hidden="1">{#N/A,#N/A,FALSE,"단축1";#N/A,#N/A,FALSE,"단축2";#N/A,#N/A,FALSE,"단축3";#N/A,#N/A,FALSE,"장축";#N/A,#N/A,FALSE,"4WD"}</definedName>
    <definedName name="ㅡ" localSheetId="17" hidden="1">{#N/A,#N/A,FALSE,"단축1";#N/A,#N/A,FALSE,"단축2";#N/A,#N/A,FALSE,"단축3";#N/A,#N/A,FALSE,"장축";#N/A,#N/A,FALSE,"4WD"}</definedName>
    <definedName name="ㅡ" localSheetId="23" hidden="1">{#N/A,#N/A,FALSE,"단축1";#N/A,#N/A,FALSE,"단축2";#N/A,#N/A,FALSE,"단축3";#N/A,#N/A,FALSE,"장축";#N/A,#N/A,FALSE,"4WD"}</definedName>
    <definedName name="ㅡ" hidden="1">{#N/A,#N/A,FALSE,"단축1";#N/A,#N/A,FALSE,"단축2";#N/A,#N/A,FALSE,"단축3";#N/A,#N/A,FALSE,"장축";#N/A,#N/A,FALSE,"4WD"}</definedName>
    <definedName name="ㅡㅇ">'[1]계정관리 (실적) 2016'!ㅡㅇ</definedName>
    <definedName name="ㅡㅗ">'[1]계정관리 (실적) 2016'!ㅡㅗ</definedName>
    <definedName name="ㅡㅡㅡ">[1]!BlankMacro1</definedName>
    <definedName name="ㅣ" localSheetId="1" hidden="1">{#N/A,#N/A,FALSE,"신규dep";#N/A,#N/A,FALSE,"신규dep-금형상각후";#N/A,#N/A,FALSE,"신규dep-연구비상각후";#N/A,#N/A,FALSE,"신규dep-기계,공구상각후"}</definedName>
    <definedName name="ㅣ" localSheetId="22" hidden="1">{#N/A,#N/A,FALSE,"신규dep";#N/A,#N/A,FALSE,"신규dep-금형상각후";#N/A,#N/A,FALSE,"신규dep-연구비상각후";#N/A,#N/A,FALSE,"신규dep-기계,공구상각후"}</definedName>
    <definedName name="ㅣ" localSheetId="16" hidden="1">{#N/A,#N/A,FALSE,"신규dep";#N/A,#N/A,FALSE,"신규dep-금형상각후";#N/A,#N/A,FALSE,"신규dep-연구비상각후";#N/A,#N/A,FALSE,"신규dep-기계,공구상각후"}</definedName>
    <definedName name="ㅣ" localSheetId="17" hidden="1">{#N/A,#N/A,FALSE,"신규dep";#N/A,#N/A,FALSE,"신규dep-금형상각후";#N/A,#N/A,FALSE,"신규dep-연구비상각후";#N/A,#N/A,FALSE,"신규dep-기계,공구상각후"}</definedName>
    <definedName name="ㅣ" localSheetId="23" hidden="1">{#N/A,#N/A,FALSE,"신규dep";#N/A,#N/A,FALSE,"신규dep-금형상각후";#N/A,#N/A,FALSE,"신규dep-연구비상각후";#N/A,#N/A,FALSE,"신규dep-기계,공구상각후"}</definedName>
    <definedName name="ㅣ" hidden="1">{#N/A,#N/A,FALSE,"신규dep";#N/A,#N/A,FALSE,"신규dep-금형상각후";#N/A,#N/A,FALSE,"신규dep-연구비상각후";#N/A,#N/A,FALSE,"신규dep-기계,공구상각후"}</definedName>
    <definedName name="ㅣㅐㅅtn" localSheetId="1">#REF!</definedName>
    <definedName name="ㅣㅐㅅtn">#REF!</definedName>
    <definedName name="ㅣㅣㅐㅐㅔ" localSheetId="1">#REF!</definedName>
    <definedName name="ㅣㅣㅐㅐㅔ">#REF!</definedName>
    <definedName name="ㅣㅣㅣ" localSheetId="1" hidden="1">{#N/A,#N/A,FALSE,"단축1";#N/A,#N/A,FALSE,"단축2";#N/A,#N/A,FALSE,"단축3";#N/A,#N/A,FALSE,"장축";#N/A,#N/A,FALSE,"4WD"}</definedName>
    <definedName name="ㅣㅣㅣ" localSheetId="22" hidden="1">{#N/A,#N/A,FALSE,"단축1";#N/A,#N/A,FALSE,"단축2";#N/A,#N/A,FALSE,"단축3";#N/A,#N/A,FALSE,"장축";#N/A,#N/A,FALSE,"4WD"}</definedName>
    <definedName name="ㅣㅣㅣ" localSheetId="16" hidden="1">{#N/A,#N/A,FALSE,"단축1";#N/A,#N/A,FALSE,"단축2";#N/A,#N/A,FALSE,"단축3";#N/A,#N/A,FALSE,"장축";#N/A,#N/A,FALSE,"4WD"}</definedName>
    <definedName name="ㅣㅣㅣ" localSheetId="17" hidden="1">{#N/A,#N/A,FALSE,"단축1";#N/A,#N/A,FALSE,"단축2";#N/A,#N/A,FALSE,"단축3";#N/A,#N/A,FALSE,"장축";#N/A,#N/A,FALSE,"4WD"}</definedName>
    <definedName name="ㅣㅣㅣ" localSheetId="23" hidden="1">{#N/A,#N/A,FALSE,"단축1";#N/A,#N/A,FALSE,"단축2";#N/A,#N/A,FALSE,"단축3";#N/A,#N/A,FALSE,"장축";#N/A,#N/A,FALSE,"4WD"}</definedName>
    <definedName name="ㅣㅣㅣ" hidden="1">{#N/A,#N/A,FALSE,"단축1";#N/A,#N/A,FALSE,"단축2";#N/A,#N/A,FALSE,"단축3";#N/A,#N/A,FALSE,"장축";#N/A,#N/A,FALSE,"4WD"}</definedName>
    <definedName name="ㅣㅣㅣㅣ">[1]!BlankMacro1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39" l="1"/>
  <c r="H57" i="39"/>
  <c r="H56" i="39"/>
  <c r="H54" i="39"/>
  <c r="H53" i="39"/>
  <c r="H51" i="39"/>
  <c r="H50" i="39"/>
  <c r="H48" i="39"/>
  <c r="H47" i="39"/>
  <c r="H46" i="39"/>
  <c r="H34" i="39"/>
  <c r="H33" i="39"/>
  <c r="H32" i="39"/>
  <c r="H31" i="39"/>
  <c r="H28" i="39"/>
  <c r="H26" i="39"/>
  <c r="H25" i="39"/>
  <c r="H38" i="39"/>
  <c r="F3" i="12" l="1"/>
  <c r="D3" i="12" l="1"/>
  <c r="H39" i="39" l="1"/>
  <c r="C3" i="12"/>
  <c r="L3" i="60" l="1"/>
  <c r="M3" i="60"/>
  <c r="N3" i="60"/>
  <c r="C3" i="60"/>
  <c r="D3" i="60"/>
  <c r="E3" i="60"/>
  <c r="F3" i="60"/>
  <c r="G3" i="60"/>
  <c r="H3" i="60"/>
  <c r="I3" i="60"/>
  <c r="J3" i="60"/>
  <c r="K3" i="60"/>
  <c r="C35" i="25"/>
  <c r="D35" i="25"/>
  <c r="C36" i="25"/>
  <c r="D36" i="25"/>
  <c r="M35" i="25"/>
  <c r="N35" i="25"/>
  <c r="O35" i="25"/>
  <c r="P35" i="25"/>
  <c r="M36" i="25"/>
  <c r="N36" i="25"/>
  <c r="O36" i="25"/>
  <c r="P36" i="25"/>
  <c r="D28" i="25"/>
  <c r="C22" i="25"/>
  <c r="D22" i="25"/>
  <c r="E22" i="25"/>
  <c r="F22" i="25"/>
  <c r="G22" i="25"/>
  <c r="H22" i="25"/>
  <c r="I22" i="25"/>
  <c r="J22" i="25"/>
  <c r="K22" i="25"/>
  <c r="L22" i="25"/>
  <c r="C19" i="25"/>
  <c r="D19" i="25"/>
  <c r="E19" i="25"/>
  <c r="G14" i="25"/>
  <c r="H14" i="25"/>
  <c r="I14" i="25"/>
  <c r="J14" i="25"/>
  <c r="K14" i="25"/>
  <c r="L14" i="25"/>
  <c r="M14" i="25"/>
  <c r="N14" i="25"/>
  <c r="O14" i="25"/>
  <c r="P14" i="25"/>
  <c r="C14" i="25"/>
  <c r="D14" i="25"/>
  <c r="P18" i="25"/>
  <c r="O18" i="25"/>
  <c r="N18" i="25"/>
  <c r="L18" i="25"/>
  <c r="L19" i="25" s="1"/>
  <c r="K18" i="25"/>
  <c r="K19" i="25" s="1"/>
  <c r="J18" i="25"/>
  <c r="J19" i="25" s="1"/>
  <c r="I18" i="25"/>
  <c r="I19" i="25" s="1"/>
  <c r="H18" i="25"/>
  <c r="H19" i="25" s="1"/>
  <c r="G18" i="25"/>
  <c r="G19" i="25" s="1"/>
  <c r="F18" i="25"/>
  <c r="F19" i="25" s="1"/>
  <c r="E18" i="25"/>
  <c r="D18" i="25"/>
  <c r="C18" i="25"/>
  <c r="I27" i="39" l="1" a="1"/>
  <c r="I27" i="39" s="1"/>
  <c r="H27" i="39" a="1"/>
  <c r="H27" i="39" s="1"/>
  <c r="R17" i="39" a="1"/>
  <c r="R17" i="39" s="1"/>
  <c r="Q17" i="39" a="1"/>
  <c r="Q17" i="39" s="1"/>
  <c r="P17" i="39" a="1"/>
  <c r="P17" i="39" s="1"/>
  <c r="O17" i="39" a="1"/>
  <c r="O17" i="39" s="1"/>
  <c r="N17" i="39" a="1"/>
  <c r="N17" i="39" s="1"/>
  <c r="M17" i="39" a="1"/>
  <c r="M17" i="39" s="1"/>
  <c r="R16" i="39"/>
  <c r="Q16" i="39"/>
  <c r="R15" i="39"/>
  <c r="Q15" i="39"/>
  <c r="R14" i="39"/>
  <c r="Q14" i="39"/>
  <c r="R13" i="39"/>
  <c r="Q13" i="39"/>
  <c r="I56" i="39"/>
  <c r="I34" i="39"/>
  <c r="I33" i="39"/>
  <c r="I32" i="39"/>
  <c r="I31" i="39"/>
  <c r="I28" i="39"/>
  <c r="I26" i="39"/>
  <c r="I25" i="39"/>
  <c r="N7" i="12"/>
  <c r="N6" i="12"/>
  <c r="N10" i="12"/>
  <c r="P37" i="25"/>
  <c r="P31" i="25"/>
  <c r="P28" i="25"/>
  <c r="P22" i="25"/>
  <c r="P19" i="25"/>
  <c r="M10" i="12" l="1"/>
  <c r="M6" i="12"/>
  <c r="M7" i="12" s="1"/>
  <c r="O31" i="25"/>
  <c r="O28" i="25"/>
  <c r="O22" i="25"/>
  <c r="O19" i="25"/>
  <c r="O37" i="25" l="1"/>
  <c r="L7" i="12"/>
  <c r="L10" i="12"/>
  <c r="L6" i="12"/>
  <c r="K31" i="25" l="1"/>
  <c r="L31" i="25"/>
  <c r="M31" i="25"/>
  <c r="N31" i="25"/>
  <c r="K28" i="25"/>
  <c r="L28" i="25"/>
  <c r="M28" i="25"/>
  <c r="N28" i="25"/>
  <c r="M37" i="25"/>
  <c r="N37" i="25"/>
  <c r="N22" i="25"/>
  <c r="N19" i="25"/>
  <c r="J10" i="12"/>
  <c r="K10" i="12"/>
  <c r="K6" i="12" l="1"/>
  <c r="K7" i="12" s="1"/>
  <c r="M22" i="25"/>
  <c r="M8" i="25" s="1"/>
  <c r="M18" i="25"/>
  <c r="M19" i="25" s="1"/>
  <c r="M6" i="25" s="1"/>
  <c r="M4" i="25"/>
  <c r="N8" i="25"/>
  <c r="O8" i="25"/>
  <c r="P8" i="25"/>
  <c r="N6" i="25"/>
  <c r="O6" i="25"/>
  <c r="P6" i="25"/>
  <c r="N4" i="25"/>
  <c r="O4" i="25"/>
  <c r="P4" i="25"/>
  <c r="L4" i="25"/>
  <c r="L6" i="25"/>
  <c r="L8" i="25"/>
  <c r="O3" i="60"/>
  <c r="L36" i="25"/>
  <c r="L35" i="25"/>
  <c r="L37" i="25" s="1"/>
  <c r="L34" i="25"/>
  <c r="J6" i="12"/>
  <c r="J7" i="12" s="1"/>
  <c r="K8" i="25"/>
  <c r="K6" i="25"/>
  <c r="K4" i="25"/>
  <c r="K36" i="25"/>
  <c r="K35" i="25"/>
  <c r="K34" i="25"/>
  <c r="K37" i="25" l="1"/>
  <c r="I6" i="12"/>
  <c r="I7" i="12"/>
  <c r="I10" i="12"/>
  <c r="J8" i="25"/>
  <c r="J6" i="25"/>
  <c r="J4" i="25"/>
  <c r="J36" i="25"/>
  <c r="J35" i="25"/>
  <c r="J37" i="25" s="1"/>
  <c r="J34" i="25"/>
  <c r="J31" i="25"/>
  <c r="J28" i="25"/>
  <c r="O20" i="12"/>
  <c r="I38" i="39" s="1"/>
  <c r="I39" i="39" s="1"/>
  <c r="H10" i="12"/>
  <c r="H7" i="12"/>
  <c r="H6" i="12"/>
  <c r="G10" i="12"/>
  <c r="G7" i="12"/>
  <c r="I36" i="25"/>
  <c r="I35" i="25"/>
  <c r="I34" i="25"/>
  <c r="I31" i="25"/>
  <c r="I28" i="25"/>
  <c r="I8" i="25"/>
  <c r="H8" i="25"/>
  <c r="I6" i="25"/>
  <c r="H6" i="25"/>
  <c r="I4" i="25"/>
  <c r="G6" i="12"/>
  <c r="F10" i="12"/>
  <c r="F6" i="12"/>
  <c r="F7" i="12" s="1"/>
  <c r="H36" i="25"/>
  <c r="H35" i="25"/>
  <c r="H37" i="25" s="1"/>
  <c r="H34" i="25"/>
  <c r="H31" i="25"/>
  <c r="H28" i="25"/>
  <c r="H4" i="25"/>
  <c r="I37" i="25" l="1"/>
  <c r="G6" i="25"/>
  <c r="G8" i="25"/>
  <c r="G4" i="25"/>
  <c r="G36" i="25"/>
  <c r="G35" i="25"/>
  <c r="G34" i="25"/>
  <c r="G31" i="25"/>
  <c r="G28" i="25"/>
  <c r="G37" i="25" l="1"/>
  <c r="E10" i="12"/>
  <c r="E6" i="12"/>
  <c r="E7" i="12" s="1"/>
  <c r="F36" i="25"/>
  <c r="F35" i="25"/>
  <c r="F37" i="25" s="1"/>
  <c r="F34" i="25"/>
  <c r="F31" i="25"/>
  <c r="F28" i="25"/>
  <c r="D10" i="12"/>
  <c r="D6" i="12"/>
  <c r="D7" i="12" s="1"/>
  <c r="F8" i="25"/>
  <c r="F14" i="25"/>
  <c r="F4" i="25" s="1"/>
  <c r="F6" i="25"/>
  <c r="C37" i="25"/>
  <c r="D34" i="25"/>
  <c r="C34" i="25"/>
  <c r="D31" i="25"/>
  <c r="C31" i="25"/>
  <c r="C28" i="25"/>
  <c r="D37" i="25" l="1"/>
  <c r="E36" i="25"/>
  <c r="Q36" i="25" s="1"/>
  <c r="E35" i="25"/>
  <c r="E34" i="25"/>
  <c r="E31" i="25"/>
  <c r="E28" i="25"/>
  <c r="E8" i="25"/>
  <c r="E6" i="25"/>
  <c r="E14" i="25"/>
  <c r="Q29" i="25"/>
  <c r="Q30" i="25"/>
  <c r="Q32" i="25"/>
  <c r="Q33" i="25"/>
  <c r="Q21" i="25"/>
  <c r="Q20" i="25"/>
  <c r="Q13" i="25"/>
  <c r="I47" i="39" s="1"/>
  <c r="Q12" i="25"/>
  <c r="I46" i="39" s="1"/>
  <c r="E4" i="25" l="1"/>
  <c r="Q34" i="25"/>
  <c r="Q22" i="25"/>
  <c r="E37" i="25"/>
  <c r="Q31" i="25"/>
  <c r="Q14" i="25"/>
  <c r="I48" i="39" s="1"/>
  <c r="Q35" i="25"/>
  <c r="Q37" i="25" s="1"/>
  <c r="C10" i="12"/>
  <c r="AE43" i="9"/>
  <c r="AC43" i="9"/>
  <c r="Q17" i="25"/>
  <c r="I52" i="39" s="1"/>
  <c r="Q16" i="25"/>
  <c r="Q18" i="25"/>
  <c r="I51" i="39" s="1"/>
  <c r="I53" i="39" s="1"/>
  <c r="O19" i="12"/>
  <c r="O18" i="12"/>
  <c r="O17" i="12"/>
  <c r="O16" i="12"/>
  <c r="O15" i="12"/>
  <c r="O14" i="12"/>
  <c r="O13" i="12"/>
  <c r="O12" i="12"/>
  <c r="O11" i="12"/>
  <c r="O9" i="12"/>
  <c r="O5" i="12"/>
  <c r="O4" i="12"/>
  <c r="O3" i="12"/>
  <c r="N11" i="60"/>
  <c r="M11" i="60"/>
  <c r="L11" i="60"/>
  <c r="K11" i="60"/>
  <c r="J11" i="60"/>
  <c r="I11" i="60"/>
  <c r="H11" i="60"/>
  <c r="G11" i="60"/>
  <c r="F11" i="60"/>
  <c r="E11" i="60"/>
  <c r="D11" i="60"/>
  <c r="C11" i="60"/>
  <c r="O11" i="60"/>
  <c r="O10" i="60"/>
  <c r="O9" i="60"/>
  <c r="O8" i="60"/>
  <c r="N7" i="60"/>
  <c r="M7" i="60"/>
  <c r="L7" i="60"/>
  <c r="K7" i="60"/>
  <c r="J7" i="60"/>
  <c r="I7" i="60"/>
  <c r="H7" i="60"/>
  <c r="G7" i="60"/>
  <c r="F7" i="60"/>
  <c r="E7" i="60"/>
  <c r="D7" i="60"/>
  <c r="C7" i="60"/>
  <c r="O6" i="60"/>
  <c r="O5" i="60"/>
  <c r="O4" i="60"/>
  <c r="F82" i="9"/>
  <c r="F81" i="9"/>
  <c r="F80" i="9"/>
  <c r="F79" i="9"/>
  <c r="F78" i="9"/>
  <c r="F77" i="9"/>
  <c r="F66" i="9"/>
  <c r="F67" i="9"/>
  <c r="F65" i="9"/>
  <c r="F62" i="9"/>
  <c r="F61" i="9"/>
  <c r="F60" i="9"/>
  <c r="F49" i="9"/>
  <c r="F48" i="9"/>
  <c r="F57" i="9"/>
  <c r="F47" i="9"/>
  <c r="F50" i="9"/>
  <c r="F31" i="9"/>
  <c r="F32" i="9"/>
  <c r="F30" i="9"/>
  <c r="F27" i="9"/>
  <c r="F26" i="9"/>
  <c r="F25" i="9"/>
  <c r="F22" i="9"/>
  <c r="W22" i="9"/>
  <c r="F15" i="9"/>
  <c r="F14" i="9"/>
  <c r="F13" i="9"/>
  <c r="F6" i="9"/>
  <c r="F5" i="9"/>
  <c r="W49" i="9"/>
  <c r="D128" i="56"/>
  <c r="D127" i="56"/>
  <c r="D126" i="56"/>
  <c r="D125" i="56"/>
  <c r="D124" i="56"/>
  <c r="D123" i="56"/>
  <c r="D122" i="56"/>
  <c r="D121" i="56"/>
  <c r="D120" i="56"/>
  <c r="D118" i="56"/>
  <c r="D117" i="56"/>
  <c r="D116" i="56"/>
  <c r="D115" i="56"/>
  <c r="D114" i="56"/>
  <c r="D113" i="56"/>
  <c r="D112" i="56"/>
  <c r="D111" i="56"/>
  <c r="D109" i="56"/>
  <c r="D108" i="56"/>
  <c r="D107" i="56"/>
  <c r="D106" i="56"/>
  <c r="D105" i="56"/>
  <c r="D104" i="56"/>
  <c r="D103" i="56"/>
  <c r="D102" i="56"/>
  <c r="D101" i="56"/>
  <c r="D100" i="56"/>
  <c r="D99" i="56"/>
  <c r="D98" i="56"/>
  <c r="D97" i="56"/>
  <c r="D96" i="56"/>
  <c r="D95" i="56"/>
  <c r="D94" i="56"/>
  <c r="D93" i="56"/>
  <c r="D92" i="56"/>
  <c r="D91" i="56"/>
  <c r="D90" i="56"/>
  <c r="D89" i="56"/>
  <c r="D88" i="56"/>
  <c r="D87" i="56"/>
  <c r="D86" i="56"/>
  <c r="D85" i="56"/>
  <c r="D84" i="56"/>
  <c r="D83" i="56"/>
  <c r="D82" i="56"/>
  <c r="D81" i="56"/>
  <c r="D80" i="56"/>
  <c r="D79" i="56"/>
  <c r="D78" i="56"/>
  <c r="D77" i="56"/>
  <c r="D76" i="56"/>
  <c r="D75" i="56"/>
  <c r="D74" i="56"/>
  <c r="D73" i="56"/>
  <c r="D72" i="56"/>
  <c r="D71" i="56"/>
  <c r="D70" i="56"/>
  <c r="D69" i="56"/>
  <c r="D68" i="56"/>
  <c r="D67" i="56"/>
  <c r="D66" i="56"/>
  <c r="D64" i="56"/>
  <c r="D63" i="56"/>
  <c r="D62" i="56"/>
  <c r="C128" i="56"/>
  <c r="C127" i="56"/>
  <c r="C126" i="56"/>
  <c r="C125" i="56"/>
  <c r="C124" i="56"/>
  <c r="C123" i="56"/>
  <c r="C122" i="56"/>
  <c r="C121" i="56"/>
  <c r="C120" i="56"/>
  <c r="C118" i="56"/>
  <c r="C117" i="56"/>
  <c r="C116" i="56"/>
  <c r="C115" i="56"/>
  <c r="C114" i="56"/>
  <c r="C113" i="56"/>
  <c r="C112" i="56"/>
  <c r="C111" i="56"/>
  <c r="C109" i="56"/>
  <c r="C108" i="56"/>
  <c r="C107" i="56"/>
  <c r="C106" i="56"/>
  <c r="C105" i="56"/>
  <c r="C104" i="56"/>
  <c r="C103" i="56"/>
  <c r="C102" i="56"/>
  <c r="C101" i="56"/>
  <c r="C100" i="56"/>
  <c r="C99" i="56"/>
  <c r="C98" i="56"/>
  <c r="C97" i="56"/>
  <c r="C96" i="56"/>
  <c r="C95" i="56"/>
  <c r="C94" i="56"/>
  <c r="C93" i="56"/>
  <c r="C92" i="56"/>
  <c r="C91" i="56"/>
  <c r="C90" i="56"/>
  <c r="C89" i="56"/>
  <c r="C88" i="56"/>
  <c r="C87" i="56"/>
  <c r="C86" i="56"/>
  <c r="C85" i="56"/>
  <c r="C84" i="56"/>
  <c r="C83" i="56"/>
  <c r="C82" i="56"/>
  <c r="C81" i="56"/>
  <c r="C80" i="56"/>
  <c r="C79" i="56"/>
  <c r="C78" i="56"/>
  <c r="C77" i="56"/>
  <c r="C76" i="56"/>
  <c r="C75" i="56"/>
  <c r="C74" i="56"/>
  <c r="C73" i="56"/>
  <c r="C72" i="56"/>
  <c r="C71" i="56"/>
  <c r="C70" i="56"/>
  <c r="C69" i="56"/>
  <c r="C68" i="56"/>
  <c r="C67" i="56"/>
  <c r="C66" i="56"/>
  <c r="C64" i="56"/>
  <c r="C63" i="56"/>
  <c r="C62" i="56"/>
  <c r="G12" i="53"/>
  <c r="G9" i="53"/>
  <c r="F84" i="9"/>
  <c r="F83" i="9"/>
  <c r="F56" i="9"/>
  <c r="F55" i="9"/>
  <c r="D84" i="9"/>
  <c r="D83" i="9"/>
  <c r="D82" i="9"/>
  <c r="D81" i="9"/>
  <c r="D80" i="9"/>
  <c r="D79" i="9"/>
  <c r="D78" i="9"/>
  <c r="D77" i="9"/>
  <c r="D68" i="9"/>
  <c r="D67" i="9"/>
  <c r="D66" i="9"/>
  <c r="D65" i="9"/>
  <c r="D64" i="9"/>
  <c r="D63" i="9"/>
  <c r="D62" i="9"/>
  <c r="D61" i="9"/>
  <c r="D60" i="9"/>
  <c r="D59" i="9"/>
  <c r="D58" i="9"/>
  <c r="D57" i="9"/>
  <c r="D56" i="9"/>
  <c r="D55" i="9"/>
  <c r="D50" i="9"/>
  <c r="D49" i="9"/>
  <c r="D47" i="9"/>
  <c r="D33" i="9"/>
  <c r="D32" i="9"/>
  <c r="D31" i="9"/>
  <c r="D30" i="9"/>
  <c r="D29" i="9"/>
  <c r="D28" i="9"/>
  <c r="D27" i="9"/>
  <c r="D26" i="9"/>
  <c r="D25" i="9"/>
  <c r="D24" i="9"/>
  <c r="D23" i="9"/>
  <c r="D22" i="9"/>
  <c r="D21" i="9"/>
  <c r="D20" i="9"/>
  <c r="F21" i="9"/>
  <c r="F20" i="9"/>
  <c r="F10" i="9"/>
  <c r="F8" i="9"/>
  <c r="H9" i="39"/>
  <c r="H8" i="39"/>
  <c r="H7" i="39"/>
  <c r="H6" i="39"/>
  <c r="C68" i="7"/>
  <c r="C66" i="7"/>
  <c r="C67" i="7"/>
  <c r="C65" i="7"/>
  <c r="C64" i="7"/>
  <c r="C63" i="7"/>
  <c r="C62" i="7"/>
  <c r="C61" i="7"/>
  <c r="C60" i="7"/>
  <c r="C59" i="7"/>
  <c r="C58" i="7"/>
  <c r="C57" i="7"/>
  <c r="C56" i="7"/>
  <c r="C55" i="7"/>
  <c r="C54" i="7"/>
  <c r="C53" i="7"/>
  <c r="C52" i="7"/>
  <c r="C51" i="7"/>
  <c r="C50" i="7"/>
  <c r="C49" i="7"/>
  <c r="C48" i="7"/>
  <c r="C47" i="7"/>
  <c r="C46" i="7"/>
  <c r="C45" i="7"/>
  <c r="C44" i="7"/>
  <c r="C43" i="7"/>
  <c r="C42" i="7"/>
  <c r="C41" i="7"/>
  <c r="C40" i="7"/>
  <c r="D95" i="1"/>
  <c r="C5" i="1"/>
  <c r="D5" i="1"/>
  <c r="C6" i="1"/>
  <c r="D6" i="1"/>
  <c r="C7" i="1"/>
  <c r="D7" i="1"/>
  <c r="C8" i="1"/>
  <c r="D8" i="1"/>
  <c r="C9" i="1"/>
  <c r="D9" i="1"/>
  <c r="C10" i="1"/>
  <c r="D10" i="1"/>
  <c r="C11" i="1"/>
  <c r="D11" i="1"/>
  <c r="C12" i="1"/>
  <c r="D12" i="1"/>
  <c r="C13" i="1"/>
  <c r="D13" i="1"/>
  <c r="C14" i="1"/>
  <c r="D14" i="1"/>
  <c r="C15" i="1"/>
  <c r="D15" i="1"/>
  <c r="C16" i="1"/>
  <c r="D16" i="1"/>
  <c r="C17" i="1"/>
  <c r="D17" i="1"/>
  <c r="C18" i="1"/>
  <c r="D18" i="1"/>
  <c r="C19" i="1"/>
  <c r="D19" i="1"/>
  <c r="C20" i="1"/>
  <c r="D20" i="1"/>
  <c r="C21" i="1"/>
  <c r="D21" i="1"/>
  <c r="C22" i="1"/>
  <c r="D22" i="1"/>
  <c r="C23" i="1"/>
  <c r="D23" i="1"/>
  <c r="C24" i="1"/>
  <c r="D24" i="1"/>
  <c r="C25" i="1"/>
  <c r="D25" i="1"/>
  <c r="C26" i="1"/>
  <c r="D26" i="1"/>
  <c r="C27" i="1"/>
  <c r="D27" i="1"/>
  <c r="C28" i="1"/>
  <c r="D28" i="1"/>
  <c r="C29" i="1"/>
  <c r="D29" i="1"/>
  <c r="C30" i="1"/>
  <c r="D30" i="1"/>
  <c r="C31" i="1"/>
  <c r="D31" i="1"/>
  <c r="C32" i="1"/>
  <c r="D32" i="1"/>
  <c r="C33" i="1"/>
  <c r="D33" i="1"/>
  <c r="C34" i="1"/>
  <c r="D34" i="1"/>
  <c r="C35" i="1"/>
  <c r="D35" i="1"/>
  <c r="C36" i="1"/>
  <c r="D36" i="1"/>
  <c r="C37" i="1"/>
  <c r="D37" i="1"/>
  <c r="C38" i="1"/>
  <c r="D38" i="1"/>
  <c r="C39" i="1"/>
  <c r="D39" i="1"/>
  <c r="F5" i="1"/>
  <c r="G5"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F21" i="1"/>
  <c r="G21" i="1"/>
  <c r="F22" i="1"/>
  <c r="G22" i="1"/>
  <c r="F23" i="1"/>
  <c r="G23" i="1"/>
  <c r="F24" i="1"/>
  <c r="G24" i="1"/>
  <c r="F25" i="1"/>
  <c r="G25" i="1"/>
  <c r="F26" i="1"/>
  <c r="G26" i="1"/>
  <c r="F27" i="1"/>
  <c r="G27" i="1"/>
  <c r="F28" i="1"/>
  <c r="G28" i="1"/>
  <c r="F29" i="1"/>
  <c r="G29" i="1"/>
  <c r="F30" i="1"/>
  <c r="G30" i="1"/>
  <c r="F31" i="1"/>
  <c r="G31" i="1"/>
  <c r="F32" i="1"/>
  <c r="G32" i="1"/>
  <c r="F33" i="1"/>
  <c r="G33" i="1"/>
  <c r="F34" i="1"/>
  <c r="G34" i="1"/>
  <c r="F35" i="1"/>
  <c r="G35" i="1"/>
  <c r="F36" i="1"/>
  <c r="G36" i="1"/>
  <c r="F37" i="1"/>
  <c r="G37" i="1"/>
  <c r="F38" i="1"/>
  <c r="G38" i="1"/>
  <c r="F39" i="1"/>
  <c r="G39" i="1"/>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F80" i="5"/>
  <c r="D80" i="5"/>
  <c r="H42" i="37"/>
  <c r="F42" i="37"/>
  <c r="H39" i="37"/>
  <c r="H38" i="37"/>
  <c r="H37" i="37"/>
  <c r="H36" i="37"/>
  <c r="H35" i="37"/>
  <c r="H34" i="37"/>
  <c r="H33" i="37"/>
  <c r="F39" i="37"/>
  <c r="F38" i="37"/>
  <c r="F37" i="37"/>
  <c r="F36" i="37"/>
  <c r="F35" i="37"/>
  <c r="F34" i="37"/>
  <c r="F33" i="37"/>
  <c r="E95" i="43"/>
  <c r="O7" i="60"/>
  <c r="P64" i="51"/>
  <c r="V26" i="9"/>
  <c r="O99" i="55"/>
  <c r="CY115" i="55"/>
  <c r="K39" i="10"/>
  <c r="K40" i="10"/>
  <c r="K21" i="10"/>
  <c r="K43" i="10"/>
  <c r="K7" i="10"/>
  <c r="O18" i="55"/>
  <c r="O12" i="55"/>
  <c r="O80" i="55"/>
  <c r="O78" i="55"/>
  <c r="O77" i="55"/>
  <c r="O65" i="55"/>
  <c r="O46" i="55"/>
  <c r="O42" i="55"/>
  <c r="O44" i="55"/>
  <c r="O40" i="55"/>
  <c r="K41" i="10"/>
  <c r="K42" i="10"/>
  <c r="K22" i="10"/>
  <c r="F9" i="53"/>
  <c r="D30" i="43"/>
  <c r="K27" i="43"/>
  <c r="L28" i="43"/>
  <c r="L29" i="43"/>
  <c r="L30" i="43"/>
  <c r="L31" i="43"/>
  <c r="L32" i="43"/>
  <c r="L33" i="43"/>
  <c r="J28" i="43"/>
  <c r="J29" i="43"/>
  <c r="J30" i="43"/>
  <c r="J31" i="43"/>
  <c r="J32" i="43"/>
  <c r="J33" i="43"/>
  <c r="I9" i="43"/>
  <c r="J9" i="43"/>
  <c r="K9" i="43"/>
  <c r="L9" i="43"/>
  <c r="I10" i="43"/>
  <c r="J10" i="43"/>
  <c r="K10" i="43"/>
  <c r="L10" i="43"/>
  <c r="I11" i="43"/>
  <c r="J11" i="43"/>
  <c r="K11" i="43"/>
  <c r="L11" i="43"/>
  <c r="I12" i="43"/>
  <c r="J12" i="43"/>
  <c r="K12" i="43"/>
  <c r="L12" i="43"/>
  <c r="I13" i="43"/>
  <c r="J13" i="43"/>
  <c r="K13" i="43"/>
  <c r="L13" i="43"/>
  <c r="I14" i="43"/>
  <c r="J14" i="43"/>
  <c r="K14" i="43"/>
  <c r="L14" i="43"/>
  <c r="I15" i="43"/>
  <c r="J15" i="43"/>
  <c r="K15" i="43"/>
  <c r="L15" i="43"/>
  <c r="I16" i="43"/>
  <c r="J16" i="43"/>
  <c r="K16" i="43"/>
  <c r="L16" i="43"/>
  <c r="I17" i="43"/>
  <c r="J17" i="43"/>
  <c r="K17" i="43"/>
  <c r="L17" i="43"/>
  <c r="J18" i="43"/>
  <c r="L18" i="43"/>
  <c r="J19" i="43"/>
  <c r="L19" i="43"/>
  <c r="I20" i="43"/>
  <c r="J20" i="43"/>
  <c r="K20" i="43"/>
  <c r="L20" i="43"/>
  <c r="I21" i="43"/>
  <c r="J21" i="43"/>
  <c r="K21" i="43"/>
  <c r="L21" i="43"/>
  <c r="I22" i="43"/>
  <c r="J22" i="43"/>
  <c r="L22" i="43"/>
  <c r="I23" i="43"/>
  <c r="J23" i="43"/>
  <c r="K23" i="43"/>
  <c r="L23" i="43"/>
  <c r="I24" i="43"/>
  <c r="J24" i="43"/>
  <c r="K24" i="43"/>
  <c r="L24" i="43"/>
  <c r="I25" i="43"/>
  <c r="J25" i="43"/>
  <c r="K25" i="43"/>
  <c r="L25" i="43"/>
  <c r="I26" i="43"/>
  <c r="J26" i="43"/>
  <c r="K26" i="43"/>
  <c r="L26" i="43"/>
  <c r="I27" i="43"/>
  <c r="J27" i="43"/>
  <c r="L27" i="43"/>
  <c r="L8" i="43"/>
  <c r="J8" i="43"/>
  <c r="F59" i="9"/>
  <c r="G53" i="51"/>
  <c r="U26" i="9"/>
  <c r="J39" i="10"/>
  <c r="J40" i="10"/>
  <c r="J21" i="10"/>
  <c r="J43" i="10"/>
  <c r="J7" i="10"/>
  <c r="J22" i="10"/>
  <c r="J41" i="10"/>
  <c r="J42" i="10"/>
  <c r="G106" i="55"/>
  <c r="C11" i="57"/>
  <c r="F76" i="54"/>
  <c r="F77" i="57"/>
  <c r="F97" i="57"/>
  <c r="B25" i="57"/>
  <c r="G99" i="55"/>
  <c r="G92" i="55"/>
  <c r="G82" i="55"/>
  <c r="G81" i="55"/>
  <c r="G80" i="55"/>
  <c r="G79" i="55"/>
  <c r="G63" i="55"/>
  <c r="G85" i="55"/>
  <c r="G77" i="55"/>
  <c r="G76" i="55"/>
  <c r="J62" i="55"/>
  <c r="G31" i="55"/>
  <c r="G46" i="55"/>
  <c r="G45" i="55"/>
  <c r="G44" i="55"/>
  <c r="G43" i="55"/>
  <c r="G40" i="55"/>
  <c r="G34" i="55"/>
  <c r="G39" i="55"/>
  <c r="G25" i="55"/>
  <c r="G18" i="55"/>
  <c r="G15" i="55"/>
  <c r="G13" i="55"/>
  <c r="G14" i="55"/>
  <c r="G5" i="55"/>
  <c r="G8" i="55"/>
  <c r="G6" i="55"/>
  <c r="X163" i="13"/>
  <c r="W163" i="13"/>
  <c r="N163" i="13"/>
  <c r="X162" i="13"/>
  <c r="W162" i="13"/>
  <c r="N162" i="13"/>
  <c r="X161" i="13"/>
  <c r="W161" i="13"/>
  <c r="N161" i="13"/>
  <c r="X160" i="13"/>
  <c r="W160" i="13"/>
  <c r="N160" i="13"/>
  <c r="X159" i="13"/>
  <c r="W159" i="13"/>
  <c r="N159" i="13"/>
  <c r="X158" i="13"/>
  <c r="W158" i="13"/>
  <c r="N158" i="13"/>
  <c r="X157" i="13"/>
  <c r="W157" i="13"/>
  <c r="N157" i="13"/>
  <c r="X156" i="13"/>
  <c r="W156" i="13"/>
  <c r="N156" i="13"/>
  <c r="X155" i="13"/>
  <c r="W155" i="13"/>
  <c r="N155" i="13"/>
  <c r="X126" i="13"/>
  <c r="W126" i="13"/>
  <c r="N126" i="13"/>
  <c r="X125" i="13"/>
  <c r="W125" i="13"/>
  <c r="N125" i="13"/>
  <c r="X124" i="13"/>
  <c r="W124" i="13"/>
  <c r="N124" i="13"/>
  <c r="X112" i="13"/>
  <c r="W112" i="13"/>
  <c r="N112" i="13"/>
  <c r="X111" i="13"/>
  <c r="W111" i="13"/>
  <c r="N111" i="13"/>
  <c r="X171" i="13"/>
  <c r="W171" i="13"/>
  <c r="N171" i="13"/>
  <c r="X170" i="13"/>
  <c r="W170" i="13"/>
  <c r="N170" i="13"/>
  <c r="X169" i="13"/>
  <c r="W169" i="13"/>
  <c r="N169" i="13"/>
  <c r="X168" i="13"/>
  <c r="W168" i="13"/>
  <c r="N168" i="13"/>
  <c r="X167" i="13"/>
  <c r="W167" i="13"/>
  <c r="N167" i="13"/>
  <c r="X166" i="13"/>
  <c r="W166" i="13"/>
  <c r="N166" i="13"/>
  <c r="X146" i="13"/>
  <c r="X149" i="13"/>
  <c r="W146" i="13"/>
  <c r="N146" i="13"/>
  <c r="X130" i="13"/>
  <c r="X133" i="13"/>
  <c r="W130" i="13"/>
  <c r="N130" i="13"/>
  <c r="X190" i="13"/>
  <c r="X192" i="13"/>
  <c r="W190" i="13"/>
  <c r="N190" i="13"/>
  <c r="X119" i="13"/>
  <c r="X122" i="13"/>
  <c r="W119" i="13"/>
  <c r="N119" i="13"/>
  <c r="X176" i="13"/>
  <c r="W176" i="13"/>
  <c r="N176" i="13"/>
  <c r="X175" i="13"/>
  <c r="W175" i="13"/>
  <c r="N175" i="13"/>
  <c r="X93" i="13"/>
  <c r="X96" i="13"/>
  <c r="W93" i="13"/>
  <c r="N93" i="13"/>
  <c r="X80" i="13"/>
  <c r="W80" i="13"/>
  <c r="N80" i="13"/>
  <c r="X153" i="13"/>
  <c r="X145" i="13"/>
  <c r="X118" i="13"/>
  <c r="X109" i="13"/>
  <c r="X105" i="13"/>
  <c r="X101" i="13"/>
  <c r="X92" i="13"/>
  <c r="X114" i="13"/>
  <c r="X123" i="13"/>
  <c r="X154" i="13"/>
  <c r="X110" i="13"/>
  <c r="X97" i="13"/>
  <c r="X174" i="13"/>
  <c r="X165" i="13"/>
  <c r="C9" i="51"/>
  <c r="C8" i="51"/>
  <c r="C7" i="51"/>
  <c r="C6" i="51"/>
  <c r="H73" i="5"/>
  <c r="I73" i="5"/>
  <c r="J73" i="5"/>
  <c r="I64" i="5"/>
  <c r="J64" i="5"/>
  <c r="K64" i="5"/>
  <c r="L64" i="5"/>
  <c r="M64" i="5"/>
  <c r="N64" i="5"/>
  <c r="O64" i="5"/>
  <c r="P64" i="5"/>
  <c r="Q64" i="5"/>
  <c r="R64" i="5"/>
  <c r="S64" i="5"/>
  <c r="H64" i="5"/>
  <c r="B64" i="5"/>
  <c r="C63" i="5"/>
  <c r="S52" i="5"/>
  <c r="R52" i="5"/>
  <c r="Q52" i="5"/>
  <c r="P52" i="5"/>
  <c r="O52" i="5"/>
  <c r="N52" i="5"/>
  <c r="M52" i="5"/>
  <c r="L52" i="5"/>
  <c r="K52" i="5"/>
  <c r="J52" i="5"/>
  <c r="I52" i="5"/>
  <c r="H52" i="5"/>
  <c r="H105" i="5"/>
  <c r="S47" i="5"/>
  <c r="R47" i="5"/>
  <c r="Q47" i="5"/>
  <c r="P47" i="5"/>
  <c r="O47" i="5"/>
  <c r="N47" i="5"/>
  <c r="M47" i="5"/>
  <c r="L47" i="5"/>
  <c r="K47" i="5"/>
  <c r="J47" i="5"/>
  <c r="I47" i="5"/>
  <c r="S45" i="5"/>
  <c r="R45" i="5"/>
  <c r="Q45" i="5"/>
  <c r="P45" i="5"/>
  <c r="O45" i="5"/>
  <c r="N45" i="5"/>
  <c r="M45" i="5"/>
  <c r="L45" i="5"/>
  <c r="K45" i="5"/>
  <c r="J45" i="5"/>
  <c r="I45" i="5"/>
  <c r="H45" i="5"/>
  <c r="H47" i="5"/>
  <c r="I27" i="5"/>
  <c r="J27" i="5"/>
  <c r="K27" i="5"/>
  <c r="L27" i="5"/>
  <c r="M27" i="5"/>
  <c r="N27" i="5"/>
  <c r="O27" i="5"/>
  <c r="P27" i="5"/>
  <c r="Q27" i="5"/>
  <c r="R27" i="5"/>
  <c r="S27" i="5"/>
  <c r="H27" i="5"/>
  <c r="L78" i="55"/>
  <c r="D42" i="55"/>
  <c r="D65" i="55"/>
  <c r="D78" i="55"/>
  <c r="S83" i="9"/>
  <c r="T83" i="9"/>
  <c r="J105" i="5"/>
  <c r="I105" i="5"/>
  <c r="K73" i="5"/>
  <c r="L73" i="5"/>
  <c r="M73" i="5"/>
  <c r="AD83" i="9"/>
  <c r="R43" i="10"/>
  <c r="S43" i="10"/>
  <c r="P21" i="10"/>
  <c r="P22" i="10"/>
  <c r="Q21" i="10"/>
  <c r="Q22" i="10"/>
  <c r="R21" i="10"/>
  <c r="R22" i="10"/>
  <c r="S21" i="10"/>
  <c r="S22" i="10"/>
  <c r="T21" i="10"/>
  <c r="T22" i="10"/>
  <c r="U21" i="10"/>
  <c r="U43" i="10"/>
  <c r="U7" i="10"/>
  <c r="AE44" i="9"/>
  <c r="L61" i="13"/>
  <c r="N39" i="10"/>
  <c r="O39" i="10"/>
  <c r="P39" i="10"/>
  <c r="P40" i="10"/>
  <c r="Q39" i="10"/>
  <c r="Q40" i="10"/>
  <c r="R39" i="10"/>
  <c r="R40" i="10"/>
  <c r="S39" i="10"/>
  <c r="S40" i="10"/>
  <c r="T39" i="10"/>
  <c r="T40" i="10"/>
  <c r="U39" i="10"/>
  <c r="U40" i="10"/>
  <c r="F9" i="43"/>
  <c r="G9" i="43"/>
  <c r="H9" i="43"/>
  <c r="E10" i="43"/>
  <c r="G10" i="43"/>
  <c r="H10" i="43"/>
  <c r="E11" i="43"/>
  <c r="H11" i="43"/>
  <c r="F12" i="43"/>
  <c r="G12" i="43"/>
  <c r="H12" i="43"/>
  <c r="E14" i="43"/>
  <c r="F14" i="43"/>
  <c r="H14" i="43"/>
  <c r="E15" i="43"/>
  <c r="F15" i="43"/>
  <c r="H15" i="43"/>
  <c r="E16" i="43"/>
  <c r="F16" i="43"/>
  <c r="H16" i="43"/>
  <c r="F17" i="43"/>
  <c r="G17" i="43"/>
  <c r="H17" i="43"/>
  <c r="F18" i="43"/>
  <c r="G18" i="43"/>
  <c r="H18" i="43"/>
  <c r="F19" i="43"/>
  <c r="G19" i="43"/>
  <c r="H19" i="43"/>
  <c r="F20" i="43"/>
  <c r="G20" i="43"/>
  <c r="H20" i="43"/>
  <c r="E21" i="43"/>
  <c r="G21" i="43"/>
  <c r="H21" i="43"/>
  <c r="F22" i="43"/>
  <c r="G22" i="43"/>
  <c r="H22" i="43"/>
  <c r="E23" i="43"/>
  <c r="G23" i="43"/>
  <c r="H23" i="43"/>
  <c r="E24" i="43"/>
  <c r="F24" i="43"/>
  <c r="G24" i="43"/>
  <c r="E25" i="43"/>
  <c r="H25" i="43"/>
  <c r="E26" i="43"/>
  <c r="F26" i="43"/>
  <c r="G26" i="43"/>
  <c r="E27" i="43"/>
  <c r="F27" i="43"/>
  <c r="G27" i="43"/>
  <c r="X66" i="43"/>
  <c r="H27" i="43"/>
  <c r="X65" i="43"/>
  <c r="AA65" i="43"/>
  <c r="T64" i="43"/>
  <c r="U64" i="43"/>
  <c r="G25" i="43"/>
  <c r="S64" i="43"/>
  <c r="Y63" i="43"/>
  <c r="AA63" i="43"/>
  <c r="S62" i="43"/>
  <c r="AA62" i="43"/>
  <c r="O61" i="43"/>
  <c r="K22" i="43"/>
  <c r="S60" i="43"/>
  <c r="F21" i="43"/>
  <c r="Q59" i="43"/>
  <c r="AA59" i="43"/>
  <c r="P58" i="43"/>
  <c r="I19" i="43"/>
  <c r="Q58" i="43"/>
  <c r="O58" i="43"/>
  <c r="P57" i="43"/>
  <c r="Q56" i="43"/>
  <c r="E17" i="43"/>
  <c r="U55" i="43"/>
  <c r="AA55" i="43"/>
  <c r="U54" i="43"/>
  <c r="G15" i="43"/>
  <c r="U53" i="43"/>
  <c r="AA53" i="43"/>
  <c r="U50" i="43"/>
  <c r="V50" i="43"/>
  <c r="T50" i="43"/>
  <c r="F11" i="43"/>
  <c r="R52" i="43"/>
  <c r="S52" i="43"/>
  <c r="T52" i="43"/>
  <c r="U52" i="43"/>
  <c r="V52" i="43"/>
  <c r="W52" i="43"/>
  <c r="X52" i="43"/>
  <c r="H13" i="43"/>
  <c r="Q52" i="43"/>
  <c r="Q51" i="43"/>
  <c r="AA51" i="43"/>
  <c r="AA54" i="43"/>
  <c r="AA60" i="43"/>
  <c r="AA66" i="43"/>
  <c r="R49" i="43"/>
  <c r="F10" i="43"/>
  <c r="Q48" i="43"/>
  <c r="E9" i="43"/>
  <c r="P47" i="43"/>
  <c r="I8" i="43"/>
  <c r="Q47" i="43"/>
  <c r="R47" i="43"/>
  <c r="S47" i="43"/>
  <c r="T47" i="43"/>
  <c r="U47" i="43"/>
  <c r="V47" i="43"/>
  <c r="W47" i="43"/>
  <c r="X47" i="43"/>
  <c r="H8" i="43"/>
  <c r="O47" i="43"/>
  <c r="E68" i="43"/>
  <c r="P43" i="10"/>
  <c r="AA58" i="43"/>
  <c r="K8" i="43"/>
  <c r="E8" i="43"/>
  <c r="AA57" i="43"/>
  <c r="I18" i="43"/>
  <c r="K18" i="43"/>
  <c r="P41" i="10"/>
  <c r="P42" i="10"/>
  <c r="K19" i="43"/>
  <c r="F25" i="43"/>
  <c r="H26" i="43"/>
  <c r="T43" i="10"/>
  <c r="G13" i="43"/>
  <c r="K105" i="5"/>
  <c r="F8" i="43"/>
  <c r="AA49" i="43"/>
  <c r="T41" i="10"/>
  <c r="T42" i="10"/>
  <c r="H24" i="43"/>
  <c r="E19" i="43"/>
  <c r="Q43" i="10"/>
  <c r="S41" i="10"/>
  <c r="S42" i="10"/>
  <c r="N73" i="5"/>
  <c r="M105" i="5"/>
  <c r="U22" i="10"/>
  <c r="R41" i="10"/>
  <c r="R42" i="10"/>
  <c r="U41" i="10"/>
  <c r="U42" i="10"/>
  <c r="G11" i="43"/>
  <c r="Q41" i="10"/>
  <c r="Q42" i="10"/>
  <c r="F13" i="43"/>
  <c r="L105" i="5"/>
  <c r="G8" i="43"/>
  <c r="AA56" i="43"/>
  <c r="AA48" i="43"/>
  <c r="G16" i="43"/>
  <c r="G14" i="43"/>
  <c r="AA61" i="43"/>
  <c r="AA52" i="43"/>
  <c r="E22" i="43"/>
  <c r="E20" i="43"/>
  <c r="E18" i="43"/>
  <c r="E12" i="43"/>
  <c r="AA47" i="43"/>
  <c r="F23" i="43"/>
  <c r="E13" i="43"/>
  <c r="AA64" i="43"/>
  <c r="AA50" i="43"/>
  <c r="O73" i="5"/>
  <c r="N105" i="5"/>
  <c r="D8" i="43"/>
  <c r="P78" i="51"/>
  <c r="P77" i="51"/>
  <c r="P76" i="51"/>
  <c r="P73" i="51"/>
  <c r="P72" i="51"/>
  <c r="P71" i="51"/>
  <c r="P70" i="51"/>
  <c r="P68" i="51"/>
  <c r="P67" i="51"/>
  <c r="P63" i="51"/>
  <c r="P62" i="51"/>
  <c r="O69" i="51"/>
  <c r="C75" i="51"/>
  <c r="C74" i="51"/>
  <c r="C72" i="51"/>
  <c r="C71" i="51"/>
  <c r="C69" i="51"/>
  <c r="C68" i="51"/>
  <c r="C65" i="51"/>
  <c r="C64" i="51"/>
  <c r="C63" i="51"/>
  <c r="P73" i="5"/>
  <c r="O105" i="5"/>
  <c r="Q9" i="53"/>
  <c r="Q73" i="5"/>
  <c r="P105" i="5"/>
  <c r="R73" i="5"/>
  <c r="Q105" i="5"/>
  <c r="S73" i="5"/>
  <c r="S105" i="5"/>
  <c r="R105" i="5"/>
  <c r="AF45" i="9"/>
  <c r="AF30" i="9"/>
  <c r="B105" i="5"/>
  <c r="B73" i="5"/>
  <c r="P9" i="53"/>
  <c r="I16" i="8"/>
  <c r="F21" i="8"/>
  <c r="G16" i="8"/>
  <c r="F17" i="8"/>
  <c r="F16" i="8"/>
  <c r="E19" i="8"/>
  <c r="E21" i="8"/>
  <c r="E17" i="8"/>
  <c r="E16" i="8"/>
  <c r="E8" i="8"/>
  <c r="J39" i="37"/>
  <c r="F40" i="37"/>
  <c r="H16" i="8"/>
  <c r="AE45" i="9"/>
  <c r="J17" i="8"/>
  <c r="Q7" i="25"/>
  <c r="Q5" i="25"/>
  <c r="Q3" i="25"/>
  <c r="Q15" i="25"/>
  <c r="Q27" i="25"/>
  <c r="Q26" i="25"/>
  <c r="AE42" i="9"/>
  <c r="C20" i="56"/>
  <c r="F11" i="54"/>
  <c r="F36" i="54"/>
  <c r="D20" i="56"/>
  <c r="C13" i="56"/>
  <c r="F17" i="54"/>
  <c r="D13" i="56"/>
  <c r="E20" i="56"/>
  <c r="F20" i="56"/>
  <c r="E13" i="56"/>
  <c r="F13" i="56"/>
  <c r="F84" i="54"/>
  <c r="I21" i="8"/>
  <c r="J16" i="8"/>
  <c r="K16" i="8"/>
  <c r="L16" i="8"/>
  <c r="I17" i="8"/>
  <c r="K17" i="8"/>
  <c r="G17" i="8"/>
  <c r="H17" i="8"/>
  <c r="O9" i="53"/>
  <c r="AF44" i="9"/>
  <c r="AF43" i="9"/>
  <c r="AF42" i="9"/>
  <c r="AD59" i="9"/>
  <c r="H16" i="39"/>
  <c r="H14" i="39"/>
  <c r="F83" i="54"/>
  <c r="C20" i="57"/>
  <c r="F36" i="57"/>
  <c r="F9" i="57"/>
  <c r="F85" i="54"/>
  <c r="F59" i="57"/>
  <c r="H24" i="47"/>
  <c r="I24" i="47"/>
  <c r="J24" i="47"/>
  <c r="K24" i="47"/>
  <c r="L24" i="47"/>
  <c r="M24" i="47"/>
  <c r="F24" i="47"/>
  <c r="G24" i="47"/>
  <c r="N12" i="47"/>
  <c r="N13" i="47"/>
  <c r="N14" i="47"/>
  <c r="N15" i="47"/>
  <c r="N16" i="47"/>
  <c r="N17" i="47"/>
  <c r="N18" i="47"/>
  <c r="N19" i="47"/>
  <c r="N20" i="47"/>
  <c r="N21" i="47"/>
  <c r="N22" i="47"/>
  <c r="N23" i="47"/>
  <c r="N11" i="47"/>
  <c r="N24" i="47"/>
  <c r="F42" i="54"/>
  <c r="B64" i="57"/>
  <c r="CY116" i="55"/>
  <c r="CY117" i="55"/>
  <c r="CB51" i="55"/>
  <c r="S7" i="10"/>
  <c r="H8" i="48"/>
  <c r="H11" i="48"/>
  <c r="G8" i="48"/>
  <c r="G11" i="48"/>
  <c r="F8" i="48"/>
  <c r="F11" i="48"/>
  <c r="E8" i="48"/>
  <c r="E11" i="48"/>
  <c r="D8" i="48"/>
  <c r="D11" i="48"/>
  <c r="C8" i="48"/>
  <c r="C11" i="48"/>
  <c r="H4" i="48"/>
  <c r="H7" i="48"/>
  <c r="G4" i="48"/>
  <c r="G7" i="48"/>
  <c r="F4" i="48"/>
  <c r="F7" i="48"/>
  <c r="E4" i="48"/>
  <c r="E7" i="48"/>
  <c r="D4" i="48"/>
  <c r="D7" i="48"/>
  <c r="C4" i="48"/>
  <c r="C7" i="48"/>
  <c r="H12" i="39"/>
  <c r="J27" i="8"/>
  <c r="E7" i="8"/>
  <c r="F22" i="8"/>
  <c r="W22" i="8"/>
  <c r="I22" i="8"/>
  <c r="Y22" i="8"/>
  <c r="AF59" i="9"/>
  <c r="AE59" i="9"/>
  <c r="AF64" i="9"/>
  <c r="AE64" i="9"/>
  <c r="AF63" i="9"/>
  <c r="AE63" i="9"/>
  <c r="F63" i="9"/>
  <c r="F64" i="9"/>
  <c r="E22" i="8"/>
  <c r="V22" i="8"/>
  <c r="V45" i="9"/>
  <c r="W45" i="9"/>
  <c r="D45" i="9"/>
  <c r="X45" i="9"/>
  <c r="Y45" i="9"/>
  <c r="Z45" i="9"/>
  <c r="AA45" i="9"/>
  <c r="AB45" i="9"/>
  <c r="AC45" i="9"/>
  <c r="AD45" i="9"/>
  <c r="U45" i="9"/>
  <c r="AD30" i="9"/>
  <c r="M56" i="13"/>
  <c r="X189" i="13"/>
  <c r="X186" i="13"/>
  <c r="W71" i="13"/>
  <c r="V71" i="13"/>
  <c r="U71" i="13"/>
  <c r="T71" i="13"/>
  <c r="S71" i="13"/>
  <c r="R71" i="13"/>
  <c r="Q71" i="13"/>
  <c r="P71" i="13"/>
  <c r="O71" i="13"/>
  <c r="N71" i="13"/>
  <c r="M71" i="13"/>
  <c r="L71" i="13"/>
  <c r="W70" i="13"/>
  <c r="V70" i="13"/>
  <c r="U70" i="13"/>
  <c r="T70" i="13"/>
  <c r="S70" i="13"/>
  <c r="R70" i="13"/>
  <c r="Q70" i="13"/>
  <c r="P70" i="13"/>
  <c r="O70" i="13"/>
  <c r="N70" i="13"/>
  <c r="M70" i="13"/>
  <c r="L70" i="13"/>
  <c r="W69" i="13"/>
  <c r="V69" i="13"/>
  <c r="U69" i="13"/>
  <c r="T69" i="13"/>
  <c r="S69" i="13"/>
  <c r="R69" i="13"/>
  <c r="Q69" i="13"/>
  <c r="P69" i="13"/>
  <c r="O69" i="13"/>
  <c r="M69" i="13"/>
  <c r="L69" i="13"/>
  <c r="W68" i="13"/>
  <c r="V68" i="13"/>
  <c r="U68" i="13"/>
  <c r="T68" i="13"/>
  <c r="S68" i="13"/>
  <c r="R68" i="13"/>
  <c r="Q68" i="13"/>
  <c r="P68" i="13"/>
  <c r="O68" i="13"/>
  <c r="M68" i="13"/>
  <c r="O61" i="13"/>
  <c r="N61" i="13"/>
  <c r="M61" i="13"/>
  <c r="W60" i="13"/>
  <c r="V60" i="13"/>
  <c r="U60" i="13"/>
  <c r="T60" i="13"/>
  <c r="S60" i="13"/>
  <c r="R60" i="13"/>
  <c r="Q60" i="13"/>
  <c r="P60" i="13"/>
  <c r="O60" i="13"/>
  <c r="N60" i="13"/>
  <c r="M60" i="13"/>
  <c r="L60" i="13"/>
  <c r="C56" i="13"/>
  <c r="B56" i="13"/>
  <c r="O63" i="13"/>
  <c r="D48" i="13"/>
  <c r="D39" i="13"/>
  <c r="E28" i="13"/>
  <c r="D28" i="13"/>
  <c r="N68" i="13"/>
  <c r="L68" i="13"/>
  <c r="E12" i="13"/>
  <c r="D12" i="13"/>
  <c r="X193" i="13"/>
  <c r="T72" i="13"/>
  <c r="AC48" i="9"/>
  <c r="W61" i="13"/>
  <c r="L72" i="13"/>
  <c r="U48" i="9"/>
  <c r="R72" i="13"/>
  <c r="AA48" i="9"/>
  <c r="Q72" i="13"/>
  <c r="Z48" i="9"/>
  <c r="T62" i="13"/>
  <c r="L63" i="13"/>
  <c r="D56" i="13"/>
  <c r="U72" i="13"/>
  <c r="AD48" i="9"/>
  <c r="M72" i="13"/>
  <c r="V48" i="9"/>
  <c r="V72" i="13"/>
  <c r="AE48" i="9"/>
  <c r="V61" i="13"/>
  <c r="X71" i="13"/>
  <c r="Q61" i="13"/>
  <c r="X182" i="13"/>
  <c r="Q62" i="13"/>
  <c r="O72" i="13"/>
  <c r="X48" i="9"/>
  <c r="W72" i="13"/>
  <c r="W63" i="13"/>
  <c r="P72" i="13"/>
  <c r="Y48" i="9"/>
  <c r="M63" i="13"/>
  <c r="X129" i="13"/>
  <c r="X137" i="13"/>
  <c r="N63" i="13"/>
  <c r="N69" i="13"/>
  <c r="N72" i="13"/>
  <c r="E39" i="13"/>
  <c r="S72" i="13"/>
  <c r="AB48" i="9"/>
  <c r="P61" i="13"/>
  <c r="T63" i="13"/>
  <c r="U63" i="13"/>
  <c r="V63" i="13"/>
  <c r="S63" i="13"/>
  <c r="L62" i="13"/>
  <c r="E48" i="13"/>
  <c r="X60" i="13"/>
  <c r="S61" i="13"/>
  <c r="M62" i="13"/>
  <c r="U62" i="13"/>
  <c r="P63" i="13"/>
  <c r="X87" i="13"/>
  <c r="R62" i="13"/>
  <c r="I56" i="13"/>
  <c r="K56" i="13"/>
  <c r="T61" i="13"/>
  <c r="N62" i="13"/>
  <c r="V62" i="13"/>
  <c r="Q63" i="13"/>
  <c r="X83" i="13"/>
  <c r="X70" i="13"/>
  <c r="S62" i="13"/>
  <c r="U61" i="13"/>
  <c r="O62" i="13"/>
  <c r="W62" i="13"/>
  <c r="R63" i="13"/>
  <c r="R61" i="13"/>
  <c r="P62" i="13"/>
  <c r="X68" i="13"/>
  <c r="X138" i="13"/>
  <c r="L64" i="13"/>
  <c r="X183" i="13"/>
  <c r="X88" i="13"/>
  <c r="E56" i="13"/>
  <c r="V83" i="9"/>
  <c r="W48" i="9"/>
  <c r="D48" i="9"/>
  <c r="G25" i="8"/>
  <c r="X72" i="13"/>
  <c r="X69" i="13"/>
  <c r="J25" i="8"/>
  <c r="X195" i="13"/>
  <c r="X197" i="13"/>
  <c r="AC83" i="9"/>
  <c r="Z83" i="9"/>
  <c r="AB83" i="9"/>
  <c r="AA83" i="9"/>
  <c r="Y83" i="9"/>
  <c r="X83" i="9"/>
  <c r="U83" i="9"/>
  <c r="W83" i="9"/>
  <c r="F25" i="8"/>
  <c r="H25" i="8"/>
  <c r="I25" i="8"/>
  <c r="K25" i="8"/>
  <c r="L25" i="8"/>
  <c r="M25" i="8"/>
  <c r="N42" i="12"/>
  <c r="M42" i="12"/>
  <c r="L42" i="12"/>
  <c r="K42" i="12"/>
  <c r="J42" i="12"/>
  <c r="I42" i="12"/>
  <c r="H42" i="12"/>
  <c r="G42" i="12"/>
  <c r="F42" i="12"/>
  <c r="E42" i="12"/>
  <c r="D42" i="12"/>
  <c r="C42" i="12"/>
  <c r="Q41" i="12"/>
  <c r="Q40" i="12"/>
  <c r="Q39" i="12"/>
  <c r="Q38" i="12"/>
  <c r="Q37" i="12"/>
  <c r="Q36" i="12"/>
  <c r="Q35" i="12"/>
  <c r="N40" i="10"/>
  <c r="M39" i="10"/>
  <c r="M40" i="10"/>
  <c r="L39" i="10"/>
  <c r="L40" i="10"/>
  <c r="I39" i="10"/>
  <c r="I40" i="10"/>
  <c r="H39" i="10"/>
  <c r="H40" i="10"/>
  <c r="G39" i="10"/>
  <c r="G40" i="10"/>
  <c r="V38" i="10"/>
  <c r="V37" i="10"/>
  <c r="V36" i="10"/>
  <c r="V35" i="10"/>
  <c r="V34" i="10"/>
  <c r="V33" i="10"/>
  <c r="V32" i="10"/>
  <c r="V31" i="10"/>
  <c r="V30" i="10"/>
  <c r="V29" i="10"/>
  <c r="V28" i="10"/>
  <c r="V27" i="10"/>
  <c r="V26" i="10"/>
  <c r="V25" i="10"/>
  <c r="V24" i="10"/>
  <c r="V23" i="10"/>
  <c r="AE30" i="9"/>
  <c r="O21" i="10"/>
  <c r="N21" i="10"/>
  <c r="M21" i="10"/>
  <c r="L21" i="10"/>
  <c r="I21" i="10"/>
  <c r="I43" i="10"/>
  <c r="H21" i="10"/>
  <c r="H43" i="10"/>
  <c r="G21" i="10"/>
  <c r="V20" i="10"/>
  <c r="V19" i="10"/>
  <c r="V18" i="10"/>
  <c r="V17" i="10"/>
  <c r="V16" i="10"/>
  <c r="V15" i="10"/>
  <c r="V14" i="10"/>
  <c r="V13" i="10"/>
  <c r="V12" i="10"/>
  <c r="V11" i="10"/>
  <c r="V10" i="10"/>
  <c r="V9" i="10"/>
  <c r="V8" i="10"/>
  <c r="I7" i="39"/>
  <c r="T7" i="10"/>
  <c r="R7" i="10"/>
  <c r="Q7" i="10"/>
  <c r="P7" i="10"/>
  <c r="O7" i="10"/>
  <c r="N7" i="10"/>
  <c r="M7" i="10"/>
  <c r="L7" i="10"/>
  <c r="I7" i="10"/>
  <c r="H7" i="10"/>
  <c r="G7" i="10"/>
  <c r="V6" i="10"/>
  <c r="V5" i="10"/>
  <c r="H22" i="10"/>
  <c r="I22" i="10"/>
  <c r="AB30" i="9"/>
  <c r="V30" i="9"/>
  <c r="L43" i="10"/>
  <c r="W30" i="9"/>
  <c r="AC30" i="9"/>
  <c r="M43" i="10"/>
  <c r="X30" i="9"/>
  <c r="N22" i="10"/>
  <c r="N43" i="10"/>
  <c r="Y30" i="9"/>
  <c r="AA30" i="9"/>
  <c r="U30" i="9"/>
  <c r="G22" i="10"/>
  <c r="G43" i="10"/>
  <c r="O22" i="10"/>
  <c r="O43" i="10"/>
  <c r="Z30" i="9"/>
  <c r="O41" i="10"/>
  <c r="O42" i="10"/>
  <c r="G41" i="10"/>
  <c r="G42" i="10"/>
  <c r="N41" i="10"/>
  <c r="N42" i="10"/>
  <c r="Q42" i="12"/>
  <c r="V7" i="10"/>
  <c r="I6" i="39"/>
  <c r="L22" i="10"/>
  <c r="H41" i="10"/>
  <c r="H42" i="10"/>
  <c r="O40" i="10"/>
  <c r="M22" i="10"/>
  <c r="I41" i="10"/>
  <c r="I42" i="10"/>
  <c r="V39" i="10"/>
  <c r="L41" i="10"/>
  <c r="L42" i="10"/>
  <c r="V21" i="10"/>
  <c r="I8" i="39"/>
  <c r="M41" i="10"/>
  <c r="M42" i="10"/>
  <c r="V40" i="10"/>
  <c r="I9" i="39"/>
  <c r="V22" i="10"/>
  <c r="V43" i="10"/>
  <c r="V41" i="10"/>
  <c r="V42" i="10"/>
  <c r="D8" i="25"/>
  <c r="C8" i="25"/>
  <c r="D6" i="25"/>
  <c r="C6" i="25"/>
  <c r="D4" i="25"/>
  <c r="C4" i="25"/>
  <c r="AD44" i="9"/>
  <c r="AC44" i="9"/>
  <c r="AA44" i="9"/>
  <c r="AD43" i="9"/>
  <c r="AD42" i="9"/>
  <c r="AB44" i="9"/>
  <c r="Z44" i="9"/>
  <c r="Y44" i="9"/>
  <c r="X44" i="9"/>
  <c r="W44" i="9"/>
  <c r="D44" i="9" s="1"/>
  <c r="G21" i="8" s="1"/>
  <c r="H21" i="8" s="1"/>
  <c r="V44" i="9"/>
  <c r="U44" i="9"/>
  <c r="AB43" i="9"/>
  <c r="AA43" i="9"/>
  <c r="Z43" i="9"/>
  <c r="Y43" i="9"/>
  <c r="X43" i="9"/>
  <c r="W43" i="9"/>
  <c r="D43" i="9" s="1"/>
  <c r="G20" i="8" s="1"/>
  <c r="AC42" i="9"/>
  <c r="V43" i="9"/>
  <c r="AA42" i="9"/>
  <c r="U43" i="9"/>
  <c r="AB42" i="9"/>
  <c r="Z42" i="9"/>
  <c r="Y42" i="9"/>
  <c r="W42" i="9"/>
  <c r="D42" i="9" s="1"/>
  <c r="G19" i="8" s="1"/>
  <c r="H19" i="8" s="1"/>
  <c r="V42" i="9"/>
  <c r="X42" i="9"/>
  <c r="U42" i="9"/>
  <c r="Y47" i="9"/>
  <c r="D36" i="43"/>
  <c r="D35" i="43"/>
  <c r="D34" i="43"/>
  <c r="D33" i="43"/>
  <c r="D32" i="43"/>
  <c r="D31" i="43"/>
  <c r="D28" i="43"/>
  <c r="D27" i="43"/>
  <c r="D26" i="43"/>
  <c r="D25" i="43"/>
  <c r="D24" i="43"/>
  <c r="D23" i="43"/>
  <c r="D22" i="43"/>
  <c r="D21" i="43"/>
  <c r="D20" i="43"/>
  <c r="D19" i="43"/>
  <c r="D18" i="43"/>
  <c r="D17" i="43"/>
  <c r="D16" i="43"/>
  <c r="D15" i="43"/>
  <c r="D14" i="43"/>
  <c r="D13" i="43"/>
  <c r="D12" i="43"/>
  <c r="D11" i="43"/>
  <c r="D10" i="43"/>
  <c r="D9" i="43"/>
  <c r="J37" i="37"/>
  <c r="J36" i="37"/>
  <c r="J35" i="37"/>
  <c r="J34" i="37"/>
  <c r="J33" i="37"/>
  <c r="C31" i="7"/>
  <c r="C33" i="7"/>
  <c r="J38" i="37"/>
  <c r="J40" i="37"/>
  <c r="L39" i="1"/>
  <c r="M39" i="1"/>
  <c r="L35" i="1"/>
  <c r="M35" i="1"/>
  <c r="L31" i="1"/>
  <c r="M31" i="1"/>
  <c r="L27" i="1"/>
  <c r="M27" i="1"/>
  <c r="L23" i="1"/>
  <c r="M23" i="1"/>
  <c r="L19" i="1"/>
  <c r="M19" i="1"/>
  <c r="L11" i="1"/>
  <c r="M11" i="1"/>
  <c r="L7" i="1"/>
  <c r="M7" i="1"/>
  <c r="H94" i="1"/>
  <c r="E94" i="1"/>
  <c r="G93" i="1"/>
  <c r="F93" i="1"/>
  <c r="F96" i="1"/>
  <c r="D93" i="1"/>
  <c r="C93" i="1"/>
  <c r="L92" i="1"/>
  <c r="M92" i="1"/>
  <c r="H92" i="1"/>
  <c r="E92" i="1"/>
  <c r="L91" i="1"/>
  <c r="M91" i="1"/>
  <c r="H91" i="1"/>
  <c r="E91" i="1"/>
  <c r="L90" i="1"/>
  <c r="M90" i="1"/>
  <c r="H90" i="1"/>
  <c r="E90" i="1"/>
  <c r="L89" i="1"/>
  <c r="M89" i="1"/>
  <c r="H89" i="1"/>
  <c r="E89" i="1"/>
  <c r="L88" i="1"/>
  <c r="M88" i="1"/>
  <c r="H88" i="1"/>
  <c r="E88" i="1"/>
  <c r="L87" i="1"/>
  <c r="M87" i="1"/>
  <c r="H87" i="1"/>
  <c r="E87" i="1"/>
  <c r="L86" i="1"/>
  <c r="M86" i="1"/>
  <c r="H86" i="1"/>
  <c r="E86" i="1"/>
  <c r="L85" i="1"/>
  <c r="M85" i="1"/>
  <c r="H85" i="1"/>
  <c r="E85" i="1"/>
  <c r="L84" i="1"/>
  <c r="M84" i="1"/>
  <c r="H84" i="1"/>
  <c r="E84" i="1"/>
  <c r="L83" i="1"/>
  <c r="M83" i="1"/>
  <c r="H83" i="1"/>
  <c r="E83" i="1"/>
  <c r="L82" i="1"/>
  <c r="M82" i="1"/>
  <c r="H82" i="1"/>
  <c r="E82" i="1"/>
  <c r="L81" i="1"/>
  <c r="M81" i="1"/>
  <c r="H81" i="1"/>
  <c r="E81" i="1"/>
  <c r="L80" i="1"/>
  <c r="M80" i="1"/>
  <c r="H80" i="1"/>
  <c r="E80" i="1"/>
  <c r="L79" i="1"/>
  <c r="M79" i="1"/>
  <c r="H79" i="1"/>
  <c r="E79" i="1"/>
  <c r="L78" i="1"/>
  <c r="M78" i="1"/>
  <c r="H78" i="1"/>
  <c r="E78" i="1"/>
  <c r="N77" i="1"/>
  <c r="O77" i="1"/>
  <c r="L77" i="1"/>
  <c r="M77" i="1"/>
  <c r="H77" i="1"/>
  <c r="E77" i="1"/>
  <c r="L76" i="1"/>
  <c r="M76" i="1"/>
  <c r="H76" i="1"/>
  <c r="E76" i="1"/>
  <c r="L75" i="1"/>
  <c r="M75" i="1"/>
  <c r="H75" i="1"/>
  <c r="E75" i="1"/>
  <c r="L74" i="1"/>
  <c r="M74" i="1"/>
  <c r="H74" i="1"/>
  <c r="E74" i="1"/>
  <c r="N73" i="1"/>
  <c r="O73" i="1"/>
  <c r="L73" i="1"/>
  <c r="M73" i="1"/>
  <c r="H73" i="1"/>
  <c r="E73" i="1"/>
  <c r="L72" i="1"/>
  <c r="M72" i="1"/>
  <c r="H72" i="1"/>
  <c r="E72" i="1"/>
  <c r="L71" i="1"/>
  <c r="M71" i="1"/>
  <c r="H71" i="1"/>
  <c r="E71" i="1"/>
  <c r="L70" i="1"/>
  <c r="M70" i="1"/>
  <c r="H70" i="1"/>
  <c r="E70" i="1"/>
  <c r="N69" i="1"/>
  <c r="O69" i="1"/>
  <c r="L69" i="1"/>
  <c r="M69" i="1"/>
  <c r="H69" i="1"/>
  <c r="E69" i="1"/>
  <c r="L68" i="1"/>
  <c r="M68" i="1"/>
  <c r="H68" i="1"/>
  <c r="E68" i="1"/>
  <c r="L67" i="1"/>
  <c r="M67" i="1"/>
  <c r="H67" i="1"/>
  <c r="E67" i="1"/>
  <c r="L66" i="1"/>
  <c r="M66" i="1"/>
  <c r="H66" i="1"/>
  <c r="E66" i="1"/>
  <c r="L65" i="1"/>
  <c r="M65" i="1"/>
  <c r="H65" i="1"/>
  <c r="E65" i="1"/>
  <c r="L64" i="1"/>
  <c r="M64" i="1"/>
  <c r="H64" i="1"/>
  <c r="E64" i="1"/>
  <c r="N63" i="1"/>
  <c r="O63" i="1"/>
  <c r="L63" i="1"/>
  <c r="M63" i="1"/>
  <c r="H63" i="1"/>
  <c r="E63" i="1"/>
  <c r="L62" i="1"/>
  <c r="M62" i="1"/>
  <c r="H62" i="1"/>
  <c r="E62" i="1"/>
  <c r="N61" i="1"/>
  <c r="O61" i="1"/>
  <c r="L61" i="1"/>
  <c r="M61" i="1"/>
  <c r="H61" i="1"/>
  <c r="E61" i="1"/>
  <c r="L60" i="1"/>
  <c r="M60" i="1"/>
  <c r="H60" i="1"/>
  <c r="E60" i="1"/>
  <c r="N59" i="1"/>
  <c r="O59" i="1"/>
  <c r="L59" i="1"/>
  <c r="M59" i="1"/>
  <c r="H59" i="1"/>
  <c r="E59" i="1"/>
  <c r="L58" i="1"/>
  <c r="M58" i="1"/>
  <c r="H58" i="1"/>
  <c r="E58" i="1"/>
  <c r="H15" i="1"/>
  <c r="H19" i="1"/>
  <c r="H23" i="1"/>
  <c r="H27" i="1"/>
  <c r="H31" i="1"/>
  <c r="H35" i="1"/>
  <c r="H39" i="1"/>
  <c r="H14" i="1"/>
  <c r="H18" i="1"/>
  <c r="H22" i="1"/>
  <c r="H26" i="1"/>
  <c r="H30" i="1"/>
  <c r="H34" i="1"/>
  <c r="H38" i="1"/>
  <c r="H33" i="1"/>
  <c r="H29" i="1"/>
  <c r="E18" i="1"/>
  <c r="H17" i="1"/>
  <c r="H21" i="1"/>
  <c r="H25" i="1"/>
  <c r="H37" i="1"/>
  <c r="L6" i="1"/>
  <c r="M6" i="1"/>
  <c r="L10" i="1"/>
  <c r="M10" i="1"/>
  <c r="L14" i="1"/>
  <c r="M14" i="1"/>
  <c r="L22" i="1"/>
  <c r="M22" i="1"/>
  <c r="L26" i="1"/>
  <c r="M26" i="1"/>
  <c r="E30" i="1"/>
  <c r="E34" i="1"/>
  <c r="L38" i="1"/>
  <c r="M38" i="1"/>
  <c r="L32" i="1"/>
  <c r="M32" i="1"/>
  <c r="H16" i="1"/>
  <c r="H20" i="1"/>
  <c r="H24" i="1"/>
  <c r="H28" i="1"/>
  <c r="H32" i="1"/>
  <c r="H36" i="1"/>
  <c r="L9" i="1"/>
  <c r="M9" i="1"/>
  <c r="L13" i="1"/>
  <c r="M13" i="1"/>
  <c r="L21" i="1"/>
  <c r="M21" i="1"/>
  <c r="L25" i="1"/>
  <c r="M25" i="1"/>
  <c r="L29" i="1"/>
  <c r="M29" i="1"/>
  <c r="L33" i="1"/>
  <c r="M33" i="1"/>
  <c r="L37" i="1"/>
  <c r="M37" i="1"/>
  <c r="L12" i="1"/>
  <c r="M12" i="1"/>
  <c r="L16" i="1"/>
  <c r="M16" i="1"/>
  <c r="L24" i="1"/>
  <c r="M24" i="1"/>
  <c r="E22" i="1"/>
  <c r="I22" i="1"/>
  <c r="L30" i="1"/>
  <c r="M30" i="1"/>
  <c r="N16" i="1"/>
  <c r="O16" i="1"/>
  <c r="L18" i="1"/>
  <c r="M18" i="1"/>
  <c r="E38" i="1"/>
  <c r="E26" i="1"/>
  <c r="E16" i="1"/>
  <c r="E24" i="1"/>
  <c r="E33" i="1"/>
  <c r="E23" i="1"/>
  <c r="I23" i="1"/>
  <c r="E31" i="1"/>
  <c r="E20" i="1"/>
  <c r="E28" i="1"/>
  <c r="E32" i="1"/>
  <c r="E36" i="1"/>
  <c r="L15" i="1"/>
  <c r="M15" i="1"/>
  <c r="I75" i="1"/>
  <c r="E17" i="1"/>
  <c r="E25" i="1"/>
  <c r="E19" i="1"/>
  <c r="I19" i="1"/>
  <c r="N6" i="1"/>
  <c r="O6" i="1"/>
  <c r="N20" i="1"/>
  <c r="O20" i="1"/>
  <c r="N8" i="1"/>
  <c r="O8" i="1"/>
  <c r="I72" i="1"/>
  <c r="E15" i="1"/>
  <c r="E27" i="1"/>
  <c r="I27" i="1"/>
  <c r="E35" i="1"/>
  <c r="E39" i="1"/>
  <c r="E21" i="1"/>
  <c r="I21" i="1"/>
  <c r="E13" i="1"/>
  <c r="E37" i="1"/>
  <c r="I37" i="1"/>
  <c r="L34" i="1"/>
  <c r="M34" i="1"/>
  <c r="E29" i="1"/>
  <c r="N24" i="1"/>
  <c r="O24" i="1"/>
  <c r="E14" i="1"/>
  <c r="L5" i="1"/>
  <c r="M5" i="1"/>
  <c r="N10" i="1"/>
  <c r="O10" i="1"/>
  <c r="L17" i="1"/>
  <c r="M17" i="1"/>
  <c r="I79" i="1"/>
  <c r="L20" i="1"/>
  <c r="M20" i="1"/>
  <c r="L8" i="1"/>
  <c r="M8" i="1"/>
  <c r="I91" i="1"/>
  <c r="L28" i="1"/>
  <c r="M28" i="1"/>
  <c r="L36" i="1"/>
  <c r="M36" i="1"/>
  <c r="I86" i="1"/>
  <c r="I76" i="1"/>
  <c r="I58" i="1"/>
  <c r="I60" i="1"/>
  <c r="I62" i="1"/>
  <c r="I67" i="1"/>
  <c r="H93" i="1"/>
  <c r="I87" i="1"/>
  <c r="I81" i="1"/>
  <c r="I68" i="1"/>
  <c r="I88" i="1"/>
  <c r="I64" i="1"/>
  <c r="I66" i="1"/>
  <c r="I84" i="1"/>
  <c r="I89" i="1"/>
  <c r="I69" i="1"/>
  <c r="I61" i="1"/>
  <c r="I80" i="1"/>
  <c r="I92" i="1"/>
  <c r="I94" i="1"/>
  <c r="I65" i="1"/>
  <c r="I78" i="1"/>
  <c r="I83" i="1"/>
  <c r="I85" i="1"/>
  <c r="I90" i="1"/>
  <c r="I63" i="1"/>
  <c r="I74" i="1"/>
  <c r="I71" i="1"/>
  <c r="I73" i="1"/>
  <c r="I77" i="1"/>
  <c r="G96" i="1"/>
  <c r="H96" i="1"/>
  <c r="I59" i="1"/>
  <c r="I70" i="1"/>
  <c r="I82" i="1"/>
  <c r="E93" i="1"/>
  <c r="C96" i="1"/>
  <c r="I18" i="1"/>
  <c r="I33" i="1"/>
  <c r="I15" i="1"/>
  <c r="I26" i="1"/>
  <c r="I39" i="1"/>
  <c r="I31" i="1"/>
  <c r="I14" i="1"/>
  <c r="I35" i="1"/>
  <c r="I38" i="1"/>
  <c r="I34" i="1"/>
  <c r="I30" i="1"/>
  <c r="I25" i="1"/>
  <c r="I32" i="1"/>
  <c r="I29" i="1"/>
  <c r="I28" i="1"/>
  <c r="I17" i="1"/>
  <c r="I24" i="1"/>
  <c r="I16" i="1"/>
  <c r="I20" i="1"/>
  <c r="I36" i="1"/>
  <c r="I93" i="1"/>
  <c r="G16" i="51"/>
  <c r="G72" i="51"/>
  <c r="G15" i="51"/>
  <c r="G71" i="51"/>
  <c r="G7" i="51"/>
  <c r="G64" i="51"/>
  <c r="S102" i="5"/>
  <c r="R102" i="5"/>
  <c r="Q102" i="5"/>
  <c r="P102" i="5"/>
  <c r="O102" i="5"/>
  <c r="N102" i="5"/>
  <c r="M102" i="5"/>
  <c r="L102" i="5"/>
  <c r="K102" i="5"/>
  <c r="J102" i="5"/>
  <c r="I102" i="5"/>
  <c r="H102" i="5"/>
  <c r="S100" i="5"/>
  <c r="R100" i="5"/>
  <c r="Q100" i="5"/>
  <c r="P100" i="5"/>
  <c r="O100" i="5"/>
  <c r="N100" i="5"/>
  <c r="M100" i="5"/>
  <c r="L100" i="5"/>
  <c r="K100" i="5"/>
  <c r="J100" i="5"/>
  <c r="I100" i="5"/>
  <c r="H100" i="5"/>
  <c r="S99" i="5"/>
  <c r="R99" i="5"/>
  <c r="Q99" i="5"/>
  <c r="P99" i="5"/>
  <c r="O99" i="5"/>
  <c r="N99" i="5"/>
  <c r="M99" i="5"/>
  <c r="L99" i="5"/>
  <c r="K99" i="5"/>
  <c r="J99" i="5"/>
  <c r="I99" i="5"/>
  <c r="H99" i="5"/>
  <c r="S98" i="5"/>
  <c r="R98" i="5"/>
  <c r="Q98" i="5"/>
  <c r="P98" i="5"/>
  <c r="O98" i="5"/>
  <c r="N98" i="5"/>
  <c r="M98" i="5"/>
  <c r="L98" i="5"/>
  <c r="K98" i="5"/>
  <c r="J98" i="5"/>
  <c r="I98" i="5"/>
  <c r="H98" i="5"/>
  <c r="S97" i="5"/>
  <c r="R97" i="5"/>
  <c r="Q97" i="5"/>
  <c r="P97" i="5"/>
  <c r="O97" i="5"/>
  <c r="N97" i="5"/>
  <c r="M97" i="5"/>
  <c r="L97" i="5"/>
  <c r="K97" i="5"/>
  <c r="J97" i="5"/>
  <c r="I97" i="5"/>
  <c r="H97" i="5"/>
  <c r="S84" i="5"/>
  <c r="R84" i="5"/>
  <c r="Q84" i="5"/>
  <c r="P84" i="5"/>
  <c r="O84" i="5"/>
  <c r="N84" i="5"/>
  <c r="M84" i="5"/>
  <c r="L84" i="5"/>
  <c r="K84" i="5"/>
  <c r="J84" i="5"/>
  <c r="I84" i="5"/>
  <c r="H84" i="5"/>
  <c r="S83" i="5"/>
  <c r="R83" i="5"/>
  <c r="Q83" i="5"/>
  <c r="P83" i="5"/>
  <c r="O83" i="5"/>
  <c r="N83" i="5"/>
  <c r="M83" i="5"/>
  <c r="L83" i="5"/>
  <c r="K83" i="5"/>
  <c r="J83" i="5"/>
  <c r="I83" i="5"/>
  <c r="H83" i="5"/>
  <c r="S82" i="5"/>
  <c r="R82" i="5"/>
  <c r="Q82" i="5"/>
  <c r="P82" i="5"/>
  <c r="O82" i="5"/>
  <c r="N82" i="5"/>
  <c r="M82" i="5"/>
  <c r="L82" i="5"/>
  <c r="K82" i="5"/>
  <c r="J82" i="5"/>
  <c r="I82" i="5"/>
  <c r="H82" i="5"/>
  <c r="B49" i="5"/>
  <c r="I43" i="5"/>
  <c r="J43" i="5"/>
  <c r="K43" i="5"/>
  <c r="L43" i="5"/>
  <c r="M43" i="5"/>
  <c r="N43" i="5"/>
  <c r="O43" i="5"/>
  <c r="P43" i="5"/>
  <c r="Q43" i="5"/>
  <c r="R43" i="5"/>
  <c r="S43" i="5"/>
  <c r="H43" i="5"/>
  <c r="B46" i="5"/>
  <c r="B44" i="5"/>
  <c r="B30" i="5"/>
  <c r="I22" i="51"/>
  <c r="I8" i="51"/>
  <c r="I7" i="51"/>
  <c r="I64" i="51"/>
  <c r="I25" i="51"/>
  <c r="I9" i="51"/>
  <c r="E7" i="51"/>
  <c r="E64" i="51"/>
  <c r="E9" i="51"/>
  <c r="E8" i="51"/>
  <c r="E25" i="51"/>
  <c r="E22" i="51"/>
  <c r="E23" i="51"/>
  <c r="B102" i="5"/>
  <c r="B97" i="5"/>
  <c r="B99" i="5"/>
  <c r="B100" i="5"/>
  <c r="B83" i="5"/>
  <c r="B98" i="5"/>
  <c r="B82" i="5"/>
  <c r="B84" i="5"/>
  <c r="I65" i="51"/>
  <c r="E65" i="51"/>
  <c r="I23" i="51"/>
  <c r="B52" i="5"/>
  <c r="B47" i="5"/>
  <c r="B45" i="5"/>
  <c r="B5" i="5"/>
  <c r="C42" i="57"/>
  <c r="C9" i="57"/>
  <c r="E129" i="56"/>
  <c r="F129" i="56"/>
  <c r="B128" i="56"/>
  <c r="A128" i="56"/>
  <c r="B127" i="56"/>
  <c r="A127" i="56"/>
  <c r="B126" i="56"/>
  <c r="A126" i="56"/>
  <c r="B125" i="56"/>
  <c r="A125" i="56"/>
  <c r="B124" i="56"/>
  <c r="A124" i="56"/>
  <c r="B123" i="56"/>
  <c r="A123" i="56"/>
  <c r="B122" i="56"/>
  <c r="A122" i="56"/>
  <c r="B121" i="56"/>
  <c r="A121" i="56"/>
  <c r="B120" i="56"/>
  <c r="A120" i="56"/>
  <c r="B118" i="56"/>
  <c r="A118" i="56"/>
  <c r="B117" i="56"/>
  <c r="A117" i="56"/>
  <c r="B116" i="56"/>
  <c r="A116" i="56"/>
  <c r="B115" i="56"/>
  <c r="A115" i="56"/>
  <c r="B114" i="56"/>
  <c r="A114" i="56"/>
  <c r="B113" i="56"/>
  <c r="A113" i="56"/>
  <c r="B112" i="56"/>
  <c r="A112" i="56"/>
  <c r="B111" i="56"/>
  <c r="A111" i="56"/>
  <c r="B109" i="56"/>
  <c r="A109" i="56"/>
  <c r="B108" i="56"/>
  <c r="A108" i="56"/>
  <c r="B107" i="56"/>
  <c r="A107" i="56"/>
  <c r="B106" i="56"/>
  <c r="A106" i="56"/>
  <c r="B105" i="56"/>
  <c r="A105" i="56"/>
  <c r="B104" i="56"/>
  <c r="A104" i="56"/>
  <c r="B103" i="56"/>
  <c r="A103" i="56"/>
  <c r="B102" i="56"/>
  <c r="A102" i="56"/>
  <c r="B101" i="56"/>
  <c r="A101" i="56"/>
  <c r="B100" i="56"/>
  <c r="A100" i="56"/>
  <c r="B99" i="56"/>
  <c r="A99" i="56"/>
  <c r="B98" i="56"/>
  <c r="A98" i="56"/>
  <c r="B97" i="56"/>
  <c r="A97" i="56"/>
  <c r="B96" i="56"/>
  <c r="A96" i="56"/>
  <c r="B95" i="56"/>
  <c r="A95" i="56"/>
  <c r="B94" i="56"/>
  <c r="A94" i="56"/>
  <c r="B93" i="56"/>
  <c r="A93" i="56"/>
  <c r="B92" i="56"/>
  <c r="A92" i="56"/>
  <c r="B91" i="56"/>
  <c r="A91" i="56"/>
  <c r="B90" i="56"/>
  <c r="A90" i="56"/>
  <c r="B89" i="56"/>
  <c r="A89" i="56"/>
  <c r="B88" i="56"/>
  <c r="A88" i="56"/>
  <c r="B87" i="56"/>
  <c r="A87" i="56"/>
  <c r="B86" i="56"/>
  <c r="A86" i="56"/>
  <c r="B85" i="56"/>
  <c r="A85" i="56"/>
  <c r="B84" i="56"/>
  <c r="A84" i="56"/>
  <c r="B83" i="56"/>
  <c r="A83" i="56"/>
  <c r="B82" i="56"/>
  <c r="A82" i="56"/>
  <c r="B81" i="56"/>
  <c r="A81" i="56"/>
  <c r="B80" i="56"/>
  <c r="A80" i="56"/>
  <c r="B79" i="56"/>
  <c r="A79" i="56"/>
  <c r="B78" i="56"/>
  <c r="A78" i="56"/>
  <c r="B77" i="56"/>
  <c r="A77" i="56"/>
  <c r="B76" i="56"/>
  <c r="A76" i="56"/>
  <c r="B75" i="56"/>
  <c r="A75" i="56"/>
  <c r="B74" i="56"/>
  <c r="A74" i="56"/>
  <c r="B73" i="56"/>
  <c r="A73" i="56"/>
  <c r="B72" i="56"/>
  <c r="A72" i="56"/>
  <c r="B71" i="56"/>
  <c r="A71" i="56"/>
  <c r="B70" i="56"/>
  <c r="A70" i="56"/>
  <c r="B69" i="56"/>
  <c r="A69" i="56"/>
  <c r="B68" i="56"/>
  <c r="A68" i="56"/>
  <c r="B67" i="56"/>
  <c r="A67" i="56"/>
  <c r="B66" i="56"/>
  <c r="A66" i="56"/>
  <c r="B64" i="56"/>
  <c r="A64" i="56"/>
  <c r="B63" i="56"/>
  <c r="A63" i="56"/>
  <c r="B62" i="56"/>
  <c r="A62" i="56"/>
  <c r="C56" i="56"/>
  <c r="B56" i="56"/>
  <c r="A56" i="56"/>
  <c r="C55" i="56"/>
  <c r="B55" i="56"/>
  <c r="A55" i="56"/>
  <c r="C54" i="56"/>
  <c r="B54" i="56"/>
  <c r="A54" i="56"/>
  <c r="C53" i="56"/>
  <c r="B53" i="56"/>
  <c r="A53" i="56"/>
  <c r="C52" i="56"/>
  <c r="B52" i="56"/>
  <c r="A52" i="56"/>
  <c r="C50" i="56"/>
  <c r="B50" i="56"/>
  <c r="A50" i="56"/>
  <c r="C49" i="56"/>
  <c r="B49" i="56"/>
  <c r="A49" i="56"/>
  <c r="C48" i="56"/>
  <c r="B48" i="56"/>
  <c r="A48" i="56"/>
  <c r="C47" i="56"/>
  <c r="B47" i="56"/>
  <c r="A47" i="56"/>
  <c r="C46" i="56"/>
  <c r="B46" i="56"/>
  <c r="A46" i="56"/>
  <c r="C44" i="56"/>
  <c r="B44" i="56"/>
  <c r="A44" i="56"/>
  <c r="C43" i="56"/>
  <c r="B43" i="56"/>
  <c r="A43" i="56"/>
  <c r="C42" i="56"/>
  <c r="B42" i="56"/>
  <c r="A42" i="56"/>
  <c r="C41" i="56"/>
  <c r="B41" i="56"/>
  <c r="A41" i="56"/>
  <c r="C40" i="56"/>
  <c r="B40" i="56"/>
  <c r="A40" i="56"/>
  <c r="D39" i="56"/>
  <c r="C39" i="56"/>
  <c r="B39" i="56"/>
  <c r="A39" i="56"/>
  <c r="D38" i="56"/>
  <c r="C38" i="56"/>
  <c r="B38" i="56"/>
  <c r="A38" i="56"/>
  <c r="C37" i="56"/>
  <c r="B37" i="56"/>
  <c r="A37" i="56"/>
  <c r="C36" i="56"/>
  <c r="B36" i="56"/>
  <c r="A36" i="56"/>
  <c r="C35" i="56"/>
  <c r="B35" i="56"/>
  <c r="A35" i="56"/>
  <c r="C34" i="56"/>
  <c r="B34" i="56"/>
  <c r="A34" i="56"/>
  <c r="C33" i="56"/>
  <c r="B33" i="56"/>
  <c r="A33" i="56"/>
  <c r="C32" i="56"/>
  <c r="B32" i="56"/>
  <c r="A32" i="56"/>
  <c r="C31" i="56"/>
  <c r="B31" i="56"/>
  <c r="A31" i="56"/>
  <c r="C30" i="56"/>
  <c r="B30" i="56"/>
  <c r="A30" i="56"/>
  <c r="C29" i="56"/>
  <c r="B29" i="56"/>
  <c r="A29" i="56"/>
  <c r="C28" i="56"/>
  <c r="B28" i="56"/>
  <c r="A28" i="56"/>
  <c r="C27" i="56"/>
  <c r="B27" i="56"/>
  <c r="A27" i="56"/>
  <c r="C26" i="56"/>
  <c r="B26" i="56"/>
  <c r="A26" i="56"/>
  <c r="C25" i="56"/>
  <c r="B25" i="56"/>
  <c r="A25" i="56"/>
  <c r="C24" i="56"/>
  <c r="B24" i="56"/>
  <c r="A24" i="56"/>
  <c r="C23" i="56"/>
  <c r="B23" i="56"/>
  <c r="A23" i="56"/>
  <c r="C22" i="56"/>
  <c r="B22" i="56"/>
  <c r="A22" i="56"/>
  <c r="C21" i="56"/>
  <c r="B21" i="56"/>
  <c r="A21" i="56"/>
  <c r="D19" i="56"/>
  <c r="C19" i="56"/>
  <c r="B19" i="56"/>
  <c r="A19" i="56"/>
  <c r="C18" i="56"/>
  <c r="B18" i="56"/>
  <c r="A18" i="56"/>
  <c r="C17" i="56"/>
  <c r="B17" i="56"/>
  <c r="A17" i="56"/>
  <c r="C16" i="56"/>
  <c r="B16" i="56"/>
  <c r="A16" i="56"/>
  <c r="C15" i="56"/>
  <c r="C14" i="56"/>
  <c r="B14" i="56"/>
  <c r="A14" i="56"/>
  <c r="C12" i="56"/>
  <c r="B12" i="56"/>
  <c r="A12" i="56"/>
  <c r="C11" i="56"/>
  <c r="B11" i="56"/>
  <c r="A11" i="56"/>
  <c r="C10" i="56"/>
  <c r="B10" i="56"/>
  <c r="A10" i="56"/>
  <c r="C9" i="56"/>
  <c r="B9" i="56"/>
  <c r="A9" i="56"/>
  <c r="Q323" i="55"/>
  <c r="P319" i="55"/>
  <c r="O319" i="55"/>
  <c r="N319" i="55"/>
  <c r="M319" i="55"/>
  <c r="L319" i="55"/>
  <c r="K319" i="55"/>
  <c r="J319" i="55"/>
  <c r="I319" i="55"/>
  <c r="H319" i="55"/>
  <c r="G319" i="55"/>
  <c r="F319" i="55"/>
  <c r="E319" i="55"/>
  <c r="Q318" i="55"/>
  <c r="P317" i="55"/>
  <c r="O317" i="55"/>
  <c r="N317" i="55"/>
  <c r="M317" i="55"/>
  <c r="L317" i="55"/>
  <c r="K317" i="55"/>
  <c r="J317" i="55"/>
  <c r="I317" i="55"/>
  <c r="H317" i="55"/>
  <c r="G317" i="55"/>
  <c r="F317" i="55"/>
  <c r="E317" i="55"/>
  <c r="Q316" i="55"/>
  <c r="P315" i="55"/>
  <c r="O315" i="55"/>
  <c r="N315" i="55"/>
  <c r="M315" i="55"/>
  <c r="L315" i="55"/>
  <c r="K315" i="55"/>
  <c r="J315" i="55"/>
  <c r="I315" i="55"/>
  <c r="H315" i="55"/>
  <c r="G315" i="55"/>
  <c r="F315" i="55"/>
  <c r="E315" i="55"/>
  <c r="Q314" i="55"/>
  <c r="P313" i="55"/>
  <c r="O313" i="55"/>
  <c r="N313" i="55"/>
  <c r="G313" i="55"/>
  <c r="E313" i="55"/>
  <c r="Q312" i="55"/>
  <c r="P311" i="55"/>
  <c r="O311" i="55"/>
  <c r="N311" i="55"/>
  <c r="M311" i="55"/>
  <c r="L311" i="55"/>
  <c r="K311" i="55"/>
  <c r="J311" i="55"/>
  <c r="I311" i="55"/>
  <c r="H311" i="55"/>
  <c r="G311" i="55"/>
  <c r="F311" i="55"/>
  <c r="E311" i="55"/>
  <c r="Q310" i="55"/>
  <c r="P309" i="55"/>
  <c r="O309" i="55"/>
  <c r="N309" i="55"/>
  <c r="L309" i="55"/>
  <c r="J309" i="55"/>
  <c r="I309" i="55"/>
  <c r="H309" i="55"/>
  <c r="G309" i="55"/>
  <c r="F309" i="55"/>
  <c r="E309" i="55"/>
  <c r="Q308" i="55"/>
  <c r="P307" i="55"/>
  <c r="O307" i="55"/>
  <c r="N307" i="55"/>
  <c r="K307" i="55"/>
  <c r="J307" i="55"/>
  <c r="H307" i="55"/>
  <c r="G307" i="55"/>
  <c r="E307" i="55"/>
  <c r="Q306" i="55"/>
  <c r="P305" i="55"/>
  <c r="O305" i="55"/>
  <c r="N305" i="55"/>
  <c r="M305" i="55"/>
  <c r="L305" i="55"/>
  <c r="K305" i="55"/>
  <c r="J305" i="55"/>
  <c r="I305" i="55"/>
  <c r="H305" i="55"/>
  <c r="G305" i="55"/>
  <c r="F305" i="55"/>
  <c r="E305" i="55"/>
  <c r="Q304" i="55"/>
  <c r="P303" i="55"/>
  <c r="O303" i="55"/>
  <c r="N303" i="55"/>
  <c r="M303" i="55"/>
  <c r="L303" i="55"/>
  <c r="K303" i="55"/>
  <c r="J303" i="55"/>
  <c r="I303" i="55"/>
  <c r="H303" i="55"/>
  <c r="G303" i="55"/>
  <c r="F303" i="55"/>
  <c r="E303" i="55"/>
  <c r="Q302" i="55"/>
  <c r="P301" i="55"/>
  <c r="O301" i="55"/>
  <c r="N301" i="55"/>
  <c r="M301" i="55"/>
  <c r="L301" i="55"/>
  <c r="K301" i="55"/>
  <c r="J301" i="55"/>
  <c r="I301" i="55"/>
  <c r="H301" i="55"/>
  <c r="G301" i="55"/>
  <c r="F301" i="55"/>
  <c r="E301" i="55"/>
  <c r="Q299" i="55"/>
  <c r="P298" i="55"/>
  <c r="O298" i="55"/>
  <c r="N298" i="55"/>
  <c r="M298" i="55"/>
  <c r="L298" i="55"/>
  <c r="K298" i="55"/>
  <c r="J298" i="55"/>
  <c r="I298" i="55"/>
  <c r="H298" i="55"/>
  <c r="G298" i="55"/>
  <c r="F298" i="55"/>
  <c r="E298" i="55"/>
  <c r="P297" i="55"/>
  <c r="O297" i="55"/>
  <c r="N297" i="55"/>
  <c r="L297" i="55"/>
  <c r="J297" i="55"/>
  <c r="E297" i="55"/>
  <c r="Q296" i="55"/>
  <c r="P295" i="55"/>
  <c r="O295" i="55"/>
  <c r="N295" i="55"/>
  <c r="M295" i="55"/>
  <c r="L295" i="55"/>
  <c r="K295" i="55"/>
  <c r="J295" i="55"/>
  <c r="I295" i="55"/>
  <c r="H295" i="55"/>
  <c r="G295" i="55"/>
  <c r="F295" i="55"/>
  <c r="E295" i="55"/>
  <c r="P294" i="55"/>
  <c r="O294" i="55"/>
  <c r="N294" i="55"/>
  <c r="K294" i="55"/>
  <c r="H294" i="55"/>
  <c r="G294" i="55"/>
  <c r="E294" i="55"/>
  <c r="P293" i="55"/>
  <c r="O293" i="55"/>
  <c r="N293" i="55"/>
  <c r="M293" i="55"/>
  <c r="L293" i="55"/>
  <c r="K293" i="55"/>
  <c r="J293" i="55"/>
  <c r="I293" i="55"/>
  <c r="H293" i="55"/>
  <c r="G293" i="55"/>
  <c r="F293" i="55"/>
  <c r="E293" i="55"/>
  <c r="Q292" i="55"/>
  <c r="P291" i="55"/>
  <c r="O291" i="55"/>
  <c r="N291" i="55"/>
  <c r="M291" i="55"/>
  <c r="L291" i="55"/>
  <c r="K291" i="55"/>
  <c r="J291" i="55"/>
  <c r="I291" i="55"/>
  <c r="H291" i="55"/>
  <c r="G291" i="55"/>
  <c r="F291" i="55"/>
  <c r="E291" i="55"/>
  <c r="Q290" i="55"/>
  <c r="P289" i="55"/>
  <c r="O289" i="55"/>
  <c r="N289" i="55"/>
  <c r="M289" i="55"/>
  <c r="L289" i="55"/>
  <c r="K289" i="55"/>
  <c r="J289" i="55"/>
  <c r="I289" i="55"/>
  <c r="H289" i="55"/>
  <c r="G289" i="55"/>
  <c r="F289" i="55"/>
  <c r="E289" i="55"/>
  <c r="Q288" i="55"/>
  <c r="P287" i="55"/>
  <c r="O287" i="55"/>
  <c r="N287" i="55"/>
  <c r="M287" i="55"/>
  <c r="L287" i="55"/>
  <c r="K287" i="55"/>
  <c r="J287" i="55"/>
  <c r="I287" i="55"/>
  <c r="H287" i="55"/>
  <c r="G287" i="55"/>
  <c r="E287" i="55"/>
  <c r="P286" i="55"/>
  <c r="O286" i="55"/>
  <c r="N286" i="55"/>
  <c r="E286" i="55"/>
  <c r="P285" i="55"/>
  <c r="O285" i="55"/>
  <c r="N285" i="55"/>
  <c r="J285" i="55"/>
  <c r="E285" i="55"/>
  <c r="P284" i="55"/>
  <c r="O284" i="55"/>
  <c r="N284" i="55"/>
  <c r="L284" i="55"/>
  <c r="E284" i="55"/>
  <c r="P283" i="55"/>
  <c r="O283" i="55"/>
  <c r="N283" i="55"/>
  <c r="M283" i="55"/>
  <c r="L283" i="55"/>
  <c r="K283" i="55"/>
  <c r="J283" i="55"/>
  <c r="I283" i="55"/>
  <c r="H283" i="55"/>
  <c r="G283" i="55"/>
  <c r="F283" i="55"/>
  <c r="E283" i="55"/>
  <c r="P282" i="55"/>
  <c r="O282" i="55"/>
  <c r="N282" i="55"/>
  <c r="M282" i="55"/>
  <c r="L282" i="55"/>
  <c r="K282" i="55"/>
  <c r="J282" i="55"/>
  <c r="I282" i="55"/>
  <c r="H282" i="55"/>
  <c r="G282" i="55"/>
  <c r="F282" i="55"/>
  <c r="E282" i="55"/>
  <c r="P281" i="55"/>
  <c r="O281" i="55"/>
  <c r="N281" i="55"/>
  <c r="M281" i="55"/>
  <c r="L281" i="55"/>
  <c r="K281" i="55"/>
  <c r="J281" i="55"/>
  <c r="I281" i="55"/>
  <c r="H281" i="55"/>
  <c r="G281" i="55"/>
  <c r="F281" i="55"/>
  <c r="E281" i="55"/>
  <c r="Q273" i="55"/>
  <c r="P269" i="55"/>
  <c r="O269" i="55"/>
  <c r="N269" i="55"/>
  <c r="M269" i="55"/>
  <c r="L269" i="55"/>
  <c r="K269" i="55"/>
  <c r="J269" i="55"/>
  <c r="I269" i="55"/>
  <c r="H269" i="55"/>
  <c r="G269" i="55"/>
  <c r="F269" i="55"/>
  <c r="E269" i="55"/>
  <c r="Q268" i="55"/>
  <c r="P267" i="55"/>
  <c r="O267" i="55"/>
  <c r="N267" i="55"/>
  <c r="M267" i="55"/>
  <c r="L267" i="55"/>
  <c r="K267" i="55"/>
  <c r="J267" i="55"/>
  <c r="I267" i="55"/>
  <c r="H267" i="55"/>
  <c r="G267" i="55"/>
  <c r="F267" i="55"/>
  <c r="E267" i="55"/>
  <c r="Q266" i="55"/>
  <c r="P265" i="55"/>
  <c r="O265" i="55"/>
  <c r="N265" i="55"/>
  <c r="M265" i="55"/>
  <c r="L265" i="55"/>
  <c r="K265" i="55"/>
  <c r="J265" i="55"/>
  <c r="I265" i="55"/>
  <c r="H265" i="55"/>
  <c r="G265" i="55"/>
  <c r="F265" i="55"/>
  <c r="E265" i="55"/>
  <c r="Q264" i="55"/>
  <c r="P263" i="55"/>
  <c r="O263" i="55"/>
  <c r="N263" i="55"/>
  <c r="M263" i="55"/>
  <c r="L263" i="55"/>
  <c r="K263" i="55"/>
  <c r="J263" i="55"/>
  <c r="I263" i="55"/>
  <c r="H263" i="55"/>
  <c r="G263" i="55"/>
  <c r="F263" i="55"/>
  <c r="E263" i="55"/>
  <c r="Q262" i="55"/>
  <c r="P261" i="55"/>
  <c r="O261" i="55"/>
  <c r="N261" i="55"/>
  <c r="M261" i="55"/>
  <c r="L261" i="55"/>
  <c r="K261" i="55"/>
  <c r="J261" i="55"/>
  <c r="I261" i="55"/>
  <c r="H261" i="55"/>
  <c r="G261" i="55"/>
  <c r="F261" i="55"/>
  <c r="E261" i="55"/>
  <c r="Q260" i="55"/>
  <c r="P259" i="55"/>
  <c r="O259" i="55"/>
  <c r="N259" i="55"/>
  <c r="M259" i="55"/>
  <c r="L259" i="55"/>
  <c r="K259" i="55"/>
  <c r="J259" i="55"/>
  <c r="I259" i="55"/>
  <c r="H259" i="55"/>
  <c r="G259" i="55"/>
  <c r="F259" i="55"/>
  <c r="E259" i="55"/>
  <c r="Q258" i="55"/>
  <c r="P257" i="55"/>
  <c r="O257" i="55"/>
  <c r="N257" i="55"/>
  <c r="M257" i="55"/>
  <c r="L257" i="55"/>
  <c r="K257" i="55"/>
  <c r="J257" i="55"/>
  <c r="I257" i="55"/>
  <c r="H257" i="55"/>
  <c r="G257" i="55"/>
  <c r="F257" i="55"/>
  <c r="E257" i="55"/>
  <c r="Q256" i="55"/>
  <c r="P255" i="55"/>
  <c r="O255" i="55"/>
  <c r="N255" i="55"/>
  <c r="M255" i="55"/>
  <c r="L255" i="55"/>
  <c r="K255" i="55"/>
  <c r="J255" i="55"/>
  <c r="I255" i="55"/>
  <c r="H255" i="55"/>
  <c r="G255" i="55"/>
  <c r="F255" i="55"/>
  <c r="E255" i="55"/>
  <c r="Q254" i="55"/>
  <c r="P253" i="55"/>
  <c r="O253" i="55"/>
  <c r="N253" i="55"/>
  <c r="M253" i="55"/>
  <c r="L253" i="55"/>
  <c r="K253" i="55"/>
  <c r="J253" i="55"/>
  <c r="I253" i="55"/>
  <c r="H253" i="55"/>
  <c r="G253" i="55"/>
  <c r="F253" i="55"/>
  <c r="E253" i="55"/>
  <c r="Q252" i="55"/>
  <c r="P251" i="55"/>
  <c r="O251" i="55"/>
  <c r="N251" i="55"/>
  <c r="M251" i="55"/>
  <c r="L251" i="55"/>
  <c r="K251" i="55"/>
  <c r="J251" i="55"/>
  <c r="I251" i="55"/>
  <c r="H251" i="55"/>
  <c r="G251" i="55"/>
  <c r="F251" i="55"/>
  <c r="E251" i="55"/>
  <c r="Q249" i="55"/>
  <c r="P248" i="55"/>
  <c r="O248" i="55"/>
  <c r="N248" i="55"/>
  <c r="M248" i="55"/>
  <c r="L248" i="55"/>
  <c r="K248" i="55"/>
  <c r="J248" i="55"/>
  <c r="I248" i="55"/>
  <c r="H248" i="55"/>
  <c r="G248" i="55"/>
  <c r="F248" i="55"/>
  <c r="E248" i="55"/>
  <c r="P247" i="55"/>
  <c r="O247" i="55"/>
  <c r="N247" i="55"/>
  <c r="M247" i="55"/>
  <c r="L247" i="55"/>
  <c r="K247" i="55"/>
  <c r="J247" i="55"/>
  <c r="I247" i="55"/>
  <c r="H247" i="55"/>
  <c r="G247" i="55"/>
  <c r="F247" i="55"/>
  <c r="E247" i="55"/>
  <c r="Q246" i="55"/>
  <c r="P245" i="55"/>
  <c r="O245" i="55"/>
  <c r="N245" i="55"/>
  <c r="M245" i="55"/>
  <c r="L245" i="55"/>
  <c r="K245" i="55"/>
  <c r="J245" i="55"/>
  <c r="I245" i="55"/>
  <c r="H245" i="55"/>
  <c r="G245" i="55"/>
  <c r="F245" i="55"/>
  <c r="E245" i="55"/>
  <c r="P244" i="55"/>
  <c r="O244" i="55"/>
  <c r="N244" i="55"/>
  <c r="M244" i="55"/>
  <c r="L244" i="55"/>
  <c r="K244" i="55"/>
  <c r="J244" i="55"/>
  <c r="I244" i="55"/>
  <c r="H244" i="55"/>
  <c r="G244" i="55"/>
  <c r="F244" i="55"/>
  <c r="E244" i="55"/>
  <c r="P243" i="55"/>
  <c r="O243" i="55"/>
  <c r="N243" i="55"/>
  <c r="M243" i="55"/>
  <c r="L243" i="55"/>
  <c r="K243" i="55"/>
  <c r="J243" i="55"/>
  <c r="I243" i="55"/>
  <c r="H243" i="55"/>
  <c r="G243" i="55"/>
  <c r="F243" i="55"/>
  <c r="E243" i="55"/>
  <c r="Q242" i="55"/>
  <c r="P241" i="55"/>
  <c r="O241" i="55"/>
  <c r="N241" i="55"/>
  <c r="M241" i="55"/>
  <c r="L241" i="55"/>
  <c r="K241" i="55"/>
  <c r="J241" i="55"/>
  <c r="I241" i="55"/>
  <c r="H241" i="55"/>
  <c r="G241" i="55"/>
  <c r="F241" i="55"/>
  <c r="E241" i="55"/>
  <c r="Q240" i="55"/>
  <c r="P239" i="55"/>
  <c r="O239" i="55"/>
  <c r="N239" i="55"/>
  <c r="M239" i="55"/>
  <c r="L239" i="55"/>
  <c r="K239" i="55"/>
  <c r="J239" i="55"/>
  <c r="I239" i="55"/>
  <c r="H239" i="55"/>
  <c r="G239" i="55"/>
  <c r="F239" i="55"/>
  <c r="E239" i="55"/>
  <c r="Q238" i="55"/>
  <c r="P237" i="55"/>
  <c r="O237" i="55"/>
  <c r="N237" i="55"/>
  <c r="M237" i="55"/>
  <c r="L237" i="55"/>
  <c r="K237" i="55"/>
  <c r="J237" i="55"/>
  <c r="I237" i="55"/>
  <c r="H237" i="55"/>
  <c r="G237" i="55"/>
  <c r="F237" i="55"/>
  <c r="E237" i="55"/>
  <c r="P236" i="55"/>
  <c r="O236" i="55"/>
  <c r="N236" i="55"/>
  <c r="M236" i="55"/>
  <c r="L236" i="55"/>
  <c r="K236" i="55"/>
  <c r="J236" i="55"/>
  <c r="I236" i="55"/>
  <c r="H236" i="55"/>
  <c r="G236" i="55"/>
  <c r="F236" i="55"/>
  <c r="E236" i="55"/>
  <c r="P235" i="55"/>
  <c r="O235" i="55"/>
  <c r="N235" i="55"/>
  <c r="M235" i="55"/>
  <c r="L235" i="55"/>
  <c r="K235" i="55"/>
  <c r="J235" i="55"/>
  <c r="I235" i="55"/>
  <c r="H235" i="55"/>
  <c r="G235" i="55"/>
  <c r="F235" i="55"/>
  <c r="E235" i="55"/>
  <c r="P234" i="55"/>
  <c r="O234" i="55"/>
  <c r="N234" i="55"/>
  <c r="M234" i="55"/>
  <c r="L234" i="55"/>
  <c r="K234" i="55"/>
  <c r="J234" i="55"/>
  <c r="I234" i="55"/>
  <c r="H234" i="55"/>
  <c r="G234" i="55"/>
  <c r="F234" i="55"/>
  <c r="E234" i="55"/>
  <c r="P233" i="55"/>
  <c r="O233" i="55"/>
  <c r="N233" i="55"/>
  <c r="M233" i="55"/>
  <c r="L233" i="55"/>
  <c r="K233" i="55"/>
  <c r="J233" i="55"/>
  <c r="I233" i="55"/>
  <c r="H233" i="55"/>
  <c r="G233" i="55"/>
  <c r="F233" i="55"/>
  <c r="E233" i="55"/>
  <c r="P232" i="55"/>
  <c r="O232" i="55"/>
  <c r="N232" i="55"/>
  <c r="M232" i="55"/>
  <c r="L232" i="55"/>
  <c r="K232" i="55"/>
  <c r="J232" i="55"/>
  <c r="I232" i="55"/>
  <c r="H232" i="55"/>
  <c r="G232" i="55"/>
  <c r="F232" i="55"/>
  <c r="E232" i="55"/>
  <c r="P231" i="55"/>
  <c r="O231" i="55"/>
  <c r="N231" i="55"/>
  <c r="M231" i="55"/>
  <c r="L231" i="55"/>
  <c r="K231" i="55"/>
  <c r="J231" i="55"/>
  <c r="I231" i="55"/>
  <c r="H231" i="55"/>
  <c r="G231" i="55"/>
  <c r="F231" i="55"/>
  <c r="E231" i="55"/>
  <c r="P196" i="55"/>
  <c r="P220" i="55"/>
  <c r="V41" i="7"/>
  <c r="O196" i="55"/>
  <c r="O220" i="55"/>
  <c r="U41" i="7"/>
  <c r="N196" i="55"/>
  <c r="N220" i="55"/>
  <c r="T41" i="7"/>
  <c r="M196" i="55"/>
  <c r="M220" i="55"/>
  <c r="S41" i="7"/>
  <c r="L196" i="55"/>
  <c r="L220" i="55"/>
  <c r="R41" i="7"/>
  <c r="K196" i="55"/>
  <c r="K220" i="55"/>
  <c r="Q41" i="7"/>
  <c r="J196" i="55"/>
  <c r="J220" i="55"/>
  <c r="P41" i="7"/>
  <c r="I196" i="55"/>
  <c r="I220" i="55"/>
  <c r="O41" i="7"/>
  <c r="H196" i="55"/>
  <c r="H220" i="55"/>
  <c r="N41" i="7"/>
  <c r="G196" i="55"/>
  <c r="G220" i="55"/>
  <c r="M41" i="7"/>
  <c r="F196" i="55"/>
  <c r="F220" i="55"/>
  <c r="L41" i="7"/>
  <c r="E196" i="55"/>
  <c r="E220" i="55"/>
  <c r="K41" i="7"/>
  <c r="P195" i="55"/>
  <c r="P219" i="55"/>
  <c r="V61" i="7"/>
  <c r="O195" i="55"/>
  <c r="O219" i="55"/>
  <c r="U61" i="7"/>
  <c r="N195" i="55"/>
  <c r="N219" i="55"/>
  <c r="T61" i="7"/>
  <c r="M195" i="55"/>
  <c r="M219" i="55"/>
  <c r="S61" i="7"/>
  <c r="L195" i="55"/>
  <c r="L219" i="55"/>
  <c r="R61" i="7"/>
  <c r="K195" i="55"/>
  <c r="K219" i="55"/>
  <c r="Q61" i="7"/>
  <c r="J195" i="55"/>
  <c r="J219" i="55"/>
  <c r="P61" i="7"/>
  <c r="I195" i="55"/>
  <c r="I219" i="55"/>
  <c r="O61" i="7"/>
  <c r="H195" i="55"/>
  <c r="H219" i="55"/>
  <c r="N61" i="7"/>
  <c r="G195" i="55"/>
  <c r="G219" i="55"/>
  <c r="M61" i="7"/>
  <c r="F195" i="55"/>
  <c r="F219" i="55"/>
  <c r="L61" i="7"/>
  <c r="E195" i="55"/>
  <c r="E219" i="55"/>
  <c r="K61" i="7"/>
  <c r="P194" i="55"/>
  <c r="P218" i="55"/>
  <c r="V60" i="7"/>
  <c r="O194" i="55"/>
  <c r="O218" i="55"/>
  <c r="U60" i="7"/>
  <c r="N194" i="55"/>
  <c r="N218" i="55"/>
  <c r="T60" i="7"/>
  <c r="M194" i="55"/>
  <c r="M218" i="55"/>
  <c r="S60" i="7"/>
  <c r="L194" i="55"/>
  <c r="L218" i="55"/>
  <c r="R60" i="7"/>
  <c r="K194" i="55"/>
  <c r="K218" i="55"/>
  <c r="Q60" i="7"/>
  <c r="J194" i="55"/>
  <c r="J218" i="55"/>
  <c r="P60" i="7"/>
  <c r="I194" i="55"/>
  <c r="I218" i="55"/>
  <c r="O60" i="7"/>
  <c r="H194" i="55"/>
  <c r="H218" i="55"/>
  <c r="N60" i="7"/>
  <c r="G194" i="55"/>
  <c r="G218" i="55"/>
  <c r="M60" i="7"/>
  <c r="F194" i="55"/>
  <c r="F38" i="52"/>
  <c r="E194" i="55"/>
  <c r="E218" i="55"/>
  <c r="K60" i="7"/>
  <c r="P193" i="55"/>
  <c r="P217" i="55"/>
  <c r="V59" i="7"/>
  <c r="O193" i="55"/>
  <c r="O217" i="55"/>
  <c r="U59" i="7"/>
  <c r="N193" i="55"/>
  <c r="N217" i="55"/>
  <c r="T59" i="7"/>
  <c r="M193" i="55"/>
  <c r="M217" i="55"/>
  <c r="S59" i="7"/>
  <c r="L193" i="55"/>
  <c r="L217" i="55"/>
  <c r="R59" i="7"/>
  <c r="K193" i="55"/>
  <c r="K217" i="55"/>
  <c r="Q59" i="7"/>
  <c r="J193" i="55"/>
  <c r="J217" i="55"/>
  <c r="P59" i="7"/>
  <c r="I193" i="55"/>
  <c r="I217" i="55"/>
  <c r="O59" i="7"/>
  <c r="H193" i="55"/>
  <c r="H217" i="55"/>
  <c r="N59" i="7"/>
  <c r="G193" i="55"/>
  <c r="G217" i="55"/>
  <c r="M59" i="7"/>
  <c r="F193" i="55"/>
  <c r="F217" i="55"/>
  <c r="L59" i="7"/>
  <c r="E193" i="55"/>
  <c r="E217" i="55"/>
  <c r="K59" i="7"/>
  <c r="P192" i="55"/>
  <c r="P216" i="55"/>
  <c r="V58" i="7"/>
  <c r="O192" i="55"/>
  <c r="O216" i="55"/>
  <c r="U58" i="7"/>
  <c r="N192" i="55"/>
  <c r="N216" i="55"/>
  <c r="T58" i="7"/>
  <c r="M192" i="55"/>
  <c r="M216" i="55"/>
  <c r="S58" i="7"/>
  <c r="L192" i="55"/>
  <c r="L216" i="55"/>
  <c r="R58" i="7"/>
  <c r="K192" i="55"/>
  <c r="K216" i="55"/>
  <c r="Q58" i="7"/>
  <c r="J192" i="55"/>
  <c r="J216" i="55"/>
  <c r="P58" i="7"/>
  <c r="I192" i="55"/>
  <c r="I216" i="55"/>
  <c r="O58" i="7"/>
  <c r="H192" i="55"/>
  <c r="H216" i="55"/>
  <c r="N58" i="7"/>
  <c r="G192" i="55"/>
  <c r="G216" i="55"/>
  <c r="M58" i="7"/>
  <c r="F192" i="55"/>
  <c r="F216" i="55"/>
  <c r="L58" i="7"/>
  <c r="E192" i="55"/>
  <c r="E216" i="55"/>
  <c r="K58" i="7"/>
  <c r="P191" i="55"/>
  <c r="P215" i="55"/>
  <c r="V57" i="7"/>
  <c r="O191" i="55"/>
  <c r="O215" i="55"/>
  <c r="U57" i="7"/>
  <c r="N191" i="55"/>
  <c r="N215" i="55"/>
  <c r="T57" i="7"/>
  <c r="M191" i="55"/>
  <c r="M215" i="55"/>
  <c r="S57" i="7"/>
  <c r="L191" i="55"/>
  <c r="L215" i="55"/>
  <c r="R57" i="7"/>
  <c r="K191" i="55"/>
  <c r="K215" i="55"/>
  <c r="Q57" i="7"/>
  <c r="J191" i="55"/>
  <c r="J215" i="55"/>
  <c r="P57" i="7"/>
  <c r="I191" i="55"/>
  <c r="I215" i="55"/>
  <c r="O57" i="7"/>
  <c r="H191" i="55"/>
  <c r="H215" i="55"/>
  <c r="N57" i="7"/>
  <c r="G191" i="55"/>
  <c r="G215" i="55"/>
  <c r="M57" i="7"/>
  <c r="F191" i="55"/>
  <c r="F215" i="55"/>
  <c r="L57" i="7"/>
  <c r="E191" i="55"/>
  <c r="E215" i="55"/>
  <c r="K57" i="7"/>
  <c r="P189" i="55"/>
  <c r="P213" i="55"/>
  <c r="V55" i="7"/>
  <c r="O189" i="55"/>
  <c r="O213" i="55"/>
  <c r="U55" i="7"/>
  <c r="N189" i="55"/>
  <c r="N213" i="55"/>
  <c r="T55" i="7"/>
  <c r="K189" i="55"/>
  <c r="K213" i="55"/>
  <c r="Q55" i="7"/>
  <c r="H189" i="55"/>
  <c r="H213" i="55"/>
  <c r="N55" i="7"/>
  <c r="G189" i="55"/>
  <c r="G213" i="55"/>
  <c r="M55" i="7"/>
  <c r="E189" i="55"/>
  <c r="E213" i="55"/>
  <c r="K55" i="7"/>
  <c r="P188" i="55"/>
  <c r="P212" i="55"/>
  <c r="V54" i="7"/>
  <c r="O188" i="55"/>
  <c r="O212" i="55"/>
  <c r="U54" i="7"/>
  <c r="N188" i="55"/>
  <c r="M188" i="55"/>
  <c r="M212" i="55"/>
  <c r="S54" i="7"/>
  <c r="L188" i="55"/>
  <c r="L212" i="55"/>
  <c r="R54" i="7"/>
  <c r="K188" i="55"/>
  <c r="K212" i="55"/>
  <c r="Q54" i="7"/>
  <c r="J188" i="55"/>
  <c r="J212" i="55"/>
  <c r="P54" i="7"/>
  <c r="I188" i="55"/>
  <c r="I212" i="55"/>
  <c r="O54" i="7"/>
  <c r="H188" i="55"/>
  <c r="H212" i="55"/>
  <c r="N54" i="7"/>
  <c r="G188" i="55"/>
  <c r="G212" i="55"/>
  <c r="M54" i="7"/>
  <c r="F188" i="55"/>
  <c r="F212" i="55"/>
  <c r="L54" i="7"/>
  <c r="E188" i="55"/>
  <c r="E212" i="55"/>
  <c r="K54" i="7"/>
  <c r="P187" i="55"/>
  <c r="P211" i="55"/>
  <c r="V53" i="7"/>
  <c r="O187" i="55"/>
  <c r="O211" i="55"/>
  <c r="U53" i="7"/>
  <c r="N187" i="55"/>
  <c r="N211" i="55"/>
  <c r="T53" i="7"/>
  <c r="G187" i="55"/>
  <c r="G211" i="55"/>
  <c r="M53" i="7"/>
  <c r="E187" i="55"/>
  <c r="E211" i="55"/>
  <c r="K53" i="7"/>
  <c r="P186" i="55"/>
  <c r="P210" i="55"/>
  <c r="V52" i="7"/>
  <c r="O186" i="55"/>
  <c r="O210" i="55"/>
  <c r="U52" i="7"/>
  <c r="N186" i="55"/>
  <c r="N210" i="55"/>
  <c r="T52" i="7"/>
  <c r="M186" i="55"/>
  <c r="M210" i="55"/>
  <c r="S52" i="7"/>
  <c r="L186" i="55"/>
  <c r="L210" i="55"/>
  <c r="R52" i="7"/>
  <c r="K186" i="55"/>
  <c r="K210" i="55"/>
  <c r="Q52" i="7"/>
  <c r="J186" i="55"/>
  <c r="J210" i="55"/>
  <c r="P52" i="7"/>
  <c r="I186" i="55"/>
  <c r="I210" i="55"/>
  <c r="O52" i="7"/>
  <c r="H186" i="55"/>
  <c r="H210" i="55"/>
  <c r="N52" i="7"/>
  <c r="G186" i="55"/>
  <c r="G210" i="55"/>
  <c r="M52" i="7"/>
  <c r="F186" i="55"/>
  <c r="F210" i="55"/>
  <c r="L52" i="7"/>
  <c r="E186" i="55"/>
  <c r="E210" i="55"/>
  <c r="K52" i="7"/>
  <c r="P185" i="55"/>
  <c r="P209" i="55"/>
  <c r="V51" i="7"/>
  <c r="O185" i="55"/>
  <c r="O209" i="55"/>
  <c r="U51" i="7"/>
  <c r="N185" i="55"/>
  <c r="N209" i="55"/>
  <c r="T51" i="7"/>
  <c r="L185" i="55"/>
  <c r="L209" i="55"/>
  <c r="R51" i="7"/>
  <c r="J185" i="55"/>
  <c r="J209" i="55"/>
  <c r="P51" i="7"/>
  <c r="E185" i="55"/>
  <c r="E209" i="55"/>
  <c r="K51" i="7"/>
  <c r="P184" i="55"/>
  <c r="P208" i="55"/>
  <c r="V50" i="7"/>
  <c r="O184" i="55"/>
  <c r="O208" i="55"/>
  <c r="U50" i="7"/>
  <c r="N184" i="55"/>
  <c r="N208" i="55"/>
  <c r="T50" i="7"/>
  <c r="M184" i="55"/>
  <c r="M208" i="55"/>
  <c r="S50" i="7"/>
  <c r="L184" i="55"/>
  <c r="L208" i="55"/>
  <c r="R50" i="7"/>
  <c r="K184" i="55"/>
  <c r="K208" i="55"/>
  <c r="Q50" i="7"/>
  <c r="J184" i="55"/>
  <c r="J208" i="55"/>
  <c r="P50" i="7"/>
  <c r="I184" i="55"/>
  <c r="I208" i="55"/>
  <c r="O50" i="7"/>
  <c r="H184" i="55"/>
  <c r="H208" i="55"/>
  <c r="N50" i="7"/>
  <c r="G184" i="55"/>
  <c r="G208" i="55"/>
  <c r="M50" i="7"/>
  <c r="E184" i="55"/>
  <c r="E208" i="55"/>
  <c r="K50" i="7"/>
  <c r="P183" i="55"/>
  <c r="P207" i="55"/>
  <c r="V49" i="7"/>
  <c r="O183" i="55"/>
  <c r="O207" i="55"/>
  <c r="U49" i="7"/>
  <c r="N183" i="55"/>
  <c r="N207" i="55"/>
  <c r="T49" i="7"/>
  <c r="K183" i="55"/>
  <c r="K207" i="55"/>
  <c r="Q49" i="7"/>
  <c r="J183" i="55"/>
  <c r="J207" i="55"/>
  <c r="P49" i="7"/>
  <c r="H183" i="55"/>
  <c r="H207" i="55"/>
  <c r="N49" i="7"/>
  <c r="G183" i="55"/>
  <c r="G207" i="55"/>
  <c r="M49" i="7"/>
  <c r="F183" i="55"/>
  <c r="F207" i="55"/>
  <c r="L49" i="7"/>
  <c r="E183" i="55"/>
  <c r="E207" i="55"/>
  <c r="K49" i="7"/>
  <c r="P182" i="55"/>
  <c r="P206" i="55"/>
  <c r="V48" i="7"/>
  <c r="O182" i="55"/>
  <c r="O206" i="55"/>
  <c r="U48" i="7"/>
  <c r="N182" i="55"/>
  <c r="N206" i="55"/>
  <c r="T48" i="7"/>
  <c r="L182" i="55"/>
  <c r="L206" i="55"/>
  <c r="R48" i="7"/>
  <c r="J182" i="55"/>
  <c r="J206" i="55"/>
  <c r="P48" i="7"/>
  <c r="I182" i="55"/>
  <c r="I206" i="55"/>
  <c r="O48" i="7"/>
  <c r="H182" i="55"/>
  <c r="G182" i="55"/>
  <c r="G206" i="55"/>
  <c r="M48" i="7"/>
  <c r="F182" i="55"/>
  <c r="F206" i="55"/>
  <c r="L48" i="7"/>
  <c r="E182" i="55"/>
  <c r="E206" i="55"/>
  <c r="K48" i="7"/>
  <c r="P181" i="55"/>
  <c r="P205" i="55"/>
  <c r="V47" i="7"/>
  <c r="O181" i="55"/>
  <c r="O205" i="55"/>
  <c r="U47" i="7"/>
  <c r="N181" i="55"/>
  <c r="N205" i="55"/>
  <c r="T47" i="7"/>
  <c r="M181" i="55"/>
  <c r="M205" i="55"/>
  <c r="S47" i="7"/>
  <c r="L181" i="55"/>
  <c r="L205" i="55"/>
  <c r="R47" i="7"/>
  <c r="J181" i="55"/>
  <c r="J205" i="55"/>
  <c r="P47" i="7"/>
  <c r="I181" i="55"/>
  <c r="I205" i="55"/>
  <c r="O47" i="7"/>
  <c r="H181" i="55"/>
  <c r="H205" i="55"/>
  <c r="N47" i="7"/>
  <c r="G181" i="55"/>
  <c r="G205" i="55"/>
  <c r="M47" i="7"/>
  <c r="F181" i="55"/>
  <c r="F205" i="55"/>
  <c r="L47" i="7"/>
  <c r="E181" i="55"/>
  <c r="E205" i="55"/>
  <c r="K47" i="7"/>
  <c r="P180" i="55"/>
  <c r="P204" i="55"/>
  <c r="V46" i="7"/>
  <c r="O180" i="55"/>
  <c r="N180" i="55"/>
  <c r="N204" i="55"/>
  <c r="T46" i="7"/>
  <c r="M180" i="55"/>
  <c r="M204" i="55"/>
  <c r="S46" i="7"/>
  <c r="L180" i="55"/>
  <c r="L204" i="55"/>
  <c r="R46" i="7"/>
  <c r="K180" i="55"/>
  <c r="K204" i="55"/>
  <c r="Q46" i="7"/>
  <c r="J180" i="55"/>
  <c r="J204" i="55"/>
  <c r="P46" i="7"/>
  <c r="I180" i="55"/>
  <c r="I204" i="55"/>
  <c r="O46" i="7"/>
  <c r="H180" i="55"/>
  <c r="H204" i="55"/>
  <c r="N46" i="7"/>
  <c r="G180" i="55"/>
  <c r="F180" i="55"/>
  <c r="F204" i="55"/>
  <c r="L46" i="7"/>
  <c r="E180" i="55"/>
  <c r="E204" i="55"/>
  <c r="K46" i="7"/>
  <c r="P179" i="55"/>
  <c r="P203" i="55"/>
  <c r="V45" i="7"/>
  <c r="O179" i="55"/>
  <c r="O203" i="55"/>
  <c r="U45" i="7"/>
  <c r="N179" i="55"/>
  <c r="N203" i="55"/>
  <c r="T45" i="7"/>
  <c r="M179" i="55"/>
  <c r="M203" i="55"/>
  <c r="S45" i="7"/>
  <c r="L179" i="55"/>
  <c r="L203" i="55"/>
  <c r="R45" i="7"/>
  <c r="K179" i="55"/>
  <c r="K203" i="55"/>
  <c r="Q45" i="7"/>
  <c r="J179" i="55"/>
  <c r="J203" i="55"/>
  <c r="P45" i="7"/>
  <c r="I179" i="55"/>
  <c r="I203" i="55"/>
  <c r="O45" i="7"/>
  <c r="H179" i="55"/>
  <c r="H203" i="55"/>
  <c r="N45" i="7"/>
  <c r="G179" i="55"/>
  <c r="G203" i="55"/>
  <c r="M45" i="7"/>
  <c r="F179" i="55"/>
  <c r="F203" i="55"/>
  <c r="L45" i="7"/>
  <c r="E179" i="55"/>
  <c r="E203" i="55"/>
  <c r="K45" i="7"/>
  <c r="P178" i="55"/>
  <c r="P202" i="55"/>
  <c r="V44" i="7"/>
  <c r="O178" i="55"/>
  <c r="O202" i="55"/>
  <c r="U44" i="7"/>
  <c r="N178" i="55"/>
  <c r="N202" i="55"/>
  <c r="T44" i="7"/>
  <c r="M178" i="55"/>
  <c r="M202" i="55"/>
  <c r="S44" i="7"/>
  <c r="L178" i="55"/>
  <c r="L202" i="55"/>
  <c r="R44" i="7"/>
  <c r="K178" i="55"/>
  <c r="K202" i="55"/>
  <c r="Q44" i="7"/>
  <c r="J178" i="55"/>
  <c r="J202" i="55"/>
  <c r="P44" i="7"/>
  <c r="I178" i="55"/>
  <c r="I202" i="55"/>
  <c r="O44" i="7"/>
  <c r="H178" i="55"/>
  <c r="H202" i="55"/>
  <c r="N44" i="7"/>
  <c r="G178" i="55"/>
  <c r="G202" i="55"/>
  <c r="M44" i="7"/>
  <c r="F178" i="55"/>
  <c r="F202" i="55"/>
  <c r="L44" i="7"/>
  <c r="E178" i="55"/>
  <c r="E202" i="55"/>
  <c r="K44" i="7"/>
  <c r="P177" i="55"/>
  <c r="P201" i="55"/>
  <c r="V43" i="7"/>
  <c r="O177" i="55"/>
  <c r="O201" i="55"/>
  <c r="U43" i="7"/>
  <c r="N177" i="55"/>
  <c r="N201" i="55"/>
  <c r="T43" i="7"/>
  <c r="M177" i="55"/>
  <c r="M201" i="55"/>
  <c r="S43" i="7"/>
  <c r="L177" i="55"/>
  <c r="L201" i="55"/>
  <c r="R43" i="7"/>
  <c r="K177" i="55"/>
  <c r="K201" i="55"/>
  <c r="Q43" i="7"/>
  <c r="J177" i="55"/>
  <c r="J201" i="55"/>
  <c r="P43" i="7"/>
  <c r="I177" i="55"/>
  <c r="I201" i="55"/>
  <c r="O43" i="7"/>
  <c r="H177" i="55"/>
  <c r="H201" i="55"/>
  <c r="N43" i="7"/>
  <c r="G177" i="55"/>
  <c r="G201" i="55"/>
  <c r="M43" i="7"/>
  <c r="F177" i="55"/>
  <c r="F201" i="55"/>
  <c r="L43" i="7"/>
  <c r="E177" i="55"/>
  <c r="E201" i="55"/>
  <c r="K43" i="7"/>
  <c r="P143" i="55"/>
  <c r="P167" i="55"/>
  <c r="O143" i="55"/>
  <c r="O167" i="55"/>
  <c r="N143" i="55"/>
  <c r="N167" i="55"/>
  <c r="M143" i="55"/>
  <c r="M167" i="55"/>
  <c r="L143" i="55"/>
  <c r="L167" i="55"/>
  <c r="K143" i="55"/>
  <c r="K167" i="55"/>
  <c r="J143" i="55"/>
  <c r="J167" i="55"/>
  <c r="I143" i="55"/>
  <c r="I167" i="55"/>
  <c r="H143" i="55"/>
  <c r="H167" i="55"/>
  <c r="G143" i="55"/>
  <c r="G167" i="55"/>
  <c r="F143" i="55"/>
  <c r="F167" i="55"/>
  <c r="E143" i="55"/>
  <c r="E167" i="55"/>
  <c r="P142" i="55"/>
  <c r="P166" i="55"/>
  <c r="O142" i="55"/>
  <c r="O166" i="55"/>
  <c r="N142" i="55"/>
  <c r="N166" i="55"/>
  <c r="M142" i="55"/>
  <c r="M166" i="55"/>
  <c r="L142" i="55"/>
  <c r="L166" i="55"/>
  <c r="K142" i="55"/>
  <c r="K166" i="55"/>
  <c r="J142" i="55"/>
  <c r="J166" i="55"/>
  <c r="I142" i="55"/>
  <c r="I166" i="55"/>
  <c r="H142" i="55"/>
  <c r="H166" i="55"/>
  <c r="G142" i="55"/>
  <c r="G166" i="55"/>
  <c r="F142" i="55"/>
  <c r="F166" i="55"/>
  <c r="E142" i="55"/>
  <c r="E166" i="55"/>
  <c r="P141" i="55"/>
  <c r="P165" i="55"/>
  <c r="O141" i="55"/>
  <c r="O165" i="55"/>
  <c r="N141" i="55"/>
  <c r="N165" i="55"/>
  <c r="M141" i="55"/>
  <c r="M165" i="55"/>
  <c r="L141" i="55"/>
  <c r="L165" i="55"/>
  <c r="K141" i="55"/>
  <c r="K165" i="55"/>
  <c r="J141" i="55"/>
  <c r="J165" i="55"/>
  <c r="I141" i="55"/>
  <c r="I165" i="55"/>
  <c r="H141" i="55"/>
  <c r="H165" i="55"/>
  <c r="G141" i="55"/>
  <c r="G165" i="55"/>
  <c r="F141" i="55"/>
  <c r="F165" i="55"/>
  <c r="E141" i="55"/>
  <c r="E165" i="55"/>
  <c r="P140" i="55"/>
  <c r="P164" i="55"/>
  <c r="O140" i="55"/>
  <c r="O164" i="55"/>
  <c r="N140" i="55"/>
  <c r="N164" i="55"/>
  <c r="M140" i="55"/>
  <c r="M164" i="55"/>
  <c r="L140" i="55"/>
  <c r="L164" i="55"/>
  <c r="K140" i="55"/>
  <c r="K164" i="55"/>
  <c r="J140" i="55"/>
  <c r="J164" i="55"/>
  <c r="I140" i="55"/>
  <c r="I164" i="55"/>
  <c r="H140" i="55"/>
  <c r="H164" i="55"/>
  <c r="G140" i="55"/>
  <c r="G164" i="55"/>
  <c r="F140" i="55"/>
  <c r="F164" i="55"/>
  <c r="E140" i="55"/>
  <c r="E164" i="55"/>
  <c r="P139" i="55"/>
  <c r="P163" i="55"/>
  <c r="O139" i="55"/>
  <c r="O163" i="55"/>
  <c r="N139" i="55"/>
  <c r="N163" i="55"/>
  <c r="M139" i="55"/>
  <c r="M163" i="55"/>
  <c r="L139" i="55"/>
  <c r="L163" i="55"/>
  <c r="K139" i="55"/>
  <c r="K163" i="55"/>
  <c r="J139" i="55"/>
  <c r="J163" i="55"/>
  <c r="I139" i="55"/>
  <c r="I163" i="55"/>
  <c r="H139" i="55"/>
  <c r="H163" i="55"/>
  <c r="G139" i="55"/>
  <c r="G163" i="55"/>
  <c r="F139" i="55"/>
  <c r="F163" i="55"/>
  <c r="E139" i="55"/>
  <c r="E163" i="55"/>
  <c r="P138" i="55"/>
  <c r="P162" i="55"/>
  <c r="O138" i="55"/>
  <c r="O162" i="55"/>
  <c r="N138" i="55"/>
  <c r="N162" i="55"/>
  <c r="M138" i="55"/>
  <c r="M162" i="55"/>
  <c r="L138" i="55"/>
  <c r="L162" i="55"/>
  <c r="K138" i="55"/>
  <c r="K162" i="55"/>
  <c r="J138" i="55"/>
  <c r="J162" i="55"/>
  <c r="I138" i="55"/>
  <c r="I162" i="55"/>
  <c r="H138" i="55"/>
  <c r="H162" i="55"/>
  <c r="G138" i="55"/>
  <c r="G162" i="55"/>
  <c r="F138" i="55"/>
  <c r="F162" i="55"/>
  <c r="E138" i="55"/>
  <c r="E162" i="55"/>
  <c r="P136" i="55"/>
  <c r="P160" i="55"/>
  <c r="O136" i="55"/>
  <c r="O160" i="55"/>
  <c r="N136" i="55"/>
  <c r="N160" i="55"/>
  <c r="M136" i="55"/>
  <c r="M160" i="55"/>
  <c r="L136" i="55"/>
  <c r="L160" i="55"/>
  <c r="K136" i="55"/>
  <c r="K160" i="55"/>
  <c r="J136" i="55"/>
  <c r="J160" i="55"/>
  <c r="I136" i="55"/>
  <c r="I160" i="55"/>
  <c r="H136" i="55"/>
  <c r="H160" i="55"/>
  <c r="G136" i="55"/>
  <c r="G160" i="55"/>
  <c r="F136" i="55"/>
  <c r="F160" i="55"/>
  <c r="E136" i="55"/>
  <c r="E160" i="55"/>
  <c r="P135" i="55"/>
  <c r="P159" i="55"/>
  <c r="O135" i="55"/>
  <c r="O159" i="55"/>
  <c r="N135" i="55"/>
  <c r="N159" i="55"/>
  <c r="M135" i="55"/>
  <c r="M159" i="55"/>
  <c r="L135" i="55"/>
  <c r="L159" i="55"/>
  <c r="K135" i="55"/>
  <c r="K159" i="55"/>
  <c r="J135" i="55"/>
  <c r="J159" i="55"/>
  <c r="I135" i="55"/>
  <c r="I159" i="55"/>
  <c r="H135" i="55"/>
  <c r="H159" i="55"/>
  <c r="G135" i="55"/>
  <c r="G159" i="55"/>
  <c r="F135" i="55"/>
  <c r="F159" i="55"/>
  <c r="E135" i="55"/>
  <c r="E159" i="55"/>
  <c r="P134" i="55"/>
  <c r="P158" i="55"/>
  <c r="O134" i="55"/>
  <c r="O158" i="55"/>
  <c r="N134" i="55"/>
  <c r="N158" i="55"/>
  <c r="M134" i="55"/>
  <c r="M158" i="55"/>
  <c r="L134" i="55"/>
  <c r="L158" i="55"/>
  <c r="K134" i="55"/>
  <c r="K158" i="55"/>
  <c r="J134" i="55"/>
  <c r="J158" i="55"/>
  <c r="I134" i="55"/>
  <c r="I158" i="55"/>
  <c r="H134" i="55"/>
  <c r="H158" i="55"/>
  <c r="G134" i="55"/>
  <c r="G158" i="55"/>
  <c r="F134" i="55"/>
  <c r="F158" i="55"/>
  <c r="E134" i="55"/>
  <c r="E158" i="55"/>
  <c r="P133" i="55"/>
  <c r="P157" i="55"/>
  <c r="O133" i="55"/>
  <c r="O157" i="55"/>
  <c r="N133" i="55"/>
  <c r="N157" i="55"/>
  <c r="M133" i="55"/>
  <c r="M157" i="55"/>
  <c r="L133" i="55"/>
  <c r="L157" i="55"/>
  <c r="K133" i="55"/>
  <c r="K157" i="55"/>
  <c r="J133" i="55"/>
  <c r="J157" i="55"/>
  <c r="I133" i="55"/>
  <c r="I157" i="55"/>
  <c r="H133" i="55"/>
  <c r="H157" i="55"/>
  <c r="G133" i="55"/>
  <c r="G157" i="55"/>
  <c r="F133" i="55"/>
  <c r="F157" i="55"/>
  <c r="E133" i="55"/>
  <c r="E157" i="55"/>
  <c r="P132" i="55"/>
  <c r="P156" i="55"/>
  <c r="O132" i="55"/>
  <c r="O156" i="55"/>
  <c r="N132" i="55"/>
  <c r="N156" i="55"/>
  <c r="M132" i="55"/>
  <c r="M156" i="55"/>
  <c r="L132" i="55"/>
  <c r="L156" i="55"/>
  <c r="K132" i="55"/>
  <c r="K156" i="55"/>
  <c r="J132" i="55"/>
  <c r="J156" i="55"/>
  <c r="I132" i="55"/>
  <c r="I156" i="55"/>
  <c r="H132" i="55"/>
  <c r="H156" i="55"/>
  <c r="G132" i="55"/>
  <c r="G156" i="55"/>
  <c r="F132" i="55"/>
  <c r="F156" i="55"/>
  <c r="E132" i="55"/>
  <c r="E156" i="55"/>
  <c r="P131" i="55"/>
  <c r="P155" i="55"/>
  <c r="O131" i="55"/>
  <c r="O155" i="55"/>
  <c r="N131" i="55"/>
  <c r="N155" i="55"/>
  <c r="M131" i="55"/>
  <c r="M155" i="55"/>
  <c r="L131" i="55"/>
  <c r="L155" i="55"/>
  <c r="K131" i="55"/>
  <c r="K155" i="55"/>
  <c r="J131" i="55"/>
  <c r="J155" i="55"/>
  <c r="I131" i="55"/>
  <c r="I155" i="55"/>
  <c r="H131" i="55"/>
  <c r="H155" i="55"/>
  <c r="G131" i="55"/>
  <c r="G155" i="55"/>
  <c r="F131" i="55"/>
  <c r="F155" i="55"/>
  <c r="E131" i="55"/>
  <c r="E155" i="55"/>
  <c r="P130" i="55"/>
  <c r="P154" i="55"/>
  <c r="O130" i="55"/>
  <c r="O154" i="55"/>
  <c r="N130" i="55"/>
  <c r="N154" i="55"/>
  <c r="M130" i="55"/>
  <c r="M154" i="55"/>
  <c r="L130" i="55"/>
  <c r="L154" i="55"/>
  <c r="K130" i="55"/>
  <c r="K154" i="55"/>
  <c r="J130" i="55"/>
  <c r="J154" i="55"/>
  <c r="I130" i="55"/>
  <c r="I154" i="55"/>
  <c r="H130" i="55"/>
  <c r="H154" i="55"/>
  <c r="G130" i="55"/>
  <c r="G154" i="55"/>
  <c r="F130" i="55"/>
  <c r="F154" i="55"/>
  <c r="E130" i="55"/>
  <c r="E154" i="55"/>
  <c r="P129" i="55"/>
  <c r="P153" i="55"/>
  <c r="O129" i="55"/>
  <c r="O153" i="55"/>
  <c r="N129" i="55"/>
  <c r="N153" i="55"/>
  <c r="M129" i="55"/>
  <c r="M153" i="55"/>
  <c r="L129" i="55"/>
  <c r="L153" i="55"/>
  <c r="K129" i="55"/>
  <c r="K153" i="55"/>
  <c r="J129" i="55"/>
  <c r="J153" i="55"/>
  <c r="I129" i="55"/>
  <c r="I153" i="55"/>
  <c r="H129" i="55"/>
  <c r="H153" i="55"/>
  <c r="G129" i="55"/>
  <c r="G153" i="55"/>
  <c r="F129" i="55"/>
  <c r="F153" i="55"/>
  <c r="E129" i="55"/>
  <c r="E153" i="55"/>
  <c r="P128" i="55"/>
  <c r="P152" i="55"/>
  <c r="O128" i="55"/>
  <c r="O152" i="55"/>
  <c r="N128" i="55"/>
  <c r="N152" i="55"/>
  <c r="M128" i="55"/>
  <c r="M152" i="55"/>
  <c r="L128" i="55"/>
  <c r="L152" i="55"/>
  <c r="K128" i="55"/>
  <c r="K152" i="55"/>
  <c r="J128" i="55"/>
  <c r="J152" i="55"/>
  <c r="I128" i="55"/>
  <c r="I152" i="55"/>
  <c r="H128" i="55"/>
  <c r="H152" i="55"/>
  <c r="G128" i="55"/>
  <c r="G152" i="55"/>
  <c r="F128" i="55"/>
  <c r="F152" i="55"/>
  <c r="E128" i="55"/>
  <c r="E152" i="55"/>
  <c r="P127" i="55"/>
  <c r="P151" i="55"/>
  <c r="O127" i="55"/>
  <c r="O151" i="55"/>
  <c r="N127" i="55"/>
  <c r="N151" i="55"/>
  <c r="M127" i="55"/>
  <c r="M151" i="55"/>
  <c r="L127" i="55"/>
  <c r="L151" i="55"/>
  <c r="K127" i="55"/>
  <c r="K151" i="55"/>
  <c r="J127" i="55"/>
  <c r="J151" i="55"/>
  <c r="I127" i="55"/>
  <c r="I151" i="55"/>
  <c r="H127" i="55"/>
  <c r="H151" i="55"/>
  <c r="G127" i="55"/>
  <c r="G151" i="55"/>
  <c r="F127" i="55"/>
  <c r="F151" i="55"/>
  <c r="E127" i="55"/>
  <c r="E151" i="55"/>
  <c r="P126" i="55"/>
  <c r="P150" i="55"/>
  <c r="O126" i="55"/>
  <c r="O150" i="55"/>
  <c r="N126" i="55"/>
  <c r="N150" i="55"/>
  <c r="M126" i="55"/>
  <c r="M150" i="55"/>
  <c r="L126" i="55"/>
  <c r="L150" i="55"/>
  <c r="K126" i="55"/>
  <c r="K150" i="55"/>
  <c r="J126" i="55"/>
  <c r="J150" i="55"/>
  <c r="I126" i="55"/>
  <c r="I150" i="55"/>
  <c r="H126" i="55"/>
  <c r="H150" i="55"/>
  <c r="G126" i="55"/>
  <c r="G150" i="55"/>
  <c r="F126" i="55"/>
  <c r="F150" i="55"/>
  <c r="E126" i="55"/>
  <c r="E150" i="55"/>
  <c r="P125" i="55"/>
  <c r="P149" i="55"/>
  <c r="O125" i="55"/>
  <c r="O149" i="55"/>
  <c r="N125" i="55"/>
  <c r="N149" i="55"/>
  <c r="M125" i="55"/>
  <c r="M149" i="55"/>
  <c r="L125" i="55"/>
  <c r="L149" i="55"/>
  <c r="K125" i="55"/>
  <c r="K149" i="55"/>
  <c r="J125" i="55"/>
  <c r="J149" i="55"/>
  <c r="I125" i="55"/>
  <c r="I149" i="55"/>
  <c r="H125" i="55"/>
  <c r="H149" i="55"/>
  <c r="G125" i="55"/>
  <c r="G149" i="55"/>
  <c r="F125" i="55"/>
  <c r="F149" i="55"/>
  <c r="E125" i="55"/>
  <c r="E149" i="55"/>
  <c r="P124" i="55"/>
  <c r="P148" i="55"/>
  <c r="O124" i="55"/>
  <c r="O148" i="55"/>
  <c r="N124" i="55"/>
  <c r="N148" i="55"/>
  <c r="M124" i="55"/>
  <c r="M148" i="55"/>
  <c r="L124" i="55"/>
  <c r="L148" i="55"/>
  <c r="K124" i="55"/>
  <c r="K148" i="55"/>
  <c r="J124" i="55"/>
  <c r="J148" i="55"/>
  <c r="I124" i="55"/>
  <c r="I148" i="55"/>
  <c r="H124" i="55"/>
  <c r="H148" i="55"/>
  <c r="G124" i="55"/>
  <c r="G148" i="55"/>
  <c r="F124" i="55"/>
  <c r="F148" i="55"/>
  <c r="E124" i="55"/>
  <c r="E148" i="55"/>
  <c r="CZ116" i="55"/>
  <c r="CZ115" i="55"/>
  <c r="CY113" i="55"/>
  <c r="CZ113" i="55"/>
  <c r="CV113" i="55"/>
  <c r="CW113" i="55"/>
  <c r="CT113" i="55"/>
  <c r="CR113" i="55"/>
  <c r="CO113" i="55"/>
  <c r="CL113" i="55"/>
  <c r="CJ113" i="55"/>
  <c r="CG113" i="55"/>
  <c r="CD113" i="55"/>
  <c r="CB113" i="55"/>
  <c r="BY113" i="55"/>
  <c r="BV113" i="55"/>
  <c r="BT113" i="55"/>
  <c r="BQ113" i="55"/>
  <c r="BN113" i="55"/>
  <c r="BL113" i="55"/>
  <c r="BI113" i="55"/>
  <c r="BF113" i="55"/>
  <c r="BD113" i="55"/>
  <c r="BA113" i="55"/>
  <c r="AX113" i="55"/>
  <c r="AV113" i="55"/>
  <c r="AS113" i="55"/>
  <c r="AP113" i="55"/>
  <c r="AN113" i="55"/>
  <c r="AK113" i="55"/>
  <c r="AH113" i="55"/>
  <c r="AF113" i="55"/>
  <c r="AC113" i="55"/>
  <c r="Z113" i="55"/>
  <c r="X113" i="55"/>
  <c r="U113" i="55"/>
  <c r="R113" i="55"/>
  <c r="P113" i="55"/>
  <c r="M113" i="55"/>
  <c r="J113" i="55"/>
  <c r="H113" i="55"/>
  <c r="E113" i="55"/>
  <c r="CQ111" i="55"/>
  <c r="CN111" i="55"/>
  <c r="CI111" i="55"/>
  <c r="CF111" i="55"/>
  <c r="CA111" i="55"/>
  <c r="BX111" i="55"/>
  <c r="BS111" i="55"/>
  <c r="BP111" i="55"/>
  <c r="BK111" i="55"/>
  <c r="BH111" i="55"/>
  <c r="BC111" i="55"/>
  <c r="AZ111" i="55"/>
  <c r="AU111" i="55"/>
  <c r="AR111" i="55"/>
  <c r="AM111" i="55"/>
  <c r="AJ111" i="55"/>
  <c r="AB111" i="55"/>
  <c r="W111" i="55"/>
  <c r="T111" i="55"/>
  <c r="U111" i="55"/>
  <c r="O111" i="55"/>
  <c r="L111" i="55"/>
  <c r="D111" i="55"/>
  <c r="CY110" i="55"/>
  <c r="CV110" i="55"/>
  <c r="CT110" i="55"/>
  <c r="CR110" i="55"/>
  <c r="CO110" i="55"/>
  <c r="CL110" i="55"/>
  <c r="CJ110" i="55"/>
  <c r="CG110" i="55"/>
  <c r="CD110" i="55"/>
  <c r="CB110" i="55"/>
  <c r="BY110" i="55"/>
  <c r="BV110" i="55"/>
  <c r="BT110" i="55"/>
  <c r="BQ110" i="55"/>
  <c r="BN110" i="55"/>
  <c r="BL110" i="55"/>
  <c r="BI110" i="55"/>
  <c r="BF110" i="55"/>
  <c r="BD110" i="55"/>
  <c r="BA110" i="55"/>
  <c r="AX110" i="55"/>
  <c r="AV110" i="55"/>
  <c r="AS110" i="55"/>
  <c r="AP110" i="55"/>
  <c r="AN110" i="55"/>
  <c r="AK110" i="55"/>
  <c r="AH110" i="55"/>
  <c r="AF110" i="55"/>
  <c r="AC110" i="55"/>
  <c r="Z110" i="55"/>
  <c r="X110" i="55"/>
  <c r="U110" i="55"/>
  <c r="R110" i="55"/>
  <c r="P110" i="55"/>
  <c r="M110" i="55"/>
  <c r="J110" i="55"/>
  <c r="H110" i="55"/>
  <c r="E110" i="55"/>
  <c r="CY109" i="55"/>
  <c r="CV109" i="55"/>
  <c r="CT109" i="55"/>
  <c r="CR109" i="55"/>
  <c r="CO109" i="55"/>
  <c r="CL109" i="55"/>
  <c r="CJ109" i="55"/>
  <c r="CG109" i="55"/>
  <c r="CD109" i="55"/>
  <c r="CB109" i="55"/>
  <c r="BY109" i="55"/>
  <c r="BV109" i="55"/>
  <c r="BT109" i="55"/>
  <c r="BQ109" i="55"/>
  <c r="BN109" i="55"/>
  <c r="BL109" i="55"/>
  <c r="BI109" i="55"/>
  <c r="BF109" i="55"/>
  <c r="BD109" i="55"/>
  <c r="BA109" i="55"/>
  <c r="AX109" i="55"/>
  <c r="AV109" i="55"/>
  <c r="AS109" i="55"/>
  <c r="AP109" i="55"/>
  <c r="AN109" i="55"/>
  <c r="AK109" i="55"/>
  <c r="AH109" i="55"/>
  <c r="AF109" i="55"/>
  <c r="AC109" i="55"/>
  <c r="Z109" i="55"/>
  <c r="X109" i="55"/>
  <c r="U109" i="55"/>
  <c r="R109" i="55"/>
  <c r="P109" i="55"/>
  <c r="M109" i="55"/>
  <c r="J109" i="55"/>
  <c r="H109" i="55"/>
  <c r="E109" i="55"/>
  <c r="CY108" i="55"/>
  <c r="CV108" i="55"/>
  <c r="CT108" i="55"/>
  <c r="CR108" i="55"/>
  <c r="CO108" i="55"/>
  <c r="CL108" i="55"/>
  <c r="CJ108" i="55"/>
  <c r="CG108" i="55"/>
  <c r="CD108" i="55"/>
  <c r="CB108" i="55"/>
  <c r="BY108" i="55"/>
  <c r="BV108" i="55"/>
  <c r="BT108" i="55"/>
  <c r="BQ108" i="55"/>
  <c r="BN108" i="55"/>
  <c r="BL108" i="55"/>
  <c r="BI108" i="55"/>
  <c r="BF108" i="55"/>
  <c r="BD108" i="55"/>
  <c r="BA108" i="55"/>
  <c r="AX108" i="55"/>
  <c r="AV108" i="55"/>
  <c r="AS108" i="55"/>
  <c r="AP108" i="55"/>
  <c r="AN108" i="55"/>
  <c r="AK108" i="55"/>
  <c r="AH108" i="55"/>
  <c r="AF108" i="55"/>
  <c r="AC108" i="55"/>
  <c r="Z108" i="55"/>
  <c r="X108" i="55"/>
  <c r="U108" i="55"/>
  <c r="R108" i="55"/>
  <c r="P108" i="55"/>
  <c r="M108" i="55"/>
  <c r="J108" i="55"/>
  <c r="H108" i="55"/>
  <c r="E108" i="55"/>
  <c r="CY107" i="55"/>
  <c r="CV107" i="55"/>
  <c r="CT107" i="55"/>
  <c r="CR107" i="55"/>
  <c r="CO107" i="55"/>
  <c r="CL107" i="55"/>
  <c r="CJ107" i="55"/>
  <c r="CG107" i="55"/>
  <c r="CD107" i="55"/>
  <c r="CB107" i="55"/>
  <c r="BY107" i="55"/>
  <c r="BV107" i="55"/>
  <c r="BT107" i="55"/>
  <c r="BQ107" i="55"/>
  <c r="BN107" i="55"/>
  <c r="BL107" i="55"/>
  <c r="BI107" i="55"/>
  <c r="BF107" i="55"/>
  <c r="BD107" i="55"/>
  <c r="BA107" i="55"/>
  <c r="AX107" i="55"/>
  <c r="AV107" i="55"/>
  <c r="AS107" i="55"/>
  <c r="AP107" i="55"/>
  <c r="AN107" i="55"/>
  <c r="AK107" i="55"/>
  <c r="AH107" i="55"/>
  <c r="AF107" i="55"/>
  <c r="AC107" i="55"/>
  <c r="Z107" i="55"/>
  <c r="X107" i="55"/>
  <c r="U107" i="55"/>
  <c r="R107" i="55"/>
  <c r="P107" i="55"/>
  <c r="M107" i="55"/>
  <c r="J107" i="55"/>
  <c r="H107" i="55"/>
  <c r="E107" i="55"/>
  <c r="CY106" i="55"/>
  <c r="CV106" i="55"/>
  <c r="CT106" i="55"/>
  <c r="CR106" i="55"/>
  <c r="CO106" i="55"/>
  <c r="CL106" i="55"/>
  <c r="CJ106" i="55"/>
  <c r="CG106" i="55"/>
  <c r="R50" i="5"/>
  <c r="CD106" i="55"/>
  <c r="CB106" i="55"/>
  <c r="BY106" i="55"/>
  <c r="Q50" i="5"/>
  <c r="BV106" i="55"/>
  <c r="BT106" i="55"/>
  <c r="BQ106" i="55"/>
  <c r="P50" i="5"/>
  <c r="BN106" i="55"/>
  <c r="BL106" i="55"/>
  <c r="BI106" i="55"/>
  <c r="O50" i="5"/>
  <c r="BF106" i="55"/>
  <c r="BD106" i="55"/>
  <c r="BA106" i="55"/>
  <c r="N50" i="5"/>
  <c r="AX106" i="55"/>
  <c r="AV106" i="55"/>
  <c r="AS106" i="55"/>
  <c r="M50" i="5"/>
  <c r="AP106" i="55"/>
  <c r="AN106" i="55"/>
  <c r="AK106" i="55"/>
  <c r="L50" i="5"/>
  <c r="AH106" i="55"/>
  <c r="AF106" i="55"/>
  <c r="AC106" i="55"/>
  <c r="K50" i="5"/>
  <c r="Z106" i="55"/>
  <c r="X106" i="55"/>
  <c r="U106" i="55"/>
  <c r="J50" i="5"/>
  <c r="R106" i="55"/>
  <c r="P106" i="55"/>
  <c r="M106" i="55"/>
  <c r="I50" i="5"/>
  <c r="J106" i="55"/>
  <c r="H106" i="55"/>
  <c r="E106" i="55"/>
  <c r="H50" i="5"/>
  <c r="CV105" i="55"/>
  <c r="CT105" i="55"/>
  <c r="CR105" i="55"/>
  <c r="CO105" i="55"/>
  <c r="S51" i="5"/>
  <c r="S104" i="5"/>
  <c r="CL105" i="55"/>
  <c r="CJ105" i="55"/>
  <c r="CG105" i="55"/>
  <c r="R51" i="5"/>
  <c r="R104" i="5"/>
  <c r="CD105" i="55"/>
  <c r="CB105" i="55"/>
  <c r="BY105" i="55"/>
  <c r="Q51" i="5"/>
  <c r="Q104" i="5"/>
  <c r="BV105" i="55"/>
  <c r="BT105" i="55"/>
  <c r="BQ105" i="55"/>
  <c r="P51" i="5"/>
  <c r="P104" i="5"/>
  <c r="BN105" i="55"/>
  <c r="BL105" i="55"/>
  <c r="BI105" i="55"/>
  <c r="O51" i="5"/>
  <c r="O104" i="5"/>
  <c r="BF105" i="55"/>
  <c r="BD105" i="55"/>
  <c r="BA105" i="55"/>
  <c r="N51" i="5"/>
  <c r="N104" i="5"/>
  <c r="AX105" i="55"/>
  <c r="AV105" i="55"/>
  <c r="AS105" i="55"/>
  <c r="M51" i="5"/>
  <c r="M104" i="5"/>
  <c r="AP105" i="55"/>
  <c r="AN105" i="55"/>
  <c r="AK105" i="55"/>
  <c r="L51" i="5"/>
  <c r="L104" i="5"/>
  <c r="AF105" i="55"/>
  <c r="AC105" i="55"/>
  <c r="K51" i="5"/>
  <c r="K104" i="5"/>
  <c r="Z105" i="55"/>
  <c r="X105" i="55"/>
  <c r="U105" i="55"/>
  <c r="J51" i="5"/>
  <c r="J104" i="5"/>
  <c r="R105" i="55"/>
  <c r="P105" i="55"/>
  <c r="M105" i="55"/>
  <c r="I51" i="5"/>
  <c r="I104" i="5"/>
  <c r="J105" i="55"/>
  <c r="H105" i="55"/>
  <c r="E105" i="55"/>
  <c r="H51" i="5"/>
  <c r="CY104" i="55"/>
  <c r="CV104" i="55"/>
  <c r="CT104" i="55"/>
  <c r="CR104" i="55"/>
  <c r="CO104" i="55"/>
  <c r="CL104" i="55"/>
  <c r="CJ104" i="55"/>
  <c r="CG104" i="55"/>
  <c r="CD104" i="55"/>
  <c r="CB104" i="55"/>
  <c r="BY104" i="55"/>
  <c r="BV104" i="55"/>
  <c r="BT104" i="55"/>
  <c r="BQ104" i="55"/>
  <c r="BN104" i="55"/>
  <c r="BL104" i="55"/>
  <c r="BI104" i="55"/>
  <c r="BF104" i="55"/>
  <c r="BD104" i="55"/>
  <c r="BA104" i="55"/>
  <c r="AX104" i="55"/>
  <c r="AV104" i="55"/>
  <c r="AS104" i="55"/>
  <c r="AP104" i="55"/>
  <c r="AN104" i="55"/>
  <c r="AK104" i="55"/>
  <c r="AH104" i="55"/>
  <c r="AF104" i="55"/>
  <c r="AC104" i="55"/>
  <c r="Z104" i="55"/>
  <c r="X104" i="55"/>
  <c r="U104" i="55"/>
  <c r="R104" i="55"/>
  <c r="P104" i="55"/>
  <c r="M104" i="55"/>
  <c r="J104" i="55"/>
  <c r="H104" i="55"/>
  <c r="E104" i="55"/>
  <c r="CY103" i="55"/>
  <c r="CV103" i="55"/>
  <c r="CT103" i="55"/>
  <c r="CR103" i="55"/>
  <c r="CO103" i="55"/>
  <c r="CL103" i="55"/>
  <c r="CJ103" i="55"/>
  <c r="CG103" i="55"/>
  <c r="CD103" i="55"/>
  <c r="CB103" i="55"/>
  <c r="BY103" i="55"/>
  <c r="BV103" i="55"/>
  <c r="BT103" i="55"/>
  <c r="BQ103" i="55"/>
  <c r="BN103" i="55"/>
  <c r="BL103" i="55"/>
  <c r="BI103" i="55"/>
  <c r="BF103" i="55"/>
  <c r="BD103" i="55"/>
  <c r="BA103" i="55"/>
  <c r="AX103" i="55"/>
  <c r="AV103" i="55"/>
  <c r="AS103" i="55"/>
  <c r="AP103" i="55"/>
  <c r="AN103" i="55"/>
  <c r="AK103" i="55"/>
  <c r="AH103" i="55"/>
  <c r="AF103" i="55"/>
  <c r="AC103" i="55"/>
  <c r="Z103" i="55"/>
  <c r="X103" i="55"/>
  <c r="U103" i="55"/>
  <c r="R103" i="55"/>
  <c r="P103" i="55"/>
  <c r="M103" i="55"/>
  <c r="J103" i="55"/>
  <c r="H103" i="55"/>
  <c r="E103" i="55"/>
  <c r="CV102" i="55"/>
  <c r="CT102" i="55"/>
  <c r="CR102" i="55"/>
  <c r="CO102" i="55"/>
  <c r="CL102" i="55"/>
  <c r="CJ102" i="55"/>
  <c r="CG102" i="55"/>
  <c r="CD102" i="55"/>
  <c r="CB102" i="55"/>
  <c r="BY102" i="55"/>
  <c r="BV102" i="55"/>
  <c r="BT102" i="55"/>
  <c r="BQ102" i="55"/>
  <c r="BN102" i="55"/>
  <c r="BL102" i="55"/>
  <c r="BI102" i="55"/>
  <c r="BF102" i="55"/>
  <c r="BD102" i="55"/>
  <c r="BA102" i="55"/>
  <c r="AX102" i="55"/>
  <c r="AV102" i="55"/>
  <c r="AS102" i="55"/>
  <c r="AP102" i="55"/>
  <c r="AN102" i="55"/>
  <c r="AK102" i="55"/>
  <c r="AH102" i="55"/>
  <c r="AF102" i="55"/>
  <c r="AC102" i="55"/>
  <c r="Z102" i="55"/>
  <c r="X102" i="55"/>
  <c r="U102" i="55"/>
  <c r="R102" i="55"/>
  <c r="P102" i="55"/>
  <c r="M102" i="55"/>
  <c r="G111" i="55"/>
  <c r="E102" i="55"/>
  <c r="CT101" i="55"/>
  <c r="CL101" i="55"/>
  <c r="CD101" i="55"/>
  <c r="BV101" i="55"/>
  <c r="BN101" i="55"/>
  <c r="BF101" i="55"/>
  <c r="AX101" i="55"/>
  <c r="AP101" i="55"/>
  <c r="AH101" i="55"/>
  <c r="Z101" i="55"/>
  <c r="R101" i="55"/>
  <c r="J101" i="55"/>
  <c r="CQ100" i="55"/>
  <c r="CN100" i="55"/>
  <c r="CI100" i="55"/>
  <c r="CF100" i="55"/>
  <c r="CA100" i="55"/>
  <c r="BX100" i="55"/>
  <c r="BP100" i="55"/>
  <c r="BH100" i="55"/>
  <c r="AZ100" i="55"/>
  <c r="AR100" i="55"/>
  <c r="AJ100" i="55"/>
  <c r="AB100" i="55"/>
  <c r="T100" i="55"/>
  <c r="U100" i="55"/>
  <c r="L100" i="55"/>
  <c r="G100" i="55"/>
  <c r="D100" i="55"/>
  <c r="CV99" i="55"/>
  <c r="CT99" i="55"/>
  <c r="CR99" i="55"/>
  <c r="CO99" i="55"/>
  <c r="CL99" i="55"/>
  <c r="CJ99" i="55"/>
  <c r="CG99" i="55"/>
  <c r="CD99" i="55"/>
  <c r="CB99" i="55"/>
  <c r="BY99" i="55"/>
  <c r="M66" i="52"/>
  <c r="BQ99" i="55"/>
  <c r="BK100" i="55"/>
  <c r="BI99" i="55"/>
  <c r="K66" i="52"/>
  <c r="BA99" i="55"/>
  <c r="AU100" i="55"/>
  <c r="AS99" i="55"/>
  <c r="AM100" i="55"/>
  <c r="AK99" i="55"/>
  <c r="AH99" i="55"/>
  <c r="AC99" i="55"/>
  <c r="G66" i="52"/>
  <c r="U99" i="55"/>
  <c r="M99" i="55"/>
  <c r="J99" i="55"/>
  <c r="H99" i="55"/>
  <c r="E99" i="55"/>
  <c r="CY98" i="55"/>
  <c r="CV98" i="55"/>
  <c r="CT98" i="55"/>
  <c r="CR98" i="55"/>
  <c r="CO98" i="55"/>
  <c r="CL98" i="55"/>
  <c r="CJ98" i="55"/>
  <c r="CG98" i="55"/>
  <c r="CD98" i="55"/>
  <c r="CB98" i="55"/>
  <c r="BY98" i="55"/>
  <c r="BV98" i="55"/>
  <c r="BT98" i="55"/>
  <c r="BQ98" i="55"/>
  <c r="BN98" i="55"/>
  <c r="BL98" i="55"/>
  <c r="BI98" i="55"/>
  <c r="BF98" i="55"/>
  <c r="BD98" i="55"/>
  <c r="BA98" i="55"/>
  <c r="AX98" i="55"/>
  <c r="AV98" i="55"/>
  <c r="AS98" i="55"/>
  <c r="AP98" i="55"/>
  <c r="AN98" i="55"/>
  <c r="AK98" i="55"/>
  <c r="AH98" i="55"/>
  <c r="AF98" i="55"/>
  <c r="AC98" i="55"/>
  <c r="Z98" i="55"/>
  <c r="X98" i="55"/>
  <c r="U98" i="55"/>
  <c r="R98" i="55"/>
  <c r="P98" i="55"/>
  <c r="M98" i="55"/>
  <c r="J98" i="55"/>
  <c r="H98" i="55"/>
  <c r="E98" i="55"/>
  <c r="CY97" i="55"/>
  <c r="CV97" i="55"/>
  <c r="CT97" i="55"/>
  <c r="CR97" i="55"/>
  <c r="CO97" i="55"/>
  <c r="CL97" i="55"/>
  <c r="CJ97" i="55"/>
  <c r="CG97" i="55"/>
  <c r="CD97" i="55"/>
  <c r="CB97" i="55"/>
  <c r="BY97" i="55"/>
  <c r="BV97" i="55"/>
  <c r="BT97" i="55"/>
  <c r="BQ97" i="55"/>
  <c r="BN97" i="55"/>
  <c r="BL97" i="55"/>
  <c r="BI97" i="55"/>
  <c r="BF97" i="55"/>
  <c r="BD97" i="55"/>
  <c r="BA97" i="55"/>
  <c r="AX97" i="55"/>
  <c r="AV97" i="55"/>
  <c r="AS97" i="55"/>
  <c r="AP97" i="55"/>
  <c r="AN97" i="55"/>
  <c r="AK97" i="55"/>
  <c r="AH97" i="55"/>
  <c r="AF97" i="55"/>
  <c r="AC97" i="55"/>
  <c r="Z97" i="55"/>
  <c r="X97" i="55"/>
  <c r="U97" i="55"/>
  <c r="R97" i="55"/>
  <c r="P97" i="55"/>
  <c r="M97" i="55"/>
  <c r="J97" i="55"/>
  <c r="H97" i="55"/>
  <c r="E97" i="55"/>
  <c r="CY96" i="55"/>
  <c r="CV96" i="55"/>
  <c r="CT96" i="55"/>
  <c r="CR96" i="55"/>
  <c r="CO96" i="55"/>
  <c r="CL96" i="55"/>
  <c r="CJ96" i="55"/>
  <c r="CG96" i="55"/>
  <c r="CD96" i="55"/>
  <c r="CB96" i="55"/>
  <c r="BY96" i="55"/>
  <c r="BV96" i="55"/>
  <c r="BT96" i="55"/>
  <c r="BQ96" i="55"/>
  <c r="BN96" i="55"/>
  <c r="BL96" i="55"/>
  <c r="BI96" i="55"/>
  <c r="BF96" i="55"/>
  <c r="BD96" i="55"/>
  <c r="BA96" i="55"/>
  <c r="AX96" i="55"/>
  <c r="AV96" i="55"/>
  <c r="AS96" i="55"/>
  <c r="AP96" i="55"/>
  <c r="AN96" i="55"/>
  <c r="AK96" i="55"/>
  <c r="AH96" i="55"/>
  <c r="AF96" i="55"/>
  <c r="AC96" i="55"/>
  <c r="Z96" i="55"/>
  <c r="X96" i="55"/>
  <c r="U96" i="55"/>
  <c r="R96" i="55"/>
  <c r="P96" i="55"/>
  <c r="M96" i="55"/>
  <c r="J96" i="55"/>
  <c r="H96" i="55"/>
  <c r="E96" i="55"/>
  <c r="CV95" i="55"/>
  <c r="CT95" i="55"/>
  <c r="CR95" i="55"/>
  <c r="CO95" i="55"/>
  <c r="CL95" i="55"/>
  <c r="CJ95" i="55"/>
  <c r="CG95" i="55"/>
  <c r="CD95" i="55"/>
  <c r="CB95" i="55"/>
  <c r="BY95" i="55"/>
  <c r="BV95" i="55"/>
  <c r="BT95" i="55"/>
  <c r="BQ95" i="55"/>
  <c r="BN95" i="55"/>
  <c r="BL95" i="55"/>
  <c r="BI95" i="55"/>
  <c r="BF95" i="55"/>
  <c r="BD95" i="55"/>
  <c r="BA95" i="55"/>
  <c r="AX95" i="55"/>
  <c r="AV95" i="55"/>
  <c r="AS95" i="55"/>
  <c r="AP95" i="55"/>
  <c r="AN95" i="55"/>
  <c r="AK95" i="55"/>
  <c r="AH95" i="55"/>
  <c r="AF95" i="55"/>
  <c r="AC95" i="55"/>
  <c r="G65" i="52"/>
  <c r="U95" i="55"/>
  <c r="R95" i="55"/>
  <c r="P95" i="55"/>
  <c r="M95" i="55"/>
  <c r="J95" i="55"/>
  <c r="H95" i="55"/>
  <c r="E95" i="55"/>
  <c r="CY94" i="55"/>
  <c r="CV94" i="55"/>
  <c r="CT94" i="55"/>
  <c r="CR94" i="55"/>
  <c r="S130" i="5"/>
  <c r="CO94" i="55"/>
  <c r="CL94" i="55"/>
  <c r="CJ94" i="55"/>
  <c r="R130" i="5"/>
  <c r="CG94" i="55"/>
  <c r="CD94" i="55"/>
  <c r="CB94" i="55"/>
  <c r="Q130" i="5"/>
  <c r="BY94" i="55"/>
  <c r="BV94" i="55"/>
  <c r="BT94" i="55"/>
  <c r="P130" i="5"/>
  <c r="BQ94" i="55"/>
  <c r="BN94" i="55"/>
  <c r="BL94" i="55"/>
  <c r="O130" i="5"/>
  <c r="BI94" i="55"/>
  <c r="BF94" i="55"/>
  <c r="BD94" i="55"/>
  <c r="N130" i="5"/>
  <c r="BA94" i="55"/>
  <c r="AX94" i="55"/>
  <c r="AV94" i="55"/>
  <c r="M130" i="5"/>
  <c r="AS94" i="55"/>
  <c r="AP94" i="55"/>
  <c r="AN94" i="55"/>
  <c r="L130" i="5"/>
  <c r="AK94" i="55"/>
  <c r="AH94" i="55"/>
  <c r="AF94" i="55"/>
  <c r="K130" i="5"/>
  <c r="AC94" i="55"/>
  <c r="Z94" i="55"/>
  <c r="X94" i="55"/>
  <c r="J130" i="5"/>
  <c r="U94" i="55"/>
  <c r="R94" i="55"/>
  <c r="P94" i="55"/>
  <c r="M94" i="55"/>
  <c r="J94" i="55"/>
  <c r="H94" i="55"/>
  <c r="H130" i="5"/>
  <c r="E94" i="55"/>
  <c r="CV93" i="55"/>
  <c r="CT93" i="55"/>
  <c r="CR93" i="55"/>
  <c r="CO93" i="55"/>
  <c r="CL93" i="55"/>
  <c r="CJ93" i="55"/>
  <c r="CG93" i="55"/>
  <c r="CD93" i="55"/>
  <c r="CB93" i="55"/>
  <c r="BY93" i="55"/>
  <c r="BV93" i="55"/>
  <c r="BT93" i="55"/>
  <c r="BQ93" i="55"/>
  <c r="BN93" i="55"/>
  <c r="BL93" i="55"/>
  <c r="BI93" i="55"/>
  <c r="BF93" i="55"/>
  <c r="BD93" i="55"/>
  <c r="BA93" i="55"/>
  <c r="AX93" i="55"/>
  <c r="AV93" i="55"/>
  <c r="AS93" i="55"/>
  <c r="AP93" i="55"/>
  <c r="AN93" i="55"/>
  <c r="AK93" i="55"/>
  <c r="AH93" i="55"/>
  <c r="AF93" i="55"/>
  <c r="AC93" i="55"/>
  <c r="Z93" i="55"/>
  <c r="U93" i="55"/>
  <c r="R93" i="55"/>
  <c r="P93" i="55"/>
  <c r="M93" i="55"/>
  <c r="J93" i="55"/>
  <c r="H93" i="55"/>
  <c r="E93" i="55"/>
  <c r="CV92" i="55"/>
  <c r="CT92" i="55"/>
  <c r="CR92" i="55"/>
  <c r="CO92" i="55"/>
  <c r="CL92" i="55"/>
  <c r="CJ92" i="55"/>
  <c r="CG92" i="55"/>
  <c r="CD92" i="55"/>
  <c r="CB92" i="55"/>
  <c r="BY92" i="55"/>
  <c r="BV92" i="55"/>
  <c r="BT92" i="55"/>
  <c r="BQ92" i="55"/>
  <c r="BN92" i="55"/>
  <c r="BL92" i="55"/>
  <c r="BI92" i="55"/>
  <c r="BF92" i="55"/>
  <c r="BD92" i="55"/>
  <c r="BA92" i="55"/>
  <c r="AX92" i="55"/>
  <c r="AV92" i="55"/>
  <c r="AS92" i="55"/>
  <c r="AP92" i="55"/>
  <c r="AN92" i="55"/>
  <c r="AK92" i="55"/>
  <c r="AH92" i="55"/>
  <c r="AF92" i="55"/>
  <c r="AC92" i="55"/>
  <c r="U92" i="55"/>
  <c r="R92" i="55"/>
  <c r="P92" i="55"/>
  <c r="M92" i="55"/>
  <c r="J92" i="55"/>
  <c r="H92" i="55"/>
  <c r="E92" i="55"/>
  <c r="CL91" i="55"/>
  <c r="CD91" i="55"/>
  <c r="BV91" i="55"/>
  <c r="BN91" i="55"/>
  <c r="BF91" i="55"/>
  <c r="AX91" i="55"/>
  <c r="AP91" i="55"/>
  <c r="AH91" i="55"/>
  <c r="Z91" i="55"/>
  <c r="R91" i="55"/>
  <c r="J91" i="55"/>
  <c r="CY88" i="55"/>
  <c r="CV88" i="55"/>
  <c r="CT88" i="55"/>
  <c r="CR88" i="55"/>
  <c r="S125" i="5"/>
  <c r="CO88" i="55"/>
  <c r="CL88" i="55"/>
  <c r="CJ88" i="55"/>
  <c r="R125" i="5"/>
  <c r="CG88" i="55"/>
  <c r="CD88" i="55"/>
  <c r="CB88" i="55"/>
  <c r="Q125" i="5"/>
  <c r="BY88" i="55"/>
  <c r="BV88" i="55"/>
  <c r="BT88" i="55"/>
  <c r="P125" i="5"/>
  <c r="BQ88" i="55"/>
  <c r="BN88" i="55"/>
  <c r="BL88" i="55"/>
  <c r="O125" i="5"/>
  <c r="BI88" i="55"/>
  <c r="BF88" i="55"/>
  <c r="BD88" i="55"/>
  <c r="N125" i="5"/>
  <c r="BA88" i="55"/>
  <c r="AX88" i="55"/>
  <c r="AV88" i="55"/>
  <c r="M125" i="5"/>
  <c r="AS88" i="55"/>
  <c r="AP88" i="55"/>
  <c r="AN88" i="55"/>
  <c r="L125" i="5"/>
  <c r="AK88" i="55"/>
  <c r="AH88" i="55"/>
  <c r="AF88" i="55"/>
  <c r="K125" i="5"/>
  <c r="AC88" i="55"/>
  <c r="Z88" i="55"/>
  <c r="X88" i="55"/>
  <c r="J125" i="5"/>
  <c r="U88" i="55"/>
  <c r="R88" i="55"/>
  <c r="P88" i="55"/>
  <c r="I125" i="5"/>
  <c r="M88" i="55"/>
  <c r="J88" i="55"/>
  <c r="H88" i="55"/>
  <c r="H125" i="5"/>
  <c r="E88" i="55"/>
  <c r="CY87" i="55"/>
  <c r="CV87" i="55"/>
  <c r="CT87" i="55"/>
  <c r="CR87" i="55"/>
  <c r="CO87" i="55"/>
  <c r="CL87" i="55"/>
  <c r="CJ87" i="55"/>
  <c r="CG87" i="55"/>
  <c r="CD87" i="55"/>
  <c r="CB87" i="55"/>
  <c r="BY87" i="55"/>
  <c r="BV87" i="55"/>
  <c r="BT87" i="55"/>
  <c r="BQ87" i="55"/>
  <c r="BN87" i="55"/>
  <c r="BL87" i="55"/>
  <c r="BI87" i="55"/>
  <c r="BF87" i="55"/>
  <c r="BD87" i="55"/>
  <c r="BA87" i="55"/>
  <c r="AX87" i="55"/>
  <c r="AV87" i="55"/>
  <c r="AS87" i="55"/>
  <c r="AP87" i="55"/>
  <c r="AN87" i="55"/>
  <c r="AK87" i="55"/>
  <c r="AH87" i="55"/>
  <c r="AF87" i="55"/>
  <c r="AC87" i="55"/>
  <c r="Z87" i="55"/>
  <c r="X87" i="55"/>
  <c r="U87" i="55"/>
  <c r="R87" i="55"/>
  <c r="P87" i="55"/>
  <c r="M87" i="55"/>
  <c r="J87" i="55"/>
  <c r="H87" i="55"/>
  <c r="E87" i="55"/>
  <c r="CY86" i="55"/>
  <c r="CV86" i="55"/>
  <c r="CT86" i="55"/>
  <c r="CR86" i="55"/>
  <c r="CO86" i="55"/>
  <c r="CL86" i="55"/>
  <c r="CJ86" i="55"/>
  <c r="CG86" i="55"/>
  <c r="CD86" i="55"/>
  <c r="CB86" i="55"/>
  <c r="BY86" i="55"/>
  <c r="BV86" i="55"/>
  <c r="BT86" i="55"/>
  <c r="BQ86" i="55"/>
  <c r="BN86" i="55"/>
  <c r="BL86" i="55"/>
  <c r="BI86" i="55"/>
  <c r="BF86" i="55"/>
  <c r="BD86" i="55"/>
  <c r="BA86" i="55"/>
  <c r="AX86" i="55"/>
  <c r="AV86" i="55"/>
  <c r="AS86" i="55"/>
  <c r="AP86" i="55"/>
  <c r="AN86" i="55"/>
  <c r="AK86" i="55"/>
  <c r="AH86" i="55"/>
  <c r="AF86" i="55"/>
  <c r="AC86" i="55"/>
  <c r="Z86" i="55"/>
  <c r="X86" i="55"/>
  <c r="U86" i="55"/>
  <c r="R86" i="55"/>
  <c r="P86" i="55"/>
  <c r="J86" i="55"/>
  <c r="H86" i="55"/>
  <c r="E86" i="55"/>
  <c r="CY85" i="55"/>
  <c r="CV85" i="55"/>
  <c r="CT85" i="55"/>
  <c r="CR85" i="55"/>
  <c r="CO85" i="55"/>
  <c r="CL85" i="55"/>
  <c r="CJ85" i="55"/>
  <c r="CG85" i="55"/>
  <c r="CD85" i="55"/>
  <c r="CB85" i="55"/>
  <c r="BY85" i="55"/>
  <c r="BV85" i="55"/>
  <c r="BT85" i="55"/>
  <c r="BQ85" i="55"/>
  <c r="BN85" i="55"/>
  <c r="BL85" i="55"/>
  <c r="BI85" i="55"/>
  <c r="BF85" i="55"/>
  <c r="BD85" i="55"/>
  <c r="BA85" i="55"/>
  <c r="AX85" i="55"/>
  <c r="AV85" i="55"/>
  <c r="AS85" i="55"/>
  <c r="AP85" i="55"/>
  <c r="AN85" i="55"/>
  <c r="AK85" i="55"/>
  <c r="AH85" i="55"/>
  <c r="AF85" i="55"/>
  <c r="AC85" i="55"/>
  <c r="Z85" i="55"/>
  <c r="X85" i="55"/>
  <c r="U85" i="55"/>
  <c r="R85" i="55"/>
  <c r="P85" i="55"/>
  <c r="M85" i="55"/>
  <c r="J85" i="55"/>
  <c r="H85" i="55"/>
  <c r="E85" i="55"/>
  <c r="CY84" i="55"/>
  <c r="CV84" i="55"/>
  <c r="CT84" i="55"/>
  <c r="CR84" i="55"/>
  <c r="CO84" i="55"/>
  <c r="CL84" i="55"/>
  <c r="CJ84" i="55"/>
  <c r="CG84" i="55"/>
  <c r="CD84" i="55"/>
  <c r="CB84" i="55"/>
  <c r="BY84" i="55"/>
  <c r="BV84" i="55"/>
  <c r="BT84" i="55"/>
  <c r="BQ84" i="55"/>
  <c r="BN84" i="55"/>
  <c r="BL84" i="55"/>
  <c r="BI84" i="55"/>
  <c r="BF84" i="55"/>
  <c r="BD84" i="55"/>
  <c r="BA84" i="55"/>
  <c r="AX84" i="55"/>
  <c r="AV84" i="55"/>
  <c r="AS84" i="55"/>
  <c r="AP84" i="55"/>
  <c r="AN84" i="55"/>
  <c r="AK84" i="55"/>
  <c r="AH84" i="55"/>
  <c r="AF84" i="55"/>
  <c r="AC84" i="55"/>
  <c r="Z84" i="55"/>
  <c r="X84" i="55"/>
  <c r="U84" i="55"/>
  <c r="R84" i="55"/>
  <c r="P84" i="55"/>
  <c r="M84" i="55"/>
  <c r="J84" i="55"/>
  <c r="H84" i="55"/>
  <c r="E84" i="55"/>
  <c r="CY83" i="55"/>
  <c r="CV83" i="55"/>
  <c r="CT83" i="55"/>
  <c r="CR83" i="55"/>
  <c r="CO83" i="55"/>
  <c r="CL83" i="55"/>
  <c r="CJ83" i="55"/>
  <c r="CG83" i="55"/>
  <c r="CD83" i="55"/>
  <c r="CB83" i="55"/>
  <c r="BY83" i="55"/>
  <c r="BV83" i="55"/>
  <c r="BT83" i="55"/>
  <c r="BQ83" i="55"/>
  <c r="BN83" i="55"/>
  <c r="BL83" i="55"/>
  <c r="BI83" i="55"/>
  <c r="BF83" i="55"/>
  <c r="BD83" i="55"/>
  <c r="BA83" i="55"/>
  <c r="AX83" i="55"/>
  <c r="AV83" i="55"/>
  <c r="AS83" i="55"/>
  <c r="AP83" i="55"/>
  <c r="AN83" i="55"/>
  <c r="AK83" i="55"/>
  <c r="AH83" i="55"/>
  <c r="AF83" i="55"/>
  <c r="AC83" i="55"/>
  <c r="Z83" i="55"/>
  <c r="X83" i="55"/>
  <c r="U83" i="55"/>
  <c r="R83" i="55"/>
  <c r="P83" i="55"/>
  <c r="M83" i="55"/>
  <c r="J83" i="55"/>
  <c r="H83" i="55"/>
  <c r="E83" i="55"/>
  <c r="CV82" i="55"/>
  <c r="CT82" i="55"/>
  <c r="CR82" i="55"/>
  <c r="CO82" i="55"/>
  <c r="CL82" i="55"/>
  <c r="CJ82" i="55"/>
  <c r="CG82" i="55"/>
  <c r="CD82" i="55"/>
  <c r="CB82" i="55"/>
  <c r="BY82" i="55"/>
  <c r="BQ82" i="55"/>
  <c r="BL82" i="55"/>
  <c r="BI82" i="55"/>
  <c r="BF82" i="55"/>
  <c r="BD82" i="55"/>
  <c r="BA82" i="55"/>
  <c r="AX82" i="55"/>
  <c r="AS82" i="55"/>
  <c r="AP82" i="55"/>
  <c r="AK82" i="55"/>
  <c r="AH82" i="55"/>
  <c r="AC82" i="55"/>
  <c r="Z82" i="55"/>
  <c r="X82" i="55"/>
  <c r="U82" i="55"/>
  <c r="R82" i="55"/>
  <c r="P82" i="55"/>
  <c r="M82" i="55"/>
  <c r="J82" i="55"/>
  <c r="H82" i="55"/>
  <c r="E82" i="55"/>
  <c r="CV81" i="55"/>
  <c r="CT81" i="55"/>
  <c r="CR81" i="55"/>
  <c r="CO81" i="55"/>
  <c r="CL81" i="55"/>
  <c r="CJ81" i="55"/>
  <c r="CG81" i="55"/>
  <c r="CD81" i="55"/>
  <c r="CB81" i="55"/>
  <c r="BY81" i="55"/>
  <c r="BT81" i="55"/>
  <c r="BQ81" i="55"/>
  <c r="BN81" i="55"/>
  <c r="BL81" i="55"/>
  <c r="BI81" i="55"/>
  <c r="BA81" i="55"/>
  <c r="AX81" i="55"/>
  <c r="AV81" i="55"/>
  <c r="AS81" i="55"/>
  <c r="AK81" i="55"/>
  <c r="AF81" i="55"/>
  <c r="AC81" i="55"/>
  <c r="Z81" i="55"/>
  <c r="X81" i="55"/>
  <c r="U81" i="55"/>
  <c r="R81" i="55"/>
  <c r="M81" i="55"/>
  <c r="J81" i="55"/>
  <c r="H81" i="55"/>
  <c r="E81" i="55"/>
  <c r="CV80" i="55"/>
  <c r="CT80" i="55"/>
  <c r="CR80" i="55"/>
  <c r="CO80" i="55"/>
  <c r="CL80" i="55"/>
  <c r="CJ80" i="55"/>
  <c r="CG80" i="55"/>
  <c r="CD80" i="55"/>
  <c r="CB80" i="55"/>
  <c r="BY80" i="55"/>
  <c r="BV80" i="55"/>
  <c r="BT80" i="55"/>
  <c r="BQ80" i="55"/>
  <c r="BN80" i="55"/>
  <c r="BL80" i="55"/>
  <c r="BI80" i="55"/>
  <c r="BA80" i="55"/>
  <c r="AX80" i="55"/>
  <c r="AS80" i="55"/>
  <c r="AP80" i="55"/>
  <c r="AN80" i="55"/>
  <c r="AK80" i="55"/>
  <c r="AC80" i="55"/>
  <c r="Z80" i="55"/>
  <c r="U80" i="55"/>
  <c r="P80" i="55"/>
  <c r="M80" i="55"/>
  <c r="J80" i="55"/>
  <c r="H80" i="55"/>
  <c r="E80" i="55"/>
  <c r="CV79" i="55"/>
  <c r="CT79" i="55"/>
  <c r="CR79" i="55"/>
  <c r="CO79" i="55"/>
  <c r="CL79" i="55"/>
  <c r="CJ79" i="55"/>
  <c r="CG79" i="55"/>
  <c r="CD79" i="55"/>
  <c r="CB79" i="55"/>
  <c r="BY79" i="55"/>
  <c r="BT79" i="55"/>
  <c r="BQ79" i="55"/>
  <c r="BI79" i="55"/>
  <c r="BF79" i="55"/>
  <c r="BA79" i="55"/>
  <c r="AX79" i="55"/>
  <c r="AV79" i="55"/>
  <c r="AS79" i="55"/>
  <c r="AP79" i="55"/>
  <c r="AN79" i="55"/>
  <c r="AK79" i="55"/>
  <c r="AH79" i="55"/>
  <c r="AF79" i="55"/>
  <c r="AC79" i="55"/>
  <c r="X79" i="55"/>
  <c r="U79" i="55"/>
  <c r="M79" i="55"/>
  <c r="J79" i="55"/>
  <c r="H79" i="55"/>
  <c r="E79" i="55"/>
  <c r="CQ78" i="55"/>
  <c r="CN78" i="55"/>
  <c r="CI78" i="55"/>
  <c r="CF78" i="55"/>
  <c r="CG78" i="55"/>
  <c r="CA78" i="55"/>
  <c r="BX78" i="55"/>
  <c r="BP78" i="55"/>
  <c r="BQ78" i="55"/>
  <c r="BH78" i="55"/>
  <c r="BI78" i="55"/>
  <c r="AZ78" i="55"/>
  <c r="BA78" i="55"/>
  <c r="AR78" i="55"/>
  <c r="AJ78" i="55"/>
  <c r="AB78" i="55"/>
  <c r="T78" i="55"/>
  <c r="U78" i="55"/>
  <c r="G78" i="55"/>
  <c r="E78" i="55"/>
  <c r="CV77" i="55"/>
  <c r="CT77" i="55"/>
  <c r="CR77" i="55"/>
  <c r="CO77" i="55"/>
  <c r="CL77" i="55"/>
  <c r="CJ77" i="55"/>
  <c r="CG77" i="55"/>
  <c r="CD77" i="55"/>
  <c r="CB77" i="55"/>
  <c r="BY77" i="55"/>
  <c r="BQ77" i="55"/>
  <c r="BN77" i="55"/>
  <c r="BI77" i="55"/>
  <c r="BF77" i="55"/>
  <c r="BD77" i="55"/>
  <c r="BA77" i="55"/>
  <c r="AX77" i="55"/>
  <c r="AV77" i="55"/>
  <c r="AS77" i="55"/>
  <c r="AP77" i="55"/>
  <c r="AK77" i="55"/>
  <c r="AH77" i="55"/>
  <c r="AF77" i="55"/>
  <c r="AC77" i="55"/>
  <c r="Z77" i="55"/>
  <c r="X77" i="55"/>
  <c r="U77" i="55"/>
  <c r="R77" i="55"/>
  <c r="P77" i="55"/>
  <c r="M77" i="55"/>
  <c r="J77" i="55"/>
  <c r="H77" i="55"/>
  <c r="E77" i="55"/>
  <c r="CV76" i="55"/>
  <c r="CT76" i="55"/>
  <c r="CR76" i="55"/>
  <c r="CO76" i="55"/>
  <c r="CL76" i="55"/>
  <c r="CJ76" i="55"/>
  <c r="CG76" i="55"/>
  <c r="CD76" i="55"/>
  <c r="CB76" i="55"/>
  <c r="BY76" i="55"/>
  <c r="BV76" i="55"/>
  <c r="BT76" i="55"/>
  <c r="BQ76" i="55"/>
  <c r="BN76" i="55"/>
  <c r="BL76" i="55"/>
  <c r="BI76" i="55"/>
  <c r="CY76" i="55"/>
  <c r="BA76" i="55"/>
  <c r="AX76" i="55"/>
  <c r="AV76" i="55"/>
  <c r="AS76" i="55"/>
  <c r="AP76" i="55"/>
  <c r="AN76" i="55"/>
  <c r="AK76" i="55"/>
  <c r="AH76" i="55"/>
  <c r="AF76" i="55"/>
  <c r="AC76" i="55"/>
  <c r="Z76" i="55"/>
  <c r="X76" i="55"/>
  <c r="U76" i="55"/>
  <c r="R76" i="55"/>
  <c r="P76" i="55"/>
  <c r="M76" i="55"/>
  <c r="J76" i="55"/>
  <c r="H76" i="55"/>
  <c r="E76" i="55"/>
  <c r="CV75" i="55"/>
  <c r="CT75" i="55"/>
  <c r="CR75" i="55"/>
  <c r="CO75" i="55"/>
  <c r="CL75" i="55"/>
  <c r="CJ75" i="55"/>
  <c r="CG75" i="55"/>
  <c r="CD75" i="55"/>
  <c r="CB75" i="55"/>
  <c r="BY75" i="55"/>
  <c r="BQ75" i="55"/>
  <c r="BN75" i="55"/>
  <c r="BL75" i="55"/>
  <c r="BI75" i="55"/>
  <c r="BF75" i="55"/>
  <c r="BD75" i="55"/>
  <c r="BA75" i="55"/>
  <c r="AX75" i="55"/>
  <c r="AV75" i="55"/>
  <c r="AS75" i="55"/>
  <c r="AP75" i="55"/>
  <c r="AN75" i="55"/>
  <c r="AK75" i="55"/>
  <c r="AH75" i="55"/>
  <c r="AF75" i="55"/>
  <c r="AC75" i="55"/>
  <c r="Z75" i="55"/>
  <c r="X75" i="55"/>
  <c r="U75" i="55"/>
  <c r="M75" i="55"/>
  <c r="J75" i="55"/>
  <c r="H75" i="55"/>
  <c r="E75" i="55"/>
  <c r="CY74" i="55"/>
  <c r="CV74" i="55"/>
  <c r="CT74" i="55"/>
  <c r="CR74" i="55"/>
  <c r="CO74" i="55"/>
  <c r="CL74" i="55"/>
  <c r="CJ74" i="55"/>
  <c r="CG74" i="55"/>
  <c r="CD74" i="55"/>
  <c r="CB74" i="55"/>
  <c r="BY74" i="55"/>
  <c r="BV74" i="55"/>
  <c r="BT74" i="55"/>
  <c r="BQ74" i="55"/>
  <c r="BN74" i="55"/>
  <c r="BL74" i="55"/>
  <c r="BI74" i="55"/>
  <c r="BF74" i="55"/>
  <c r="BD74" i="55"/>
  <c r="BA74" i="55"/>
  <c r="AX74" i="55"/>
  <c r="AV74" i="55"/>
  <c r="AS74" i="55"/>
  <c r="AP74" i="55"/>
  <c r="AN74" i="55"/>
  <c r="AK74" i="55"/>
  <c r="AH74" i="55"/>
  <c r="AF74" i="55"/>
  <c r="AC74" i="55"/>
  <c r="Z74" i="55"/>
  <c r="X74" i="55"/>
  <c r="U74" i="55"/>
  <c r="R74" i="55"/>
  <c r="P74" i="55"/>
  <c r="M74" i="55"/>
  <c r="J74" i="55"/>
  <c r="H74" i="55"/>
  <c r="E74" i="55"/>
  <c r="CY73" i="55"/>
  <c r="CV73" i="55"/>
  <c r="CT73" i="55"/>
  <c r="CR73" i="55"/>
  <c r="CO73" i="55"/>
  <c r="CL73" i="55"/>
  <c r="CJ73" i="55"/>
  <c r="CG73" i="55"/>
  <c r="CD73" i="55"/>
  <c r="CB73" i="55"/>
  <c r="BY73" i="55"/>
  <c r="BV73" i="55"/>
  <c r="BT73" i="55"/>
  <c r="BQ73" i="55"/>
  <c r="BN73" i="55"/>
  <c r="BL73" i="55"/>
  <c r="BI73" i="55"/>
  <c r="BF73" i="55"/>
  <c r="BD73" i="55"/>
  <c r="BA73" i="55"/>
  <c r="AX73" i="55"/>
  <c r="AV73" i="55"/>
  <c r="AS73" i="55"/>
  <c r="AP73" i="55"/>
  <c r="AN73" i="55"/>
  <c r="AK73" i="55"/>
  <c r="AH73" i="55"/>
  <c r="AF73" i="55"/>
  <c r="AC73" i="55"/>
  <c r="Z73" i="55"/>
  <c r="X73" i="55"/>
  <c r="U73" i="55"/>
  <c r="R73" i="55"/>
  <c r="P73" i="55"/>
  <c r="M73" i="55"/>
  <c r="J73" i="55"/>
  <c r="H73" i="55"/>
  <c r="E73" i="55"/>
  <c r="CY72" i="55"/>
  <c r="CV72" i="55"/>
  <c r="CT72" i="55"/>
  <c r="CR72" i="55"/>
  <c r="CO72" i="55"/>
  <c r="CL72" i="55"/>
  <c r="CJ72" i="55"/>
  <c r="CG72" i="55"/>
  <c r="CD72" i="55"/>
  <c r="CB72" i="55"/>
  <c r="BY72" i="55"/>
  <c r="BV72" i="55"/>
  <c r="BT72" i="55"/>
  <c r="BQ72" i="55"/>
  <c r="BN72" i="55"/>
  <c r="BL72" i="55"/>
  <c r="BI72" i="55"/>
  <c r="BF72" i="55"/>
  <c r="BD72" i="55"/>
  <c r="BA72" i="55"/>
  <c r="AX72" i="55"/>
  <c r="AV72" i="55"/>
  <c r="AS72" i="55"/>
  <c r="AP72" i="55"/>
  <c r="AN72" i="55"/>
  <c r="AK72" i="55"/>
  <c r="AH72" i="55"/>
  <c r="AF72" i="55"/>
  <c r="AC72" i="55"/>
  <c r="Z72" i="55"/>
  <c r="X72" i="55"/>
  <c r="U72" i="55"/>
  <c r="R72" i="55"/>
  <c r="P72" i="55"/>
  <c r="M72" i="55"/>
  <c r="J72" i="55"/>
  <c r="H72" i="55"/>
  <c r="E72" i="55"/>
  <c r="CV71" i="55"/>
  <c r="CT71" i="55"/>
  <c r="CR71" i="55"/>
  <c r="CO71" i="55"/>
  <c r="CL71" i="55"/>
  <c r="CJ71" i="55"/>
  <c r="CG71" i="55"/>
  <c r="CD71" i="55"/>
  <c r="CB71" i="55"/>
  <c r="BY71" i="55"/>
  <c r="BV71" i="55"/>
  <c r="BT71" i="55"/>
  <c r="BQ71" i="55"/>
  <c r="BN71" i="55"/>
  <c r="BL71" i="55"/>
  <c r="BI71" i="55"/>
  <c r="BF71" i="55"/>
  <c r="BD71" i="55"/>
  <c r="BA71" i="55"/>
  <c r="AX71" i="55"/>
  <c r="AV71" i="55"/>
  <c r="AS71" i="55"/>
  <c r="AP71" i="55"/>
  <c r="AN71" i="55"/>
  <c r="AK71" i="55"/>
  <c r="AH71" i="55"/>
  <c r="AF71" i="55"/>
  <c r="AC71" i="55"/>
  <c r="Z71" i="55"/>
  <c r="X71" i="55"/>
  <c r="U71" i="55"/>
  <c r="F287" i="55"/>
  <c r="M71" i="55"/>
  <c r="J71" i="55"/>
  <c r="H71" i="55"/>
  <c r="E71" i="55"/>
  <c r="CY70" i="55"/>
  <c r="CV70" i="55"/>
  <c r="CT70" i="55"/>
  <c r="CR70" i="55"/>
  <c r="CO70" i="55"/>
  <c r="CL70" i="55"/>
  <c r="CJ70" i="55"/>
  <c r="CG70" i="55"/>
  <c r="CD70" i="55"/>
  <c r="CB70" i="55"/>
  <c r="BY70" i="55"/>
  <c r="BV70" i="55"/>
  <c r="BT70" i="55"/>
  <c r="BQ70" i="55"/>
  <c r="BN70" i="55"/>
  <c r="BL70" i="55"/>
  <c r="BI70" i="55"/>
  <c r="BF70" i="55"/>
  <c r="BD70" i="55"/>
  <c r="BA70" i="55"/>
  <c r="AX70" i="55"/>
  <c r="AV70" i="55"/>
  <c r="AS70" i="55"/>
  <c r="AP70" i="55"/>
  <c r="AN70" i="55"/>
  <c r="AK70" i="55"/>
  <c r="AH70" i="55"/>
  <c r="AF70" i="55"/>
  <c r="AC70" i="55"/>
  <c r="Z70" i="55"/>
  <c r="X70" i="55"/>
  <c r="U70" i="55"/>
  <c r="R70" i="55"/>
  <c r="P70" i="55"/>
  <c r="M70" i="55"/>
  <c r="J70" i="55"/>
  <c r="H70" i="55"/>
  <c r="E70" i="55"/>
  <c r="CY69" i="55"/>
  <c r="CV69" i="55"/>
  <c r="CT69" i="55"/>
  <c r="CR69" i="55"/>
  <c r="CO69" i="55"/>
  <c r="CL69" i="55"/>
  <c r="CJ69" i="55"/>
  <c r="CG69" i="55"/>
  <c r="CD69" i="55"/>
  <c r="CB69" i="55"/>
  <c r="BY69" i="55"/>
  <c r="BV69" i="55"/>
  <c r="BT69" i="55"/>
  <c r="BQ69" i="55"/>
  <c r="BN69" i="55"/>
  <c r="BL69" i="55"/>
  <c r="BI69" i="55"/>
  <c r="BF69" i="55"/>
  <c r="BD69" i="55"/>
  <c r="BA69" i="55"/>
  <c r="AX69" i="55"/>
  <c r="AV69" i="55"/>
  <c r="AS69" i="55"/>
  <c r="AP69" i="55"/>
  <c r="AN69" i="55"/>
  <c r="AK69" i="55"/>
  <c r="AH69" i="55"/>
  <c r="AF69" i="55"/>
  <c r="AC69" i="55"/>
  <c r="Z69" i="55"/>
  <c r="X69" i="55"/>
  <c r="U69" i="55"/>
  <c r="R69" i="55"/>
  <c r="P69" i="55"/>
  <c r="M69" i="55"/>
  <c r="J69" i="55"/>
  <c r="H69" i="55"/>
  <c r="E69" i="55"/>
  <c r="CV68" i="55"/>
  <c r="CT68" i="55"/>
  <c r="CR68" i="55"/>
  <c r="CO68" i="55"/>
  <c r="CL68" i="55"/>
  <c r="CJ68" i="55"/>
  <c r="CG68" i="55"/>
  <c r="CD68" i="55"/>
  <c r="CB68" i="55"/>
  <c r="BY68" i="55"/>
  <c r="BV68" i="55"/>
  <c r="BT68" i="55"/>
  <c r="BQ68" i="55"/>
  <c r="BN68" i="55"/>
  <c r="BL68" i="55"/>
  <c r="BI68" i="55"/>
  <c r="BF68" i="55"/>
  <c r="BD68" i="55"/>
  <c r="BA68" i="55"/>
  <c r="AX68" i="55"/>
  <c r="AV68" i="55"/>
  <c r="AS68" i="55"/>
  <c r="CY68" i="55"/>
  <c r="AK68" i="55"/>
  <c r="AH68" i="55"/>
  <c r="AF68" i="55"/>
  <c r="AC68" i="55"/>
  <c r="Z68" i="55"/>
  <c r="X68" i="55"/>
  <c r="U68" i="55"/>
  <c r="R68" i="55"/>
  <c r="P68" i="55"/>
  <c r="M68" i="55"/>
  <c r="J68" i="55"/>
  <c r="H68" i="55"/>
  <c r="E68" i="55"/>
  <c r="CV67" i="55"/>
  <c r="CT67" i="55"/>
  <c r="CR67" i="55"/>
  <c r="CO67" i="55"/>
  <c r="CL67" i="55"/>
  <c r="CJ67" i="55"/>
  <c r="CG67" i="55"/>
  <c r="CD67" i="55"/>
  <c r="CB67" i="55"/>
  <c r="BY67" i="55"/>
  <c r="BV67" i="55"/>
  <c r="BT67" i="55"/>
  <c r="BQ67" i="55"/>
  <c r="BN67" i="55"/>
  <c r="BL67" i="55"/>
  <c r="BI67" i="55"/>
  <c r="BF67" i="55"/>
  <c r="BD67" i="55"/>
  <c r="BA67" i="55"/>
  <c r="AX67" i="55"/>
  <c r="AV67" i="55"/>
  <c r="AS67" i="55"/>
  <c r="AK67" i="55"/>
  <c r="AH67" i="55"/>
  <c r="AF67" i="55"/>
  <c r="AC67" i="55"/>
  <c r="Z67" i="55"/>
  <c r="X67" i="55"/>
  <c r="U67" i="55"/>
  <c r="M67" i="55"/>
  <c r="J67" i="55"/>
  <c r="H67" i="55"/>
  <c r="E67" i="55"/>
  <c r="CV66" i="55"/>
  <c r="CT66" i="55"/>
  <c r="CR66" i="55"/>
  <c r="CO66" i="55"/>
  <c r="CL66" i="55"/>
  <c r="CJ66" i="55"/>
  <c r="CG66" i="55"/>
  <c r="CD66" i="55"/>
  <c r="CB66" i="55"/>
  <c r="BY66" i="55"/>
  <c r="BQ66" i="55"/>
  <c r="BN66" i="55"/>
  <c r="BL66" i="55"/>
  <c r="BI66" i="55"/>
  <c r="BA66" i="55"/>
  <c r="AX66" i="55"/>
  <c r="AV66" i="55"/>
  <c r="AS66" i="55"/>
  <c r="AN66" i="55"/>
  <c r="AK66" i="55"/>
  <c r="AH66" i="55"/>
  <c r="AF66" i="55"/>
  <c r="AC66" i="55"/>
  <c r="Z66" i="55"/>
  <c r="X66" i="55"/>
  <c r="U66" i="55"/>
  <c r="R66" i="55"/>
  <c r="P66" i="55"/>
  <c r="M66" i="55"/>
  <c r="J66" i="55"/>
  <c r="H66" i="55"/>
  <c r="E66" i="55"/>
  <c r="CQ65" i="55"/>
  <c r="CN65" i="55"/>
  <c r="CO65" i="55"/>
  <c r="CI65" i="55"/>
  <c r="CF65" i="55"/>
  <c r="CG65" i="55"/>
  <c r="CA65" i="55"/>
  <c r="BX65" i="55"/>
  <c r="BY65" i="55"/>
  <c r="BP65" i="55"/>
  <c r="BQ65" i="55"/>
  <c r="BK65" i="55"/>
  <c r="BH65" i="55"/>
  <c r="BI65" i="55"/>
  <c r="AZ65" i="55"/>
  <c r="BA65" i="55"/>
  <c r="AU65" i="55"/>
  <c r="AR65" i="55"/>
  <c r="AS65" i="55"/>
  <c r="AJ65" i="55"/>
  <c r="AK65" i="55"/>
  <c r="AE65" i="55"/>
  <c r="AB65" i="55"/>
  <c r="AC65" i="55"/>
  <c r="W65" i="55"/>
  <c r="X65" i="55"/>
  <c r="T65" i="55"/>
  <c r="U65" i="55"/>
  <c r="L65" i="55"/>
  <c r="M65" i="55"/>
  <c r="G65" i="55"/>
  <c r="E65" i="55"/>
  <c r="CY64" i="55"/>
  <c r="CV64" i="55"/>
  <c r="CT64" i="55"/>
  <c r="CR64" i="55"/>
  <c r="CO64" i="55"/>
  <c r="CL64" i="55"/>
  <c r="CJ64" i="55"/>
  <c r="CG64" i="55"/>
  <c r="CD64" i="55"/>
  <c r="CB64" i="55"/>
  <c r="BY64" i="55"/>
  <c r="BV64" i="55"/>
  <c r="BT64" i="55"/>
  <c r="BQ64" i="55"/>
  <c r="BN64" i="55"/>
  <c r="BL64" i="55"/>
  <c r="BI64" i="55"/>
  <c r="BF64" i="55"/>
  <c r="BD64" i="55"/>
  <c r="BA64" i="55"/>
  <c r="AX64" i="55"/>
  <c r="AV64" i="55"/>
  <c r="AS64" i="55"/>
  <c r="AP64" i="55"/>
  <c r="AN64" i="55"/>
  <c r="AK64" i="55"/>
  <c r="AH64" i="55"/>
  <c r="AF64" i="55"/>
  <c r="AC64" i="55"/>
  <c r="Z64" i="55"/>
  <c r="X64" i="55"/>
  <c r="U64" i="55"/>
  <c r="R64" i="55"/>
  <c r="P64" i="55"/>
  <c r="M64" i="55"/>
  <c r="J64" i="55"/>
  <c r="H64" i="55"/>
  <c r="E64" i="55"/>
  <c r="CV63" i="55"/>
  <c r="CT63" i="55"/>
  <c r="CR63" i="55"/>
  <c r="CO63" i="55"/>
  <c r="CL63" i="55"/>
  <c r="CJ63" i="55"/>
  <c r="CG63" i="55"/>
  <c r="CD63" i="55"/>
  <c r="CB63" i="55"/>
  <c r="BY63" i="55"/>
  <c r="BV63" i="55"/>
  <c r="BT63" i="55"/>
  <c r="BQ63" i="55"/>
  <c r="BN63" i="55"/>
  <c r="BL63" i="55"/>
  <c r="BI63" i="55"/>
  <c r="BA63" i="55"/>
  <c r="AX63" i="55"/>
  <c r="AV63" i="55"/>
  <c r="AS63" i="55"/>
  <c r="AP63" i="55"/>
  <c r="AN63" i="55"/>
  <c r="AK63" i="55"/>
  <c r="AH63" i="55"/>
  <c r="AF63" i="55"/>
  <c r="AC63" i="55"/>
  <c r="Z63" i="55"/>
  <c r="X63" i="55"/>
  <c r="U63" i="55"/>
  <c r="R63" i="55"/>
  <c r="P63" i="55"/>
  <c r="M63" i="55"/>
  <c r="J63" i="55"/>
  <c r="H63" i="55"/>
  <c r="E63" i="55"/>
  <c r="CV62" i="55"/>
  <c r="CT62" i="55"/>
  <c r="CR62" i="55"/>
  <c r="CO62" i="55"/>
  <c r="CL62" i="55"/>
  <c r="CJ62" i="55"/>
  <c r="CG62" i="55"/>
  <c r="CD62" i="55"/>
  <c r="CB62" i="55"/>
  <c r="BY62" i="55"/>
  <c r="BV62" i="55"/>
  <c r="BQ62" i="55"/>
  <c r="BI62" i="55"/>
  <c r="BF62" i="55"/>
  <c r="BD62" i="55"/>
  <c r="BA62" i="55"/>
  <c r="AV62" i="55"/>
  <c r="AS62" i="55"/>
  <c r="AN62" i="55"/>
  <c r="AK62" i="55"/>
  <c r="AH62" i="55"/>
  <c r="AF62" i="55"/>
  <c r="AC62" i="55"/>
  <c r="Z62" i="55"/>
  <c r="X62" i="55"/>
  <c r="U62" i="55"/>
  <c r="R62" i="55"/>
  <c r="M62" i="55"/>
  <c r="H62" i="55"/>
  <c r="E62" i="55"/>
  <c r="CV61" i="55"/>
  <c r="CT61" i="55"/>
  <c r="CR61" i="55"/>
  <c r="CO61" i="55"/>
  <c r="CL61" i="55"/>
  <c r="CJ61" i="55"/>
  <c r="CG61" i="55"/>
  <c r="CD61" i="55"/>
  <c r="CB61" i="55"/>
  <c r="BY61" i="55"/>
  <c r="BV61" i="55"/>
  <c r="BT61" i="55"/>
  <c r="BQ61" i="55"/>
  <c r="BL61" i="55"/>
  <c r="BI61" i="55"/>
  <c r="BF61" i="55"/>
  <c r="BD61" i="55"/>
  <c r="BA61" i="55"/>
  <c r="AX61" i="55"/>
  <c r="AV61" i="55"/>
  <c r="AS61" i="55"/>
  <c r="AP61" i="55"/>
  <c r="AN61" i="55"/>
  <c r="AK61" i="55"/>
  <c r="AH61" i="55"/>
  <c r="AF61" i="55"/>
  <c r="AC61" i="55"/>
  <c r="Z61" i="55"/>
  <c r="X61" i="55"/>
  <c r="U61" i="55"/>
  <c r="R61" i="55"/>
  <c r="P61" i="55"/>
  <c r="M61" i="55"/>
  <c r="J61" i="55"/>
  <c r="H61" i="55"/>
  <c r="E61" i="55"/>
  <c r="CY60" i="55"/>
  <c r="CV60" i="55"/>
  <c r="CT60" i="55"/>
  <c r="CR60" i="55"/>
  <c r="CO60" i="55"/>
  <c r="CL60" i="55"/>
  <c r="CJ60" i="55"/>
  <c r="CG60" i="55"/>
  <c r="CD60" i="55"/>
  <c r="CB60" i="55"/>
  <c r="BY60" i="55"/>
  <c r="BV60" i="55"/>
  <c r="BT60" i="55"/>
  <c r="BQ60" i="55"/>
  <c r="BN60" i="55"/>
  <c r="BL60" i="55"/>
  <c r="BI60" i="55"/>
  <c r="BF60" i="55"/>
  <c r="BA60" i="55"/>
  <c r="AX60" i="55"/>
  <c r="AV60" i="55"/>
  <c r="AS60" i="55"/>
  <c r="AP60" i="55"/>
  <c r="AN60" i="55"/>
  <c r="AK60" i="55"/>
  <c r="AH60" i="55"/>
  <c r="AF60" i="55"/>
  <c r="AC60" i="55"/>
  <c r="Z60" i="55"/>
  <c r="X60" i="55"/>
  <c r="U60" i="55"/>
  <c r="R60" i="55"/>
  <c r="P60" i="55"/>
  <c r="M60" i="55"/>
  <c r="J60" i="55"/>
  <c r="H60" i="55"/>
  <c r="E60" i="55"/>
  <c r="CY59" i="55"/>
  <c r="CV59" i="55"/>
  <c r="CT59" i="55"/>
  <c r="CR59" i="55"/>
  <c r="CO59" i="55"/>
  <c r="CL59" i="55"/>
  <c r="CJ59" i="55"/>
  <c r="CG59" i="55"/>
  <c r="CD59" i="55"/>
  <c r="CB59" i="55"/>
  <c r="BY59" i="55"/>
  <c r="BV59" i="55"/>
  <c r="BT59" i="55"/>
  <c r="BQ59" i="55"/>
  <c r="BN59" i="55"/>
  <c r="BL59" i="55"/>
  <c r="BI59" i="55"/>
  <c r="BF59" i="55"/>
  <c r="BD59" i="55"/>
  <c r="BA59" i="55"/>
  <c r="AX59" i="55"/>
  <c r="AV59" i="55"/>
  <c r="AS59" i="55"/>
  <c r="AP59" i="55"/>
  <c r="AN59" i="55"/>
  <c r="AK59" i="55"/>
  <c r="AH59" i="55"/>
  <c r="AF59" i="55"/>
  <c r="AC59" i="55"/>
  <c r="Z59" i="55"/>
  <c r="X59" i="55"/>
  <c r="U59" i="55"/>
  <c r="R59" i="55"/>
  <c r="P59" i="55"/>
  <c r="M59" i="55"/>
  <c r="J59" i="55"/>
  <c r="H59" i="55"/>
  <c r="E59" i="55"/>
  <c r="CY58" i="55"/>
  <c r="CV58" i="55"/>
  <c r="CT58" i="55"/>
  <c r="CR58" i="55"/>
  <c r="CO58" i="55"/>
  <c r="CL58" i="55"/>
  <c r="CJ58" i="55"/>
  <c r="CG58" i="55"/>
  <c r="CD58" i="55"/>
  <c r="CB58" i="55"/>
  <c r="BY58" i="55"/>
  <c r="BV58" i="55"/>
  <c r="BT58" i="55"/>
  <c r="BQ58" i="55"/>
  <c r="BN58" i="55"/>
  <c r="BL58" i="55"/>
  <c r="BI58" i="55"/>
  <c r="BF58" i="55"/>
  <c r="BD58" i="55"/>
  <c r="BA58" i="55"/>
  <c r="AX58" i="55"/>
  <c r="AV58" i="55"/>
  <c r="AS58" i="55"/>
  <c r="AP58" i="55"/>
  <c r="AN58" i="55"/>
  <c r="AK58" i="55"/>
  <c r="AH58" i="55"/>
  <c r="AF58" i="55"/>
  <c r="AC58" i="55"/>
  <c r="Z58" i="55"/>
  <c r="X58" i="55"/>
  <c r="U58" i="55"/>
  <c r="R58" i="55"/>
  <c r="P58" i="55"/>
  <c r="M58" i="55"/>
  <c r="J58" i="55"/>
  <c r="H58" i="55"/>
  <c r="E58" i="55"/>
  <c r="CY57" i="55"/>
  <c r="CV57" i="55"/>
  <c r="CT57" i="55"/>
  <c r="CR57" i="55"/>
  <c r="CO57" i="55"/>
  <c r="CL57" i="55"/>
  <c r="CJ57" i="55"/>
  <c r="CG57" i="55"/>
  <c r="CD57" i="55"/>
  <c r="CB57" i="55"/>
  <c r="BY57" i="55"/>
  <c r="BV57" i="55"/>
  <c r="BT57" i="55"/>
  <c r="BQ57" i="55"/>
  <c r="BN57" i="55"/>
  <c r="BL57" i="55"/>
  <c r="BI57" i="55"/>
  <c r="BF57" i="55"/>
  <c r="BD57" i="55"/>
  <c r="BA57" i="55"/>
  <c r="AX57" i="55"/>
  <c r="AV57" i="55"/>
  <c r="AS57" i="55"/>
  <c r="AP57" i="55"/>
  <c r="AN57" i="55"/>
  <c r="AK57" i="55"/>
  <c r="AH57" i="55"/>
  <c r="AF57" i="55"/>
  <c r="AC57" i="55"/>
  <c r="Z57" i="55"/>
  <c r="X57" i="55"/>
  <c r="U57" i="55"/>
  <c r="R57" i="55"/>
  <c r="P57" i="55"/>
  <c r="M57" i="55"/>
  <c r="J57" i="55"/>
  <c r="H57" i="55"/>
  <c r="E57" i="55"/>
  <c r="CY56" i="55"/>
  <c r="CV56" i="55"/>
  <c r="CT56" i="55"/>
  <c r="CR56" i="55"/>
  <c r="CO56" i="55"/>
  <c r="CL56" i="55"/>
  <c r="CJ56" i="55"/>
  <c r="CG56" i="55"/>
  <c r="CD56" i="55"/>
  <c r="CB56" i="55"/>
  <c r="BY56" i="55"/>
  <c r="BV56" i="55"/>
  <c r="BT56" i="55"/>
  <c r="BQ56" i="55"/>
  <c r="BN56" i="55"/>
  <c r="BL56" i="55"/>
  <c r="BI56" i="55"/>
  <c r="BF56" i="55"/>
  <c r="BD56" i="55"/>
  <c r="BA56" i="55"/>
  <c r="AX56" i="55"/>
  <c r="AV56" i="55"/>
  <c r="AS56" i="55"/>
  <c r="AP56" i="55"/>
  <c r="AN56" i="55"/>
  <c r="AK56" i="55"/>
  <c r="AH56" i="55"/>
  <c r="AF56" i="55"/>
  <c r="AC56" i="55"/>
  <c r="Z56" i="55"/>
  <c r="X56" i="55"/>
  <c r="U56" i="55"/>
  <c r="R56" i="55"/>
  <c r="P56" i="55"/>
  <c r="M56" i="55"/>
  <c r="J56" i="55"/>
  <c r="H56" i="55"/>
  <c r="E56" i="55"/>
  <c r="CY55" i="55"/>
  <c r="CV55" i="55"/>
  <c r="CT55" i="55"/>
  <c r="CR55" i="55"/>
  <c r="CO55" i="55"/>
  <c r="CL55" i="55"/>
  <c r="CJ55" i="55"/>
  <c r="CG55" i="55"/>
  <c r="CD55" i="55"/>
  <c r="CB55" i="55"/>
  <c r="BY55" i="55"/>
  <c r="BV55" i="55"/>
  <c r="BT55" i="55"/>
  <c r="BQ55" i="55"/>
  <c r="BN55" i="55"/>
  <c r="BL55" i="55"/>
  <c r="BI55" i="55"/>
  <c r="BF55" i="55"/>
  <c r="BD55" i="55"/>
  <c r="BA55" i="55"/>
  <c r="AX55" i="55"/>
  <c r="AV55" i="55"/>
  <c r="AS55" i="55"/>
  <c r="AP55" i="55"/>
  <c r="AN55" i="55"/>
  <c r="AK55" i="55"/>
  <c r="AH55" i="55"/>
  <c r="AF55" i="55"/>
  <c r="AC55" i="55"/>
  <c r="Z55" i="55"/>
  <c r="X55" i="55"/>
  <c r="U55" i="55"/>
  <c r="R55" i="55"/>
  <c r="P55" i="55"/>
  <c r="M55" i="55"/>
  <c r="J55" i="55"/>
  <c r="H55" i="55"/>
  <c r="E55" i="55"/>
  <c r="CY54" i="55"/>
  <c r="CV54" i="55"/>
  <c r="CT54" i="55"/>
  <c r="CR54" i="55"/>
  <c r="CO54" i="55"/>
  <c r="CL54" i="55"/>
  <c r="CJ54" i="55"/>
  <c r="CG54" i="55"/>
  <c r="CD54" i="55"/>
  <c r="CB54" i="55"/>
  <c r="BY54" i="55"/>
  <c r="BV54" i="55"/>
  <c r="BT54" i="55"/>
  <c r="BQ54" i="55"/>
  <c r="BN54" i="55"/>
  <c r="BL54" i="55"/>
  <c r="BI54" i="55"/>
  <c r="BF54" i="55"/>
  <c r="BD54" i="55"/>
  <c r="BA54" i="55"/>
  <c r="AX54" i="55"/>
  <c r="AV54" i="55"/>
  <c r="AS54" i="55"/>
  <c r="AP54" i="55"/>
  <c r="AN54" i="55"/>
  <c r="AK54" i="55"/>
  <c r="AH54" i="55"/>
  <c r="AF54" i="55"/>
  <c r="AC54" i="55"/>
  <c r="Z54" i="55"/>
  <c r="X54" i="55"/>
  <c r="U54" i="55"/>
  <c r="R54" i="55"/>
  <c r="P54" i="55"/>
  <c r="M54" i="55"/>
  <c r="J54" i="55"/>
  <c r="H54" i="55"/>
  <c r="E54" i="55"/>
  <c r="CY53" i="55"/>
  <c r="CV53" i="55"/>
  <c r="CT53" i="55"/>
  <c r="CR53" i="55"/>
  <c r="CO53" i="55"/>
  <c r="CL53" i="55"/>
  <c r="CJ53" i="55"/>
  <c r="CG53" i="55"/>
  <c r="CD53" i="55"/>
  <c r="CB53" i="55"/>
  <c r="BY53" i="55"/>
  <c r="BV53" i="55"/>
  <c r="BT53" i="55"/>
  <c r="BQ53" i="55"/>
  <c r="BN53" i="55"/>
  <c r="BL53" i="55"/>
  <c r="BI53" i="55"/>
  <c r="BF53" i="55"/>
  <c r="BD53" i="55"/>
  <c r="BA53" i="55"/>
  <c r="AX53" i="55"/>
  <c r="AV53" i="55"/>
  <c r="AS53" i="55"/>
  <c r="AP53" i="55"/>
  <c r="AN53" i="55"/>
  <c r="AK53" i="55"/>
  <c r="AH53" i="55"/>
  <c r="AF53" i="55"/>
  <c r="AC53" i="55"/>
  <c r="Z53" i="55"/>
  <c r="X53" i="55"/>
  <c r="U53" i="55"/>
  <c r="R53" i="55"/>
  <c r="P53" i="55"/>
  <c r="M53" i="55"/>
  <c r="J53" i="55"/>
  <c r="H53" i="55"/>
  <c r="E53" i="55"/>
  <c r="CY52" i="55"/>
  <c r="CV52" i="55"/>
  <c r="CT52" i="55"/>
  <c r="CR52" i="55"/>
  <c r="CO52" i="55"/>
  <c r="CL52" i="55"/>
  <c r="CJ52" i="55"/>
  <c r="CG52" i="55"/>
  <c r="CD52" i="55"/>
  <c r="CB52" i="55"/>
  <c r="BY52" i="55"/>
  <c r="BV52" i="55"/>
  <c r="BT52" i="55"/>
  <c r="BQ52" i="55"/>
  <c r="BN52" i="55"/>
  <c r="BL52" i="55"/>
  <c r="BI52" i="55"/>
  <c r="BF52" i="55"/>
  <c r="BD52" i="55"/>
  <c r="BA52" i="55"/>
  <c r="AX52" i="55"/>
  <c r="AV52" i="55"/>
  <c r="AS52" i="55"/>
  <c r="AP52" i="55"/>
  <c r="AN52" i="55"/>
  <c r="AK52" i="55"/>
  <c r="AH52" i="55"/>
  <c r="AF52" i="55"/>
  <c r="AC52" i="55"/>
  <c r="Z52" i="55"/>
  <c r="X52" i="55"/>
  <c r="U52" i="55"/>
  <c r="R52" i="55"/>
  <c r="P52" i="55"/>
  <c r="M52" i="55"/>
  <c r="J52" i="55"/>
  <c r="H52" i="55"/>
  <c r="E52" i="55"/>
  <c r="CY51" i="55"/>
  <c r="CV51" i="55"/>
  <c r="CT51" i="55"/>
  <c r="CR51" i="55"/>
  <c r="CO51" i="55"/>
  <c r="CL51" i="55"/>
  <c r="CJ51" i="55"/>
  <c r="CG51" i="55"/>
  <c r="CD51" i="55"/>
  <c r="BY51" i="55"/>
  <c r="BV51" i="55"/>
  <c r="BT51" i="55"/>
  <c r="BQ51" i="55"/>
  <c r="BN51" i="55"/>
  <c r="BL51" i="55"/>
  <c r="BI51" i="55"/>
  <c r="BF51" i="55"/>
  <c r="BD51" i="55"/>
  <c r="BA51" i="55"/>
  <c r="AX51" i="55"/>
  <c r="AV51" i="55"/>
  <c r="AS51" i="55"/>
  <c r="AP51" i="55"/>
  <c r="AN51" i="55"/>
  <c r="AK51" i="55"/>
  <c r="AH51" i="55"/>
  <c r="AF51" i="55"/>
  <c r="AC51" i="55"/>
  <c r="Z51" i="55"/>
  <c r="X51" i="55"/>
  <c r="U51" i="55"/>
  <c r="R51" i="55"/>
  <c r="P51" i="55"/>
  <c r="M51" i="55"/>
  <c r="J51" i="55"/>
  <c r="H51" i="55"/>
  <c r="E51" i="55"/>
  <c r="CY50" i="55"/>
  <c r="CV50" i="55"/>
  <c r="CT50" i="55"/>
  <c r="CR50" i="55"/>
  <c r="CO50" i="55"/>
  <c r="CL50" i="55"/>
  <c r="CJ50" i="55"/>
  <c r="CG50" i="55"/>
  <c r="CD50" i="55"/>
  <c r="CB50" i="55"/>
  <c r="BY50" i="55"/>
  <c r="BV50" i="55"/>
  <c r="BT50" i="55"/>
  <c r="BQ50" i="55"/>
  <c r="BN50" i="55"/>
  <c r="BL50" i="55"/>
  <c r="BI50" i="55"/>
  <c r="BF50" i="55"/>
  <c r="BD50" i="55"/>
  <c r="BA50" i="55"/>
  <c r="AX50" i="55"/>
  <c r="AV50" i="55"/>
  <c r="AS50" i="55"/>
  <c r="AP50" i="55"/>
  <c r="AN50" i="55"/>
  <c r="AK50" i="55"/>
  <c r="AH50" i="55"/>
  <c r="AF50" i="55"/>
  <c r="AC50" i="55"/>
  <c r="Z50" i="55"/>
  <c r="X50" i="55"/>
  <c r="U50" i="55"/>
  <c r="R50" i="55"/>
  <c r="P50" i="55"/>
  <c r="M50" i="55"/>
  <c r="J50" i="55"/>
  <c r="H50" i="55"/>
  <c r="E50" i="55"/>
  <c r="CY49" i="55"/>
  <c r="CV49" i="55"/>
  <c r="CT49" i="55"/>
  <c r="CR49" i="55"/>
  <c r="CO49" i="55"/>
  <c r="CL49" i="55"/>
  <c r="CJ49" i="55"/>
  <c r="CG49" i="55"/>
  <c r="CD49" i="55"/>
  <c r="CB49" i="55"/>
  <c r="BY49" i="55"/>
  <c r="BV49" i="55"/>
  <c r="BT49" i="55"/>
  <c r="BQ49" i="55"/>
  <c r="BN49" i="55"/>
  <c r="BL49" i="55"/>
  <c r="BI49" i="55"/>
  <c r="BF49" i="55"/>
  <c r="BD49" i="55"/>
  <c r="BA49" i="55"/>
  <c r="AX49" i="55"/>
  <c r="AV49" i="55"/>
  <c r="AS49" i="55"/>
  <c r="AP49" i="55"/>
  <c r="AN49" i="55"/>
  <c r="AK49" i="55"/>
  <c r="AH49" i="55"/>
  <c r="AF49" i="55"/>
  <c r="AC49" i="55"/>
  <c r="Z49" i="55"/>
  <c r="X49" i="55"/>
  <c r="U49" i="55"/>
  <c r="R49" i="55"/>
  <c r="P49" i="55"/>
  <c r="M49" i="55"/>
  <c r="J49" i="55"/>
  <c r="H49" i="55"/>
  <c r="E49" i="55"/>
  <c r="CY48" i="55"/>
  <c r="CV48" i="55"/>
  <c r="CT48" i="55"/>
  <c r="CR48" i="55"/>
  <c r="CO48" i="55"/>
  <c r="CL48" i="55"/>
  <c r="CJ48" i="55"/>
  <c r="CG48" i="55"/>
  <c r="CD48" i="55"/>
  <c r="CB48" i="55"/>
  <c r="BY48" i="55"/>
  <c r="BV48" i="55"/>
  <c r="BT48" i="55"/>
  <c r="BQ48" i="55"/>
  <c r="BN48" i="55"/>
  <c r="BL48" i="55"/>
  <c r="BI48" i="55"/>
  <c r="BF48" i="55"/>
  <c r="BD48" i="55"/>
  <c r="BA48" i="55"/>
  <c r="AX48" i="55"/>
  <c r="AV48" i="55"/>
  <c r="AS48" i="55"/>
  <c r="AP48" i="55"/>
  <c r="AN48" i="55"/>
  <c r="AK48" i="55"/>
  <c r="AH48" i="55"/>
  <c r="AF48" i="55"/>
  <c r="AC48" i="55"/>
  <c r="Z48" i="55"/>
  <c r="X48" i="55"/>
  <c r="U48" i="55"/>
  <c r="R48" i="55"/>
  <c r="P48" i="55"/>
  <c r="M48" i="55"/>
  <c r="J48" i="55"/>
  <c r="H48" i="55"/>
  <c r="E48" i="55"/>
  <c r="CY47" i="55"/>
  <c r="CV47" i="55"/>
  <c r="CT47" i="55"/>
  <c r="CR47" i="55"/>
  <c r="CO47" i="55"/>
  <c r="CL47" i="55"/>
  <c r="CJ47" i="55"/>
  <c r="CG47" i="55"/>
  <c r="CD47" i="55"/>
  <c r="CB47" i="55"/>
  <c r="BY47" i="55"/>
  <c r="BV47" i="55"/>
  <c r="BT47" i="55"/>
  <c r="BQ47" i="55"/>
  <c r="BN47" i="55"/>
  <c r="BL47" i="55"/>
  <c r="BI47" i="55"/>
  <c r="BF47" i="55"/>
  <c r="BD47" i="55"/>
  <c r="BA47" i="55"/>
  <c r="AX47" i="55"/>
  <c r="AV47" i="55"/>
  <c r="AS47" i="55"/>
  <c r="AP47" i="55"/>
  <c r="AN47" i="55"/>
  <c r="AK47" i="55"/>
  <c r="AH47" i="55"/>
  <c r="AF47" i="55"/>
  <c r="AC47" i="55"/>
  <c r="Z47" i="55"/>
  <c r="X47" i="55"/>
  <c r="U47" i="55"/>
  <c r="R47" i="55"/>
  <c r="P47" i="55"/>
  <c r="M47" i="55"/>
  <c r="J47" i="55"/>
  <c r="H47" i="55"/>
  <c r="E47" i="55"/>
  <c r="CV46" i="55"/>
  <c r="CT46" i="55"/>
  <c r="CR46" i="55"/>
  <c r="CO46" i="55"/>
  <c r="CL46" i="55"/>
  <c r="CJ46" i="55"/>
  <c r="CG46" i="55"/>
  <c r="CD46" i="55"/>
  <c r="CB46" i="55"/>
  <c r="BY46" i="55"/>
  <c r="BQ46" i="55"/>
  <c r="BI46" i="55"/>
  <c r="BA46" i="55"/>
  <c r="AX46" i="55"/>
  <c r="AV46" i="55"/>
  <c r="AS46" i="55"/>
  <c r="I285" i="55"/>
  <c r="AK46" i="55"/>
  <c r="H285" i="55"/>
  <c r="AC46" i="55"/>
  <c r="X46" i="55"/>
  <c r="U46" i="55"/>
  <c r="R46" i="55"/>
  <c r="M46" i="55"/>
  <c r="J46" i="55"/>
  <c r="H46" i="55"/>
  <c r="E46" i="55"/>
  <c r="CV45" i="55"/>
  <c r="CT45" i="55"/>
  <c r="CR45" i="55"/>
  <c r="CO45" i="55"/>
  <c r="CL45" i="55"/>
  <c r="CJ45" i="55"/>
  <c r="CG45" i="55"/>
  <c r="CD45" i="55"/>
  <c r="CB45" i="55"/>
  <c r="BY45" i="55"/>
  <c r="BV45" i="55"/>
  <c r="BT45" i="55"/>
  <c r="BQ45" i="55"/>
  <c r="BI45" i="55"/>
  <c r="BF45" i="55"/>
  <c r="BD45" i="55"/>
  <c r="BA45" i="55"/>
  <c r="AX45" i="55"/>
  <c r="AV45" i="55"/>
  <c r="AS45" i="55"/>
  <c r="AP45" i="55"/>
  <c r="AN45" i="55"/>
  <c r="AK45" i="55"/>
  <c r="AH45" i="55"/>
  <c r="AF45" i="55"/>
  <c r="AC45" i="55"/>
  <c r="U45" i="55"/>
  <c r="M45" i="55"/>
  <c r="J45" i="55"/>
  <c r="H45" i="55"/>
  <c r="E45" i="55"/>
  <c r="CV44" i="55"/>
  <c r="CT44" i="55"/>
  <c r="CR44" i="55"/>
  <c r="CO44" i="55"/>
  <c r="CL44" i="55"/>
  <c r="CJ44" i="55"/>
  <c r="CG44" i="55"/>
  <c r="CD44" i="55"/>
  <c r="CB44" i="55"/>
  <c r="BY44" i="55"/>
  <c r="BQ44" i="55"/>
  <c r="L286" i="55"/>
  <c r="BI44" i="55"/>
  <c r="BA44" i="55"/>
  <c r="AS44" i="55"/>
  <c r="AK44" i="55"/>
  <c r="H286" i="55"/>
  <c r="AC44" i="55"/>
  <c r="G286" i="55"/>
  <c r="U44" i="55"/>
  <c r="M44" i="55"/>
  <c r="J44" i="55"/>
  <c r="H44" i="55"/>
  <c r="E44" i="55"/>
  <c r="CV43" i="55"/>
  <c r="CT43" i="55"/>
  <c r="CR43" i="55"/>
  <c r="CO43" i="55"/>
  <c r="CL43" i="55"/>
  <c r="CJ43" i="55"/>
  <c r="CG43" i="55"/>
  <c r="CD43" i="55"/>
  <c r="CB43" i="55"/>
  <c r="BY43" i="55"/>
  <c r="BQ43" i="55"/>
  <c r="BN43" i="55"/>
  <c r="BL43" i="55"/>
  <c r="BI43" i="55"/>
  <c r="BF43" i="55"/>
  <c r="BA43" i="55"/>
  <c r="J284" i="55"/>
  <c r="AS43" i="55"/>
  <c r="AN43" i="55"/>
  <c r="AK43" i="55"/>
  <c r="H284" i="55"/>
  <c r="AC43" i="55"/>
  <c r="U43" i="55"/>
  <c r="R43" i="55"/>
  <c r="P43" i="55"/>
  <c r="M43" i="55"/>
  <c r="J43" i="55"/>
  <c r="H43" i="55"/>
  <c r="E43" i="55"/>
  <c r="CQ42" i="55"/>
  <c r="CN42" i="55"/>
  <c r="CO42" i="55"/>
  <c r="CI42" i="55"/>
  <c r="CF42" i="55"/>
  <c r="CA42" i="55"/>
  <c r="BX42" i="55"/>
  <c r="BY42" i="55"/>
  <c r="BP42" i="55"/>
  <c r="BQ42" i="55"/>
  <c r="BH42" i="55"/>
  <c r="AZ42" i="55"/>
  <c r="BA42" i="55"/>
  <c r="AR42" i="55"/>
  <c r="AJ42" i="55"/>
  <c r="AK42" i="55"/>
  <c r="AB42" i="55"/>
  <c r="T42" i="55"/>
  <c r="L42" i="55"/>
  <c r="M42" i="55"/>
  <c r="G42" i="55"/>
  <c r="CV41" i="55"/>
  <c r="CT41" i="55"/>
  <c r="CR41" i="55"/>
  <c r="CO41" i="55"/>
  <c r="CL41" i="55"/>
  <c r="CJ41" i="55"/>
  <c r="CG41" i="55"/>
  <c r="CD41" i="55"/>
  <c r="CB41" i="55"/>
  <c r="BY41" i="55"/>
  <c r="BV41" i="55"/>
  <c r="BQ41" i="55"/>
  <c r="BN41" i="55"/>
  <c r="BL41" i="55"/>
  <c r="BI41" i="55"/>
  <c r="BA41" i="55"/>
  <c r="AX41" i="55"/>
  <c r="AV41" i="55"/>
  <c r="AS41" i="55"/>
  <c r="AP41" i="55"/>
  <c r="AN41" i="55"/>
  <c r="AK41" i="55"/>
  <c r="AH41" i="55"/>
  <c r="AF41" i="55"/>
  <c r="AC41" i="55"/>
  <c r="Z41" i="55"/>
  <c r="X41" i="55"/>
  <c r="U41" i="55"/>
  <c r="R41" i="55"/>
  <c r="P41" i="55"/>
  <c r="M41" i="55"/>
  <c r="J41" i="55"/>
  <c r="H41" i="55"/>
  <c r="E41" i="55"/>
  <c r="CV40" i="55"/>
  <c r="CT40" i="55"/>
  <c r="CR40" i="55"/>
  <c r="CO40" i="55"/>
  <c r="CL40" i="55"/>
  <c r="CJ40" i="55"/>
  <c r="CG40" i="55"/>
  <c r="CD40" i="55"/>
  <c r="CB40" i="55"/>
  <c r="BY40" i="55"/>
  <c r="BV40" i="55"/>
  <c r="BT40" i="55"/>
  <c r="BQ40" i="55"/>
  <c r="BN40" i="55"/>
  <c r="BI40" i="55"/>
  <c r="BD40" i="55"/>
  <c r="BA40" i="55"/>
  <c r="AV40" i="55"/>
  <c r="AS40" i="55"/>
  <c r="AN40" i="55"/>
  <c r="AK40" i="55"/>
  <c r="AH40" i="55"/>
  <c r="AF40" i="55"/>
  <c r="AC40" i="55"/>
  <c r="Z40" i="55"/>
  <c r="X40" i="55"/>
  <c r="U40" i="55"/>
  <c r="P40" i="55"/>
  <c r="M40" i="55"/>
  <c r="J40" i="55"/>
  <c r="H40" i="55"/>
  <c r="E40" i="55"/>
  <c r="CV39" i="55"/>
  <c r="CT39" i="55"/>
  <c r="CR39" i="55"/>
  <c r="CO39" i="55"/>
  <c r="CL39" i="55"/>
  <c r="CJ39" i="55"/>
  <c r="CG39" i="55"/>
  <c r="CD39" i="55"/>
  <c r="CB39" i="55"/>
  <c r="BY39" i="55"/>
  <c r="BV39" i="55"/>
  <c r="BT39" i="55"/>
  <c r="BQ39" i="55"/>
  <c r="BN39" i="55"/>
  <c r="BL39" i="55"/>
  <c r="BI39" i="55"/>
  <c r="BF39" i="55"/>
  <c r="BD39" i="55"/>
  <c r="BA39" i="55"/>
  <c r="AX39" i="55"/>
  <c r="AV39" i="55"/>
  <c r="AS39" i="55"/>
  <c r="AP39" i="55"/>
  <c r="AN39" i="55"/>
  <c r="AK39" i="55"/>
  <c r="AH39" i="55"/>
  <c r="AF39" i="55"/>
  <c r="AC39" i="55"/>
  <c r="Z39" i="55"/>
  <c r="X39" i="55"/>
  <c r="U39" i="55"/>
  <c r="R39" i="55"/>
  <c r="M39" i="55"/>
  <c r="J39" i="55"/>
  <c r="H39" i="55"/>
  <c r="E39" i="55"/>
  <c r="CY38" i="55"/>
  <c r="CV38" i="55"/>
  <c r="CT38" i="55"/>
  <c r="CR38" i="55"/>
  <c r="CO38" i="55"/>
  <c r="CL38" i="55"/>
  <c r="CJ38" i="55"/>
  <c r="CG38" i="55"/>
  <c r="CD38" i="55"/>
  <c r="CB38" i="55"/>
  <c r="BY38" i="55"/>
  <c r="BV38" i="55"/>
  <c r="BT38" i="55"/>
  <c r="BQ38" i="55"/>
  <c r="BN38" i="55"/>
  <c r="BL38" i="55"/>
  <c r="BI38" i="55"/>
  <c r="BF38" i="55"/>
  <c r="BD38" i="55"/>
  <c r="BA38" i="55"/>
  <c r="AX38" i="55"/>
  <c r="AV38" i="55"/>
  <c r="AS38" i="55"/>
  <c r="AP38" i="55"/>
  <c r="AN38" i="55"/>
  <c r="AK38" i="55"/>
  <c r="AH38" i="55"/>
  <c r="AF38" i="55"/>
  <c r="AC38" i="55"/>
  <c r="Z38" i="55"/>
  <c r="X38" i="55"/>
  <c r="U38" i="55"/>
  <c r="R38" i="55"/>
  <c r="P38" i="55"/>
  <c r="M38" i="55"/>
  <c r="J38" i="55"/>
  <c r="H38" i="55"/>
  <c r="E38" i="55"/>
  <c r="CY37" i="55"/>
  <c r="CV37" i="55"/>
  <c r="CT37" i="55"/>
  <c r="CR37" i="55"/>
  <c r="CO37" i="55"/>
  <c r="CL37" i="55"/>
  <c r="CJ37" i="55"/>
  <c r="CG37" i="55"/>
  <c r="CD37" i="55"/>
  <c r="CB37" i="55"/>
  <c r="BY37" i="55"/>
  <c r="BV37" i="55"/>
  <c r="BT37" i="55"/>
  <c r="BQ37" i="55"/>
  <c r="BN37" i="55"/>
  <c r="BL37" i="55"/>
  <c r="BI37" i="55"/>
  <c r="BF37" i="55"/>
  <c r="BD37" i="55"/>
  <c r="BA37" i="55"/>
  <c r="AX37" i="55"/>
  <c r="AV37" i="55"/>
  <c r="AS37" i="55"/>
  <c r="AP37" i="55"/>
  <c r="AN37" i="55"/>
  <c r="AK37" i="55"/>
  <c r="AH37" i="55"/>
  <c r="AF37" i="55"/>
  <c r="AC37" i="55"/>
  <c r="Z37" i="55"/>
  <c r="X37" i="55"/>
  <c r="U37" i="55"/>
  <c r="R37" i="55"/>
  <c r="P37" i="55"/>
  <c r="M37" i="55"/>
  <c r="J37" i="55"/>
  <c r="H37" i="55"/>
  <c r="E37" i="55"/>
  <c r="CY36" i="55"/>
  <c r="CV36" i="55"/>
  <c r="CT36" i="55"/>
  <c r="CR36" i="55"/>
  <c r="CO36" i="55"/>
  <c r="CL36" i="55"/>
  <c r="CJ36" i="55"/>
  <c r="CG36" i="55"/>
  <c r="CD36" i="55"/>
  <c r="CB36" i="55"/>
  <c r="BY36" i="55"/>
  <c r="BV36" i="55"/>
  <c r="BT36" i="55"/>
  <c r="BQ36" i="55"/>
  <c r="BN36" i="55"/>
  <c r="BL36" i="55"/>
  <c r="BI36" i="55"/>
  <c r="BF36" i="55"/>
  <c r="BD36" i="55"/>
  <c r="BA36" i="55"/>
  <c r="AX36" i="55"/>
  <c r="AV36" i="55"/>
  <c r="AS36" i="55"/>
  <c r="AP36" i="55"/>
  <c r="AN36" i="55"/>
  <c r="AK36" i="55"/>
  <c r="AH36" i="55"/>
  <c r="AF36" i="55"/>
  <c r="AC36" i="55"/>
  <c r="Z36" i="55"/>
  <c r="X36" i="55"/>
  <c r="U36" i="55"/>
  <c r="R36" i="55"/>
  <c r="P36" i="55"/>
  <c r="M36" i="55"/>
  <c r="J36" i="55"/>
  <c r="H36" i="55"/>
  <c r="E36" i="55"/>
  <c r="CY35" i="55"/>
  <c r="CV35" i="55"/>
  <c r="CT35" i="55"/>
  <c r="CR35" i="55"/>
  <c r="CO35" i="55"/>
  <c r="CL35" i="55"/>
  <c r="CJ35" i="55"/>
  <c r="CG35" i="55"/>
  <c r="CD35" i="55"/>
  <c r="CB35" i="55"/>
  <c r="BY35" i="55"/>
  <c r="BV35" i="55"/>
  <c r="BT35" i="55"/>
  <c r="BQ35" i="55"/>
  <c r="BN35" i="55"/>
  <c r="BL35" i="55"/>
  <c r="BI35" i="55"/>
  <c r="BF35" i="55"/>
  <c r="BD35" i="55"/>
  <c r="BA35" i="55"/>
  <c r="AX35" i="55"/>
  <c r="AV35" i="55"/>
  <c r="AS35" i="55"/>
  <c r="AP35" i="55"/>
  <c r="AN35" i="55"/>
  <c r="AK35" i="55"/>
  <c r="AH35" i="55"/>
  <c r="AF35" i="55"/>
  <c r="AC35" i="55"/>
  <c r="Z35" i="55"/>
  <c r="X35" i="55"/>
  <c r="U35" i="55"/>
  <c r="R35" i="55"/>
  <c r="P35" i="55"/>
  <c r="M35" i="55"/>
  <c r="J35" i="55"/>
  <c r="H35" i="55"/>
  <c r="E35" i="55"/>
  <c r="CV34" i="55"/>
  <c r="CT34" i="55"/>
  <c r="CR34" i="55"/>
  <c r="CO34" i="55"/>
  <c r="CL34" i="55"/>
  <c r="CJ34" i="55"/>
  <c r="CG34" i="55"/>
  <c r="CD34" i="55"/>
  <c r="CB34" i="55"/>
  <c r="BY34" i="55"/>
  <c r="BQ34" i="55"/>
  <c r="BN34" i="55"/>
  <c r="BL34" i="55"/>
  <c r="BI34" i="55"/>
  <c r="BA34" i="55"/>
  <c r="AX34" i="55"/>
  <c r="AV34" i="55"/>
  <c r="AS34" i="55"/>
  <c r="AP34" i="55"/>
  <c r="AK34" i="55"/>
  <c r="AC34" i="55"/>
  <c r="X34" i="55"/>
  <c r="U34" i="55"/>
  <c r="M34" i="55"/>
  <c r="J34" i="55"/>
  <c r="H34" i="55"/>
  <c r="E34" i="55"/>
  <c r="CY33" i="55"/>
  <c r="CV33" i="55"/>
  <c r="CT33" i="55"/>
  <c r="CR33" i="55"/>
  <c r="CO33" i="55"/>
  <c r="CL33" i="55"/>
  <c r="CJ33" i="55"/>
  <c r="CG33" i="55"/>
  <c r="CD33" i="55"/>
  <c r="CB33" i="55"/>
  <c r="BY33" i="55"/>
  <c r="BV33" i="55"/>
  <c r="BT33" i="55"/>
  <c r="BQ33" i="55"/>
  <c r="BN33" i="55"/>
  <c r="BL33" i="55"/>
  <c r="BI33" i="55"/>
  <c r="BF33" i="55"/>
  <c r="BD33" i="55"/>
  <c r="BA33" i="55"/>
  <c r="AX33" i="55"/>
  <c r="AV33" i="55"/>
  <c r="AS33" i="55"/>
  <c r="AP33" i="55"/>
  <c r="AN33" i="55"/>
  <c r="AK33" i="55"/>
  <c r="AH33" i="55"/>
  <c r="AF33" i="55"/>
  <c r="AC33" i="55"/>
  <c r="Z33" i="55"/>
  <c r="X33" i="55"/>
  <c r="U33" i="55"/>
  <c r="R33" i="55"/>
  <c r="P33" i="55"/>
  <c r="M33" i="55"/>
  <c r="J33" i="55"/>
  <c r="H33" i="55"/>
  <c r="E33" i="55"/>
  <c r="CV32" i="55"/>
  <c r="CT32" i="55"/>
  <c r="CR32" i="55"/>
  <c r="CO32" i="55"/>
  <c r="CL32" i="55"/>
  <c r="CJ32" i="55"/>
  <c r="CG32" i="55"/>
  <c r="CD32" i="55"/>
  <c r="CB32" i="55"/>
  <c r="BY32" i="55"/>
  <c r="BV32" i="55"/>
  <c r="BT32" i="55"/>
  <c r="BQ32" i="55"/>
  <c r="BN32" i="55"/>
  <c r="BL32" i="55"/>
  <c r="BI32" i="55"/>
  <c r="BF32" i="55"/>
  <c r="BD32" i="55"/>
  <c r="BA32" i="55"/>
  <c r="AX32" i="55"/>
  <c r="AV32" i="55"/>
  <c r="AS32" i="55"/>
  <c r="AP32" i="55"/>
  <c r="AN32" i="55"/>
  <c r="AK32" i="55"/>
  <c r="CY32" i="55"/>
  <c r="AC32" i="55"/>
  <c r="Z32" i="55"/>
  <c r="X32" i="55"/>
  <c r="U32" i="55"/>
  <c r="R32" i="55"/>
  <c r="P32" i="55"/>
  <c r="M32" i="55"/>
  <c r="J32" i="55"/>
  <c r="H32" i="55"/>
  <c r="E32" i="55"/>
  <c r="CY31" i="55"/>
  <c r="CV31" i="55"/>
  <c r="CT31" i="55"/>
  <c r="CR31" i="55"/>
  <c r="CO31" i="55"/>
  <c r="CL31" i="55"/>
  <c r="CJ31" i="55"/>
  <c r="CG31" i="55"/>
  <c r="CD31" i="55"/>
  <c r="CB31" i="55"/>
  <c r="BY31" i="55"/>
  <c r="BV31" i="55"/>
  <c r="BT31" i="55"/>
  <c r="BQ31" i="55"/>
  <c r="BN31" i="55"/>
  <c r="BL31" i="55"/>
  <c r="BI31" i="55"/>
  <c r="BF31" i="55"/>
  <c r="BD31" i="55"/>
  <c r="BA31" i="55"/>
  <c r="AX31" i="55"/>
  <c r="AV31" i="55"/>
  <c r="AS31" i="55"/>
  <c r="AP31" i="55"/>
  <c r="AN31" i="55"/>
  <c r="AK31" i="55"/>
  <c r="AH31" i="55"/>
  <c r="AF31" i="55"/>
  <c r="AC31" i="55"/>
  <c r="Z31" i="55"/>
  <c r="X31" i="55"/>
  <c r="U31" i="55"/>
  <c r="R31" i="55"/>
  <c r="P31" i="55"/>
  <c r="M31" i="55"/>
  <c r="J31" i="55"/>
  <c r="H31" i="55"/>
  <c r="E31" i="55"/>
  <c r="CT30" i="55"/>
  <c r="CL30" i="55"/>
  <c r="CD30" i="55"/>
  <c r="BV30" i="55"/>
  <c r="BN30" i="55"/>
  <c r="BF30" i="55"/>
  <c r="AX30" i="55"/>
  <c r="AP30" i="55"/>
  <c r="Z30" i="55"/>
  <c r="R30" i="55"/>
  <c r="J30" i="55"/>
  <c r="CQ29" i="55"/>
  <c r="CN29" i="55"/>
  <c r="CI29" i="55"/>
  <c r="CF29" i="55"/>
  <c r="CA29" i="55"/>
  <c r="BX29" i="55"/>
  <c r="BS29" i="55"/>
  <c r="BP29" i="55"/>
  <c r="BH29" i="55"/>
  <c r="AZ29" i="55"/>
  <c r="AU29" i="55"/>
  <c r="AR29" i="55"/>
  <c r="AJ29" i="55"/>
  <c r="AB29" i="55"/>
  <c r="T29" i="55"/>
  <c r="U29" i="55"/>
  <c r="L29" i="55"/>
  <c r="G29" i="55"/>
  <c r="D29" i="55"/>
  <c r="CV28" i="55"/>
  <c r="CT28" i="55"/>
  <c r="CR28" i="55"/>
  <c r="CO28" i="55"/>
  <c r="CL28" i="55"/>
  <c r="CJ28" i="55"/>
  <c r="CG28" i="55"/>
  <c r="CD28" i="55"/>
  <c r="CB28" i="55"/>
  <c r="BY28" i="55"/>
  <c r="BV28" i="55"/>
  <c r="BT28" i="55"/>
  <c r="BQ28" i="55"/>
  <c r="BI28" i="55"/>
  <c r="BF28" i="55"/>
  <c r="BD28" i="55"/>
  <c r="BA28" i="55"/>
  <c r="AX28" i="55"/>
  <c r="AV28" i="55"/>
  <c r="AS28" i="55"/>
  <c r="AP28" i="55"/>
  <c r="AN28" i="55"/>
  <c r="AK28" i="55"/>
  <c r="AH28" i="55"/>
  <c r="AF28" i="55"/>
  <c r="AC28" i="55"/>
  <c r="Z28" i="55"/>
  <c r="X28" i="55"/>
  <c r="U28" i="55"/>
  <c r="R28" i="55"/>
  <c r="P28" i="55"/>
  <c r="M28" i="55"/>
  <c r="J28" i="55"/>
  <c r="H28" i="55"/>
  <c r="E28" i="55"/>
  <c r="CV27" i="55"/>
  <c r="CT27" i="55"/>
  <c r="CR27" i="55"/>
  <c r="CO27" i="55"/>
  <c r="CL27" i="55"/>
  <c r="CJ27" i="55"/>
  <c r="CG27" i="55"/>
  <c r="CD27" i="55"/>
  <c r="CB27" i="55"/>
  <c r="BY27" i="55"/>
  <c r="BV27" i="55"/>
  <c r="BT27" i="55"/>
  <c r="BQ27" i="55"/>
  <c r="BN27" i="55"/>
  <c r="BL27" i="55"/>
  <c r="BI27" i="55"/>
  <c r="BA27" i="55"/>
  <c r="AX27" i="55"/>
  <c r="AV27" i="55"/>
  <c r="AS27" i="55"/>
  <c r="AP27" i="55"/>
  <c r="AK27" i="55"/>
  <c r="AC27" i="55"/>
  <c r="X27" i="55"/>
  <c r="U27" i="55"/>
  <c r="O29" i="55"/>
  <c r="M27" i="55"/>
  <c r="J27" i="55"/>
  <c r="H27" i="55"/>
  <c r="E27" i="55"/>
  <c r="CV26" i="55"/>
  <c r="CT26" i="55"/>
  <c r="CR26" i="55"/>
  <c r="CO26" i="55"/>
  <c r="CL26" i="55"/>
  <c r="CJ26" i="55"/>
  <c r="CG26" i="55"/>
  <c r="CD26" i="55"/>
  <c r="CB26" i="55"/>
  <c r="BY26" i="55"/>
  <c r="BV26" i="55"/>
  <c r="BT26" i="55"/>
  <c r="BQ26" i="55"/>
  <c r="BN26" i="55"/>
  <c r="BL26" i="55"/>
  <c r="BI26" i="55"/>
  <c r="BF26" i="55"/>
  <c r="BD26" i="55"/>
  <c r="BA26" i="55"/>
  <c r="AX26" i="55"/>
  <c r="AV26" i="55"/>
  <c r="AS26" i="55"/>
  <c r="AP26" i="55"/>
  <c r="AK26" i="55"/>
  <c r="AF26" i="55"/>
  <c r="AC26" i="55"/>
  <c r="Z26" i="55"/>
  <c r="X26" i="55"/>
  <c r="U26" i="55"/>
  <c r="R26" i="55"/>
  <c r="P26" i="55"/>
  <c r="M26" i="55"/>
  <c r="J26" i="55"/>
  <c r="H26" i="55"/>
  <c r="E26" i="55"/>
  <c r="CY25" i="55"/>
  <c r="CV25" i="55"/>
  <c r="CT25" i="55"/>
  <c r="CR25" i="55"/>
  <c r="CO25" i="55"/>
  <c r="CL25" i="55"/>
  <c r="CJ25" i="55"/>
  <c r="CG25" i="55"/>
  <c r="CD25" i="55"/>
  <c r="CB25" i="55"/>
  <c r="BY25" i="55"/>
  <c r="BV25" i="55"/>
  <c r="BT25" i="55"/>
  <c r="BQ25" i="55"/>
  <c r="BN25" i="55"/>
  <c r="BL25" i="55"/>
  <c r="BI25" i="55"/>
  <c r="BF25" i="55"/>
  <c r="BD25" i="55"/>
  <c r="BA25" i="55"/>
  <c r="AX25" i="55"/>
  <c r="AV25" i="55"/>
  <c r="AS25" i="55"/>
  <c r="AP25" i="55"/>
  <c r="AN25" i="55"/>
  <c r="AK25" i="55"/>
  <c r="AH25" i="55"/>
  <c r="AF25" i="55"/>
  <c r="AC25" i="55"/>
  <c r="Z25" i="55"/>
  <c r="X25" i="55"/>
  <c r="U25" i="55"/>
  <c r="R25" i="55"/>
  <c r="P25" i="55"/>
  <c r="M25" i="55"/>
  <c r="J25" i="55"/>
  <c r="H25" i="55"/>
  <c r="E25" i="55"/>
  <c r="CY24" i="55"/>
  <c r="CV24" i="55"/>
  <c r="CT24" i="55"/>
  <c r="CR24" i="55"/>
  <c r="CO24" i="55"/>
  <c r="CL24" i="55"/>
  <c r="CJ24" i="55"/>
  <c r="CG24" i="55"/>
  <c r="CD24" i="55"/>
  <c r="CB24" i="55"/>
  <c r="BY24" i="55"/>
  <c r="BV24" i="55"/>
  <c r="BT24" i="55"/>
  <c r="BQ24" i="55"/>
  <c r="BN24" i="55"/>
  <c r="BL24" i="55"/>
  <c r="BI24" i="55"/>
  <c r="BF24" i="55"/>
  <c r="BD24" i="55"/>
  <c r="BA24" i="55"/>
  <c r="AX24" i="55"/>
  <c r="AV24" i="55"/>
  <c r="AS24" i="55"/>
  <c r="AP24" i="55"/>
  <c r="AN24" i="55"/>
  <c r="AK24" i="55"/>
  <c r="AH24" i="55"/>
  <c r="AF24" i="55"/>
  <c r="AC24" i="55"/>
  <c r="Z24" i="55"/>
  <c r="X24" i="55"/>
  <c r="U24" i="55"/>
  <c r="R24" i="55"/>
  <c r="P24" i="55"/>
  <c r="M24" i="55"/>
  <c r="J24" i="55"/>
  <c r="H24" i="55"/>
  <c r="E24" i="55"/>
  <c r="CV23" i="55"/>
  <c r="CT23" i="55"/>
  <c r="CR23" i="55"/>
  <c r="CO23" i="55"/>
  <c r="CL23" i="55"/>
  <c r="CJ23" i="55"/>
  <c r="CG23" i="55"/>
  <c r="CD23" i="55"/>
  <c r="CB23" i="55"/>
  <c r="BY23" i="55"/>
  <c r="BV23" i="55"/>
  <c r="BT23" i="55"/>
  <c r="BQ23" i="55"/>
  <c r="BN23" i="55"/>
  <c r="BI23" i="55"/>
  <c r="BF23" i="55"/>
  <c r="BD23" i="55"/>
  <c r="BA23" i="55"/>
  <c r="AX23" i="55"/>
  <c r="AV23" i="55"/>
  <c r="AS23" i="55"/>
  <c r="AP23" i="55"/>
  <c r="AN23" i="55"/>
  <c r="AK23" i="55"/>
  <c r="AH23" i="55"/>
  <c r="AF23" i="55"/>
  <c r="AC23" i="55"/>
  <c r="Z23" i="55"/>
  <c r="X23" i="55"/>
  <c r="U23" i="55"/>
  <c r="R23" i="55"/>
  <c r="P23" i="55"/>
  <c r="M23" i="55"/>
  <c r="J23" i="55"/>
  <c r="H23" i="55"/>
  <c r="E23" i="55"/>
  <c r="CT22" i="55"/>
  <c r="CL22" i="55"/>
  <c r="CD22" i="55"/>
  <c r="BV22" i="55"/>
  <c r="BN22" i="55"/>
  <c r="BF22" i="55"/>
  <c r="AX22" i="55"/>
  <c r="AP22" i="55"/>
  <c r="AH22" i="55"/>
  <c r="Z22" i="55"/>
  <c r="R22" i="55"/>
  <c r="J22" i="55"/>
  <c r="CQ20" i="55"/>
  <c r="CN20" i="55"/>
  <c r="CI20" i="55"/>
  <c r="CF20" i="55"/>
  <c r="CA20" i="55"/>
  <c r="BX20" i="55"/>
  <c r="BP20" i="55"/>
  <c r="BH20" i="55"/>
  <c r="AZ20" i="55"/>
  <c r="AR20" i="55"/>
  <c r="AJ20" i="55"/>
  <c r="AB20" i="55"/>
  <c r="T20" i="55"/>
  <c r="U20" i="55"/>
  <c r="L20" i="55"/>
  <c r="G20" i="55"/>
  <c r="D20" i="55"/>
  <c r="CV19" i="55"/>
  <c r="CT19" i="55"/>
  <c r="CR19" i="55"/>
  <c r="S120" i="5"/>
  <c r="CO19" i="55"/>
  <c r="CL19" i="55"/>
  <c r="CJ19" i="55"/>
  <c r="R120" i="5"/>
  <c r="CG19" i="55"/>
  <c r="CD19" i="55"/>
  <c r="CB19" i="55"/>
  <c r="Q120" i="5"/>
  <c r="BY19" i="55"/>
  <c r="BV19" i="55"/>
  <c r="BT19" i="55"/>
  <c r="P120" i="5"/>
  <c r="BQ19" i="55"/>
  <c r="BN19" i="55"/>
  <c r="BL19" i="55"/>
  <c r="O120" i="5"/>
  <c r="BI19" i="55"/>
  <c r="BF19" i="55"/>
  <c r="BD19" i="55"/>
  <c r="N120" i="5"/>
  <c r="BA19" i="55"/>
  <c r="AX19" i="55"/>
  <c r="AV19" i="55"/>
  <c r="M120" i="5"/>
  <c r="AS19" i="55"/>
  <c r="AP19" i="55"/>
  <c r="AN19" i="55"/>
  <c r="L120" i="5"/>
  <c r="AK19" i="55"/>
  <c r="CY19" i="55"/>
  <c r="AC19" i="55"/>
  <c r="Z19" i="55"/>
  <c r="X19" i="55"/>
  <c r="J120" i="5"/>
  <c r="U19" i="55"/>
  <c r="R19" i="55"/>
  <c r="P19" i="55"/>
  <c r="I120" i="5"/>
  <c r="M19" i="55"/>
  <c r="J19" i="55"/>
  <c r="H19" i="55"/>
  <c r="H120" i="5"/>
  <c r="E19" i="55"/>
  <c r="CV18" i="55"/>
  <c r="CT18" i="55"/>
  <c r="CR18" i="55"/>
  <c r="CO18" i="55"/>
  <c r="CL18" i="55"/>
  <c r="CJ18" i="55"/>
  <c r="CG18" i="55"/>
  <c r="CD18" i="55"/>
  <c r="CB18" i="55"/>
  <c r="BY18" i="55"/>
  <c r="BT18" i="55"/>
  <c r="BQ18" i="55"/>
  <c r="BI18" i="55"/>
  <c r="BF18" i="55"/>
  <c r="BA18" i="55"/>
  <c r="AV18" i="55"/>
  <c r="AS18" i="55"/>
  <c r="AP18" i="55"/>
  <c r="AK18" i="55"/>
  <c r="AC18" i="55"/>
  <c r="Z18" i="55"/>
  <c r="U18" i="55"/>
  <c r="R18" i="55"/>
  <c r="M18" i="55"/>
  <c r="J18" i="55"/>
  <c r="H18" i="55"/>
  <c r="E18" i="55"/>
  <c r="CY17" i="55"/>
  <c r="CV17" i="55"/>
  <c r="CT17" i="55"/>
  <c r="CR17" i="55"/>
  <c r="CO17" i="55"/>
  <c r="CL17" i="55"/>
  <c r="CJ17" i="55"/>
  <c r="CG17" i="55"/>
  <c r="CD17" i="55"/>
  <c r="CB17" i="55"/>
  <c r="BY17" i="55"/>
  <c r="BV17" i="55"/>
  <c r="BT17" i="55"/>
  <c r="BQ17" i="55"/>
  <c r="BN17" i="55"/>
  <c r="BL17" i="55"/>
  <c r="BI17" i="55"/>
  <c r="BF17" i="55"/>
  <c r="BD17" i="55"/>
  <c r="BA17" i="55"/>
  <c r="AX17" i="55"/>
  <c r="AV17" i="55"/>
  <c r="AS17" i="55"/>
  <c r="AP17" i="55"/>
  <c r="AN17" i="55"/>
  <c r="AK17" i="55"/>
  <c r="AH17" i="55"/>
  <c r="AF17" i="55"/>
  <c r="AC17" i="55"/>
  <c r="Z17" i="55"/>
  <c r="X17" i="55"/>
  <c r="U17" i="55"/>
  <c r="R17" i="55"/>
  <c r="P17" i="55"/>
  <c r="M17" i="55"/>
  <c r="J17" i="55"/>
  <c r="H17" i="55"/>
  <c r="E17" i="55"/>
  <c r="CV16" i="55"/>
  <c r="CT16" i="55"/>
  <c r="CR16" i="55"/>
  <c r="CO16" i="55"/>
  <c r="CL16" i="55"/>
  <c r="CJ16" i="55"/>
  <c r="CG16" i="55"/>
  <c r="CD16" i="55"/>
  <c r="CB16" i="55"/>
  <c r="BY16" i="55"/>
  <c r="BV16" i="55"/>
  <c r="BT16" i="55"/>
  <c r="BQ16" i="55"/>
  <c r="BN16" i="55"/>
  <c r="BL16" i="55"/>
  <c r="BI16" i="55"/>
  <c r="BD16" i="55"/>
  <c r="BA16" i="55"/>
  <c r="AX16" i="55"/>
  <c r="AV16" i="55"/>
  <c r="AS16" i="55"/>
  <c r="AP16" i="55"/>
  <c r="AN16" i="55"/>
  <c r="AK16" i="55"/>
  <c r="AH16" i="55"/>
  <c r="AF16" i="55"/>
  <c r="AC16" i="55"/>
  <c r="Z16" i="55"/>
  <c r="X16" i="55"/>
  <c r="U16" i="55"/>
  <c r="R16" i="55"/>
  <c r="P16" i="55"/>
  <c r="M16" i="55"/>
  <c r="J16" i="55"/>
  <c r="H16" i="55"/>
  <c r="E16" i="55"/>
  <c r="CV15" i="55"/>
  <c r="CT15" i="55"/>
  <c r="CR15" i="55"/>
  <c r="CO15" i="55"/>
  <c r="CL15" i="55"/>
  <c r="CJ15" i="55"/>
  <c r="CG15" i="55"/>
  <c r="CD15" i="55"/>
  <c r="CB15" i="55"/>
  <c r="BY15" i="55"/>
  <c r="BV15" i="55"/>
  <c r="BT15" i="55"/>
  <c r="BQ15" i="55"/>
  <c r="BN15" i="55"/>
  <c r="BI15" i="55"/>
  <c r="BA15" i="55"/>
  <c r="AS15" i="55"/>
  <c r="AN15" i="55"/>
  <c r="AK15" i="55"/>
  <c r="AF15" i="55"/>
  <c r="AC15" i="55"/>
  <c r="Z15" i="55"/>
  <c r="U15" i="55"/>
  <c r="P15" i="55"/>
  <c r="M15" i="55"/>
  <c r="J15" i="55"/>
  <c r="H15" i="55"/>
  <c r="E15" i="55"/>
  <c r="CV14" i="55"/>
  <c r="CT14" i="55"/>
  <c r="CR14" i="55"/>
  <c r="CO14" i="55"/>
  <c r="CL14" i="55"/>
  <c r="CJ14" i="55"/>
  <c r="CG14" i="55"/>
  <c r="CD14" i="55"/>
  <c r="CB14" i="55"/>
  <c r="BY14" i="55"/>
  <c r="BT14" i="55"/>
  <c r="BQ14" i="55"/>
  <c r="BN14" i="55"/>
  <c r="BI14" i="55"/>
  <c r="K15" i="53"/>
  <c r="K13" i="53"/>
  <c r="BA14" i="55"/>
  <c r="AV14" i="55"/>
  <c r="AS14" i="55"/>
  <c r="AP14" i="55"/>
  <c r="AK14" i="55"/>
  <c r="AH14" i="55"/>
  <c r="AF14" i="55"/>
  <c r="AC14" i="55"/>
  <c r="U14" i="55"/>
  <c r="R14" i="55"/>
  <c r="P14" i="55"/>
  <c r="M14" i="55"/>
  <c r="J14" i="55"/>
  <c r="H14" i="55"/>
  <c r="E14" i="55"/>
  <c r="CV13" i="55"/>
  <c r="CT13" i="55"/>
  <c r="CR13" i="55"/>
  <c r="CO13" i="55"/>
  <c r="CL13" i="55"/>
  <c r="CJ13" i="55"/>
  <c r="CG13" i="55"/>
  <c r="CD13" i="55"/>
  <c r="CB13" i="55"/>
  <c r="BY13" i="55"/>
  <c r="BV13" i="55"/>
  <c r="BQ13" i="55"/>
  <c r="BL13" i="55"/>
  <c r="BI13" i="55"/>
  <c r="BA13" i="55"/>
  <c r="AS13" i="55"/>
  <c r="AP13" i="55"/>
  <c r="AK13" i="55"/>
  <c r="AC13" i="55"/>
  <c r="U13" i="55"/>
  <c r="M13" i="55"/>
  <c r="J13" i="55"/>
  <c r="H13" i="55"/>
  <c r="E13" i="55"/>
  <c r="CT12" i="55"/>
  <c r="CL12" i="55"/>
  <c r="CD12" i="55"/>
  <c r="BF12" i="55"/>
  <c r="AH12" i="55"/>
  <c r="J12" i="55"/>
  <c r="CQ11" i="55"/>
  <c r="CN11" i="55"/>
  <c r="CI11" i="55"/>
  <c r="CF11" i="55"/>
  <c r="CA11" i="55"/>
  <c r="BX11" i="55"/>
  <c r="BP11" i="55"/>
  <c r="BH11" i="55"/>
  <c r="AZ11" i="55"/>
  <c r="AU11" i="55"/>
  <c r="J8" i="52"/>
  <c r="J7" i="52"/>
  <c r="AR11" i="55"/>
  <c r="AJ11" i="55"/>
  <c r="AB11" i="55"/>
  <c r="T11" i="55"/>
  <c r="O11" i="55"/>
  <c r="L11" i="55"/>
  <c r="G11" i="55"/>
  <c r="D11" i="55"/>
  <c r="CY10" i="55"/>
  <c r="CV10" i="55"/>
  <c r="CT10" i="55"/>
  <c r="CR10" i="55"/>
  <c r="S116" i="5"/>
  <c r="CO10" i="55"/>
  <c r="CL10" i="55"/>
  <c r="CJ10" i="55"/>
  <c r="R116" i="5"/>
  <c r="CG10" i="55"/>
  <c r="CD10" i="55"/>
  <c r="CB10" i="55"/>
  <c r="Q116" i="5"/>
  <c r="BY10" i="55"/>
  <c r="BV10" i="55"/>
  <c r="BT10" i="55"/>
  <c r="P116" i="5"/>
  <c r="BQ10" i="55"/>
  <c r="BN10" i="55"/>
  <c r="BL10" i="55"/>
  <c r="O116" i="5"/>
  <c r="BI10" i="55"/>
  <c r="BF10" i="55"/>
  <c r="BD10" i="55"/>
  <c r="N116" i="5"/>
  <c r="BA10" i="55"/>
  <c r="AX10" i="55"/>
  <c r="AV10" i="55"/>
  <c r="M116" i="5"/>
  <c r="AS10" i="55"/>
  <c r="AP10" i="55"/>
  <c r="AN10" i="55"/>
  <c r="L116" i="5"/>
  <c r="AK10" i="55"/>
  <c r="AH10" i="55"/>
  <c r="AF10" i="55"/>
  <c r="K116" i="5"/>
  <c r="AC10" i="55"/>
  <c r="Z10" i="55"/>
  <c r="X10" i="55"/>
  <c r="J116" i="5"/>
  <c r="U10" i="55"/>
  <c r="R10" i="55"/>
  <c r="P10" i="55"/>
  <c r="I116" i="5"/>
  <c r="M10" i="55"/>
  <c r="J10" i="55"/>
  <c r="H10" i="55"/>
  <c r="H116" i="5"/>
  <c r="E10" i="55"/>
  <c r="CV9" i="55"/>
  <c r="CT9" i="55"/>
  <c r="CR9" i="55"/>
  <c r="CO9" i="55"/>
  <c r="CL9" i="55"/>
  <c r="CJ9" i="55"/>
  <c r="CG9" i="55"/>
  <c r="CD9" i="55"/>
  <c r="CB9" i="55"/>
  <c r="BY9" i="55"/>
  <c r="BV9" i="55"/>
  <c r="BT9" i="55"/>
  <c r="BQ9" i="55"/>
  <c r="BN9" i="55"/>
  <c r="BL9" i="55"/>
  <c r="BI9" i="55"/>
  <c r="BF9" i="55"/>
  <c r="BD9" i="55"/>
  <c r="BA9" i="55"/>
  <c r="AX9" i="55"/>
  <c r="AV9" i="55"/>
  <c r="AS9" i="55"/>
  <c r="AP9" i="55"/>
  <c r="AN9" i="55"/>
  <c r="AK9" i="55"/>
  <c r="AH9" i="55"/>
  <c r="AF9" i="55"/>
  <c r="AC9" i="55"/>
  <c r="U9" i="55"/>
  <c r="R9" i="55"/>
  <c r="P9" i="55"/>
  <c r="M9" i="55"/>
  <c r="J9" i="55"/>
  <c r="H9" i="55"/>
  <c r="E9" i="55"/>
  <c r="CY8" i="55"/>
  <c r="CV8" i="55"/>
  <c r="CT8" i="55"/>
  <c r="CR8" i="55"/>
  <c r="S115" i="5"/>
  <c r="CO8" i="55"/>
  <c r="CL8" i="55"/>
  <c r="CJ8" i="55"/>
  <c r="R115" i="5"/>
  <c r="CG8" i="55"/>
  <c r="CD8" i="55"/>
  <c r="CB8" i="55"/>
  <c r="Q115" i="5"/>
  <c r="BY8" i="55"/>
  <c r="BV8" i="55"/>
  <c r="BT8" i="55"/>
  <c r="P115" i="5"/>
  <c r="BQ8" i="55"/>
  <c r="BN8" i="55"/>
  <c r="BL8" i="55"/>
  <c r="O115" i="5"/>
  <c r="BI8" i="55"/>
  <c r="BF8" i="55"/>
  <c r="BD8" i="55"/>
  <c r="N115" i="5"/>
  <c r="BA8" i="55"/>
  <c r="AX8" i="55"/>
  <c r="AV8" i="55"/>
  <c r="M115" i="5"/>
  <c r="AS8" i="55"/>
  <c r="AP8" i="55"/>
  <c r="AN8" i="55"/>
  <c r="L115" i="5"/>
  <c r="AK8" i="55"/>
  <c r="AH8" i="55"/>
  <c r="AF8" i="55"/>
  <c r="K115" i="5"/>
  <c r="AC8" i="55"/>
  <c r="Z8" i="55"/>
  <c r="X8" i="55"/>
  <c r="J115" i="5"/>
  <c r="U8" i="55"/>
  <c r="R8" i="55"/>
  <c r="P8" i="55"/>
  <c r="I115" i="5"/>
  <c r="M8" i="55"/>
  <c r="J8" i="55"/>
  <c r="H8" i="55"/>
  <c r="H115" i="5"/>
  <c r="E8" i="55"/>
  <c r="CV7" i="55"/>
  <c r="CT7" i="55"/>
  <c r="CR7" i="55"/>
  <c r="CO7" i="55"/>
  <c r="CL7" i="55"/>
  <c r="CJ7" i="55"/>
  <c r="CG7" i="55"/>
  <c r="CD7" i="55"/>
  <c r="CB7" i="55"/>
  <c r="BY7" i="55"/>
  <c r="BV7" i="55"/>
  <c r="BT7" i="55"/>
  <c r="BQ7" i="55"/>
  <c r="BI7" i="55"/>
  <c r="BA7" i="55"/>
  <c r="AX7" i="55"/>
  <c r="AV7" i="55"/>
  <c r="AS7" i="55"/>
  <c r="AK7" i="55"/>
  <c r="AH7" i="55"/>
  <c r="AF7" i="55"/>
  <c r="AC7" i="55"/>
  <c r="Z7" i="55"/>
  <c r="X7" i="55"/>
  <c r="U7" i="55"/>
  <c r="R7" i="55"/>
  <c r="P7" i="55"/>
  <c r="M7" i="55"/>
  <c r="J7" i="55"/>
  <c r="H7" i="55"/>
  <c r="E7" i="55"/>
  <c r="CV6" i="55"/>
  <c r="CT6" i="55"/>
  <c r="CR6" i="55"/>
  <c r="CO6" i="55"/>
  <c r="CL6" i="55"/>
  <c r="CJ6" i="55"/>
  <c r="CG6" i="55"/>
  <c r="CD6" i="55"/>
  <c r="CB6" i="55"/>
  <c r="BY6" i="55"/>
  <c r="BQ6" i="55"/>
  <c r="BI6" i="55"/>
  <c r="BF6" i="55"/>
  <c r="BA6" i="55"/>
  <c r="AX6" i="55"/>
  <c r="AV6" i="55"/>
  <c r="AS6" i="55"/>
  <c r="AM11" i="55"/>
  <c r="I8" i="52"/>
  <c r="I7" i="52"/>
  <c r="AK6" i="55"/>
  <c r="AE11" i="55"/>
  <c r="H8" i="52"/>
  <c r="H7" i="52"/>
  <c r="AC6" i="55"/>
  <c r="X6" i="55"/>
  <c r="U6" i="55"/>
  <c r="R6" i="55"/>
  <c r="P6" i="55"/>
  <c r="M6" i="55"/>
  <c r="J6" i="55"/>
  <c r="H6" i="55"/>
  <c r="E6" i="55"/>
  <c r="E116" i="54"/>
  <c r="E115" i="54"/>
  <c r="H112" i="54"/>
  <c r="I112" i="54"/>
  <c r="F111" i="54"/>
  <c r="D56" i="56"/>
  <c r="D55" i="56"/>
  <c r="H108" i="54"/>
  <c r="I108" i="54"/>
  <c r="H107" i="54"/>
  <c r="I107" i="54"/>
  <c r="H106" i="54"/>
  <c r="I106" i="54"/>
  <c r="H105" i="54"/>
  <c r="I105" i="54"/>
  <c r="H104" i="54"/>
  <c r="I104" i="54"/>
  <c r="G103" i="54"/>
  <c r="F103" i="54"/>
  <c r="H102" i="54"/>
  <c r="I102" i="54"/>
  <c r="H101" i="54"/>
  <c r="I101" i="54"/>
  <c r="G100" i="54"/>
  <c r="F100" i="54"/>
  <c r="H99" i="54"/>
  <c r="I99" i="54"/>
  <c r="H98" i="54"/>
  <c r="I98" i="54"/>
  <c r="G97" i="54"/>
  <c r="F97" i="54"/>
  <c r="H96" i="54"/>
  <c r="I96" i="54"/>
  <c r="F95" i="54"/>
  <c r="D54" i="56"/>
  <c r="G94" i="54"/>
  <c r="H91" i="54"/>
  <c r="I91" i="54"/>
  <c r="H90" i="54"/>
  <c r="I90" i="54"/>
  <c r="H88" i="54"/>
  <c r="I88" i="54"/>
  <c r="F87" i="54"/>
  <c r="G86" i="54"/>
  <c r="D49" i="56"/>
  <c r="D48" i="56"/>
  <c r="F82" i="54"/>
  <c r="H82" i="54"/>
  <c r="I82" i="54"/>
  <c r="H81" i="54"/>
  <c r="I81" i="54"/>
  <c r="H80" i="54"/>
  <c r="I80" i="54"/>
  <c r="F79" i="54"/>
  <c r="H79" i="54"/>
  <c r="I79" i="54"/>
  <c r="G78" i="54"/>
  <c r="G75" i="54"/>
  <c r="F78" i="54"/>
  <c r="H77" i="54"/>
  <c r="I77" i="54"/>
  <c r="G72" i="54"/>
  <c r="F72" i="54"/>
  <c r="D44" i="56"/>
  <c r="H71" i="54"/>
  <c r="I71" i="54"/>
  <c r="H70" i="54"/>
  <c r="I70" i="54"/>
  <c r="H69" i="54"/>
  <c r="I69" i="54"/>
  <c r="H68" i="54"/>
  <c r="I68" i="54"/>
  <c r="H67" i="54"/>
  <c r="I67" i="54"/>
  <c r="H66" i="54"/>
  <c r="I66" i="54"/>
  <c r="F65" i="54"/>
  <c r="H63" i="54"/>
  <c r="I63" i="54"/>
  <c r="F62" i="54"/>
  <c r="D42" i="56"/>
  <c r="F61" i="54"/>
  <c r="D41" i="56"/>
  <c r="H60" i="54"/>
  <c r="I60" i="54"/>
  <c r="H59" i="54"/>
  <c r="I59" i="54"/>
  <c r="G58" i="54"/>
  <c r="F57" i="54"/>
  <c r="H56" i="54"/>
  <c r="I56" i="54"/>
  <c r="H55" i="54"/>
  <c r="I55" i="54"/>
  <c r="F54" i="54"/>
  <c r="D37" i="56"/>
  <c r="F53" i="54"/>
  <c r="D36" i="56"/>
  <c r="F52" i="54"/>
  <c r="D35" i="56"/>
  <c r="F51" i="54"/>
  <c r="F50" i="54"/>
  <c r="D33" i="56"/>
  <c r="F49" i="54"/>
  <c r="D32" i="56"/>
  <c r="F48" i="54"/>
  <c r="D31" i="56"/>
  <c r="F47" i="54"/>
  <c r="F46" i="54"/>
  <c r="D29" i="56"/>
  <c r="F45" i="54"/>
  <c r="D28" i="56"/>
  <c r="F44" i="54"/>
  <c r="D27" i="56"/>
  <c r="F43" i="54"/>
  <c r="D25" i="56"/>
  <c r="F41" i="54"/>
  <c r="D24" i="56"/>
  <c r="F40" i="54"/>
  <c r="D23" i="56"/>
  <c r="F39" i="54"/>
  <c r="D22" i="56"/>
  <c r="F38" i="54"/>
  <c r="H36" i="54"/>
  <c r="I36" i="54"/>
  <c r="H35" i="54"/>
  <c r="I35" i="54"/>
  <c r="H34" i="54"/>
  <c r="I34" i="54"/>
  <c r="H33" i="54"/>
  <c r="G32" i="54"/>
  <c r="F32" i="54"/>
  <c r="H30" i="54"/>
  <c r="I30" i="54"/>
  <c r="H29" i="54"/>
  <c r="I29" i="54"/>
  <c r="F28" i="54"/>
  <c r="H27" i="54"/>
  <c r="I27" i="54"/>
  <c r="H26" i="54"/>
  <c r="I26" i="54"/>
  <c r="H25" i="54"/>
  <c r="I25" i="54"/>
  <c r="G24" i="54"/>
  <c r="F23" i="54"/>
  <c r="F22" i="54"/>
  <c r="F21" i="54"/>
  <c r="D16" i="56"/>
  <c r="F20" i="54"/>
  <c r="D15" i="56"/>
  <c r="F19" i="54"/>
  <c r="D14" i="56"/>
  <c r="H18" i="54"/>
  <c r="I18" i="54"/>
  <c r="H17" i="54"/>
  <c r="I17" i="54"/>
  <c r="H16" i="54"/>
  <c r="I16" i="54"/>
  <c r="F15" i="54"/>
  <c r="H14" i="54"/>
  <c r="I14" i="54"/>
  <c r="F13" i="54"/>
  <c r="D11" i="56"/>
  <c r="H12" i="54"/>
  <c r="I12" i="54"/>
  <c r="F10" i="54"/>
  <c r="D9" i="56"/>
  <c r="G9" i="54"/>
  <c r="Q23" i="53"/>
  <c r="P23" i="53"/>
  <c r="O23" i="53"/>
  <c r="N23" i="53"/>
  <c r="M23" i="53"/>
  <c r="L23" i="53"/>
  <c r="K23" i="53"/>
  <c r="J23" i="53"/>
  <c r="I23" i="53"/>
  <c r="H23" i="53"/>
  <c r="G23" i="53"/>
  <c r="F23" i="53"/>
  <c r="E23" i="53"/>
  <c r="Q18" i="53"/>
  <c r="P18" i="53"/>
  <c r="O18" i="53"/>
  <c r="N18" i="53"/>
  <c r="M18" i="53"/>
  <c r="L18" i="53"/>
  <c r="K18" i="53"/>
  <c r="J18" i="53"/>
  <c r="I18" i="53"/>
  <c r="H18" i="53"/>
  <c r="G18" i="53"/>
  <c r="F18" i="53"/>
  <c r="E18" i="53"/>
  <c r="P15" i="53"/>
  <c r="P13" i="53"/>
  <c r="O15" i="53"/>
  <c r="O13" i="53"/>
  <c r="N15" i="53"/>
  <c r="H15" i="53"/>
  <c r="H13" i="53"/>
  <c r="F15" i="53"/>
  <c r="E15" i="53"/>
  <c r="E13" i="53"/>
  <c r="N17" i="52"/>
  <c r="P10" i="53"/>
  <c r="P8" i="53"/>
  <c r="O10" i="53"/>
  <c r="O8" i="53"/>
  <c r="N10" i="53"/>
  <c r="E10" i="53"/>
  <c r="E8" i="53"/>
  <c r="Q13" i="52"/>
  <c r="N9" i="53"/>
  <c r="N13" i="52"/>
  <c r="M9" i="53"/>
  <c r="M13" i="52"/>
  <c r="L9" i="53"/>
  <c r="L13" i="52"/>
  <c r="K9" i="53"/>
  <c r="K13" i="52"/>
  <c r="J9" i="53"/>
  <c r="J13" i="52"/>
  <c r="I9" i="53"/>
  <c r="I13" i="52"/>
  <c r="G13" i="52"/>
  <c r="F13" i="52"/>
  <c r="P80" i="52"/>
  <c r="O80" i="52"/>
  <c r="N80" i="52"/>
  <c r="M80" i="52"/>
  <c r="L80" i="52"/>
  <c r="K80" i="52"/>
  <c r="J80" i="52"/>
  <c r="I80" i="52"/>
  <c r="H80" i="52"/>
  <c r="G80" i="52"/>
  <c r="F80" i="52"/>
  <c r="E80" i="52"/>
  <c r="P78" i="52"/>
  <c r="O78" i="52"/>
  <c r="N78" i="52"/>
  <c r="M78" i="52"/>
  <c r="L78" i="52"/>
  <c r="K78" i="52"/>
  <c r="J78" i="52"/>
  <c r="I78" i="52"/>
  <c r="H78" i="52"/>
  <c r="G78" i="52"/>
  <c r="F78" i="52"/>
  <c r="E78" i="52"/>
  <c r="P77" i="52"/>
  <c r="O77" i="52"/>
  <c r="N77" i="52"/>
  <c r="M77" i="52"/>
  <c r="L77" i="52"/>
  <c r="K77" i="52"/>
  <c r="J77" i="52"/>
  <c r="I77" i="52"/>
  <c r="G77" i="52"/>
  <c r="F77" i="52"/>
  <c r="E77" i="52"/>
  <c r="Q76" i="52"/>
  <c r="Q75" i="52"/>
  <c r="P74" i="52"/>
  <c r="O74" i="52"/>
  <c r="N74" i="52"/>
  <c r="M74" i="52"/>
  <c r="L74" i="52"/>
  <c r="K74" i="52"/>
  <c r="J74" i="52"/>
  <c r="I74" i="52"/>
  <c r="H74" i="52"/>
  <c r="G74" i="52"/>
  <c r="F74" i="52"/>
  <c r="E74" i="52"/>
  <c r="P73" i="52"/>
  <c r="O73" i="52"/>
  <c r="N73" i="52"/>
  <c r="M73" i="52"/>
  <c r="L73" i="52"/>
  <c r="K73" i="52"/>
  <c r="J73" i="52"/>
  <c r="I73" i="52"/>
  <c r="H73" i="52"/>
  <c r="G73" i="52"/>
  <c r="F73" i="52"/>
  <c r="E73" i="52"/>
  <c r="Q72" i="52"/>
  <c r="Q71" i="52"/>
  <c r="P70" i="52"/>
  <c r="O70" i="52"/>
  <c r="N70" i="52"/>
  <c r="M70" i="52"/>
  <c r="L70" i="52"/>
  <c r="K70" i="52"/>
  <c r="J70" i="52"/>
  <c r="I70" i="52"/>
  <c r="H70" i="52"/>
  <c r="G70" i="52"/>
  <c r="F70" i="52"/>
  <c r="E70" i="52"/>
  <c r="P69" i="52"/>
  <c r="O69" i="52"/>
  <c r="N69" i="52"/>
  <c r="M69" i="52"/>
  <c r="L69" i="52"/>
  <c r="K69" i="52"/>
  <c r="J69" i="52"/>
  <c r="I69" i="52"/>
  <c r="H69" i="52"/>
  <c r="G69" i="52"/>
  <c r="F69" i="52"/>
  <c r="P68" i="52"/>
  <c r="O68" i="52"/>
  <c r="N68" i="52"/>
  <c r="M68" i="52"/>
  <c r="L68" i="52"/>
  <c r="K68" i="52"/>
  <c r="J68" i="52"/>
  <c r="I68" i="52"/>
  <c r="H68" i="52"/>
  <c r="G68" i="52"/>
  <c r="F68" i="52"/>
  <c r="E68" i="52"/>
  <c r="P66" i="52"/>
  <c r="O66" i="52"/>
  <c r="N66" i="52"/>
  <c r="E66" i="52"/>
  <c r="P65" i="52"/>
  <c r="O65" i="52"/>
  <c r="N65" i="52"/>
  <c r="M65" i="52"/>
  <c r="L65" i="52"/>
  <c r="K65" i="52"/>
  <c r="J65" i="52"/>
  <c r="I65" i="52"/>
  <c r="H65" i="52"/>
  <c r="F65" i="52"/>
  <c r="E65" i="52"/>
  <c r="Q64" i="52"/>
  <c r="P63" i="52"/>
  <c r="O63" i="52"/>
  <c r="N63" i="52"/>
  <c r="M63" i="52"/>
  <c r="L63" i="52"/>
  <c r="K63" i="52"/>
  <c r="J63" i="52"/>
  <c r="I63" i="52"/>
  <c r="H63" i="52"/>
  <c r="G63" i="52"/>
  <c r="F63" i="52"/>
  <c r="E63" i="52"/>
  <c r="P62" i="52"/>
  <c r="O62" i="52"/>
  <c r="N62" i="52"/>
  <c r="M62" i="52"/>
  <c r="L62" i="52"/>
  <c r="K62" i="52"/>
  <c r="J62" i="52"/>
  <c r="I62" i="52"/>
  <c r="H62" i="52"/>
  <c r="G62" i="52"/>
  <c r="F62" i="52"/>
  <c r="E62" i="52"/>
  <c r="Q61" i="52"/>
  <c r="Q60" i="52"/>
  <c r="P59" i="52"/>
  <c r="O59" i="52"/>
  <c r="N59" i="52"/>
  <c r="M59" i="52"/>
  <c r="L59" i="52"/>
  <c r="K59" i="52"/>
  <c r="J59" i="52"/>
  <c r="I59" i="52"/>
  <c r="H59" i="52"/>
  <c r="F59" i="52"/>
  <c r="E59" i="52"/>
  <c r="P58" i="52"/>
  <c r="O58" i="52"/>
  <c r="N58" i="52"/>
  <c r="M58" i="52"/>
  <c r="L58" i="52"/>
  <c r="K58" i="52"/>
  <c r="J58" i="52"/>
  <c r="I58" i="52"/>
  <c r="H58" i="52"/>
  <c r="F58" i="52"/>
  <c r="E58" i="52"/>
  <c r="Q57" i="52"/>
  <c r="P56" i="52"/>
  <c r="O56" i="52"/>
  <c r="N56" i="52"/>
  <c r="M56" i="52"/>
  <c r="L56" i="52"/>
  <c r="K56" i="52"/>
  <c r="J56" i="52"/>
  <c r="I56" i="52"/>
  <c r="H56" i="52"/>
  <c r="G56" i="52"/>
  <c r="F56" i="52"/>
  <c r="E56" i="52"/>
  <c r="Q55" i="52"/>
  <c r="P54" i="52"/>
  <c r="O54" i="52"/>
  <c r="N54" i="52"/>
  <c r="M54" i="52"/>
  <c r="L54" i="52"/>
  <c r="K54" i="52"/>
  <c r="J54" i="52"/>
  <c r="I54" i="52"/>
  <c r="H54" i="52"/>
  <c r="G54" i="52"/>
  <c r="F54" i="52"/>
  <c r="E54" i="52"/>
  <c r="Q49" i="52"/>
  <c r="Q48" i="52"/>
  <c r="Q44" i="52"/>
  <c r="Q42" i="52"/>
  <c r="Q34" i="52"/>
  <c r="Q30" i="52"/>
  <c r="Q29" i="52"/>
  <c r="Q28" i="52"/>
  <c r="Q24" i="52"/>
  <c r="Q23" i="52"/>
  <c r="Q22" i="52"/>
  <c r="Q21" i="52"/>
  <c r="Q20" i="52"/>
  <c r="Q19" i="52"/>
  <c r="P18" i="52"/>
  <c r="O18" i="52"/>
  <c r="N18" i="52"/>
  <c r="M18" i="52"/>
  <c r="L18" i="52"/>
  <c r="K18" i="52"/>
  <c r="J18" i="52"/>
  <c r="I18" i="52"/>
  <c r="H18" i="52"/>
  <c r="G18" i="52"/>
  <c r="F18" i="52"/>
  <c r="E18" i="52"/>
  <c r="P17" i="52"/>
  <c r="O17" i="52"/>
  <c r="M17" i="52"/>
  <c r="L17" i="52"/>
  <c r="K17" i="52"/>
  <c r="J17" i="52"/>
  <c r="I17" i="52"/>
  <c r="H17" i="52"/>
  <c r="G17" i="52"/>
  <c r="F17" i="52"/>
  <c r="E17" i="52"/>
  <c r="P13" i="52"/>
  <c r="O13" i="52"/>
  <c r="E13" i="52"/>
  <c r="Q10" i="52"/>
  <c r="Q9" i="52"/>
  <c r="F8" i="52"/>
  <c r="F7" i="52"/>
  <c r="S50" i="5"/>
  <c r="I48" i="5"/>
  <c r="I103" i="5"/>
  <c r="Q48" i="5"/>
  <c r="Q103" i="5"/>
  <c r="Q101" i="5"/>
  <c r="H104" i="5"/>
  <c r="B51" i="5"/>
  <c r="L103" i="5"/>
  <c r="L101" i="5"/>
  <c r="L48" i="5"/>
  <c r="O103" i="5"/>
  <c r="O101" i="5"/>
  <c r="O48" i="5"/>
  <c r="J48" i="5"/>
  <c r="J103" i="5"/>
  <c r="J101" i="5"/>
  <c r="R48" i="5"/>
  <c r="R103" i="5"/>
  <c r="R101" i="5"/>
  <c r="M48" i="5"/>
  <c r="M103" i="5"/>
  <c r="M101" i="5"/>
  <c r="V46" i="9"/>
  <c r="H48" i="5"/>
  <c r="H103" i="5"/>
  <c r="B50" i="5"/>
  <c r="P48" i="5"/>
  <c r="P103" i="5"/>
  <c r="P101" i="5"/>
  <c r="G9" i="51"/>
  <c r="K48" i="5"/>
  <c r="K103" i="5"/>
  <c r="K101" i="5"/>
  <c r="S48" i="5"/>
  <c r="S103" i="5"/>
  <c r="S101" i="5"/>
  <c r="N103" i="5"/>
  <c r="N101" i="5"/>
  <c r="N48" i="5"/>
  <c r="E27" i="52"/>
  <c r="E64" i="56"/>
  <c r="F64" i="56"/>
  <c r="H20" i="55"/>
  <c r="E8" i="52"/>
  <c r="E56" i="56"/>
  <c r="F56" i="56"/>
  <c r="E19" i="56"/>
  <c r="F19" i="56"/>
  <c r="C59" i="57"/>
  <c r="F61" i="57"/>
  <c r="E15" i="56"/>
  <c r="F15" i="56"/>
  <c r="E14" i="56"/>
  <c r="F14" i="56"/>
  <c r="E16" i="56"/>
  <c r="F16" i="56"/>
  <c r="CR65" i="55"/>
  <c r="CR42" i="55"/>
  <c r="CQ89" i="55"/>
  <c r="P27" i="52"/>
  <c r="P8" i="52"/>
  <c r="P7" i="52"/>
  <c r="N8" i="52"/>
  <c r="N7" i="52"/>
  <c r="D46" i="56"/>
  <c r="E46" i="56"/>
  <c r="F46" i="56"/>
  <c r="CJ65" i="55"/>
  <c r="O27" i="52"/>
  <c r="E41" i="56"/>
  <c r="F41" i="56"/>
  <c r="P131" i="5"/>
  <c r="H136" i="5"/>
  <c r="S136" i="5"/>
  <c r="AF46" i="9"/>
  <c r="H131" i="5"/>
  <c r="K131" i="5"/>
  <c r="S131" i="5"/>
  <c r="K136" i="5"/>
  <c r="N136" i="5"/>
  <c r="N131" i="5"/>
  <c r="L136" i="5"/>
  <c r="L131" i="5"/>
  <c r="O136" i="5"/>
  <c r="O131" i="5"/>
  <c r="R136" i="5"/>
  <c r="AE46" i="9"/>
  <c r="R131" i="5"/>
  <c r="M136" i="5"/>
  <c r="M131" i="5"/>
  <c r="P136" i="5"/>
  <c r="J136" i="5"/>
  <c r="Q136" i="5"/>
  <c r="Q131" i="5"/>
  <c r="M129" i="5"/>
  <c r="Q135" i="5"/>
  <c r="K134" i="5"/>
  <c r="S134" i="5"/>
  <c r="S129" i="5"/>
  <c r="L135" i="5"/>
  <c r="Q134" i="5"/>
  <c r="S135" i="5"/>
  <c r="S137" i="5"/>
  <c r="R129" i="5"/>
  <c r="N134" i="5"/>
  <c r="R135" i="5"/>
  <c r="S132" i="5"/>
  <c r="R132" i="5"/>
  <c r="R134" i="5"/>
  <c r="R137" i="5"/>
  <c r="N137" i="5"/>
  <c r="P135" i="5"/>
  <c r="Q129" i="5"/>
  <c r="Q137" i="5"/>
  <c r="O129" i="5"/>
  <c r="Q132" i="5"/>
  <c r="P129" i="5"/>
  <c r="M135" i="5"/>
  <c r="O137" i="5"/>
  <c r="O135" i="5"/>
  <c r="P137" i="5"/>
  <c r="N129" i="5"/>
  <c r="N135" i="5"/>
  <c r="P134" i="5"/>
  <c r="O134" i="5"/>
  <c r="M137" i="5"/>
  <c r="M134" i="5"/>
  <c r="L134" i="5"/>
  <c r="L129" i="5"/>
  <c r="L137" i="5"/>
  <c r="J135" i="5"/>
  <c r="K129" i="5"/>
  <c r="K137" i="5"/>
  <c r="K135" i="5"/>
  <c r="J134" i="5"/>
  <c r="J137" i="5"/>
  <c r="I137" i="5"/>
  <c r="I136" i="5"/>
  <c r="I135" i="5"/>
  <c r="I134" i="5"/>
  <c r="I131" i="5"/>
  <c r="I130" i="5"/>
  <c r="I129" i="5"/>
  <c r="R99" i="55"/>
  <c r="I66" i="52"/>
  <c r="I53" i="52"/>
  <c r="E69" i="52"/>
  <c r="E67" i="52"/>
  <c r="S119" i="5"/>
  <c r="R119" i="5"/>
  <c r="Q119" i="5"/>
  <c r="H135" i="5"/>
  <c r="H137" i="5"/>
  <c r="H129" i="5"/>
  <c r="G38" i="52"/>
  <c r="H132" i="5"/>
  <c r="H119" i="5"/>
  <c r="Q113" i="5"/>
  <c r="S113" i="5"/>
  <c r="R113" i="5"/>
  <c r="M113" i="5"/>
  <c r="I113" i="5"/>
  <c r="H113" i="5"/>
  <c r="O38" i="52"/>
  <c r="O33" i="52"/>
  <c r="K47" i="52"/>
  <c r="E44" i="56"/>
  <c r="F44" i="56"/>
  <c r="E36" i="56"/>
  <c r="F36" i="56"/>
  <c r="E28" i="56"/>
  <c r="F28" i="56"/>
  <c r="I45" i="52"/>
  <c r="K45" i="52"/>
  <c r="E29" i="56"/>
  <c r="F29" i="56"/>
  <c r="E37" i="56"/>
  <c r="F37" i="56"/>
  <c r="F89" i="54"/>
  <c r="D53" i="56"/>
  <c r="E53" i="56"/>
  <c r="F53" i="56"/>
  <c r="G43" i="52"/>
  <c r="O43" i="52"/>
  <c r="N50" i="52"/>
  <c r="F50" i="52"/>
  <c r="G33" i="52"/>
  <c r="K51" i="52"/>
  <c r="P41" i="52"/>
  <c r="E43" i="52"/>
  <c r="G36" i="52"/>
  <c r="F43" i="52"/>
  <c r="K35" i="52"/>
  <c r="J51" i="52"/>
  <c r="J45" i="52"/>
  <c r="H51" i="52"/>
  <c r="I51" i="52"/>
  <c r="P47" i="52"/>
  <c r="E31" i="56"/>
  <c r="F31" i="56"/>
  <c r="E33" i="52"/>
  <c r="H46" i="52"/>
  <c r="E50" i="52"/>
  <c r="H66" i="52"/>
  <c r="H53" i="52"/>
  <c r="M43" i="52"/>
  <c r="I46" i="52"/>
  <c r="P46" i="52"/>
  <c r="L50" i="52"/>
  <c r="L66" i="52"/>
  <c r="L53" i="52"/>
  <c r="E54" i="56"/>
  <c r="F54" i="56"/>
  <c r="E38" i="52"/>
  <c r="E23" i="56"/>
  <c r="F23" i="56"/>
  <c r="M38" i="52"/>
  <c r="M33" i="52"/>
  <c r="N43" i="52"/>
  <c r="E39" i="52"/>
  <c r="I47" i="52"/>
  <c r="M50" i="52"/>
  <c r="L43" i="52"/>
  <c r="P45" i="52"/>
  <c r="O41" i="52"/>
  <c r="H47" i="52"/>
  <c r="P51" i="52"/>
  <c r="G111" i="54"/>
  <c r="G109" i="54"/>
  <c r="G113" i="54"/>
  <c r="K50" i="52"/>
  <c r="L33" i="52"/>
  <c r="L38" i="52"/>
  <c r="H45" i="52"/>
  <c r="BP21" i="55"/>
  <c r="G40" i="54"/>
  <c r="G37" i="54"/>
  <c r="J37" i="54"/>
  <c r="F37" i="52"/>
  <c r="N41" i="52"/>
  <c r="O45" i="52"/>
  <c r="N37" i="52"/>
  <c r="G51" i="52"/>
  <c r="N46" i="52"/>
  <c r="K43" i="52"/>
  <c r="G47" i="52"/>
  <c r="E22" i="56"/>
  <c r="F22" i="56"/>
  <c r="AP43" i="55"/>
  <c r="AP68" i="55"/>
  <c r="G59" i="52"/>
  <c r="Q59" i="52"/>
  <c r="E51" i="52"/>
  <c r="AP111" i="55"/>
  <c r="K38" i="52"/>
  <c r="J50" i="52"/>
  <c r="E25" i="56"/>
  <c r="F25" i="56"/>
  <c r="E36" i="52"/>
  <c r="F46" i="52"/>
  <c r="G45" i="52"/>
  <c r="O47" i="52"/>
  <c r="K33" i="52"/>
  <c r="P36" i="52"/>
  <c r="O51" i="52"/>
  <c r="E37" i="52"/>
  <c r="N36" i="52"/>
  <c r="L37" i="52"/>
  <c r="E49" i="56"/>
  <c r="F49" i="56"/>
  <c r="E9" i="56"/>
  <c r="F9" i="56"/>
  <c r="J43" i="52"/>
  <c r="M47" i="52"/>
  <c r="P37" i="52"/>
  <c r="L46" i="52"/>
  <c r="L39" i="52"/>
  <c r="M45" i="52"/>
  <c r="H38" i="52"/>
  <c r="E40" i="52"/>
  <c r="E47" i="52"/>
  <c r="J66" i="52"/>
  <c r="J53" i="52"/>
  <c r="I43" i="52"/>
  <c r="M51" i="52"/>
  <c r="I38" i="52"/>
  <c r="E41" i="52"/>
  <c r="E45" i="52"/>
  <c r="H35" i="52"/>
  <c r="H37" i="52"/>
  <c r="P50" i="52"/>
  <c r="I33" i="52"/>
  <c r="H50" i="52"/>
  <c r="BF40" i="55"/>
  <c r="F94" i="54"/>
  <c r="O35" i="52"/>
  <c r="P38" i="52"/>
  <c r="O14" i="52"/>
  <c r="O12" i="52"/>
  <c r="O11" i="52"/>
  <c r="P35" i="52"/>
  <c r="G37" i="52"/>
  <c r="P99" i="55"/>
  <c r="P100" i="55"/>
  <c r="E126" i="56"/>
  <c r="F126" i="56"/>
  <c r="P33" i="52"/>
  <c r="K37" i="52"/>
  <c r="P39" i="52"/>
  <c r="E99" i="56"/>
  <c r="F99" i="56"/>
  <c r="E104" i="56"/>
  <c r="F104" i="56"/>
  <c r="E108" i="56"/>
  <c r="F108" i="56"/>
  <c r="E115" i="56"/>
  <c r="F115" i="56"/>
  <c r="E117" i="56"/>
  <c r="F117" i="56"/>
  <c r="H33" i="52"/>
  <c r="G35" i="52"/>
  <c r="G40" i="52"/>
  <c r="K46" i="52"/>
  <c r="O50" i="52"/>
  <c r="L51" i="52"/>
  <c r="O37" i="52"/>
  <c r="H43" i="52"/>
  <c r="P43" i="52"/>
  <c r="L45" i="52"/>
  <c r="L47" i="52"/>
  <c r="G50" i="52"/>
  <c r="CN21" i="55"/>
  <c r="F66" i="52"/>
  <c r="G92" i="54"/>
  <c r="K36" i="52"/>
  <c r="E42" i="56"/>
  <c r="F42" i="56"/>
  <c r="H77" i="52"/>
  <c r="H67" i="52"/>
  <c r="E32" i="56"/>
  <c r="F32" i="56"/>
  <c r="R29" i="55"/>
  <c r="F51" i="52"/>
  <c r="N51" i="52"/>
  <c r="F40" i="52"/>
  <c r="F45" i="52"/>
  <c r="N45" i="52"/>
  <c r="AX29" i="55"/>
  <c r="L21" i="55"/>
  <c r="AN68" i="55"/>
  <c r="CZ68" i="55"/>
  <c r="BN82" i="55"/>
  <c r="CD100" i="55"/>
  <c r="I40" i="52"/>
  <c r="M46" i="52"/>
  <c r="E35" i="52"/>
  <c r="P40" i="52"/>
  <c r="E46" i="52"/>
  <c r="E27" i="56"/>
  <c r="F27" i="56"/>
  <c r="E35" i="56"/>
  <c r="F35" i="56"/>
  <c r="T21" i="55"/>
  <c r="U21" i="55"/>
  <c r="BX21" i="55"/>
  <c r="J33" i="52"/>
  <c r="J39" i="52"/>
  <c r="N47" i="52"/>
  <c r="P45" i="53"/>
  <c r="P47" i="53"/>
  <c r="P50" i="53"/>
  <c r="P51" i="53"/>
  <c r="E55" i="56"/>
  <c r="F55" i="56"/>
  <c r="O36" i="52"/>
  <c r="M37" i="52"/>
  <c r="J38" i="52"/>
  <c r="G41" i="52"/>
  <c r="F47" i="52"/>
  <c r="I50" i="52"/>
  <c r="AJ21" i="55"/>
  <c r="CF21" i="55"/>
  <c r="CY23" i="55"/>
  <c r="CT100" i="55"/>
  <c r="F218" i="55"/>
  <c r="L60" i="7"/>
  <c r="CI21" i="55"/>
  <c r="N35" i="52"/>
  <c r="M27" i="52"/>
  <c r="J15" i="53"/>
  <c r="J13" i="53"/>
  <c r="AZ21" i="55"/>
  <c r="CQ21" i="55"/>
  <c r="N27" i="52"/>
  <c r="BD79" i="55"/>
  <c r="BF111" i="55"/>
  <c r="N212" i="55"/>
  <c r="T54" i="7"/>
  <c r="F37" i="54"/>
  <c r="K37" i="54"/>
  <c r="N8" i="53"/>
  <c r="J100" i="55"/>
  <c r="J40" i="52"/>
  <c r="E24" i="56"/>
  <c r="F24" i="56"/>
  <c r="E94" i="56"/>
  <c r="F94" i="56"/>
  <c r="AV80" i="55"/>
  <c r="H36" i="52"/>
  <c r="J46" i="52"/>
  <c r="J36" i="52"/>
  <c r="N39" i="52"/>
  <c r="L40" i="52"/>
  <c r="M15" i="53"/>
  <c r="M13" i="53"/>
  <c r="H49" i="54"/>
  <c r="I49" i="54"/>
  <c r="F10" i="53"/>
  <c r="F14" i="52"/>
  <c r="F12" i="52"/>
  <c r="F11" i="52"/>
  <c r="CY41" i="55"/>
  <c r="W42" i="55"/>
  <c r="Z42" i="55"/>
  <c r="CZ85" i="55"/>
  <c r="BN100" i="55"/>
  <c r="CT111" i="55"/>
  <c r="E80" i="56"/>
  <c r="F80" i="56"/>
  <c r="E84" i="56"/>
  <c r="F84" i="56"/>
  <c r="E90" i="56"/>
  <c r="F90" i="56"/>
  <c r="E120" i="56"/>
  <c r="F120" i="56"/>
  <c r="E122" i="56"/>
  <c r="F122" i="56"/>
  <c r="E128" i="56"/>
  <c r="F128" i="56"/>
  <c r="E14" i="52"/>
  <c r="E12" i="52"/>
  <c r="E11" i="52"/>
  <c r="E48" i="56"/>
  <c r="F48" i="56"/>
  <c r="BY20" i="55"/>
  <c r="AX12" i="55"/>
  <c r="CY93" i="55"/>
  <c r="I37" i="52"/>
  <c r="O39" i="52"/>
  <c r="N40" i="52"/>
  <c r="F33" i="52"/>
  <c r="N33" i="52"/>
  <c r="J37" i="52"/>
  <c r="N38" i="52"/>
  <c r="O40" i="52"/>
  <c r="J47" i="52"/>
  <c r="P67" i="52"/>
  <c r="E11" i="56"/>
  <c r="F11" i="56"/>
  <c r="CG29" i="55"/>
  <c r="AF46" i="55"/>
  <c r="BN61" i="55"/>
  <c r="J65" i="55"/>
  <c r="CL100" i="55"/>
  <c r="J111" i="55"/>
  <c r="Q233" i="55"/>
  <c r="K10" i="53"/>
  <c r="K14" i="52"/>
  <c r="K12" i="52"/>
  <c r="K11" i="52"/>
  <c r="M11" i="55"/>
  <c r="N93" i="55"/>
  <c r="Z27" i="55"/>
  <c r="AX99" i="55"/>
  <c r="E68" i="56"/>
  <c r="F68" i="56"/>
  <c r="E79" i="56"/>
  <c r="F79" i="56"/>
  <c r="E81" i="56"/>
  <c r="F81" i="56"/>
  <c r="E85" i="56"/>
  <c r="F85" i="56"/>
  <c r="E87" i="56"/>
  <c r="F87" i="56"/>
  <c r="CZ50" i="55"/>
  <c r="J27" i="52"/>
  <c r="O45" i="53"/>
  <c r="O47" i="53"/>
  <c r="O50" i="53"/>
  <c r="O51" i="53"/>
  <c r="H13" i="54"/>
  <c r="I13" i="54"/>
  <c r="H50" i="54"/>
  <c r="I50" i="54"/>
  <c r="H84" i="54"/>
  <c r="I84" i="54"/>
  <c r="E11" i="55"/>
  <c r="F18" i="55"/>
  <c r="R12" i="55"/>
  <c r="AM29" i="55"/>
  <c r="J42" i="55"/>
  <c r="R65" i="55"/>
  <c r="CB65" i="55"/>
  <c r="AU78" i="55"/>
  <c r="AX78" i="55"/>
  <c r="BV81" i="55"/>
  <c r="CW97" i="55"/>
  <c r="J102" i="55"/>
  <c r="BA111" i="55"/>
  <c r="E72" i="56"/>
  <c r="F72" i="56"/>
  <c r="E124" i="56"/>
  <c r="F124" i="56"/>
  <c r="O67" i="52"/>
  <c r="H32" i="54"/>
  <c r="CJ100" i="55"/>
  <c r="CZ94" i="55"/>
  <c r="CZ87" i="55"/>
  <c r="R13" i="55"/>
  <c r="BL14" i="55"/>
  <c r="BL15" i="55"/>
  <c r="BD18" i="55"/>
  <c r="AN34" i="55"/>
  <c r="AX43" i="55"/>
  <c r="P46" i="55"/>
  <c r="BD76" i="55"/>
  <c r="CZ76" i="55"/>
  <c r="AH81" i="55"/>
  <c r="E100" i="55"/>
  <c r="AC100" i="55"/>
  <c r="CO100" i="55"/>
  <c r="CD111" i="55"/>
  <c r="E105" i="56"/>
  <c r="F105" i="56"/>
  <c r="E109" i="56"/>
  <c r="F109" i="56"/>
  <c r="E112" i="56"/>
  <c r="F112" i="56"/>
  <c r="N53" i="52"/>
  <c r="L15" i="53"/>
  <c r="L13" i="53"/>
  <c r="O53" i="52"/>
  <c r="AN26" i="55"/>
  <c r="CZ26" i="55"/>
  <c r="CY27" i="55"/>
  <c r="CT29" i="55"/>
  <c r="AF43" i="55"/>
  <c r="K181" i="55"/>
  <c r="K205" i="55"/>
  <c r="Q47" i="7"/>
  <c r="BF76" i="55"/>
  <c r="X80" i="55"/>
  <c r="E75" i="56"/>
  <c r="F75" i="56"/>
  <c r="E88" i="56"/>
  <c r="F88" i="56"/>
  <c r="E125" i="56"/>
  <c r="F125" i="56"/>
  <c r="O8" i="52"/>
  <c r="O7" i="52"/>
  <c r="N14" i="52"/>
  <c r="N12" i="52"/>
  <c r="N11" i="52"/>
  <c r="H54" i="54"/>
  <c r="I54" i="54"/>
  <c r="BH21" i="55"/>
  <c r="CT11" i="55"/>
  <c r="AX13" i="55"/>
  <c r="R15" i="55"/>
  <c r="W29" i="55"/>
  <c r="X44" i="55"/>
  <c r="CY63" i="55"/>
  <c r="CW77" i="55"/>
  <c r="AM78" i="55"/>
  <c r="I300" i="55"/>
  <c r="L67" i="52"/>
  <c r="H42" i="54"/>
  <c r="I42" i="54"/>
  <c r="CZ33" i="55"/>
  <c r="AX40" i="55"/>
  <c r="BD41" i="55"/>
  <c r="CW57" i="55"/>
  <c r="AX62" i="55"/>
  <c r="BT62" i="55"/>
  <c r="AV99" i="55"/>
  <c r="AV100" i="55"/>
  <c r="CW107" i="55"/>
  <c r="CZ109" i="55"/>
  <c r="BN111" i="55"/>
  <c r="E38" i="56"/>
  <c r="F38" i="56"/>
  <c r="E92" i="56"/>
  <c r="F92" i="56"/>
  <c r="E113" i="56"/>
  <c r="F113" i="56"/>
  <c r="X9" i="55"/>
  <c r="CZ9" i="55"/>
  <c r="Z9" i="55"/>
  <c r="AX18" i="55"/>
  <c r="AF27" i="55"/>
  <c r="AF29" i="55"/>
  <c r="CT78" i="55"/>
  <c r="CR78" i="55"/>
  <c r="G58" i="52"/>
  <c r="Z92" i="55"/>
  <c r="AH13" i="55"/>
  <c r="H10" i="53"/>
  <c r="H14" i="52"/>
  <c r="CD42" i="55"/>
  <c r="P53" i="52"/>
  <c r="CG11" i="55"/>
  <c r="CH7" i="55"/>
  <c r="AC20" i="55"/>
  <c r="AF13" i="55"/>
  <c r="CY14" i="55"/>
  <c r="Q15" i="53"/>
  <c r="Q13" i="53"/>
  <c r="Z14" i="55"/>
  <c r="G15" i="53"/>
  <c r="G13" i="53"/>
  <c r="G10" i="53"/>
  <c r="J10" i="53"/>
  <c r="J8" i="53"/>
  <c r="M29" i="55"/>
  <c r="R27" i="55"/>
  <c r="P27" i="55"/>
  <c r="P29" i="55"/>
  <c r="K286" i="55"/>
  <c r="BC42" i="55"/>
  <c r="BD44" i="55"/>
  <c r="H62" i="54"/>
  <c r="I62" i="54"/>
  <c r="AP11" i="55"/>
  <c r="BD7" i="55"/>
  <c r="BF7" i="55"/>
  <c r="AV15" i="55"/>
  <c r="AF18" i="55"/>
  <c r="AH18" i="55"/>
  <c r="AK29" i="55"/>
  <c r="CB29" i="55"/>
  <c r="CV29" i="55"/>
  <c r="CZ58" i="55"/>
  <c r="AF65" i="55"/>
  <c r="AH65" i="55"/>
  <c r="G204" i="55"/>
  <c r="M46" i="7"/>
  <c r="G46" i="52"/>
  <c r="O204" i="55"/>
  <c r="U46" i="7"/>
  <c r="O46" i="52"/>
  <c r="H206" i="55"/>
  <c r="N48" i="7"/>
  <c r="H40" i="52"/>
  <c r="E53" i="52"/>
  <c r="M53" i="52"/>
  <c r="Q80" i="52"/>
  <c r="F13" i="53"/>
  <c r="D18" i="56"/>
  <c r="E18" i="56"/>
  <c r="F18" i="56"/>
  <c r="H23" i="54"/>
  <c r="I23" i="54"/>
  <c r="AP6" i="55"/>
  <c r="BL6" i="55"/>
  <c r="BN6" i="55"/>
  <c r="D21" i="55"/>
  <c r="AX15" i="55"/>
  <c r="CD20" i="55"/>
  <c r="CB100" i="55"/>
  <c r="AN14" i="55"/>
  <c r="I15" i="53"/>
  <c r="I13" i="53"/>
  <c r="M10" i="53"/>
  <c r="BV18" i="55"/>
  <c r="D12" i="56"/>
  <c r="E12" i="56"/>
  <c r="F12" i="56"/>
  <c r="H15" i="54"/>
  <c r="I15" i="54"/>
  <c r="H13" i="52"/>
  <c r="P14" i="52"/>
  <c r="P12" i="52"/>
  <c r="P11" i="52"/>
  <c r="F27" i="52"/>
  <c r="K53" i="52"/>
  <c r="N67" i="52"/>
  <c r="F67" i="52"/>
  <c r="H48" i="54"/>
  <c r="I48" i="54"/>
  <c r="H53" i="54"/>
  <c r="I53" i="54"/>
  <c r="CY9" i="55"/>
  <c r="CJ11" i="55"/>
  <c r="CK95" i="55"/>
  <c r="J11" i="55"/>
  <c r="CZ31" i="55"/>
  <c r="CY40" i="55"/>
  <c r="K285" i="55"/>
  <c r="BD46" i="55"/>
  <c r="AE78" i="55"/>
  <c r="H300" i="55"/>
  <c r="AH80" i="55"/>
  <c r="AF80" i="55"/>
  <c r="Q18" i="52"/>
  <c r="Q62" i="52"/>
  <c r="Q63" i="52"/>
  <c r="W11" i="55"/>
  <c r="G8" i="52"/>
  <c r="G7" i="52"/>
  <c r="Z6" i="55"/>
  <c r="BN79" i="55"/>
  <c r="BK78" i="55"/>
  <c r="L300" i="55"/>
  <c r="Q287" i="55"/>
  <c r="CW99" i="55"/>
  <c r="Q234" i="55"/>
  <c r="Q247" i="55"/>
  <c r="E78" i="56"/>
  <c r="F78" i="56"/>
  <c r="E89" i="56"/>
  <c r="F89" i="56"/>
  <c r="E114" i="56"/>
  <c r="F114" i="56"/>
  <c r="E116" i="56"/>
  <c r="F116" i="56"/>
  <c r="E121" i="56"/>
  <c r="F121" i="56"/>
  <c r="AE42" i="55"/>
  <c r="H176" i="55"/>
  <c r="H31" i="52"/>
  <c r="AF44" i="55"/>
  <c r="AN46" i="55"/>
  <c r="AP66" i="55"/>
  <c r="CW67" i="55"/>
  <c r="CW70" i="55"/>
  <c r="P71" i="55"/>
  <c r="CZ71" i="55"/>
  <c r="AN82" i="55"/>
  <c r="AP100" i="55"/>
  <c r="CZ104" i="55"/>
  <c r="Z111" i="55"/>
  <c r="CL111" i="55"/>
  <c r="Q317" i="55"/>
  <c r="Q319" i="55"/>
  <c r="E82" i="56"/>
  <c r="F82" i="56"/>
  <c r="E91" i="56"/>
  <c r="F91" i="56"/>
  <c r="E95" i="56"/>
  <c r="F95" i="56"/>
  <c r="E106" i="56"/>
  <c r="F106" i="56"/>
  <c r="E123" i="56"/>
  <c r="F123" i="56"/>
  <c r="Q74" i="52"/>
  <c r="G67" i="52"/>
  <c r="H11" i="55"/>
  <c r="I113" i="55"/>
  <c r="AS11" i="55"/>
  <c r="AT17" i="55"/>
  <c r="CG20" i="55"/>
  <c r="CL20" i="55"/>
  <c r="CW26" i="55"/>
  <c r="CL29" i="55"/>
  <c r="CB42" i="55"/>
  <c r="AP46" i="55"/>
  <c r="CY61" i="55"/>
  <c r="CT65" i="55"/>
  <c r="R71" i="55"/>
  <c r="CY71" i="55"/>
  <c r="CW74" i="55"/>
  <c r="BV79" i="55"/>
  <c r="AN81" i="55"/>
  <c r="BA100" i="55"/>
  <c r="BI111" i="55"/>
  <c r="CY102" i="55"/>
  <c r="BY111" i="55"/>
  <c r="CZ110" i="55"/>
  <c r="Q241" i="55"/>
  <c r="Q282" i="55"/>
  <c r="E66" i="56"/>
  <c r="F66" i="56"/>
  <c r="E70" i="56"/>
  <c r="F70" i="56"/>
  <c r="H10" i="54"/>
  <c r="I10" i="54"/>
  <c r="H19" i="54"/>
  <c r="I19" i="54"/>
  <c r="F109" i="54"/>
  <c r="AC11" i="55"/>
  <c r="AD77" i="55"/>
  <c r="AV11" i="55"/>
  <c r="AW86" i="55"/>
  <c r="BQ11" i="55"/>
  <c r="BR8" i="55"/>
  <c r="CO11" i="55"/>
  <c r="CP16" i="55"/>
  <c r="AK20" i="55"/>
  <c r="O20" i="55"/>
  <c r="AP12" i="55"/>
  <c r="BN12" i="55"/>
  <c r="AX14" i="55"/>
  <c r="BV14" i="55"/>
  <c r="J20" i="55"/>
  <c r="BK29" i="55"/>
  <c r="CW24" i="55"/>
  <c r="CZ24" i="55"/>
  <c r="AH26" i="55"/>
  <c r="BY29" i="55"/>
  <c r="AV43" i="55"/>
  <c r="BL44" i="55"/>
  <c r="Z46" i="55"/>
  <c r="CW55" i="55"/>
  <c r="BF63" i="55"/>
  <c r="CW76" i="55"/>
  <c r="AP81" i="55"/>
  <c r="M100" i="55"/>
  <c r="Q243" i="55"/>
  <c r="Q283" i="55"/>
  <c r="Q293" i="55"/>
  <c r="E39" i="56"/>
  <c r="F39" i="56"/>
  <c r="E74" i="56"/>
  <c r="F74" i="56"/>
  <c r="E86" i="56"/>
  <c r="F86" i="56"/>
  <c r="E98" i="56"/>
  <c r="F98" i="56"/>
  <c r="E111" i="56"/>
  <c r="F111" i="56"/>
  <c r="E127" i="56"/>
  <c r="F127" i="56"/>
  <c r="I67" i="52"/>
  <c r="Q70" i="52"/>
  <c r="Q78" i="52"/>
  <c r="E33" i="56"/>
  <c r="F33" i="56"/>
  <c r="F64" i="54"/>
  <c r="X29" i="55"/>
  <c r="AS29" i="55"/>
  <c r="CW27" i="55"/>
  <c r="CZ36" i="55"/>
  <c r="CW53" i="55"/>
  <c r="Z65" i="55"/>
  <c r="CW83" i="55"/>
  <c r="CV100" i="55"/>
  <c r="Q231" i="55"/>
  <c r="Q236" i="55"/>
  <c r="Q237" i="55"/>
  <c r="Q257" i="55"/>
  <c r="Q305" i="55"/>
  <c r="Q315" i="55"/>
  <c r="Q65" i="52"/>
  <c r="J67" i="52"/>
  <c r="H46" i="54"/>
  <c r="I46" i="54"/>
  <c r="I103" i="54"/>
  <c r="AF6" i="55"/>
  <c r="BY11" i="55"/>
  <c r="BZ46" i="55"/>
  <c r="BS11" i="55"/>
  <c r="M8" i="52"/>
  <c r="M7" i="52"/>
  <c r="AP15" i="55"/>
  <c r="AN18" i="55"/>
  <c r="BQ29" i="55"/>
  <c r="BV29" i="55"/>
  <c r="CW34" i="55"/>
  <c r="BT41" i="55"/>
  <c r="AU42" i="55"/>
  <c r="AX42" i="55"/>
  <c r="CW47" i="55"/>
  <c r="CZ53" i="55"/>
  <c r="AF82" i="55"/>
  <c r="AV82" i="55"/>
  <c r="CW96" i="55"/>
  <c r="Q235" i="55"/>
  <c r="Q298" i="55"/>
  <c r="Q303" i="55"/>
  <c r="K67" i="52"/>
  <c r="H21" i="54"/>
  <c r="I21" i="54"/>
  <c r="H41" i="54"/>
  <c r="I41" i="54"/>
  <c r="H83" i="54"/>
  <c r="I83" i="54"/>
  <c r="H95" i="54"/>
  <c r="I95" i="54"/>
  <c r="I94" i="54"/>
  <c r="H110" i="54"/>
  <c r="I110" i="54"/>
  <c r="AH6" i="55"/>
  <c r="CV11" i="55"/>
  <c r="AB21" i="55"/>
  <c r="AU20" i="55"/>
  <c r="BS20" i="55"/>
  <c r="AC29" i="55"/>
  <c r="BT29" i="55"/>
  <c r="CO29" i="55"/>
  <c r="J29" i="55"/>
  <c r="I284" i="55"/>
  <c r="CW49" i="55"/>
  <c r="CW52" i="55"/>
  <c r="CZ54" i="55"/>
  <c r="CW72" i="55"/>
  <c r="BS78" i="55"/>
  <c r="BT78" i="55"/>
  <c r="CG100" i="55"/>
  <c r="H102" i="55"/>
  <c r="H134" i="5"/>
  <c r="CO111" i="55"/>
  <c r="AX111" i="55"/>
  <c r="Q245" i="55"/>
  <c r="Q301" i="55"/>
  <c r="E67" i="56"/>
  <c r="F67" i="56"/>
  <c r="E71" i="56"/>
  <c r="F71" i="56"/>
  <c r="E83" i="56"/>
  <c r="F83" i="56"/>
  <c r="E107" i="56"/>
  <c r="F107" i="56"/>
  <c r="Q68" i="52"/>
  <c r="I33" i="54"/>
  <c r="I32" i="54"/>
  <c r="D40" i="56"/>
  <c r="E40" i="56"/>
  <c r="F40" i="56"/>
  <c r="H57" i="54"/>
  <c r="I57" i="54"/>
  <c r="H61" i="54"/>
  <c r="I61" i="54"/>
  <c r="CW9" i="55"/>
  <c r="CW14" i="55"/>
  <c r="AS20" i="55"/>
  <c r="G21" i="55"/>
  <c r="D21" i="56"/>
  <c r="E21" i="56"/>
  <c r="F21" i="56"/>
  <c r="H38" i="54"/>
  <c r="F58" i="54"/>
  <c r="I10" i="53"/>
  <c r="CY7" i="55"/>
  <c r="AP7" i="55"/>
  <c r="BA11" i="55"/>
  <c r="BB39" i="55"/>
  <c r="CA21" i="55"/>
  <c r="CD11" i="55"/>
  <c r="BF15" i="55"/>
  <c r="BD15" i="55"/>
  <c r="F286" i="55"/>
  <c r="R44" i="55"/>
  <c r="P44" i="55"/>
  <c r="CY44" i="55"/>
  <c r="I286" i="55"/>
  <c r="AM42" i="55"/>
  <c r="AP44" i="55"/>
  <c r="AN44" i="55"/>
  <c r="Q54" i="52"/>
  <c r="E7" i="52"/>
  <c r="G8" i="54"/>
  <c r="I100" i="54"/>
  <c r="AN7" i="55"/>
  <c r="U11" i="55"/>
  <c r="V15" i="55"/>
  <c r="CB11" i="55"/>
  <c r="CC26" i="55"/>
  <c r="BF13" i="55"/>
  <c r="BD13" i="55"/>
  <c r="CZ16" i="55"/>
  <c r="CW17" i="55"/>
  <c r="AV29" i="55"/>
  <c r="CW54" i="55"/>
  <c r="M67" i="52"/>
  <c r="Q73" i="52"/>
  <c r="H39" i="54"/>
  <c r="I39" i="54"/>
  <c r="D47" i="56"/>
  <c r="E47" i="56"/>
  <c r="F47" i="56"/>
  <c r="H78" i="54"/>
  <c r="I78" i="54"/>
  <c r="D50" i="56"/>
  <c r="E50" i="56"/>
  <c r="F50" i="56"/>
  <c r="H85" i="54"/>
  <c r="I85" i="54"/>
  <c r="BK20" i="55"/>
  <c r="BN20" i="55"/>
  <c r="BN7" i="55"/>
  <c r="BL7" i="55"/>
  <c r="L10" i="53"/>
  <c r="CW8" i="55"/>
  <c r="AH11" i="55"/>
  <c r="BI11" i="55"/>
  <c r="BJ85" i="55"/>
  <c r="CY16" i="55"/>
  <c r="BF16" i="55"/>
  <c r="E45" i="53"/>
  <c r="E47" i="53"/>
  <c r="E50" i="53"/>
  <c r="E51" i="53"/>
  <c r="D26" i="56"/>
  <c r="E26" i="56"/>
  <c r="H43" i="54"/>
  <c r="I43" i="54"/>
  <c r="D30" i="56"/>
  <c r="E30" i="56"/>
  <c r="F30" i="56"/>
  <c r="H47" i="54"/>
  <c r="I47" i="54"/>
  <c r="D34" i="56"/>
  <c r="E34" i="56"/>
  <c r="H51" i="54"/>
  <c r="I51" i="54"/>
  <c r="H72" i="54"/>
  <c r="I72" i="54"/>
  <c r="G64" i="54"/>
  <c r="CW6" i="55"/>
  <c r="AK11" i="55"/>
  <c r="AL96" i="55"/>
  <c r="BV6" i="55"/>
  <c r="BT6" i="55"/>
  <c r="P113" i="5"/>
  <c r="R11" i="55"/>
  <c r="AH19" i="55"/>
  <c r="AE20" i="55"/>
  <c r="AH20" i="55"/>
  <c r="AF19" i="55"/>
  <c r="K120" i="5"/>
  <c r="AM20" i="55"/>
  <c r="AP20" i="55"/>
  <c r="CO20" i="55"/>
  <c r="CW41" i="55"/>
  <c r="Q56" i="52"/>
  <c r="N13" i="53"/>
  <c r="D17" i="56"/>
  <c r="E17" i="56"/>
  <c r="F17" i="56"/>
  <c r="H22" i="54"/>
  <c r="I22" i="54"/>
  <c r="D52" i="56"/>
  <c r="E52" i="56"/>
  <c r="F52" i="56"/>
  <c r="I97" i="54"/>
  <c r="CY6" i="55"/>
  <c r="CZ8" i="55"/>
  <c r="CZ10" i="55"/>
  <c r="P11" i="55"/>
  <c r="Q113" i="55"/>
  <c r="W20" i="55"/>
  <c r="Z20" i="55"/>
  <c r="Z13" i="55"/>
  <c r="Z12" i="55"/>
  <c r="X13" i="55"/>
  <c r="CW13" i="55"/>
  <c r="BF14" i="55"/>
  <c r="BD14" i="55"/>
  <c r="CY15" i="55"/>
  <c r="X18" i="55"/>
  <c r="BN18" i="55"/>
  <c r="BL18" i="55"/>
  <c r="CR20" i="55"/>
  <c r="CZ25" i="55"/>
  <c r="CY28" i="55"/>
  <c r="BN28" i="55"/>
  <c r="BL28" i="55"/>
  <c r="D10" i="56"/>
  <c r="E10" i="56"/>
  <c r="F10" i="56"/>
  <c r="H11" i="54"/>
  <c r="F9" i="54"/>
  <c r="F24" i="54"/>
  <c r="H28" i="54"/>
  <c r="H44" i="54"/>
  <c r="I44" i="54"/>
  <c r="H52" i="54"/>
  <c r="I52" i="54"/>
  <c r="D43" i="56"/>
  <c r="E43" i="56"/>
  <c r="F43" i="56"/>
  <c r="H65" i="54"/>
  <c r="H87" i="54"/>
  <c r="CR11" i="55"/>
  <c r="CS66" i="55"/>
  <c r="BA20" i="55"/>
  <c r="CW10" i="55"/>
  <c r="AX11" i="55"/>
  <c r="AR21" i="55"/>
  <c r="CW16" i="55"/>
  <c r="CW18" i="55"/>
  <c r="M20" i="55"/>
  <c r="CR29" i="55"/>
  <c r="CW7" i="55"/>
  <c r="BK11" i="55"/>
  <c r="CL11" i="55"/>
  <c r="BN13" i="55"/>
  <c r="AH15" i="55"/>
  <c r="CW19" i="55"/>
  <c r="BI20" i="55"/>
  <c r="BC20" i="55"/>
  <c r="BF20" i="55"/>
  <c r="CT20" i="55"/>
  <c r="BA29" i="55"/>
  <c r="CW32" i="55"/>
  <c r="CW40" i="55"/>
  <c r="CW46" i="55"/>
  <c r="H97" i="54"/>
  <c r="H100" i="54"/>
  <c r="H103" i="54"/>
  <c r="AN6" i="55"/>
  <c r="L113" i="5"/>
  <c r="BC11" i="55"/>
  <c r="CY13" i="55"/>
  <c r="X14" i="55"/>
  <c r="X15" i="55"/>
  <c r="CB20" i="55"/>
  <c r="BQ20" i="55"/>
  <c r="AN27" i="55"/>
  <c r="BC29" i="55"/>
  <c r="BF27" i="55"/>
  <c r="BD27" i="55"/>
  <c r="CZ37" i="55"/>
  <c r="CZ61" i="55"/>
  <c r="H20" i="54"/>
  <c r="I20" i="54"/>
  <c r="H45" i="54"/>
  <c r="I45" i="54"/>
  <c r="P13" i="55"/>
  <c r="AV13" i="55"/>
  <c r="CZ17" i="55"/>
  <c r="P18" i="55"/>
  <c r="CY18" i="55"/>
  <c r="E20" i="55"/>
  <c r="CW23" i="55"/>
  <c r="CJ29" i="55"/>
  <c r="E29" i="55"/>
  <c r="CW31" i="55"/>
  <c r="CW36" i="55"/>
  <c r="CW38" i="55"/>
  <c r="CW15" i="55"/>
  <c r="CW39" i="55"/>
  <c r="BD6" i="55"/>
  <c r="N113" i="5"/>
  <c r="BV12" i="55"/>
  <c r="AN13" i="55"/>
  <c r="BT13" i="55"/>
  <c r="BT20" i="55"/>
  <c r="BI29" i="55"/>
  <c r="CW33" i="55"/>
  <c r="CV20" i="55"/>
  <c r="CW25" i="55"/>
  <c r="AH27" i="55"/>
  <c r="AE29" i="55"/>
  <c r="CW28" i="55"/>
  <c r="CW69" i="55"/>
  <c r="F297" i="55"/>
  <c r="F185" i="55"/>
  <c r="CY34" i="55"/>
  <c r="P34" i="55"/>
  <c r="K297" i="55"/>
  <c r="K185" i="55"/>
  <c r="BD34" i="55"/>
  <c r="P123" i="55"/>
  <c r="CN89" i="55"/>
  <c r="G285" i="55"/>
  <c r="Z45" i="55"/>
  <c r="X45" i="55"/>
  <c r="L285" i="55"/>
  <c r="BN45" i="55"/>
  <c r="BL45" i="55"/>
  <c r="BN65" i="55"/>
  <c r="BL65" i="55"/>
  <c r="CZ64" i="55"/>
  <c r="CY66" i="55"/>
  <c r="BF66" i="55"/>
  <c r="BC65" i="55"/>
  <c r="BD66" i="55"/>
  <c r="H313" i="55"/>
  <c r="H187" i="55"/>
  <c r="R34" i="55"/>
  <c r="H297" i="55"/>
  <c r="H185" i="55"/>
  <c r="BF34" i="55"/>
  <c r="E69" i="56"/>
  <c r="F69" i="56"/>
  <c r="M185" i="55"/>
  <c r="M297" i="55"/>
  <c r="BT34" i="55"/>
  <c r="CZ35" i="55"/>
  <c r="CZ38" i="55"/>
  <c r="H123" i="55"/>
  <c r="AB89" i="55"/>
  <c r="G284" i="55"/>
  <c r="CY43" i="55"/>
  <c r="X43" i="55"/>
  <c r="M284" i="55"/>
  <c r="BV43" i="55"/>
  <c r="BT43" i="55"/>
  <c r="CW45" i="55"/>
  <c r="BN46" i="55"/>
  <c r="BL46" i="55"/>
  <c r="CW60" i="55"/>
  <c r="CJ20" i="55"/>
  <c r="CY26" i="55"/>
  <c r="AF32" i="55"/>
  <c r="AF34" i="55"/>
  <c r="CW37" i="55"/>
  <c r="F307" i="55"/>
  <c r="F184" i="55"/>
  <c r="CY39" i="55"/>
  <c r="P39" i="55"/>
  <c r="L313" i="55"/>
  <c r="L187" i="55"/>
  <c r="BL40" i="55"/>
  <c r="AC42" i="55"/>
  <c r="Z43" i="55"/>
  <c r="K284" i="55"/>
  <c r="BD43" i="55"/>
  <c r="J286" i="55"/>
  <c r="AX44" i="55"/>
  <c r="AV44" i="55"/>
  <c r="CY46" i="55"/>
  <c r="CZ49" i="55"/>
  <c r="BL23" i="55"/>
  <c r="CZ23" i="55"/>
  <c r="H29" i="55"/>
  <c r="AH34" i="55"/>
  <c r="BV34" i="55"/>
  <c r="E123" i="55"/>
  <c r="D89" i="55"/>
  <c r="CV42" i="55"/>
  <c r="J123" i="55"/>
  <c r="AR89" i="55"/>
  <c r="AS42" i="55"/>
  <c r="BS42" i="55"/>
  <c r="CT42" i="55"/>
  <c r="M285" i="55"/>
  <c r="BV46" i="55"/>
  <c r="BT46" i="55"/>
  <c r="CD29" i="55"/>
  <c r="AH32" i="55"/>
  <c r="G297" i="55"/>
  <c r="G185" i="55"/>
  <c r="Z34" i="55"/>
  <c r="CW35" i="55"/>
  <c r="E42" i="55"/>
  <c r="O123" i="55"/>
  <c r="CF89" i="55"/>
  <c r="CG42" i="55"/>
  <c r="M286" i="55"/>
  <c r="BV44" i="55"/>
  <c r="BT44" i="55"/>
  <c r="CW48" i="55"/>
  <c r="I297" i="55"/>
  <c r="I185" i="55"/>
  <c r="K313" i="55"/>
  <c r="K187" i="55"/>
  <c r="E176" i="55"/>
  <c r="G89" i="55"/>
  <c r="H42" i="55"/>
  <c r="G123" i="55"/>
  <c r="T89" i="55"/>
  <c r="U42" i="55"/>
  <c r="L123" i="55"/>
  <c r="BH89" i="55"/>
  <c r="BI42" i="55"/>
  <c r="O176" i="55"/>
  <c r="CI89" i="55"/>
  <c r="CL42" i="55"/>
  <c r="CJ42" i="55"/>
  <c r="CW43" i="55"/>
  <c r="CW44" i="55"/>
  <c r="F285" i="55"/>
  <c r="CY45" i="55"/>
  <c r="R45" i="55"/>
  <c r="P45" i="55"/>
  <c r="CW50" i="55"/>
  <c r="CW62" i="55"/>
  <c r="CZ69" i="55"/>
  <c r="J313" i="55"/>
  <c r="J187" i="55"/>
  <c r="K123" i="55"/>
  <c r="AZ89" i="55"/>
  <c r="N176" i="55"/>
  <c r="CA89" i="55"/>
  <c r="Z44" i="55"/>
  <c r="BF44" i="55"/>
  <c r="CZ56" i="55"/>
  <c r="CW63" i="55"/>
  <c r="CV65" i="55"/>
  <c r="CW66" i="55"/>
  <c r="CZ57" i="55"/>
  <c r="L294" i="55"/>
  <c r="L189" i="55"/>
  <c r="BN62" i="55"/>
  <c r="CW65" i="55"/>
  <c r="BV66" i="55"/>
  <c r="BT66" i="55"/>
  <c r="CW71" i="55"/>
  <c r="M313" i="55"/>
  <c r="E100" i="56"/>
  <c r="F100" i="56"/>
  <c r="M187" i="55"/>
  <c r="BV75" i="55"/>
  <c r="BT75" i="55"/>
  <c r="CW81" i="55"/>
  <c r="CZ86" i="55"/>
  <c r="F313" i="55"/>
  <c r="F187" i="55"/>
  <c r="I313" i="55"/>
  <c r="I187" i="55"/>
  <c r="K309" i="55"/>
  <c r="K182" i="55"/>
  <c r="I123" i="55"/>
  <c r="AJ89" i="55"/>
  <c r="BK42" i="55"/>
  <c r="CZ47" i="55"/>
  <c r="CZ48" i="55"/>
  <c r="CZ52" i="55"/>
  <c r="CZ59" i="55"/>
  <c r="I294" i="55"/>
  <c r="I189" i="55"/>
  <c r="BL62" i="55"/>
  <c r="CL65" i="55"/>
  <c r="CZ72" i="55"/>
  <c r="R75" i="55"/>
  <c r="CY75" i="55"/>
  <c r="P75" i="55"/>
  <c r="BD80" i="55"/>
  <c r="BC78" i="55"/>
  <c r="BF80" i="55"/>
  <c r="CW82" i="55"/>
  <c r="CW58" i="55"/>
  <c r="F284" i="55"/>
  <c r="R67" i="55"/>
  <c r="CY67" i="55"/>
  <c r="P67" i="55"/>
  <c r="E102" i="56"/>
  <c r="F102" i="56"/>
  <c r="M307" i="55"/>
  <c r="M183" i="55"/>
  <c r="CY77" i="55"/>
  <c r="BV77" i="55"/>
  <c r="BT77" i="55"/>
  <c r="E300" i="55"/>
  <c r="E321" i="55"/>
  <c r="E190" i="55"/>
  <c r="J78" i="55"/>
  <c r="H78" i="55"/>
  <c r="N300" i="55"/>
  <c r="N321" i="55"/>
  <c r="N190" i="55"/>
  <c r="CD78" i="55"/>
  <c r="CB78" i="55"/>
  <c r="CZ84" i="55"/>
  <c r="CW88" i="55"/>
  <c r="H100" i="55"/>
  <c r="CW51" i="55"/>
  <c r="CW56" i="55"/>
  <c r="CZ60" i="55"/>
  <c r="F294" i="55"/>
  <c r="F189" i="55"/>
  <c r="CY62" i="55"/>
  <c r="H65" i="55"/>
  <c r="BS65" i="55"/>
  <c r="CZ73" i="55"/>
  <c r="F250" i="55"/>
  <c r="F271" i="55"/>
  <c r="F137" i="55"/>
  <c r="F161" i="55"/>
  <c r="M78" i="55"/>
  <c r="R40" i="55"/>
  <c r="AP40" i="55"/>
  <c r="BF41" i="55"/>
  <c r="E76" i="56"/>
  <c r="F76" i="56"/>
  <c r="M182" i="55"/>
  <c r="M309" i="55"/>
  <c r="F123" i="55"/>
  <c r="L89" i="55"/>
  <c r="N123" i="55"/>
  <c r="BX89" i="55"/>
  <c r="AH43" i="55"/>
  <c r="AH46" i="55"/>
  <c r="CZ51" i="55"/>
  <c r="CW61" i="55"/>
  <c r="P62" i="55"/>
  <c r="AP62" i="55"/>
  <c r="M294" i="55"/>
  <c r="E93" i="56"/>
  <c r="F93" i="56"/>
  <c r="M189" i="55"/>
  <c r="BD63" i="55"/>
  <c r="CW64" i="55"/>
  <c r="CD65" i="55"/>
  <c r="AP67" i="55"/>
  <c r="AN67" i="55"/>
  <c r="CW68" i="55"/>
  <c r="CZ70" i="55"/>
  <c r="CW75" i="55"/>
  <c r="CW80" i="55"/>
  <c r="M123" i="55"/>
  <c r="BP89" i="55"/>
  <c r="P176" i="55"/>
  <c r="AH44" i="55"/>
  <c r="BN44" i="55"/>
  <c r="BF46" i="55"/>
  <c r="CZ55" i="55"/>
  <c r="CW59" i="55"/>
  <c r="AX65" i="55"/>
  <c r="AV65" i="55"/>
  <c r="AM65" i="55"/>
  <c r="E250" i="55"/>
  <c r="E271" i="55"/>
  <c r="E137" i="55"/>
  <c r="E161" i="55"/>
  <c r="CV78" i="55"/>
  <c r="L250" i="55"/>
  <c r="L271" i="55"/>
  <c r="L137" i="55"/>
  <c r="L161" i="55"/>
  <c r="P250" i="55"/>
  <c r="P271" i="55"/>
  <c r="P137" i="55"/>
  <c r="P161" i="55"/>
  <c r="CO78" i="55"/>
  <c r="Z79" i="55"/>
  <c r="R80" i="55"/>
  <c r="CY80" i="55"/>
  <c r="P81" i="55"/>
  <c r="CY81" i="55"/>
  <c r="BF81" i="55"/>
  <c r="BD81" i="55"/>
  <c r="BQ100" i="55"/>
  <c r="I307" i="55"/>
  <c r="I183" i="55"/>
  <c r="L307" i="55"/>
  <c r="L183" i="55"/>
  <c r="W78" i="55"/>
  <c r="CY79" i="55"/>
  <c r="R79" i="55"/>
  <c r="CZ83" i="55"/>
  <c r="CW84" i="55"/>
  <c r="CW85" i="55"/>
  <c r="CW105" i="55"/>
  <c r="CW109" i="55"/>
  <c r="J189" i="55"/>
  <c r="J294" i="55"/>
  <c r="CZ74" i="55"/>
  <c r="AN77" i="55"/>
  <c r="BL77" i="55"/>
  <c r="K250" i="55"/>
  <c r="K271" i="55"/>
  <c r="K137" i="55"/>
  <c r="K161" i="55"/>
  <c r="P300" i="55"/>
  <c r="P321" i="55"/>
  <c r="P190" i="55"/>
  <c r="CW79" i="55"/>
  <c r="P79" i="55"/>
  <c r="CZ98" i="55"/>
  <c r="AK111" i="55"/>
  <c r="CW103" i="55"/>
  <c r="CW106" i="55"/>
  <c r="J250" i="55"/>
  <c r="J271" i="55"/>
  <c r="J137" i="55"/>
  <c r="J161" i="55"/>
  <c r="CW87" i="55"/>
  <c r="BY100" i="55"/>
  <c r="I250" i="55"/>
  <c r="I271" i="55"/>
  <c r="I137" i="55"/>
  <c r="I161" i="55"/>
  <c r="AS78" i="55"/>
  <c r="N250" i="55"/>
  <c r="N271" i="55"/>
  <c r="N137" i="55"/>
  <c r="N161" i="55"/>
  <c r="BV82" i="55"/>
  <c r="BT82" i="55"/>
  <c r="CW102" i="55"/>
  <c r="E111" i="55"/>
  <c r="CW73" i="55"/>
  <c r="H137" i="55"/>
  <c r="H161" i="55"/>
  <c r="H250" i="55"/>
  <c r="H271" i="55"/>
  <c r="AK78" i="55"/>
  <c r="BY78" i="55"/>
  <c r="O300" i="55"/>
  <c r="O321" i="55"/>
  <c r="O190" i="55"/>
  <c r="CL78" i="55"/>
  <c r="BL79" i="55"/>
  <c r="CY82" i="55"/>
  <c r="G250" i="55"/>
  <c r="G271" i="55"/>
  <c r="G137" i="55"/>
  <c r="G161" i="55"/>
  <c r="AC78" i="55"/>
  <c r="M250" i="55"/>
  <c r="M271" i="55"/>
  <c r="M137" i="55"/>
  <c r="M161" i="55"/>
  <c r="CJ78" i="55"/>
  <c r="CW86" i="55"/>
  <c r="CZ88" i="55"/>
  <c r="CW92" i="55"/>
  <c r="O250" i="55"/>
  <c r="O271" i="55"/>
  <c r="O137" i="55"/>
  <c r="O161" i="55"/>
  <c r="X99" i="55"/>
  <c r="J132" i="5"/>
  <c r="Z99" i="55"/>
  <c r="E118" i="56"/>
  <c r="F118" i="56"/>
  <c r="BV99" i="55"/>
  <c r="BT99" i="55"/>
  <c r="BT100" i="55"/>
  <c r="BS100" i="55"/>
  <c r="BV100" i="55"/>
  <c r="CJ111" i="55"/>
  <c r="AE111" i="55"/>
  <c r="AH111" i="55"/>
  <c r="CY105" i="55"/>
  <c r="AH105" i="55"/>
  <c r="BI100" i="55"/>
  <c r="CW93" i="55"/>
  <c r="BQ111" i="55"/>
  <c r="CZ105" i="55"/>
  <c r="X92" i="55"/>
  <c r="W100" i="55"/>
  <c r="Z100" i="55"/>
  <c r="AK100" i="55"/>
  <c r="BC100" i="55"/>
  <c r="BF100" i="55"/>
  <c r="BD99" i="55"/>
  <c r="BD100" i="55"/>
  <c r="AX100" i="55"/>
  <c r="AN111" i="55"/>
  <c r="CZ106" i="55"/>
  <c r="CY92" i="55"/>
  <c r="X93" i="55"/>
  <c r="CY95" i="55"/>
  <c r="X95" i="55"/>
  <c r="AP99" i="55"/>
  <c r="AN99" i="55"/>
  <c r="AN100" i="55"/>
  <c r="BF99" i="55"/>
  <c r="X111" i="55"/>
  <c r="BD111" i="55"/>
  <c r="CZ103" i="55"/>
  <c r="CW104" i="55"/>
  <c r="CR100" i="55"/>
  <c r="Z95" i="55"/>
  <c r="CW95" i="55"/>
  <c r="AC111" i="55"/>
  <c r="CB111" i="55"/>
  <c r="CZ108" i="55"/>
  <c r="CW94" i="55"/>
  <c r="AS100" i="55"/>
  <c r="CZ96" i="55"/>
  <c r="CY99" i="55"/>
  <c r="P111" i="55"/>
  <c r="CV111" i="55"/>
  <c r="AE100" i="55"/>
  <c r="AH100" i="55"/>
  <c r="AF111" i="55"/>
  <c r="AS111" i="55"/>
  <c r="CR111" i="55"/>
  <c r="CW98" i="55"/>
  <c r="BT111" i="55"/>
  <c r="CG111" i="55"/>
  <c r="CW108" i="55"/>
  <c r="CW110" i="55"/>
  <c r="BV111" i="55"/>
  <c r="CZ97" i="55"/>
  <c r="AF99" i="55"/>
  <c r="K132" i="5"/>
  <c r="BL99" i="55"/>
  <c r="O132" i="5"/>
  <c r="O100" i="55"/>
  <c r="R100" i="55"/>
  <c r="AV111" i="55"/>
  <c r="CZ107" i="55"/>
  <c r="M111" i="55"/>
  <c r="BN99" i="55"/>
  <c r="BL111" i="55"/>
  <c r="R111" i="55"/>
  <c r="Q265" i="55"/>
  <c r="Q311" i="55"/>
  <c r="Q289" i="55"/>
  <c r="Q255" i="55"/>
  <c r="Q261" i="55"/>
  <c r="E101" i="56"/>
  <c r="F101" i="56"/>
  <c r="Q267" i="55"/>
  <c r="Q291" i="55"/>
  <c r="Q232" i="55"/>
  <c r="Q248" i="55"/>
  <c r="Q253" i="55"/>
  <c r="Q259" i="55"/>
  <c r="Q281" i="55"/>
  <c r="E73" i="56"/>
  <c r="F73" i="56"/>
  <c r="Q244" i="55"/>
  <c r="Q263" i="55"/>
  <c r="Q269" i="55"/>
  <c r="Q295" i="55"/>
  <c r="Q239" i="55"/>
  <c r="Q251" i="55"/>
  <c r="E97" i="56"/>
  <c r="F97" i="56"/>
  <c r="N25" i="52"/>
  <c r="F25" i="52"/>
  <c r="I101" i="5"/>
  <c r="E26" i="51"/>
  <c r="R20" i="55"/>
  <c r="E63" i="56"/>
  <c r="F63" i="56"/>
  <c r="I26" i="51"/>
  <c r="H101" i="5"/>
  <c r="B103" i="5"/>
  <c r="I27" i="51"/>
  <c r="E27" i="51"/>
  <c r="B104" i="5"/>
  <c r="G6" i="51"/>
  <c r="G63" i="51"/>
  <c r="P25" i="52"/>
  <c r="K128" i="5"/>
  <c r="CT91" i="55"/>
  <c r="C61" i="57"/>
  <c r="F34" i="56"/>
  <c r="H76" i="54"/>
  <c r="I76" i="54"/>
  <c r="I75" i="54"/>
  <c r="F75" i="54"/>
  <c r="F26" i="56"/>
  <c r="Z46" i="9"/>
  <c r="AB46" i="9"/>
  <c r="AA46" i="9"/>
  <c r="AC46" i="9"/>
  <c r="Y46" i="9"/>
  <c r="U46" i="9"/>
  <c r="C6" i="12"/>
  <c r="X46" i="9"/>
  <c r="W46" i="9"/>
  <c r="D46" i="9"/>
  <c r="J131" i="5"/>
  <c r="AD46" i="9"/>
  <c r="S133" i="5"/>
  <c r="O128" i="5"/>
  <c r="S128" i="5"/>
  <c r="P133" i="5"/>
  <c r="O133" i="5"/>
  <c r="P132" i="5"/>
  <c r="P128" i="5"/>
  <c r="N132" i="5"/>
  <c r="M132" i="5"/>
  <c r="K133" i="5"/>
  <c r="N133" i="5"/>
  <c r="L132" i="5"/>
  <c r="L128" i="5"/>
  <c r="L133" i="5"/>
  <c r="Q69" i="52"/>
  <c r="J133" i="5"/>
  <c r="J129" i="5"/>
  <c r="I132" i="5"/>
  <c r="P119" i="5"/>
  <c r="M119" i="5"/>
  <c r="O119" i="5"/>
  <c r="N119" i="5"/>
  <c r="L119" i="5"/>
  <c r="K119" i="5"/>
  <c r="J119" i="5"/>
  <c r="H128" i="5"/>
  <c r="I119" i="5"/>
  <c r="H133" i="5"/>
  <c r="BL11" i="55"/>
  <c r="BM50" i="55"/>
  <c r="O113" i="5"/>
  <c r="AF11" i="55"/>
  <c r="AG10" i="55"/>
  <c r="K113" i="5"/>
  <c r="J113" i="5"/>
  <c r="H89" i="54"/>
  <c r="I89" i="54"/>
  <c r="F86" i="54"/>
  <c r="AT79" i="55"/>
  <c r="N65" i="55"/>
  <c r="H111" i="54"/>
  <c r="I111" i="54"/>
  <c r="I109" i="54"/>
  <c r="I113" i="54"/>
  <c r="G31" i="54"/>
  <c r="G73" i="54"/>
  <c r="H40" i="54"/>
  <c r="I40" i="54"/>
  <c r="AT106" i="55"/>
  <c r="BL78" i="55"/>
  <c r="CK102" i="55"/>
  <c r="CK97" i="55"/>
  <c r="AT85" i="55"/>
  <c r="AT78" i="55"/>
  <c r="CK106" i="55"/>
  <c r="CK76" i="55"/>
  <c r="CK20" i="55"/>
  <c r="AW85" i="55"/>
  <c r="G53" i="52"/>
  <c r="L190" i="55"/>
  <c r="L32" i="52"/>
  <c r="AT25" i="55"/>
  <c r="AT97" i="55"/>
  <c r="BN78" i="55"/>
  <c r="AT83" i="55"/>
  <c r="AT65" i="55"/>
  <c r="AT60" i="55"/>
  <c r="AT107" i="55"/>
  <c r="AT58" i="55"/>
  <c r="AT104" i="55"/>
  <c r="AT94" i="55"/>
  <c r="AT66" i="55"/>
  <c r="AT61" i="55"/>
  <c r="AT9" i="55"/>
  <c r="AT53" i="55"/>
  <c r="AT80" i="55"/>
  <c r="AT103" i="55"/>
  <c r="CH102" i="55"/>
  <c r="CH31" i="55"/>
  <c r="CK38" i="55"/>
  <c r="CK25" i="55"/>
  <c r="CK26" i="55"/>
  <c r="CK68" i="55"/>
  <c r="CK86" i="55"/>
  <c r="CK35" i="55"/>
  <c r="CK17" i="55"/>
  <c r="CK57" i="55"/>
  <c r="CK104" i="55"/>
  <c r="CK96" i="55"/>
  <c r="CK107" i="55"/>
  <c r="CK79" i="55"/>
  <c r="CK81" i="55"/>
  <c r="CK69" i="55"/>
  <c r="CK73" i="55"/>
  <c r="CK16" i="55"/>
  <c r="CK10" i="55"/>
  <c r="CK52" i="55"/>
  <c r="CK78" i="55"/>
  <c r="CK27" i="55"/>
  <c r="CK98" i="55"/>
  <c r="CH97" i="55"/>
  <c r="CK63" i="55"/>
  <c r="CK44" i="55"/>
  <c r="CH15" i="55"/>
  <c r="CH69" i="55"/>
  <c r="CH62" i="55"/>
  <c r="CH32" i="55"/>
  <c r="CH39" i="55"/>
  <c r="AD80" i="55"/>
  <c r="CH78" i="55"/>
  <c r="CH103" i="55"/>
  <c r="CH108" i="55"/>
  <c r="H200" i="55"/>
  <c r="N42" i="7"/>
  <c r="CH70" i="55"/>
  <c r="CH41" i="55"/>
  <c r="CK72" i="55"/>
  <c r="CH6" i="55"/>
  <c r="CH40" i="55"/>
  <c r="CK103" i="55"/>
  <c r="AF42" i="55"/>
  <c r="CH63" i="55"/>
  <c r="CH8" i="55"/>
  <c r="CK70" i="55"/>
  <c r="CK55" i="55"/>
  <c r="CH61" i="55"/>
  <c r="AT70" i="55"/>
  <c r="CK105" i="55"/>
  <c r="AH42" i="55"/>
  <c r="CH45" i="55"/>
  <c r="G114" i="54"/>
  <c r="CH57" i="55"/>
  <c r="CH110" i="55"/>
  <c r="CK113" i="55"/>
  <c r="CK93" i="55"/>
  <c r="CH64" i="55"/>
  <c r="CK51" i="55"/>
  <c r="CK42" i="55"/>
  <c r="CH42" i="55"/>
  <c r="CK48" i="55"/>
  <c r="CK34" i="55"/>
  <c r="AT14" i="55"/>
  <c r="AT98" i="55"/>
  <c r="N107" i="55"/>
  <c r="N46" i="55"/>
  <c r="N84" i="55"/>
  <c r="N75" i="55"/>
  <c r="AT87" i="55"/>
  <c r="BB70" i="55"/>
  <c r="CS107" i="55"/>
  <c r="N76" i="55"/>
  <c r="N38" i="55"/>
  <c r="CK50" i="55"/>
  <c r="N16" i="55"/>
  <c r="N9" i="55"/>
  <c r="AJ90" i="55"/>
  <c r="AJ112" i="55"/>
  <c r="AJ114" i="55"/>
  <c r="N40" i="55"/>
  <c r="N59" i="55"/>
  <c r="AL66" i="55"/>
  <c r="CP88" i="55"/>
  <c r="H94" i="54"/>
  <c r="CP79" i="55"/>
  <c r="CK61" i="55"/>
  <c r="CP84" i="55"/>
  <c r="CK28" i="55"/>
  <c r="CK7" i="55"/>
  <c r="CP26" i="55"/>
  <c r="CK99" i="55"/>
  <c r="F113" i="54"/>
  <c r="L90" i="55"/>
  <c r="L112" i="55"/>
  <c r="L114" i="55"/>
  <c r="CK45" i="55"/>
  <c r="CK24" i="55"/>
  <c r="I47" i="55"/>
  <c r="AD87" i="55"/>
  <c r="CK88" i="55"/>
  <c r="AN78" i="55"/>
  <c r="I86" i="55"/>
  <c r="N60" i="55"/>
  <c r="I94" i="55"/>
  <c r="N97" i="55"/>
  <c r="I190" i="55"/>
  <c r="I214" i="55"/>
  <c r="O56" i="7"/>
  <c r="I45" i="55"/>
  <c r="N74" i="55"/>
  <c r="I57" i="55"/>
  <c r="I35" i="55"/>
  <c r="I31" i="55"/>
  <c r="CP18" i="55"/>
  <c r="I50" i="55"/>
  <c r="I110" i="55"/>
  <c r="N45" i="53"/>
  <c r="N47" i="53"/>
  <c r="N50" i="53"/>
  <c r="N51" i="53"/>
  <c r="CK19" i="55"/>
  <c r="N105" i="55"/>
  <c r="AT18" i="55"/>
  <c r="CK46" i="55"/>
  <c r="X42" i="55"/>
  <c r="I107" i="55"/>
  <c r="AP78" i="55"/>
  <c r="G176" i="55"/>
  <c r="G200" i="55"/>
  <c r="M42" i="7"/>
  <c r="I13" i="55"/>
  <c r="N64" i="55"/>
  <c r="I102" i="55"/>
  <c r="N102" i="55"/>
  <c r="I97" i="55"/>
  <c r="I103" i="55"/>
  <c r="CK56" i="55"/>
  <c r="AT54" i="55"/>
  <c r="CK59" i="55"/>
  <c r="CK23" i="55"/>
  <c r="CK40" i="55"/>
  <c r="I43" i="55"/>
  <c r="I106" i="55"/>
  <c r="N106" i="55"/>
  <c r="AT67" i="55"/>
  <c r="CK6" i="55"/>
  <c r="CK64" i="55"/>
  <c r="I24" i="55"/>
  <c r="I53" i="55"/>
  <c r="I41" i="55"/>
  <c r="I105" i="55"/>
  <c r="CP75" i="55"/>
  <c r="N79" i="55"/>
  <c r="N99" i="55"/>
  <c r="I87" i="55"/>
  <c r="I92" i="55"/>
  <c r="N42" i="55"/>
  <c r="I23" i="55"/>
  <c r="I67" i="55"/>
  <c r="CP69" i="55"/>
  <c r="I70" i="55"/>
  <c r="I108" i="55"/>
  <c r="I77" i="55"/>
  <c r="I98" i="55"/>
  <c r="I80" i="55"/>
  <c r="P65" i="55"/>
  <c r="Q65" i="55"/>
  <c r="I33" i="55"/>
  <c r="I44" i="55"/>
  <c r="I109" i="55"/>
  <c r="I6" i="55"/>
  <c r="I73" i="55"/>
  <c r="CT21" i="55"/>
  <c r="Q51" i="52"/>
  <c r="Q66" i="52"/>
  <c r="CP98" i="55"/>
  <c r="CP44" i="55"/>
  <c r="CP70" i="55"/>
  <c r="F53" i="52"/>
  <c r="AT95" i="55"/>
  <c r="AT88" i="55"/>
  <c r="CP74" i="55"/>
  <c r="AT59" i="55"/>
  <c r="AT73" i="55"/>
  <c r="AT43" i="55"/>
  <c r="AT57" i="55"/>
  <c r="AT27" i="55"/>
  <c r="AT39" i="55"/>
  <c r="CP42" i="55"/>
  <c r="CP23" i="55"/>
  <c r="CP31" i="55"/>
  <c r="CP41" i="55"/>
  <c r="CP76" i="55"/>
  <c r="AT32" i="55"/>
  <c r="AT75" i="55"/>
  <c r="AT113" i="55"/>
  <c r="CP72" i="55"/>
  <c r="CP113" i="55"/>
  <c r="CS46" i="55"/>
  <c r="V42" i="55"/>
  <c r="AT38" i="55"/>
  <c r="AT77" i="55"/>
  <c r="AT56" i="55"/>
  <c r="AT33" i="55"/>
  <c r="CP9" i="55"/>
  <c r="AT13" i="55"/>
  <c r="CP7" i="55"/>
  <c r="CP64" i="55"/>
  <c r="CP85" i="55"/>
  <c r="CP13" i="55"/>
  <c r="AT47" i="55"/>
  <c r="AT62" i="55"/>
  <c r="CP86" i="55"/>
  <c r="AT50" i="55"/>
  <c r="AT71" i="55"/>
  <c r="CP52" i="55"/>
  <c r="AT42" i="55"/>
  <c r="AT46" i="55"/>
  <c r="CP6" i="55"/>
  <c r="CP17" i="55"/>
  <c r="CP48" i="55"/>
  <c r="CP94" i="55"/>
  <c r="AT41" i="55"/>
  <c r="AT26" i="55"/>
  <c r="AT69" i="55"/>
  <c r="CP80" i="55"/>
  <c r="CP33" i="55"/>
  <c r="CP38" i="55"/>
  <c r="CP106" i="55"/>
  <c r="CP96" i="55"/>
  <c r="CP55" i="55"/>
  <c r="AT105" i="55"/>
  <c r="CP108" i="55"/>
  <c r="CP97" i="55"/>
  <c r="CP78" i="55"/>
  <c r="CP67" i="55"/>
  <c r="AT82" i="55"/>
  <c r="CP71" i="55"/>
  <c r="AT72" i="55"/>
  <c r="AT109" i="55"/>
  <c r="CP83" i="55"/>
  <c r="V79" i="55"/>
  <c r="Q86" i="55"/>
  <c r="CP73" i="55"/>
  <c r="CP59" i="55"/>
  <c r="CP62" i="55"/>
  <c r="CP65" i="55"/>
  <c r="AD68" i="55"/>
  <c r="CP35" i="55"/>
  <c r="AT36" i="55"/>
  <c r="CY11" i="55"/>
  <c r="CP39" i="55"/>
  <c r="CP54" i="55"/>
  <c r="CP99" i="55"/>
  <c r="AT7" i="55"/>
  <c r="AT52" i="55"/>
  <c r="AT81" i="55"/>
  <c r="CP107" i="55"/>
  <c r="Q108" i="55"/>
  <c r="Q72" i="55"/>
  <c r="CP47" i="55"/>
  <c r="CP68" i="55"/>
  <c r="CP45" i="55"/>
  <c r="CP36" i="55"/>
  <c r="CP58" i="55"/>
  <c r="CP60" i="55"/>
  <c r="CP105" i="55"/>
  <c r="AT96" i="55"/>
  <c r="AT99" i="55"/>
  <c r="Q83" i="55"/>
  <c r="AT55" i="55"/>
  <c r="AT76" i="55"/>
  <c r="AT74" i="55"/>
  <c r="CP57" i="55"/>
  <c r="CP66" i="55"/>
  <c r="AB90" i="55"/>
  <c r="AB112" i="55"/>
  <c r="AB114" i="55"/>
  <c r="AT28" i="55"/>
  <c r="CP32" i="55"/>
  <c r="CP61" i="55"/>
  <c r="CP87" i="55"/>
  <c r="CP109" i="55"/>
  <c r="AT15" i="55"/>
  <c r="AT20" i="55"/>
  <c r="AT6" i="55"/>
  <c r="AT51" i="55"/>
  <c r="AT108" i="55"/>
  <c r="Q81" i="55"/>
  <c r="I60" i="55"/>
  <c r="CN90" i="55"/>
  <c r="CN112" i="55"/>
  <c r="CN114" i="55"/>
  <c r="I18" i="55"/>
  <c r="I40" i="55"/>
  <c r="I63" i="55"/>
  <c r="I104" i="55"/>
  <c r="BZ81" i="55"/>
  <c r="Q50" i="52"/>
  <c r="CQ90" i="55"/>
  <c r="CQ112" i="55"/>
  <c r="I84" i="55"/>
  <c r="I71" i="55"/>
  <c r="I81" i="55"/>
  <c r="Q45" i="55"/>
  <c r="H21" i="55"/>
  <c r="I34" i="55"/>
  <c r="I58" i="55"/>
  <c r="I27" i="55"/>
  <c r="BR105" i="55"/>
  <c r="AW47" i="55"/>
  <c r="AW31" i="55"/>
  <c r="AW81" i="55"/>
  <c r="Q43" i="52"/>
  <c r="BR23" i="55"/>
  <c r="BR54" i="55"/>
  <c r="BZ87" i="55"/>
  <c r="BR68" i="55"/>
  <c r="I64" i="55"/>
  <c r="I74" i="55"/>
  <c r="I25" i="55"/>
  <c r="I19" i="55"/>
  <c r="I54" i="55"/>
  <c r="I88" i="55"/>
  <c r="I20" i="55"/>
  <c r="BR82" i="55"/>
  <c r="BR71" i="55"/>
  <c r="BR75" i="55"/>
  <c r="BR53" i="55"/>
  <c r="I8" i="55"/>
  <c r="I68" i="55"/>
  <c r="I76" i="55"/>
  <c r="I51" i="55"/>
  <c r="I79" i="55"/>
  <c r="BR31" i="55"/>
  <c r="BR97" i="55"/>
  <c r="CK8" i="55"/>
  <c r="CK41" i="55"/>
  <c r="CK60" i="55"/>
  <c r="CK83" i="55"/>
  <c r="BZ58" i="55"/>
  <c r="BR113" i="55"/>
  <c r="BZ107" i="55"/>
  <c r="BZ93" i="55"/>
  <c r="BZ62" i="55"/>
  <c r="BR19" i="55"/>
  <c r="BR33" i="55"/>
  <c r="BZ99" i="55"/>
  <c r="BZ19" i="55"/>
  <c r="BR35" i="55"/>
  <c r="BZ83" i="55"/>
  <c r="BR77" i="55"/>
  <c r="D90" i="55"/>
  <c r="D112" i="55"/>
  <c r="D114" i="55"/>
  <c r="CS53" i="55"/>
  <c r="BR27" i="55"/>
  <c r="BZ43" i="55"/>
  <c r="I10" i="55"/>
  <c r="I32" i="55"/>
  <c r="I52" i="55"/>
  <c r="I72" i="55"/>
  <c r="I99" i="55"/>
  <c r="BR41" i="55"/>
  <c r="CK39" i="55"/>
  <c r="CK53" i="55"/>
  <c r="CK94" i="55"/>
  <c r="Q33" i="52"/>
  <c r="CL21" i="55"/>
  <c r="Q45" i="52"/>
  <c r="BR87" i="55"/>
  <c r="BZ61" i="55"/>
  <c r="BZ52" i="55"/>
  <c r="BZ74" i="55"/>
  <c r="BZ25" i="55"/>
  <c r="BR81" i="55"/>
  <c r="BZ110" i="55"/>
  <c r="BR6" i="55"/>
  <c r="I46" i="55"/>
  <c r="I26" i="55"/>
  <c r="I61" i="55"/>
  <c r="AN29" i="55"/>
  <c r="BZ86" i="55"/>
  <c r="I48" i="55"/>
  <c r="I49" i="55"/>
  <c r="I82" i="55"/>
  <c r="I83" i="55"/>
  <c r="BR74" i="55"/>
  <c r="J14" i="52"/>
  <c r="J12" i="52"/>
  <c r="J11" i="52"/>
  <c r="J25" i="52"/>
  <c r="CK62" i="55"/>
  <c r="CK92" i="55"/>
  <c r="CK110" i="55"/>
  <c r="BB28" i="55"/>
  <c r="N108" i="55"/>
  <c r="BR98" i="55"/>
  <c r="BZ92" i="55"/>
  <c r="N57" i="55"/>
  <c r="BZ75" i="55"/>
  <c r="N73" i="55"/>
  <c r="N41" i="55"/>
  <c r="BZ50" i="55"/>
  <c r="BR44" i="55"/>
  <c r="BR20" i="55"/>
  <c r="BZ7" i="55"/>
  <c r="BZ32" i="55"/>
  <c r="BR9" i="55"/>
  <c r="BZ26" i="55"/>
  <c r="BR85" i="55"/>
  <c r="N92" i="55"/>
  <c r="BZ67" i="55"/>
  <c r="BR64" i="55"/>
  <c r="N69" i="55"/>
  <c r="AW32" i="55"/>
  <c r="N37" i="55"/>
  <c r="BZ95" i="55"/>
  <c r="BZ98" i="55"/>
  <c r="BB109" i="55"/>
  <c r="BR103" i="55"/>
  <c r="BB106" i="55"/>
  <c r="BB95" i="55"/>
  <c r="BR92" i="55"/>
  <c r="CH65" i="55"/>
  <c r="CH68" i="55"/>
  <c r="BR60" i="55"/>
  <c r="CH76" i="55"/>
  <c r="BR62" i="55"/>
  <c r="BZ53" i="55"/>
  <c r="BB78" i="55"/>
  <c r="N67" i="55"/>
  <c r="CH84" i="55"/>
  <c r="N45" i="55"/>
  <c r="CH49" i="55"/>
  <c r="BZ59" i="55"/>
  <c r="BR48" i="55"/>
  <c r="N50" i="55"/>
  <c r="N28" i="55"/>
  <c r="BZ6" i="55"/>
  <c r="BZ31" i="55"/>
  <c r="AW26" i="55"/>
  <c r="BR17" i="55"/>
  <c r="BZ82" i="55"/>
  <c r="BZ104" i="55"/>
  <c r="BR34" i="55"/>
  <c r="BR67" i="55"/>
  <c r="BR79" i="55"/>
  <c r="BR106" i="55"/>
  <c r="N8" i="55"/>
  <c r="N58" i="55"/>
  <c r="N82" i="55"/>
  <c r="N103" i="55"/>
  <c r="CH80" i="55"/>
  <c r="N6" i="55"/>
  <c r="N10" i="55"/>
  <c r="BR47" i="55"/>
  <c r="N66" i="55"/>
  <c r="BR16" i="55"/>
  <c r="BZ105" i="55"/>
  <c r="BZ84" i="55"/>
  <c r="BZ102" i="55"/>
  <c r="N31" i="55"/>
  <c r="BR55" i="55"/>
  <c r="N71" i="55"/>
  <c r="BR93" i="55"/>
  <c r="BZ97" i="55"/>
  <c r="BR108" i="55"/>
  <c r="BR95" i="55"/>
  <c r="BR102" i="55"/>
  <c r="CH86" i="55"/>
  <c r="N83" i="55"/>
  <c r="N85" i="55"/>
  <c r="N87" i="55"/>
  <c r="N63" i="55"/>
  <c r="BX90" i="55"/>
  <c r="BX112" i="55"/>
  <c r="BX114" i="55"/>
  <c r="BR69" i="55"/>
  <c r="N55" i="55"/>
  <c r="N72" i="55"/>
  <c r="BV78" i="55"/>
  <c r="BR70" i="55"/>
  <c r="BR58" i="55"/>
  <c r="CH36" i="55"/>
  <c r="BR42" i="55"/>
  <c r="BR39" i="55"/>
  <c r="N19" i="55"/>
  <c r="BZ8" i="55"/>
  <c r="BZ45" i="55"/>
  <c r="F60" i="55"/>
  <c r="BZ18" i="55"/>
  <c r="BR32" i="55"/>
  <c r="BR49" i="55"/>
  <c r="BR84" i="55"/>
  <c r="N24" i="55"/>
  <c r="N61" i="55"/>
  <c r="N80" i="55"/>
  <c r="N95" i="55"/>
  <c r="CH66" i="55"/>
  <c r="N13" i="55"/>
  <c r="F8" i="53"/>
  <c r="F45" i="53"/>
  <c r="F47" i="53"/>
  <c r="F50" i="53"/>
  <c r="F51" i="53"/>
  <c r="BZ73" i="55"/>
  <c r="N48" i="55"/>
  <c r="N68" i="55"/>
  <c r="BZ79" i="55"/>
  <c r="BR104" i="55"/>
  <c r="BZ80" i="55"/>
  <c r="BR76" i="55"/>
  <c r="BZ77" i="55"/>
  <c r="BZ57" i="55"/>
  <c r="N49" i="55"/>
  <c r="N54" i="55"/>
  <c r="BR24" i="55"/>
  <c r="BR28" i="55"/>
  <c r="BR110" i="55"/>
  <c r="N25" i="55"/>
  <c r="N96" i="55"/>
  <c r="BZ108" i="55"/>
  <c r="N98" i="55"/>
  <c r="CH107" i="55"/>
  <c r="BR86" i="55"/>
  <c r="N52" i="55"/>
  <c r="N56" i="55"/>
  <c r="CH74" i="55"/>
  <c r="N81" i="55"/>
  <c r="BZ71" i="55"/>
  <c r="BZ65" i="55"/>
  <c r="M190" i="55"/>
  <c r="M214" i="55"/>
  <c r="S56" i="7"/>
  <c r="CI90" i="55"/>
  <c r="CI112" i="55"/>
  <c r="N36" i="55"/>
  <c r="BZ64" i="55"/>
  <c r="BZ24" i="55"/>
  <c r="Q77" i="52"/>
  <c r="N15" i="55"/>
  <c r="BZ51" i="55"/>
  <c r="BZ66" i="55"/>
  <c r="N33" i="55"/>
  <c r="BR52" i="55"/>
  <c r="BR56" i="55"/>
  <c r="BR99" i="55"/>
  <c r="N34" i="55"/>
  <c r="N43" i="55"/>
  <c r="N88" i="55"/>
  <c r="N104" i="55"/>
  <c r="CH26" i="55"/>
  <c r="CH79" i="55"/>
  <c r="N110" i="55"/>
  <c r="BZ23" i="55"/>
  <c r="N27" i="55"/>
  <c r="BR37" i="55"/>
  <c r="BR15" i="55"/>
  <c r="BR107" i="55"/>
  <c r="N35" i="55"/>
  <c r="BR66" i="55"/>
  <c r="BZ68" i="55"/>
  <c r="BR14" i="55"/>
  <c r="BR46" i="55"/>
  <c r="N70" i="55"/>
  <c r="BZ109" i="55"/>
  <c r="BZ78" i="55"/>
  <c r="BZ88" i="55"/>
  <c r="N109" i="55"/>
  <c r="BR94" i="55"/>
  <c r="BZ85" i="55"/>
  <c r="CH87" i="55"/>
  <c r="BR109" i="55"/>
  <c r="CH81" i="55"/>
  <c r="BZ69" i="55"/>
  <c r="BZ72" i="55"/>
  <c r="BR78" i="55"/>
  <c r="M300" i="55"/>
  <c r="M321" i="55"/>
  <c r="N53" i="55"/>
  <c r="BZ60" i="55"/>
  <c r="BZ47" i="55"/>
  <c r="BZ56" i="55"/>
  <c r="BZ39" i="55"/>
  <c r="N20" i="55"/>
  <c r="N23" i="55"/>
  <c r="BZ37" i="55"/>
  <c r="BR22" i="55"/>
  <c r="BR65" i="55"/>
  <c r="BR73" i="55"/>
  <c r="N32" i="55"/>
  <c r="N47" i="55"/>
  <c r="N113" i="55"/>
  <c r="CH43" i="55"/>
  <c r="CH99" i="55"/>
  <c r="CK33" i="55"/>
  <c r="AT34" i="55"/>
  <c r="AT44" i="55"/>
  <c r="AT92" i="55"/>
  <c r="I58" i="54"/>
  <c r="CK9" i="55"/>
  <c r="CK66" i="55"/>
  <c r="CK71" i="55"/>
  <c r="BR13" i="55"/>
  <c r="Q38" i="52"/>
  <c r="AW82" i="55"/>
  <c r="AW37" i="55"/>
  <c r="AW35" i="55"/>
  <c r="AW17" i="55"/>
  <c r="AW52" i="55"/>
  <c r="AW110" i="55"/>
  <c r="AW77" i="55"/>
  <c r="AW67" i="55"/>
  <c r="AW49" i="55"/>
  <c r="CC61" i="55"/>
  <c r="AW40" i="55"/>
  <c r="AW59" i="55"/>
  <c r="AW36" i="55"/>
  <c r="AW50" i="55"/>
  <c r="AW94" i="55"/>
  <c r="AW15" i="55"/>
  <c r="AW73" i="55"/>
  <c r="AW74" i="55"/>
  <c r="AW54" i="55"/>
  <c r="AZ90" i="55"/>
  <c r="AZ112" i="55"/>
  <c r="AZ114" i="55"/>
  <c r="AW70" i="55"/>
  <c r="AW34" i="55"/>
  <c r="AW45" i="55"/>
  <c r="AW38" i="55"/>
  <c r="AW48" i="55"/>
  <c r="AW61" i="55"/>
  <c r="AW97" i="55"/>
  <c r="AW92" i="55"/>
  <c r="AW58" i="55"/>
  <c r="AW108" i="55"/>
  <c r="AW33" i="55"/>
  <c r="AW75" i="55"/>
  <c r="AW102" i="55"/>
  <c r="AW109" i="55"/>
  <c r="AW103" i="55"/>
  <c r="CC88" i="55"/>
  <c r="AW83" i="55"/>
  <c r="V70" i="55"/>
  <c r="AW66" i="55"/>
  <c r="AW76" i="55"/>
  <c r="AW57" i="55"/>
  <c r="AW72" i="55"/>
  <c r="AW39" i="55"/>
  <c r="AW51" i="55"/>
  <c r="AW18" i="55"/>
  <c r="H58" i="54"/>
  <c r="CH24" i="55"/>
  <c r="CH35" i="55"/>
  <c r="CH82" i="55"/>
  <c r="AW56" i="55"/>
  <c r="AW107" i="55"/>
  <c r="AW113" i="55"/>
  <c r="K8" i="53"/>
  <c r="K45" i="53"/>
  <c r="K47" i="53"/>
  <c r="K50" i="53"/>
  <c r="K51" i="53"/>
  <c r="CH20" i="55"/>
  <c r="N26" i="55"/>
  <c r="AW105" i="55"/>
  <c r="AW13" i="55"/>
  <c r="CS99" i="55"/>
  <c r="CC113" i="55"/>
  <c r="AW106" i="55"/>
  <c r="AW84" i="55"/>
  <c r="CZ82" i="55"/>
  <c r="AW93" i="55"/>
  <c r="AW63" i="55"/>
  <c r="AW24" i="55"/>
  <c r="CH60" i="55"/>
  <c r="CH94" i="55"/>
  <c r="AW27" i="55"/>
  <c r="AW79" i="55"/>
  <c r="N18" i="55"/>
  <c r="CZ41" i="55"/>
  <c r="BZ20" i="55"/>
  <c r="AW65" i="55"/>
  <c r="AW53" i="55"/>
  <c r="CC73" i="55"/>
  <c r="AW95" i="55"/>
  <c r="AD98" i="55"/>
  <c r="AW96" i="55"/>
  <c r="AL97" i="55"/>
  <c r="AW98" i="55"/>
  <c r="AW71" i="55"/>
  <c r="BJ76" i="55"/>
  <c r="BB75" i="55"/>
  <c r="V52" i="55"/>
  <c r="BB65" i="55"/>
  <c r="AW55" i="55"/>
  <c r="AW44" i="55"/>
  <c r="BB64" i="55"/>
  <c r="V37" i="55"/>
  <c r="BV20" i="55"/>
  <c r="AW19" i="55"/>
  <c r="AW28" i="55"/>
  <c r="AW8" i="55"/>
  <c r="AW23" i="55"/>
  <c r="AW6" i="55"/>
  <c r="CH56" i="55"/>
  <c r="CH92" i="55"/>
  <c r="AW69" i="55"/>
  <c r="AW80" i="55"/>
  <c r="F31" i="54"/>
  <c r="CH16" i="55"/>
  <c r="O25" i="52"/>
  <c r="Q47" i="52"/>
  <c r="Q37" i="52"/>
  <c r="CC96" i="55"/>
  <c r="AL106" i="55"/>
  <c r="CZ102" i="55"/>
  <c r="CZ111" i="55"/>
  <c r="CC80" i="55"/>
  <c r="CP10" i="55"/>
  <c r="CG21" i="55"/>
  <c r="CP25" i="55"/>
  <c r="Q58" i="52"/>
  <c r="CS50" i="55"/>
  <c r="AE89" i="55"/>
  <c r="AH89" i="55"/>
  <c r="BB17" i="55"/>
  <c r="CP81" i="55"/>
  <c r="CP104" i="55"/>
  <c r="Z11" i="55"/>
  <c r="J300" i="55"/>
  <c r="J321" i="55"/>
  <c r="J190" i="55"/>
  <c r="J214" i="55"/>
  <c r="P56" i="7"/>
  <c r="BJ42" i="55"/>
  <c r="CC107" i="55"/>
  <c r="CC97" i="55"/>
  <c r="BB105" i="55"/>
  <c r="BB87" i="55"/>
  <c r="CS82" i="55"/>
  <c r="H190" i="55"/>
  <c r="H197" i="55"/>
  <c r="CS83" i="55"/>
  <c r="AL94" i="55"/>
  <c r="BB72" i="55"/>
  <c r="BB40" i="55"/>
  <c r="CC57" i="55"/>
  <c r="BB35" i="55"/>
  <c r="CP56" i="55"/>
  <c r="CP27" i="55"/>
  <c r="BZ36" i="55"/>
  <c r="F8" i="54"/>
  <c r="BZ27" i="55"/>
  <c r="BZ33" i="55"/>
  <c r="BZ44" i="55"/>
  <c r="BZ113" i="55"/>
  <c r="CP20" i="55"/>
  <c r="CP14" i="55"/>
  <c r="CP8" i="55"/>
  <c r="CP28" i="55"/>
  <c r="CP43" i="55"/>
  <c r="CP95" i="55"/>
  <c r="CP103" i="55"/>
  <c r="CP15" i="55"/>
  <c r="H111" i="55"/>
  <c r="CC93" i="55"/>
  <c r="CC108" i="55"/>
  <c r="CC72" i="55"/>
  <c r="CC47" i="55"/>
  <c r="CC56" i="55"/>
  <c r="CC84" i="55"/>
  <c r="CC82" i="55"/>
  <c r="CP77" i="55"/>
  <c r="V75" i="55"/>
  <c r="CC74" i="55"/>
  <c r="CP50" i="55"/>
  <c r="CP40" i="55"/>
  <c r="CP51" i="55"/>
  <c r="CS34" i="55"/>
  <c r="BZ16" i="55"/>
  <c r="BZ34" i="55"/>
  <c r="BZ94" i="55"/>
  <c r="BZ49" i="55"/>
  <c r="CP24" i="55"/>
  <c r="CP37" i="55"/>
  <c r="CP46" i="55"/>
  <c r="CP92" i="55"/>
  <c r="CP110" i="55"/>
  <c r="BZ13" i="55"/>
  <c r="J45" i="53"/>
  <c r="J47" i="53"/>
  <c r="J50" i="53"/>
  <c r="J51" i="53"/>
  <c r="CS94" i="55"/>
  <c r="BB103" i="55"/>
  <c r="CY111" i="55"/>
  <c r="CP93" i="55"/>
  <c r="CP82" i="55"/>
  <c r="BB79" i="55"/>
  <c r="BZ41" i="55"/>
  <c r="CP49" i="55"/>
  <c r="BZ48" i="55"/>
  <c r="BB20" i="55"/>
  <c r="BZ35" i="55"/>
  <c r="BZ63" i="55"/>
  <c r="BZ103" i="55"/>
  <c r="CP19" i="55"/>
  <c r="O21" i="55"/>
  <c r="CP34" i="55"/>
  <c r="CP63" i="55"/>
  <c r="CP53" i="55"/>
  <c r="CP102" i="55"/>
  <c r="AW10" i="55"/>
  <c r="Q46" i="52"/>
  <c r="AD65" i="55"/>
  <c r="AD13" i="55"/>
  <c r="Q10" i="55"/>
  <c r="Q41" i="55"/>
  <c r="Q74" i="55"/>
  <c r="Q53" i="55"/>
  <c r="Q76" i="55"/>
  <c r="F73" i="55"/>
  <c r="AD57" i="55"/>
  <c r="AD97" i="55"/>
  <c r="AD62" i="55"/>
  <c r="AD51" i="55"/>
  <c r="AD35" i="55"/>
  <c r="F33" i="55"/>
  <c r="AD48" i="55"/>
  <c r="Q47" i="55"/>
  <c r="F106" i="55"/>
  <c r="AD25" i="55"/>
  <c r="AD109" i="55"/>
  <c r="AD73" i="55"/>
  <c r="F50" i="55"/>
  <c r="AD55" i="55"/>
  <c r="AD72" i="55"/>
  <c r="AD47" i="55"/>
  <c r="AD42" i="55"/>
  <c r="AD16" i="55"/>
  <c r="BB9" i="55"/>
  <c r="BB7" i="55"/>
  <c r="BB61" i="55"/>
  <c r="BB99" i="55"/>
  <c r="BB38" i="55"/>
  <c r="BB6" i="55"/>
  <c r="AD40" i="55"/>
  <c r="AD88" i="55"/>
  <c r="F24" i="55"/>
  <c r="F39" i="55"/>
  <c r="F26" i="55"/>
  <c r="F75" i="55"/>
  <c r="F66" i="55"/>
  <c r="F15" i="55"/>
  <c r="F97" i="55"/>
  <c r="AD96" i="55"/>
  <c r="Q106" i="55"/>
  <c r="Q98" i="55"/>
  <c r="AL19" i="55"/>
  <c r="AL88" i="55"/>
  <c r="AL110" i="55"/>
  <c r="AL113" i="55"/>
  <c r="AL56" i="55"/>
  <c r="AL76" i="55"/>
  <c r="AD17" i="55"/>
  <c r="F98" i="55"/>
  <c r="AD110" i="55"/>
  <c r="AD108" i="55"/>
  <c r="Q71" i="55"/>
  <c r="AD28" i="55"/>
  <c r="CS14" i="55"/>
  <c r="CS71" i="55"/>
  <c r="CS95" i="55"/>
  <c r="CS97" i="55"/>
  <c r="CS105" i="55"/>
  <c r="Q96" i="55"/>
  <c r="Q97" i="55"/>
  <c r="AD78" i="55"/>
  <c r="Q56" i="55"/>
  <c r="AL75" i="55"/>
  <c r="AD41" i="55"/>
  <c r="BB42" i="55"/>
  <c r="AD60" i="55"/>
  <c r="BB37" i="55"/>
  <c r="AD27" i="55"/>
  <c r="AD31" i="55"/>
  <c r="AD99" i="55"/>
  <c r="Q105" i="55"/>
  <c r="AD71" i="55"/>
  <c r="Q51" i="55"/>
  <c r="Q297" i="55"/>
  <c r="Q50" i="55"/>
  <c r="F49" i="55"/>
  <c r="AD10" i="55"/>
  <c r="BJ6" i="55"/>
  <c r="BJ44" i="55"/>
  <c r="BJ58" i="55"/>
  <c r="BJ70" i="55"/>
  <c r="AD26" i="55"/>
  <c r="AD103" i="55"/>
  <c r="AD104" i="55"/>
  <c r="AD61" i="55"/>
  <c r="AD36" i="55"/>
  <c r="AD14" i="55"/>
  <c r="AD18" i="55"/>
  <c r="AD6" i="55"/>
  <c r="AD50" i="55"/>
  <c r="AD74" i="55"/>
  <c r="AD76" i="55"/>
  <c r="AD56" i="55"/>
  <c r="AD75" i="55"/>
  <c r="AD105" i="55"/>
  <c r="AD95" i="55"/>
  <c r="AD85" i="55"/>
  <c r="AD49" i="55"/>
  <c r="AD43" i="55"/>
  <c r="AD8" i="55"/>
  <c r="AD93" i="55"/>
  <c r="AD82" i="55"/>
  <c r="AD45" i="55"/>
  <c r="AD54" i="55"/>
  <c r="AD32" i="55"/>
  <c r="AD9" i="55"/>
  <c r="AD19" i="55"/>
  <c r="AD15" i="55"/>
  <c r="AD7" i="55"/>
  <c r="AD53" i="55"/>
  <c r="AD44" i="55"/>
  <c r="AD86" i="55"/>
  <c r="AD102" i="55"/>
  <c r="AD70" i="55"/>
  <c r="AD58" i="55"/>
  <c r="AD39" i="55"/>
  <c r="AD64" i="55"/>
  <c r="AD33" i="55"/>
  <c r="AD94" i="55"/>
  <c r="AD67" i="55"/>
  <c r="AD69" i="55"/>
  <c r="AD52" i="55"/>
  <c r="AD38" i="55"/>
  <c r="AD92" i="55"/>
  <c r="AD63" i="55"/>
  <c r="AD66" i="55"/>
  <c r="AD46" i="55"/>
  <c r="AD34" i="55"/>
  <c r="AD37" i="55"/>
  <c r="AD113" i="55"/>
  <c r="AD84" i="55"/>
  <c r="AD59" i="55"/>
  <c r="AD107" i="55"/>
  <c r="Q95" i="55"/>
  <c r="AD106" i="55"/>
  <c r="Q75" i="55"/>
  <c r="Q60" i="55"/>
  <c r="CS106" i="55"/>
  <c r="BB104" i="55"/>
  <c r="BB94" i="55"/>
  <c r="BB80" i="55"/>
  <c r="AD83" i="55"/>
  <c r="Q84" i="55"/>
  <c r="AD79" i="55"/>
  <c r="BB69" i="55"/>
  <c r="Q284" i="55"/>
  <c r="BB46" i="55"/>
  <c r="Q43" i="55"/>
  <c r="Q46" i="55"/>
  <c r="Q59" i="55"/>
  <c r="BB26" i="55"/>
  <c r="F13" i="55"/>
  <c r="AD81" i="55"/>
  <c r="I14" i="55"/>
  <c r="I96" i="55"/>
  <c r="I62" i="55"/>
  <c r="I85" i="55"/>
  <c r="I56" i="55"/>
  <c r="I75" i="55"/>
  <c r="I28" i="55"/>
  <c r="I17" i="55"/>
  <c r="I36" i="55"/>
  <c r="I69" i="55"/>
  <c r="I95" i="55"/>
  <c r="I93" i="55"/>
  <c r="I66" i="55"/>
  <c r="I59" i="55"/>
  <c r="I55" i="55"/>
  <c r="I38" i="55"/>
  <c r="I7" i="55"/>
  <c r="I16" i="55"/>
  <c r="I9" i="55"/>
  <c r="I37" i="55"/>
  <c r="CK18" i="55"/>
  <c r="CZ80" i="55"/>
  <c r="M14" i="52"/>
  <c r="M12" i="52"/>
  <c r="M11" i="52"/>
  <c r="M25" i="52"/>
  <c r="V98" i="55"/>
  <c r="Q67" i="55"/>
  <c r="CZ66" i="55"/>
  <c r="BR57" i="55"/>
  <c r="CY29" i="55"/>
  <c r="BZ28" i="55"/>
  <c r="BR18" i="55"/>
  <c r="BR26" i="55"/>
  <c r="BR61" i="55"/>
  <c r="BY21" i="55"/>
  <c r="BZ54" i="55"/>
  <c r="BZ70" i="55"/>
  <c r="BZ96" i="55"/>
  <c r="BZ10" i="55"/>
  <c r="CK31" i="55"/>
  <c r="BR80" i="55"/>
  <c r="BR51" i="55"/>
  <c r="BR59" i="55"/>
  <c r="BR83" i="55"/>
  <c r="E25" i="52"/>
  <c r="N51" i="55"/>
  <c r="N62" i="55"/>
  <c r="N77" i="55"/>
  <c r="N94" i="55"/>
  <c r="CH46" i="55"/>
  <c r="CH85" i="55"/>
  <c r="BZ17" i="55"/>
  <c r="CK75" i="55"/>
  <c r="CK49" i="55"/>
  <c r="CK43" i="55"/>
  <c r="CK80" i="55"/>
  <c r="CK108" i="55"/>
  <c r="AD20" i="55"/>
  <c r="CC98" i="55"/>
  <c r="V81" i="55"/>
  <c r="Q309" i="55"/>
  <c r="CZ43" i="55"/>
  <c r="BR63" i="55"/>
  <c r="BZ42" i="55"/>
  <c r="BZ14" i="55"/>
  <c r="BZ38" i="55"/>
  <c r="BZ40" i="55"/>
  <c r="BZ76" i="55"/>
  <c r="BZ55" i="55"/>
  <c r="BZ106" i="55"/>
  <c r="CH52" i="55"/>
  <c r="N17" i="55"/>
  <c r="CH67" i="55"/>
  <c r="N14" i="55"/>
  <c r="BR38" i="55"/>
  <c r="BR72" i="55"/>
  <c r="BR43" i="55"/>
  <c r="BR88" i="55"/>
  <c r="N7" i="55"/>
  <c r="N39" i="55"/>
  <c r="N44" i="55"/>
  <c r="N86" i="55"/>
  <c r="CH38" i="55"/>
  <c r="CH93" i="55"/>
  <c r="CK15" i="55"/>
  <c r="CK36" i="55"/>
  <c r="CK54" i="55"/>
  <c r="CK47" i="55"/>
  <c r="CK87" i="55"/>
  <c r="AV78" i="55"/>
  <c r="AW78" i="55"/>
  <c r="Z29" i="55"/>
  <c r="G27" i="52"/>
  <c r="F99" i="55"/>
  <c r="F103" i="55"/>
  <c r="F64" i="55"/>
  <c r="F65" i="55"/>
  <c r="Q307" i="55"/>
  <c r="F31" i="55"/>
  <c r="F20" i="55"/>
  <c r="F38" i="55"/>
  <c r="F10" i="55"/>
  <c r="F56" i="55"/>
  <c r="F45" i="55"/>
  <c r="F67" i="55"/>
  <c r="F86" i="55"/>
  <c r="F94" i="55"/>
  <c r="F54" i="55"/>
  <c r="AT16" i="55"/>
  <c r="AW43" i="55"/>
  <c r="AT8" i="55"/>
  <c r="F108" i="55"/>
  <c r="F80" i="55"/>
  <c r="F78" i="55"/>
  <c r="F71" i="55"/>
  <c r="F37" i="55"/>
  <c r="Q64" i="55"/>
  <c r="CZ18" i="55"/>
  <c r="Q18" i="55"/>
  <c r="F27" i="55"/>
  <c r="F25" i="55"/>
  <c r="F8" i="55"/>
  <c r="F43" i="55"/>
  <c r="F28" i="55"/>
  <c r="F51" i="55"/>
  <c r="F76" i="55"/>
  <c r="F109" i="55"/>
  <c r="F110" i="55"/>
  <c r="CZ44" i="55"/>
  <c r="Q286" i="55"/>
  <c r="AW14" i="55"/>
  <c r="AW46" i="55"/>
  <c r="AW60" i="55"/>
  <c r="AW88" i="55"/>
  <c r="AW99" i="55"/>
  <c r="AT40" i="55"/>
  <c r="AT37" i="55"/>
  <c r="AT68" i="55"/>
  <c r="AT64" i="55"/>
  <c r="AT93" i="55"/>
  <c r="BR7" i="55"/>
  <c r="X11" i="55"/>
  <c r="Y14" i="55"/>
  <c r="F82" i="55"/>
  <c r="F68" i="55"/>
  <c r="F88" i="55"/>
  <c r="AU89" i="55"/>
  <c r="J322" i="55"/>
  <c r="F62" i="55"/>
  <c r="AV42" i="55"/>
  <c r="AW42" i="55"/>
  <c r="H321" i="55"/>
  <c r="F19" i="55"/>
  <c r="Q33" i="55"/>
  <c r="F14" i="55"/>
  <c r="F48" i="55"/>
  <c r="F53" i="55"/>
  <c r="F79" i="55"/>
  <c r="F95" i="55"/>
  <c r="CY20" i="55"/>
  <c r="F17" i="55"/>
  <c r="F9" i="55"/>
  <c r="J176" i="55"/>
  <c r="J31" i="52"/>
  <c r="F46" i="55"/>
  <c r="F32" i="55"/>
  <c r="F16" i="55"/>
  <c r="AL20" i="55"/>
  <c r="F34" i="55"/>
  <c r="F74" i="55"/>
  <c r="F55" i="55"/>
  <c r="F81" i="55"/>
  <c r="F105" i="55"/>
  <c r="F77" i="55"/>
  <c r="F70" i="55"/>
  <c r="Q107" i="55"/>
  <c r="CZ75" i="55"/>
  <c r="CC75" i="55"/>
  <c r="Q55" i="55"/>
  <c r="Q73" i="55"/>
  <c r="CC45" i="55"/>
  <c r="F58" i="55"/>
  <c r="CS40" i="55"/>
  <c r="Q48" i="55"/>
  <c r="Q39" i="55"/>
  <c r="BB62" i="55"/>
  <c r="BB49" i="55"/>
  <c r="Q40" i="55"/>
  <c r="AW25" i="55"/>
  <c r="BB51" i="55"/>
  <c r="V23" i="55"/>
  <c r="Q13" i="55"/>
  <c r="AT10" i="55"/>
  <c r="F41" i="55"/>
  <c r="F52" i="55"/>
  <c r="F61" i="55"/>
  <c r="F96" i="55"/>
  <c r="F107" i="55"/>
  <c r="BR10" i="55"/>
  <c r="BR36" i="55"/>
  <c r="BR50" i="55"/>
  <c r="BR45" i="55"/>
  <c r="BR96" i="55"/>
  <c r="AW41" i="55"/>
  <c r="AW62" i="55"/>
  <c r="AW87" i="55"/>
  <c r="AW104" i="55"/>
  <c r="AW16" i="55"/>
  <c r="BB8" i="55"/>
  <c r="AT31" i="55"/>
  <c r="AT35" i="55"/>
  <c r="AT45" i="55"/>
  <c r="AT86" i="55"/>
  <c r="AT102" i="55"/>
  <c r="CK13" i="55"/>
  <c r="CK37" i="55"/>
  <c r="CK65" i="55"/>
  <c r="CK74" i="55"/>
  <c r="CK82" i="55"/>
  <c r="CK14" i="55"/>
  <c r="F113" i="55"/>
  <c r="CZ95" i="55"/>
  <c r="L321" i="55"/>
  <c r="Q80" i="55"/>
  <c r="K176" i="55"/>
  <c r="K200" i="55"/>
  <c r="Q42" i="7"/>
  <c r="V53" i="55"/>
  <c r="F36" i="55"/>
  <c r="F23" i="55"/>
  <c r="F6" i="55"/>
  <c r="F40" i="55"/>
  <c r="Q23" i="55"/>
  <c r="BB32" i="55"/>
  <c r="F44" i="55"/>
  <c r="F59" i="55"/>
  <c r="F72" i="55"/>
  <c r="F85" i="55"/>
  <c r="F92" i="55"/>
  <c r="F7" i="55"/>
  <c r="AT24" i="55"/>
  <c r="AW9" i="55"/>
  <c r="AW7" i="55"/>
  <c r="AW64" i="55"/>
  <c r="AW68" i="55"/>
  <c r="AT19" i="55"/>
  <c r="AT48" i="55"/>
  <c r="AT63" i="55"/>
  <c r="AT49" i="55"/>
  <c r="AT84" i="55"/>
  <c r="AT110" i="55"/>
  <c r="H8" i="53"/>
  <c r="H45" i="53"/>
  <c r="H47" i="53"/>
  <c r="H50" i="53"/>
  <c r="H51" i="53"/>
  <c r="F104" i="55"/>
  <c r="F102" i="55"/>
  <c r="F87" i="55"/>
  <c r="F57" i="55"/>
  <c r="F69" i="55"/>
  <c r="Q9" i="55"/>
  <c r="F35" i="55"/>
  <c r="F47" i="55"/>
  <c r="F63" i="55"/>
  <c r="F83" i="55"/>
  <c r="F84" i="55"/>
  <c r="F93" i="55"/>
  <c r="M8" i="53"/>
  <c r="M45" i="53"/>
  <c r="M47" i="53"/>
  <c r="M50" i="53"/>
  <c r="M51" i="53"/>
  <c r="AP29" i="55"/>
  <c r="I27" i="52"/>
  <c r="BJ61" i="55"/>
  <c r="BJ45" i="55"/>
  <c r="AL25" i="55"/>
  <c r="BJ98" i="55"/>
  <c r="BJ78" i="55"/>
  <c r="CS77" i="55"/>
  <c r="BJ73" i="55"/>
  <c r="CS78" i="55"/>
  <c r="I321" i="55"/>
  <c r="BJ74" i="55"/>
  <c r="CS44" i="55"/>
  <c r="BJ39" i="55"/>
  <c r="AL60" i="55"/>
  <c r="BJ37" i="55"/>
  <c r="CC55" i="55"/>
  <c r="AL44" i="55"/>
  <c r="AL41" i="55"/>
  <c r="CC44" i="55"/>
  <c r="BJ31" i="55"/>
  <c r="CC19" i="55"/>
  <c r="CC36" i="55"/>
  <c r="AM21" i="55"/>
  <c r="AP21" i="55"/>
  <c r="BJ95" i="55"/>
  <c r="BJ103" i="55"/>
  <c r="BJ105" i="55"/>
  <c r="CS88" i="55"/>
  <c r="AL86" i="55"/>
  <c r="CZ81" i="55"/>
  <c r="BJ81" i="55"/>
  <c r="CC77" i="55"/>
  <c r="AL69" i="55"/>
  <c r="CS54" i="55"/>
  <c r="CC71" i="55"/>
  <c r="E103" i="56"/>
  <c r="F103" i="56"/>
  <c r="AL61" i="55"/>
  <c r="CC50" i="55"/>
  <c r="CS52" i="55"/>
  <c r="CS38" i="55"/>
  <c r="CS42" i="55"/>
  <c r="AL65" i="55"/>
  <c r="BJ51" i="55"/>
  <c r="BJ54" i="55"/>
  <c r="CS28" i="55"/>
  <c r="CZ15" i="55"/>
  <c r="CC33" i="55"/>
  <c r="X20" i="55"/>
  <c r="CC18" i="55"/>
  <c r="Q37" i="55"/>
  <c r="CZ27" i="55"/>
  <c r="BJ35" i="55"/>
  <c r="CC14" i="55"/>
  <c r="CH25" i="55"/>
  <c r="CH17" i="55"/>
  <c r="CH10" i="55"/>
  <c r="CH73" i="55"/>
  <c r="CH53" i="55"/>
  <c r="CH50" i="55"/>
  <c r="CH72" i="55"/>
  <c r="CH88" i="55"/>
  <c r="CH105" i="55"/>
  <c r="AC21" i="55"/>
  <c r="G8" i="53"/>
  <c r="G45" i="53"/>
  <c r="G47" i="53"/>
  <c r="G50" i="53"/>
  <c r="G51" i="53"/>
  <c r="G14" i="52"/>
  <c r="G12" i="52"/>
  <c r="G11" i="52"/>
  <c r="G25" i="52"/>
  <c r="BJ108" i="55"/>
  <c r="CS104" i="55"/>
  <c r="BJ110" i="55"/>
  <c r="BJ49" i="55"/>
  <c r="AL67" i="55"/>
  <c r="CC68" i="55"/>
  <c r="BJ71" i="55"/>
  <c r="AL80" i="55"/>
  <c r="CC83" i="55"/>
  <c r="AL79" i="55"/>
  <c r="CC86" i="55"/>
  <c r="AL59" i="55"/>
  <c r="CC42" i="55"/>
  <c r="CC64" i="55"/>
  <c r="CC106" i="55"/>
  <c r="CZ39" i="55"/>
  <c r="AL36" i="55"/>
  <c r="BJ14" i="55"/>
  <c r="CS20" i="55"/>
  <c r="CH37" i="55"/>
  <c r="CH13" i="55"/>
  <c r="CH33" i="55"/>
  <c r="CH55" i="55"/>
  <c r="CH71" i="55"/>
  <c r="CH75" i="55"/>
  <c r="CH95" i="55"/>
  <c r="CH109" i="55"/>
  <c r="BZ15" i="55"/>
  <c r="BZ9" i="55"/>
  <c r="AH78" i="55"/>
  <c r="AF78" i="55"/>
  <c r="AF100" i="55"/>
  <c r="CS85" i="55"/>
  <c r="BJ84" i="55"/>
  <c r="CS80" i="55"/>
  <c r="CS72" i="55"/>
  <c r="BJ53" i="55"/>
  <c r="CC78" i="55"/>
  <c r="CS73" i="55"/>
  <c r="CS59" i="55"/>
  <c r="AL73" i="55"/>
  <c r="AL83" i="55"/>
  <c r="CS58" i="55"/>
  <c r="CC65" i="55"/>
  <c r="AL34" i="55"/>
  <c r="BJ59" i="55"/>
  <c r="CV89" i="55"/>
  <c r="R144" i="55"/>
  <c r="CS67" i="55"/>
  <c r="BC89" i="55"/>
  <c r="BF89" i="55"/>
  <c r="CS17" i="55"/>
  <c r="BJ25" i="55"/>
  <c r="CZ28" i="55"/>
  <c r="BV11" i="55"/>
  <c r="O89" i="55"/>
  <c r="P89" i="55"/>
  <c r="CH28" i="55"/>
  <c r="CH14" i="55"/>
  <c r="CH34" i="55"/>
  <c r="CH58" i="55"/>
  <c r="CH48" i="55"/>
  <c r="CH77" i="55"/>
  <c r="CH96" i="55"/>
  <c r="CH113" i="55"/>
  <c r="AU21" i="55"/>
  <c r="AX20" i="55"/>
  <c r="BF42" i="55"/>
  <c r="BD42" i="55"/>
  <c r="BJ83" i="55"/>
  <c r="CS96" i="55"/>
  <c r="BJ99" i="55"/>
  <c r="AL102" i="55"/>
  <c r="BJ72" i="55"/>
  <c r="BJ67" i="55"/>
  <c r="CS84" i="55"/>
  <c r="BJ82" i="55"/>
  <c r="CC52" i="55"/>
  <c r="CC59" i="55"/>
  <c r="AL70" i="55"/>
  <c r="CC62" i="55"/>
  <c r="CC51" i="55"/>
  <c r="Q285" i="55"/>
  <c r="CC67" i="55"/>
  <c r="AL50" i="55"/>
  <c r="CC40" i="55"/>
  <c r="CS74" i="55"/>
  <c r="AL48" i="55"/>
  <c r="CC35" i="55"/>
  <c r="CC49" i="55"/>
  <c r="CC27" i="55"/>
  <c r="CC32" i="55"/>
  <c r="BJ19" i="55"/>
  <c r="Q35" i="55"/>
  <c r="CS35" i="55"/>
  <c r="BJ8" i="55"/>
  <c r="E21" i="55"/>
  <c r="BS21" i="55"/>
  <c r="BV21" i="55"/>
  <c r="CH23" i="55"/>
  <c r="CH18" i="55"/>
  <c r="CH47" i="55"/>
  <c r="CH44" i="55"/>
  <c r="CH54" i="55"/>
  <c r="CH98" i="55"/>
  <c r="CH104" i="55"/>
  <c r="CK58" i="55"/>
  <c r="CK84" i="55"/>
  <c r="CK109" i="55"/>
  <c r="BN29" i="55"/>
  <c r="L27" i="52"/>
  <c r="I15" i="55"/>
  <c r="I39" i="55"/>
  <c r="BR25" i="55"/>
  <c r="BR40" i="55"/>
  <c r="BJ92" i="55"/>
  <c r="CS109" i="55"/>
  <c r="BJ109" i="55"/>
  <c r="BJ106" i="55"/>
  <c r="AL104" i="55"/>
  <c r="AL107" i="55"/>
  <c r="BJ96" i="55"/>
  <c r="BJ93" i="55"/>
  <c r="AL78" i="55"/>
  <c r="BJ77" i="55"/>
  <c r="AL77" i="55"/>
  <c r="CS75" i="55"/>
  <c r="BJ57" i="55"/>
  <c r="CS55" i="55"/>
  <c r="CS48" i="55"/>
  <c r="CS43" i="55"/>
  <c r="BJ32" i="55"/>
  <c r="BJ62" i="55"/>
  <c r="CC66" i="55"/>
  <c r="CV21" i="55"/>
  <c r="BJ55" i="55"/>
  <c r="CC20" i="55"/>
  <c r="CY12" i="55"/>
  <c r="BJ20" i="55"/>
  <c r="CO21" i="55"/>
  <c r="E62" i="56"/>
  <c r="F62" i="56"/>
  <c r="CH9" i="55"/>
  <c r="CH19" i="55"/>
  <c r="CH27" i="55"/>
  <c r="CH51" i="55"/>
  <c r="CH59" i="55"/>
  <c r="CH83" i="55"/>
  <c r="CH106" i="55"/>
  <c r="CK32" i="55"/>
  <c r="CK77" i="55"/>
  <c r="CK67" i="55"/>
  <c r="CK85" i="55"/>
  <c r="H12" i="52"/>
  <c r="H11" i="52"/>
  <c r="H25" i="52"/>
  <c r="G300" i="55"/>
  <c r="G321" i="55"/>
  <c r="G190" i="55"/>
  <c r="Z78" i="55"/>
  <c r="X78" i="55"/>
  <c r="CY100" i="55"/>
  <c r="V97" i="55"/>
  <c r="L207" i="55"/>
  <c r="R49" i="7"/>
  <c r="L36" i="52"/>
  <c r="M272" i="55"/>
  <c r="BQ89" i="55"/>
  <c r="BR89" i="55"/>
  <c r="CW78" i="55"/>
  <c r="N78" i="55"/>
  <c r="Q294" i="55"/>
  <c r="I78" i="55"/>
  <c r="M207" i="55"/>
  <c r="S49" i="7"/>
  <c r="M36" i="52"/>
  <c r="F211" i="55"/>
  <c r="L53" i="7"/>
  <c r="F41" i="52"/>
  <c r="K144" i="55"/>
  <c r="K145" i="55"/>
  <c r="K147" i="55"/>
  <c r="K168" i="55"/>
  <c r="O197" i="55"/>
  <c r="O198" i="55"/>
  <c r="O200" i="55"/>
  <c r="U42" i="7"/>
  <c r="O31" i="52"/>
  <c r="G272" i="55"/>
  <c r="U89" i="55"/>
  <c r="V89" i="55"/>
  <c r="V48" i="55"/>
  <c r="K209" i="55"/>
  <c r="Q51" i="7"/>
  <c r="K39" i="52"/>
  <c r="BF11" i="55"/>
  <c r="BC21" i="55"/>
  <c r="K8" i="52"/>
  <c r="CS23" i="55"/>
  <c r="CS6" i="55"/>
  <c r="Q10" i="53"/>
  <c r="CS32" i="55"/>
  <c r="V27" i="55"/>
  <c r="AL6" i="55"/>
  <c r="AL38" i="55"/>
  <c r="BL20" i="55"/>
  <c r="V28" i="55"/>
  <c r="AL13" i="55"/>
  <c r="AN20" i="55"/>
  <c r="Q44" i="55"/>
  <c r="AL8" i="55"/>
  <c r="V78" i="55"/>
  <c r="Q25" i="55"/>
  <c r="L8" i="53"/>
  <c r="L45" i="53"/>
  <c r="L47" i="53"/>
  <c r="L50" i="53"/>
  <c r="L51" i="53"/>
  <c r="L14" i="52"/>
  <c r="L12" i="52"/>
  <c r="L11" i="52"/>
  <c r="V24" i="55"/>
  <c r="V103" i="55"/>
  <c r="Q250" i="55"/>
  <c r="M144" i="55"/>
  <c r="M145" i="55"/>
  <c r="M147" i="55"/>
  <c r="M168" i="55"/>
  <c r="M206" i="55"/>
  <c r="S48" i="7"/>
  <c r="M40" i="52"/>
  <c r="E96" i="56"/>
  <c r="F96" i="56"/>
  <c r="BT65" i="55"/>
  <c r="BV65" i="55"/>
  <c r="CZ99" i="55"/>
  <c r="K190" i="55"/>
  <c r="K300" i="55"/>
  <c r="K321" i="55"/>
  <c r="BD78" i="55"/>
  <c r="BF78" i="55"/>
  <c r="V64" i="55"/>
  <c r="L176" i="55"/>
  <c r="BN42" i="55"/>
  <c r="BL42" i="55"/>
  <c r="Q313" i="55"/>
  <c r="CZ63" i="55"/>
  <c r="G147" i="55"/>
  <c r="G168" i="55"/>
  <c r="G144" i="55"/>
  <c r="G145" i="55"/>
  <c r="V63" i="55"/>
  <c r="H209" i="55"/>
  <c r="N51" i="7"/>
  <c r="H39" i="52"/>
  <c r="BD11" i="55"/>
  <c r="BE81" i="55"/>
  <c r="CW29" i="55"/>
  <c r="V36" i="55"/>
  <c r="BF29" i="55"/>
  <c r="K27" i="52"/>
  <c r="V67" i="55"/>
  <c r="BN11" i="55"/>
  <c r="L8" i="52"/>
  <c r="L7" i="52"/>
  <c r="BK21" i="55"/>
  <c r="CS113" i="55"/>
  <c r="CS102" i="55"/>
  <c r="CS108" i="55"/>
  <c r="CS93" i="55"/>
  <c r="CS98" i="55"/>
  <c r="CS92" i="55"/>
  <c r="CS103" i="55"/>
  <c r="CS110" i="55"/>
  <c r="CS87" i="55"/>
  <c r="CS86" i="55"/>
  <c r="CS79" i="55"/>
  <c r="CS69" i="55"/>
  <c r="CS64" i="55"/>
  <c r="CS65" i="55"/>
  <c r="CS60" i="55"/>
  <c r="CS70" i="55"/>
  <c r="CS49" i="55"/>
  <c r="CS63" i="55"/>
  <c r="CS62" i="55"/>
  <c r="CS68" i="55"/>
  <c r="CS76" i="55"/>
  <c r="CS61" i="55"/>
  <c r="CS56" i="55"/>
  <c r="CS41" i="55"/>
  <c r="CS26" i="55"/>
  <c r="CS45" i="55"/>
  <c r="CS36" i="55"/>
  <c r="CR21" i="55"/>
  <c r="CS81" i="55"/>
  <c r="CS51" i="55"/>
  <c r="CS37" i="55"/>
  <c r="CS39" i="55"/>
  <c r="CS7" i="55"/>
  <c r="CS31" i="55"/>
  <c r="CS19" i="55"/>
  <c r="CS18" i="55"/>
  <c r="CS47" i="55"/>
  <c r="CS24" i="55"/>
  <c r="AL108" i="55"/>
  <c r="AL98" i="55"/>
  <c r="AL105" i="55"/>
  <c r="AL95" i="55"/>
  <c r="AL92" i="55"/>
  <c r="AL103" i="55"/>
  <c r="AL99" i="55"/>
  <c r="AL109" i="55"/>
  <c r="AL93" i="55"/>
  <c r="AL81" i="55"/>
  <c r="AL87" i="55"/>
  <c r="AL82" i="55"/>
  <c r="AL71" i="55"/>
  <c r="AL68" i="55"/>
  <c r="AL63" i="55"/>
  <c r="AL74" i="55"/>
  <c r="AL55" i="55"/>
  <c r="AL51" i="55"/>
  <c r="AL72" i="55"/>
  <c r="AL52" i="55"/>
  <c r="AL47" i="55"/>
  <c r="AL64" i="55"/>
  <c r="AL57" i="55"/>
  <c r="AL54" i="55"/>
  <c r="AL62" i="55"/>
  <c r="AL46" i="55"/>
  <c r="AL45" i="55"/>
  <c r="AL33" i="55"/>
  <c r="AL27" i="55"/>
  <c r="AL40" i="55"/>
  <c r="AL31" i="55"/>
  <c r="AL49" i="55"/>
  <c r="AL43" i="55"/>
  <c r="AL58" i="55"/>
  <c r="AL84" i="55"/>
  <c r="AL42" i="55"/>
  <c r="AL9" i="55"/>
  <c r="AL7" i="55"/>
  <c r="AL53" i="55"/>
  <c r="AL39" i="55"/>
  <c r="AL37" i="55"/>
  <c r="AL26" i="55"/>
  <c r="AL16" i="55"/>
  <c r="AL15" i="55"/>
  <c r="AL85" i="55"/>
  <c r="AK21" i="55"/>
  <c r="AL32" i="55"/>
  <c r="CS10" i="55"/>
  <c r="CS15" i="55"/>
  <c r="CC110" i="55"/>
  <c r="CC103" i="55"/>
  <c r="CC109" i="55"/>
  <c r="CC104" i="55"/>
  <c r="CC105" i="55"/>
  <c r="CC102" i="55"/>
  <c r="CC94" i="55"/>
  <c r="CC99" i="55"/>
  <c r="CC92" i="55"/>
  <c r="CC95" i="55"/>
  <c r="CC81" i="55"/>
  <c r="CC85" i="55"/>
  <c r="CC76" i="55"/>
  <c r="CC70" i="55"/>
  <c r="CC87" i="55"/>
  <c r="CC79" i="55"/>
  <c r="CC53" i="55"/>
  <c r="CC46" i="55"/>
  <c r="CC43" i="55"/>
  <c r="CC60" i="55"/>
  <c r="CC63" i="55"/>
  <c r="CC54" i="55"/>
  <c r="CC48" i="55"/>
  <c r="CC69" i="55"/>
  <c r="CC37" i="55"/>
  <c r="CC28" i="55"/>
  <c r="CC41" i="55"/>
  <c r="CC58" i="55"/>
  <c r="CC38" i="55"/>
  <c r="CC34" i="55"/>
  <c r="CC39" i="55"/>
  <c r="CC8" i="55"/>
  <c r="CC31" i="55"/>
  <c r="CC7" i="55"/>
  <c r="CC6" i="55"/>
  <c r="CB21" i="55"/>
  <c r="CC23" i="55"/>
  <c r="CC24" i="55"/>
  <c r="BQ21" i="55"/>
  <c r="M21" i="55"/>
  <c r="BB110" i="55"/>
  <c r="BB113" i="55"/>
  <c r="BB107" i="55"/>
  <c r="BB97" i="55"/>
  <c r="BB93" i="55"/>
  <c r="BB98" i="55"/>
  <c r="BB102" i="55"/>
  <c r="BB92" i="55"/>
  <c r="BB96" i="55"/>
  <c r="BB88" i="55"/>
  <c r="BB108" i="55"/>
  <c r="BB82" i="55"/>
  <c r="BB83" i="55"/>
  <c r="BB74" i="55"/>
  <c r="BB67" i="55"/>
  <c r="BB84" i="55"/>
  <c r="BB85" i="55"/>
  <c r="BB66" i="55"/>
  <c r="BB60" i="55"/>
  <c r="BB52" i="55"/>
  <c r="BB47" i="55"/>
  <c r="BB86" i="55"/>
  <c r="BB81" i="55"/>
  <c r="BB76" i="55"/>
  <c r="BB57" i="55"/>
  <c r="BB48" i="55"/>
  <c r="BB44" i="55"/>
  <c r="BB77" i="55"/>
  <c r="BB63" i="55"/>
  <c r="BB59" i="55"/>
  <c r="BB54" i="55"/>
  <c r="BB45" i="55"/>
  <c r="BB43" i="55"/>
  <c r="BB56" i="55"/>
  <c r="BB73" i="55"/>
  <c r="BB53" i="55"/>
  <c r="BB55" i="55"/>
  <c r="BB31" i="55"/>
  <c r="BB36" i="55"/>
  <c r="BB50" i="55"/>
  <c r="BB41" i="55"/>
  <c r="BB68" i="55"/>
  <c r="BB71" i="55"/>
  <c r="BB58" i="55"/>
  <c r="BB34" i="55"/>
  <c r="BB16" i="55"/>
  <c r="BB19" i="55"/>
  <c r="BB33" i="55"/>
  <c r="BA21" i="55"/>
  <c r="BB14" i="55"/>
  <c r="BB25" i="55"/>
  <c r="BB13" i="55"/>
  <c r="BB15" i="55"/>
  <c r="BJ24" i="55"/>
  <c r="Q7" i="55"/>
  <c r="CJ21" i="55"/>
  <c r="CY78" i="55"/>
  <c r="V113" i="55"/>
  <c r="V109" i="55"/>
  <c r="V106" i="55"/>
  <c r="V96" i="55"/>
  <c r="V104" i="55"/>
  <c r="V108" i="55"/>
  <c r="V94" i="55"/>
  <c r="V85" i="55"/>
  <c r="V92" i="55"/>
  <c r="V80" i="55"/>
  <c r="V72" i="55"/>
  <c r="V62" i="55"/>
  <c r="V88" i="55"/>
  <c r="V83" i="55"/>
  <c r="V68" i="55"/>
  <c r="V58" i="55"/>
  <c r="V55" i="55"/>
  <c r="V45" i="55"/>
  <c r="V44" i="55"/>
  <c r="V73" i="55"/>
  <c r="V60" i="55"/>
  <c r="V47" i="55"/>
  <c r="V46" i="55"/>
  <c r="V82" i="55"/>
  <c r="V59" i="55"/>
  <c r="V54" i="55"/>
  <c r="V71" i="55"/>
  <c r="V57" i="55"/>
  <c r="V50" i="55"/>
  <c r="V33" i="55"/>
  <c r="V76" i="55"/>
  <c r="V34" i="55"/>
  <c r="V32" i="55"/>
  <c r="V93" i="55"/>
  <c r="V56" i="55"/>
  <c r="V49" i="55"/>
  <c r="V38" i="55"/>
  <c r="V18" i="55"/>
  <c r="V10" i="55"/>
  <c r="V39" i="55"/>
  <c r="V7" i="55"/>
  <c r="V6" i="55"/>
  <c r="V43" i="55"/>
  <c r="V13" i="55"/>
  <c r="V110" i="55"/>
  <c r="V95" i="55"/>
  <c r="CW111" i="55"/>
  <c r="F300" i="55"/>
  <c r="F190" i="55"/>
  <c r="R78" i="55"/>
  <c r="P78" i="55"/>
  <c r="Q78" i="55"/>
  <c r="I207" i="55"/>
  <c r="O49" i="7"/>
  <c r="I36" i="52"/>
  <c r="AN65" i="55"/>
  <c r="AP65" i="55"/>
  <c r="I65" i="55"/>
  <c r="E214" i="55"/>
  <c r="K56" i="7"/>
  <c r="E32" i="52"/>
  <c r="CY65" i="55"/>
  <c r="I272" i="55"/>
  <c r="AK89" i="55"/>
  <c r="AL89" i="55"/>
  <c r="J211" i="55"/>
  <c r="P53" i="7"/>
  <c r="J41" i="52"/>
  <c r="L272" i="55"/>
  <c r="BI89" i="55"/>
  <c r="BJ89" i="55"/>
  <c r="I42" i="55"/>
  <c r="W89" i="55"/>
  <c r="E77" i="56"/>
  <c r="F77" i="56"/>
  <c r="M176" i="55"/>
  <c r="BT42" i="55"/>
  <c r="BV42" i="55"/>
  <c r="E272" i="55"/>
  <c r="E89" i="55"/>
  <c r="F208" i="55"/>
  <c r="L50" i="7"/>
  <c r="F36" i="52"/>
  <c r="CZ34" i="55"/>
  <c r="Q34" i="55"/>
  <c r="V26" i="55"/>
  <c r="I11" i="54"/>
  <c r="H9" i="54"/>
  <c r="V41" i="55"/>
  <c r="CC10" i="55"/>
  <c r="CW11" i="55"/>
  <c r="CX88" i="55"/>
  <c r="Q14" i="55"/>
  <c r="CC25" i="55"/>
  <c r="T90" i="55"/>
  <c r="AE21" i="55"/>
  <c r="BJ46" i="55"/>
  <c r="Q28" i="55"/>
  <c r="G90" i="55"/>
  <c r="J21" i="55"/>
  <c r="CZ7" i="55"/>
  <c r="AL10" i="55"/>
  <c r="O214" i="55"/>
  <c r="U56" i="7"/>
  <c r="O32" i="52"/>
  <c r="F147" i="55"/>
  <c r="F168" i="55"/>
  <c r="F144" i="55"/>
  <c r="F145" i="55"/>
  <c r="P147" i="55"/>
  <c r="P168" i="55"/>
  <c r="P144" i="55"/>
  <c r="P145" i="55"/>
  <c r="CA90" i="55"/>
  <c r="CD21" i="55"/>
  <c r="V102" i="55"/>
  <c r="CZ93" i="55"/>
  <c r="V74" i="55"/>
  <c r="CZ67" i="55"/>
  <c r="M213" i="55"/>
  <c r="S55" i="7"/>
  <c r="M35" i="52"/>
  <c r="N214" i="55"/>
  <c r="T56" i="7"/>
  <c r="N32" i="52"/>
  <c r="I147" i="55"/>
  <c r="I168" i="55"/>
  <c r="I144" i="55"/>
  <c r="I145" i="55"/>
  <c r="M211" i="55"/>
  <c r="S53" i="7"/>
  <c r="M41" i="52"/>
  <c r="L144" i="55"/>
  <c r="L145" i="55"/>
  <c r="L147" i="55"/>
  <c r="L168" i="55"/>
  <c r="CY42" i="55"/>
  <c r="AM89" i="55"/>
  <c r="G209" i="55"/>
  <c r="M51" i="7"/>
  <c r="G39" i="52"/>
  <c r="V61" i="55"/>
  <c r="E144" i="55"/>
  <c r="E145" i="55"/>
  <c r="E147" i="55"/>
  <c r="E168" i="55"/>
  <c r="BH90" i="55"/>
  <c r="BH112" i="55"/>
  <c r="BH114" i="55"/>
  <c r="CS57" i="55"/>
  <c r="AN11" i="55"/>
  <c r="AO77" i="55"/>
  <c r="AL17" i="55"/>
  <c r="CZ13" i="55"/>
  <c r="I28" i="54"/>
  <c r="H24" i="54"/>
  <c r="Q12" i="53"/>
  <c r="Q17" i="52"/>
  <c r="Q103" i="55"/>
  <c r="Q94" i="55"/>
  <c r="Q93" i="55"/>
  <c r="Q92" i="55"/>
  <c r="Q110" i="55"/>
  <c r="Q88" i="55"/>
  <c r="Q109" i="55"/>
  <c r="Q104" i="55"/>
  <c r="Q82" i="55"/>
  <c r="Q85" i="55"/>
  <c r="Q102" i="55"/>
  <c r="Q70" i="55"/>
  <c r="Q87" i="55"/>
  <c r="Q57" i="55"/>
  <c r="Q61" i="55"/>
  <c r="Q69" i="55"/>
  <c r="Q49" i="55"/>
  <c r="Q99" i="55"/>
  <c r="Q68" i="55"/>
  <c r="Q58" i="55"/>
  <c r="Q77" i="55"/>
  <c r="Q66" i="55"/>
  <c r="Q54" i="55"/>
  <c r="Q52" i="55"/>
  <c r="Q63" i="55"/>
  <c r="Q38" i="55"/>
  <c r="Q27" i="55"/>
  <c r="Q24" i="55"/>
  <c r="Q8" i="55"/>
  <c r="Q36" i="55"/>
  <c r="Q31" i="55"/>
  <c r="Q32" i="55"/>
  <c r="Q19" i="55"/>
  <c r="Q17" i="55"/>
  <c r="Q16" i="55"/>
  <c r="CS16" i="55"/>
  <c r="CC13" i="55"/>
  <c r="V9" i="55"/>
  <c r="V40" i="55"/>
  <c r="V25" i="55"/>
  <c r="AL28" i="55"/>
  <c r="AL18" i="55"/>
  <c r="BB10" i="55"/>
  <c r="Q6" i="55"/>
  <c r="V19" i="55"/>
  <c r="BB27" i="55"/>
  <c r="V20" i="55"/>
  <c r="BJ9" i="55"/>
  <c r="P20" i="55"/>
  <c r="Q20" i="55"/>
  <c r="AS21" i="55"/>
  <c r="V14" i="55"/>
  <c r="CW100" i="55"/>
  <c r="P197" i="55"/>
  <c r="P198" i="55"/>
  <c r="P200" i="55"/>
  <c r="V42" i="7"/>
  <c r="P31" i="52"/>
  <c r="F213" i="55"/>
  <c r="L55" i="7"/>
  <c r="F35" i="52"/>
  <c r="K272" i="55"/>
  <c r="BA89" i="55"/>
  <c r="BB89" i="55"/>
  <c r="V107" i="55"/>
  <c r="CZ79" i="55"/>
  <c r="Q79" i="55"/>
  <c r="V69" i="55"/>
  <c r="V65" i="55"/>
  <c r="N272" i="55"/>
  <c r="BY89" i="55"/>
  <c r="BZ89" i="55"/>
  <c r="K206" i="55"/>
  <c r="Q48" i="7"/>
  <c r="K40" i="52"/>
  <c r="V84" i="55"/>
  <c r="N322" i="55"/>
  <c r="CD89" i="55"/>
  <c r="CB89" i="55"/>
  <c r="E322" i="55"/>
  <c r="J89" i="55"/>
  <c r="H89" i="55"/>
  <c r="H126" i="5"/>
  <c r="I209" i="55"/>
  <c r="O51" i="7"/>
  <c r="I39" i="52"/>
  <c r="O272" i="55"/>
  <c r="CG89" i="55"/>
  <c r="CH89" i="55"/>
  <c r="V66" i="55"/>
  <c r="BK89" i="55"/>
  <c r="H272" i="55"/>
  <c r="AC89" i="55"/>
  <c r="AD89" i="55"/>
  <c r="BS89" i="55"/>
  <c r="BF65" i="55"/>
  <c r="BD65" i="55"/>
  <c r="CZ46" i="55"/>
  <c r="CW20" i="55"/>
  <c r="AR90" i="55"/>
  <c r="AR112" i="55"/>
  <c r="AR114" i="55"/>
  <c r="AL14" i="55"/>
  <c r="W21" i="55"/>
  <c r="CS9" i="55"/>
  <c r="BJ13" i="55"/>
  <c r="CS13" i="55"/>
  <c r="I176" i="55"/>
  <c r="AP42" i="55"/>
  <c r="AN42" i="55"/>
  <c r="CC17" i="55"/>
  <c r="CC9" i="55"/>
  <c r="I8" i="53"/>
  <c r="I45" i="53"/>
  <c r="I47" i="53"/>
  <c r="I50" i="53"/>
  <c r="I51" i="53"/>
  <c r="I14" i="52"/>
  <c r="I12" i="52"/>
  <c r="I11" i="52"/>
  <c r="I25" i="52"/>
  <c r="H75" i="54"/>
  <c r="O322" i="55"/>
  <c r="CJ89" i="55"/>
  <c r="CL89" i="55"/>
  <c r="I65" i="54"/>
  <c r="I64" i="54"/>
  <c r="H64" i="54"/>
  <c r="V99" i="55"/>
  <c r="X100" i="55"/>
  <c r="CZ92" i="55"/>
  <c r="BL100" i="55"/>
  <c r="V86" i="55"/>
  <c r="V87" i="55"/>
  <c r="V105" i="55"/>
  <c r="N147" i="55"/>
  <c r="N168" i="55"/>
  <c r="N144" i="55"/>
  <c r="N145" i="55"/>
  <c r="I213" i="55"/>
  <c r="O55" i="7"/>
  <c r="I35" i="52"/>
  <c r="L213" i="55"/>
  <c r="R55" i="7"/>
  <c r="L35" i="52"/>
  <c r="N200" i="55"/>
  <c r="T42" i="7"/>
  <c r="N197" i="55"/>
  <c r="N198" i="55"/>
  <c r="N31" i="52"/>
  <c r="E200" i="55"/>
  <c r="K42" i="7"/>
  <c r="E197" i="55"/>
  <c r="E31" i="52"/>
  <c r="O147" i="55"/>
  <c r="O168" i="55"/>
  <c r="O144" i="55"/>
  <c r="O145" i="55"/>
  <c r="J272" i="55"/>
  <c r="AS89" i="55"/>
  <c r="AT89" i="55"/>
  <c r="CZ45" i="55"/>
  <c r="L211" i="55"/>
  <c r="R53" i="7"/>
  <c r="L41" i="52"/>
  <c r="V51" i="55"/>
  <c r="H147" i="55"/>
  <c r="H168" i="55"/>
  <c r="H144" i="55"/>
  <c r="H145" i="55"/>
  <c r="F209" i="55"/>
  <c r="L51" i="7"/>
  <c r="F39" i="52"/>
  <c r="CZ32" i="55"/>
  <c r="AH30" i="55"/>
  <c r="AH29" i="55"/>
  <c r="H27" i="52"/>
  <c r="CZ40" i="55"/>
  <c r="BD29" i="55"/>
  <c r="V17" i="55"/>
  <c r="V16" i="55"/>
  <c r="BD20" i="55"/>
  <c r="CC15" i="55"/>
  <c r="CF90" i="55"/>
  <c r="CF112" i="55"/>
  <c r="CF114" i="55"/>
  <c r="Q26" i="55"/>
  <c r="CZ6" i="55"/>
  <c r="Q15" i="55"/>
  <c r="CS25" i="55"/>
  <c r="CC16" i="55"/>
  <c r="J213" i="55"/>
  <c r="P55" i="7"/>
  <c r="J35" i="52"/>
  <c r="CZ62" i="55"/>
  <c r="Q62" i="55"/>
  <c r="K211" i="55"/>
  <c r="Q53" i="7"/>
  <c r="K41" i="52"/>
  <c r="F42" i="55"/>
  <c r="CW42" i="55"/>
  <c r="BL29" i="55"/>
  <c r="F176" i="55"/>
  <c r="R42" i="55"/>
  <c r="P42" i="55"/>
  <c r="Q42" i="55"/>
  <c r="Q271" i="55"/>
  <c r="P214" i="55"/>
  <c r="V56" i="7"/>
  <c r="P32" i="52"/>
  <c r="CZ77" i="55"/>
  <c r="P322" i="55"/>
  <c r="CR89" i="55"/>
  <c r="CT89" i="55"/>
  <c r="F272" i="55"/>
  <c r="M89" i="55"/>
  <c r="N89" i="55"/>
  <c r="V77" i="55"/>
  <c r="I211" i="55"/>
  <c r="O53" i="7"/>
  <c r="I41" i="52"/>
  <c r="J144" i="55"/>
  <c r="J145" i="55"/>
  <c r="J147" i="55"/>
  <c r="J168" i="55"/>
  <c r="M209" i="55"/>
  <c r="S51" i="7"/>
  <c r="M39" i="52"/>
  <c r="H211" i="55"/>
  <c r="N53" i="7"/>
  <c r="H41" i="52"/>
  <c r="P272" i="55"/>
  <c r="CO89" i="55"/>
  <c r="CP89" i="55"/>
  <c r="AV20" i="55"/>
  <c r="BP90" i="55"/>
  <c r="BP112" i="55"/>
  <c r="BP114" i="55"/>
  <c r="CS27" i="55"/>
  <c r="CS33" i="55"/>
  <c r="V31" i="55"/>
  <c r="V35" i="55"/>
  <c r="I87" i="54"/>
  <c r="AF20" i="55"/>
  <c r="CZ19" i="55"/>
  <c r="BT11" i="55"/>
  <c r="BU78" i="55"/>
  <c r="AL35" i="55"/>
  <c r="BJ113" i="55"/>
  <c r="BJ107" i="55"/>
  <c r="BJ104" i="55"/>
  <c r="BJ102" i="55"/>
  <c r="BJ97" i="55"/>
  <c r="BJ94" i="55"/>
  <c r="BJ86" i="55"/>
  <c r="BJ87" i="55"/>
  <c r="BJ80" i="55"/>
  <c r="BJ79" i="55"/>
  <c r="BJ88" i="55"/>
  <c r="BJ75" i="55"/>
  <c r="BJ68" i="55"/>
  <c r="BJ66" i="55"/>
  <c r="BJ63" i="55"/>
  <c r="BJ65" i="55"/>
  <c r="BJ50" i="55"/>
  <c r="BJ52" i="55"/>
  <c r="BJ47" i="55"/>
  <c r="BJ60" i="55"/>
  <c r="BJ69" i="55"/>
  <c r="BJ64" i="55"/>
  <c r="BJ43" i="55"/>
  <c r="BI21" i="55"/>
  <c r="BJ34" i="55"/>
  <c r="BJ33" i="55"/>
  <c r="BJ56" i="55"/>
  <c r="BJ40" i="55"/>
  <c r="BJ36" i="55"/>
  <c r="BJ48" i="55"/>
  <c r="BJ23" i="55"/>
  <c r="BJ27" i="55"/>
  <c r="BJ16" i="55"/>
  <c r="BJ15" i="55"/>
  <c r="BJ41" i="55"/>
  <c r="BJ17" i="55"/>
  <c r="BJ38" i="55"/>
  <c r="BJ10" i="55"/>
  <c r="BJ28" i="55"/>
  <c r="BJ26" i="55"/>
  <c r="BJ18" i="55"/>
  <c r="BJ7" i="55"/>
  <c r="V8" i="55"/>
  <c r="I38" i="54"/>
  <c r="CZ14" i="55"/>
  <c r="BB18" i="55"/>
  <c r="CS8" i="55"/>
  <c r="B101" i="5"/>
  <c r="U10" i="9"/>
  <c r="I9" i="54"/>
  <c r="N25" i="47"/>
  <c r="CS111" i="55"/>
  <c r="CS100" i="55"/>
  <c r="CS29" i="55"/>
  <c r="F92" i="54"/>
  <c r="K92" i="54"/>
  <c r="CK100" i="55"/>
  <c r="CK29" i="55"/>
  <c r="CK111" i="55"/>
  <c r="J128" i="5"/>
  <c r="I24" i="54"/>
  <c r="CC29" i="55"/>
  <c r="Q67" i="52"/>
  <c r="CC111" i="55"/>
  <c r="R133" i="5"/>
  <c r="CC100" i="55"/>
  <c r="R128" i="5"/>
  <c r="I133" i="5"/>
  <c r="N128" i="5"/>
  <c r="CS89" i="55"/>
  <c r="S126" i="5"/>
  <c r="CK89" i="55"/>
  <c r="R126" i="5"/>
  <c r="CC89" i="55"/>
  <c r="Q126" i="5"/>
  <c r="AD10" i="9"/>
  <c r="Q89" i="55"/>
  <c r="I126" i="5"/>
  <c r="BM15" i="55"/>
  <c r="BM43" i="55"/>
  <c r="BM82" i="55"/>
  <c r="BM51" i="55"/>
  <c r="BM113" i="55"/>
  <c r="BM44" i="55"/>
  <c r="BM25" i="55"/>
  <c r="BM6" i="55"/>
  <c r="BM8" i="55"/>
  <c r="BM32" i="55"/>
  <c r="BM76" i="55"/>
  <c r="BM94" i="55"/>
  <c r="BM104" i="55"/>
  <c r="BM7" i="55"/>
  <c r="BM106" i="55"/>
  <c r="BM23" i="55"/>
  <c r="BM17" i="55"/>
  <c r="BM33" i="55"/>
  <c r="BM68" i="55"/>
  <c r="BM81" i="55"/>
  <c r="BM20" i="55"/>
  <c r="BM60" i="55"/>
  <c r="BM95" i="55"/>
  <c r="BM86" i="55"/>
  <c r="BM27" i="55"/>
  <c r="BM39" i="55"/>
  <c r="BM55" i="55"/>
  <c r="BM93" i="55"/>
  <c r="BM38" i="55"/>
  <c r="BM14" i="55"/>
  <c r="BM54" i="55"/>
  <c r="BM70" i="55"/>
  <c r="BM42" i="55"/>
  <c r="BM57" i="55"/>
  <c r="BM16" i="55"/>
  <c r="BM34" i="55"/>
  <c r="BM66" i="55"/>
  <c r="BM35" i="55"/>
  <c r="BM96" i="55"/>
  <c r="BM9" i="55"/>
  <c r="BM41" i="55"/>
  <c r="BM63" i="55"/>
  <c r="BM75" i="55"/>
  <c r="BM103" i="55"/>
  <c r="AG86" i="55"/>
  <c r="AG110" i="55"/>
  <c r="AG45" i="55"/>
  <c r="AG40" i="55"/>
  <c r="AG24" i="55"/>
  <c r="AG108" i="55"/>
  <c r="AG28" i="55"/>
  <c r="AG37" i="55"/>
  <c r="AG13" i="55"/>
  <c r="AG80" i="55"/>
  <c r="AG78" i="55"/>
  <c r="AG46" i="55"/>
  <c r="AG19" i="55"/>
  <c r="AG18" i="55"/>
  <c r="AG113" i="55"/>
  <c r="AG16" i="55"/>
  <c r="AG106" i="55"/>
  <c r="AG87" i="55"/>
  <c r="AG93" i="55"/>
  <c r="AG63" i="55"/>
  <c r="AG47" i="55"/>
  <c r="AG44" i="55"/>
  <c r="AG76" i="55"/>
  <c r="AG32" i="55"/>
  <c r="AG61" i="55"/>
  <c r="AG73" i="55"/>
  <c r="AG71" i="55"/>
  <c r="AG88" i="55"/>
  <c r="AG43" i="55"/>
  <c r="AG107" i="55"/>
  <c r="AG50" i="55"/>
  <c r="AG53" i="55"/>
  <c r="AG72" i="55"/>
  <c r="AG64" i="55"/>
  <c r="BM65" i="55"/>
  <c r="BM58" i="55"/>
  <c r="BM46" i="55"/>
  <c r="BM59" i="55"/>
  <c r="AG68" i="55"/>
  <c r="AG99" i="55"/>
  <c r="AG85" i="55"/>
  <c r="AG96" i="55"/>
  <c r="AG55" i="55"/>
  <c r="AG83" i="55"/>
  <c r="AG82" i="55"/>
  <c r="AG39" i="55"/>
  <c r="AG92" i="55"/>
  <c r="AG31" i="55"/>
  <c r="AG62" i="55"/>
  <c r="AG17" i="55"/>
  <c r="BM85" i="55"/>
  <c r="BM53" i="55"/>
  <c r="BM87" i="55"/>
  <c r="BM92" i="55"/>
  <c r="BM73" i="55"/>
  <c r="BM40" i="55"/>
  <c r="BM13" i="55"/>
  <c r="BM31" i="55"/>
  <c r="BM105" i="55"/>
  <c r="BM108" i="55"/>
  <c r="BM83" i="55"/>
  <c r="BM74" i="55"/>
  <c r="AG69" i="55"/>
  <c r="AG36" i="55"/>
  <c r="AG67" i="55"/>
  <c r="BM37" i="55"/>
  <c r="AG14" i="55"/>
  <c r="BM36" i="55"/>
  <c r="BM107" i="55"/>
  <c r="BM98" i="55"/>
  <c r="AG105" i="55"/>
  <c r="AG54" i="55"/>
  <c r="BM18" i="55"/>
  <c r="BM88" i="55"/>
  <c r="AG9" i="55"/>
  <c r="AG94" i="55"/>
  <c r="AG81" i="55"/>
  <c r="AG74" i="55"/>
  <c r="AG49" i="55"/>
  <c r="AG56" i="55"/>
  <c r="AG79" i="55"/>
  <c r="AG51" i="55"/>
  <c r="AG65" i="55"/>
  <c r="AG41" i="55"/>
  <c r="AG6" i="55"/>
  <c r="BM48" i="55"/>
  <c r="AG98" i="55"/>
  <c r="AG57" i="55"/>
  <c r="BM99" i="55"/>
  <c r="BM110" i="55"/>
  <c r="BM77" i="55"/>
  <c r="AG48" i="55"/>
  <c r="BM84" i="55"/>
  <c r="BM79" i="55"/>
  <c r="BM47" i="55"/>
  <c r="BM19" i="55"/>
  <c r="AG109" i="55"/>
  <c r="AG97" i="55"/>
  <c r="AG77" i="55"/>
  <c r="AG58" i="55"/>
  <c r="BM78" i="55"/>
  <c r="AG103" i="55"/>
  <c r="AG52" i="55"/>
  <c r="BM10" i="55"/>
  <c r="BM97" i="55"/>
  <c r="BM102" i="55"/>
  <c r="BM69" i="55"/>
  <c r="AG102" i="55"/>
  <c r="BM49" i="55"/>
  <c r="BM52" i="55"/>
  <c r="AG95" i="55"/>
  <c r="BM109" i="55"/>
  <c r="BM24" i="55"/>
  <c r="AG66" i="55"/>
  <c r="AG59" i="55"/>
  <c r="AG23" i="55"/>
  <c r="AG104" i="55"/>
  <c r="AG8" i="55"/>
  <c r="AG27" i="55"/>
  <c r="AG75" i="55"/>
  <c r="AG84" i="55"/>
  <c r="BM61" i="55"/>
  <c r="BM45" i="55"/>
  <c r="AG60" i="55"/>
  <c r="AG38" i="55"/>
  <c r="BM67" i="55"/>
  <c r="AG35" i="55"/>
  <c r="BM28" i="55"/>
  <c r="BM56" i="55"/>
  <c r="BM72" i="55"/>
  <c r="BM64" i="55"/>
  <c r="AG70" i="55"/>
  <c r="AG15" i="55"/>
  <c r="BM71" i="55"/>
  <c r="AG25" i="55"/>
  <c r="AG26" i="55"/>
  <c r="BM62" i="55"/>
  <c r="BM26" i="55"/>
  <c r="AG7" i="55"/>
  <c r="BM80" i="55"/>
  <c r="AG34" i="55"/>
  <c r="AG42" i="55"/>
  <c r="AG33" i="55"/>
  <c r="H86" i="54"/>
  <c r="H92" i="54"/>
  <c r="I86" i="54"/>
  <c r="I92" i="54"/>
  <c r="I114" i="54"/>
  <c r="H37" i="54"/>
  <c r="H31" i="54"/>
  <c r="H109" i="54"/>
  <c r="H113" i="54"/>
  <c r="L214" i="55"/>
  <c r="R56" i="7"/>
  <c r="G115" i="54"/>
  <c r="I32" i="52"/>
  <c r="AU90" i="55"/>
  <c r="AU112" i="55"/>
  <c r="CT90" i="55"/>
  <c r="I111" i="55"/>
  <c r="AT29" i="55"/>
  <c r="G31" i="52"/>
  <c r="M32" i="52"/>
  <c r="G197" i="55"/>
  <c r="G198" i="55"/>
  <c r="CP111" i="55"/>
  <c r="CY21" i="55"/>
  <c r="CP11" i="55"/>
  <c r="CP21" i="55"/>
  <c r="H90" i="55"/>
  <c r="I90" i="55"/>
  <c r="Q53" i="52"/>
  <c r="CP29" i="55"/>
  <c r="BR11" i="55"/>
  <c r="BR21" i="55"/>
  <c r="H32" i="52"/>
  <c r="H26" i="52"/>
  <c r="H52" i="52"/>
  <c r="H79" i="52"/>
  <c r="H81" i="52"/>
  <c r="CK11" i="55"/>
  <c r="CK21" i="55"/>
  <c r="H214" i="55"/>
  <c r="N111" i="55"/>
  <c r="I29" i="55"/>
  <c r="CH11" i="55"/>
  <c r="CH21" i="55"/>
  <c r="AF89" i="55"/>
  <c r="H322" i="55"/>
  <c r="BZ111" i="55"/>
  <c r="BR111" i="55"/>
  <c r="K197" i="55"/>
  <c r="K198" i="55"/>
  <c r="I11" i="55"/>
  <c r="I21" i="55"/>
  <c r="AD11" i="55"/>
  <c r="AD21" i="55"/>
  <c r="AD29" i="55"/>
  <c r="O90" i="55"/>
  <c r="O112" i="55"/>
  <c r="N29" i="55"/>
  <c r="N11" i="55"/>
  <c r="N21" i="55"/>
  <c r="BZ100" i="55"/>
  <c r="BZ29" i="55"/>
  <c r="CZ29" i="55"/>
  <c r="AT100" i="55"/>
  <c r="N100" i="55"/>
  <c r="AW11" i="55"/>
  <c r="Y18" i="55"/>
  <c r="F73" i="54"/>
  <c r="K73" i="54"/>
  <c r="R21" i="55"/>
  <c r="Y92" i="55"/>
  <c r="AT11" i="55"/>
  <c r="AT21" i="55"/>
  <c r="AD100" i="55"/>
  <c r="CP100" i="55"/>
  <c r="X21" i="55"/>
  <c r="BR100" i="55"/>
  <c r="Y45" i="55"/>
  <c r="H198" i="55"/>
  <c r="AW100" i="55"/>
  <c r="I100" i="55"/>
  <c r="BL21" i="55"/>
  <c r="Y78" i="55"/>
  <c r="Y43" i="55"/>
  <c r="AW111" i="55"/>
  <c r="AW29" i="55"/>
  <c r="J32" i="52"/>
  <c r="J26" i="52"/>
  <c r="J52" i="52"/>
  <c r="J79" i="52"/>
  <c r="J81" i="52"/>
  <c r="F100" i="55"/>
  <c r="AD111" i="55"/>
  <c r="CX20" i="55"/>
  <c r="Q300" i="55"/>
  <c r="BZ11" i="55"/>
  <c r="BZ21" i="55"/>
  <c r="F11" i="55"/>
  <c r="F21" i="55"/>
  <c r="K322" i="55"/>
  <c r="J197" i="55"/>
  <c r="J198" i="55"/>
  <c r="J200" i="55"/>
  <c r="Y15" i="55"/>
  <c r="Y99" i="55"/>
  <c r="BI90" i="55"/>
  <c r="BI112" i="55"/>
  <c r="N26" i="52"/>
  <c r="N52" i="52"/>
  <c r="N79" i="52"/>
  <c r="N81" i="52"/>
  <c r="BB11" i="55"/>
  <c r="BB21" i="55"/>
  <c r="BR29" i="55"/>
  <c r="E90" i="55"/>
  <c r="E112" i="55"/>
  <c r="Y20" i="55"/>
  <c r="Y93" i="55"/>
  <c r="AT111" i="55"/>
  <c r="Y95" i="55"/>
  <c r="AO99" i="55"/>
  <c r="CX108" i="55"/>
  <c r="F111" i="55"/>
  <c r="BE20" i="55"/>
  <c r="CX94" i="55"/>
  <c r="F29" i="55"/>
  <c r="CX17" i="55"/>
  <c r="CX13" i="55"/>
  <c r="CX87" i="55"/>
  <c r="AO67" i="55"/>
  <c r="Y42" i="55"/>
  <c r="BE14" i="55"/>
  <c r="CX36" i="55"/>
  <c r="CX9" i="55"/>
  <c r="CX93" i="55"/>
  <c r="CX64" i="55"/>
  <c r="BE66" i="55"/>
  <c r="CX10" i="55"/>
  <c r="CX68" i="55"/>
  <c r="CX95" i="55"/>
  <c r="CX82" i="55"/>
  <c r="AO6" i="55"/>
  <c r="AV89" i="55"/>
  <c r="BE27" i="55"/>
  <c r="BU42" i="55"/>
  <c r="CV90" i="55"/>
  <c r="CV112" i="55"/>
  <c r="CV114" i="55"/>
  <c r="BE6" i="55"/>
  <c r="AX89" i="55"/>
  <c r="BU20" i="55"/>
  <c r="BU6" i="55"/>
  <c r="BE43" i="55"/>
  <c r="AX21" i="55"/>
  <c r="BE65" i="55"/>
  <c r="Q11" i="55"/>
  <c r="Q21" i="55"/>
  <c r="BE80" i="55"/>
  <c r="AO78" i="55"/>
  <c r="CH111" i="55"/>
  <c r="Y103" i="55"/>
  <c r="Y54" i="55"/>
  <c r="Y51" i="55"/>
  <c r="Y7" i="55"/>
  <c r="Y39" i="55"/>
  <c r="Y65" i="55"/>
  <c r="Y61" i="55"/>
  <c r="Y83" i="55"/>
  <c r="Y88" i="55"/>
  <c r="Y97" i="55"/>
  <c r="Y52" i="55"/>
  <c r="Y49" i="55"/>
  <c r="Y33" i="55"/>
  <c r="Y53" i="55"/>
  <c r="Y79" i="55"/>
  <c r="Y59" i="55"/>
  <c r="Y102" i="55"/>
  <c r="Y106" i="55"/>
  <c r="Y80" i="55"/>
  <c r="Y107" i="55"/>
  <c r="Y71" i="55"/>
  <c r="Y57" i="55"/>
  <c r="Y44" i="55"/>
  <c r="Y26" i="55"/>
  <c r="Y27" i="55"/>
  <c r="Y36" i="55"/>
  <c r="Y55" i="55"/>
  <c r="Y35" i="55"/>
  <c r="Y60" i="55"/>
  <c r="Y73" i="55"/>
  <c r="Y81" i="55"/>
  <c r="Y104" i="55"/>
  <c r="Y113" i="55"/>
  <c r="Y98" i="55"/>
  <c r="Y24" i="55"/>
  <c r="Y48" i="55"/>
  <c r="Y67" i="55"/>
  <c r="Y82" i="55"/>
  <c r="Y68" i="55"/>
  <c r="Y62" i="55"/>
  <c r="Y40" i="55"/>
  <c r="Y28" i="55"/>
  <c r="Y41" i="55"/>
  <c r="Y6" i="55"/>
  <c r="Y105" i="55"/>
  <c r="Y84" i="55"/>
  <c r="Y110" i="55"/>
  <c r="Y63" i="55"/>
  <c r="Y56" i="55"/>
  <c r="Y38" i="55"/>
  <c r="Y16" i="55"/>
  <c r="Y25" i="55"/>
  <c r="Y46" i="55"/>
  <c r="Y19" i="55"/>
  <c r="Y70" i="55"/>
  <c r="Y77" i="55"/>
  <c r="Y96" i="55"/>
  <c r="Y58" i="55"/>
  <c r="Y9" i="55"/>
  <c r="Y17" i="55"/>
  <c r="Y108" i="55"/>
  <c r="Y85" i="55"/>
  <c r="Y74" i="55"/>
  <c r="Y31" i="55"/>
  <c r="Y34" i="55"/>
  <c r="Y47" i="55"/>
  <c r="Y64" i="55"/>
  <c r="Y75" i="55"/>
  <c r="Y66" i="55"/>
  <c r="Y87" i="55"/>
  <c r="Y50" i="55"/>
  <c r="Y76" i="55"/>
  <c r="Y86" i="55"/>
  <c r="Y109" i="55"/>
  <c r="Y72" i="55"/>
  <c r="Y32" i="55"/>
  <c r="Y37" i="55"/>
  <c r="Y8" i="55"/>
  <c r="Y10" i="55"/>
  <c r="Y23" i="55"/>
  <c r="Y69" i="55"/>
  <c r="Y94" i="55"/>
  <c r="Y13" i="55"/>
  <c r="BE99" i="55"/>
  <c r="N221" i="55"/>
  <c r="AO42" i="55"/>
  <c r="AL29" i="55"/>
  <c r="K31" i="52"/>
  <c r="R89" i="55"/>
  <c r="CH29" i="55"/>
  <c r="CH100" i="55"/>
  <c r="BE13" i="55"/>
  <c r="BJ100" i="55"/>
  <c r="BE34" i="55"/>
  <c r="BS90" i="55"/>
  <c r="BV90" i="55"/>
  <c r="Q40" i="52"/>
  <c r="BB111" i="55"/>
  <c r="CX54" i="55"/>
  <c r="F322" i="55"/>
  <c r="BQ90" i="55"/>
  <c r="BR90" i="55"/>
  <c r="AL111" i="55"/>
  <c r="BJ11" i="55"/>
  <c r="BJ21" i="55"/>
  <c r="CX8" i="55"/>
  <c r="BU44" i="55"/>
  <c r="CX38" i="55"/>
  <c r="E221" i="55"/>
  <c r="CX80" i="55"/>
  <c r="CX19" i="55"/>
  <c r="CX63" i="55"/>
  <c r="CX15" i="55"/>
  <c r="CX42" i="55"/>
  <c r="BD89" i="55"/>
  <c r="CX37" i="55"/>
  <c r="Q29" i="55"/>
  <c r="CY89" i="55"/>
  <c r="R197" i="55"/>
  <c r="AO65" i="55"/>
  <c r="BE78" i="55"/>
  <c r="V29" i="55"/>
  <c r="CX75" i="55"/>
  <c r="CX16" i="55"/>
  <c r="CX39" i="55"/>
  <c r="CX84" i="55"/>
  <c r="Q111" i="55"/>
  <c r="CX45" i="55"/>
  <c r="BE63" i="55"/>
  <c r="BE15" i="55"/>
  <c r="CX73" i="55"/>
  <c r="CX14" i="55"/>
  <c r="CX56" i="55"/>
  <c r="CX50" i="55"/>
  <c r="CX105" i="55"/>
  <c r="CX33" i="55"/>
  <c r="CX58" i="55"/>
  <c r="CX86" i="55"/>
  <c r="CX46" i="55"/>
  <c r="CX79" i="55"/>
  <c r="CX62" i="55"/>
  <c r="CX51" i="55"/>
  <c r="CX35" i="55"/>
  <c r="H8" i="54"/>
  <c r="CX110" i="55"/>
  <c r="CR90" i="55"/>
  <c r="CR112" i="55"/>
  <c r="CX81" i="55"/>
  <c r="BU75" i="55"/>
  <c r="Q8" i="53"/>
  <c r="Q45" i="53"/>
  <c r="Q47" i="53"/>
  <c r="Q50" i="53"/>
  <c r="Q51" i="53"/>
  <c r="Q14" i="52"/>
  <c r="Q12" i="52"/>
  <c r="Q11" i="52"/>
  <c r="CX44" i="55"/>
  <c r="Q41" i="52"/>
  <c r="Q35" i="52"/>
  <c r="Q27" i="52"/>
  <c r="BJ111" i="55"/>
  <c r="BU82" i="55"/>
  <c r="CZ11" i="55"/>
  <c r="DA6" i="55"/>
  <c r="P26" i="52"/>
  <c r="P52" i="52"/>
  <c r="P79" i="52"/>
  <c r="P81" i="52"/>
  <c r="AS90" i="55"/>
  <c r="AE90" i="55"/>
  <c r="AH21" i="55"/>
  <c r="CW21" i="55"/>
  <c r="CX21" i="55"/>
  <c r="CX27" i="55"/>
  <c r="CX24" i="55"/>
  <c r="CX53" i="55"/>
  <c r="CX83" i="55"/>
  <c r="CX57" i="55"/>
  <c r="CX67" i="55"/>
  <c r="CX96" i="55"/>
  <c r="CX52" i="55"/>
  <c r="CX34" i="55"/>
  <c r="CX26" i="55"/>
  <c r="CX55" i="55"/>
  <c r="CX107" i="55"/>
  <c r="CX99" i="55"/>
  <c r="CX77" i="55"/>
  <c r="CX113" i="55"/>
  <c r="CX70" i="55"/>
  <c r="CX47" i="55"/>
  <c r="CX72" i="55"/>
  <c r="CX74" i="55"/>
  <c r="CX49" i="55"/>
  <c r="CX76" i="55"/>
  <c r="CX97" i="55"/>
  <c r="Q36" i="52"/>
  <c r="M200" i="55"/>
  <c r="M197" i="55"/>
  <c r="M198" i="55"/>
  <c r="M31" i="52"/>
  <c r="CX102" i="55"/>
  <c r="F321" i="55"/>
  <c r="Q321" i="55"/>
  <c r="CX43" i="55"/>
  <c r="K214" i="55"/>
  <c r="K32" i="52"/>
  <c r="CX109" i="55"/>
  <c r="AO20" i="55"/>
  <c r="CS11" i="55"/>
  <c r="CS21" i="55"/>
  <c r="CX25" i="55"/>
  <c r="G116" i="54"/>
  <c r="CQ114" i="55"/>
  <c r="CT112" i="55"/>
  <c r="CZ20" i="55"/>
  <c r="P221" i="55"/>
  <c r="AO107" i="55"/>
  <c r="AO97" i="55"/>
  <c r="AO110" i="55"/>
  <c r="AO93" i="55"/>
  <c r="AO108" i="55"/>
  <c r="AO102" i="55"/>
  <c r="AO83" i="55"/>
  <c r="AO85" i="55"/>
  <c r="AO84" i="55"/>
  <c r="AO74" i="55"/>
  <c r="AO60" i="55"/>
  <c r="AO52" i="55"/>
  <c r="AO47" i="55"/>
  <c r="AO57" i="55"/>
  <c r="AO98" i="55"/>
  <c r="AO63" i="55"/>
  <c r="AO48" i="55"/>
  <c r="AO80" i="55"/>
  <c r="AO73" i="55"/>
  <c r="AO49" i="55"/>
  <c r="AO45" i="55"/>
  <c r="AO79" i="55"/>
  <c r="AO56" i="55"/>
  <c r="AO71" i="55"/>
  <c r="AO58" i="55"/>
  <c r="AO53" i="55"/>
  <c r="AO31" i="55"/>
  <c r="AO81" i="55"/>
  <c r="AO36" i="55"/>
  <c r="AO76" i="55"/>
  <c r="AO41" i="55"/>
  <c r="AO66" i="55"/>
  <c r="AN21" i="55"/>
  <c r="AO37" i="55"/>
  <c r="AO19" i="55"/>
  <c r="AO16" i="55"/>
  <c r="AO23" i="55"/>
  <c r="AO40" i="55"/>
  <c r="AO32" i="55"/>
  <c r="AO24" i="55"/>
  <c r="AO9" i="55"/>
  <c r="AO25" i="55"/>
  <c r="AO17" i="55"/>
  <c r="AO64" i="55"/>
  <c r="AO70" i="55"/>
  <c r="AO75" i="55"/>
  <c r="AO95" i="55"/>
  <c r="AO82" i="55"/>
  <c r="AO94" i="55"/>
  <c r="B130" i="5"/>
  <c r="AO26" i="55"/>
  <c r="AO39" i="55"/>
  <c r="AO61" i="55"/>
  <c r="AO8" i="55"/>
  <c r="AO34" i="55"/>
  <c r="AO35" i="55"/>
  <c r="AO28" i="55"/>
  <c r="AO59" i="55"/>
  <c r="AO72" i="55"/>
  <c r="AO51" i="55"/>
  <c r="AO68" i="55"/>
  <c r="AO87" i="55"/>
  <c r="AO92" i="55"/>
  <c r="AO109" i="55"/>
  <c r="AO10" i="55"/>
  <c r="AO18" i="55"/>
  <c r="AO50" i="55"/>
  <c r="AO69" i="55"/>
  <c r="AO103" i="55"/>
  <c r="AO113" i="55"/>
  <c r="AO15" i="55"/>
  <c r="AO46" i="55"/>
  <c r="AO54" i="55"/>
  <c r="AO96" i="55"/>
  <c r="AO104" i="55"/>
  <c r="AO14" i="55"/>
  <c r="AO105" i="55"/>
  <c r="AO33" i="55"/>
  <c r="AO55" i="55"/>
  <c r="AO88" i="55"/>
  <c r="AO62" i="55"/>
  <c r="AO38" i="55"/>
  <c r="AO43" i="55"/>
  <c r="AO106" i="55"/>
  <c r="AO86" i="55"/>
  <c r="BU34" i="55"/>
  <c r="I322" i="55"/>
  <c r="AN89" i="55"/>
  <c r="AP89" i="55"/>
  <c r="CG90" i="55"/>
  <c r="CX6" i="55"/>
  <c r="BU13" i="55"/>
  <c r="CB90" i="55"/>
  <c r="AK90" i="55"/>
  <c r="CX41" i="55"/>
  <c r="CX18" i="55"/>
  <c r="AO7" i="55"/>
  <c r="CX69" i="55"/>
  <c r="BU99" i="55"/>
  <c r="G214" i="55"/>
  <c r="G32" i="52"/>
  <c r="V111" i="55"/>
  <c r="CA112" i="55"/>
  <c r="CD90" i="55"/>
  <c r="AO44" i="55"/>
  <c r="AM90" i="55"/>
  <c r="G322" i="55"/>
  <c r="Z89" i="55"/>
  <c r="X89" i="55"/>
  <c r="CX85" i="55"/>
  <c r="BB29" i="55"/>
  <c r="CC11" i="55"/>
  <c r="CC21" i="55"/>
  <c r="AL100" i="55"/>
  <c r="BK90" i="55"/>
  <c r="BN21" i="55"/>
  <c r="CX23" i="55"/>
  <c r="CO90" i="55"/>
  <c r="K7" i="52"/>
  <c r="K25" i="52"/>
  <c r="Q8" i="52"/>
  <c r="Q7" i="52"/>
  <c r="CX66" i="55"/>
  <c r="CX78" i="55"/>
  <c r="CL90" i="55"/>
  <c r="CZ100" i="55"/>
  <c r="AG20" i="55"/>
  <c r="AF21" i="55"/>
  <c r="F200" i="55"/>
  <c r="L42" i="7"/>
  <c r="F197" i="55"/>
  <c r="F198" i="55"/>
  <c r="F31" i="52"/>
  <c r="Q39" i="52"/>
  <c r="BU43" i="55"/>
  <c r="BU77" i="55"/>
  <c r="W90" i="55"/>
  <c r="Z21" i="55"/>
  <c r="CX28" i="55"/>
  <c r="CX60" i="55"/>
  <c r="CX92" i="55"/>
  <c r="P21" i="55"/>
  <c r="P90" i="55"/>
  <c r="T112" i="55"/>
  <c r="U90" i="55"/>
  <c r="V90" i="55"/>
  <c r="CW89" i="55"/>
  <c r="CW91" i="55"/>
  <c r="F89" i="55"/>
  <c r="CJ90" i="55"/>
  <c r="L25" i="52"/>
  <c r="BU46" i="55"/>
  <c r="L197" i="55"/>
  <c r="L198" i="55"/>
  <c r="L200" i="55"/>
  <c r="R42" i="7"/>
  <c r="L31" i="52"/>
  <c r="L26" i="52"/>
  <c r="CX106" i="55"/>
  <c r="AL11" i="55"/>
  <c r="AL21" i="55"/>
  <c r="BC90" i="55"/>
  <c r="BF21" i="55"/>
  <c r="CX61" i="55"/>
  <c r="CI114" i="55"/>
  <c r="CL112" i="55"/>
  <c r="M322" i="55"/>
  <c r="BV89" i="55"/>
  <c r="BT89" i="55"/>
  <c r="J61" i="54"/>
  <c r="I37" i="54"/>
  <c r="I31" i="54"/>
  <c r="AW20" i="55"/>
  <c r="AV21" i="55"/>
  <c r="I89" i="55"/>
  <c r="Q168" i="55"/>
  <c r="CX7" i="55"/>
  <c r="CZ42" i="55"/>
  <c r="CZ65" i="55"/>
  <c r="V11" i="55"/>
  <c r="V21" i="55"/>
  <c r="BA90" i="55"/>
  <c r="CX31" i="55"/>
  <c r="BU65" i="55"/>
  <c r="CX104" i="55"/>
  <c r="O26" i="52"/>
  <c r="O52" i="52"/>
  <c r="O79" i="52"/>
  <c r="O81" i="52"/>
  <c r="CX65" i="55"/>
  <c r="CX103" i="55"/>
  <c r="CX40" i="55"/>
  <c r="E198" i="55"/>
  <c r="BJ29" i="55"/>
  <c r="BU113" i="55"/>
  <c r="BU109" i="55"/>
  <c r="BU105" i="55"/>
  <c r="BU92" i="55"/>
  <c r="BU94" i="55"/>
  <c r="BU104" i="55"/>
  <c r="BU96" i="55"/>
  <c r="BU88" i="55"/>
  <c r="G18" i="51"/>
  <c r="G74" i="51"/>
  <c r="BU106" i="55"/>
  <c r="G26" i="51"/>
  <c r="BU95" i="55"/>
  <c r="B131" i="5"/>
  <c r="BU108" i="55"/>
  <c r="BU93" i="55"/>
  <c r="BU83" i="55"/>
  <c r="BU85" i="55"/>
  <c r="BU80" i="55"/>
  <c r="BU72" i="55"/>
  <c r="BU57" i="55"/>
  <c r="BU54" i="55"/>
  <c r="BU50" i="55"/>
  <c r="BU51" i="55"/>
  <c r="BU55" i="55"/>
  <c r="BU58" i="55"/>
  <c r="BU73" i="55"/>
  <c r="BU52" i="55"/>
  <c r="BU38" i="55"/>
  <c r="BU27" i="55"/>
  <c r="BU48" i="55"/>
  <c r="BU33" i="55"/>
  <c r="BU59" i="55"/>
  <c r="BU71" i="55"/>
  <c r="BU62" i="55"/>
  <c r="BU60" i="55"/>
  <c r="BU35" i="55"/>
  <c r="BU10" i="55"/>
  <c r="BU26" i="55"/>
  <c r="BU28" i="55"/>
  <c r="BU23" i="55"/>
  <c r="BT21" i="55"/>
  <c r="BU15" i="55"/>
  <c r="BU9" i="55"/>
  <c r="BU37" i="55"/>
  <c r="BU40" i="55"/>
  <c r="BU41" i="55"/>
  <c r="BU7" i="55"/>
  <c r="BU19" i="55"/>
  <c r="G13" i="51"/>
  <c r="G69" i="51"/>
  <c r="BU18" i="55"/>
  <c r="BU39" i="55"/>
  <c r="BU68" i="55"/>
  <c r="BU69" i="55"/>
  <c r="BU64" i="55"/>
  <c r="BU81" i="55"/>
  <c r="BU87" i="55"/>
  <c r="BU16" i="55"/>
  <c r="BU24" i="55"/>
  <c r="BU25" i="55"/>
  <c r="BU84" i="55"/>
  <c r="BU53" i="55"/>
  <c r="BU110" i="55"/>
  <c r="BU67" i="55"/>
  <c r="BU76" i="55"/>
  <c r="BU17" i="55"/>
  <c r="BU61" i="55"/>
  <c r="BU70" i="55"/>
  <c r="BU86" i="55"/>
  <c r="BU103" i="55"/>
  <c r="BU102" i="55"/>
  <c r="BU14" i="55"/>
  <c r="BU31" i="55"/>
  <c r="BU45" i="55"/>
  <c r="BU47" i="55"/>
  <c r="BU63" i="55"/>
  <c r="BU98" i="55"/>
  <c r="BU107" i="55"/>
  <c r="BU8" i="55"/>
  <c r="BU56" i="55"/>
  <c r="BU32" i="55"/>
  <c r="BU49" i="55"/>
  <c r="BU36" i="55"/>
  <c r="BU74" i="55"/>
  <c r="BU97" i="55"/>
  <c r="BU79" i="55"/>
  <c r="BU66" i="55"/>
  <c r="E26" i="52"/>
  <c r="E52" i="52"/>
  <c r="E79" i="52"/>
  <c r="E81" i="52"/>
  <c r="I197" i="55"/>
  <c r="I200" i="55"/>
  <c r="I31" i="52"/>
  <c r="L322" i="55"/>
  <c r="BN89" i="55"/>
  <c r="BL89" i="55"/>
  <c r="CX59" i="55"/>
  <c r="Q100" i="55"/>
  <c r="AO13" i="55"/>
  <c r="Q144" i="55"/>
  <c r="AJ144" i="55"/>
  <c r="AK144" i="55"/>
  <c r="G112" i="55"/>
  <c r="J90" i="55"/>
  <c r="BY90" i="55"/>
  <c r="AO27" i="55"/>
  <c r="F214" i="55"/>
  <c r="L56" i="7"/>
  <c r="F32" i="52"/>
  <c r="V100" i="55"/>
  <c r="BB100" i="55"/>
  <c r="M90" i="55"/>
  <c r="CX32" i="55"/>
  <c r="BE106" i="55"/>
  <c r="BE110" i="55"/>
  <c r="BE92" i="55"/>
  <c r="BE97" i="55"/>
  <c r="BE96" i="55"/>
  <c r="BE107" i="55"/>
  <c r="BE109" i="55"/>
  <c r="BE88" i="55"/>
  <c r="BE83" i="55"/>
  <c r="BE84" i="55"/>
  <c r="BE60" i="55"/>
  <c r="BE85" i="55"/>
  <c r="BE73" i="55"/>
  <c r="BE62" i="55"/>
  <c r="BE74" i="55"/>
  <c r="BE57" i="55"/>
  <c r="BE48" i="55"/>
  <c r="BE59" i="55"/>
  <c r="BE72" i="55"/>
  <c r="BE67" i="55"/>
  <c r="BE56" i="55"/>
  <c r="BE50" i="55"/>
  <c r="BE51" i="55"/>
  <c r="BE58" i="55"/>
  <c r="BE55" i="55"/>
  <c r="BE52" i="55"/>
  <c r="BE47" i="55"/>
  <c r="BE28" i="55"/>
  <c r="BE35" i="55"/>
  <c r="BE38" i="55"/>
  <c r="BE44" i="55"/>
  <c r="BD21" i="55"/>
  <c r="BE10" i="55"/>
  <c r="BE33" i="55"/>
  <c r="BE23" i="55"/>
  <c r="BE41" i="55"/>
  <c r="BE36" i="55"/>
  <c r="BE19" i="55"/>
  <c r="BE17" i="55"/>
  <c r="BE8" i="55"/>
  <c r="BE25" i="55"/>
  <c r="BE37" i="55"/>
  <c r="BE53" i="55"/>
  <c r="BE68" i="55"/>
  <c r="BE82" i="55"/>
  <c r="BE79" i="55"/>
  <c r="BE95" i="55"/>
  <c r="BE102" i="55"/>
  <c r="BE108" i="55"/>
  <c r="BE49" i="55"/>
  <c r="BE18" i="55"/>
  <c r="BE31" i="55"/>
  <c r="BE54" i="55"/>
  <c r="BE77" i="55"/>
  <c r="BE93" i="55"/>
  <c r="BE104" i="55"/>
  <c r="BE16" i="55"/>
  <c r="BE40" i="55"/>
  <c r="BE98" i="55"/>
  <c r="BE24" i="55"/>
  <c r="BE39" i="55"/>
  <c r="BE42" i="55"/>
  <c r="BE45" i="55"/>
  <c r="BE105" i="55"/>
  <c r="BE113" i="55"/>
  <c r="BE87" i="55"/>
  <c r="BE9" i="55"/>
  <c r="BE32" i="55"/>
  <c r="BE61" i="55"/>
  <c r="BE75" i="55"/>
  <c r="BE69" i="55"/>
  <c r="BE86" i="55"/>
  <c r="BE26" i="55"/>
  <c r="BE64" i="55"/>
  <c r="BE46" i="55"/>
  <c r="BE71" i="55"/>
  <c r="BE94" i="55"/>
  <c r="BE7" i="55"/>
  <c r="BE76" i="55"/>
  <c r="BE70" i="55"/>
  <c r="BE103" i="55"/>
  <c r="CX48" i="55"/>
  <c r="AC90" i="55"/>
  <c r="CX98" i="55"/>
  <c r="O221" i="55"/>
  <c r="CX71" i="55"/>
  <c r="CZ78" i="55"/>
  <c r="H40" i="37"/>
  <c r="V10" i="9"/>
  <c r="O82" i="52"/>
  <c r="P82" i="52"/>
  <c r="F114" i="54"/>
  <c r="F115" i="54"/>
  <c r="I8" i="54"/>
  <c r="I73" i="54"/>
  <c r="I116" i="54"/>
  <c r="CT114" i="55"/>
  <c r="AF10" i="9"/>
  <c r="CL114" i="55"/>
  <c r="AE10" i="9"/>
  <c r="K221" i="55"/>
  <c r="Q56" i="7"/>
  <c r="I221" i="55"/>
  <c r="O42" i="7"/>
  <c r="J221" i="55"/>
  <c r="P42" i="7"/>
  <c r="H221" i="55"/>
  <c r="N56" i="7"/>
  <c r="M221" i="55"/>
  <c r="S42" i="7"/>
  <c r="G221" i="55"/>
  <c r="M56" i="7"/>
  <c r="G27" i="51"/>
  <c r="Q133" i="5"/>
  <c r="B136" i="5"/>
  <c r="G22" i="51"/>
  <c r="M133" i="5"/>
  <c r="M128" i="5"/>
  <c r="B137" i="5"/>
  <c r="K26" i="51"/>
  <c r="Q128" i="5"/>
  <c r="B135" i="5"/>
  <c r="G25" i="51"/>
  <c r="K25" i="51"/>
  <c r="B132" i="5"/>
  <c r="B134" i="5"/>
  <c r="I128" i="5"/>
  <c r="K22" i="51"/>
  <c r="BU89" i="55"/>
  <c r="P126" i="5"/>
  <c r="AC10" i="9"/>
  <c r="BM89" i="55"/>
  <c r="O126" i="5"/>
  <c r="AB10" i="9"/>
  <c r="BE89" i="55"/>
  <c r="N126" i="5"/>
  <c r="AA10" i="9"/>
  <c r="AW89" i="55"/>
  <c r="M126" i="5"/>
  <c r="Z10" i="9"/>
  <c r="AO89" i="55"/>
  <c r="L126" i="5"/>
  <c r="Y10" i="9"/>
  <c r="AG89" i="55"/>
  <c r="K126" i="5"/>
  <c r="X10" i="9"/>
  <c r="Y89" i="55"/>
  <c r="J126" i="5"/>
  <c r="W10" i="9"/>
  <c r="G12" i="51"/>
  <c r="G68" i="51"/>
  <c r="BM11" i="55"/>
  <c r="BM21" i="55"/>
  <c r="G8" i="51"/>
  <c r="G65" i="51"/>
  <c r="B115" i="5"/>
  <c r="K8" i="51"/>
  <c r="AG100" i="55"/>
  <c r="AG29" i="55"/>
  <c r="BM29" i="55"/>
  <c r="AG11" i="55"/>
  <c r="AG21" i="55"/>
  <c r="AG111" i="55"/>
  <c r="BM100" i="55"/>
  <c r="BM111" i="55"/>
  <c r="L221" i="55"/>
  <c r="I26" i="52"/>
  <c r="I52" i="52"/>
  <c r="I79" i="52"/>
  <c r="I81" i="52"/>
  <c r="H114" i="54"/>
  <c r="AX90" i="55"/>
  <c r="M26" i="52"/>
  <c r="M52" i="52"/>
  <c r="M79" i="52"/>
  <c r="M81" i="52"/>
  <c r="H112" i="55"/>
  <c r="I112" i="55"/>
  <c r="AF90" i="55"/>
  <c r="AG90" i="55"/>
  <c r="G26" i="52"/>
  <c r="G52" i="52"/>
  <c r="G79" i="52"/>
  <c r="G81" i="52"/>
  <c r="R90" i="55"/>
  <c r="H73" i="54"/>
  <c r="DA45" i="55"/>
  <c r="AW21" i="55"/>
  <c r="DA63" i="55"/>
  <c r="DA19" i="55"/>
  <c r="F90" i="55"/>
  <c r="Q32" i="52"/>
  <c r="CS90" i="55"/>
  <c r="DA42" i="55"/>
  <c r="Y100" i="55"/>
  <c r="Y29" i="55"/>
  <c r="Q197" i="55"/>
  <c r="CX11" i="55"/>
  <c r="BS112" i="55"/>
  <c r="BT90" i="55"/>
  <c r="BT112" i="55"/>
  <c r="BJ90" i="55"/>
  <c r="K26" i="52"/>
  <c r="K52" i="52"/>
  <c r="K79" i="52"/>
  <c r="K81" i="52"/>
  <c r="AV90" i="55"/>
  <c r="AV112" i="55"/>
  <c r="AO11" i="55"/>
  <c r="AO21" i="55"/>
  <c r="X90" i="55"/>
  <c r="X112" i="55"/>
  <c r="J140" i="5"/>
  <c r="BD90" i="55"/>
  <c r="BD112" i="55"/>
  <c r="CW90" i="55"/>
  <c r="CW112" i="55"/>
  <c r="CW114" i="55"/>
  <c r="DA78" i="55"/>
  <c r="Y11" i="55"/>
  <c r="Y21" i="55"/>
  <c r="BE11" i="55"/>
  <c r="BE21" i="55"/>
  <c r="Q25" i="52"/>
  <c r="Y111" i="55"/>
  <c r="DA32" i="55"/>
  <c r="DA93" i="55"/>
  <c r="DA79" i="55"/>
  <c r="DA92" i="55"/>
  <c r="DA13" i="55"/>
  <c r="DA34" i="55"/>
  <c r="BQ112" i="55"/>
  <c r="BQ114" i="55"/>
  <c r="BR114" i="55"/>
  <c r="DA62" i="55"/>
  <c r="DA77" i="55"/>
  <c r="DA40" i="55"/>
  <c r="BU11" i="55"/>
  <c r="BU21" i="55"/>
  <c r="F221" i="55"/>
  <c r="DA99" i="55"/>
  <c r="CY90" i="55"/>
  <c r="DA65" i="55"/>
  <c r="DA46" i="55"/>
  <c r="DA7" i="55"/>
  <c r="DA20" i="55"/>
  <c r="DA67" i="55"/>
  <c r="AM112" i="55"/>
  <c r="AP90" i="55"/>
  <c r="W112" i="55"/>
  <c r="Z90" i="55"/>
  <c r="T114" i="55"/>
  <c r="U112" i="55"/>
  <c r="AC112" i="55"/>
  <c r="AD90" i="55"/>
  <c r="BE29" i="55"/>
  <c r="BE100" i="55"/>
  <c r="BU29" i="55"/>
  <c r="E114" i="55"/>
  <c r="F114" i="55"/>
  <c r="F112" i="55"/>
  <c r="L52" i="52"/>
  <c r="L79" i="52"/>
  <c r="L81" i="52"/>
  <c r="CG112" i="55"/>
  <c r="CH90" i="55"/>
  <c r="BU100" i="55"/>
  <c r="BC112" i="55"/>
  <c r="BF90" i="55"/>
  <c r="P112" i="55"/>
  <c r="Q90" i="55"/>
  <c r="CD112" i="55"/>
  <c r="CA114" i="55"/>
  <c r="N82" i="52"/>
  <c r="AN90" i="55"/>
  <c r="DA94" i="55"/>
  <c r="CZ21" i="55"/>
  <c r="DA21" i="55"/>
  <c r="DA33" i="55"/>
  <c r="DA24" i="55"/>
  <c r="DA50" i="55"/>
  <c r="DA109" i="55"/>
  <c r="DA110" i="55"/>
  <c r="DA9" i="55"/>
  <c r="DA58" i="55"/>
  <c r="DA31" i="55"/>
  <c r="DA36" i="55"/>
  <c r="DA87" i="55"/>
  <c r="DA85" i="55"/>
  <c r="DA53" i="55"/>
  <c r="DA113" i="55"/>
  <c r="DA54" i="55"/>
  <c r="DA104" i="55"/>
  <c r="DA66" i="55"/>
  <c r="DA23" i="55"/>
  <c r="DA61" i="55"/>
  <c r="DA37" i="55"/>
  <c r="DA75" i="55"/>
  <c r="DA96" i="55"/>
  <c r="DA102" i="55"/>
  <c r="DA68" i="55"/>
  <c r="DA83" i="55"/>
  <c r="DA97" i="55"/>
  <c r="DA51" i="55"/>
  <c r="DA70" i="55"/>
  <c r="DA38" i="55"/>
  <c r="DA8" i="55"/>
  <c r="DA95" i="55"/>
  <c r="DA71" i="55"/>
  <c r="DA52" i="55"/>
  <c r="DA28" i="55"/>
  <c r="DA27" i="55"/>
  <c r="DA16" i="55"/>
  <c r="DA81" i="55"/>
  <c r="DA69" i="55"/>
  <c r="DA73" i="55"/>
  <c r="DA39" i="55"/>
  <c r="DA105" i="55"/>
  <c r="DA82" i="55"/>
  <c r="DA59" i="55"/>
  <c r="DA60" i="55"/>
  <c r="DA41" i="55"/>
  <c r="DA44" i="55"/>
  <c r="DA98" i="55"/>
  <c r="DA10" i="55"/>
  <c r="DA17" i="55"/>
  <c r="DA74" i="55"/>
  <c r="DA76" i="55"/>
  <c r="DA47" i="55"/>
  <c r="DA108" i="55"/>
  <c r="DA80" i="55"/>
  <c r="DA25" i="55"/>
  <c r="DA86" i="55"/>
  <c r="DA106" i="55"/>
  <c r="DA35" i="55"/>
  <c r="DA26" i="55"/>
  <c r="DA72" i="55"/>
  <c r="DA56" i="55"/>
  <c r="DA88" i="55"/>
  <c r="DA55" i="55"/>
  <c r="DA64" i="55"/>
  <c r="DA103" i="55"/>
  <c r="DA43" i="55"/>
  <c r="DA48" i="55"/>
  <c r="DA84" i="55"/>
  <c r="DA57" i="55"/>
  <c r="DA107" i="55"/>
  <c r="DA18" i="55"/>
  <c r="DA15" i="55"/>
  <c r="DA49" i="55"/>
  <c r="CJ112" i="55"/>
  <c r="CK90" i="55"/>
  <c r="CX100" i="55"/>
  <c r="CR114" i="55"/>
  <c r="CS112" i="55"/>
  <c r="CO112" i="55"/>
  <c r="CP90" i="55"/>
  <c r="BE111" i="55"/>
  <c r="BY112" i="55"/>
  <c r="BZ90" i="55"/>
  <c r="BU111" i="55"/>
  <c r="BA112" i="55"/>
  <c r="BB90" i="55"/>
  <c r="CX29" i="55"/>
  <c r="AK112" i="55"/>
  <c r="AL90" i="55"/>
  <c r="I198" i="55"/>
  <c r="DA14" i="55"/>
  <c r="R112" i="55"/>
  <c r="O114" i="55"/>
  <c r="AE112" i="55"/>
  <c r="AH90" i="55"/>
  <c r="N90" i="55"/>
  <c r="M112" i="55"/>
  <c r="R168" i="55"/>
  <c r="CX89" i="55"/>
  <c r="CX91" i="55"/>
  <c r="F26" i="52"/>
  <c r="F52" i="52"/>
  <c r="F79" i="52"/>
  <c r="F81" i="52"/>
  <c r="F82" i="52"/>
  <c r="CB112" i="55"/>
  <c r="CC90" i="55"/>
  <c r="AO100" i="55"/>
  <c r="AO111" i="55"/>
  <c r="AU114" i="55"/>
  <c r="AX114" i="55"/>
  <c r="AX112" i="55"/>
  <c r="G114" i="55"/>
  <c r="G116" i="55"/>
  <c r="J112" i="55"/>
  <c r="Q31" i="52"/>
  <c r="CZ89" i="55"/>
  <c r="BJ112" i="55"/>
  <c r="BI114" i="55"/>
  <c r="BJ114" i="55"/>
  <c r="BK112" i="55"/>
  <c r="BN90" i="55"/>
  <c r="BL90" i="55"/>
  <c r="AO29" i="55"/>
  <c r="CX111" i="55"/>
  <c r="AS112" i="55"/>
  <c r="AT90" i="55"/>
  <c r="R114" i="55"/>
  <c r="J82" i="52"/>
  <c r="CX114" i="55"/>
  <c r="B55" i="5"/>
  <c r="J114" i="55"/>
  <c r="E82" i="52"/>
  <c r="F116" i="54"/>
  <c r="G19" i="51"/>
  <c r="G75" i="51"/>
  <c r="CS114" i="55"/>
  <c r="S140" i="5"/>
  <c r="CD114" i="55"/>
  <c r="K27" i="51"/>
  <c r="K23" i="51"/>
  <c r="G23" i="51"/>
  <c r="B129" i="5"/>
  <c r="H116" i="54"/>
  <c r="Q221" i="55"/>
  <c r="AF112" i="55"/>
  <c r="AF114" i="55"/>
  <c r="H114" i="55"/>
  <c r="BS114" i="55"/>
  <c r="BV114" i="55"/>
  <c r="H115" i="54"/>
  <c r="Q26" i="52"/>
  <c r="Q52" i="52"/>
  <c r="Q79" i="52"/>
  <c r="Q81" i="52"/>
  <c r="I115" i="54"/>
  <c r="BV112" i="55"/>
  <c r="AW90" i="55"/>
  <c r="DA11" i="55"/>
  <c r="BU90" i="55"/>
  <c r="CX90" i="55"/>
  <c r="CX112" i="55"/>
  <c r="DA100" i="55"/>
  <c r="Y90" i="55"/>
  <c r="BE90" i="55"/>
  <c r="BR112" i="55"/>
  <c r="CY112" i="55"/>
  <c r="CY114" i="55"/>
  <c r="CY118" i="55"/>
  <c r="CZ90" i="55"/>
  <c r="AT112" i="55"/>
  <c r="AS114" i="55"/>
  <c r="AT114" i="55"/>
  <c r="CC112" i="55"/>
  <c r="CB114" i="55"/>
  <c r="AK114" i="55"/>
  <c r="AL114" i="55"/>
  <c r="AL112" i="55"/>
  <c r="BY114" i="55"/>
  <c r="BZ114" i="55"/>
  <c r="BZ112" i="55"/>
  <c r="BU112" i="55"/>
  <c r="BT114" i="55"/>
  <c r="Y112" i="55"/>
  <c r="X114" i="55"/>
  <c r="BL112" i="55"/>
  <c r="BM90" i="55"/>
  <c r="AE114" i="55"/>
  <c r="H82" i="52"/>
  <c r="AH112" i="55"/>
  <c r="DA29" i="55"/>
  <c r="Q112" i="55"/>
  <c r="P114" i="55"/>
  <c r="BD114" i="55"/>
  <c r="BE112" i="55"/>
  <c r="CK112" i="55"/>
  <c r="CJ114" i="55"/>
  <c r="CG114" i="55"/>
  <c r="CH114" i="55"/>
  <c r="CH112" i="55"/>
  <c r="AM114" i="55"/>
  <c r="AP114" i="55"/>
  <c r="AP112" i="55"/>
  <c r="R221" i="55"/>
  <c r="DA89" i="55"/>
  <c r="BN112" i="55"/>
  <c r="BK114" i="55"/>
  <c r="L82" i="52"/>
  <c r="BB112" i="55"/>
  <c r="BA114" i="55"/>
  <c r="BB114" i="55"/>
  <c r="BC114" i="55"/>
  <c r="BF114" i="55"/>
  <c r="BF112" i="55"/>
  <c r="AC114" i="55"/>
  <c r="AD114" i="55"/>
  <c r="AD112" i="55"/>
  <c r="M114" i="55"/>
  <c r="N114" i="55"/>
  <c r="N112" i="55"/>
  <c r="AV114" i="55"/>
  <c r="AW112" i="55"/>
  <c r="DA111" i="55"/>
  <c r="AN112" i="55"/>
  <c r="AO90" i="55"/>
  <c r="U114" i="55"/>
  <c r="V114" i="55"/>
  <c r="V112" i="55"/>
  <c r="CO114" i="55"/>
  <c r="CP114" i="55"/>
  <c r="CP112" i="55"/>
  <c r="W114" i="55"/>
  <c r="G82" i="52"/>
  <c r="Z112" i="55"/>
  <c r="G14" i="51"/>
  <c r="G70" i="51"/>
  <c r="I82" i="52"/>
  <c r="K82" i="52"/>
  <c r="M82" i="52"/>
  <c r="AW114" i="55"/>
  <c r="M140" i="5"/>
  <c r="BE114" i="55"/>
  <c r="N140" i="5"/>
  <c r="CK114" i="55"/>
  <c r="R140" i="5"/>
  <c r="Q114" i="55"/>
  <c r="I140" i="5"/>
  <c r="AG114" i="55"/>
  <c r="K140" i="5"/>
  <c r="BU114" i="55"/>
  <c r="P140" i="5"/>
  <c r="Y114" i="55"/>
  <c r="CC114" i="55"/>
  <c r="Q140" i="5"/>
  <c r="I114" i="55"/>
  <c r="H140" i="5"/>
  <c r="AG112" i="55"/>
  <c r="DA90" i="55"/>
  <c r="DA112" i="55"/>
  <c r="CZ112" i="55"/>
  <c r="CZ114" i="55"/>
  <c r="DA114" i="55"/>
  <c r="Q82" i="52"/>
  <c r="Z114" i="55"/>
  <c r="BN114" i="55"/>
  <c r="AH114" i="55"/>
  <c r="BL114" i="55"/>
  <c r="BM112" i="55"/>
  <c r="AN114" i="55"/>
  <c r="AO112" i="55"/>
  <c r="AO114" i="55"/>
  <c r="L140" i="5"/>
  <c r="BM114" i="55"/>
  <c r="O140" i="5"/>
  <c r="E21" i="51"/>
  <c r="E77" i="51"/>
  <c r="I21" i="51"/>
  <c r="I77" i="51"/>
  <c r="E24" i="51"/>
  <c r="E78" i="51"/>
  <c r="I24" i="51"/>
  <c r="I78" i="51"/>
  <c r="M26" i="51"/>
  <c r="O26" i="51"/>
  <c r="E28" i="51"/>
  <c r="E79" i="51"/>
  <c r="I28" i="51"/>
  <c r="I79" i="51"/>
  <c r="C24" i="51"/>
  <c r="C78" i="51"/>
  <c r="G21" i="51"/>
  <c r="G77" i="51"/>
  <c r="G24" i="51"/>
  <c r="G78" i="51"/>
  <c r="G28" i="51"/>
  <c r="G79" i="51"/>
  <c r="O23" i="51"/>
  <c r="M23" i="51"/>
  <c r="G11" i="51"/>
  <c r="G67" i="51"/>
  <c r="G17" i="51"/>
  <c r="G73" i="51"/>
  <c r="K21" i="51"/>
  <c r="K77" i="51"/>
  <c r="O22" i="51"/>
  <c r="M22" i="51"/>
  <c r="M27" i="51"/>
  <c r="O27" i="51"/>
  <c r="O8" i="51"/>
  <c r="O65" i="51"/>
  <c r="M8" i="51"/>
  <c r="G5" i="51"/>
  <c r="M25" i="51"/>
  <c r="O25" i="51"/>
  <c r="K24" i="51"/>
  <c r="K78" i="51"/>
  <c r="H6" i="51"/>
  <c r="H63" i="51"/>
  <c r="G62" i="51"/>
  <c r="M24" i="51"/>
  <c r="M78" i="51"/>
  <c r="H5" i="51"/>
  <c r="H62" i="51"/>
  <c r="H16" i="51"/>
  <c r="H72" i="51"/>
  <c r="H7" i="51"/>
  <c r="H64" i="51"/>
  <c r="H15" i="51"/>
  <c r="H71" i="51"/>
  <c r="H14" i="51"/>
  <c r="H70" i="51"/>
  <c r="H26" i="51"/>
  <c r="H9" i="51"/>
  <c r="H22" i="51"/>
  <c r="H23" i="51"/>
  <c r="H13" i="51"/>
  <c r="H69" i="51"/>
  <c r="H27" i="51"/>
  <c r="H8" i="51"/>
  <c r="H65" i="51"/>
  <c r="H18" i="51"/>
  <c r="H74" i="51"/>
  <c r="H25" i="51"/>
  <c r="H24" i="51"/>
  <c r="H78" i="51"/>
  <c r="H21" i="51"/>
  <c r="H77" i="51"/>
  <c r="H12" i="51"/>
  <c r="H68" i="51"/>
  <c r="G10" i="51"/>
  <c r="H11" i="51"/>
  <c r="H67" i="51"/>
  <c r="O24" i="51"/>
  <c r="O78" i="51"/>
  <c r="K28" i="51"/>
  <c r="K79" i="51"/>
  <c r="M21" i="51"/>
  <c r="M77" i="51"/>
  <c r="O21" i="51"/>
  <c r="O77" i="51"/>
  <c r="H28" i="51"/>
  <c r="H79" i="51"/>
  <c r="H17" i="51"/>
  <c r="H73" i="51"/>
  <c r="H19" i="51"/>
  <c r="H75" i="51"/>
  <c r="H10" i="51"/>
  <c r="H66" i="51"/>
  <c r="G66" i="51"/>
  <c r="G20" i="51"/>
  <c r="G76" i="51"/>
  <c r="M28" i="51"/>
  <c r="M79" i="51"/>
  <c r="O28" i="51"/>
  <c r="O79" i="51"/>
  <c r="H20" i="51"/>
  <c r="H76" i="51"/>
  <c r="G29" i="51"/>
  <c r="G80" i="51"/>
  <c r="H29" i="51"/>
  <c r="H80" i="51"/>
  <c r="G30" i="51"/>
  <c r="H30" i="51"/>
  <c r="C21" i="51"/>
  <c r="C77" i="51"/>
  <c r="C28" i="51"/>
  <c r="C79" i="51"/>
  <c r="C5" i="51"/>
  <c r="D21" i="51"/>
  <c r="D77" i="51"/>
  <c r="C62" i="51"/>
  <c r="D7" i="51"/>
  <c r="D64" i="51"/>
  <c r="D18" i="51"/>
  <c r="D74" i="51"/>
  <c r="D22" i="51"/>
  <c r="D5" i="51"/>
  <c r="D62" i="51"/>
  <c r="D25" i="51"/>
  <c r="D8" i="51"/>
  <c r="D65" i="51"/>
  <c r="D9" i="51"/>
  <c r="D27" i="51"/>
  <c r="D26" i="51"/>
  <c r="D24" i="51"/>
  <c r="D78" i="51"/>
  <c r="D23" i="51"/>
  <c r="D28" i="51"/>
  <c r="D79" i="51"/>
  <c r="D6" i="51"/>
  <c r="D63" i="51"/>
  <c r="D13" i="51"/>
  <c r="D69" i="51"/>
  <c r="D16" i="51"/>
  <c r="D72" i="51"/>
  <c r="D19" i="51"/>
  <c r="D75" i="51"/>
  <c r="C17" i="51"/>
  <c r="D17" i="51"/>
  <c r="D73" i="51"/>
  <c r="C73" i="51"/>
  <c r="C14" i="51"/>
  <c r="D15" i="51"/>
  <c r="D71" i="51"/>
  <c r="C11" i="51"/>
  <c r="C67" i="51"/>
  <c r="D12" i="51"/>
  <c r="D68" i="51"/>
  <c r="D14" i="51"/>
  <c r="D70" i="51"/>
  <c r="C70" i="51"/>
  <c r="D11" i="51"/>
  <c r="D67" i="51"/>
  <c r="C10" i="51"/>
  <c r="C66" i="51"/>
  <c r="D10" i="51"/>
  <c r="D66" i="51"/>
  <c r="C20" i="51"/>
  <c r="C76" i="51"/>
  <c r="C29" i="51"/>
  <c r="C80" i="51"/>
  <c r="D20" i="51"/>
  <c r="D76" i="51"/>
  <c r="C30" i="51"/>
  <c r="D30" i="51"/>
  <c r="D29" i="51"/>
  <c r="D80" i="51"/>
  <c r="H17" i="39"/>
  <c r="I21" i="39"/>
  <c r="O23" i="49"/>
  <c r="N23" i="49"/>
  <c r="M23" i="49"/>
  <c r="L23" i="49"/>
  <c r="K23" i="49"/>
  <c r="J23" i="49"/>
  <c r="I23" i="49"/>
  <c r="H23" i="49"/>
  <c r="G23" i="49"/>
  <c r="F23" i="49"/>
  <c r="E23" i="49"/>
  <c r="D23" i="49"/>
  <c r="C23" i="49"/>
  <c r="O18" i="49"/>
  <c r="N18" i="49"/>
  <c r="M18" i="49"/>
  <c r="L18" i="49"/>
  <c r="K18" i="49"/>
  <c r="J18" i="49"/>
  <c r="I18" i="49"/>
  <c r="H18" i="49"/>
  <c r="G18" i="49"/>
  <c r="F18" i="49"/>
  <c r="E18" i="49"/>
  <c r="D18" i="49"/>
  <c r="C18" i="49"/>
  <c r="O13" i="49"/>
  <c r="N13" i="49"/>
  <c r="M13" i="49"/>
  <c r="L13" i="49"/>
  <c r="K13" i="49"/>
  <c r="J13" i="49"/>
  <c r="I13" i="49"/>
  <c r="H13" i="49"/>
  <c r="G13" i="49"/>
  <c r="F13" i="49"/>
  <c r="E13" i="49"/>
  <c r="D13" i="49"/>
  <c r="C13" i="49"/>
  <c r="O8" i="49"/>
  <c r="N8" i="49"/>
  <c r="M8" i="49"/>
  <c r="L8" i="49"/>
  <c r="K8" i="49"/>
  <c r="J8" i="49"/>
  <c r="I8" i="49"/>
  <c r="H8" i="49"/>
  <c r="G8" i="49"/>
  <c r="F8" i="49"/>
  <c r="E8" i="49"/>
  <c r="D8" i="49"/>
  <c r="C8" i="49"/>
  <c r="N11" i="48"/>
  <c r="M11" i="48"/>
  <c r="L11" i="48"/>
  <c r="K11" i="48"/>
  <c r="J11" i="48"/>
  <c r="I11" i="48"/>
  <c r="O9" i="48"/>
  <c r="O8" i="48"/>
  <c r="O6" i="48"/>
  <c r="O5" i="48"/>
  <c r="O4" i="48"/>
  <c r="N7" i="48"/>
  <c r="M7" i="48"/>
  <c r="L7" i="48"/>
  <c r="K7" i="48"/>
  <c r="J7" i="48"/>
  <c r="I7" i="48"/>
  <c r="H29" i="39"/>
  <c r="O7" i="48"/>
  <c r="O10" i="48"/>
  <c r="O11" i="48"/>
  <c r="V19" i="8"/>
  <c r="I29" i="39"/>
  <c r="BB40" i="36"/>
  <c r="BB39" i="36"/>
  <c r="BB33" i="36"/>
  <c r="H21" i="37"/>
  <c r="BB32" i="36"/>
  <c r="H18" i="37"/>
  <c r="H24" i="37"/>
  <c r="L37" i="43"/>
  <c r="J37" i="43"/>
  <c r="K37" i="43"/>
  <c r="I37" i="43"/>
  <c r="D37" i="43"/>
  <c r="AS16" i="42"/>
  <c r="AS15" i="42"/>
  <c r="AS14" i="42"/>
  <c r="AS13" i="42"/>
  <c r="AS12" i="42"/>
  <c r="AS11" i="42"/>
  <c r="AS10" i="42"/>
  <c r="AS9" i="42"/>
  <c r="AS8" i="42"/>
  <c r="AS7" i="42"/>
  <c r="AS6" i="42"/>
  <c r="AO16" i="42"/>
  <c r="AO15" i="42"/>
  <c r="AO14" i="42"/>
  <c r="AO13" i="42"/>
  <c r="AO12" i="42"/>
  <c r="AO11" i="42"/>
  <c r="AO10" i="42"/>
  <c r="AO9" i="42"/>
  <c r="AO8" i="42"/>
  <c r="AO7" i="42"/>
  <c r="AO6" i="42"/>
  <c r="AJ17" i="42"/>
  <c r="AE17" i="42"/>
  <c r="AA16" i="42"/>
  <c r="AA15" i="42"/>
  <c r="AA14" i="42"/>
  <c r="AA13" i="42"/>
  <c r="AA12" i="42"/>
  <c r="AA11" i="42"/>
  <c r="AA10" i="42"/>
  <c r="AA9" i="42"/>
  <c r="AA8" i="42"/>
  <c r="AA7" i="42"/>
  <c r="AA6" i="42"/>
  <c r="V17" i="42"/>
  <c r="Q17" i="42"/>
  <c r="H17" i="42"/>
  <c r="M16" i="42"/>
  <c r="AA17" i="42"/>
  <c r="AO17" i="42"/>
  <c r="M9" i="42"/>
  <c r="M11" i="42"/>
  <c r="M17" i="42"/>
  <c r="AS17" i="42"/>
  <c r="M10" i="42"/>
  <c r="M12" i="42"/>
  <c r="M13" i="42"/>
  <c r="M7" i="42"/>
  <c r="M15" i="42"/>
  <c r="M6" i="42"/>
  <c r="M14" i="42"/>
  <c r="M8" i="42"/>
  <c r="BB41" i="36"/>
  <c r="BB34" i="36"/>
  <c r="K19" i="51"/>
  <c r="K75" i="51"/>
  <c r="K18" i="51"/>
  <c r="K74" i="51"/>
  <c r="K16" i="51"/>
  <c r="K72" i="51"/>
  <c r="K15" i="51"/>
  <c r="K71" i="51"/>
  <c r="K13" i="51"/>
  <c r="K69" i="51"/>
  <c r="K12" i="51"/>
  <c r="K68" i="51"/>
  <c r="K9" i="51"/>
  <c r="K65" i="51"/>
  <c r="K7" i="51"/>
  <c r="K64" i="51"/>
  <c r="K6" i="51"/>
  <c r="K63" i="51"/>
  <c r="K11" i="51"/>
  <c r="K67" i="51"/>
  <c r="K14" i="51"/>
  <c r="K70" i="51"/>
  <c r="K17" i="51"/>
  <c r="K73" i="51"/>
  <c r="K5" i="51"/>
  <c r="O7" i="51"/>
  <c r="O64" i="51"/>
  <c r="M7" i="51"/>
  <c r="M64" i="51"/>
  <c r="M9" i="51"/>
  <c r="M65" i="51"/>
  <c r="BC32" i="36"/>
  <c r="L18" i="37"/>
  <c r="BC33" i="36"/>
  <c r="L21" i="37"/>
  <c r="BC39" i="36"/>
  <c r="BC40" i="36"/>
  <c r="L118" i="5"/>
  <c r="Y6" i="9"/>
  <c r="M118" i="5"/>
  <c r="Z6" i="9"/>
  <c r="N118" i="5"/>
  <c r="AA6" i="9"/>
  <c r="O118" i="5"/>
  <c r="AB6" i="9"/>
  <c r="P118" i="5"/>
  <c r="AC6" i="9"/>
  <c r="Q118" i="5"/>
  <c r="AD6" i="9"/>
  <c r="L121" i="5"/>
  <c r="M121" i="5"/>
  <c r="N121" i="5"/>
  <c r="O121" i="5"/>
  <c r="P121" i="5"/>
  <c r="Q121" i="5"/>
  <c r="L124" i="5"/>
  <c r="M124" i="5"/>
  <c r="N124" i="5"/>
  <c r="O124" i="5"/>
  <c r="P124" i="5"/>
  <c r="Q124" i="5"/>
  <c r="L138" i="5"/>
  <c r="M138" i="5"/>
  <c r="N138" i="5"/>
  <c r="O138" i="5"/>
  <c r="P138" i="5"/>
  <c r="Q138" i="5"/>
  <c r="K118" i="5"/>
  <c r="X6" i="9"/>
  <c r="L15" i="51"/>
  <c r="L71" i="51"/>
  <c r="E38" i="51"/>
  <c r="H56" i="51"/>
  <c r="K62" i="51"/>
  <c r="L24" i="37"/>
  <c r="L11" i="51"/>
  <c r="L67" i="51"/>
  <c r="L27" i="51"/>
  <c r="L9" i="51"/>
  <c r="L18" i="51"/>
  <c r="L74" i="51"/>
  <c r="L7" i="51"/>
  <c r="L64" i="51"/>
  <c r="L5" i="51"/>
  <c r="L62" i="51"/>
  <c r="L13" i="51"/>
  <c r="L69" i="51"/>
  <c r="L19" i="51"/>
  <c r="L75" i="51"/>
  <c r="L6" i="51"/>
  <c r="L63" i="51"/>
  <c r="L21" i="51"/>
  <c r="L77" i="51"/>
  <c r="L26" i="51"/>
  <c r="L24" i="51"/>
  <c r="L78" i="51"/>
  <c r="L25" i="51"/>
  <c r="L16" i="51"/>
  <c r="L72" i="51"/>
  <c r="K10" i="51"/>
  <c r="L22" i="51"/>
  <c r="L23" i="51"/>
  <c r="L14" i="51"/>
  <c r="L70" i="51"/>
  <c r="L17" i="51"/>
  <c r="L73" i="51"/>
  <c r="L12" i="51"/>
  <c r="L68" i="51"/>
  <c r="L8" i="51"/>
  <c r="L28" i="51"/>
  <c r="L79" i="51"/>
  <c r="BC34" i="36"/>
  <c r="BC41" i="36"/>
  <c r="H46" i="51"/>
  <c r="H45" i="51"/>
  <c r="H47" i="51"/>
  <c r="H44" i="51"/>
  <c r="L10" i="51"/>
  <c r="L66" i="51"/>
  <c r="K66" i="51"/>
  <c r="L65" i="51"/>
  <c r="K20" i="51"/>
  <c r="K66" i="7"/>
  <c r="E64" i="7"/>
  <c r="E63" i="7"/>
  <c r="E62" i="7"/>
  <c r="E61" i="7"/>
  <c r="E60" i="7"/>
  <c r="E59" i="7"/>
  <c r="E58" i="7"/>
  <c r="E57" i="7"/>
  <c r="L37" i="37"/>
  <c r="E56" i="7"/>
  <c r="L36" i="37"/>
  <c r="E55" i="7"/>
  <c r="E54" i="7"/>
  <c r="E53" i="7"/>
  <c r="E52" i="7"/>
  <c r="E51" i="7"/>
  <c r="L35" i="37"/>
  <c r="E50" i="7"/>
  <c r="E49" i="7"/>
  <c r="L34" i="37"/>
  <c r="E48" i="7"/>
  <c r="E47" i="7"/>
  <c r="E46" i="7"/>
  <c r="E45" i="7"/>
  <c r="E44" i="7"/>
  <c r="E43" i="7"/>
  <c r="E42" i="7"/>
  <c r="L33" i="37"/>
  <c r="O69" i="7"/>
  <c r="P69" i="7"/>
  <c r="Q69" i="7"/>
  <c r="R69" i="7"/>
  <c r="S69" i="7"/>
  <c r="T69" i="7"/>
  <c r="U69" i="7"/>
  <c r="V69" i="7"/>
  <c r="E5" i="7"/>
  <c r="L31" i="7"/>
  <c r="M31" i="7"/>
  <c r="N31" i="7"/>
  <c r="O31" i="7"/>
  <c r="P31" i="7"/>
  <c r="Q31" i="7"/>
  <c r="R31" i="7"/>
  <c r="S31" i="7"/>
  <c r="T31" i="7"/>
  <c r="U31" i="7"/>
  <c r="V31" i="7"/>
  <c r="K31" i="7"/>
  <c r="L20" i="51"/>
  <c r="L76" i="51"/>
  <c r="K76" i="51"/>
  <c r="L39" i="37"/>
  <c r="L38" i="37"/>
  <c r="K29" i="51"/>
  <c r="K80" i="51"/>
  <c r="K68" i="7"/>
  <c r="E41" i="7"/>
  <c r="I9" i="5"/>
  <c r="J9" i="5"/>
  <c r="K9" i="5"/>
  <c r="L9" i="5"/>
  <c r="M9" i="5"/>
  <c r="N9" i="5"/>
  <c r="O9" i="5"/>
  <c r="P9" i="5"/>
  <c r="Q9" i="5"/>
  <c r="R9" i="5"/>
  <c r="S9" i="5"/>
  <c r="I21" i="5"/>
  <c r="J21" i="5"/>
  <c r="K21" i="5"/>
  <c r="L21" i="5"/>
  <c r="M21" i="5"/>
  <c r="N21" i="5"/>
  <c r="O21" i="5"/>
  <c r="P21" i="5"/>
  <c r="Q21" i="5"/>
  <c r="R21" i="5"/>
  <c r="S21" i="5"/>
  <c r="B14" i="5"/>
  <c r="B13" i="5"/>
  <c r="L40" i="37"/>
  <c r="K30" i="51"/>
  <c r="L30" i="51"/>
  <c r="L29" i="51"/>
  <c r="L80" i="51"/>
  <c r="J42" i="37"/>
  <c r="K27" i="8"/>
  <c r="L37" i="9"/>
  <c r="L27" i="8"/>
  <c r="G27" i="8"/>
  <c r="M27" i="8"/>
  <c r="H27" i="8"/>
  <c r="F19" i="37"/>
  <c r="B34" i="5"/>
  <c r="B37" i="5"/>
  <c r="H118" i="5"/>
  <c r="S118" i="5"/>
  <c r="R118" i="5"/>
  <c r="AE6" i="9"/>
  <c r="J118" i="5"/>
  <c r="W6" i="9"/>
  <c r="I118" i="5"/>
  <c r="S33" i="5"/>
  <c r="R33" i="5"/>
  <c r="Q33" i="5"/>
  <c r="P33" i="5"/>
  <c r="O33" i="5"/>
  <c r="N33" i="5"/>
  <c r="M33" i="5"/>
  <c r="L33" i="5"/>
  <c r="K33" i="5"/>
  <c r="J33" i="5"/>
  <c r="I33" i="5"/>
  <c r="H33" i="5"/>
  <c r="H9" i="5"/>
  <c r="V6" i="9"/>
  <c r="U6" i="9"/>
  <c r="W9" i="36"/>
  <c r="AF6" i="9"/>
  <c r="E24" i="8"/>
  <c r="E25" i="8"/>
  <c r="D40" i="1"/>
  <c r="B113" i="5"/>
  <c r="B133" i="5"/>
  <c r="S138" i="5"/>
  <c r="R138" i="5"/>
  <c r="K138" i="5"/>
  <c r="J138" i="5"/>
  <c r="I138" i="5"/>
  <c r="H138" i="5"/>
  <c r="B126" i="5"/>
  <c r="B125" i="5"/>
  <c r="S124" i="5"/>
  <c r="R124" i="5"/>
  <c r="O117" i="5"/>
  <c r="N117" i="5"/>
  <c r="K124" i="5"/>
  <c r="N69" i="7"/>
  <c r="J124" i="5"/>
  <c r="M69" i="7"/>
  <c r="I124" i="5"/>
  <c r="H124" i="5"/>
  <c r="B123" i="5"/>
  <c r="B122" i="5"/>
  <c r="S121" i="5"/>
  <c r="R121" i="5"/>
  <c r="Q117" i="5"/>
  <c r="P117" i="5"/>
  <c r="M117" i="5"/>
  <c r="L117" i="5"/>
  <c r="K121" i="5"/>
  <c r="J121" i="5"/>
  <c r="I121" i="5"/>
  <c r="H121" i="5"/>
  <c r="B120" i="5"/>
  <c r="B119" i="5"/>
  <c r="B116" i="5"/>
  <c r="B114" i="5"/>
  <c r="S112" i="5"/>
  <c r="R112" i="5"/>
  <c r="Q112" i="5"/>
  <c r="P112" i="5"/>
  <c r="O112" i="5"/>
  <c r="N112" i="5"/>
  <c r="M112" i="5"/>
  <c r="L112" i="5"/>
  <c r="K112" i="5"/>
  <c r="J112" i="5"/>
  <c r="I112" i="5"/>
  <c r="H112" i="5"/>
  <c r="S96" i="5"/>
  <c r="I96" i="5"/>
  <c r="J96" i="5"/>
  <c r="K96" i="5"/>
  <c r="L96" i="5"/>
  <c r="M96" i="5"/>
  <c r="N96" i="5"/>
  <c r="O96" i="5"/>
  <c r="P96" i="5"/>
  <c r="Q96" i="5"/>
  <c r="R96" i="5"/>
  <c r="H96" i="5"/>
  <c r="I93" i="5"/>
  <c r="J93" i="5"/>
  <c r="K93" i="5"/>
  <c r="L93" i="5"/>
  <c r="M93" i="5"/>
  <c r="N93" i="5"/>
  <c r="O93" i="5"/>
  <c r="P93" i="5"/>
  <c r="Q93" i="5"/>
  <c r="R93" i="5"/>
  <c r="S93" i="5"/>
  <c r="H93" i="5"/>
  <c r="H88" i="5"/>
  <c r="I81" i="5"/>
  <c r="J81" i="5"/>
  <c r="K81" i="5"/>
  <c r="L81" i="5"/>
  <c r="M81" i="5"/>
  <c r="N81" i="5"/>
  <c r="O81" i="5"/>
  <c r="P81" i="5"/>
  <c r="Q81" i="5"/>
  <c r="R81" i="5"/>
  <c r="S81" i="5"/>
  <c r="H81" i="5"/>
  <c r="B48" i="5"/>
  <c r="B43" i="5"/>
  <c r="B35" i="5"/>
  <c r="B33" i="5"/>
  <c r="B38" i="5"/>
  <c r="B36" i="5"/>
  <c r="B40" i="5"/>
  <c r="B41" i="5"/>
  <c r="H53" i="5"/>
  <c r="I88" i="5"/>
  <c r="J88" i="5"/>
  <c r="K88" i="5"/>
  <c r="L88" i="5"/>
  <c r="M88" i="5"/>
  <c r="N88" i="5"/>
  <c r="O88" i="5"/>
  <c r="P88" i="5"/>
  <c r="Q88" i="5"/>
  <c r="R88" i="5"/>
  <c r="S88" i="5"/>
  <c r="H70" i="5"/>
  <c r="C64" i="5"/>
  <c r="H36" i="5"/>
  <c r="I36" i="5"/>
  <c r="J36" i="5"/>
  <c r="K36" i="5"/>
  <c r="L36" i="5"/>
  <c r="M36" i="5"/>
  <c r="N36" i="5"/>
  <c r="O36" i="5"/>
  <c r="P36" i="5"/>
  <c r="Q36" i="5"/>
  <c r="R36" i="5"/>
  <c r="S36" i="5"/>
  <c r="H39" i="5"/>
  <c r="I39" i="5"/>
  <c r="J39" i="5"/>
  <c r="K39" i="5"/>
  <c r="L39" i="5"/>
  <c r="M39" i="5"/>
  <c r="N39" i="5"/>
  <c r="O39" i="5"/>
  <c r="P39" i="5"/>
  <c r="Q39" i="5"/>
  <c r="R39" i="5"/>
  <c r="S39" i="5"/>
  <c r="I53" i="5"/>
  <c r="J53" i="5"/>
  <c r="K53" i="5"/>
  <c r="L53" i="5"/>
  <c r="M53" i="5"/>
  <c r="N53" i="5"/>
  <c r="O53" i="5"/>
  <c r="P53" i="5"/>
  <c r="Q53" i="5"/>
  <c r="R53" i="5"/>
  <c r="S53" i="5"/>
  <c r="B31" i="5"/>
  <c r="B29" i="5"/>
  <c r="B28" i="5"/>
  <c r="H21" i="5"/>
  <c r="S15" i="5"/>
  <c r="R15" i="5"/>
  <c r="Q15" i="5"/>
  <c r="P15" i="5"/>
  <c r="O15" i="5"/>
  <c r="N15" i="5"/>
  <c r="M15" i="5"/>
  <c r="L15" i="5"/>
  <c r="K15" i="5"/>
  <c r="J15" i="5"/>
  <c r="I15" i="5"/>
  <c r="H15" i="5"/>
  <c r="I12" i="5"/>
  <c r="J12" i="5"/>
  <c r="K12" i="5"/>
  <c r="L12" i="5"/>
  <c r="L8" i="5"/>
  <c r="M12" i="5"/>
  <c r="N12" i="5"/>
  <c r="O12" i="5"/>
  <c r="P12" i="5"/>
  <c r="Q12" i="5"/>
  <c r="R12" i="5"/>
  <c r="S12" i="5"/>
  <c r="H12" i="5"/>
  <c r="W19" i="36"/>
  <c r="L69" i="7"/>
  <c r="E13" i="51"/>
  <c r="E69" i="51"/>
  <c r="E134" i="5"/>
  <c r="G115" i="5"/>
  <c r="B27" i="5"/>
  <c r="E6" i="51"/>
  <c r="E63" i="51"/>
  <c r="I18" i="51"/>
  <c r="I74" i="51"/>
  <c r="I6" i="51"/>
  <c r="I63" i="51"/>
  <c r="W11" i="36"/>
  <c r="W13" i="36"/>
  <c r="E18" i="51"/>
  <c r="E74" i="51"/>
  <c r="U20" i="9"/>
  <c r="K40" i="7"/>
  <c r="V20" i="9"/>
  <c r="L40" i="7"/>
  <c r="AE20" i="9"/>
  <c r="U40" i="7"/>
  <c r="X20" i="9"/>
  <c r="X57" i="9"/>
  <c r="N40" i="7"/>
  <c r="AF20" i="9"/>
  <c r="V40" i="7"/>
  <c r="Y20" i="9"/>
  <c r="Y57" i="9"/>
  <c r="O40" i="7"/>
  <c r="Z20" i="9"/>
  <c r="Z57" i="9"/>
  <c r="P40" i="7"/>
  <c r="AA20" i="9"/>
  <c r="AA57" i="9"/>
  <c r="Q40" i="7"/>
  <c r="AC20" i="9"/>
  <c r="AC57" i="9"/>
  <c r="S40" i="7"/>
  <c r="AB20" i="9"/>
  <c r="AB57" i="9"/>
  <c r="R40" i="7"/>
  <c r="W20" i="9"/>
  <c r="W57" i="9"/>
  <c r="M40" i="7"/>
  <c r="AD20" i="9"/>
  <c r="T40" i="7"/>
  <c r="I13" i="51"/>
  <c r="R117" i="5"/>
  <c r="O106" i="5"/>
  <c r="K106" i="5"/>
  <c r="K117" i="5"/>
  <c r="K127" i="5"/>
  <c r="N8" i="5"/>
  <c r="B53" i="5"/>
  <c r="I117" i="5"/>
  <c r="M8" i="5"/>
  <c r="N23" i="50"/>
  <c r="F3" i="49"/>
  <c r="F3" i="48"/>
  <c r="O23" i="50"/>
  <c r="G3" i="48"/>
  <c r="G3" i="49"/>
  <c r="S117" i="5"/>
  <c r="S8" i="5"/>
  <c r="S106" i="5"/>
  <c r="R23" i="50"/>
  <c r="J3" i="49"/>
  <c r="J3" i="48"/>
  <c r="U23" i="50"/>
  <c r="M3" i="48"/>
  <c r="M3" i="49"/>
  <c r="P23" i="50"/>
  <c r="H3" i="49"/>
  <c r="H3" i="48"/>
  <c r="I106" i="5"/>
  <c r="Q23" i="50"/>
  <c r="I3" i="49"/>
  <c r="I3" i="48"/>
  <c r="K8" i="5"/>
  <c r="R8" i="5"/>
  <c r="J8" i="5"/>
  <c r="K23" i="50"/>
  <c r="C3" i="48"/>
  <c r="C3" i="49"/>
  <c r="S23" i="50"/>
  <c r="K3" i="48"/>
  <c r="K3" i="49"/>
  <c r="M23" i="50"/>
  <c r="E3" i="48"/>
  <c r="E3" i="49"/>
  <c r="V23" i="50"/>
  <c r="N3" i="49"/>
  <c r="N3" i="48"/>
  <c r="L127" i="5"/>
  <c r="Q106" i="5"/>
  <c r="M127" i="5"/>
  <c r="Q8" i="5"/>
  <c r="I8" i="5"/>
  <c r="L23" i="50"/>
  <c r="D3" i="49"/>
  <c r="D3" i="48"/>
  <c r="T23" i="50"/>
  <c r="L3" i="48"/>
  <c r="L3" i="49"/>
  <c r="O8" i="5"/>
  <c r="BB36" i="36"/>
  <c r="K37" i="7"/>
  <c r="B81" i="5"/>
  <c r="L37" i="7"/>
  <c r="P127" i="5"/>
  <c r="M106" i="5"/>
  <c r="M37" i="7"/>
  <c r="U37" i="7"/>
  <c r="K69" i="7"/>
  <c r="K70" i="7"/>
  <c r="N37" i="7"/>
  <c r="V37" i="7"/>
  <c r="H117" i="5"/>
  <c r="N127" i="5"/>
  <c r="O127" i="5"/>
  <c r="P8" i="5"/>
  <c r="P106" i="5"/>
  <c r="B118" i="5"/>
  <c r="Q127" i="5"/>
  <c r="B112" i="5"/>
  <c r="C115" i="5"/>
  <c r="O37" i="7"/>
  <c r="S37" i="7"/>
  <c r="P37" i="7"/>
  <c r="T37" i="7"/>
  <c r="Q37" i="7"/>
  <c r="R37" i="7"/>
  <c r="J117" i="5"/>
  <c r="H80" i="5"/>
  <c r="R80" i="5"/>
  <c r="N80" i="5"/>
  <c r="AA55" i="9"/>
  <c r="H106" i="5"/>
  <c r="L106" i="5"/>
  <c r="B121" i="5"/>
  <c r="B124" i="5"/>
  <c r="B128" i="5"/>
  <c r="B39" i="5"/>
  <c r="B32" i="5"/>
  <c r="B93" i="5"/>
  <c r="J80" i="5"/>
  <c r="W55" i="9"/>
  <c r="B96" i="5"/>
  <c r="R106" i="5"/>
  <c r="N106" i="5"/>
  <c r="J106" i="5"/>
  <c r="Q80" i="5"/>
  <c r="M80" i="5"/>
  <c r="Z55" i="9"/>
  <c r="B88" i="5"/>
  <c r="P80" i="5"/>
  <c r="AC55" i="9"/>
  <c r="L80" i="5"/>
  <c r="Y55" i="9"/>
  <c r="S80" i="5"/>
  <c r="O80" i="5"/>
  <c r="AB55" i="9"/>
  <c r="K80" i="5"/>
  <c r="X55" i="9"/>
  <c r="I80" i="5"/>
  <c r="C61" i="5"/>
  <c r="C62" i="5"/>
  <c r="C60" i="5"/>
  <c r="C59" i="5"/>
  <c r="S32" i="5"/>
  <c r="S42" i="5"/>
  <c r="S54" i="5"/>
  <c r="O32" i="5"/>
  <c r="O42" i="5"/>
  <c r="O54" i="5"/>
  <c r="K32" i="5"/>
  <c r="K42" i="5"/>
  <c r="K54" i="5"/>
  <c r="R32" i="5"/>
  <c r="R42" i="5"/>
  <c r="R54" i="5"/>
  <c r="N32" i="5"/>
  <c r="N42" i="5"/>
  <c r="N54" i="5"/>
  <c r="J32" i="5"/>
  <c r="J42" i="5"/>
  <c r="J54" i="5"/>
  <c r="Q32" i="5"/>
  <c r="Q42" i="5"/>
  <c r="Q54" i="5"/>
  <c r="M32" i="5"/>
  <c r="M42" i="5"/>
  <c r="M54" i="5"/>
  <c r="I32" i="5"/>
  <c r="I42" i="5"/>
  <c r="I54" i="5"/>
  <c r="P32" i="5"/>
  <c r="P42" i="5"/>
  <c r="P54" i="5"/>
  <c r="L32" i="5"/>
  <c r="L42" i="5"/>
  <c r="L54" i="5"/>
  <c r="H32" i="5"/>
  <c r="H42" i="5"/>
  <c r="H54" i="5"/>
  <c r="B20" i="5"/>
  <c r="B19" i="5"/>
  <c r="B17" i="5"/>
  <c r="B16" i="5"/>
  <c r="B11" i="5"/>
  <c r="B10" i="5"/>
  <c r="B6" i="5"/>
  <c r="B7" i="5"/>
  <c r="S4" i="5"/>
  <c r="R4" i="5"/>
  <c r="Q4" i="5"/>
  <c r="P4" i="5"/>
  <c r="O4" i="5"/>
  <c r="N4" i="5"/>
  <c r="M4" i="5"/>
  <c r="L4" i="5"/>
  <c r="L18" i="5"/>
  <c r="K4" i="5"/>
  <c r="J4" i="5"/>
  <c r="I4" i="5"/>
  <c r="H4" i="5"/>
  <c r="H8" i="5"/>
  <c r="V55" i="9"/>
  <c r="I127" i="5"/>
  <c r="I139" i="5"/>
  <c r="E117" i="5"/>
  <c r="G117" i="5"/>
  <c r="V57" i="9"/>
  <c r="M13" i="51"/>
  <c r="M69" i="51"/>
  <c r="I69" i="51"/>
  <c r="U57" i="9"/>
  <c r="E5" i="51"/>
  <c r="F6" i="51"/>
  <c r="F63" i="51"/>
  <c r="AF55" i="9"/>
  <c r="E97" i="5"/>
  <c r="E121" i="5"/>
  <c r="W7" i="36"/>
  <c r="H32" i="37"/>
  <c r="E115" i="5"/>
  <c r="E137" i="5"/>
  <c r="W15" i="36"/>
  <c r="S127" i="5"/>
  <c r="E112" i="5"/>
  <c r="E136" i="5"/>
  <c r="E132" i="5"/>
  <c r="E125" i="5"/>
  <c r="E114" i="5"/>
  <c r="E128" i="5"/>
  <c r="E133" i="5"/>
  <c r="E130" i="5"/>
  <c r="E123" i="5"/>
  <c r="E135" i="5"/>
  <c r="E118" i="5"/>
  <c r="E120" i="5"/>
  <c r="E131" i="5"/>
  <c r="E116" i="5"/>
  <c r="E113" i="5"/>
  <c r="AF57" i="9"/>
  <c r="AE55" i="9"/>
  <c r="E119" i="5"/>
  <c r="E126" i="5"/>
  <c r="E129" i="5"/>
  <c r="U55" i="9"/>
  <c r="E124" i="5"/>
  <c r="E122" i="5"/>
  <c r="E138" i="5"/>
  <c r="R127" i="5"/>
  <c r="U25" i="50"/>
  <c r="U26" i="50"/>
  <c r="AE57" i="9"/>
  <c r="AD55" i="9"/>
  <c r="AD57" i="9"/>
  <c r="M18" i="51"/>
  <c r="M74" i="51"/>
  <c r="O18" i="51"/>
  <c r="O74" i="51"/>
  <c r="I5" i="51"/>
  <c r="O6" i="51"/>
  <c r="O63" i="51"/>
  <c r="M6" i="51"/>
  <c r="M63" i="51"/>
  <c r="C136" i="5"/>
  <c r="C135" i="5"/>
  <c r="C137" i="5"/>
  <c r="C134" i="5"/>
  <c r="G136" i="5"/>
  <c r="G135" i="5"/>
  <c r="G137" i="5"/>
  <c r="G134" i="5"/>
  <c r="C125" i="5"/>
  <c r="C130" i="5"/>
  <c r="C131" i="5"/>
  <c r="C132" i="5"/>
  <c r="C129" i="5"/>
  <c r="G130" i="5"/>
  <c r="G131" i="5"/>
  <c r="G132" i="5"/>
  <c r="G129" i="5"/>
  <c r="I18" i="5"/>
  <c r="I22" i="5"/>
  <c r="M18" i="5"/>
  <c r="M22" i="5"/>
  <c r="N18" i="5"/>
  <c r="N22" i="5"/>
  <c r="Q18" i="5"/>
  <c r="Q22" i="5"/>
  <c r="R18" i="5"/>
  <c r="R22" i="5"/>
  <c r="B21" i="5"/>
  <c r="H19" i="36"/>
  <c r="P18" i="5"/>
  <c r="P22" i="5"/>
  <c r="P139" i="5"/>
  <c r="S25" i="50"/>
  <c r="S26" i="50"/>
  <c r="O3" i="49"/>
  <c r="K139" i="5"/>
  <c r="X21" i="9"/>
  <c r="N25" i="50"/>
  <c r="N26" i="50"/>
  <c r="W23" i="50"/>
  <c r="O3" i="48"/>
  <c r="O139" i="5"/>
  <c r="R25" i="50"/>
  <c r="R26" i="50"/>
  <c r="C120" i="5"/>
  <c r="L25" i="50"/>
  <c r="L26" i="50"/>
  <c r="N139" i="5"/>
  <c r="Q25" i="50"/>
  <c r="Q26" i="50"/>
  <c r="L139" i="5"/>
  <c r="Y21" i="9"/>
  <c r="O25" i="50"/>
  <c r="O26" i="50"/>
  <c r="M139" i="5"/>
  <c r="Z21" i="9"/>
  <c r="P25" i="50"/>
  <c r="P26" i="50"/>
  <c r="J18" i="5"/>
  <c r="J22" i="5"/>
  <c r="C128" i="5"/>
  <c r="Q139" i="5"/>
  <c r="T25" i="50"/>
  <c r="T26" i="50"/>
  <c r="C123" i="5"/>
  <c r="G112" i="5"/>
  <c r="G128" i="5"/>
  <c r="G122" i="5"/>
  <c r="G119" i="5"/>
  <c r="G133" i="5"/>
  <c r="G120" i="5"/>
  <c r="G123" i="5"/>
  <c r="G116" i="5"/>
  <c r="G125" i="5"/>
  <c r="G114" i="5"/>
  <c r="G113" i="5"/>
  <c r="G126" i="5"/>
  <c r="G118" i="5"/>
  <c r="R19" i="36"/>
  <c r="C112" i="5"/>
  <c r="AL7" i="36"/>
  <c r="L32" i="37"/>
  <c r="G121" i="5"/>
  <c r="C124" i="5"/>
  <c r="AL13" i="36"/>
  <c r="E69" i="7"/>
  <c r="G138" i="5"/>
  <c r="B80" i="5"/>
  <c r="BA36" i="36"/>
  <c r="C121" i="5"/>
  <c r="AL11" i="36"/>
  <c r="C118" i="5"/>
  <c r="AL9" i="36"/>
  <c r="G124" i="5"/>
  <c r="C126" i="5"/>
  <c r="C122" i="5"/>
  <c r="C114" i="5"/>
  <c r="C119" i="5"/>
  <c r="C133" i="5"/>
  <c r="B9" i="5"/>
  <c r="H9" i="36"/>
  <c r="H127" i="5"/>
  <c r="C116" i="5"/>
  <c r="BC36" i="36"/>
  <c r="C113" i="5"/>
  <c r="E40" i="7"/>
  <c r="K18" i="5"/>
  <c r="K22" i="5"/>
  <c r="O18" i="5"/>
  <c r="O22" i="5"/>
  <c r="S18" i="5"/>
  <c r="S22" i="5"/>
  <c r="J127" i="5"/>
  <c r="M25" i="50"/>
  <c r="M26" i="50"/>
  <c r="B138" i="5"/>
  <c r="B117" i="5"/>
  <c r="C117" i="5"/>
  <c r="B12" i="5"/>
  <c r="H11" i="36"/>
  <c r="B42" i="5"/>
  <c r="B15" i="5"/>
  <c r="H13" i="36"/>
  <c r="B106" i="5"/>
  <c r="H18" i="5"/>
  <c r="H22" i="5"/>
  <c r="B4" i="5"/>
  <c r="C30" i="5"/>
  <c r="L22" i="5"/>
  <c r="V21" i="9"/>
  <c r="G127" i="5"/>
  <c r="BB27" i="36"/>
  <c r="BE33" i="36"/>
  <c r="H11" i="39"/>
  <c r="H18" i="39"/>
  <c r="W10" i="36"/>
  <c r="H17" i="37"/>
  <c r="W12" i="36"/>
  <c r="W20" i="36"/>
  <c r="K25" i="50"/>
  <c r="E127" i="5"/>
  <c r="R7" i="36"/>
  <c r="F32" i="37"/>
  <c r="F22" i="51"/>
  <c r="F5" i="51"/>
  <c r="F62" i="51"/>
  <c r="F7" i="51"/>
  <c r="F64" i="51"/>
  <c r="F13" i="51"/>
  <c r="F69" i="51"/>
  <c r="F28" i="51"/>
  <c r="F79" i="51"/>
  <c r="W14" i="36"/>
  <c r="F24" i="51"/>
  <c r="F78" i="51"/>
  <c r="F21" i="51"/>
  <c r="F77" i="51"/>
  <c r="F9" i="51"/>
  <c r="F26" i="51"/>
  <c r="F23" i="51"/>
  <c r="F27" i="51"/>
  <c r="F18" i="51"/>
  <c r="F74" i="51"/>
  <c r="F25" i="51"/>
  <c r="F8" i="51"/>
  <c r="E96" i="5"/>
  <c r="E106" i="5"/>
  <c r="E98" i="5"/>
  <c r="E62" i="51"/>
  <c r="E100" i="5"/>
  <c r="E80" i="5"/>
  <c r="E99" i="5"/>
  <c r="E105" i="5"/>
  <c r="E81" i="5"/>
  <c r="E82" i="5"/>
  <c r="E104" i="5"/>
  <c r="F58" i="9"/>
  <c r="I8" i="8"/>
  <c r="E93" i="5"/>
  <c r="E84" i="5"/>
  <c r="E102" i="5"/>
  <c r="E101" i="5"/>
  <c r="E88" i="5"/>
  <c r="E103" i="5"/>
  <c r="E83" i="5"/>
  <c r="J6" i="51"/>
  <c r="I62" i="51"/>
  <c r="AF58" i="9"/>
  <c r="W16" i="36"/>
  <c r="W17" i="36"/>
  <c r="W18" i="36"/>
  <c r="V25" i="50"/>
  <c r="V26" i="50"/>
  <c r="S139" i="5"/>
  <c r="AE58" i="9"/>
  <c r="R139" i="5"/>
  <c r="R141" i="5"/>
  <c r="S27" i="50"/>
  <c r="S28" i="50"/>
  <c r="AC21" i="9"/>
  <c r="Q27" i="50"/>
  <c r="Q28" i="50"/>
  <c r="AA21" i="9"/>
  <c r="R27" i="50"/>
  <c r="R28" i="50"/>
  <c r="AB21" i="9"/>
  <c r="T27" i="50"/>
  <c r="T28" i="50"/>
  <c r="AD21" i="9"/>
  <c r="M141" i="5"/>
  <c r="P27" i="50"/>
  <c r="P28" i="50"/>
  <c r="J9" i="51"/>
  <c r="N9" i="51"/>
  <c r="J8" i="51"/>
  <c r="J7" i="51"/>
  <c r="J25" i="51"/>
  <c r="N25" i="51"/>
  <c r="J22" i="51"/>
  <c r="N22" i="51"/>
  <c r="J5" i="51"/>
  <c r="J27" i="51"/>
  <c r="N27" i="51"/>
  <c r="J26" i="51"/>
  <c r="N26" i="51"/>
  <c r="J23" i="51"/>
  <c r="N23" i="51"/>
  <c r="J21" i="51"/>
  <c r="J24" i="51"/>
  <c r="J28" i="51"/>
  <c r="O5" i="51"/>
  <c r="O62" i="51"/>
  <c r="M5" i="51"/>
  <c r="M62" i="51"/>
  <c r="J18" i="51"/>
  <c r="J13" i="51"/>
  <c r="Q141" i="5"/>
  <c r="N141" i="5"/>
  <c r="P141" i="5"/>
  <c r="O27" i="50"/>
  <c r="O28" i="50"/>
  <c r="L141" i="5"/>
  <c r="L27" i="50"/>
  <c r="L28" i="50"/>
  <c r="I141" i="5"/>
  <c r="N27" i="50"/>
  <c r="N28" i="50"/>
  <c r="K141" i="5"/>
  <c r="O141" i="5"/>
  <c r="G104" i="5"/>
  <c r="G103" i="5"/>
  <c r="G102" i="5"/>
  <c r="G105" i="5"/>
  <c r="C102" i="5"/>
  <c r="C104" i="5"/>
  <c r="C105" i="5"/>
  <c r="C103" i="5"/>
  <c r="C99" i="5"/>
  <c r="C97" i="5"/>
  <c r="C100" i="5"/>
  <c r="C98" i="5"/>
  <c r="G97" i="5"/>
  <c r="G98" i="5"/>
  <c r="G99" i="5"/>
  <c r="G100" i="5"/>
  <c r="G101" i="5"/>
  <c r="G82" i="5"/>
  <c r="G84" i="5"/>
  <c r="G83" i="5"/>
  <c r="C84" i="5"/>
  <c r="C82" i="5"/>
  <c r="C83" i="5"/>
  <c r="J23" i="50"/>
  <c r="C49" i="5"/>
  <c r="C50" i="5"/>
  <c r="C51" i="5"/>
  <c r="C52" i="5"/>
  <c r="I21" i="37"/>
  <c r="I18" i="37"/>
  <c r="I35" i="37"/>
  <c r="I34" i="37"/>
  <c r="I36" i="37"/>
  <c r="I38" i="37"/>
  <c r="I37" i="37"/>
  <c r="I33" i="37"/>
  <c r="I39" i="37"/>
  <c r="I40" i="37"/>
  <c r="C93" i="5"/>
  <c r="C101" i="5"/>
  <c r="C96" i="5"/>
  <c r="C88" i="5"/>
  <c r="H7" i="36"/>
  <c r="H12" i="36"/>
  <c r="F23" i="50"/>
  <c r="L17" i="37"/>
  <c r="I11" i="39"/>
  <c r="K26" i="50"/>
  <c r="G93" i="5"/>
  <c r="G81" i="5"/>
  <c r="C32" i="5"/>
  <c r="H15" i="36"/>
  <c r="G106" i="5"/>
  <c r="AG19" i="36"/>
  <c r="BC27" i="36"/>
  <c r="R20" i="36"/>
  <c r="AB19" i="36"/>
  <c r="C138" i="5"/>
  <c r="AL19" i="36"/>
  <c r="AL14" i="36"/>
  <c r="H139" i="5"/>
  <c r="C106" i="5"/>
  <c r="M19" i="36"/>
  <c r="AL15" i="36"/>
  <c r="AL17" i="36"/>
  <c r="AL10" i="36"/>
  <c r="G96" i="5"/>
  <c r="C80" i="5"/>
  <c r="M7" i="36"/>
  <c r="BA26" i="36"/>
  <c r="BD36" i="36"/>
  <c r="G80" i="5"/>
  <c r="AG7" i="36"/>
  <c r="J32" i="37"/>
  <c r="AL12" i="36"/>
  <c r="C81" i="5"/>
  <c r="G88" i="5"/>
  <c r="F40" i="7"/>
  <c r="F42" i="7"/>
  <c r="B8" i="5"/>
  <c r="B18" i="5"/>
  <c r="J139" i="5"/>
  <c r="W21" i="9"/>
  <c r="B127" i="5"/>
  <c r="C127" i="5"/>
  <c r="C40" i="5"/>
  <c r="C37" i="5"/>
  <c r="C31" i="5"/>
  <c r="C35" i="5"/>
  <c r="C38" i="5"/>
  <c r="C48" i="5"/>
  <c r="C34" i="5"/>
  <c r="C28" i="5"/>
  <c r="C41" i="5"/>
  <c r="C43" i="5"/>
  <c r="C29" i="5"/>
  <c r="C33" i="5"/>
  <c r="C36" i="5"/>
  <c r="C53" i="5"/>
  <c r="C39" i="5"/>
  <c r="C27" i="5"/>
  <c r="B54" i="5"/>
  <c r="C10" i="5"/>
  <c r="AB7" i="36"/>
  <c r="BB26" i="36"/>
  <c r="BE36" i="36"/>
  <c r="F17" i="37"/>
  <c r="G17" i="37"/>
  <c r="BE32" i="36"/>
  <c r="BE40" i="36"/>
  <c r="BE39" i="36"/>
  <c r="AB20" i="36"/>
  <c r="G139" i="5"/>
  <c r="E139" i="5"/>
  <c r="W21" i="36"/>
  <c r="W22" i="36"/>
  <c r="F65" i="51"/>
  <c r="J65" i="51"/>
  <c r="N24" i="51"/>
  <c r="N78" i="51"/>
  <c r="J78" i="51"/>
  <c r="N7" i="51"/>
  <c r="N64" i="51"/>
  <c r="J64" i="51"/>
  <c r="N28" i="51"/>
  <c r="N79" i="51"/>
  <c r="J79" i="51"/>
  <c r="N21" i="51"/>
  <c r="N77" i="51"/>
  <c r="J77" i="51"/>
  <c r="N13" i="51"/>
  <c r="N69" i="51"/>
  <c r="J69" i="51"/>
  <c r="N18" i="51"/>
  <c r="N74" i="51"/>
  <c r="J74" i="51"/>
  <c r="N5" i="51"/>
  <c r="N62" i="51"/>
  <c r="J62" i="51"/>
  <c r="N6" i="51"/>
  <c r="N63" i="51"/>
  <c r="J63" i="51"/>
  <c r="AE21" i="9"/>
  <c r="U27" i="50"/>
  <c r="U28" i="50"/>
  <c r="V27" i="50"/>
  <c r="V28" i="50"/>
  <c r="S141" i="5"/>
  <c r="AF21" i="9"/>
  <c r="W25" i="50"/>
  <c r="W26" i="50"/>
  <c r="H141" i="5"/>
  <c r="U21" i="9"/>
  <c r="N8" i="51"/>
  <c r="N65" i="51"/>
  <c r="M27" i="50"/>
  <c r="M28" i="50"/>
  <c r="J141" i="5"/>
  <c r="H20" i="36"/>
  <c r="H14" i="36"/>
  <c r="H10" i="36"/>
  <c r="H16" i="36"/>
  <c r="M37" i="37"/>
  <c r="M38" i="37"/>
  <c r="M35" i="37"/>
  <c r="M33" i="37"/>
  <c r="M36" i="37"/>
  <c r="M34" i="37"/>
  <c r="M18" i="37"/>
  <c r="M21" i="37"/>
  <c r="B22" i="5"/>
  <c r="F25" i="50"/>
  <c r="F26" i="50"/>
  <c r="BC26" i="36"/>
  <c r="BF36" i="36"/>
  <c r="J17" i="37"/>
  <c r="K17" i="37"/>
  <c r="K27" i="50"/>
  <c r="G36" i="37"/>
  <c r="G35" i="37"/>
  <c r="G32" i="37"/>
  <c r="G37" i="37"/>
  <c r="G34" i="37"/>
  <c r="G33" i="37"/>
  <c r="G38" i="37"/>
  <c r="G39" i="37"/>
  <c r="G40" i="37"/>
  <c r="AL18" i="36"/>
  <c r="AL21" i="36"/>
  <c r="AQ7" i="36"/>
  <c r="AQ19" i="36"/>
  <c r="AL20" i="36"/>
  <c r="AG20" i="36"/>
  <c r="AL16" i="36"/>
  <c r="M20" i="36"/>
  <c r="BF32" i="36"/>
  <c r="BF33" i="36"/>
  <c r="BF40" i="36"/>
  <c r="BF39" i="36"/>
  <c r="H17" i="36"/>
  <c r="B139" i="5"/>
  <c r="C139" i="5"/>
  <c r="C42" i="5"/>
  <c r="C54" i="5"/>
  <c r="K28" i="50"/>
  <c r="W27" i="50"/>
  <c r="W28" i="50"/>
  <c r="AQ20" i="36"/>
  <c r="K32" i="37"/>
  <c r="K36" i="37"/>
  <c r="K38" i="37"/>
  <c r="K37" i="37"/>
  <c r="K35" i="37"/>
  <c r="K34" i="37"/>
  <c r="K33" i="37"/>
  <c r="K39" i="37"/>
  <c r="K40" i="37"/>
  <c r="C22" i="5"/>
  <c r="F27" i="50"/>
  <c r="F28" i="50"/>
  <c r="H18" i="36"/>
  <c r="H21" i="36"/>
  <c r="H22" i="36"/>
  <c r="AL22" i="36"/>
  <c r="C237" i="13"/>
  <c r="D237" i="13"/>
  <c r="M260" i="13"/>
  <c r="K260" i="13"/>
  <c r="I260" i="13"/>
  <c r="B260" i="13"/>
  <c r="C250" i="13"/>
  <c r="D250" i="13"/>
  <c r="C224" i="13"/>
  <c r="C260" i="13"/>
  <c r="D260" i="13"/>
  <c r="D224" i="13"/>
  <c r="U24" i="9"/>
  <c r="V24" i="9"/>
  <c r="W24" i="9"/>
  <c r="X24" i="9"/>
  <c r="Y24" i="9"/>
  <c r="Z24" i="9"/>
  <c r="AA24" i="9"/>
  <c r="AB24" i="9"/>
  <c r="AC24" i="9"/>
  <c r="AD24" i="9"/>
  <c r="AE24" i="9"/>
  <c r="AF24" i="9"/>
  <c r="U59" i="9"/>
  <c r="V59" i="9"/>
  <c r="W59" i="9"/>
  <c r="X59" i="9"/>
  <c r="Y59" i="9"/>
  <c r="Z59" i="9"/>
  <c r="AA59" i="9"/>
  <c r="AB59" i="9"/>
  <c r="AC59" i="9"/>
  <c r="F9" i="8"/>
  <c r="G9" i="8"/>
  <c r="J7" i="8"/>
  <c r="I9" i="8"/>
  <c r="L19" i="37"/>
  <c r="L20" i="37"/>
  <c r="M24" i="37"/>
  <c r="L22" i="37"/>
  <c r="L23" i="37"/>
  <c r="J10" i="8"/>
  <c r="F28" i="9"/>
  <c r="J13" i="8"/>
  <c r="J22" i="37"/>
  <c r="J19" i="37"/>
  <c r="I23" i="8"/>
  <c r="AD64" i="9"/>
  <c r="AC64" i="9"/>
  <c r="AB64" i="9"/>
  <c r="AB58" i="9"/>
  <c r="AA64" i="9"/>
  <c r="AA58" i="9"/>
  <c r="Z64" i="9"/>
  <c r="Z58" i="9"/>
  <c r="Y64" i="9"/>
  <c r="Y58" i="9"/>
  <c r="X64" i="9"/>
  <c r="X58" i="9"/>
  <c r="W64" i="9"/>
  <c r="W58" i="9"/>
  <c r="V64" i="9"/>
  <c r="U64" i="9"/>
  <c r="AD63" i="9"/>
  <c r="AC63" i="9"/>
  <c r="AB63" i="9"/>
  <c r="AA63" i="9"/>
  <c r="Z63" i="9"/>
  <c r="Y63" i="9"/>
  <c r="X63" i="9"/>
  <c r="W63" i="9"/>
  <c r="V63" i="9"/>
  <c r="U63" i="9"/>
  <c r="F22" i="37"/>
  <c r="F10" i="8"/>
  <c r="G26" i="8"/>
  <c r="AF47" i="9"/>
  <c r="AE47" i="9"/>
  <c r="AD47" i="9"/>
  <c r="AC47" i="9"/>
  <c r="AB47" i="9"/>
  <c r="AA47" i="9"/>
  <c r="Z47" i="9"/>
  <c r="X47" i="9"/>
  <c r="W47" i="9"/>
  <c r="V47" i="9"/>
  <c r="U47" i="9"/>
  <c r="AF29" i="9"/>
  <c r="AE29" i="9"/>
  <c r="AD29" i="9"/>
  <c r="AC29" i="9"/>
  <c r="AC23" i="9"/>
  <c r="AB29" i="9"/>
  <c r="AB23" i="9"/>
  <c r="AA29" i="9"/>
  <c r="AA23" i="9"/>
  <c r="Z29" i="9"/>
  <c r="Z23" i="9"/>
  <c r="Y29" i="9"/>
  <c r="Y23" i="9"/>
  <c r="X29" i="9"/>
  <c r="X23" i="9"/>
  <c r="W29" i="9"/>
  <c r="W23" i="9"/>
  <c r="V29" i="9"/>
  <c r="U29" i="9"/>
  <c r="AF28" i="9"/>
  <c r="AE28" i="9"/>
  <c r="AD28" i="9"/>
  <c r="AC28" i="9"/>
  <c r="AB28" i="9"/>
  <c r="AA28" i="9"/>
  <c r="Z28" i="9"/>
  <c r="Y28" i="9"/>
  <c r="X28" i="9"/>
  <c r="W28" i="9"/>
  <c r="V28" i="9"/>
  <c r="U28" i="9"/>
  <c r="H22" i="37"/>
  <c r="H23" i="37"/>
  <c r="H19" i="37"/>
  <c r="H20" i="37"/>
  <c r="I24" i="37"/>
  <c r="AF11" i="9"/>
  <c r="AF33" i="9"/>
  <c r="AE11" i="9"/>
  <c r="AE33" i="9"/>
  <c r="AD11" i="9"/>
  <c r="AD33" i="9"/>
  <c r="AC11" i="9"/>
  <c r="AC33" i="9"/>
  <c r="AB11" i="9"/>
  <c r="AB33" i="9"/>
  <c r="AA11" i="9"/>
  <c r="AA33" i="9"/>
  <c r="Z11" i="9"/>
  <c r="Z33" i="9"/>
  <c r="Y11" i="9"/>
  <c r="Y33" i="9"/>
  <c r="X11" i="9"/>
  <c r="X33" i="9"/>
  <c r="W11" i="9"/>
  <c r="W33" i="9"/>
  <c r="V11" i="9"/>
  <c r="V33" i="9"/>
  <c r="U11" i="9"/>
  <c r="U33" i="9"/>
  <c r="C8" i="9"/>
  <c r="H9" i="8"/>
  <c r="C29" i="8"/>
  <c r="E26" i="8"/>
  <c r="E20" i="8"/>
  <c r="I12" i="8"/>
  <c r="J11" i="8"/>
  <c r="I10" i="8"/>
  <c r="E9" i="8"/>
  <c r="V58" i="9"/>
  <c r="V23" i="9"/>
  <c r="U58" i="9"/>
  <c r="F8" i="8"/>
  <c r="U23" i="9"/>
  <c r="AF23" i="9"/>
  <c r="AE23" i="9"/>
  <c r="AD23" i="9"/>
  <c r="AD58" i="9"/>
  <c r="V20" i="8"/>
  <c r="Z10" i="8"/>
  <c r="AC58" i="9"/>
  <c r="F14" i="8"/>
  <c r="G13" i="8"/>
  <c r="G18" i="8"/>
  <c r="E12" i="8"/>
  <c r="F19" i="8"/>
  <c r="F23" i="8"/>
  <c r="I20" i="8"/>
  <c r="G24" i="8"/>
  <c r="F20" i="8"/>
  <c r="I19" i="8"/>
  <c r="G7" i="8"/>
  <c r="J24" i="8"/>
  <c r="E15" i="8"/>
  <c r="E10" i="8"/>
  <c r="F15" i="8"/>
  <c r="F26" i="8"/>
  <c r="G15" i="8"/>
  <c r="G12" i="8"/>
  <c r="I15" i="8"/>
  <c r="E23" i="8"/>
  <c r="F12" i="8"/>
  <c r="G10" i="8"/>
  <c r="J9" i="8"/>
  <c r="G11" i="8"/>
  <c r="J26" i="8"/>
  <c r="F13" i="8"/>
  <c r="F24" i="8"/>
  <c r="F29" i="9"/>
  <c r="F11" i="8"/>
  <c r="F29" i="8"/>
  <c r="I29" i="8"/>
  <c r="I5" i="8"/>
  <c r="G5" i="8"/>
  <c r="G6" i="8"/>
  <c r="E5" i="8"/>
  <c r="F5" i="8"/>
  <c r="F7" i="8"/>
  <c r="G23" i="8"/>
  <c r="J12" i="8"/>
  <c r="F24" i="9"/>
  <c r="C9" i="9"/>
  <c r="K10" i="8"/>
  <c r="I11" i="8"/>
  <c r="E11" i="8"/>
  <c r="G8" i="8"/>
  <c r="H8" i="8"/>
  <c r="K12" i="8"/>
  <c r="Y19" i="8"/>
  <c r="V15" i="8"/>
  <c r="Y20" i="8"/>
  <c r="K9" i="8"/>
  <c r="W15" i="8"/>
  <c r="W20" i="8"/>
  <c r="W19" i="8"/>
  <c r="H26" i="8"/>
  <c r="Z11" i="8"/>
  <c r="Y15" i="8"/>
  <c r="X15" i="8"/>
  <c r="X10" i="8"/>
  <c r="H23" i="8"/>
  <c r="H7" i="8"/>
  <c r="H11" i="8"/>
  <c r="H12" i="8"/>
  <c r="H24" i="8"/>
  <c r="I26" i="8"/>
  <c r="H15" i="8"/>
  <c r="E14" i="8"/>
  <c r="E13" i="8"/>
  <c r="H13" i="8"/>
  <c r="I13" i="8"/>
  <c r="G14" i="8"/>
  <c r="H10" i="8"/>
  <c r="J14" i="8"/>
  <c r="X11" i="8"/>
  <c r="E18" i="8"/>
  <c r="H5" i="8"/>
  <c r="J23" i="8"/>
  <c r="I24" i="8"/>
  <c r="K11" i="8"/>
  <c r="I14" i="8"/>
  <c r="K23" i="8"/>
  <c r="L9" i="8"/>
  <c r="K26" i="8"/>
  <c r="L11" i="8"/>
  <c r="K13" i="8"/>
  <c r="X14" i="8"/>
  <c r="Z14" i="8"/>
  <c r="H14" i="8"/>
  <c r="J15" i="8"/>
  <c r="K24" i="8"/>
  <c r="K14" i="8"/>
  <c r="V66" i="7"/>
  <c r="D30" i="7"/>
  <c r="D33" i="7"/>
  <c r="D32" i="7"/>
  <c r="E31" i="7"/>
  <c r="G31" i="7"/>
  <c r="H31" i="7"/>
  <c r="D31" i="7"/>
  <c r="E29" i="7"/>
  <c r="G29" i="7"/>
  <c r="H29" i="7"/>
  <c r="D29" i="7"/>
  <c r="E28" i="7"/>
  <c r="G28" i="7"/>
  <c r="H28" i="7"/>
  <c r="D28" i="7"/>
  <c r="E27" i="7"/>
  <c r="D27" i="7"/>
  <c r="E26" i="7"/>
  <c r="D26" i="7"/>
  <c r="E25" i="7"/>
  <c r="G25" i="7"/>
  <c r="H25" i="7"/>
  <c r="D25" i="7"/>
  <c r="E24" i="7"/>
  <c r="D24" i="7"/>
  <c r="E23" i="7"/>
  <c r="G23" i="7"/>
  <c r="H23" i="7"/>
  <c r="D23" i="7"/>
  <c r="E22" i="7"/>
  <c r="G22" i="7"/>
  <c r="H22" i="7"/>
  <c r="D22" i="7"/>
  <c r="E21" i="7"/>
  <c r="G21" i="7"/>
  <c r="H21" i="7"/>
  <c r="D21" i="7"/>
  <c r="E20" i="7"/>
  <c r="G20" i="7"/>
  <c r="H20" i="7"/>
  <c r="D20" i="7"/>
  <c r="E19" i="7"/>
  <c r="D19" i="7"/>
  <c r="E18" i="7"/>
  <c r="D18" i="7"/>
  <c r="E17" i="7"/>
  <c r="D17" i="7"/>
  <c r="E16" i="7"/>
  <c r="D16" i="7"/>
  <c r="E15" i="7"/>
  <c r="G15" i="7"/>
  <c r="H15" i="7"/>
  <c r="D15" i="7"/>
  <c r="E14" i="7"/>
  <c r="G14" i="7"/>
  <c r="H14" i="7"/>
  <c r="D14" i="7"/>
  <c r="E13" i="7"/>
  <c r="G13" i="7"/>
  <c r="H13" i="7"/>
  <c r="D13" i="7"/>
  <c r="E12" i="7"/>
  <c r="G12" i="7"/>
  <c r="H12" i="7"/>
  <c r="D12" i="7"/>
  <c r="E11" i="7"/>
  <c r="F11" i="7"/>
  <c r="D11" i="7"/>
  <c r="E10" i="7"/>
  <c r="D10" i="7"/>
  <c r="E9" i="7"/>
  <c r="G9" i="7"/>
  <c r="H9" i="7"/>
  <c r="D9" i="7"/>
  <c r="E8" i="7"/>
  <c r="G8" i="7"/>
  <c r="H8" i="7"/>
  <c r="D8" i="7"/>
  <c r="E7" i="7"/>
  <c r="G7" i="7"/>
  <c r="H7" i="7"/>
  <c r="D7" i="7"/>
  <c r="E6" i="7"/>
  <c r="D6" i="7"/>
  <c r="F30" i="7"/>
  <c r="D5" i="7"/>
  <c r="V68" i="7"/>
  <c r="L23" i="8"/>
  <c r="M9" i="8"/>
  <c r="L24" i="8"/>
  <c r="L26" i="8"/>
  <c r="M11" i="8"/>
  <c r="Z15" i="8"/>
  <c r="K15" i="8"/>
  <c r="D42" i="7"/>
  <c r="D50" i="7"/>
  <c r="D58" i="7"/>
  <c r="D66" i="7"/>
  <c r="D40" i="7"/>
  <c r="D44" i="7"/>
  <c r="D48" i="7"/>
  <c r="D52" i="7"/>
  <c r="D56" i="7"/>
  <c r="D60" i="7"/>
  <c r="D64" i="7"/>
  <c r="G6" i="7"/>
  <c r="H6" i="7"/>
  <c r="D45" i="7"/>
  <c r="Q66" i="7"/>
  <c r="Q68" i="7"/>
  <c r="U66" i="7"/>
  <c r="D53" i="7"/>
  <c r="D61" i="7"/>
  <c r="P66" i="7"/>
  <c r="P68" i="7"/>
  <c r="T66" i="7"/>
  <c r="D46" i="7"/>
  <c r="D54" i="7"/>
  <c r="D62" i="7"/>
  <c r="F25" i="7"/>
  <c r="D41" i="7"/>
  <c r="D49" i="7"/>
  <c r="D57" i="7"/>
  <c r="G17" i="7"/>
  <c r="H17" i="7"/>
  <c r="F17" i="7"/>
  <c r="F24" i="7"/>
  <c r="G24" i="7"/>
  <c r="H24" i="7"/>
  <c r="F18" i="7"/>
  <c r="G18" i="7"/>
  <c r="H18" i="7"/>
  <c r="G5" i="7"/>
  <c r="H5" i="7"/>
  <c r="F29" i="7"/>
  <c r="F21" i="7"/>
  <c r="F13" i="7"/>
  <c r="F8" i="7"/>
  <c r="F6" i="7"/>
  <c r="F16" i="7"/>
  <c r="G11" i="7"/>
  <c r="H11" i="7"/>
  <c r="F26" i="7"/>
  <c r="G26" i="7"/>
  <c r="H26" i="7"/>
  <c r="O66" i="7"/>
  <c r="O68" i="7"/>
  <c r="S66" i="7"/>
  <c r="S68" i="7"/>
  <c r="D43" i="7"/>
  <c r="F10" i="7"/>
  <c r="G10" i="7"/>
  <c r="H10" i="7"/>
  <c r="F23" i="7"/>
  <c r="F27" i="7"/>
  <c r="G27" i="7"/>
  <c r="H27" i="7"/>
  <c r="D59" i="7"/>
  <c r="F5" i="7"/>
  <c r="F7" i="7"/>
  <c r="F9" i="7"/>
  <c r="F15" i="7"/>
  <c r="G16" i="7"/>
  <c r="H16" i="7"/>
  <c r="F19" i="7"/>
  <c r="G19" i="7"/>
  <c r="H19" i="7"/>
  <c r="D51" i="7"/>
  <c r="F14" i="7"/>
  <c r="F22" i="7"/>
  <c r="F31" i="7"/>
  <c r="N66" i="7"/>
  <c r="N68" i="7"/>
  <c r="R66" i="7"/>
  <c r="R68" i="7"/>
  <c r="M66" i="7"/>
  <c r="F12" i="7"/>
  <c r="F20" i="7"/>
  <c r="F28" i="7"/>
  <c r="D47" i="7"/>
  <c r="D55" i="7"/>
  <c r="D63" i="7"/>
  <c r="H9" i="1"/>
  <c r="H41" i="1"/>
  <c r="M23" i="8"/>
  <c r="U68" i="7"/>
  <c r="T68" i="7"/>
  <c r="M26" i="8"/>
  <c r="M24" i="8"/>
  <c r="L15" i="8"/>
  <c r="M68" i="7"/>
  <c r="G61" i="7"/>
  <c r="H61" i="7"/>
  <c r="G57" i="7"/>
  <c r="H57" i="7"/>
  <c r="G53" i="7"/>
  <c r="H53" i="7"/>
  <c r="G49" i="7"/>
  <c r="H49" i="7"/>
  <c r="G45" i="7"/>
  <c r="H45" i="7"/>
  <c r="G62" i="7"/>
  <c r="H62" i="7"/>
  <c r="G54" i="7"/>
  <c r="H54" i="7"/>
  <c r="G64" i="7"/>
  <c r="H64" i="7"/>
  <c r="G60" i="7"/>
  <c r="H60" i="7"/>
  <c r="G56" i="7"/>
  <c r="H56" i="7"/>
  <c r="G52" i="7"/>
  <c r="H52" i="7"/>
  <c r="G48" i="7"/>
  <c r="H48" i="7"/>
  <c r="G44" i="7"/>
  <c r="H44" i="7"/>
  <c r="G58" i="7"/>
  <c r="H58" i="7"/>
  <c r="G50" i="7"/>
  <c r="H50" i="7"/>
  <c r="G42" i="7"/>
  <c r="H42" i="7"/>
  <c r="G63" i="7"/>
  <c r="H63" i="7"/>
  <c r="G59" i="7"/>
  <c r="H59" i="7"/>
  <c r="G55" i="7"/>
  <c r="H55" i="7"/>
  <c r="G51" i="7"/>
  <c r="H51" i="7"/>
  <c r="G47" i="7"/>
  <c r="H47" i="7"/>
  <c r="G46" i="7"/>
  <c r="H46" i="7"/>
  <c r="G41" i="7"/>
  <c r="H41" i="7"/>
  <c r="H71" i="5"/>
  <c r="H91" i="5"/>
  <c r="H72" i="5"/>
  <c r="H69" i="5"/>
  <c r="K32" i="7"/>
  <c r="H94" i="5"/>
  <c r="H74" i="5"/>
  <c r="M15" i="8"/>
  <c r="H87" i="5"/>
  <c r="K33" i="7"/>
  <c r="I70" i="5"/>
  <c r="H90" i="5"/>
  <c r="I71" i="5"/>
  <c r="I72" i="5"/>
  <c r="L32" i="7"/>
  <c r="I69" i="5"/>
  <c r="D42" i="1"/>
  <c r="G65" i="7"/>
  <c r="H65" i="7"/>
  <c r="I74" i="5"/>
  <c r="H86" i="5"/>
  <c r="U68" i="9"/>
  <c r="U8" i="9"/>
  <c r="J72" i="5"/>
  <c r="I94" i="5"/>
  <c r="J71" i="5"/>
  <c r="I91" i="5"/>
  <c r="J70" i="5"/>
  <c r="I90" i="5"/>
  <c r="J69" i="5"/>
  <c r="I87" i="5"/>
  <c r="H92" i="5"/>
  <c r="L33" i="7"/>
  <c r="H89" i="5"/>
  <c r="J74" i="5"/>
  <c r="I92" i="5"/>
  <c r="V8" i="9"/>
  <c r="V9" i="9"/>
  <c r="V68" i="9"/>
  <c r="J94" i="5"/>
  <c r="M32" i="7"/>
  <c r="U9" i="9"/>
  <c r="K72" i="5"/>
  <c r="I86" i="5"/>
  <c r="I89" i="5"/>
  <c r="H85" i="5"/>
  <c r="K69" i="5"/>
  <c r="J87" i="5"/>
  <c r="J86" i="5"/>
  <c r="K71" i="5"/>
  <c r="J91" i="5"/>
  <c r="K70" i="5"/>
  <c r="J90" i="5"/>
  <c r="K74" i="5"/>
  <c r="M33" i="7"/>
  <c r="K94" i="5"/>
  <c r="N32" i="7"/>
  <c r="N33" i="7"/>
  <c r="J92" i="5"/>
  <c r="W68" i="9"/>
  <c r="W8" i="9"/>
  <c r="L72" i="5"/>
  <c r="I85" i="5"/>
  <c r="J89" i="5"/>
  <c r="L71" i="5"/>
  <c r="K91" i="5"/>
  <c r="L70" i="5"/>
  <c r="K90" i="5"/>
  <c r="H95" i="5"/>
  <c r="L69" i="5"/>
  <c r="K87" i="5"/>
  <c r="K86" i="5"/>
  <c r="I95" i="5"/>
  <c r="L74" i="5"/>
  <c r="J85" i="5"/>
  <c r="L94" i="5"/>
  <c r="O32" i="7"/>
  <c r="O33" i="7"/>
  <c r="W9" i="9"/>
  <c r="K92" i="5"/>
  <c r="X8" i="9"/>
  <c r="X9" i="9"/>
  <c r="X68" i="9"/>
  <c r="M72" i="5"/>
  <c r="K89" i="5"/>
  <c r="M71" i="5"/>
  <c r="L91" i="5"/>
  <c r="M69" i="5"/>
  <c r="L87" i="5"/>
  <c r="M70" i="5"/>
  <c r="L90" i="5"/>
  <c r="H107" i="5"/>
  <c r="I107" i="5"/>
  <c r="M74" i="5"/>
  <c r="J95" i="5"/>
  <c r="J107" i="5"/>
  <c r="W56" i="9"/>
  <c r="U56" i="9"/>
  <c r="M94" i="5"/>
  <c r="P32" i="7"/>
  <c r="P33" i="7"/>
  <c r="N72" i="5"/>
  <c r="O72" i="5"/>
  <c r="L92" i="5"/>
  <c r="Y8" i="9"/>
  <c r="Y9" i="9"/>
  <c r="Y68" i="9"/>
  <c r="L89" i="5"/>
  <c r="K85" i="5"/>
  <c r="L86" i="5"/>
  <c r="N69" i="5"/>
  <c r="M87" i="5"/>
  <c r="M86" i="5"/>
  <c r="N70" i="5"/>
  <c r="M90" i="5"/>
  <c r="N71" i="5"/>
  <c r="M91" i="5"/>
  <c r="V56" i="9"/>
  <c r="N74" i="5"/>
  <c r="O94" i="5"/>
  <c r="R32" i="7"/>
  <c r="N94" i="5"/>
  <c r="Q32" i="7"/>
  <c r="Q33" i="7"/>
  <c r="M92" i="5"/>
  <c r="Z8" i="9"/>
  <c r="Z68" i="9"/>
  <c r="L85" i="5"/>
  <c r="L95" i="5"/>
  <c r="L107" i="5"/>
  <c r="Y56" i="9"/>
  <c r="M89" i="5"/>
  <c r="K95" i="5"/>
  <c r="O71" i="5"/>
  <c r="N91" i="5"/>
  <c r="O70" i="5"/>
  <c r="N90" i="5"/>
  <c r="O69" i="5"/>
  <c r="N87" i="5"/>
  <c r="N86" i="5"/>
  <c r="P72" i="5"/>
  <c r="O74" i="5"/>
  <c r="AA68" i="9"/>
  <c r="AA8" i="9"/>
  <c r="AA9" i="9"/>
  <c r="N92" i="5"/>
  <c r="Z9" i="9"/>
  <c r="M85" i="5"/>
  <c r="M95" i="5"/>
  <c r="M107" i="5"/>
  <c r="Z56" i="9"/>
  <c r="O92" i="5"/>
  <c r="AB68" i="9"/>
  <c r="AB8" i="9"/>
  <c r="AB9" i="9"/>
  <c r="P94" i="5"/>
  <c r="P92" i="5"/>
  <c r="S32" i="7"/>
  <c r="S33" i="7"/>
  <c r="K107" i="5"/>
  <c r="N89" i="5"/>
  <c r="P71" i="5"/>
  <c r="O91" i="5"/>
  <c r="P69" i="5"/>
  <c r="O87" i="5"/>
  <c r="P70" i="5"/>
  <c r="O90" i="5"/>
  <c r="R33" i="7"/>
  <c r="Q72" i="5"/>
  <c r="P74" i="5"/>
  <c r="X56" i="9"/>
  <c r="Q94" i="5"/>
  <c r="Q92" i="5"/>
  <c r="T32" i="7"/>
  <c r="AC68" i="9"/>
  <c r="AC8" i="9"/>
  <c r="O89" i="5"/>
  <c r="O86" i="5"/>
  <c r="Q70" i="5"/>
  <c r="P90" i="5"/>
  <c r="Q69" i="5"/>
  <c r="P87" i="5"/>
  <c r="Q71" i="5"/>
  <c r="P91" i="5"/>
  <c r="N85" i="5"/>
  <c r="R72" i="5"/>
  <c r="Q74" i="5"/>
  <c r="T33" i="7"/>
  <c r="AC9" i="9"/>
  <c r="R94" i="5"/>
  <c r="U32" i="7"/>
  <c r="U33" i="7"/>
  <c r="AD8" i="9"/>
  <c r="AD9" i="9"/>
  <c r="AD68" i="9"/>
  <c r="O85" i="5"/>
  <c r="O95" i="5"/>
  <c r="O107" i="5"/>
  <c r="AB56" i="9"/>
  <c r="P86" i="5"/>
  <c r="N95" i="5"/>
  <c r="R69" i="5"/>
  <c r="Q87" i="5"/>
  <c r="R71" i="5"/>
  <c r="Q91" i="5"/>
  <c r="P89" i="5"/>
  <c r="R70" i="5"/>
  <c r="Q90" i="5"/>
  <c r="S72" i="5"/>
  <c r="R74" i="5"/>
  <c r="S94" i="5"/>
  <c r="S92" i="5"/>
  <c r="V32" i="7"/>
  <c r="D68" i="7"/>
  <c r="R92" i="5"/>
  <c r="AE68" i="9"/>
  <c r="AE8" i="9"/>
  <c r="N107" i="5"/>
  <c r="Q86" i="5"/>
  <c r="P85" i="5"/>
  <c r="S71" i="5"/>
  <c r="R91" i="5"/>
  <c r="S69" i="5"/>
  <c r="R87" i="5"/>
  <c r="S70" i="5"/>
  <c r="R90" i="5"/>
  <c r="Q89" i="5"/>
  <c r="B72" i="5"/>
  <c r="S74" i="5"/>
  <c r="B94" i="5"/>
  <c r="B92" i="5"/>
  <c r="E19" i="51"/>
  <c r="E75" i="51"/>
  <c r="D96" i="1"/>
  <c r="E96" i="1"/>
  <c r="I96" i="1"/>
  <c r="D67" i="7"/>
  <c r="AE9" i="9"/>
  <c r="AA56" i="9"/>
  <c r="E94" i="5"/>
  <c r="R86" i="5"/>
  <c r="AF8" i="9"/>
  <c r="AF68" i="9"/>
  <c r="F18" i="8"/>
  <c r="H18" i="8"/>
  <c r="Q85" i="5"/>
  <c r="P95" i="5"/>
  <c r="S87" i="5"/>
  <c r="B69" i="5"/>
  <c r="B74" i="5"/>
  <c r="R89" i="5"/>
  <c r="S91" i="5"/>
  <c r="B71" i="5"/>
  <c r="S90" i="5"/>
  <c r="B70" i="5"/>
  <c r="V33" i="7"/>
  <c r="E33" i="7"/>
  <c r="E32" i="7"/>
  <c r="F32" i="7"/>
  <c r="C21" i="5"/>
  <c r="C20" i="5"/>
  <c r="C19" i="5"/>
  <c r="C18" i="5"/>
  <c r="C11" i="5"/>
  <c r="C17" i="5"/>
  <c r="C16" i="5"/>
  <c r="C15" i="5"/>
  <c r="C14" i="5"/>
  <c r="C13" i="5"/>
  <c r="C12" i="5"/>
  <c r="C9" i="5"/>
  <c r="C8" i="5"/>
  <c r="C7" i="5"/>
  <c r="C6" i="5"/>
  <c r="C4" i="5"/>
  <c r="C5" i="5"/>
  <c r="C94" i="5"/>
  <c r="BA37" i="36"/>
  <c r="BA38" i="36"/>
  <c r="BB37" i="36"/>
  <c r="BE37" i="36"/>
  <c r="BB29" i="36"/>
  <c r="F18" i="37"/>
  <c r="B91" i="5"/>
  <c r="BA30" i="36"/>
  <c r="BD30" i="36"/>
  <c r="BC37" i="36"/>
  <c r="I19" i="51"/>
  <c r="I75" i="51"/>
  <c r="G94" i="5"/>
  <c r="AF9" i="9"/>
  <c r="F9" i="9"/>
  <c r="F68" i="9"/>
  <c r="I18" i="8"/>
  <c r="S86" i="5"/>
  <c r="I12" i="51"/>
  <c r="I68" i="51"/>
  <c r="G92" i="5"/>
  <c r="AG13" i="36"/>
  <c r="R13" i="36"/>
  <c r="E92" i="5"/>
  <c r="E17" i="51"/>
  <c r="F19" i="51"/>
  <c r="F75" i="51"/>
  <c r="R85" i="5"/>
  <c r="Q95" i="5"/>
  <c r="P107" i="5"/>
  <c r="M13" i="36"/>
  <c r="M14" i="36"/>
  <c r="C92" i="5"/>
  <c r="BD37" i="36"/>
  <c r="B87" i="5"/>
  <c r="S89" i="5"/>
  <c r="B90" i="5"/>
  <c r="N70" i="7"/>
  <c r="V70" i="7"/>
  <c r="O70" i="7"/>
  <c r="Q70" i="7"/>
  <c r="U70" i="7"/>
  <c r="R70" i="7"/>
  <c r="S70" i="7"/>
  <c r="P70" i="7"/>
  <c r="T70" i="7"/>
  <c r="G33" i="7"/>
  <c r="H33" i="7"/>
  <c r="F33" i="7"/>
  <c r="M70" i="7"/>
  <c r="BB38" i="36"/>
  <c r="C91" i="5"/>
  <c r="G87" i="5"/>
  <c r="F17" i="51"/>
  <c r="F73" i="51"/>
  <c r="E73" i="51"/>
  <c r="G18" i="37"/>
  <c r="BE29" i="36"/>
  <c r="BF37" i="36"/>
  <c r="BC38" i="36"/>
  <c r="M19" i="51"/>
  <c r="J19" i="51"/>
  <c r="I17" i="51"/>
  <c r="I73" i="51"/>
  <c r="O19" i="51"/>
  <c r="O75" i="51"/>
  <c r="E12" i="51"/>
  <c r="E68" i="51"/>
  <c r="E87" i="5"/>
  <c r="G91" i="5"/>
  <c r="BC30" i="36"/>
  <c r="I16" i="51"/>
  <c r="I72" i="51"/>
  <c r="E91" i="5"/>
  <c r="BB30" i="36"/>
  <c r="E16" i="51"/>
  <c r="G90" i="5"/>
  <c r="I15" i="51"/>
  <c r="I71" i="51"/>
  <c r="BC29" i="36"/>
  <c r="E89" i="5"/>
  <c r="G89" i="5"/>
  <c r="E15" i="51"/>
  <c r="E71" i="51"/>
  <c r="E90" i="5"/>
  <c r="F20" i="37"/>
  <c r="AC56" i="9"/>
  <c r="R95" i="5"/>
  <c r="AQ13" i="36"/>
  <c r="C69" i="7"/>
  <c r="AG14" i="36"/>
  <c r="AQ14" i="36"/>
  <c r="J12" i="51"/>
  <c r="I11" i="51"/>
  <c r="I67" i="51"/>
  <c r="O12" i="51"/>
  <c r="O68" i="51"/>
  <c r="M12" i="51"/>
  <c r="M68" i="51"/>
  <c r="AB13" i="36"/>
  <c r="R14" i="36"/>
  <c r="AB14" i="36"/>
  <c r="Q107" i="5"/>
  <c r="BA29" i="36"/>
  <c r="C90" i="5"/>
  <c r="B86" i="5"/>
  <c r="C87" i="5"/>
  <c r="B76" i="5"/>
  <c r="S85" i="5"/>
  <c r="B89" i="5"/>
  <c r="T36" i="7"/>
  <c r="S36" i="7"/>
  <c r="N36" i="7"/>
  <c r="P36" i="7"/>
  <c r="M36" i="7"/>
  <c r="K36" i="7"/>
  <c r="O36" i="7"/>
  <c r="R36" i="7"/>
  <c r="U36" i="7"/>
  <c r="Q36" i="7"/>
  <c r="V36" i="7"/>
  <c r="F65" i="7"/>
  <c r="L36" i="7"/>
  <c r="F16" i="51"/>
  <c r="F72" i="51"/>
  <c r="E72" i="51"/>
  <c r="M17" i="51"/>
  <c r="M73" i="51"/>
  <c r="M75" i="51"/>
  <c r="N12" i="51"/>
  <c r="N68" i="51"/>
  <c r="J68" i="51"/>
  <c r="N19" i="51"/>
  <c r="N75" i="51"/>
  <c r="J75" i="51"/>
  <c r="R11" i="36"/>
  <c r="R12" i="36"/>
  <c r="AB12" i="36"/>
  <c r="BE30" i="36"/>
  <c r="BB31" i="36"/>
  <c r="F21" i="37"/>
  <c r="F24" i="37"/>
  <c r="G24" i="37"/>
  <c r="E11" i="51"/>
  <c r="E67" i="51"/>
  <c r="F12" i="51"/>
  <c r="F68" i="51"/>
  <c r="E14" i="51"/>
  <c r="F15" i="51"/>
  <c r="F71" i="51"/>
  <c r="G86" i="5"/>
  <c r="AG9" i="36"/>
  <c r="O17" i="51"/>
  <c r="O73" i="51"/>
  <c r="J17" i="51"/>
  <c r="S95" i="5"/>
  <c r="E85" i="5"/>
  <c r="G85" i="5"/>
  <c r="E86" i="5"/>
  <c r="R9" i="36"/>
  <c r="AG11" i="36"/>
  <c r="AG12" i="36"/>
  <c r="AQ12" i="36"/>
  <c r="J18" i="37"/>
  <c r="BF29" i="36"/>
  <c r="BC31" i="36"/>
  <c r="J16" i="51"/>
  <c r="O16" i="51"/>
  <c r="O72" i="51"/>
  <c r="M16" i="51"/>
  <c r="M72" i="51"/>
  <c r="M15" i="51"/>
  <c r="M71" i="51"/>
  <c r="O15" i="51"/>
  <c r="O71" i="51"/>
  <c r="I14" i="51"/>
  <c r="I70" i="51"/>
  <c r="J15" i="51"/>
  <c r="J21" i="37"/>
  <c r="BF30" i="36"/>
  <c r="O11" i="51"/>
  <c r="O67" i="51"/>
  <c r="M11" i="51"/>
  <c r="M67" i="51"/>
  <c r="J11" i="51"/>
  <c r="R107" i="5"/>
  <c r="AQ11" i="36"/>
  <c r="AD56" i="9"/>
  <c r="M9" i="36"/>
  <c r="M10" i="36"/>
  <c r="C86" i="5"/>
  <c r="M11" i="36"/>
  <c r="C89" i="5"/>
  <c r="BD29" i="36"/>
  <c r="BA31" i="36"/>
  <c r="J5" i="8"/>
  <c r="I7" i="8"/>
  <c r="B85" i="5"/>
  <c r="F11" i="9"/>
  <c r="F33" i="9"/>
  <c r="F23" i="9"/>
  <c r="J8" i="8"/>
  <c r="K8" i="8"/>
  <c r="F56" i="7"/>
  <c r="F49" i="7"/>
  <c r="F51" i="7"/>
  <c r="F61" i="7"/>
  <c r="F52" i="7"/>
  <c r="F48" i="7"/>
  <c r="F41" i="7"/>
  <c r="F55" i="7"/>
  <c r="F53" i="7"/>
  <c r="F44" i="7"/>
  <c r="F62" i="7"/>
  <c r="G40" i="7"/>
  <c r="H40" i="7"/>
  <c r="F54" i="7"/>
  <c r="F45" i="7"/>
  <c r="F64" i="7"/>
  <c r="F46" i="7"/>
  <c r="F50" i="7"/>
  <c r="F57" i="7"/>
  <c r="F59" i="7"/>
  <c r="F58" i="7"/>
  <c r="F60" i="7"/>
  <c r="F63" i="7"/>
  <c r="F47" i="7"/>
  <c r="I10" i="51"/>
  <c r="I66" i="51"/>
  <c r="N11" i="51"/>
  <c r="J67" i="51"/>
  <c r="N16" i="51"/>
  <c r="N72" i="51"/>
  <c r="J72" i="51"/>
  <c r="N15" i="51"/>
  <c r="N71" i="51"/>
  <c r="J71" i="51"/>
  <c r="N17" i="51"/>
  <c r="N73" i="51"/>
  <c r="J73" i="51"/>
  <c r="F14" i="51"/>
  <c r="F70" i="51"/>
  <c r="E70" i="51"/>
  <c r="AB11" i="36"/>
  <c r="R15" i="36"/>
  <c r="AB15" i="36"/>
  <c r="J24" i="37"/>
  <c r="K24" i="37"/>
  <c r="M14" i="51"/>
  <c r="J23" i="37"/>
  <c r="K21" i="37"/>
  <c r="S107" i="5"/>
  <c r="E95" i="5"/>
  <c r="G95" i="5"/>
  <c r="E10" i="51"/>
  <c r="E66" i="51"/>
  <c r="F11" i="51"/>
  <c r="F67" i="51"/>
  <c r="AB9" i="36"/>
  <c r="R10" i="36"/>
  <c r="AB10" i="36"/>
  <c r="F23" i="37"/>
  <c r="G21" i="37"/>
  <c r="O14" i="51"/>
  <c r="O70" i="51"/>
  <c r="J14" i="51"/>
  <c r="J20" i="37"/>
  <c r="K18" i="37"/>
  <c r="AG15" i="36"/>
  <c r="AQ9" i="36"/>
  <c r="AG10" i="36"/>
  <c r="AQ10" i="36"/>
  <c r="AE56" i="9"/>
  <c r="K5" i="8"/>
  <c r="E6" i="8"/>
  <c r="C44" i="5"/>
  <c r="C46" i="5"/>
  <c r="C45" i="5"/>
  <c r="C47" i="5"/>
  <c r="J18" i="8"/>
  <c r="M15" i="36"/>
  <c r="M16" i="36"/>
  <c r="B95" i="5"/>
  <c r="C85" i="5"/>
  <c r="M12" i="36"/>
  <c r="K7" i="8"/>
  <c r="R17" i="36"/>
  <c r="I20" i="51"/>
  <c r="I76" i="51"/>
  <c r="O10" i="51"/>
  <c r="O66" i="51"/>
  <c r="J10" i="51"/>
  <c r="J66" i="51"/>
  <c r="R16" i="36"/>
  <c r="AB16" i="36"/>
  <c r="N14" i="51"/>
  <c r="N70" i="51"/>
  <c r="J70" i="51"/>
  <c r="M10" i="51"/>
  <c r="M70" i="51"/>
  <c r="E39" i="51"/>
  <c r="E40" i="51"/>
  <c r="G54" i="51"/>
  <c r="N67" i="51"/>
  <c r="AF56" i="9"/>
  <c r="E107" i="5"/>
  <c r="G107" i="5"/>
  <c r="AQ15" i="36"/>
  <c r="AG17" i="36"/>
  <c r="AG16" i="36"/>
  <c r="AQ16" i="36"/>
  <c r="F10" i="51"/>
  <c r="F66" i="51"/>
  <c r="E20" i="51"/>
  <c r="E76" i="51"/>
  <c r="AB17" i="36"/>
  <c r="R21" i="36"/>
  <c r="R18" i="36"/>
  <c r="AB18" i="36"/>
  <c r="O20" i="51"/>
  <c r="O76" i="51"/>
  <c r="I29" i="51"/>
  <c r="I80" i="51"/>
  <c r="L7" i="8"/>
  <c r="K18" i="8"/>
  <c r="L18" i="8"/>
  <c r="M17" i="36"/>
  <c r="M21" i="36"/>
  <c r="M22" i="36"/>
  <c r="C95" i="5"/>
  <c r="J25" i="50"/>
  <c r="J26" i="50"/>
  <c r="J6" i="8"/>
  <c r="B107" i="5"/>
  <c r="J27" i="50"/>
  <c r="J28" i="50"/>
  <c r="J20" i="51"/>
  <c r="N10" i="51"/>
  <c r="N66" i="51"/>
  <c r="N20" i="51"/>
  <c r="N76" i="51"/>
  <c r="J76" i="51"/>
  <c r="M20" i="51"/>
  <c r="M76" i="51"/>
  <c r="M66" i="51"/>
  <c r="F20" i="51"/>
  <c r="F76" i="51"/>
  <c r="E29" i="51"/>
  <c r="E80" i="51"/>
  <c r="AQ17" i="36"/>
  <c r="AG21" i="36"/>
  <c r="AG18" i="36"/>
  <c r="AQ18" i="36"/>
  <c r="R22" i="36"/>
  <c r="AB22" i="36"/>
  <c r="AB21" i="36"/>
  <c r="F6" i="8"/>
  <c r="H6" i="8"/>
  <c r="I6" i="8"/>
  <c r="K6" i="8"/>
  <c r="J29" i="51"/>
  <c r="O29" i="51"/>
  <c r="O80" i="51"/>
  <c r="I30" i="51"/>
  <c r="M29" i="51"/>
  <c r="M80" i="51"/>
  <c r="M7" i="8"/>
  <c r="M18" i="8"/>
  <c r="M18" i="36"/>
  <c r="B108" i="5"/>
  <c r="C107" i="5"/>
  <c r="E41" i="1"/>
  <c r="I41" i="1"/>
  <c r="H12" i="1"/>
  <c r="H11" i="1"/>
  <c r="E9" i="1"/>
  <c r="H8" i="1"/>
  <c r="H7" i="1"/>
  <c r="E5" i="1"/>
  <c r="F40" i="1"/>
  <c r="F43" i="1"/>
  <c r="F44" i="1"/>
  <c r="E6" i="1"/>
  <c r="E7" i="1"/>
  <c r="E8" i="1"/>
  <c r="E10" i="1"/>
  <c r="E11" i="1"/>
  <c r="E12" i="1"/>
  <c r="H5" i="1"/>
  <c r="H6" i="1"/>
  <c r="H10" i="1"/>
  <c r="H13" i="1"/>
  <c r="C40" i="1"/>
  <c r="C43" i="1"/>
  <c r="C44" i="1"/>
  <c r="D43" i="1"/>
  <c r="D44" i="1"/>
  <c r="G40" i="1"/>
  <c r="N29" i="51"/>
  <c r="N80" i="51"/>
  <c r="J80" i="51"/>
  <c r="AQ21" i="36"/>
  <c r="AG22" i="36"/>
  <c r="AQ22" i="36"/>
  <c r="E30" i="51"/>
  <c r="F30" i="51"/>
  <c r="F29" i="51"/>
  <c r="F80" i="51"/>
  <c r="J30" i="51"/>
  <c r="N30" i="51"/>
  <c r="M30" i="51"/>
  <c r="O30" i="51"/>
  <c r="L6" i="8"/>
  <c r="I13" i="1"/>
  <c r="I5" i="1"/>
  <c r="I10" i="1"/>
  <c r="I6" i="1"/>
  <c r="I12" i="1"/>
  <c r="I8" i="1"/>
  <c r="G43" i="1"/>
  <c r="H40" i="1"/>
  <c r="I9" i="1"/>
  <c r="I11" i="1"/>
  <c r="I7" i="1"/>
  <c r="E43" i="1"/>
  <c r="E40" i="1"/>
  <c r="M6" i="8"/>
  <c r="H43" i="1"/>
  <c r="I43" i="1"/>
  <c r="G44" i="1"/>
  <c r="I40" i="1"/>
  <c r="M29" i="8"/>
  <c r="G29" i="8" s="1"/>
  <c r="L66" i="7"/>
  <c r="G43" i="7"/>
  <c r="H43" i="7"/>
  <c r="E66" i="7"/>
  <c r="L68" i="7"/>
  <c r="E68" i="7"/>
  <c r="F43" i="7"/>
  <c r="L70" i="7"/>
  <c r="F68" i="7"/>
  <c r="G66" i="7"/>
  <c r="H66" i="7"/>
  <c r="F66" i="7"/>
  <c r="M39" i="37"/>
  <c r="G68" i="7"/>
  <c r="H68" i="7"/>
  <c r="M40" i="37"/>
  <c r="L42" i="37"/>
  <c r="F46" i="9" l="1"/>
  <c r="O10" i="12"/>
  <c r="I59" i="39" s="1"/>
  <c r="C7" i="12"/>
  <c r="F45" i="9"/>
  <c r="J22" i="8" s="1"/>
  <c r="Q19" i="25"/>
  <c r="G22" i="8"/>
  <c r="X22" i="8" s="1"/>
  <c r="F42" i="9"/>
  <c r="J19" i="8" s="1"/>
  <c r="L19" i="8" s="1"/>
  <c r="M19" i="8" s="1"/>
  <c r="F44" i="9"/>
  <c r="J21" i="8" s="1"/>
  <c r="K21" i="8" s="1"/>
  <c r="F43" i="9"/>
  <c r="J20" i="8" s="1"/>
  <c r="Z20" i="8" s="1"/>
  <c r="H20" i="8"/>
  <c r="X20" i="8"/>
  <c r="J29" i="8"/>
  <c r="X19" i="8"/>
  <c r="X29" i="8"/>
  <c r="Z29" i="8"/>
  <c r="Q28" i="25"/>
  <c r="Q8" i="25"/>
  <c r="O21" i="12"/>
  <c r="Q4" i="25"/>
  <c r="O6" i="12"/>
  <c r="I57" i="39" s="1"/>
  <c r="R64" i="13"/>
  <c r="O64" i="13"/>
  <c r="N64" i="13"/>
  <c r="X62" i="13"/>
  <c r="T64" i="13"/>
  <c r="P64" i="13"/>
  <c r="W64" i="13"/>
  <c r="X63" i="13"/>
  <c r="U64" i="13"/>
  <c r="S64" i="13"/>
  <c r="X61" i="13"/>
  <c r="V64" i="13"/>
  <c r="Q64" i="13"/>
  <c r="M64" i="13"/>
  <c r="K22" i="8" l="1"/>
  <c r="L22" i="8" s="1"/>
  <c r="M22" i="8" s="1"/>
  <c r="Z22" i="8"/>
  <c r="O7" i="12"/>
  <c r="Q6" i="25"/>
  <c r="I54" i="39"/>
  <c r="H22" i="8"/>
  <c r="Z19" i="8"/>
  <c r="L20" i="8"/>
  <c r="M20" i="8" s="1"/>
  <c r="K19" i="8"/>
  <c r="K20" i="8"/>
  <c r="X6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 KYEONGTAE</author>
  </authors>
  <commentList>
    <comment ref="C47" authorId="0" shapeId="0" xr:uid="{FB14CE9B-268C-4365-A492-2A108BB1DA9B}">
      <text>
        <r>
          <rPr>
            <b/>
            <sz val="9"/>
            <color indexed="81"/>
            <rFont val="돋움"/>
            <family val="3"/>
            <charset val="129"/>
          </rPr>
          <t>금형신작</t>
        </r>
        <r>
          <rPr>
            <b/>
            <sz val="9"/>
            <color indexed="81"/>
            <rFont val="Tahoma"/>
            <family val="2"/>
          </rPr>
          <t xml:space="preserve"> 6 * 10,000,000 = 60,000,000</t>
        </r>
      </text>
    </comment>
    <comment ref="C49" authorId="0" shapeId="0" xr:uid="{47FC1E57-BE06-47EE-806C-BDDC84975CCC}">
      <text>
        <r>
          <rPr>
            <b/>
            <sz val="9"/>
            <color indexed="81"/>
            <rFont val="돋움"/>
            <family val="3"/>
            <charset val="129"/>
          </rPr>
          <t>레이아웃</t>
        </r>
        <r>
          <rPr>
            <b/>
            <sz val="9"/>
            <color indexed="81"/>
            <rFont val="Tahoma"/>
            <family val="2"/>
          </rPr>
          <t xml:space="preserve"> </t>
        </r>
        <r>
          <rPr>
            <b/>
            <sz val="9"/>
            <color indexed="81"/>
            <rFont val="돋움"/>
            <family val="3"/>
            <charset val="129"/>
          </rPr>
          <t>변경에</t>
        </r>
        <r>
          <rPr>
            <b/>
            <sz val="9"/>
            <color indexed="81"/>
            <rFont val="Tahoma"/>
            <family val="2"/>
          </rPr>
          <t xml:space="preserve"> </t>
        </r>
        <r>
          <rPr>
            <b/>
            <sz val="9"/>
            <color indexed="81"/>
            <rFont val="돋움"/>
            <family val="3"/>
            <charset val="129"/>
          </rPr>
          <t>따른
덕트공사</t>
        </r>
        <r>
          <rPr>
            <b/>
            <sz val="9"/>
            <color indexed="81"/>
            <rFont val="Tahoma"/>
            <family val="2"/>
          </rPr>
          <t xml:space="preserve"> </t>
        </r>
        <r>
          <rPr>
            <b/>
            <sz val="9"/>
            <color indexed="81"/>
            <rFont val="돋움"/>
            <family val="3"/>
            <charset val="129"/>
          </rPr>
          <t>진행</t>
        </r>
        <r>
          <rPr>
            <b/>
            <sz val="9"/>
            <color indexed="81"/>
            <rFont val="Tahoma"/>
            <family val="2"/>
          </rPr>
          <t xml:space="preserve">(SU2I </t>
        </r>
        <r>
          <rPr>
            <b/>
            <sz val="9"/>
            <color indexed="81"/>
            <rFont val="돋움"/>
            <family val="3"/>
            <charset val="129"/>
          </rPr>
          <t>차종</t>
        </r>
        <r>
          <rPr>
            <b/>
            <sz val="9"/>
            <color indexed="81"/>
            <rFont val="Tahoma"/>
            <family val="2"/>
          </rPr>
          <t xml:space="preserve"> </t>
        </r>
        <r>
          <rPr>
            <b/>
            <sz val="9"/>
            <color indexed="81"/>
            <rFont val="돋움"/>
            <family val="3"/>
            <charset val="129"/>
          </rPr>
          <t>외</t>
        </r>
        <r>
          <rPr>
            <b/>
            <sz val="9"/>
            <color indexed="81"/>
            <rFont val="Tahoma"/>
            <family val="2"/>
          </rPr>
          <t xml:space="preserve"> 2</t>
        </r>
        <r>
          <rPr>
            <b/>
            <sz val="9"/>
            <color indexed="81"/>
            <rFont val="돋움"/>
            <family val="3"/>
            <charset val="129"/>
          </rPr>
          <t>차종</t>
        </r>
        <r>
          <rPr>
            <b/>
            <sz val="9"/>
            <color indexed="81"/>
            <rFont val="Tahoma"/>
            <family val="2"/>
          </rPr>
          <t>)</t>
        </r>
        <r>
          <rPr>
            <sz val="9"/>
            <color indexed="81"/>
            <rFont val="Tahoma"/>
            <family val="2"/>
          </rPr>
          <t xml:space="preserve">
</t>
        </r>
      </text>
    </comment>
    <comment ref="C52" authorId="0" shapeId="0" xr:uid="{FF18B190-9F1A-44EE-8068-E9FBFB2B2C84}">
      <text>
        <r>
          <rPr>
            <b/>
            <sz val="9"/>
            <color indexed="81"/>
            <rFont val="돋움"/>
            <family val="3"/>
            <charset val="129"/>
          </rPr>
          <t>제작 및 개선활동에 필요 자재구매
-공정용 PLT 자체제작 비용 150,000 * 300 = 45,000,000
-완성품 PLT 자체제작 비용 250,000 * 200 = 50,000,000
-CO2부스 자재 적재다이 자체제작 80,000 * 100 = 8,000,000
-안전팬스 설치 및 개선업무 50,000 * 500 = 25,000,000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만든 이</author>
  </authors>
  <commentList>
    <comment ref="E5" authorId="0" shapeId="0" xr:uid="{00000000-0006-0000-1A00-000001000000}">
      <text>
        <r>
          <rPr>
            <b/>
            <sz val="9"/>
            <color indexed="81"/>
            <rFont val="돋움"/>
            <family val="3"/>
            <charset val="129"/>
          </rPr>
          <t>연파랑색
전년도</t>
        </r>
        <r>
          <rPr>
            <b/>
            <sz val="9"/>
            <color indexed="81"/>
            <rFont val="Tahoma"/>
            <family val="2"/>
          </rPr>
          <t xml:space="preserve"> 11</t>
        </r>
        <r>
          <rPr>
            <b/>
            <sz val="9"/>
            <color indexed="81"/>
            <rFont val="돋움"/>
            <family val="3"/>
            <charset val="129"/>
          </rPr>
          <t>월부터</t>
        </r>
        <r>
          <rPr>
            <b/>
            <sz val="9"/>
            <color indexed="81"/>
            <rFont val="Tahoma"/>
            <family val="2"/>
          </rPr>
          <t xml:space="preserve"> </t>
        </r>
        <r>
          <rPr>
            <b/>
            <sz val="9"/>
            <color indexed="81"/>
            <rFont val="돋움"/>
            <family val="3"/>
            <charset val="129"/>
          </rPr>
          <t>합산</t>
        </r>
        <r>
          <rPr>
            <b/>
            <sz val="9"/>
            <color indexed="81"/>
            <rFont val="Tahoma"/>
            <family val="2"/>
          </rPr>
          <t xml:space="preserve"> </t>
        </r>
        <r>
          <rPr>
            <b/>
            <sz val="9"/>
            <color indexed="81"/>
            <rFont val="돋움"/>
            <family val="3"/>
            <charset val="129"/>
          </rPr>
          <t>누적방법</t>
        </r>
        <r>
          <rPr>
            <b/>
            <sz val="9"/>
            <color indexed="81"/>
            <rFont val="Tahoma"/>
            <family val="2"/>
          </rPr>
          <t xml:space="preserve"> </t>
        </r>
        <r>
          <rPr>
            <b/>
            <sz val="9"/>
            <color indexed="81"/>
            <rFont val="돋움"/>
            <family val="3"/>
            <charset val="129"/>
          </rPr>
          <t>동일</t>
        </r>
      </text>
    </comment>
    <comment ref="E8" authorId="0" shapeId="0" xr:uid="{00000000-0006-0000-1A00-000002000000}">
      <text>
        <r>
          <rPr>
            <b/>
            <sz val="9"/>
            <color indexed="81"/>
            <rFont val="돋움"/>
            <family val="3"/>
            <charset val="129"/>
          </rPr>
          <t>핑크색
경영부문</t>
        </r>
        <r>
          <rPr>
            <b/>
            <sz val="9"/>
            <color indexed="81"/>
            <rFont val="Tahoma"/>
            <family val="2"/>
          </rPr>
          <t xml:space="preserve"> </t>
        </r>
        <r>
          <rPr>
            <b/>
            <sz val="9"/>
            <color indexed="81"/>
            <rFont val="돋움"/>
            <family val="3"/>
            <charset val="129"/>
          </rPr>
          <t>당해년도</t>
        </r>
        <r>
          <rPr>
            <b/>
            <sz val="9"/>
            <color indexed="81"/>
            <rFont val="Tahoma"/>
            <family val="2"/>
          </rPr>
          <t xml:space="preserve"> 1</t>
        </r>
        <r>
          <rPr>
            <b/>
            <sz val="9"/>
            <color indexed="81"/>
            <rFont val="돋움"/>
            <family val="3"/>
            <charset val="129"/>
          </rPr>
          <t>월부터</t>
        </r>
        <r>
          <rPr>
            <b/>
            <sz val="9"/>
            <color indexed="81"/>
            <rFont val="Tahoma"/>
            <family val="2"/>
          </rPr>
          <t xml:space="preserve"> </t>
        </r>
        <r>
          <rPr>
            <b/>
            <sz val="9"/>
            <color indexed="81"/>
            <rFont val="돋움"/>
            <family val="3"/>
            <charset val="129"/>
          </rPr>
          <t>합산</t>
        </r>
        <r>
          <rPr>
            <b/>
            <sz val="9"/>
            <color indexed="81"/>
            <rFont val="Tahoma"/>
            <family val="2"/>
          </rPr>
          <t xml:space="preserve"> </t>
        </r>
        <r>
          <rPr>
            <b/>
            <sz val="9"/>
            <color indexed="81"/>
            <rFont val="돋움"/>
            <family val="3"/>
            <charset val="129"/>
          </rPr>
          <t>누적방법</t>
        </r>
        <r>
          <rPr>
            <b/>
            <sz val="9"/>
            <color indexed="81"/>
            <rFont val="Tahoma"/>
            <family val="2"/>
          </rPr>
          <t xml:space="preserve"> </t>
        </r>
        <r>
          <rPr>
            <b/>
            <sz val="9"/>
            <color indexed="81"/>
            <rFont val="돋움"/>
            <family val="3"/>
            <charset val="129"/>
          </rPr>
          <t>동일</t>
        </r>
      </text>
    </comment>
    <comment ref="E22" authorId="0" shapeId="0" xr:uid="{00000000-0006-0000-1A00-000003000000}">
      <text>
        <r>
          <rPr>
            <b/>
            <sz val="9"/>
            <color indexed="81"/>
            <rFont val="돋움"/>
            <family val="3"/>
            <charset val="129"/>
          </rPr>
          <t>고동색
전년도</t>
        </r>
        <r>
          <rPr>
            <b/>
            <sz val="9"/>
            <color indexed="81"/>
            <rFont val="Tahoma"/>
            <family val="2"/>
          </rPr>
          <t xml:space="preserve"> 11</t>
        </r>
        <r>
          <rPr>
            <b/>
            <sz val="9"/>
            <color indexed="81"/>
            <rFont val="돋움"/>
            <family val="3"/>
            <charset val="129"/>
          </rPr>
          <t>월부터</t>
        </r>
        <r>
          <rPr>
            <b/>
            <sz val="9"/>
            <color indexed="81"/>
            <rFont val="Tahoma"/>
            <family val="2"/>
          </rPr>
          <t xml:space="preserve"> </t>
        </r>
        <r>
          <rPr>
            <b/>
            <sz val="9"/>
            <color indexed="81"/>
            <rFont val="돋움"/>
            <family val="3"/>
            <charset val="129"/>
          </rPr>
          <t>당월까지</t>
        </r>
        <r>
          <rPr>
            <b/>
            <sz val="9"/>
            <color indexed="81"/>
            <rFont val="Tahoma"/>
            <family val="2"/>
          </rPr>
          <t xml:space="preserve"> </t>
        </r>
        <r>
          <rPr>
            <b/>
            <sz val="9"/>
            <color indexed="81"/>
            <rFont val="돋움"/>
            <family val="3"/>
            <charset val="129"/>
          </rPr>
          <t>평균으로</t>
        </r>
        <r>
          <rPr>
            <b/>
            <sz val="9"/>
            <color indexed="81"/>
            <rFont val="Tahoma"/>
            <family val="2"/>
          </rPr>
          <t xml:space="preserve"> </t>
        </r>
        <r>
          <rPr>
            <b/>
            <sz val="9"/>
            <color indexed="81"/>
            <rFont val="돋움"/>
            <family val="3"/>
            <charset val="129"/>
          </rPr>
          <t>집계방식</t>
        </r>
        <r>
          <rPr>
            <b/>
            <sz val="9"/>
            <color indexed="81"/>
            <rFont val="Tahoma"/>
            <family val="2"/>
          </rPr>
          <t xml:space="preserve"> </t>
        </r>
        <r>
          <rPr>
            <b/>
            <sz val="9"/>
            <color indexed="81"/>
            <rFont val="돋움"/>
            <family val="3"/>
            <charset val="129"/>
          </rPr>
          <t>동일</t>
        </r>
      </text>
    </comment>
    <comment ref="C57" authorId="0" shapeId="0" xr:uid="{00000000-0006-0000-1A00-000004000000}">
      <text>
        <r>
          <rPr>
            <b/>
            <sz val="9"/>
            <color indexed="81"/>
            <rFont val="돋움"/>
            <family val="3"/>
            <charset val="129"/>
          </rPr>
          <t>본사</t>
        </r>
        <r>
          <rPr>
            <b/>
            <sz val="9"/>
            <color indexed="81"/>
            <rFont val="Tahoma"/>
            <family val="2"/>
          </rPr>
          <t xml:space="preserve"> </t>
        </r>
        <r>
          <rPr>
            <b/>
            <sz val="9"/>
            <color indexed="81"/>
            <rFont val="돋움"/>
            <family val="3"/>
            <charset val="129"/>
          </rPr>
          <t>검토</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확정</t>
        </r>
      </text>
    </comment>
    <comment ref="C59" authorId="0" shapeId="0" xr:uid="{00000000-0006-0000-1A00-000005000000}">
      <text>
        <r>
          <rPr>
            <b/>
            <sz val="9"/>
            <color indexed="81"/>
            <rFont val="돋움"/>
            <family val="3"/>
            <charset val="129"/>
          </rPr>
          <t>매월</t>
        </r>
        <r>
          <rPr>
            <b/>
            <sz val="9"/>
            <color indexed="81"/>
            <rFont val="Tahoma"/>
            <family val="2"/>
          </rPr>
          <t xml:space="preserve"> </t>
        </r>
        <r>
          <rPr>
            <b/>
            <sz val="9"/>
            <color indexed="81"/>
            <rFont val="돋움"/>
            <family val="3"/>
            <charset val="129"/>
          </rPr>
          <t>표준재료비</t>
        </r>
        <r>
          <rPr>
            <b/>
            <sz val="9"/>
            <color indexed="81"/>
            <rFont val="Tahoma"/>
            <family val="2"/>
          </rPr>
          <t xml:space="preserve"> </t>
        </r>
        <r>
          <rPr>
            <b/>
            <sz val="9"/>
            <color indexed="81"/>
            <rFont val="돋움"/>
            <family val="3"/>
            <charset val="129"/>
          </rPr>
          <t>분석보고서</t>
        </r>
        <r>
          <rPr>
            <b/>
            <sz val="9"/>
            <color indexed="81"/>
            <rFont val="Tahoma"/>
            <family val="2"/>
          </rPr>
          <t xml:space="preserve"> </t>
        </r>
        <r>
          <rPr>
            <b/>
            <sz val="9"/>
            <color indexed="81"/>
            <rFont val="돋움"/>
            <family val="3"/>
            <charset val="129"/>
          </rPr>
          <t>기준</t>
        </r>
      </text>
    </comment>
    <comment ref="C61" authorId="0" shapeId="0" xr:uid="{00000000-0006-0000-1A00-000006000000}">
      <text>
        <r>
          <rPr>
            <b/>
            <sz val="9"/>
            <color indexed="81"/>
            <rFont val="돋움"/>
            <family val="3"/>
            <charset val="129"/>
          </rPr>
          <t>본사</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공지</t>
        </r>
      </text>
    </comment>
    <comment ref="C66" authorId="0" shapeId="0" xr:uid="{00000000-0006-0000-1A00-000007000000}">
      <text>
        <r>
          <rPr>
            <b/>
            <sz val="9"/>
            <color indexed="81"/>
            <rFont val="돋움"/>
            <family val="3"/>
            <charset val="129"/>
          </rPr>
          <t>본사</t>
        </r>
        <r>
          <rPr>
            <b/>
            <sz val="9"/>
            <color indexed="81"/>
            <rFont val="Tahoma"/>
            <family val="2"/>
          </rPr>
          <t xml:space="preserve"> </t>
        </r>
        <r>
          <rPr>
            <b/>
            <sz val="9"/>
            <color indexed="81"/>
            <rFont val="돋움"/>
            <family val="3"/>
            <charset val="129"/>
          </rPr>
          <t>검토</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확정</t>
        </r>
      </text>
    </comment>
    <comment ref="C80" authorId="0" shapeId="0" xr:uid="{00000000-0006-0000-1A00-000008000000}">
      <text>
        <r>
          <rPr>
            <b/>
            <sz val="9"/>
            <color indexed="81"/>
            <rFont val="돋움"/>
            <family val="3"/>
            <charset val="129"/>
          </rPr>
          <t>매출액*0.01%</t>
        </r>
      </text>
    </comment>
    <comment ref="C81" authorId="0" shapeId="0" xr:uid="{00000000-0006-0000-1A00-000009000000}">
      <text>
        <r>
          <rPr>
            <b/>
            <sz val="9"/>
            <color indexed="81"/>
            <rFont val="돋움"/>
            <family val="3"/>
            <charset val="129"/>
          </rPr>
          <t>매출액의</t>
        </r>
        <r>
          <rPr>
            <b/>
            <sz val="9"/>
            <color indexed="81"/>
            <rFont val="Tahoma"/>
            <family val="2"/>
          </rPr>
          <t xml:space="preserve"> 0.01%</t>
        </r>
      </text>
    </comment>
    <comment ref="C83" authorId="0" shapeId="0" xr:uid="{00000000-0006-0000-1A00-00000A000000}">
      <text>
        <r>
          <rPr>
            <b/>
            <sz val="9"/>
            <color indexed="81"/>
            <rFont val="돋움"/>
            <family val="3"/>
            <charset val="129"/>
          </rPr>
          <t>본사</t>
        </r>
        <r>
          <rPr>
            <b/>
            <sz val="9"/>
            <color indexed="81"/>
            <rFont val="Tahoma"/>
            <family val="2"/>
          </rPr>
          <t xml:space="preserve"> </t>
        </r>
        <r>
          <rPr>
            <b/>
            <sz val="9"/>
            <color indexed="81"/>
            <rFont val="돋움"/>
            <family val="3"/>
            <charset val="129"/>
          </rPr>
          <t>검토</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확정</t>
        </r>
      </text>
    </comment>
    <comment ref="C84" authorId="0" shapeId="0" xr:uid="{00000000-0006-0000-1A00-00000B000000}">
      <text>
        <r>
          <rPr>
            <b/>
            <sz val="9"/>
            <color indexed="81"/>
            <rFont val="돋움"/>
            <family val="3"/>
            <charset val="129"/>
          </rPr>
          <t>본사</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공지
▷</t>
        </r>
        <r>
          <rPr>
            <b/>
            <sz val="9"/>
            <color indexed="81"/>
            <rFont val="Tahoma"/>
            <family val="2"/>
          </rPr>
          <t xml:space="preserve"> </t>
        </r>
        <r>
          <rPr>
            <b/>
            <sz val="9"/>
            <color indexed="81"/>
            <rFont val="돋움"/>
            <family val="3"/>
            <charset val="129"/>
          </rPr>
          <t>년목표</t>
        </r>
        <r>
          <rPr>
            <b/>
            <sz val="9"/>
            <color indexed="81"/>
            <rFont val="Tahoma"/>
            <family val="2"/>
          </rPr>
          <t xml:space="preserve"> </t>
        </r>
        <r>
          <rPr>
            <b/>
            <sz val="9"/>
            <color indexed="81"/>
            <rFont val="돋움"/>
            <family val="3"/>
            <charset val="129"/>
          </rPr>
          <t>월별</t>
        </r>
        <r>
          <rPr>
            <b/>
            <sz val="9"/>
            <color indexed="81"/>
            <rFont val="Tahoma"/>
            <family val="2"/>
          </rPr>
          <t xml:space="preserve"> </t>
        </r>
        <r>
          <rPr>
            <b/>
            <sz val="9"/>
            <color indexed="81"/>
            <rFont val="돋움"/>
            <family val="3"/>
            <charset val="129"/>
          </rPr>
          <t>안분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samsung</author>
  </authors>
  <commentList>
    <comment ref="E43" authorId="0" shapeId="0" xr:uid="{00000000-0006-0000-2300-000001000000}">
      <text>
        <r>
          <rPr>
            <b/>
            <sz val="9"/>
            <color indexed="81"/>
            <rFont val="돋움"/>
            <family val="3"/>
            <charset val="129"/>
          </rPr>
          <t>닝보법인</t>
        </r>
        <r>
          <rPr>
            <b/>
            <sz val="9"/>
            <color indexed="81"/>
            <rFont val="Tahoma"/>
            <family val="2"/>
          </rPr>
          <t xml:space="preserve"> </t>
        </r>
        <r>
          <rPr>
            <b/>
            <sz val="9"/>
            <color indexed="81"/>
            <rFont val="돋움"/>
            <family val="3"/>
            <charset val="129"/>
          </rPr>
          <t>매각대금
대체용</t>
        </r>
        <r>
          <rPr>
            <b/>
            <sz val="9"/>
            <color indexed="81"/>
            <rFont val="Tahoma"/>
            <family val="2"/>
          </rPr>
          <t xml:space="preserve"> </t>
        </r>
        <r>
          <rPr>
            <b/>
            <sz val="9"/>
            <color indexed="81"/>
            <rFont val="돋움"/>
            <family val="3"/>
            <charset val="129"/>
          </rPr>
          <t>자산</t>
        </r>
        <r>
          <rPr>
            <b/>
            <sz val="9"/>
            <color indexed="81"/>
            <rFont val="Tahoma"/>
            <family val="2"/>
          </rPr>
          <t xml:space="preserve"> </t>
        </r>
        <r>
          <rPr>
            <b/>
            <sz val="9"/>
            <color indexed="81"/>
            <rFont val="돋움"/>
            <family val="3"/>
            <charset val="129"/>
          </rPr>
          <t xml:space="preserve">판매
</t>
        </r>
        <r>
          <rPr>
            <b/>
            <sz val="9"/>
            <color indexed="81"/>
            <rFont val="Tahoma"/>
            <family val="2"/>
          </rPr>
          <t xml:space="preserve"> Rs 58,517,752</t>
        </r>
      </text>
    </comment>
    <comment ref="F43" authorId="0" shapeId="0" xr:uid="{00000000-0006-0000-2300-000002000000}">
      <text>
        <r>
          <rPr>
            <b/>
            <sz val="9"/>
            <color indexed="81"/>
            <rFont val="돋움"/>
            <family val="3"/>
            <charset val="129"/>
          </rPr>
          <t>닝보법인</t>
        </r>
        <r>
          <rPr>
            <b/>
            <sz val="9"/>
            <color indexed="81"/>
            <rFont val="Tahoma"/>
            <family val="2"/>
          </rPr>
          <t xml:space="preserve"> </t>
        </r>
        <r>
          <rPr>
            <b/>
            <sz val="9"/>
            <color indexed="81"/>
            <rFont val="돋움"/>
            <family val="3"/>
            <charset val="129"/>
          </rPr>
          <t>매각대금
대체용</t>
        </r>
        <r>
          <rPr>
            <b/>
            <sz val="9"/>
            <color indexed="81"/>
            <rFont val="Tahoma"/>
            <family val="2"/>
          </rPr>
          <t xml:space="preserve"> </t>
        </r>
        <r>
          <rPr>
            <b/>
            <sz val="9"/>
            <color indexed="81"/>
            <rFont val="돋움"/>
            <family val="3"/>
            <charset val="129"/>
          </rPr>
          <t>자산</t>
        </r>
        <r>
          <rPr>
            <b/>
            <sz val="9"/>
            <color indexed="81"/>
            <rFont val="Tahoma"/>
            <family val="2"/>
          </rPr>
          <t xml:space="preserve"> </t>
        </r>
        <r>
          <rPr>
            <b/>
            <sz val="9"/>
            <color indexed="81"/>
            <rFont val="돋움"/>
            <family val="3"/>
            <charset val="129"/>
          </rPr>
          <t xml:space="preserve">판매
</t>
        </r>
        <r>
          <rPr>
            <b/>
            <sz val="9"/>
            <color indexed="81"/>
            <rFont val="Tahoma"/>
            <family val="2"/>
          </rPr>
          <t xml:space="preserve"> Rs 58,517,752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<sst xmlns="http://schemas.openxmlformats.org/spreadsheetml/2006/main" count="4536" uniqueCount="2462">
  <si>
    <t>금액</t>
    <phoneticPr fontId="20" type="noConversion"/>
  </si>
  <si>
    <t>%</t>
    <phoneticPr fontId="20" type="noConversion"/>
  </si>
  <si>
    <t>매출액</t>
    <phoneticPr fontId="20" type="noConversion"/>
  </si>
  <si>
    <t>판매원가</t>
    <phoneticPr fontId="20" type="noConversion"/>
  </si>
  <si>
    <t xml:space="preserve">  노무비 소계</t>
    <phoneticPr fontId="19" type="noConversion"/>
  </si>
  <si>
    <t xml:space="preserve">     (직접노무비)</t>
    <phoneticPr fontId="20" type="noConversion"/>
  </si>
  <si>
    <t xml:space="preserve">     (간접노무비)</t>
    <phoneticPr fontId="20" type="noConversion"/>
  </si>
  <si>
    <t xml:space="preserve">  경비 소계</t>
    <phoneticPr fontId="19" type="noConversion"/>
  </si>
  <si>
    <t xml:space="preserve">     (감가상각비)</t>
    <phoneticPr fontId="19" type="noConversion"/>
  </si>
  <si>
    <t>영업이익</t>
    <phoneticPr fontId="20" type="noConversion"/>
  </si>
  <si>
    <t xml:space="preserve">  영업외수익</t>
    <phoneticPr fontId="19" type="noConversion"/>
  </si>
  <si>
    <t xml:space="preserve">  영업외비용</t>
    <phoneticPr fontId="19" type="noConversion"/>
  </si>
  <si>
    <t xml:space="preserve">  소계</t>
    <phoneticPr fontId="19" type="noConversion"/>
  </si>
  <si>
    <t>경상이익</t>
    <phoneticPr fontId="20" type="noConversion"/>
  </si>
  <si>
    <t xml:space="preserve">     (기타경비)</t>
    <phoneticPr fontId="20" type="noConversion"/>
  </si>
  <si>
    <t>구 분(차종외)</t>
    <phoneticPr fontId="20" type="noConversion"/>
  </si>
  <si>
    <t>매출</t>
    <phoneticPr fontId="20" type="noConversion"/>
  </si>
  <si>
    <t>재료비계획</t>
    <phoneticPr fontId="20" type="noConversion"/>
  </si>
  <si>
    <t>비율</t>
    <phoneticPr fontId="20" type="noConversion"/>
  </si>
  <si>
    <t>재료비실적</t>
    <phoneticPr fontId="20" type="noConversion"/>
  </si>
  <si>
    <t>비율차이</t>
    <phoneticPr fontId="20" type="noConversion"/>
  </si>
  <si>
    <t>주요사유</t>
    <phoneticPr fontId="20" type="noConversion"/>
  </si>
  <si>
    <t>영업
매출</t>
    <phoneticPr fontId="20" type="noConversion"/>
  </si>
  <si>
    <t>총 합 계</t>
    <phoneticPr fontId="20" type="noConversion"/>
  </si>
  <si>
    <t>소 계</t>
    <phoneticPr fontId="18" type="noConversion"/>
  </si>
  <si>
    <t>기타매출</t>
    <phoneticPr fontId="18" type="noConversion"/>
  </si>
  <si>
    <t>계획대비 분석</t>
    <phoneticPr fontId="20" type="noConversion"/>
  </si>
  <si>
    <t>계획 마이너스(-) 표시</t>
    <phoneticPr fontId="18" type="noConversion"/>
  </si>
  <si>
    <t>경영보고서 체크</t>
    <phoneticPr fontId="18" type="noConversion"/>
  </si>
  <si>
    <t>감가상각비</t>
  </si>
  <si>
    <t>원가절감 예상효과</t>
    <phoneticPr fontId="46" type="noConversion"/>
  </si>
  <si>
    <t>항 목</t>
    <phoneticPr fontId="18" type="noConversion"/>
  </si>
  <si>
    <t>계정과목명</t>
  </si>
  <si>
    <t>01월</t>
    <phoneticPr fontId="20" type="noConversion"/>
  </si>
  <si>
    <t>02월</t>
  </si>
  <si>
    <t>03월</t>
  </si>
  <si>
    <t>04월</t>
  </si>
  <si>
    <t>05월</t>
  </si>
  <si>
    <t>06월</t>
  </si>
  <si>
    <t>07월</t>
  </si>
  <si>
    <t>8월</t>
  </si>
  <si>
    <t>9월</t>
  </si>
  <si>
    <t>10월</t>
  </si>
  <si>
    <t>금액</t>
    <phoneticPr fontId="20" type="noConversion"/>
  </si>
  <si>
    <t>%</t>
    <phoneticPr fontId="20" type="noConversion"/>
  </si>
  <si>
    <t>01월</t>
    <phoneticPr fontId="20" type="noConversion"/>
  </si>
  <si>
    <t>11월</t>
    <phoneticPr fontId="20" type="noConversion"/>
  </si>
  <si>
    <t>12월</t>
    <phoneticPr fontId="20" type="noConversion"/>
  </si>
  <si>
    <t xml:space="preserve">  재료비 절감</t>
  </si>
  <si>
    <t xml:space="preserve">  직접노무비 절감</t>
    <phoneticPr fontId="20" type="noConversion"/>
  </si>
  <si>
    <t xml:space="preserve">  간접노무비 절감</t>
    <phoneticPr fontId="20" type="noConversion"/>
  </si>
  <si>
    <t xml:space="preserve">  경비 절감</t>
  </si>
  <si>
    <t>합계-실행실적</t>
    <phoneticPr fontId="20" type="noConversion"/>
  </si>
  <si>
    <t>01월</t>
    <phoneticPr fontId="20" type="noConversion"/>
  </si>
  <si>
    <t>11월</t>
    <phoneticPr fontId="20" type="noConversion"/>
  </si>
  <si>
    <t>12월</t>
    <phoneticPr fontId="20" type="noConversion"/>
  </si>
  <si>
    <t>금액</t>
    <phoneticPr fontId="20" type="noConversion"/>
  </si>
  <si>
    <t>%</t>
    <phoneticPr fontId="20" type="noConversion"/>
  </si>
  <si>
    <t xml:space="preserve">  직접노무비 절감</t>
    <phoneticPr fontId="20" type="noConversion"/>
  </si>
  <si>
    <t xml:space="preserve">  간접노무비 절감</t>
    <phoneticPr fontId="20" type="noConversion"/>
  </si>
  <si>
    <t>합계-경영성실적</t>
    <phoneticPr fontId="20" type="noConversion"/>
  </si>
  <si>
    <t>2월</t>
  </si>
  <si>
    <t>3월</t>
  </si>
  <si>
    <t>4월</t>
  </si>
  <si>
    <t>5월</t>
  </si>
  <si>
    <t>6월</t>
  </si>
  <si>
    <t>7월</t>
  </si>
  <si>
    <t>11월</t>
  </si>
  <si>
    <t>12월</t>
  </si>
  <si>
    <t>단위 : 백만원</t>
    <phoneticPr fontId="20" type="noConversion"/>
  </si>
  <si>
    <t>01월</t>
  </si>
  <si>
    <t>금액</t>
  </si>
  <si>
    <t xml:space="preserve">■  경비 계정별 월별계획 </t>
    <phoneticPr fontId="20" type="noConversion"/>
  </si>
  <si>
    <t>구분</t>
    <phoneticPr fontId="20" type="noConversion"/>
  </si>
  <si>
    <t>주요변동사유</t>
    <phoneticPr fontId="20" type="noConversion"/>
  </si>
  <si>
    <t>증가액</t>
    <phoneticPr fontId="18" type="noConversion"/>
  </si>
  <si>
    <t>증가율</t>
    <phoneticPr fontId="18" type="noConversion"/>
  </si>
  <si>
    <t>매출액</t>
    <phoneticPr fontId="20" type="noConversion"/>
  </si>
  <si>
    <t>복리후생비</t>
  </si>
  <si>
    <t>전력비</t>
  </si>
  <si>
    <t>운반비</t>
  </si>
  <si>
    <t>수선비</t>
  </si>
  <si>
    <t>기술지원료</t>
  </si>
  <si>
    <t>여비교통비</t>
  </si>
  <si>
    <t>접대비</t>
  </si>
  <si>
    <t>차량유지비</t>
  </si>
  <si>
    <t>통신비</t>
  </si>
  <si>
    <t>수도광열비</t>
  </si>
  <si>
    <t>보험료</t>
  </si>
  <si>
    <t>도서인쇄비</t>
  </si>
  <si>
    <t>광고선전비</t>
  </si>
  <si>
    <t>포장비</t>
  </si>
  <si>
    <t>기타경비</t>
  </si>
  <si>
    <t>계획대비 분석</t>
    <phoneticPr fontId="20" type="noConversion"/>
  </si>
  <si>
    <t xml:space="preserve">  ▶ 월별 실적</t>
    <phoneticPr fontId="20" type="noConversion"/>
  </si>
  <si>
    <t>금액</t>
    <phoneticPr fontId="20" type="noConversion"/>
  </si>
  <si>
    <t>1월</t>
    <phoneticPr fontId="20" type="noConversion"/>
  </si>
  <si>
    <t>구분</t>
    <phoneticPr fontId="20" type="noConversion"/>
  </si>
  <si>
    <t>감가상각비 계</t>
    <phoneticPr fontId="18" type="noConversion"/>
  </si>
  <si>
    <t>일반경비 소계</t>
    <phoneticPr fontId="18" type="noConversion"/>
  </si>
  <si>
    <t>경비 합계</t>
    <phoneticPr fontId="20" type="noConversion"/>
  </si>
  <si>
    <t>CHECK→</t>
    <phoneticPr fontId="20" type="noConversion"/>
  </si>
  <si>
    <t>구분</t>
    <phoneticPr fontId="20" type="noConversion"/>
  </si>
  <si>
    <t>계획대비 분석</t>
    <phoneticPr fontId="20" type="noConversion"/>
  </si>
  <si>
    <t>주요변동사유</t>
    <phoneticPr fontId="20" type="noConversion"/>
  </si>
  <si>
    <t xml:space="preserve">  ▶ 월별 실적</t>
    <phoneticPr fontId="20" type="noConversion"/>
  </si>
  <si>
    <t>금액</t>
    <phoneticPr fontId="20" type="noConversion"/>
  </si>
  <si>
    <t>%</t>
    <phoneticPr fontId="20" type="noConversion"/>
  </si>
  <si>
    <t>구분</t>
    <phoneticPr fontId="20" type="noConversion"/>
  </si>
  <si>
    <t>감가상각비 계</t>
    <phoneticPr fontId="18" type="noConversion"/>
  </si>
  <si>
    <t>일반경비 소계</t>
    <phoneticPr fontId="18" type="noConversion"/>
  </si>
  <si>
    <t>원가절감 예상효과</t>
    <phoneticPr fontId="18" type="noConversion"/>
  </si>
  <si>
    <t>경비 합계</t>
    <phoneticPr fontId="20" type="noConversion"/>
  </si>
  <si>
    <t>CHECK→</t>
  </si>
  <si>
    <t>금액순정렬</t>
    <phoneticPr fontId="50" type="noConversion"/>
  </si>
  <si>
    <t>매출비교</t>
    <phoneticPr fontId="20" type="noConversion"/>
  </si>
  <si>
    <t>경비 비교</t>
    <phoneticPr fontId="20" type="noConversion"/>
  </si>
  <si>
    <t>○ 성과지표 실적보고</t>
    <phoneticPr fontId="20" type="noConversion"/>
  </si>
  <si>
    <t>▽ 월지표 링크</t>
    <phoneticPr fontId="57" type="noConversion"/>
  </si>
  <si>
    <t>관리부문</t>
    <phoneticPr fontId="19" type="noConversion"/>
  </si>
  <si>
    <t>성과지표</t>
    <phoneticPr fontId="19" type="noConversion"/>
  </si>
  <si>
    <t>배점</t>
    <phoneticPr fontId="19" type="noConversion"/>
  </si>
  <si>
    <t>단위</t>
  </si>
  <si>
    <t>누계 실적평가</t>
    <phoneticPr fontId="19" type="noConversion"/>
  </si>
  <si>
    <t>미달성 사유</t>
    <phoneticPr fontId="19" type="noConversion"/>
  </si>
  <si>
    <t>달성/평가</t>
    <phoneticPr fontId="57" type="noConversion"/>
  </si>
  <si>
    <t>평가범위</t>
    <phoneticPr fontId="57" type="noConversion"/>
  </si>
  <si>
    <t>목표</t>
    <phoneticPr fontId="19" type="noConversion"/>
  </si>
  <si>
    <t>목표</t>
    <phoneticPr fontId="19" type="noConversion"/>
  </si>
  <si>
    <t>실적</t>
    <phoneticPr fontId="19" type="noConversion"/>
  </si>
  <si>
    <t>달성율</t>
    <phoneticPr fontId="19" type="noConversion"/>
  </si>
  <si>
    <t>평가율</t>
    <phoneticPr fontId="19" type="noConversion"/>
  </si>
  <si>
    <t>평가점수</t>
    <phoneticPr fontId="19" type="noConversion"/>
  </si>
  <si>
    <t>수식표현</t>
    <phoneticPr fontId="57" type="noConversion"/>
  </si>
  <si>
    <t>최소범위</t>
    <phoneticPr fontId="57" type="noConversion"/>
  </si>
  <si>
    <t>최대범위</t>
    <phoneticPr fontId="57" type="noConversion"/>
  </si>
  <si>
    <t>매출액</t>
  </si>
  <si>
    <t>정상</t>
    <phoneticPr fontId="57" type="noConversion"/>
  </si>
  <si>
    <t>경상이익</t>
  </si>
  <si>
    <t>적자는 0점</t>
    <phoneticPr fontId="57" type="noConversion"/>
  </si>
  <si>
    <t>적정재고</t>
  </si>
  <si>
    <t>반대</t>
    <phoneticPr fontId="19" type="noConversion"/>
  </si>
  <si>
    <t>인당매출</t>
  </si>
  <si>
    <t>표준관리</t>
    <phoneticPr fontId="19" type="noConversion"/>
  </si>
  <si>
    <t>재료비율</t>
  </si>
  <si>
    <t>%</t>
  </si>
  <si>
    <t>일치성</t>
    <phoneticPr fontId="19" type="noConversion"/>
  </si>
  <si>
    <t>100%+/-2%</t>
    <phoneticPr fontId="57" type="noConversion"/>
  </si>
  <si>
    <t>직접인원</t>
  </si>
  <si>
    <t>명</t>
  </si>
  <si>
    <t>반대</t>
    <phoneticPr fontId="19" type="noConversion"/>
  </si>
  <si>
    <t>간접인원</t>
  </si>
  <si>
    <t>간접제외원</t>
    <phoneticPr fontId="57" type="noConversion"/>
  </si>
  <si>
    <t>간접비율</t>
    <phoneticPr fontId="57" type="noConversion"/>
  </si>
  <si>
    <t>인원합계</t>
  </si>
  <si>
    <t>공정개선</t>
    <phoneticPr fontId="57" type="noConversion"/>
  </si>
  <si>
    <t>예산관리</t>
    <phoneticPr fontId="19" type="noConversion"/>
  </si>
  <si>
    <t>일반경비율</t>
    <phoneticPr fontId="57" type="noConversion"/>
  </si>
  <si>
    <t>%</t>
    <phoneticPr fontId="57" type="noConversion"/>
  </si>
  <si>
    <t>품질관리</t>
    <phoneticPr fontId="19" type="noConversion"/>
  </si>
  <si>
    <t>고객불량율</t>
  </si>
  <si>
    <t>PPM</t>
  </si>
  <si>
    <t>고객 평가목표 변경</t>
    <phoneticPr fontId="57" type="noConversion"/>
  </si>
  <si>
    <t>공정불량율</t>
  </si>
  <si>
    <t>입고불량율</t>
  </si>
  <si>
    <t>필드클레임</t>
  </si>
  <si>
    <t>고객클레임 &amp; 고객불량율 상관관계</t>
    <phoneticPr fontId="57" type="noConversion"/>
  </si>
  <si>
    <t>기타클레임</t>
  </si>
  <si>
    <t>폐기원가</t>
  </si>
  <si>
    <t>원가개선</t>
    <phoneticPr fontId="19" type="noConversion"/>
  </si>
  <si>
    <t>원가절감</t>
  </si>
  <si>
    <t>개선제안</t>
  </si>
  <si>
    <t>점</t>
    <phoneticPr fontId="57" type="noConversion"/>
  </si>
  <si>
    <t>사업구조</t>
    <phoneticPr fontId="57" type="noConversion"/>
  </si>
  <si>
    <t>합 계</t>
    <phoneticPr fontId="19" type="noConversion"/>
  </si>
  <si>
    <t>합 계</t>
    <phoneticPr fontId="19" type="noConversion"/>
  </si>
  <si>
    <t>1. 특별항목 월지표실적 누적관리</t>
    <phoneticPr fontId="20" type="noConversion"/>
  </si>
  <si>
    <t>▽ 컬러별 범위 확인</t>
    <phoneticPr fontId="19" type="noConversion"/>
  </si>
  <si>
    <t>기간수정</t>
    <phoneticPr fontId="19" type="noConversion"/>
  </si>
  <si>
    <t>2개년도 관리</t>
    <phoneticPr fontId="57" type="noConversion"/>
  </si>
  <si>
    <t>관리부문</t>
    <phoneticPr fontId="19" type="noConversion"/>
  </si>
  <si>
    <t>성과지표</t>
    <phoneticPr fontId="19" type="noConversion"/>
  </si>
  <si>
    <t>누적 집계방법</t>
    <phoneticPr fontId="19" type="noConversion"/>
  </si>
  <si>
    <t>누적 집계방법</t>
    <phoneticPr fontId="19" type="noConversion"/>
  </si>
  <si>
    <t>월누계</t>
    <phoneticPr fontId="19" type="noConversion"/>
  </si>
  <si>
    <t>월누계</t>
    <phoneticPr fontId="19" type="noConversion"/>
  </si>
  <si>
    <t>매출, 이익지표 : 1월~12월</t>
    <phoneticPr fontId="57" type="noConversion"/>
  </si>
  <si>
    <t>당해 1월</t>
    <phoneticPr fontId="19" type="noConversion"/>
  </si>
  <si>
    <t>당해 2월</t>
    <phoneticPr fontId="19" type="noConversion"/>
  </si>
  <si>
    <t>당해 3월</t>
  </si>
  <si>
    <t>당해 4월</t>
  </si>
  <si>
    <t>당해 5월</t>
  </si>
  <si>
    <t>당해 6월</t>
  </si>
  <si>
    <t>당해 7월</t>
  </si>
  <si>
    <t>당해 8월</t>
  </si>
  <si>
    <t>당해 9월</t>
  </si>
  <si>
    <t>당해 10월</t>
  </si>
  <si>
    <t>비 고</t>
    <phoneticPr fontId="19" type="noConversion"/>
  </si>
  <si>
    <t>타 지표 : 전년11월~당해10월</t>
    <phoneticPr fontId="57" type="noConversion"/>
  </si>
  <si>
    <t>월별 관리</t>
    <phoneticPr fontId="57" type="noConversion"/>
  </si>
  <si>
    <t>월표준재료비</t>
    <phoneticPr fontId="57" type="noConversion"/>
  </si>
  <si>
    <t>전년11월부터 합산</t>
  </si>
  <si>
    <t>누적비율</t>
    <phoneticPr fontId="57" type="noConversion"/>
  </si>
  <si>
    <t>월실적재료비</t>
    <phoneticPr fontId="57" type="noConversion"/>
  </si>
  <si>
    <t>월별 관리</t>
    <phoneticPr fontId="57" type="noConversion"/>
  </si>
  <si>
    <t>일반경비예산</t>
    <phoneticPr fontId="57" type="noConversion"/>
  </si>
  <si>
    <t>당해 1월부터 합산</t>
    <phoneticPr fontId="57" type="noConversion"/>
  </si>
  <si>
    <t>계획경비율</t>
    <phoneticPr fontId="57" type="noConversion"/>
  </si>
  <si>
    <t>일반경비실적</t>
    <phoneticPr fontId="57" type="noConversion"/>
  </si>
  <si>
    <t>실적경비율</t>
    <phoneticPr fontId="57" type="noConversion"/>
  </si>
  <si>
    <t>월별 관리</t>
    <phoneticPr fontId="57" type="noConversion"/>
  </si>
  <si>
    <t>폐기원가(천원)</t>
    <phoneticPr fontId="57" type="noConversion"/>
  </si>
  <si>
    <t>매각(판매)량(Kg)</t>
    <phoneticPr fontId="57" type="noConversion"/>
  </si>
  <si>
    <t>매각금액(천원)</t>
    <phoneticPr fontId="57" type="noConversion"/>
  </si>
  <si>
    <t>2. 월별 성과지표 실적</t>
    <phoneticPr fontId="20" type="noConversion"/>
  </si>
  <si>
    <t>기간수정, 링크</t>
    <phoneticPr fontId="19" type="noConversion"/>
  </si>
  <si>
    <t>▽ 컬러별 범위 확인</t>
    <phoneticPr fontId="19" type="noConversion"/>
  </si>
  <si>
    <t>기간수정</t>
    <phoneticPr fontId="19" type="noConversion"/>
  </si>
  <si>
    <t>당월(해당월)</t>
    <phoneticPr fontId="19" type="noConversion"/>
  </si>
  <si>
    <t>월별 실적</t>
    <phoneticPr fontId="57" type="noConversion"/>
  </si>
  <si>
    <t>경영실적</t>
    <phoneticPr fontId="57" type="noConversion"/>
  </si>
  <si>
    <t>당해 1월부터 합산</t>
    <phoneticPr fontId="57" type="noConversion"/>
  </si>
  <si>
    <t>경영실적</t>
    <phoneticPr fontId="57" type="noConversion"/>
  </si>
  <si>
    <t>월말 재고</t>
    <phoneticPr fontId="57" type="noConversion"/>
  </si>
  <si>
    <t>경영실적</t>
    <phoneticPr fontId="57" type="noConversion"/>
  </si>
  <si>
    <t>수식</t>
    <phoneticPr fontId="57" type="noConversion"/>
  </si>
  <si>
    <t>수식 확인</t>
    <phoneticPr fontId="57" type="noConversion"/>
  </si>
  <si>
    <t>고정 링크</t>
    <phoneticPr fontId="57" type="noConversion"/>
  </si>
  <si>
    <t>링크 확인</t>
    <phoneticPr fontId="57" type="noConversion"/>
  </si>
  <si>
    <t>인원실적</t>
    <phoneticPr fontId="57" type="noConversion"/>
  </si>
  <si>
    <t>월별 실적</t>
    <phoneticPr fontId="57" type="noConversion"/>
  </si>
  <si>
    <t>인원실적</t>
    <phoneticPr fontId="57" type="noConversion"/>
  </si>
  <si>
    <t>◀ 제외 인정인원 구분</t>
    <phoneticPr fontId="57" type="noConversion"/>
  </si>
  <si>
    <t>간접비율</t>
  </si>
  <si>
    <t>수식</t>
    <phoneticPr fontId="57" type="noConversion"/>
  </si>
  <si>
    <t>수식 확인</t>
    <phoneticPr fontId="57" type="noConversion"/>
  </si>
  <si>
    <t>수식</t>
    <phoneticPr fontId="57" type="noConversion"/>
  </si>
  <si>
    <t>월별 실적</t>
    <phoneticPr fontId="57" type="noConversion"/>
  </si>
  <si>
    <t>생산성실적</t>
    <phoneticPr fontId="57" type="noConversion"/>
  </si>
  <si>
    <t>월별 실적</t>
    <phoneticPr fontId="57" type="noConversion"/>
  </si>
  <si>
    <t>회사 기준</t>
    <phoneticPr fontId="57" type="noConversion"/>
  </si>
  <si>
    <t>고정 링크</t>
    <phoneticPr fontId="57" type="noConversion"/>
  </si>
  <si>
    <t>월별 실적</t>
    <phoneticPr fontId="57" type="noConversion"/>
  </si>
  <si>
    <t>경영실적</t>
    <phoneticPr fontId="57" type="noConversion"/>
  </si>
  <si>
    <t>월별 실적</t>
    <phoneticPr fontId="57" type="noConversion"/>
  </si>
  <si>
    <t>월별 실적</t>
    <phoneticPr fontId="57" type="noConversion"/>
  </si>
  <si>
    <t>월별 실적</t>
    <phoneticPr fontId="57" type="noConversion"/>
  </si>
  <si>
    <t>월별 실적</t>
    <phoneticPr fontId="57" type="noConversion"/>
  </si>
  <si>
    <t xml:space="preserve"> ◀ 고객사 클레임과 고객불량율 상관관계 필 확인</t>
    <phoneticPr fontId="57" type="noConversion"/>
  </si>
  <si>
    <t>월별 실적</t>
    <phoneticPr fontId="57" type="noConversion"/>
  </si>
  <si>
    <t>링크 확인</t>
    <phoneticPr fontId="57" type="noConversion"/>
  </si>
  <si>
    <t>원가개선</t>
    <phoneticPr fontId="19" type="noConversion"/>
  </si>
  <si>
    <t>월별 실적</t>
    <phoneticPr fontId="57" type="noConversion"/>
  </si>
  <si>
    <t>월별 실적</t>
    <phoneticPr fontId="57" type="noConversion"/>
  </si>
  <si>
    <t>기간수정, 링크</t>
    <phoneticPr fontId="19" type="noConversion"/>
  </si>
  <si>
    <t>▽ 컬러별 범위 확인</t>
    <phoneticPr fontId="19" type="noConversion"/>
  </si>
  <si>
    <t>기간수정</t>
    <phoneticPr fontId="19" type="noConversion"/>
  </si>
  <si>
    <t xml:space="preserve">         ▼ 메모 필수 확인</t>
    <phoneticPr fontId="19" type="noConversion"/>
  </si>
  <si>
    <t>관리부문</t>
    <phoneticPr fontId="19" type="noConversion"/>
  </si>
  <si>
    <t>성과지표</t>
    <phoneticPr fontId="19" type="noConversion"/>
  </si>
  <si>
    <t>당월(해당월)</t>
    <phoneticPr fontId="19" type="noConversion"/>
  </si>
  <si>
    <t>누적 집계방법</t>
    <phoneticPr fontId="19" type="noConversion"/>
  </si>
  <si>
    <t>월누계</t>
    <phoneticPr fontId="19" type="noConversion"/>
  </si>
  <si>
    <t>매출, 이익지표 : 1월~12월</t>
    <phoneticPr fontId="57" type="noConversion"/>
  </si>
  <si>
    <t>당해 1월</t>
    <phoneticPr fontId="19" type="noConversion"/>
  </si>
  <si>
    <t>당해 2월</t>
    <phoneticPr fontId="19" type="noConversion"/>
  </si>
  <si>
    <t>비 고</t>
    <phoneticPr fontId="19" type="noConversion"/>
  </si>
  <si>
    <t>타 지표 : 전년11월~당해10월</t>
    <phoneticPr fontId="57" type="noConversion"/>
  </si>
  <si>
    <t>당해 1월부터 합산</t>
    <phoneticPr fontId="57" type="noConversion"/>
  </si>
  <si>
    <t>년간 계획</t>
  </si>
  <si>
    <t>경영계획</t>
    <phoneticPr fontId="57" type="noConversion"/>
  </si>
  <si>
    <t>당해 1월부터 합산</t>
    <phoneticPr fontId="57" type="noConversion"/>
  </si>
  <si>
    <t>경영계획</t>
    <phoneticPr fontId="57" type="noConversion"/>
  </si>
  <si>
    <t>수식 확인</t>
    <phoneticPr fontId="57" type="noConversion"/>
  </si>
  <si>
    <t>실적 대비</t>
    <phoneticPr fontId="57" type="noConversion"/>
  </si>
  <si>
    <t>수식</t>
    <phoneticPr fontId="57" type="noConversion"/>
  </si>
  <si>
    <t>수식 확인</t>
    <phoneticPr fontId="57" type="noConversion"/>
  </si>
  <si>
    <t>고정 링크</t>
    <phoneticPr fontId="57" type="noConversion"/>
  </si>
  <si>
    <t>링크 확인</t>
    <phoneticPr fontId="57" type="noConversion"/>
  </si>
  <si>
    <t>실적 대비</t>
    <phoneticPr fontId="57" type="noConversion"/>
  </si>
  <si>
    <t>년간 계획</t>
    <phoneticPr fontId="57" type="noConversion"/>
  </si>
  <si>
    <t>인원계획</t>
    <phoneticPr fontId="57" type="noConversion"/>
  </si>
  <si>
    <t>회사 지침</t>
    <phoneticPr fontId="57" type="noConversion"/>
  </si>
  <si>
    <t>◀ 공장 규모별 기준_본사 공지인원</t>
    <phoneticPr fontId="57" type="noConversion"/>
  </si>
  <si>
    <t>년간 계획</t>
    <phoneticPr fontId="57" type="noConversion"/>
  </si>
  <si>
    <t>◀ 제외 인정인원 구분</t>
    <phoneticPr fontId="57" type="noConversion"/>
  </si>
  <si>
    <t>수식</t>
    <phoneticPr fontId="57" type="noConversion"/>
  </si>
  <si>
    <t>수식 확인</t>
    <phoneticPr fontId="57" type="noConversion"/>
  </si>
  <si>
    <t>수식</t>
    <phoneticPr fontId="57" type="noConversion"/>
  </si>
  <si>
    <t>년간 계획</t>
    <phoneticPr fontId="57" type="noConversion"/>
  </si>
  <si>
    <t>생산성계획</t>
    <phoneticPr fontId="57" type="noConversion"/>
  </si>
  <si>
    <t>년간 계획</t>
    <phoneticPr fontId="57" type="noConversion"/>
  </si>
  <si>
    <t>회사 기준</t>
    <phoneticPr fontId="57" type="noConversion"/>
  </si>
  <si>
    <t>고정 링크</t>
    <phoneticPr fontId="57" type="noConversion"/>
  </si>
  <si>
    <t>년간 계획</t>
    <phoneticPr fontId="57" type="noConversion"/>
  </si>
  <si>
    <t>경영계획</t>
    <phoneticPr fontId="57" type="noConversion"/>
  </si>
  <si>
    <t>회사 지침</t>
    <phoneticPr fontId="57" type="noConversion"/>
  </si>
  <si>
    <t>전사 동일 목표</t>
    <phoneticPr fontId="57" type="noConversion"/>
  </si>
  <si>
    <t>클레임 목표</t>
    <phoneticPr fontId="57" type="noConversion"/>
  </si>
  <si>
    <t>회사 지침</t>
    <phoneticPr fontId="57" type="noConversion"/>
  </si>
  <si>
    <t>클레임 목표</t>
    <phoneticPr fontId="57" type="noConversion"/>
  </si>
  <si>
    <t>목표 zero</t>
    <phoneticPr fontId="57" type="noConversion"/>
  </si>
  <si>
    <t>원가개선</t>
    <phoneticPr fontId="19" type="noConversion"/>
  </si>
  <si>
    <t>회사 지침</t>
    <phoneticPr fontId="57" type="noConversion"/>
  </si>
  <si>
    <t>매출 규모별 기준</t>
    <phoneticPr fontId="57" type="noConversion"/>
  </si>
  <si>
    <t>회사 지침</t>
    <phoneticPr fontId="57" type="noConversion"/>
  </si>
  <si>
    <t>공장 규모별 기준</t>
    <phoneticPr fontId="57" type="noConversion"/>
  </si>
  <si>
    <t>원가절감 월목표율</t>
    <phoneticPr fontId="19" type="noConversion"/>
  </si>
  <si>
    <t>구 분</t>
    <phoneticPr fontId="18" type="noConversion"/>
  </si>
  <si>
    <t>누적</t>
    <phoneticPr fontId="18" type="noConversion"/>
  </si>
  <si>
    <t>고객불량</t>
    <phoneticPr fontId="18" type="noConversion"/>
  </si>
  <si>
    <t>목표</t>
    <phoneticPr fontId="18" type="noConversion"/>
  </si>
  <si>
    <t>실적</t>
    <phoneticPr fontId="18" type="noConversion"/>
  </si>
  <si>
    <t>공정불량</t>
    <phoneticPr fontId="18" type="noConversion"/>
  </si>
  <si>
    <t>입고불량</t>
    <phoneticPr fontId="18" type="noConversion"/>
  </si>
  <si>
    <t>목 표</t>
    <phoneticPr fontId="18" type="noConversion"/>
  </si>
  <si>
    <t>주요 문제점</t>
    <phoneticPr fontId="18" type="noConversion"/>
  </si>
  <si>
    <t>목표 달성을 위한 실행계획</t>
    <phoneticPr fontId="18" type="noConversion"/>
  </si>
  <si>
    <t>1월</t>
    <phoneticPr fontId="18" type="noConversion"/>
  </si>
  <si>
    <t>출하수량</t>
    <phoneticPr fontId="18" type="noConversion"/>
  </si>
  <si>
    <t>불량수량</t>
    <phoneticPr fontId="18" type="noConversion"/>
  </si>
  <si>
    <t>불량율(PPM)</t>
    <phoneticPr fontId="18" type="noConversion"/>
  </si>
  <si>
    <t>입고수량</t>
    <phoneticPr fontId="18" type="noConversion"/>
  </si>
  <si>
    <t>합계</t>
    <phoneticPr fontId="18" type="noConversion"/>
  </si>
  <si>
    <t>TOTAL</t>
    <phoneticPr fontId="18" type="noConversion"/>
  </si>
  <si>
    <t>고객사
클레임</t>
    <phoneticPr fontId="18" type="noConversion"/>
  </si>
  <si>
    <t>필드클레임비</t>
    <phoneticPr fontId="18" type="noConversion"/>
  </si>
  <si>
    <t>← 완성차 발생 클레임비</t>
    <phoneticPr fontId="18" type="noConversion"/>
  </si>
  <si>
    <t>기타클레임비</t>
    <phoneticPr fontId="18" type="noConversion"/>
  </si>
  <si>
    <t>← 고객사내(시트생산 등) 발생 클레임비</t>
    <phoneticPr fontId="18" type="noConversion"/>
  </si>
  <si>
    <t>합 계</t>
    <phoneticPr fontId="18" type="noConversion"/>
  </si>
  <si>
    <t>비율(%)</t>
    <phoneticPr fontId="18" type="noConversion"/>
  </si>
  <si>
    <t>협력업체
클레임</t>
    <phoneticPr fontId="18" type="noConversion"/>
  </si>
  <si>
    <t>고객발생위계</t>
    <phoneticPr fontId="18" type="noConversion"/>
  </si>
  <si>
    <t>← 고객클레임 위계 처리액</t>
    <phoneticPr fontId="18" type="noConversion"/>
  </si>
  <si>
    <t>← 사내불량 저감활동 클레임 처리액</t>
    <phoneticPr fontId="18" type="noConversion"/>
  </si>
  <si>
    <t>클레임비 단위 : 천원</t>
    <phoneticPr fontId="18" type="noConversion"/>
  </si>
  <si>
    <t>클레임 구분</t>
    <phoneticPr fontId="18" type="noConversion"/>
  </si>
  <si>
    <t xml:space="preserve">  품질문제 등록 클레임</t>
    <phoneticPr fontId="18" type="noConversion"/>
  </si>
  <si>
    <t xml:space="preserve">  기초불량 신고클레임</t>
    <phoneticPr fontId="18" type="noConversion"/>
  </si>
  <si>
    <t xml:space="preserve">  폐기손실 비용클레임</t>
    <phoneticPr fontId="18" type="noConversion"/>
  </si>
  <si>
    <t xml:space="preserve">  비가동현황 클레임</t>
    <phoneticPr fontId="18" type="noConversion"/>
  </si>
  <si>
    <t xml:space="preserve">  클레임발생 통보</t>
    <phoneticPr fontId="18" type="noConversion"/>
  </si>
  <si>
    <t>결품 클레임</t>
    <phoneticPr fontId="18" type="noConversion"/>
  </si>
  <si>
    <t>수량착오 클레임</t>
    <phoneticPr fontId="18" type="noConversion"/>
  </si>
  <si>
    <t>■  원가절감 실적 및 계획</t>
    <phoneticPr fontId="19" type="noConversion"/>
  </si>
  <si>
    <t>항목</t>
    <phoneticPr fontId="19" type="noConversion"/>
  </si>
  <si>
    <t>완료실적</t>
    <phoneticPr fontId="19" type="noConversion"/>
  </si>
  <si>
    <t>복리후생비-피복비</t>
  </si>
  <si>
    <t>복리후생비-식당운영</t>
  </si>
  <si>
    <t>복리후생비-간식비</t>
  </si>
  <si>
    <t>차량유지비-수리비</t>
  </si>
  <si>
    <t>지급임차료</t>
  </si>
  <si>
    <t>소모품비-구매부서</t>
  </si>
  <si>
    <t>소모품비-일반</t>
  </si>
  <si>
    <t>지급수수료</t>
  </si>
  <si>
    <t>누계 성과지표 실적</t>
    <phoneticPr fontId="50" type="noConversion"/>
  </si>
  <si>
    <t>추진계획</t>
    <phoneticPr fontId="19" type="noConversion"/>
  </si>
  <si>
    <t>유형
구분</t>
    <phoneticPr fontId="19" type="noConversion"/>
  </si>
  <si>
    <t>팀</t>
    <phoneticPr fontId="19" type="noConversion"/>
  </si>
  <si>
    <t>연초계획</t>
    <phoneticPr fontId="73" type="noConversion"/>
  </si>
  <si>
    <t>완료실적</t>
    <phoneticPr fontId="73" type="noConversion"/>
  </si>
  <si>
    <t>수정계획</t>
    <phoneticPr fontId="73" type="noConversion"/>
  </si>
  <si>
    <t>연초 계획대비 미달성 대책</t>
    <phoneticPr fontId="19" type="noConversion"/>
  </si>
  <si>
    <t>연간목표</t>
    <phoneticPr fontId="19" type="noConversion"/>
  </si>
  <si>
    <t>예정월</t>
    <phoneticPr fontId="73" type="noConversion"/>
  </si>
  <si>
    <t>예상효과</t>
    <phoneticPr fontId="73" type="noConversion"/>
  </si>
  <si>
    <t>완료월</t>
    <phoneticPr fontId="73" type="noConversion"/>
  </si>
  <si>
    <t>인정실적</t>
    <phoneticPr fontId="73" type="noConversion"/>
  </si>
  <si>
    <t>수정월</t>
    <phoneticPr fontId="73" type="noConversion"/>
  </si>
  <si>
    <t>수정금액</t>
    <phoneticPr fontId="73" type="noConversion"/>
  </si>
  <si>
    <t>재료비</t>
    <phoneticPr fontId="73" type="noConversion"/>
  </si>
  <si>
    <t>해외공장 CKD 원자재(철판) 시중구매 업체변경 단가인하</t>
    <phoneticPr fontId="19" type="noConversion"/>
  </si>
  <si>
    <t>연초</t>
    <phoneticPr fontId="18" type="noConversion"/>
  </si>
  <si>
    <t>자재팀</t>
    <phoneticPr fontId="18" type="noConversion"/>
  </si>
  <si>
    <t>1월</t>
  </si>
  <si>
    <t>3월</t>
    <phoneticPr fontId="18" type="noConversion"/>
  </si>
  <si>
    <t>완료</t>
    <phoneticPr fontId="18" type="noConversion"/>
  </si>
  <si>
    <t xml:space="preserve"> : 은석철강(현대제철/하이스코)→가야베스틸(현대제철)</t>
    <phoneticPr fontId="74" type="noConversion"/>
  </si>
  <si>
    <t>원소재 PIPE 시장조사 단가인하</t>
    <phoneticPr fontId="74" type="noConversion"/>
  </si>
  <si>
    <t>6월</t>
    <phoneticPr fontId="18" type="noConversion"/>
  </si>
  <si>
    <t>원자재 시장 변동으로 하반기 추진</t>
    <phoneticPr fontId="18" type="noConversion"/>
  </si>
  <si>
    <t xml:space="preserve"> : 인하금액(-30원kg)/년사용량2,000ton)</t>
    <phoneticPr fontId="74" type="noConversion"/>
  </si>
  <si>
    <t>연강선(SWMB/SWC)구매단가 인하</t>
    <phoneticPr fontId="74" type="noConversion"/>
  </si>
  <si>
    <t>연초</t>
    <phoneticPr fontId="18" type="noConversion"/>
  </si>
  <si>
    <t>연초</t>
    <phoneticPr fontId="73" type="noConversion"/>
  </si>
  <si>
    <t>생산팀</t>
    <phoneticPr fontId="57" type="noConversion"/>
  </si>
  <si>
    <t>추가</t>
    <phoneticPr fontId="73" type="noConversion"/>
  </si>
  <si>
    <t>개발팀</t>
    <phoneticPr fontId="19" type="noConversion"/>
  </si>
  <si>
    <t>완료</t>
    <phoneticPr fontId="18" type="noConversion"/>
  </si>
  <si>
    <t>완료</t>
    <phoneticPr fontId="73" type="noConversion"/>
  </si>
  <si>
    <t>2. TL PIPE 조관업체 변경을 통한 가격인하</t>
    <phoneticPr fontId="20" type="noConversion"/>
  </si>
  <si>
    <t>3. FS RR CUSH 도금 공정 개선으로 원가 절감</t>
    <phoneticPr fontId="20" type="noConversion"/>
  </si>
  <si>
    <t>4. AD/AE DUCT MT'G BRKT 공정개선(단발 → PRO)</t>
    <phoneticPr fontId="20" type="noConversion"/>
  </si>
  <si>
    <t>5. TL PIPE ASS'Y 공정개선으로 원가절감</t>
    <phoneticPr fontId="20" type="noConversion"/>
  </si>
  <si>
    <t>품의진행중</t>
    <phoneticPr fontId="73" type="noConversion"/>
  </si>
  <si>
    <t>6. 엑츄에이터 그리스 사양변경을 통한 재료비 절감</t>
    <phoneticPr fontId="20" type="noConversion"/>
  </si>
  <si>
    <t>설계사양배포완, 협력사 ISIR 진행중 7월중 적용</t>
    <phoneticPr fontId="73" type="noConversion"/>
  </si>
  <si>
    <t>7. PD TETHER BRKT 공정개선(단발-&gt;PRO)</t>
    <phoneticPr fontId="20" type="noConversion"/>
  </si>
  <si>
    <t>PD/OS 동일적용 가능 양산시점 적용(17.08.15)</t>
    <phoneticPr fontId="73" type="noConversion"/>
  </si>
  <si>
    <t>8. 럼버서포터 WIRE 재질변경을통한 열처리삭제</t>
    <phoneticPr fontId="73" type="noConversion"/>
  </si>
  <si>
    <t>재료 시험의뢰중</t>
    <phoneticPr fontId="73" type="noConversion"/>
  </si>
  <si>
    <t>품질팀</t>
    <phoneticPr fontId="73" type="noConversion"/>
  </si>
  <si>
    <t>노무비</t>
    <phoneticPr fontId="19" type="noConversion"/>
  </si>
  <si>
    <t>1. DM R/B 용접 / 조립 공정 분리 추진으로 UPH 향상</t>
  </si>
  <si>
    <t>영업팀</t>
    <phoneticPr fontId="18" type="noConversion"/>
  </si>
  <si>
    <t>계획 취소</t>
    <phoneticPr fontId="18" type="noConversion"/>
  </si>
  <si>
    <t xml:space="preserve">    : 기존 39UPH → 45UPH(6UPH 개선)</t>
  </si>
  <si>
    <t>2. 근무형태 변경시 불합리한 라인 개선으로 추가근무 및 휴일특근 근절</t>
    <phoneticPr fontId="73" type="noConversion"/>
  </si>
  <si>
    <t>추가</t>
    <phoneticPr fontId="18" type="noConversion"/>
  </si>
  <si>
    <t>비가동 개선으로 노무비 절감</t>
    <phoneticPr fontId="20" type="noConversion"/>
  </si>
  <si>
    <t>지속 관리중:10월 집계</t>
    <phoneticPr fontId="73" type="noConversion"/>
  </si>
  <si>
    <t>냉천공장 공정 개선으로 도급비 및 설비 절감.→추가 공간 확보</t>
    <phoneticPr fontId="20" type="noConversion"/>
  </si>
  <si>
    <t>LM CKD 단산 확정후 진행</t>
    <phoneticPr fontId="73" type="noConversion"/>
  </si>
  <si>
    <t>TL R/B 본라인 이재기 문제로 인원투입중(개선후 추가인원 투입삭제):2명</t>
    <phoneticPr fontId="20" type="noConversion"/>
  </si>
  <si>
    <t>개선진행:검사인원 연계</t>
    <phoneticPr fontId="73" type="noConversion"/>
  </si>
  <si>
    <t>3라인 피더 삭제 운영건</t>
    <phoneticPr fontId="20" type="noConversion"/>
  </si>
  <si>
    <t>기획팀 접수중</t>
    <phoneticPr fontId="73" type="noConversion"/>
  </si>
  <si>
    <t>AE FRT 라인 축소운영으로 노무비 절감 : 5명(인원증가 라인 AD, TL 투입)</t>
    <phoneticPr fontId="20" type="noConversion"/>
  </si>
  <si>
    <t>AE FRT 라인 도급화 진행 : 5명(PD 라인에 투입)</t>
    <phoneticPr fontId="20" type="noConversion"/>
  </si>
  <si>
    <t>조합 협의중</t>
    <phoneticPr fontId="73" type="noConversion"/>
  </si>
  <si>
    <t>1.공정 기초불량 개선활동-품질문제 손실 M/H비용 절감</t>
    <phoneticPr fontId="73" type="noConversion"/>
  </si>
  <si>
    <t>유효성 검증 中</t>
    <phoneticPr fontId="73" type="noConversion"/>
  </si>
  <si>
    <t>2.품질문제 개선으로 손실비용 저감(클레임, PPM)</t>
    <phoneticPr fontId="73" type="noConversion"/>
  </si>
  <si>
    <t>실적분석 및 유효성 검증 中</t>
    <phoneticPr fontId="73" type="noConversion"/>
  </si>
  <si>
    <t>10.TL 리어백 출하검사 인원 축소 운영(라인 공법 재검토)</t>
    <phoneticPr fontId="73" type="noConversion"/>
  </si>
  <si>
    <t>TL 리어백 검사항목 보고(7/12일)</t>
    <phoneticPr fontId="73" type="noConversion"/>
  </si>
  <si>
    <t>경 비</t>
    <phoneticPr fontId="73" type="noConversion"/>
  </si>
  <si>
    <t>CO2 용접 WIRE 시장조사 단가인하</t>
    <phoneticPr fontId="19" type="noConversion"/>
  </si>
  <si>
    <t>자재팀</t>
    <phoneticPr fontId="18" type="noConversion"/>
  </si>
  <si>
    <t>연초</t>
    <phoneticPr fontId="73" type="noConversion"/>
  </si>
  <si>
    <t>추가</t>
    <phoneticPr fontId="73" type="noConversion"/>
  </si>
  <si>
    <t>품질팀</t>
    <phoneticPr fontId="73" type="noConversion"/>
  </si>
  <si>
    <t>필드 담당업무 재정립</t>
    <phoneticPr fontId="73" type="noConversion"/>
  </si>
  <si>
    <t>3.필드 클레임 저감(15년대비 50%저감)-&gt;서비스센터 및 블루핸즈 방문</t>
    <phoneticPr fontId="73" type="noConversion"/>
  </si>
  <si>
    <t>4.양산,개발 L/SUPT류 품질활동 강화 품질비용 ZERO화</t>
  </si>
  <si>
    <t>부품 협력사 공정실사(방안수립)</t>
    <phoneticPr fontId="73" type="noConversion"/>
  </si>
  <si>
    <t>5.TS16949/ISO14001갱신심사 비용 감액</t>
  </si>
  <si>
    <t>기획팀 개선실적 제출(6월)</t>
    <phoneticPr fontId="73" type="noConversion"/>
  </si>
  <si>
    <t>1. TL F/BACK(증설) 용기 재활용(78EA)</t>
  </si>
  <si>
    <t>영업팀</t>
    <phoneticPr fontId="18" type="noConversion"/>
  </si>
  <si>
    <t>기획팀 접수(심의중)</t>
    <phoneticPr fontId="18" type="noConversion"/>
  </si>
  <si>
    <t xml:space="preserve">    : 단산된 LM F/B 용기 수정후 재활용</t>
  </si>
  <si>
    <t>2. PD 양산 관련 물류 부분 통합으로 5T 납품차량 1대 축소</t>
  </si>
  <si>
    <t xml:space="preserve">    : 시트 DM/VF 5T 주간 운행 1대 축소</t>
  </si>
  <si>
    <t>3. 납품차량 제원 변경으로 물류 효율 향상(적용차량 2대)</t>
  </si>
  <si>
    <t xml:space="preserve">  재료비 소계</t>
    <phoneticPr fontId="19" type="noConversion"/>
  </si>
  <si>
    <t>(금액단위 : 백만원)</t>
    <phoneticPr fontId="50" type="noConversion"/>
  </si>
  <si>
    <t>백만원</t>
    <phoneticPr fontId="50" type="noConversion"/>
  </si>
  <si>
    <t>단위 : 백만원</t>
    <phoneticPr fontId="60" type="noConversion"/>
  </si>
  <si>
    <t>금액</t>
    <phoneticPr fontId="50" type="noConversion"/>
  </si>
  <si>
    <t xml:space="preserve">     (재료비)</t>
    <phoneticPr fontId="20" type="noConversion"/>
  </si>
  <si>
    <t xml:space="preserve">  재료비 소계</t>
    <phoneticPr fontId="19" type="noConversion"/>
  </si>
  <si>
    <t>01월</t>
    <phoneticPr fontId="20" type="noConversion"/>
  </si>
  <si>
    <t>금액</t>
    <phoneticPr fontId="20" type="noConversion"/>
  </si>
  <si>
    <t>%</t>
    <phoneticPr fontId="20" type="noConversion"/>
  </si>
  <si>
    <t>매출액</t>
    <phoneticPr fontId="20" type="noConversion"/>
  </si>
  <si>
    <t>판매원가</t>
    <phoneticPr fontId="20" type="noConversion"/>
  </si>
  <si>
    <t>영업이익</t>
    <phoneticPr fontId="20" type="noConversion"/>
  </si>
  <si>
    <t xml:space="preserve">  영업외수익</t>
    <phoneticPr fontId="19" type="noConversion"/>
  </si>
  <si>
    <t xml:space="preserve">  영업외비용</t>
    <phoneticPr fontId="19" type="noConversion"/>
  </si>
  <si>
    <t xml:space="preserve">  소계</t>
    <phoneticPr fontId="19" type="noConversion"/>
  </si>
  <si>
    <t>경상이익</t>
    <phoneticPr fontId="20" type="noConversion"/>
  </si>
  <si>
    <t xml:space="preserve">     (재료비)</t>
    <phoneticPr fontId="20" type="noConversion"/>
  </si>
  <si>
    <t>매출액</t>
    <phoneticPr fontId="20" type="noConversion"/>
  </si>
  <si>
    <t xml:space="preserve">  제품매출</t>
    <phoneticPr fontId="19" type="noConversion"/>
  </si>
  <si>
    <t xml:space="preserve">  상품매출</t>
    <phoneticPr fontId="19" type="noConversion"/>
  </si>
  <si>
    <t xml:space="preserve">  기타매출</t>
    <phoneticPr fontId="19" type="noConversion"/>
  </si>
  <si>
    <t>판매원가</t>
    <phoneticPr fontId="20" type="noConversion"/>
  </si>
  <si>
    <t xml:space="preserve">  재료비 소계</t>
    <phoneticPr fontId="19" type="noConversion"/>
  </si>
  <si>
    <t xml:space="preserve">     (재료비)</t>
    <phoneticPr fontId="20" type="noConversion"/>
  </si>
  <si>
    <t xml:space="preserve">  노무비 소계</t>
    <phoneticPr fontId="19" type="noConversion"/>
  </si>
  <si>
    <t xml:space="preserve">     (직접노무비)</t>
    <phoneticPr fontId="20" type="noConversion"/>
  </si>
  <si>
    <t xml:space="preserve">     (간접노무비)</t>
    <phoneticPr fontId="20" type="noConversion"/>
  </si>
  <si>
    <t xml:space="preserve">  경비 소계</t>
    <phoneticPr fontId="19" type="noConversion"/>
  </si>
  <si>
    <t xml:space="preserve">     (감가상각비)</t>
    <phoneticPr fontId="19" type="noConversion"/>
  </si>
  <si>
    <t xml:space="preserve">     (기타경비)</t>
    <phoneticPr fontId="20" type="noConversion"/>
  </si>
  <si>
    <t>영업이익</t>
    <phoneticPr fontId="20" type="noConversion"/>
  </si>
  <si>
    <t xml:space="preserve">  영업외수익</t>
    <phoneticPr fontId="19" type="noConversion"/>
  </si>
  <si>
    <t xml:space="preserve">  영업외비용</t>
    <phoneticPr fontId="19" type="noConversion"/>
  </si>
  <si>
    <t xml:space="preserve">  소계</t>
    <phoneticPr fontId="19" type="noConversion"/>
  </si>
  <si>
    <t>경상이익</t>
    <phoneticPr fontId="20" type="noConversion"/>
  </si>
  <si>
    <t>(단위 : 천원)</t>
    <phoneticPr fontId="19" type="noConversion"/>
  </si>
  <si>
    <t>단위 : PPM</t>
    <phoneticPr fontId="18" type="noConversion"/>
  </si>
  <si>
    <t>구 분</t>
    <phoneticPr fontId="18" type="noConversion"/>
  </si>
  <si>
    <t>누적</t>
    <phoneticPr fontId="18" type="noConversion"/>
  </si>
  <si>
    <t>고객불량</t>
    <phoneticPr fontId="18" type="noConversion"/>
  </si>
  <si>
    <t>목표</t>
    <phoneticPr fontId="18" type="noConversion"/>
  </si>
  <si>
    <t>불량수량</t>
    <phoneticPr fontId="18" type="noConversion"/>
  </si>
  <si>
    <t>불량율(PPM)</t>
    <phoneticPr fontId="18" type="noConversion"/>
  </si>
  <si>
    <t>공정불량</t>
    <phoneticPr fontId="18" type="noConversion"/>
  </si>
  <si>
    <t>생산수량</t>
    <phoneticPr fontId="18" type="noConversion"/>
  </si>
  <si>
    <t>고객구분</t>
    <phoneticPr fontId="18" type="noConversion"/>
  </si>
  <si>
    <t>사내활동클레임</t>
    <phoneticPr fontId="18" type="noConversion"/>
  </si>
  <si>
    <t>12월</t>
    <phoneticPr fontId="50" type="noConversion"/>
  </si>
  <si>
    <t>2월</t>
    <phoneticPr fontId="50" type="noConversion"/>
  </si>
  <si>
    <t>폐기비</t>
    <phoneticPr fontId="50" type="noConversion"/>
  </si>
  <si>
    <t>단품</t>
    <phoneticPr fontId="50" type="noConversion"/>
  </si>
  <si>
    <t>반제품</t>
    <phoneticPr fontId="50" type="noConversion"/>
  </si>
  <si>
    <t>완성품</t>
    <phoneticPr fontId="50" type="noConversion"/>
  </si>
  <si>
    <t>원자재(철판)</t>
    <phoneticPr fontId="50" type="noConversion"/>
  </si>
  <si>
    <t>합계</t>
    <phoneticPr fontId="50" type="noConversion"/>
  </si>
  <si>
    <t>설비가동율</t>
    <phoneticPr fontId="50" type="noConversion"/>
  </si>
  <si>
    <t>생산관리</t>
    <phoneticPr fontId="50" type="noConversion"/>
  </si>
  <si>
    <t>인력관리</t>
    <phoneticPr fontId="19" type="noConversion"/>
  </si>
  <si>
    <t>경영관리</t>
    <phoneticPr fontId="19" type="noConversion"/>
  </si>
  <si>
    <t>금액단위: 천원</t>
    <phoneticPr fontId="19" type="noConversion"/>
  </si>
  <si>
    <t>건</t>
    <phoneticPr fontId="50" type="noConversion"/>
  </si>
  <si>
    <t>(금액단위:천원)</t>
    <phoneticPr fontId="50" type="noConversion"/>
  </si>
  <si>
    <t>엑셀 자료는 금액단위 천원, PT 보고서는 금액단위 백만원</t>
    <phoneticPr fontId="50" type="noConversion"/>
  </si>
  <si>
    <t>당월 표준인원</t>
    <phoneticPr fontId="50" type="noConversion"/>
  </si>
  <si>
    <t>전년도 실적 50%개선</t>
    <phoneticPr fontId="19" type="noConversion"/>
  </si>
  <si>
    <t xml:space="preserve">     (재고증감)</t>
  </si>
  <si>
    <t>정상</t>
  </si>
  <si>
    <t>설비가동율</t>
  </si>
  <si>
    <t>백만원</t>
  </si>
  <si>
    <t>HR</t>
  </si>
  <si>
    <t>건</t>
  </si>
  <si>
    <t>SAP관리</t>
    <phoneticPr fontId="19" type="noConversion"/>
  </si>
  <si>
    <t>원재료</t>
  </si>
  <si>
    <t>사업실적</t>
    <phoneticPr fontId="19" type="noConversion"/>
  </si>
  <si>
    <t>제품재고조정</t>
  </si>
  <si>
    <t>원재료재고조정</t>
  </si>
  <si>
    <t>자동발주실행</t>
  </si>
  <si>
    <t>생산실적
지연등록</t>
  </si>
  <si>
    <t>Backlog
지연처리</t>
  </si>
  <si>
    <t>납품문서
지연처리</t>
  </si>
  <si>
    <t>수요계획
시간준수</t>
  </si>
  <si>
    <t>생산계획
시간준수</t>
  </si>
  <si>
    <t>월별 실적</t>
  </si>
  <si>
    <t>당월 성과지표 실적</t>
    <phoneticPr fontId="50" type="noConversion"/>
  </si>
  <si>
    <t>자동발주실행</t>
    <phoneticPr fontId="50" type="noConversion"/>
  </si>
  <si>
    <t>적기보고</t>
    <phoneticPr fontId="50" type="noConversion"/>
  </si>
  <si>
    <t>사업실적</t>
    <phoneticPr fontId="50" type="noConversion"/>
  </si>
  <si>
    <t>제출 일수</t>
    <phoneticPr fontId="57" type="noConversion"/>
  </si>
  <si>
    <t>일</t>
    <phoneticPr fontId="50" type="noConversion"/>
  </si>
  <si>
    <t>구 분</t>
    <phoneticPr fontId="73" type="noConversion"/>
  </si>
  <si>
    <t>매출액 (A)</t>
    <phoneticPr fontId="73" type="noConversion"/>
  </si>
  <si>
    <t>판매원가</t>
    <phoneticPr fontId="73" type="noConversion"/>
  </si>
  <si>
    <t>(B)</t>
    <phoneticPr fontId="73" type="noConversion"/>
  </si>
  <si>
    <t>노무비</t>
    <phoneticPr fontId="73" type="noConversion"/>
  </si>
  <si>
    <t>(C)</t>
    <phoneticPr fontId="73" type="noConversion"/>
  </si>
  <si>
    <t>경   비</t>
    <phoneticPr fontId="73" type="noConversion"/>
  </si>
  <si>
    <t>(D)</t>
    <phoneticPr fontId="73" type="noConversion"/>
  </si>
  <si>
    <t>계</t>
    <phoneticPr fontId="73" type="noConversion"/>
  </si>
  <si>
    <t>(E=B+C+D)</t>
    <phoneticPr fontId="73" type="noConversion"/>
  </si>
  <si>
    <t>영업이익</t>
    <phoneticPr fontId="73" type="noConversion"/>
  </si>
  <si>
    <t>(F=A-E)</t>
    <phoneticPr fontId="73" type="noConversion"/>
  </si>
  <si>
    <t>영업외수지</t>
    <phoneticPr fontId="73" type="noConversion"/>
  </si>
  <si>
    <t>(G)</t>
    <phoneticPr fontId="73" type="noConversion"/>
  </si>
  <si>
    <t>경상이익</t>
    <phoneticPr fontId="73" type="noConversion"/>
  </si>
  <si>
    <t>(H=F+G)</t>
    <phoneticPr fontId="73" type="noConversion"/>
  </si>
  <si>
    <t>(단위 : 백만원)</t>
    <phoneticPr fontId="18" type="noConversion"/>
  </si>
  <si>
    <r>
      <t>매출액(백만원</t>
    </r>
    <r>
      <rPr>
        <sz val="11"/>
        <color indexed="8"/>
        <rFont val="현대하모니 L"/>
        <family val="1"/>
        <charset val="129"/>
      </rPr>
      <t>)</t>
    </r>
    <phoneticPr fontId="18" type="noConversion"/>
  </si>
  <si>
    <r>
      <t xml:space="preserve"> ▶ 1. 표준재료비율 보고 _ </t>
    </r>
    <r>
      <rPr>
        <sz val="12"/>
        <rFont val="현대하모니 L"/>
        <family val="1"/>
        <charset val="129"/>
      </rPr>
      <t>표준재료비 분석보고서 금액 누적관리</t>
    </r>
    <phoneticPr fontId="57" type="noConversion"/>
  </si>
  <si>
    <r>
      <t xml:space="preserve"> ▶ 2. 일반경비율 보고 _ </t>
    </r>
    <r>
      <rPr>
        <sz val="12"/>
        <rFont val="현대하모니 L"/>
        <family val="1"/>
        <charset val="129"/>
      </rPr>
      <t>경영실적보고서 금액 누적관리</t>
    </r>
    <phoneticPr fontId="57" type="noConversion"/>
  </si>
  <si>
    <r>
      <t xml:space="preserve"> ▶ 3. 폐기금액(불량, 스크랩) _ </t>
    </r>
    <r>
      <rPr>
        <sz val="12"/>
        <rFont val="현대하모니 L"/>
        <family val="1"/>
        <charset val="129"/>
      </rPr>
      <t>구분 보고(원가, 중량, 판매가)</t>
    </r>
    <phoneticPr fontId="57" type="noConversion"/>
  </si>
  <si>
    <t>구 분</t>
    <phoneticPr fontId="50" type="noConversion"/>
  </si>
  <si>
    <t>매출액</t>
    <phoneticPr fontId="50" type="noConversion"/>
  </si>
  <si>
    <t>재료비</t>
    <phoneticPr fontId="50" type="noConversion"/>
  </si>
  <si>
    <t>3-1) 원가절감 계획(법인 성과지표)</t>
  </si>
  <si>
    <t>9월까지 년계획 달성</t>
  </si>
  <si>
    <t>3-2) 원가절감 경영성효과 (법인계획의 경영성 효과 35%달성 계획) - 수식정정 금지</t>
  </si>
  <si>
    <t>노무비</t>
    <phoneticPr fontId="50" type="noConversion"/>
  </si>
  <si>
    <t>투자비</t>
    <phoneticPr fontId="50" type="noConversion"/>
  </si>
  <si>
    <t>고객
불량율</t>
    <phoneticPr fontId="50" type="noConversion"/>
  </si>
  <si>
    <t>적정
재고</t>
    <phoneticPr fontId="50" type="noConversion"/>
  </si>
  <si>
    <t>생산효율</t>
    <phoneticPr fontId="50" type="noConversion"/>
  </si>
  <si>
    <t>신차개발 보고회 점수 반영</t>
    <phoneticPr fontId="50" type="noConversion"/>
  </si>
  <si>
    <t>계획 및 실적</t>
    <phoneticPr fontId="50" type="noConversion"/>
  </si>
  <si>
    <t>미달성 원인분석 및 개선계획</t>
    <phoneticPr fontId="50" type="noConversion"/>
  </si>
  <si>
    <t>차 이</t>
    <phoneticPr fontId="73" type="noConversion"/>
  </si>
  <si>
    <t>차 이</t>
    <phoneticPr fontId="73" type="noConversion"/>
  </si>
  <si>
    <t>당 월</t>
    <phoneticPr fontId="50" type="noConversion"/>
  </si>
  <si>
    <t>누 계</t>
    <phoneticPr fontId="50" type="noConversion"/>
  </si>
  <si>
    <t>계 획</t>
    <phoneticPr fontId="73" type="noConversion"/>
  </si>
  <si>
    <t>실 적</t>
    <phoneticPr fontId="73" type="noConversion"/>
  </si>
  <si>
    <t>매출액</t>
    <phoneticPr fontId="50" type="noConversion"/>
  </si>
  <si>
    <t>노무비</t>
    <phoneticPr fontId="50" type="noConversion"/>
  </si>
  <si>
    <t>경비</t>
    <phoneticPr fontId="50" type="noConversion"/>
  </si>
  <si>
    <t>당월</t>
    <phoneticPr fontId="50" type="noConversion"/>
  </si>
  <si>
    <t>누계</t>
    <phoneticPr fontId="50" type="noConversion"/>
  </si>
  <si>
    <t>생산
효율</t>
    <phoneticPr fontId="50" type="noConversion"/>
  </si>
  <si>
    <t>추이도</t>
    <phoneticPr fontId="50" type="noConversion"/>
  </si>
  <si>
    <t>경 비</t>
    <phoneticPr fontId="50" type="noConversion"/>
  </si>
  <si>
    <t>직접직
인 원</t>
    <phoneticPr fontId="50" type="noConversion"/>
  </si>
  <si>
    <t>간접직
인 원</t>
    <phoneticPr fontId="50" type="noConversion"/>
  </si>
  <si>
    <t>종 합
인 원</t>
    <phoneticPr fontId="50" type="noConversion"/>
  </si>
  <si>
    <t>(단위 : 대)</t>
    <phoneticPr fontId="18" type="noConversion"/>
  </si>
  <si>
    <t>연
간
생
산
계
획
내
림
차
순</t>
    <phoneticPr fontId="50" type="noConversion"/>
  </si>
  <si>
    <t>생산 계</t>
    <phoneticPr fontId="50" type="noConversion"/>
  </si>
  <si>
    <t>계 획</t>
    <phoneticPr fontId="50" type="noConversion"/>
  </si>
  <si>
    <t>구성비</t>
    <phoneticPr fontId="50" type="noConversion"/>
  </si>
  <si>
    <t>계 획</t>
    <phoneticPr fontId="50" type="noConversion"/>
  </si>
  <si>
    <t>실 적</t>
    <phoneticPr fontId="50" type="noConversion"/>
  </si>
  <si>
    <t>달성율</t>
    <phoneticPr fontId="50" type="noConversion"/>
  </si>
  <si>
    <t>연간 달성율</t>
    <phoneticPr fontId="50" type="noConversion"/>
  </si>
  <si>
    <t>연간 실적</t>
    <phoneticPr fontId="50" type="noConversion"/>
  </si>
  <si>
    <t>연간 계획</t>
    <phoneticPr fontId="50" type="noConversion"/>
  </si>
  <si>
    <t>경영실적 분석 PT 참고</t>
    <phoneticPr fontId="50" type="noConversion"/>
  </si>
  <si>
    <t>자산유형</t>
    <phoneticPr fontId="20" type="noConversion"/>
  </si>
  <si>
    <t>프로젝트(차종)</t>
    <phoneticPr fontId="18" type="noConversion"/>
  </si>
  <si>
    <t>내 용</t>
    <phoneticPr fontId="20" type="noConversion"/>
  </si>
  <si>
    <t>2분기</t>
  </si>
  <si>
    <t>3분기</t>
  </si>
  <si>
    <t>4분기</t>
  </si>
  <si>
    <t>비 고</t>
    <phoneticPr fontId="20" type="noConversion"/>
  </si>
  <si>
    <t xml:space="preserve"> 토 지</t>
  </si>
  <si>
    <t xml:space="preserve"> 건 물</t>
  </si>
  <si>
    <t xml:space="preserve"> 구축물</t>
  </si>
  <si>
    <t xml:space="preserve"> 기계장치</t>
  </si>
  <si>
    <t xml:space="preserve"> 차량운반구</t>
  </si>
  <si>
    <t xml:space="preserve"> 공구와기구</t>
  </si>
  <si>
    <t xml:space="preserve"> 비 품</t>
  </si>
  <si>
    <t xml:space="preserve"> 건설중인 자산</t>
  </si>
  <si>
    <t xml:space="preserve"> 금 형</t>
  </si>
  <si>
    <t xml:space="preserve"> 무형자산</t>
  </si>
  <si>
    <t>프로젝트
or 차종</t>
    <phoneticPr fontId="20" type="noConversion"/>
  </si>
  <si>
    <t>투자내용</t>
    <phoneticPr fontId="20" type="noConversion"/>
  </si>
  <si>
    <t>투자기간</t>
    <phoneticPr fontId="20" type="noConversion"/>
  </si>
  <si>
    <t>재분류</t>
    <phoneticPr fontId="20" type="noConversion"/>
  </si>
  <si>
    <t>품목(항목)</t>
    <phoneticPr fontId="20" type="noConversion"/>
  </si>
  <si>
    <t>수량</t>
    <phoneticPr fontId="19" type="noConversion"/>
  </si>
  <si>
    <t>주관부서</t>
    <phoneticPr fontId="20" type="noConversion"/>
  </si>
  <si>
    <t>투자계정</t>
    <phoneticPr fontId="20" type="noConversion"/>
  </si>
  <si>
    <t>귀속법인</t>
    <phoneticPr fontId="20" type="noConversion"/>
  </si>
  <si>
    <t>합 계</t>
    <phoneticPr fontId="50" type="noConversion"/>
  </si>
  <si>
    <t>당 월</t>
    <phoneticPr fontId="50" type="noConversion"/>
  </si>
  <si>
    <t>누 계</t>
    <phoneticPr fontId="50" type="noConversion"/>
  </si>
  <si>
    <t>계획</t>
    <phoneticPr fontId="50" type="noConversion"/>
  </si>
  <si>
    <t>실적</t>
    <phoneticPr fontId="50" type="noConversion"/>
  </si>
  <si>
    <t>금 액</t>
    <phoneticPr fontId="50" type="noConversion"/>
  </si>
  <si>
    <t>1분기</t>
    <phoneticPr fontId="50" type="noConversion"/>
  </si>
  <si>
    <t>투자비 계획</t>
    <phoneticPr fontId="20" type="noConversion"/>
  </si>
  <si>
    <t>(삭제금지)</t>
    <phoneticPr fontId="50" type="noConversion"/>
  </si>
  <si>
    <t>▷년 매출계획/목표 재고회전수</t>
    <phoneticPr fontId="50" type="noConversion"/>
  </si>
  <si>
    <t>투입시간</t>
    <phoneticPr fontId="50" type="noConversion"/>
  </si>
  <si>
    <t>표준시간</t>
    <phoneticPr fontId="50" type="noConversion"/>
  </si>
  <si>
    <t>인정비가동</t>
    <phoneticPr fontId="50" type="noConversion"/>
  </si>
  <si>
    <t>개선비가동</t>
    <phoneticPr fontId="50" type="noConversion"/>
  </si>
  <si>
    <t>22년 12월</t>
    <phoneticPr fontId="50" type="noConversion"/>
  </si>
  <si>
    <t>필드클레임</t>
    <phoneticPr fontId="50" type="noConversion"/>
  </si>
  <si>
    <t>고객클레임</t>
    <phoneticPr fontId="50" type="noConversion"/>
  </si>
  <si>
    <t>협력사클레임</t>
    <phoneticPr fontId="50" type="noConversion"/>
  </si>
  <si>
    <t>제(상)품 재고</t>
    <phoneticPr fontId="50" type="noConversion"/>
  </si>
  <si>
    <r>
      <t>▽ 평가수식 임의변경 금지(</t>
    </r>
    <r>
      <rPr>
        <sz val="14"/>
        <color rgb="FFFF0000"/>
        <rFont val="현대하모니 L"/>
        <family val="1"/>
        <charset val="129"/>
      </rPr>
      <t>오류</t>
    </r>
    <r>
      <rPr>
        <sz val="14"/>
        <color rgb="FF0000CC"/>
        <rFont val="현대하모니 L"/>
        <family val="1"/>
        <charset val="129"/>
      </rPr>
      <t xml:space="preserve"> 있으면 경영관리팀 문의)</t>
    </r>
    <phoneticPr fontId="57" type="noConversion"/>
  </si>
  <si>
    <t>단위 : 백만원</t>
    <phoneticPr fontId="50" type="noConversion"/>
  </si>
  <si>
    <t>※SAP 사업장 16~23행 숨기기 취소</t>
    <phoneticPr fontId="50" type="noConversion"/>
  </si>
  <si>
    <t>1. 2023년 계획(상반기 70% 이상 달성목표)</t>
    <phoneticPr fontId="50" type="noConversion"/>
  </si>
  <si>
    <t>2023년 실적</t>
    <phoneticPr fontId="50" type="noConversion"/>
  </si>
  <si>
    <t>※ 제외인원 : 고객사 노무비 회수 가능인원 限</t>
    <phoneticPr fontId="50" type="noConversion"/>
  </si>
  <si>
    <t>※ 간접직 인원 : 경비, 청소, 기타 인원 포함</t>
    <phoneticPr fontId="50" type="noConversion"/>
  </si>
  <si>
    <r>
      <t xml:space="preserve">고객
클레임
</t>
    </r>
    <r>
      <rPr>
        <b/>
        <sz val="9"/>
        <color theme="1"/>
        <rFont val="현대하모니 L"/>
        <family val="1"/>
        <charset val="129"/>
      </rPr>
      <t>(필드+고객)</t>
    </r>
    <phoneticPr fontId="50" type="noConversion"/>
  </si>
  <si>
    <t>항 목</t>
    <phoneticPr fontId="50" type="noConversion"/>
  </si>
  <si>
    <t>누 계</t>
    <phoneticPr fontId="50" type="noConversion"/>
  </si>
  <si>
    <t>계 획</t>
    <phoneticPr fontId="50" type="noConversion"/>
  </si>
  <si>
    <t>실적</t>
    <phoneticPr fontId="50" type="noConversion"/>
  </si>
  <si>
    <t>계획</t>
    <phoneticPr fontId="50" type="noConversion"/>
  </si>
  <si>
    <t>실 적</t>
    <phoneticPr fontId="50" type="noConversion"/>
  </si>
  <si>
    <t>매출액</t>
    <phoneticPr fontId="50" type="noConversion"/>
  </si>
  <si>
    <t>복리후생비</t>
    <phoneticPr fontId="50" type="noConversion"/>
  </si>
  <si>
    <t>소모품비</t>
    <phoneticPr fontId="50" type="noConversion"/>
  </si>
  <si>
    <t>운반비</t>
    <phoneticPr fontId="50" type="noConversion"/>
  </si>
  <si>
    <t>여비교통비</t>
    <phoneticPr fontId="50" type="noConversion"/>
  </si>
  <si>
    <t>%</t>
    <phoneticPr fontId="50" type="noConversion"/>
  </si>
  <si>
    <t>미수
채권</t>
    <phoneticPr fontId="50" type="noConversion"/>
  </si>
  <si>
    <t>고객사명</t>
    <phoneticPr fontId="50" type="noConversion"/>
  </si>
  <si>
    <t>계약조건</t>
    <phoneticPr fontId="50" type="noConversion"/>
  </si>
  <si>
    <t>미회수 채권 기간별 현황</t>
    <phoneticPr fontId="50" type="noConversion"/>
  </si>
  <si>
    <t>180일 초과</t>
    <phoneticPr fontId="50" type="noConversion"/>
  </si>
  <si>
    <t>90일 초과</t>
    <phoneticPr fontId="50" type="noConversion"/>
  </si>
  <si>
    <t>60일 초과</t>
    <phoneticPr fontId="50" type="noConversion"/>
  </si>
  <si>
    <t>실적 분석</t>
    <phoneticPr fontId="50" type="noConversion"/>
  </si>
  <si>
    <t>계</t>
    <phoneticPr fontId="50" type="noConversion"/>
  </si>
  <si>
    <t>원 가
절 감</t>
    <phoneticPr fontId="50" type="noConversion"/>
  </si>
  <si>
    <t>성 과
지 표
점 수</t>
    <phoneticPr fontId="50" type="noConversion"/>
  </si>
  <si>
    <t>그래프 data</t>
    <phoneticPr fontId="50" type="noConversion"/>
  </si>
  <si>
    <t>항목</t>
    <phoneticPr fontId="50" type="noConversion"/>
  </si>
  <si>
    <t>계획</t>
    <phoneticPr fontId="50" type="noConversion"/>
  </si>
  <si>
    <t>실적</t>
    <phoneticPr fontId="50" type="noConversion"/>
  </si>
  <si>
    <t>연간목표</t>
    <phoneticPr fontId="50" type="noConversion"/>
  </si>
  <si>
    <t>인원합계 차이</t>
    <phoneticPr fontId="50" type="noConversion"/>
  </si>
  <si>
    <t>직접인원 차이</t>
    <phoneticPr fontId="50" type="noConversion"/>
  </si>
  <si>
    <t>간접인원 차이</t>
    <phoneticPr fontId="50" type="noConversion"/>
  </si>
  <si>
    <t>실적 세부내용</t>
    <phoneticPr fontId="50" type="noConversion"/>
  </si>
  <si>
    <t>당 월</t>
    <phoneticPr fontId="50" type="noConversion"/>
  </si>
  <si>
    <t>누 계</t>
    <phoneticPr fontId="50" type="noConversion"/>
  </si>
  <si>
    <t>구 분</t>
    <phoneticPr fontId="50" type="noConversion"/>
  </si>
  <si>
    <t>재고율
(매출對)</t>
    <phoneticPr fontId="50" type="noConversion"/>
  </si>
  <si>
    <t>차이</t>
    <phoneticPr fontId="50" type="noConversion"/>
  </si>
  <si>
    <t>폼목수</t>
    <phoneticPr fontId="50" type="noConversion"/>
  </si>
  <si>
    <t>금액</t>
    <phoneticPr fontId="50" type="noConversion"/>
  </si>
  <si>
    <t>제(상)품</t>
    <phoneticPr fontId="50" type="noConversion"/>
  </si>
  <si>
    <t>원재료</t>
    <phoneticPr fontId="50" type="noConversion"/>
  </si>
  <si>
    <t>KD</t>
    <phoneticPr fontId="50" type="noConversion"/>
  </si>
  <si>
    <t>LP</t>
    <phoneticPr fontId="50" type="noConversion"/>
  </si>
  <si>
    <t>계</t>
    <phoneticPr fontId="50" type="noConversion"/>
  </si>
  <si>
    <t>고객클레임</t>
    <phoneticPr fontId="50" type="noConversion"/>
  </si>
  <si>
    <t>이의제기
(확정액)</t>
    <phoneticPr fontId="50" type="noConversion"/>
  </si>
  <si>
    <t>당월 현재고</t>
    <phoneticPr fontId="50" type="noConversion"/>
  </si>
  <si>
    <t xml:space="preserve"> </t>
    <phoneticPr fontId="50" type="noConversion"/>
  </si>
  <si>
    <t>원인분석</t>
    <phoneticPr fontId="50" type="noConversion"/>
  </si>
  <si>
    <t>○
○
○</t>
    <phoneticPr fontId="50" type="noConversion"/>
  </si>
  <si>
    <t>성과지표 점수</t>
    <phoneticPr fontId="50" type="noConversion"/>
  </si>
  <si>
    <t>직접직</t>
    <phoneticPr fontId="50" type="noConversion"/>
  </si>
  <si>
    <t>간접직</t>
    <phoneticPr fontId="50" type="noConversion"/>
  </si>
  <si>
    <t>계</t>
    <phoneticPr fontId="50" type="noConversion"/>
  </si>
  <si>
    <t>감가</t>
    <phoneticPr fontId="50" type="noConversion"/>
  </si>
  <si>
    <t>일반</t>
    <phoneticPr fontId="50" type="noConversion"/>
  </si>
  <si>
    <t>항공
물류</t>
    <phoneticPr fontId="50" type="noConversion"/>
  </si>
  <si>
    <t>불용
재고</t>
    <phoneticPr fontId="50" type="noConversion"/>
  </si>
  <si>
    <t>발생금액</t>
    <phoneticPr fontId="50" type="noConversion"/>
  </si>
  <si>
    <t>회수금액</t>
    <phoneticPr fontId="50" type="noConversion"/>
  </si>
  <si>
    <t>고객 귀책</t>
    <phoneticPr fontId="50" type="noConversion"/>
  </si>
  <si>
    <t>법인 귀책</t>
    <phoneticPr fontId="50" type="noConversion"/>
  </si>
  <si>
    <t>협력사 귀책</t>
    <phoneticPr fontId="50" type="noConversion"/>
  </si>
  <si>
    <t>사양 삭제</t>
    <phoneticPr fontId="50" type="noConversion"/>
  </si>
  <si>
    <t>발주 오류</t>
    <phoneticPr fontId="50" type="noConversion"/>
  </si>
  <si>
    <t>EO 변경</t>
    <phoneticPr fontId="50" type="noConversion"/>
  </si>
  <si>
    <t>차종 단산</t>
    <phoneticPr fontId="50" type="noConversion"/>
  </si>
  <si>
    <t>재고 금액</t>
    <phoneticPr fontId="50" type="noConversion"/>
  </si>
  <si>
    <t>회수 금액</t>
    <phoneticPr fontId="50" type="noConversion"/>
  </si>
  <si>
    <t>폐기 금액</t>
    <phoneticPr fontId="50" type="noConversion"/>
  </si>
  <si>
    <t>기 타</t>
    <phoneticPr fontId="50" type="noConversion"/>
  </si>
  <si>
    <t>미회수금액</t>
    <phoneticPr fontId="50" type="noConversion"/>
  </si>
  <si>
    <t>11월</t>
    <phoneticPr fontId="50" type="noConversion"/>
  </si>
  <si>
    <t>차종단산</t>
    <phoneticPr fontId="50" type="noConversion"/>
  </si>
  <si>
    <t>발주오류</t>
    <phoneticPr fontId="50" type="noConversion"/>
  </si>
  <si>
    <t>사양삭제</t>
    <phoneticPr fontId="50" type="noConversion"/>
  </si>
  <si>
    <t>접대비</t>
    <phoneticPr fontId="50" type="noConversion"/>
  </si>
  <si>
    <t>기 타</t>
    <phoneticPr fontId="50" type="noConversion"/>
  </si>
  <si>
    <t>지급임차료</t>
    <phoneticPr fontId="50" type="noConversion"/>
  </si>
  <si>
    <t>매출액</t>
    <phoneticPr fontId="50" type="noConversion"/>
  </si>
  <si>
    <t>직접직</t>
    <phoneticPr fontId="50" type="noConversion"/>
  </si>
  <si>
    <t>간접직</t>
    <phoneticPr fontId="50" type="noConversion"/>
  </si>
  <si>
    <t>합 계</t>
    <phoneticPr fontId="50" type="noConversion"/>
  </si>
  <si>
    <t>금액</t>
    <phoneticPr fontId="50" type="noConversion"/>
  </si>
  <si>
    <t>인원</t>
    <phoneticPr fontId="50" type="noConversion"/>
  </si>
  <si>
    <t>○ 세부 차이내용 (주요항목)
   [노무비 지급인원 기재]</t>
    <phoneticPr fontId="50" type="noConversion"/>
  </si>
  <si>
    <t>60일 이내</t>
    <phoneticPr fontId="50" type="noConversion"/>
  </si>
  <si>
    <t>원재료 재고</t>
  </si>
  <si>
    <t>재공품 재고</t>
  </si>
  <si>
    <t>당월 표준재고</t>
    <phoneticPr fontId="50" type="noConversion"/>
  </si>
  <si>
    <t>인당 노무비</t>
    <phoneticPr fontId="50" type="noConversion"/>
  </si>
  <si>
    <t>○ 일반경비 세부 차이내용 (주요항목)</t>
    <phoneticPr fontId="50" type="noConversion"/>
  </si>
  <si>
    <t>① 위탁재고</t>
    <phoneticPr fontId="50" type="noConversion"/>
  </si>
  <si>
    <t>② 사내재고</t>
    <phoneticPr fontId="50" type="noConversion"/>
  </si>
  <si>
    <t>재공품</t>
    <phoneticPr fontId="50" type="noConversion"/>
  </si>
  <si>
    <t>공정
불량율</t>
    <phoneticPr fontId="50" type="noConversion"/>
  </si>
  <si>
    <t>연간 목표</t>
    <phoneticPr fontId="50" type="noConversion"/>
  </si>
  <si>
    <t>1월</t>
    <phoneticPr fontId="50" type="noConversion"/>
  </si>
  <si>
    <t>(단위 : 백만원)</t>
    <phoneticPr fontId="50" type="noConversion"/>
  </si>
  <si>
    <t>해당월 입력(Month change)</t>
    <phoneticPr fontId="0" type="noConversion"/>
  </si>
  <si>
    <t>(단위 : 백만원, %)</t>
    <phoneticPr fontId="0" type="noConversion"/>
  </si>
  <si>
    <t>계정 과목명</t>
    <phoneticPr fontId="0" type="noConversion"/>
  </si>
  <si>
    <t>누계실적</t>
    <phoneticPr fontId="0" type="noConversion"/>
  </si>
  <si>
    <t>계획대비 분석</t>
  </si>
  <si>
    <t>계획</t>
  </si>
  <si>
    <t>실적</t>
  </si>
  <si>
    <t>차액</t>
  </si>
  <si>
    <t>차율</t>
  </si>
  <si>
    <t>실적율</t>
  </si>
  <si>
    <t>증감사유</t>
  </si>
  <si>
    <t xml:space="preserve">  제품매출</t>
  </si>
  <si>
    <t xml:space="preserve">  상품매출</t>
  </si>
  <si>
    <t xml:space="preserve">  기타매출</t>
  </si>
  <si>
    <t xml:space="preserve">  CR</t>
    <phoneticPr fontId="50" type="noConversion"/>
  </si>
  <si>
    <t>판매원가</t>
  </si>
  <si>
    <t xml:space="preserve">  재료비 소계</t>
  </si>
  <si>
    <t xml:space="preserve">     (재료비)</t>
  </si>
  <si>
    <t xml:space="preserve">     (재고증감)</t>
    <phoneticPr fontId="0" type="noConversion"/>
  </si>
  <si>
    <t xml:space="preserve">  노무비 소계</t>
  </si>
  <si>
    <t xml:space="preserve">     (직접노무비)</t>
  </si>
  <si>
    <t xml:space="preserve">     (간접노무비)</t>
  </si>
  <si>
    <t xml:space="preserve">  경비 소계</t>
  </si>
  <si>
    <t xml:space="preserve">     (감가상각비)</t>
  </si>
  <si>
    <t xml:space="preserve">     (기타경비)</t>
  </si>
  <si>
    <t>영업이익</t>
  </si>
  <si>
    <t xml:space="preserve">  영업외수익</t>
  </si>
  <si>
    <t xml:space="preserve">     (환차익)</t>
  </si>
  <si>
    <t xml:space="preserve">     (환차익외)</t>
  </si>
  <si>
    <t xml:space="preserve">  영업외비용</t>
  </si>
  <si>
    <t xml:space="preserve">     (환차손)</t>
  </si>
  <si>
    <t xml:space="preserve">     (이자비용)</t>
  </si>
  <si>
    <t xml:space="preserve">     (환차손외)</t>
  </si>
  <si>
    <t xml:space="preserve">  소계</t>
  </si>
  <si>
    <t>경상이익(환차손제외)</t>
    <phoneticPr fontId="153" type="noConversion"/>
  </si>
  <si>
    <r>
      <t>☞ 파워포인트 양식으로 옮기기 (1.엑셀에서 범위설정 "복사"  2. 파워포인트에서 "편집"선택 -&gt; "선택하여 붙여넣기" 선택 -&gt;</t>
    </r>
    <r>
      <rPr>
        <b/>
        <sz val="10"/>
        <color indexed="12"/>
        <rFont val="맑은 고딕"/>
        <family val="2"/>
        <scheme val="minor"/>
      </rPr>
      <t xml:space="preserve"> "</t>
    </r>
    <r>
      <rPr>
        <b/>
        <sz val="10"/>
        <color indexed="10"/>
        <rFont val="맑은 고딕"/>
        <family val="2"/>
        <scheme val="minor"/>
      </rPr>
      <t>그림(확장 메타파일)</t>
    </r>
    <r>
      <rPr>
        <b/>
        <sz val="10"/>
        <color indexed="12"/>
        <rFont val="맑은 고딕"/>
        <family val="2"/>
        <scheme val="minor"/>
      </rPr>
      <t>"형식 저장)</t>
    </r>
  </si>
  <si>
    <t>손익계산서 Statements of Profit or Loss</t>
    <phoneticPr fontId="50" type="noConversion"/>
  </si>
  <si>
    <t>Daechang India Seat Pvt. Ltd.</t>
  </si>
  <si>
    <t>(Unit : Rs)</t>
    <phoneticPr fontId="0" type="noConversion"/>
  </si>
  <si>
    <t>과   목</t>
    <phoneticPr fontId="0" type="noConversion"/>
  </si>
  <si>
    <t>Account</t>
    <phoneticPr fontId="0" type="noConversion"/>
  </si>
  <si>
    <t>Note</t>
    <phoneticPr fontId="0" type="noConversion"/>
  </si>
  <si>
    <t>This Month(Jan.)</t>
    <phoneticPr fontId="0" type="noConversion"/>
  </si>
  <si>
    <t>This Month(Feb.)</t>
    <phoneticPr fontId="0" type="noConversion"/>
  </si>
  <si>
    <t>This Month(Mar.)</t>
    <phoneticPr fontId="0" type="noConversion"/>
  </si>
  <si>
    <t>This Month(Apr.)</t>
    <phoneticPr fontId="0" type="noConversion"/>
  </si>
  <si>
    <t>This Month(May)</t>
    <phoneticPr fontId="0" type="noConversion"/>
  </si>
  <si>
    <t>This Month(Jun.)</t>
    <phoneticPr fontId="0" type="noConversion"/>
  </si>
  <si>
    <t>This Month(Jul.)</t>
    <phoneticPr fontId="0" type="noConversion"/>
  </si>
  <si>
    <t>This Month(Aug.)</t>
    <phoneticPr fontId="0" type="noConversion"/>
  </si>
  <si>
    <t>This Month(Sep.)</t>
    <phoneticPr fontId="0" type="noConversion"/>
  </si>
  <si>
    <t>This Month(Oct.)</t>
    <phoneticPr fontId="0" type="noConversion"/>
  </si>
  <si>
    <t>This Month(Nov.)</t>
    <phoneticPr fontId="0" type="noConversion"/>
  </si>
  <si>
    <t>This Month(Dec.)</t>
    <phoneticPr fontId="0" type="noConversion"/>
  </si>
  <si>
    <t>Accumulated</t>
    <phoneticPr fontId="0" type="noConversion"/>
  </si>
  <si>
    <t>Ⅰ. 매출액</t>
  </si>
  <si>
    <t>Ⅰ. Sales</t>
  </si>
  <si>
    <t>(1) 제품매출</t>
  </si>
  <si>
    <t>(1) Sales-finished goods</t>
  </si>
  <si>
    <t>(2) 상품매출</t>
  </si>
  <si>
    <t>(2) Sales-merchandises</t>
  </si>
  <si>
    <t>(3) 용역매출</t>
  </si>
  <si>
    <t>(3) Sales-services</t>
  </si>
  <si>
    <t>Ⅱ. 매출원가</t>
  </si>
  <si>
    <t>Ⅱ. Cost of sales</t>
  </si>
  <si>
    <t>(1) 제품매출원가</t>
  </si>
  <si>
    <t>(1) Cost of finished goods sales</t>
  </si>
  <si>
    <t>기초제품재고액</t>
  </si>
  <si>
    <t>Beginning inventory of finished goods</t>
  </si>
  <si>
    <t>당기제품제조원가</t>
  </si>
  <si>
    <t>Cost of finished goods during the year</t>
  </si>
  <si>
    <t>관세환급금</t>
  </si>
  <si>
    <t>Customs duty refunds</t>
  </si>
  <si>
    <t>타계정으로대체액</t>
  </si>
  <si>
    <t>Transfered to other accounts</t>
  </si>
  <si>
    <t>기말제품재고액</t>
  </si>
  <si>
    <t>Ending inventory of finished goods</t>
  </si>
  <si>
    <t>(2) 상품매출원가</t>
  </si>
  <si>
    <t>(2) Cost of merchandises sales</t>
  </si>
  <si>
    <t>기초상품재고액</t>
  </si>
  <si>
    <t>Beginning Inventory of merchandises</t>
  </si>
  <si>
    <t>당기상품매입액</t>
  </si>
  <si>
    <t>Purchase of Merchandises during the year</t>
  </si>
  <si>
    <t>기말상품재고액</t>
  </si>
  <si>
    <t>Ending inventory of merchandises</t>
  </si>
  <si>
    <t>(3) 용역매출원가</t>
  </si>
  <si>
    <t>(3) Cost of services sales</t>
  </si>
  <si>
    <t>Ⅲ. 매출총이익(손실)</t>
  </si>
  <si>
    <t>Ⅲ. Gross profit(loss)</t>
  </si>
  <si>
    <t>Ⅳ. 판매비와관리비</t>
  </si>
  <si>
    <t>Ⅳ. Selling and administrative expenses</t>
  </si>
  <si>
    <t>급여</t>
  </si>
  <si>
    <t>Salaries</t>
  </si>
  <si>
    <t>Labor Costs</t>
    <phoneticPr fontId="0" type="noConversion"/>
  </si>
  <si>
    <t>상여금</t>
  </si>
  <si>
    <t>Bonuses</t>
  </si>
  <si>
    <t>잡금</t>
  </si>
  <si>
    <t>Miscellaneous Salaries</t>
  </si>
  <si>
    <t>퇴직급여</t>
  </si>
  <si>
    <t>Severance benefits</t>
  </si>
  <si>
    <t>Employee benefits</t>
  </si>
  <si>
    <t>ESIC Account, Food and Beverage Exp Non FBT, Gift &amp; Presentation, Guest House Expenses, Labour Welfare Fund, Pf Account, Staff Welfare, Staff Welfare Korean Staff (Non FBT), Uniform Expenses</t>
    <phoneticPr fontId="0" type="noConversion"/>
  </si>
  <si>
    <t>Travel expenses</t>
  </si>
  <si>
    <t>Conveyance Staff, Travelling &amp; Conveyance</t>
    <phoneticPr fontId="0" type="noConversion"/>
  </si>
  <si>
    <t>Communication expenses</t>
  </si>
  <si>
    <t>Telephone  &amp; Internet Charges</t>
    <phoneticPr fontId="0" type="noConversion"/>
  </si>
  <si>
    <t>세금과공과</t>
  </si>
  <si>
    <t>Taxes and dues</t>
  </si>
  <si>
    <t>Registration Exp</t>
    <phoneticPr fontId="0" type="noConversion"/>
  </si>
  <si>
    <t>Rent expense</t>
  </si>
  <si>
    <t>Forklift Charges, Rent Account, Plant rental</t>
    <phoneticPr fontId="0" type="noConversion"/>
  </si>
  <si>
    <t>Freight expenses</t>
  </si>
  <si>
    <t>Freight Charges, Transport Charges</t>
    <phoneticPr fontId="0" type="noConversion"/>
  </si>
  <si>
    <t xml:space="preserve">Electricity Charges, Generator Exp, </t>
    <phoneticPr fontId="0" type="noConversion"/>
  </si>
  <si>
    <t xml:space="preserve">Packaging expenses     </t>
  </si>
  <si>
    <t>Vehicle Maintenance and insurance</t>
    <phoneticPr fontId="0" type="noConversion"/>
  </si>
  <si>
    <t>소모품비</t>
  </si>
  <si>
    <t xml:space="preserve">Supplies expenses      </t>
  </si>
  <si>
    <t>Consumables Exp, House Keeping Expenses, Printing &amp; Stationary</t>
    <phoneticPr fontId="0" type="noConversion"/>
  </si>
  <si>
    <t>Repairs expenses</t>
  </si>
  <si>
    <t>Factory Maintanance, R&amp;M Computers, Repairs and Maintenance, Tools and spares</t>
    <phoneticPr fontId="0" type="noConversion"/>
  </si>
  <si>
    <t xml:space="preserve">Service Fees    </t>
  </si>
  <si>
    <t>Audit Fees, Bank Charges, Export expenses, Postage &amp; Courier, Professional Charges, Subscription, Testing charges, Visa Expenses,</t>
    <phoneticPr fontId="0" type="noConversion"/>
  </si>
  <si>
    <t>대손상각비</t>
  </si>
  <si>
    <t>Bad debt expense</t>
  </si>
  <si>
    <t>Depreciation</t>
  </si>
  <si>
    <t>Deperication</t>
    <phoneticPr fontId="0" type="noConversion"/>
  </si>
  <si>
    <t>무형자산상각비</t>
  </si>
  <si>
    <t>Amortization expenses on Intagible assets</t>
  </si>
  <si>
    <t>Training expenses</t>
  </si>
  <si>
    <t xml:space="preserve">Club Expenses, Customer Support Expenses, Factory Admin Exp, </t>
    <phoneticPr fontId="0" type="noConversion"/>
  </si>
  <si>
    <t>Royalty expenses</t>
  </si>
  <si>
    <t>Technical Supporting Fee / Royalty</t>
    <phoneticPr fontId="0" type="noConversion"/>
  </si>
  <si>
    <t>Insurance premium</t>
  </si>
  <si>
    <t>Insurance</t>
    <phoneticPr fontId="0" type="noConversion"/>
  </si>
  <si>
    <t>Water Charges</t>
    <phoneticPr fontId="0" type="noConversion"/>
  </si>
  <si>
    <t xml:space="preserve">Miscellaneous Expenses          </t>
  </si>
  <si>
    <t>Miscellaneous Expenses</t>
    <phoneticPr fontId="0" type="noConversion"/>
  </si>
  <si>
    <t>Ⅴ. 영업이익(손실)</t>
  </si>
  <si>
    <t>Ⅴ. Profit(loss) from operating activities</t>
  </si>
  <si>
    <t>Ⅵ. 영업외수익</t>
  </si>
  <si>
    <t>Ⅵ. Non-operating income</t>
  </si>
  <si>
    <t>이자수익</t>
  </si>
  <si>
    <t>Interest income</t>
  </si>
  <si>
    <t>Other Income</t>
    <phoneticPr fontId="0" type="noConversion"/>
  </si>
  <si>
    <t>배당금수익</t>
  </si>
  <si>
    <t>Dividend income</t>
  </si>
  <si>
    <t>임대료수익</t>
  </si>
  <si>
    <t>Rental income</t>
  </si>
  <si>
    <t>Rental Income</t>
    <phoneticPr fontId="0" type="noConversion"/>
  </si>
  <si>
    <t>단기투자자산처분이익</t>
  </si>
  <si>
    <t>Gain on disposal of short-term investments</t>
  </si>
  <si>
    <t>외환차익</t>
  </si>
  <si>
    <t>Gain from foreign exchange differences on settlement</t>
  </si>
  <si>
    <t>Forex Gain</t>
    <phoneticPr fontId="0" type="noConversion"/>
  </si>
  <si>
    <t>외화환산이익</t>
  </si>
  <si>
    <t>Gain from foreign exchange differences on translation</t>
  </si>
  <si>
    <t>매도가능증권처분이익</t>
  </si>
  <si>
    <t>Gain on disposal of available-for-sale securities</t>
  </si>
  <si>
    <t>지분법적용투자주식처분이익</t>
  </si>
  <si>
    <t>Gain on disposal of investments accounted for using equity method</t>
  </si>
  <si>
    <t>투자자산처분이익</t>
  </si>
  <si>
    <t xml:space="preserve">Gain on investments </t>
  </si>
  <si>
    <t>유형자산처분이익</t>
  </si>
  <si>
    <t>Gain on disposal of property, plant and equipment</t>
  </si>
  <si>
    <t>지분법이익</t>
  </si>
  <si>
    <t>Gain on investments accounted for using equity method</t>
  </si>
  <si>
    <t>클레임수익</t>
  </si>
  <si>
    <t>…</t>
  </si>
  <si>
    <t>Claim for suppliers</t>
    <phoneticPr fontId="0" type="noConversion"/>
  </si>
  <si>
    <t>잡이익</t>
  </si>
  <si>
    <t>Miscellaneous gains</t>
  </si>
  <si>
    <t>Discount, Roundoff</t>
    <phoneticPr fontId="0" type="noConversion"/>
  </si>
  <si>
    <t>Ⅶ. 영업외비용</t>
  </si>
  <si>
    <t>Ⅶ. Non-operating expenses</t>
  </si>
  <si>
    <t>이자비용</t>
  </si>
  <si>
    <t>Interest expenses</t>
  </si>
  <si>
    <t>Guarantee fee, Interest Paid</t>
    <phoneticPr fontId="0" type="noConversion"/>
  </si>
  <si>
    <t>외환차손</t>
  </si>
  <si>
    <t>Loss on foreign exchange differences on settlement</t>
  </si>
  <si>
    <t>Forex Loss</t>
    <phoneticPr fontId="0" type="noConversion"/>
  </si>
  <si>
    <t>외화환산손실</t>
  </si>
  <si>
    <t>Loss on foreign exchange differences on translation</t>
  </si>
  <si>
    <t>매도가능증권처분손실</t>
  </si>
  <si>
    <t>Loss on disposal of available-for-sale securities</t>
  </si>
  <si>
    <t>지분법적용투자주식처분손실</t>
  </si>
  <si>
    <t>Loss on disposal of investments accounted for using equity method</t>
  </si>
  <si>
    <t>투자자산처분손실</t>
  </si>
  <si>
    <t xml:space="preserve">Loss on investments </t>
  </si>
  <si>
    <t>유형자산처분손실</t>
  </si>
  <si>
    <t>Loss on disposal of property, plant and equipment</t>
  </si>
  <si>
    <t>Loss of Sales of Asset</t>
    <phoneticPr fontId="0" type="noConversion"/>
  </si>
  <si>
    <t>지분법손실</t>
  </si>
  <si>
    <t>Loss on investments accounted for using equity method</t>
  </si>
  <si>
    <t>기부금</t>
  </si>
  <si>
    <t>Donations</t>
  </si>
  <si>
    <t>클레임비용</t>
  </si>
  <si>
    <t>Claim from Customers</t>
    <phoneticPr fontId="0" type="noConversion"/>
  </si>
  <si>
    <t>기타경비</t>
    <phoneticPr fontId="0" type="noConversion"/>
  </si>
  <si>
    <t>Miscellaneous losses</t>
    <phoneticPr fontId="0" type="noConversion"/>
  </si>
  <si>
    <t>Deperication-oragadam building</t>
    <phoneticPr fontId="0" type="noConversion"/>
  </si>
  <si>
    <t>Ⅷ. 법인세비용차감전순이익(손실)</t>
  </si>
  <si>
    <t>Ⅷ. Profit(loss) before tax</t>
  </si>
  <si>
    <t>Ⅸ. 법인세등</t>
  </si>
  <si>
    <t>Ⅸ. Corporation tax</t>
  </si>
  <si>
    <t>Ⅹ. 당기순이익(손실)</t>
  </si>
  <si>
    <t>Ⅹ. Profit(loss)</t>
  </si>
  <si>
    <t>제조원가명세서 Statements of Cost of Goods Manufactured</t>
    <phoneticPr fontId="50" type="noConversion"/>
  </si>
  <si>
    <t>과   목</t>
    <phoneticPr fontId="156" type="noConversion"/>
  </si>
  <si>
    <t>Account</t>
    <phoneticPr fontId="156" type="noConversion"/>
  </si>
  <si>
    <t>Note</t>
    <phoneticPr fontId="156" type="noConversion"/>
  </si>
  <si>
    <t>This Month(Jan.)</t>
    <phoneticPr fontId="156" type="noConversion"/>
  </si>
  <si>
    <t>This Month(Feb.)</t>
    <phoneticPr fontId="156" type="noConversion"/>
  </si>
  <si>
    <t>This Month(Mar.)</t>
    <phoneticPr fontId="156" type="noConversion"/>
  </si>
  <si>
    <t>This Month(Apr.)</t>
    <phoneticPr fontId="156" type="noConversion"/>
  </si>
  <si>
    <t>This Month(May)</t>
    <phoneticPr fontId="156" type="noConversion"/>
  </si>
  <si>
    <t>This Month(Jun.)</t>
    <phoneticPr fontId="156" type="noConversion"/>
  </si>
  <si>
    <t>This Month(Jul.)</t>
    <phoneticPr fontId="156" type="noConversion"/>
  </si>
  <si>
    <t>This Month(Aug.)</t>
    <phoneticPr fontId="156" type="noConversion"/>
  </si>
  <si>
    <t>This Month(Sep.)</t>
    <phoneticPr fontId="156" type="noConversion"/>
  </si>
  <si>
    <t>This Month(Oct.)</t>
    <phoneticPr fontId="156" type="noConversion"/>
  </si>
  <si>
    <t>This Month(Nov.)</t>
    <phoneticPr fontId="156" type="noConversion"/>
  </si>
  <si>
    <t>This Month(Dec.)</t>
    <phoneticPr fontId="156" type="noConversion"/>
  </si>
  <si>
    <t>Accumulated</t>
    <phoneticPr fontId="156" type="noConversion"/>
  </si>
  <si>
    <t>Ⅰ. 재료비</t>
    <phoneticPr fontId="156" type="noConversion"/>
  </si>
  <si>
    <t>Ⅰ. Material costs</t>
    <phoneticPr fontId="156" type="noConversion"/>
  </si>
  <si>
    <t>(1) 원재료비</t>
    <phoneticPr fontId="156" type="noConversion"/>
  </si>
  <si>
    <t>(1) Raw material costs</t>
    <phoneticPr fontId="156" type="noConversion"/>
  </si>
  <si>
    <t>기초원재료재고액</t>
    <phoneticPr fontId="156" type="noConversion"/>
  </si>
  <si>
    <t>Beginning inventory of raw materials</t>
    <phoneticPr fontId="156" type="noConversion"/>
  </si>
  <si>
    <t>당기원재료매입액</t>
    <phoneticPr fontId="156" type="noConversion"/>
  </si>
  <si>
    <t>Purchases of raw materials during the year</t>
    <phoneticPr fontId="156" type="noConversion"/>
  </si>
  <si>
    <t>타계정으로대체액</t>
    <phoneticPr fontId="156" type="noConversion"/>
  </si>
  <si>
    <t>Transferred to other accounts</t>
    <phoneticPr fontId="156" type="noConversion"/>
  </si>
  <si>
    <t>기말원재료재고액</t>
    <phoneticPr fontId="156" type="noConversion"/>
  </si>
  <si>
    <t>Ending inventory of raw materials</t>
    <phoneticPr fontId="156" type="noConversion"/>
  </si>
  <si>
    <t>(2) 부재료비</t>
    <phoneticPr fontId="156" type="noConversion"/>
  </si>
  <si>
    <t>(2) Sub-material costs</t>
    <phoneticPr fontId="156" type="noConversion"/>
  </si>
  <si>
    <t>기초부재료재고액</t>
    <phoneticPr fontId="156" type="noConversion"/>
  </si>
  <si>
    <t>Beginning inventory of sub-materials</t>
    <phoneticPr fontId="156" type="noConversion"/>
  </si>
  <si>
    <t>.</t>
    <phoneticPr fontId="0" type="noConversion"/>
  </si>
  <si>
    <t>당기부재료매입액</t>
    <phoneticPr fontId="156" type="noConversion"/>
  </si>
  <si>
    <t>Purchases of sub-materials during the year</t>
    <phoneticPr fontId="156" type="noConversion"/>
  </si>
  <si>
    <t>기말부재료재고액</t>
    <phoneticPr fontId="156" type="noConversion"/>
  </si>
  <si>
    <t>Ending inventory of sub-materials</t>
    <phoneticPr fontId="156" type="noConversion"/>
  </si>
  <si>
    <t>Ⅱ. 노무비</t>
    <phoneticPr fontId="156" type="noConversion"/>
  </si>
  <si>
    <t>Ⅱ. Labor Costs</t>
    <phoneticPr fontId="156" type="noConversion"/>
  </si>
  <si>
    <t>급여</t>
    <phoneticPr fontId="156" type="noConversion"/>
  </si>
  <si>
    <t>Salaries</t>
    <phoneticPr fontId="156" type="noConversion"/>
  </si>
  <si>
    <t>상여금</t>
    <phoneticPr fontId="156" type="noConversion"/>
  </si>
  <si>
    <t>Bonuses</t>
    <phoneticPr fontId="156" type="noConversion"/>
  </si>
  <si>
    <t>잡금</t>
    <phoneticPr fontId="156" type="noConversion"/>
  </si>
  <si>
    <t>Miscellaneous Salaries</t>
    <phoneticPr fontId="156" type="noConversion"/>
  </si>
  <si>
    <t>퇴직급여</t>
    <phoneticPr fontId="156" type="noConversion"/>
  </si>
  <si>
    <t>Severance benefits</t>
    <phoneticPr fontId="156" type="noConversion"/>
  </si>
  <si>
    <t>Ⅲ. 경비</t>
    <phoneticPr fontId="156" type="noConversion"/>
  </si>
  <si>
    <t>Employee benefits</t>
    <phoneticPr fontId="156" type="noConversion"/>
  </si>
  <si>
    <t>Travel expenses</t>
    <phoneticPr fontId="156" type="noConversion"/>
  </si>
  <si>
    <t>Communication expenses</t>
    <phoneticPr fontId="156" type="noConversion"/>
  </si>
  <si>
    <t>Taxes and dues</t>
    <phoneticPr fontId="156" type="noConversion"/>
  </si>
  <si>
    <t>Rent expense</t>
    <phoneticPr fontId="156" type="noConversion"/>
  </si>
  <si>
    <t>Freight expenses</t>
    <phoneticPr fontId="156" type="noConversion"/>
  </si>
  <si>
    <t xml:space="preserve">Packaging expenses     </t>
    <phoneticPr fontId="156" type="noConversion"/>
  </si>
  <si>
    <t xml:space="preserve">Supplies expenses      </t>
    <phoneticPr fontId="156" type="noConversion"/>
  </si>
  <si>
    <t>수선비</t>
    <phoneticPr fontId="156" type="noConversion"/>
  </si>
  <si>
    <t>Repairs expenses</t>
    <phoneticPr fontId="156" type="noConversion"/>
  </si>
  <si>
    <t xml:space="preserve">Service Fees    </t>
    <phoneticPr fontId="156" type="noConversion"/>
  </si>
  <si>
    <t>Bad debt expense</t>
    <phoneticPr fontId="156" type="noConversion"/>
  </si>
  <si>
    <t>감가상각비</t>
    <phoneticPr fontId="156" type="noConversion"/>
  </si>
  <si>
    <t>Depreciation</t>
    <phoneticPr fontId="156" type="noConversion"/>
  </si>
  <si>
    <t>Amortization expenses on Intagible assets</t>
    <phoneticPr fontId="156" type="noConversion"/>
  </si>
  <si>
    <t>교육훈련비</t>
    <phoneticPr fontId="156" type="noConversion"/>
  </si>
  <si>
    <t>Training expenses</t>
    <phoneticPr fontId="156" type="noConversion"/>
  </si>
  <si>
    <t>도서인쇄비</t>
    <phoneticPr fontId="156" type="noConversion"/>
  </si>
  <si>
    <t>Royalty expenses</t>
    <phoneticPr fontId="156" type="noConversion"/>
  </si>
  <si>
    <t>광고선전비</t>
    <phoneticPr fontId="156" type="noConversion"/>
  </si>
  <si>
    <t>Insurance premium</t>
    <phoneticPr fontId="156" type="noConversion"/>
  </si>
  <si>
    <t>외주가공비</t>
    <phoneticPr fontId="156" type="noConversion"/>
  </si>
  <si>
    <t>Processing costs paid to subcontractor</t>
    <phoneticPr fontId="156" type="noConversion"/>
  </si>
  <si>
    <t>차량유지비</t>
    <phoneticPr fontId="156" type="noConversion"/>
  </si>
  <si>
    <t>수도광열비</t>
    <phoneticPr fontId="156" type="noConversion"/>
  </si>
  <si>
    <t>전력비</t>
    <phoneticPr fontId="156" type="noConversion"/>
  </si>
  <si>
    <t>잡비</t>
    <phoneticPr fontId="156" type="noConversion"/>
  </si>
  <si>
    <t xml:space="preserve">Miscellaneous Expenses          </t>
    <phoneticPr fontId="156" type="noConversion"/>
  </si>
  <si>
    <t>Ⅳ. 당기총제조비용 (Ⅰ+Ⅱ+Ⅲ)</t>
    <phoneticPr fontId="156" type="noConversion"/>
  </si>
  <si>
    <t>Ⅳ. Total manufacturing costs during the year (Ⅰ+Ⅱ+Ⅲ)</t>
    <phoneticPr fontId="156" type="noConversion"/>
  </si>
  <si>
    <t>Ⅴ. 기초재공품재고액</t>
    <phoneticPr fontId="156" type="noConversion"/>
  </si>
  <si>
    <t>Ⅴ. Beginning inventory of work in progress</t>
    <phoneticPr fontId="156" type="noConversion"/>
  </si>
  <si>
    <t xml:space="preserve">Ⅵ. 합계 (Ⅳ+Ⅴ) </t>
    <phoneticPr fontId="156" type="noConversion"/>
  </si>
  <si>
    <t xml:space="preserve">Ⅵ. Total (Ⅳ+Ⅴ) </t>
    <phoneticPr fontId="156" type="noConversion"/>
  </si>
  <si>
    <t>Ⅶ. 당기말재공품재고액</t>
    <phoneticPr fontId="156" type="noConversion"/>
  </si>
  <si>
    <t>Ⅶ. Ending inventory of work in progress</t>
    <phoneticPr fontId="156" type="noConversion"/>
  </si>
  <si>
    <t>Ⅷ. 타계정으로대체액</t>
    <phoneticPr fontId="156" type="noConversion"/>
  </si>
  <si>
    <t>Ⅷ. Transferred to other accounts</t>
    <phoneticPr fontId="156" type="noConversion"/>
  </si>
  <si>
    <t xml:space="preserve">Ⅸ. 당기제품제조원가 (Ⅵ-Ⅶ-Ⅷ) </t>
    <phoneticPr fontId="156" type="noConversion"/>
  </si>
  <si>
    <t xml:space="preserve">Ⅸ. Cost of finished goods during the year (Ⅵ-Ⅶ-Ⅷ) </t>
    <phoneticPr fontId="156" type="noConversion"/>
  </si>
  <si>
    <t>재무상태표 Statements of Financial Position</t>
    <phoneticPr fontId="0" type="noConversion"/>
  </si>
  <si>
    <t>Name</t>
    <phoneticPr fontId="0" type="noConversion"/>
  </si>
  <si>
    <t>Orgadam</t>
    <phoneticPr fontId="0" type="noConversion"/>
  </si>
  <si>
    <t>Amount(Rs)</t>
    <phoneticPr fontId="0" type="noConversion"/>
  </si>
  <si>
    <t>Amount(원)</t>
    <phoneticPr fontId="0" type="noConversion"/>
  </si>
  <si>
    <t>자산</t>
  </si>
  <si>
    <t>Assets</t>
  </si>
  <si>
    <t>Ⅰ. 유동자산</t>
  </si>
  <si>
    <t>Ⅰ. Current assets</t>
  </si>
  <si>
    <t>(1) 당좌자산</t>
  </si>
  <si>
    <t>(1) Quick assets</t>
  </si>
  <si>
    <t>현금및현금성자산</t>
  </si>
  <si>
    <t>Cash and cash equivalents</t>
  </si>
  <si>
    <t>Cash-in-Hand, Bank Accounts</t>
    <phoneticPr fontId="0" type="noConversion"/>
  </si>
  <si>
    <t>매출채권</t>
  </si>
  <si>
    <t>Trade receivables</t>
  </si>
  <si>
    <t>대손충당금</t>
  </si>
  <si>
    <t>Allowance for doubtful accounts</t>
  </si>
  <si>
    <t>미수금</t>
  </si>
  <si>
    <t>Non-trade receivables</t>
  </si>
  <si>
    <t>Interest Receivable</t>
    <phoneticPr fontId="50" type="noConversion"/>
  </si>
  <si>
    <t>선급금</t>
  </si>
  <si>
    <t>Advance payments</t>
  </si>
  <si>
    <t xml:space="preserve">Loans &amp; Advances (Asset), Advances </t>
    <phoneticPr fontId="50" type="noConversion"/>
  </si>
  <si>
    <t>단기대여금</t>
  </si>
  <si>
    <t>Short-term Loans</t>
  </si>
  <si>
    <t>단기예금</t>
  </si>
  <si>
    <t>Short-term Deposits</t>
  </si>
  <si>
    <t>EB Deposit</t>
  </si>
  <si>
    <t>선급비용</t>
  </si>
  <si>
    <t>Prepaid expenses</t>
  </si>
  <si>
    <t>Prepaid Insurance, Salary Advance</t>
    <phoneticPr fontId="0" type="noConversion"/>
  </si>
  <si>
    <t>부가세대급금</t>
  </si>
  <si>
    <t>GST receivable</t>
    <phoneticPr fontId="50" type="noConversion"/>
  </si>
  <si>
    <t>당기법인세자산</t>
  </si>
  <si>
    <t>Current tax assets</t>
  </si>
  <si>
    <t>Deferred Tax, MAT Credit</t>
    <phoneticPr fontId="0" type="noConversion"/>
  </si>
  <si>
    <t>선납세금</t>
    <phoneticPr fontId="0" type="noConversion"/>
  </si>
  <si>
    <t>Prepaid Tax</t>
    <phoneticPr fontId="0" type="noConversion"/>
  </si>
  <si>
    <t>TDS RECEIVABLES</t>
    <phoneticPr fontId="0" type="noConversion"/>
  </si>
  <si>
    <t>기타의당좌자산</t>
  </si>
  <si>
    <t>Other current assets</t>
  </si>
  <si>
    <t>Money Paid in Advance(가지급금)</t>
  </si>
  <si>
    <t>(2) 재고자산</t>
  </si>
  <si>
    <t>(2) Inventories</t>
  </si>
  <si>
    <t>상품</t>
  </si>
  <si>
    <t>Merchandises</t>
  </si>
  <si>
    <t>CLOSING STOCK</t>
    <phoneticPr fontId="0" type="noConversion"/>
  </si>
  <si>
    <t>제품</t>
  </si>
  <si>
    <t>Finished goods</t>
  </si>
  <si>
    <t>재공품</t>
  </si>
  <si>
    <t>Work in progress</t>
  </si>
  <si>
    <t>Raw materials</t>
  </si>
  <si>
    <t>기타의재고자산</t>
  </si>
  <si>
    <t>Other inventories</t>
  </si>
  <si>
    <t>Ⅱ. 비유동자산</t>
  </si>
  <si>
    <t>Ⅱ. Non-current assets</t>
  </si>
  <si>
    <t>(1) 투자자산</t>
  </si>
  <si>
    <t>(1) Investments</t>
  </si>
  <si>
    <t>매도가능증권</t>
  </si>
  <si>
    <t>Available-for-sale securities</t>
  </si>
  <si>
    <t>지분법적용투자주식</t>
  </si>
  <si>
    <t>Investments accounted for using equity method</t>
  </si>
  <si>
    <t>기타의투자자산</t>
  </si>
  <si>
    <t>Other investments</t>
  </si>
  <si>
    <t>(2) 유형자산</t>
  </si>
  <si>
    <t>(2) Property, plant and equipment</t>
  </si>
  <si>
    <t>토지</t>
  </si>
  <si>
    <t>Land</t>
  </si>
  <si>
    <t>건물</t>
  </si>
  <si>
    <t>Buildings</t>
  </si>
  <si>
    <t>감가상각누계액_건물</t>
  </si>
  <si>
    <t>Accumulated depreciation on-buildings</t>
  </si>
  <si>
    <t>기계장치</t>
  </si>
  <si>
    <t>Machinery</t>
  </si>
  <si>
    <t>감가상각누계액_기계장치</t>
  </si>
  <si>
    <t>Accumulated depreciation on-machinery</t>
  </si>
  <si>
    <t>금형</t>
    <phoneticPr fontId="0" type="noConversion"/>
  </si>
  <si>
    <t>Mould</t>
    <phoneticPr fontId="0" type="noConversion"/>
  </si>
  <si>
    <t>감가상각누계액_금형</t>
    <phoneticPr fontId="0" type="noConversion"/>
  </si>
  <si>
    <t>Accumulated depreciation on-mould</t>
    <phoneticPr fontId="0" type="noConversion"/>
  </si>
  <si>
    <t>사무용품</t>
    <phoneticPr fontId="0" type="noConversion"/>
  </si>
  <si>
    <t>Office equipment</t>
    <phoneticPr fontId="0" type="noConversion"/>
  </si>
  <si>
    <t>감가상각누계액_사무용품</t>
    <phoneticPr fontId="0" type="noConversion"/>
  </si>
  <si>
    <t>Accumulated depreciation on-Office equipment</t>
    <phoneticPr fontId="0" type="noConversion"/>
  </si>
  <si>
    <t>전기용품</t>
    <phoneticPr fontId="0" type="noConversion"/>
  </si>
  <si>
    <t>Electrical Installations</t>
    <phoneticPr fontId="0" type="noConversion"/>
  </si>
  <si>
    <t>감가상각누계액_전기용품</t>
    <phoneticPr fontId="0" type="noConversion"/>
  </si>
  <si>
    <t>Accumulated depreciation on-Electrical Installations</t>
    <phoneticPr fontId="0" type="noConversion"/>
  </si>
  <si>
    <t>집기비품</t>
    <phoneticPr fontId="0" type="noConversion"/>
  </si>
  <si>
    <t xml:space="preserve">Furniture and Fixtures </t>
    <phoneticPr fontId="0" type="noConversion"/>
  </si>
  <si>
    <t>감가상각누계액_집기비품</t>
    <phoneticPr fontId="0" type="noConversion"/>
  </si>
  <si>
    <t>Accumulated depreciation on-Furniture and Fixtures</t>
    <phoneticPr fontId="0" type="noConversion"/>
  </si>
  <si>
    <t>전산기기</t>
    <phoneticPr fontId="0" type="noConversion"/>
  </si>
  <si>
    <t xml:space="preserve">Computer </t>
    <phoneticPr fontId="0" type="noConversion"/>
  </si>
  <si>
    <t>감가상각누계액_전산기기</t>
    <phoneticPr fontId="0" type="noConversion"/>
  </si>
  <si>
    <t xml:space="preserve">Accumulated depreciation on-Computer </t>
    <phoneticPr fontId="0" type="noConversion"/>
  </si>
  <si>
    <t>차량운반구</t>
  </si>
  <si>
    <t>Vehicles</t>
  </si>
  <si>
    <t>감가상각누계액_차량운반구</t>
  </si>
  <si>
    <t>Accumulated depreciation on-vehicles</t>
  </si>
  <si>
    <t>기타의유형자산</t>
  </si>
  <si>
    <t>Other tangible assets</t>
  </si>
  <si>
    <t>감가상각누계액_기타의유형자산</t>
  </si>
  <si>
    <t>Accumulated depreciation on-other tangible assets</t>
  </si>
  <si>
    <t>건설중인자산</t>
  </si>
  <si>
    <t>Construction in progress</t>
  </si>
  <si>
    <t>(3) 무형자산</t>
  </si>
  <si>
    <t>(3) Intagible assets</t>
  </si>
  <si>
    <t>영업권</t>
  </si>
  <si>
    <t>Goodwill</t>
  </si>
  <si>
    <t>산업재산권</t>
  </si>
  <si>
    <t>Industrial property rights</t>
  </si>
  <si>
    <t>소프트웨어</t>
  </si>
  <si>
    <t>Software</t>
  </si>
  <si>
    <t>Accumulated depreciation on-software</t>
    <phoneticPr fontId="50" type="noConversion"/>
  </si>
  <si>
    <t>기타의무형자산</t>
  </si>
  <si>
    <t>Other intagible assets</t>
  </si>
  <si>
    <t>(4) 기타비유동자산</t>
  </si>
  <si>
    <t>(4) Other non-current assets</t>
  </si>
  <si>
    <t>임차보증금</t>
  </si>
  <si>
    <t>Leasehold Deposits</t>
  </si>
  <si>
    <t>Loans &amp; Advances (Asset) - Rent Advance</t>
    <phoneticPr fontId="0" type="noConversion"/>
  </si>
  <si>
    <t>장기매출채권</t>
  </si>
  <si>
    <t>Long-term trade receivables</t>
  </si>
  <si>
    <t>장기선급비용</t>
  </si>
  <si>
    <t>Long-term Prepaid Expenses</t>
  </si>
  <si>
    <t>장기대여금</t>
  </si>
  <si>
    <t>Long-term Loans</t>
  </si>
  <si>
    <t>Salary Advance- Koreans Staff,  Salary Advance Payable</t>
    <phoneticPr fontId="0" type="noConversion"/>
  </si>
  <si>
    <t>장기예금</t>
  </si>
  <si>
    <t>Long-term Deposits</t>
  </si>
  <si>
    <t>Deposits (Asset) - DEPOSIT WOORI BANK</t>
    <phoneticPr fontId="0" type="noConversion"/>
  </si>
  <si>
    <t>비유동이연법인세자산</t>
  </si>
  <si>
    <t>Non-current deferred tax assets</t>
  </si>
  <si>
    <t>기타의비유동자산</t>
  </si>
  <si>
    <t>Other non-current assets</t>
  </si>
  <si>
    <t>Deposits (Asset) - Customs- Extra Duty Deposite, Deposits, Electricity Deposit, Money Paid in Advance - Korean Staff PF Upto 31.03.2010</t>
    <phoneticPr fontId="0" type="noConversion"/>
  </si>
  <si>
    <t>자산총계</t>
  </si>
  <si>
    <t>Total assets</t>
  </si>
  <si>
    <t>부채</t>
  </si>
  <si>
    <t>Ⅰ. 유동부채</t>
  </si>
  <si>
    <t>Ⅰ. Current liabilities</t>
  </si>
  <si>
    <t>단기차입금</t>
  </si>
  <si>
    <t>Short-term borrowings</t>
  </si>
  <si>
    <t>유동성장기부채</t>
  </si>
  <si>
    <t>Current portion of long-term borrowings</t>
  </si>
  <si>
    <t>매입채무</t>
  </si>
  <si>
    <t>Trade payables</t>
  </si>
  <si>
    <t>Sundry Creditors</t>
    <phoneticPr fontId="0" type="noConversion"/>
  </si>
  <si>
    <t>미지급금</t>
  </si>
  <si>
    <t>Non-trade payables</t>
  </si>
  <si>
    <t>Audit Fees Payable A/c</t>
    <phoneticPr fontId="0" type="noConversion"/>
  </si>
  <si>
    <t>예수금</t>
  </si>
  <si>
    <t>Withholdings</t>
  </si>
  <si>
    <t>당기법인세부채</t>
  </si>
  <si>
    <t>Current tax liabilities</t>
  </si>
  <si>
    <t>Deferred Tax Liability A/c</t>
    <phoneticPr fontId="0" type="noConversion"/>
  </si>
  <si>
    <t>선수금</t>
  </si>
  <si>
    <t>Advances from customers</t>
  </si>
  <si>
    <t>Advance From Customers</t>
    <phoneticPr fontId="0" type="noConversion"/>
  </si>
  <si>
    <t>미지급비용</t>
  </si>
  <si>
    <t>Accrued expenses</t>
  </si>
  <si>
    <t>Audit Fees Payable A/c, Bills Payable, Creditors for Expenses - Guar Fee, Earned Leave Payable, Electricity Charges Payable, Guest House Expenses Payable, Rent Payable, Salaries &amp; Wages Payable</t>
    <phoneticPr fontId="0" type="noConversion"/>
  </si>
  <si>
    <t>미지급세금</t>
    <phoneticPr fontId="0" type="noConversion"/>
  </si>
  <si>
    <t>Duties &amp; Taxes, ESI Payable, PF Payable, Professional Tax Payable</t>
    <phoneticPr fontId="0" type="noConversion"/>
  </si>
  <si>
    <t>기타의유동부채</t>
  </si>
  <si>
    <t>Other current liabilities</t>
  </si>
  <si>
    <t>Retention Money Deposit</t>
    <phoneticPr fontId="0" type="noConversion"/>
  </si>
  <si>
    <t>Ⅱ. 비유동부채</t>
  </si>
  <si>
    <t>Ⅱ. Non-current liabilities</t>
  </si>
  <si>
    <t>장기차입금</t>
  </si>
  <si>
    <t>Long-term borrowings</t>
  </si>
  <si>
    <t>Loans (Liability)</t>
    <phoneticPr fontId="0" type="noConversion"/>
  </si>
  <si>
    <t>장기미지급금</t>
  </si>
  <si>
    <t>퇴직급여충당부채</t>
  </si>
  <si>
    <t>Provision for Severance Benefits</t>
  </si>
  <si>
    <t>기타의비유동부채</t>
  </si>
  <si>
    <t>Other non-current liabilities</t>
  </si>
  <si>
    <t>부채총계</t>
  </si>
  <si>
    <t>Total liabilities</t>
  </si>
  <si>
    <t>자본</t>
  </si>
  <si>
    <t>Equity</t>
  </si>
  <si>
    <t>Ⅰ. 자본금</t>
  </si>
  <si>
    <t>Ⅰ. Share Capital</t>
  </si>
  <si>
    <t>보통주자본금</t>
  </si>
  <si>
    <t>Ordinary shares</t>
  </si>
  <si>
    <t>Share Capital</t>
    <phoneticPr fontId="0" type="noConversion"/>
  </si>
  <si>
    <t>우선주자본금</t>
  </si>
  <si>
    <t>Preference shares</t>
  </si>
  <si>
    <t>Ⅱ. 자본잉여금</t>
  </si>
  <si>
    <t>Ⅱ. Capital surplus</t>
  </si>
  <si>
    <t>Ⅲ. 자본조정</t>
  </si>
  <si>
    <t>Ⅲ. Capital adjustments</t>
  </si>
  <si>
    <t>자기주식</t>
  </si>
  <si>
    <t>Treasury shares</t>
  </si>
  <si>
    <t>Ⅳ. 기타포괄손익누계액</t>
  </si>
  <si>
    <t>Ⅳ. Accumulated other comprehensive income</t>
  </si>
  <si>
    <t>매도가능증권평가손익</t>
  </si>
  <si>
    <t>Gain(loss) on remeasurement of available-for-sale securities</t>
  </si>
  <si>
    <t>해외사업환산손익</t>
  </si>
  <si>
    <t>Gain(loss) on overseas operation translation</t>
  </si>
  <si>
    <t>지분법자본변동</t>
  </si>
  <si>
    <t>Changes in Equity Using the Equity Method</t>
  </si>
  <si>
    <t>부의지분법자본변동</t>
  </si>
  <si>
    <t>Negative changes in Equity Using the Equity Method</t>
  </si>
  <si>
    <t>Ⅴ. 이익잉여금</t>
  </si>
  <si>
    <t>Ⅴ. Retained earnings</t>
  </si>
  <si>
    <t>전기이익잉여금</t>
    <phoneticPr fontId="0" type="noConversion"/>
  </si>
  <si>
    <t>Previous retained earnings</t>
    <phoneticPr fontId="0" type="noConversion"/>
  </si>
  <si>
    <t>Opening Balance</t>
    <phoneticPr fontId="0" type="noConversion"/>
  </si>
  <si>
    <t>당기순이익</t>
    <phoneticPr fontId="0" type="noConversion"/>
  </si>
  <si>
    <t>Income-Current Period</t>
    <phoneticPr fontId="0" type="noConversion"/>
  </si>
  <si>
    <t>Current Period</t>
    <phoneticPr fontId="0" type="noConversion"/>
  </si>
  <si>
    <t>미처분이익잉여금</t>
  </si>
  <si>
    <t>Unappropriated retained earnings</t>
  </si>
  <si>
    <t>자본총계</t>
  </si>
  <si>
    <t>Total equity</t>
  </si>
  <si>
    <t>부채및자본총계</t>
  </si>
  <si>
    <t>Total liabilities and equity</t>
  </si>
  <si>
    <t>Particulars</t>
  </si>
  <si>
    <t>계정명</t>
    <phoneticPr fontId="50" type="noConversion"/>
  </si>
  <si>
    <t>Explaination</t>
    <phoneticPr fontId="0" type="noConversion"/>
  </si>
  <si>
    <t>Different</t>
    <phoneticPr fontId="0" type="noConversion"/>
  </si>
  <si>
    <t>Remarks</t>
    <phoneticPr fontId="0" type="noConversion"/>
  </si>
  <si>
    <r>
      <rPr>
        <sz val="11"/>
        <color theme="1"/>
        <rFont val="맑은 고딕"/>
        <family val="3"/>
        <charset val="129"/>
        <scheme val="minor"/>
      </rPr>
      <t>합</t>
    </r>
    <r>
      <rPr>
        <sz val="11"/>
        <color theme="1"/>
        <rFont val="맑은 고딕"/>
        <family val="3"/>
        <charset val="129"/>
        <scheme val="minor"/>
      </rPr>
      <t xml:space="preserve">          </t>
    </r>
    <r>
      <rPr>
        <sz val="11"/>
        <color theme="1"/>
        <rFont val="맑은 고딕"/>
        <family val="3"/>
        <charset val="129"/>
        <scheme val="minor"/>
      </rPr>
      <t>계</t>
    </r>
    <r>
      <rPr>
        <sz val="11"/>
        <color theme="1"/>
        <rFont val="맑은 고딕"/>
        <family val="3"/>
        <charset val="129"/>
        <scheme val="minor"/>
      </rPr>
      <t>(TOTAL) Mannur - PLAN</t>
    </r>
    <phoneticPr fontId="0" type="noConversion"/>
  </si>
  <si>
    <r>
      <rPr>
        <sz val="11"/>
        <color theme="1"/>
        <rFont val="맑은 고딕"/>
        <family val="3"/>
        <charset val="129"/>
        <scheme val="minor"/>
      </rPr>
      <t>합</t>
    </r>
    <r>
      <rPr>
        <sz val="11"/>
        <color theme="1"/>
        <rFont val="맑은 고딕"/>
        <family val="3"/>
        <charset val="129"/>
        <scheme val="minor"/>
      </rPr>
      <t xml:space="preserve">          </t>
    </r>
    <r>
      <rPr>
        <sz val="11"/>
        <color theme="1"/>
        <rFont val="맑은 고딕"/>
        <family val="3"/>
        <charset val="129"/>
        <scheme val="minor"/>
      </rPr>
      <t>계</t>
    </r>
    <r>
      <rPr>
        <sz val="11"/>
        <color theme="1"/>
        <rFont val="맑은 고딕"/>
        <family val="3"/>
        <charset val="129"/>
        <scheme val="minor"/>
      </rPr>
      <t>(TOTAL) Mannur - ACTUAL</t>
    </r>
    <phoneticPr fontId="0" type="noConversion"/>
  </si>
  <si>
    <t>인도화폐(RS)</t>
  </si>
  <si>
    <t>원화(WON)</t>
  </si>
  <si>
    <t>비율(%)</t>
  </si>
  <si>
    <t>Sales Accounts</t>
  </si>
  <si>
    <t>FG Sales</t>
    <phoneticPr fontId="50" type="noConversion"/>
  </si>
  <si>
    <t xml:space="preserve"> 매출</t>
  </si>
  <si>
    <t>RM Sales</t>
    <phoneticPr fontId="0" type="noConversion"/>
  </si>
  <si>
    <t xml:space="preserve"> 매출(사급)</t>
    <phoneticPr fontId="0" type="noConversion"/>
  </si>
  <si>
    <t>Scrap Sales</t>
  </si>
  <si>
    <t xml:space="preserve"> 스크랩 매출</t>
  </si>
  <si>
    <t>Sales Return</t>
  </si>
  <si>
    <t xml:space="preserve"> 매출(반품)</t>
  </si>
  <si>
    <t>CR</t>
    <phoneticPr fontId="0" type="noConversion"/>
  </si>
  <si>
    <t xml:space="preserve"> CR</t>
    <phoneticPr fontId="0" type="noConversion"/>
  </si>
  <si>
    <t>Sales Accounts Total</t>
  </si>
  <si>
    <t>Purchase Accounts</t>
  </si>
  <si>
    <t>Coating Expenses</t>
  </si>
  <si>
    <t xml:space="preserve"> 전착비</t>
  </si>
  <si>
    <t>Consumables</t>
  </si>
  <si>
    <t xml:space="preserve"> 부재료</t>
  </si>
  <si>
    <t xml:space="preserve">   Purchase customs duty &amp; etc</t>
  </si>
  <si>
    <t xml:space="preserve"> 재료비(면세)</t>
  </si>
  <si>
    <t>PURCHASE -IMPORT</t>
  </si>
  <si>
    <t xml:space="preserve"> 재료비(수입)</t>
  </si>
  <si>
    <t>Purchase - Subcontract</t>
  </si>
  <si>
    <t xml:space="preserve"> 재료비(외주가공비)</t>
  </si>
  <si>
    <t>Raw Matrials</t>
  </si>
  <si>
    <t xml:space="preserve"> 재료비</t>
  </si>
  <si>
    <t>Good Finish,Material Stock</t>
    <phoneticPr fontId="0" type="noConversion"/>
  </si>
  <si>
    <t xml:space="preserve"> 재고증감</t>
  </si>
  <si>
    <t>Purchase Accounts Total</t>
  </si>
  <si>
    <t>Profit On Sales</t>
  </si>
  <si>
    <t>매출이익</t>
  </si>
  <si>
    <t>Labor Costs</t>
  </si>
  <si>
    <t>Gratuity</t>
    <phoneticPr fontId="50" type="noConversion"/>
  </si>
  <si>
    <t xml:space="preserve"> 퇴직정산</t>
    <phoneticPr fontId="50" type="noConversion"/>
  </si>
  <si>
    <t>Earned Leave salary</t>
  </si>
  <si>
    <t xml:space="preserve"> 연월차수당</t>
  </si>
  <si>
    <t>Dewail Bonus &amp; Others</t>
    <phoneticPr fontId="50" type="noConversion"/>
  </si>
  <si>
    <t xml:space="preserve"> 디왈리 보너스, 기타</t>
    <phoneticPr fontId="50" type="noConversion"/>
  </si>
  <si>
    <t>1Manpower Services</t>
  </si>
  <si>
    <t xml:space="preserve"> 임율도급</t>
    <phoneticPr fontId="50" type="noConversion"/>
  </si>
  <si>
    <t>1Salary &amp; Wages</t>
  </si>
  <si>
    <t xml:space="preserve"> 급여(정규직)</t>
  </si>
  <si>
    <t>1Salary &amp; Wages Korean</t>
  </si>
  <si>
    <t xml:space="preserve"> 급여(주재원)</t>
  </si>
  <si>
    <t>Labor Accounts Total</t>
  </si>
  <si>
    <t>노무비 총계</t>
    <phoneticPr fontId="50" type="noConversion"/>
  </si>
  <si>
    <t>Indirect Expenses</t>
  </si>
  <si>
    <t>Audit Fees</t>
  </si>
  <si>
    <t>지급수수료</t>
    <phoneticPr fontId="0" type="noConversion"/>
  </si>
  <si>
    <t>Accounting Service charge</t>
    <phoneticPr fontId="50" type="noConversion"/>
  </si>
  <si>
    <t>Bank Charges</t>
    <phoneticPr fontId="0" type="noConversion"/>
  </si>
  <si>
    <t>Bank charge</t>
    <phoneticPr fontId="50" type="noConversion"/>
  </si>
  <si>
    <t>통제가능</t>
    <phoneticPr fontId="50" type="noConversion"/>
  </si>
  <si>
    <t>Club Expenses</t>
    <phoneticPr fontId="0" type="noConversion"/>
  </si>
  <si>
    <t>접대비</t>
    <phoneticPr fontId="0" type="noConversion"/>
  </si>
  <si>
    <t>Golf charge &amp; Annual fee</t>
    <phoneticPr fontId="50" type="noConversion"/>
  </si>
  <si>
    <t>Consumables Exp</t>
  </si>
  <si>
    <t>소모품비</t>
    <phoneticPr fontId="0" type="noConversion"/>
  </si>
  <si>
    <t>shop floor consumable Items</t>
    <phoneticPr fontId="0" type="noConversion"/>
  </si>
  <si>
    <t>Conveyance Staff</t>
  </si>
  <si>
    <t>Airflight Ticket for business trip</t>
    <phoneticPr fontId="50" type="noConversion"/>
  </si>
  <si>
    <t>Customer Support Expenses</t>
  </si>
  <si>
    <t>Food with Customer</t>
    <phoneticPr fontId="50" type="noConversion"/>
  </si>
  <si>
    <t>Electricity Charges</t>
    <phoneticPr fontId="0" type="noConversion"/>
  </si>
  <si>
    <t>전력비</t>
    <phoneticPr fontId="0" type="noConversion"/>
  </si>
  <si>
    <t>EB including third party</t>
    <phoneticPr fontId="50" type="noConversion"/>
  </si>
  <si>
    <t>통제 불능</t>
    <phoneticPr fontId="0" type="noConversion"/>
  </si>
  <si>
    <t>ESIC Account</t>
  </si>
  <si>
    <t>복리후생비</t>
    <phoneticPr fontId="0" type="noConversion"/>
  </si>
  <si>
    <t xml:space="preserve">ESI for employees @4.75% </t>
    <phoneticPr fontId="50" type="noConversion"/>
  </si>
  <si>
    <t>Export expenses</t>
  </si>
  <si>
    <t>수출비용</t>
    <phoneticPr fontId="0" type="noConversion"/>
  </si>
  <si>
    <t>Factory Admin Exp</t>
  </si>
  <si>
    <t>Side money for license</t>
    <phoneticPr fontId="50" type="noConversion"/>
  </si>
  <si>
    <t>Factory Maintanance</t>
    <phoneticPr fontId="50" type="noConversion"/>
  </si>
  <si>
    <t>기타수선비 - 건물등</t>
  </si>
  <si>
    <t>STP, Other civil work</t>
    <phoneticPr fontId="50" type="noConversion"/>
  </si>
  <si>
    <t>Food and Beverage Exp Non FBT</t>
  </si>
  <si>
    <t>Food for employees</t>
  </si>
  <si>
    <t>Snacks &amp; Tea</t>
    <phoneticPr fontId="50" type="noConversion"/>
  </si>
  <si>
    <t>outside meal</t>
    <phoneticPr fontId="50" type="noConversion"/>
  </si>
  <si>
    <t>other food exp</t>
  </si>
  <si>
    <t>Forklift Charges</t>
  </si>
  <si>
    <t>지급임차료-장비등</t>
  </si>
  <si>
    <t xml:space="preserve">forklift rental </t>
  </si>
  <si>
    <t>Freight Charges</t>
  </si>
  <si>
    <t>운반비</t>
    <phoneticPr fontId="0" type="noConversion"/>
  </si>
  <si>
    <t>Airflight charges</t>
    <phoneticPr fontId="0" type="noConversion"/>
  </si>
  <si>
    <t>Generator Exp</t>
  </si>
  <si>
    <t>발전기사용료</t>
    <phoneticPr fontId="0" type="noConversion"/>
  </si>
  <si>
    <t>General rental &amp; Diesel</t>
    <phoneticPr fontId="50" type="noConversion"/>
  </si>
  <si>
    <t>Gift &amp; Presentation</t>
  </si>
  <si>
    <t>Gift money &amp; Pooja bonus</t>
    <phoneticPr fontId="50" type="noConversion"/>
  </si>
  <si>
    <t>Guest House Expenses</t>
  </si>
  <si>
    <t>Guest house for business trip</t>
    <phoneticPr fontId="50" type="noConversion"/>
  </si>
  <si>
    <t>House Keeping Expenses</t>
  </si>
  <si>
    <t>소모품비 - 기타(사무,청소용품등)</t>
  </si>
  <si>
    <t>Clearning items..</t>
    <phoneticPr fontId="50" type="noConversion"/>
  </si>
  <si>
    <t>Insurance</t>
  </si>
  <si>
    <t>보험료</t>
    <phoneticPr fontId="0" type="noConversion"/>
  </si>
  <si>
    <t>Labour Welfare Fund</t>
  </si>
  <si>
    <t>Miscellaneous Expenses</t>
  </si>
  <si>
    <t>기타비용</t>
    <phoneticPr fontId="0" type="noConversion"/>
  </si>
  <si>
    <t>Others…</t>
    <phoneticPr fontId="50" type="noConversion"/>
  </si>
  <si>
    <t>Pf Account</t>
  </si>
  <si>
    <t>PF (국민연금)</t>
    <phoneticPr fontId="50" type="noConversion"/>
  </si>
  <si>
    <t>Postage &amp; Courier</t>
  </si>
  <si>
    <t>Courier and postal charges</t>
  </si>
  <si>
    <t>Printing &amp; Stationary</t>
  </si>
  <si>
    <t>Office items</t>
    <phoneticPr fontId="50" type="noConversion"/>
  </si>
  <si>
    <t>Professional Charges</t>
  </si>
  <si>
    <t>Consulting fee</t>
    <phoneticPr fontId="50" type="noConversion"/>
  </si>
  <si>
    <t>R&amp;M Computers</t>
    <phoneticPr fontId="0" type="noConversion"/>
  </si>
  <si>
    <t>Registration fee</t>
    <phoneticPr fontId="50" type="noConversion"/>
  </si>
  <si>
    <t>Rent Account</t>
    <phoneticPr fontId="0" type="noConversion"/>
  </si>
  <si>
    <t>지급임차료-부동산</t>
  </si>
  <si>
    <t>Korean house, Others</t>
    <phoneticPr fontId="50" type="noConversion"/>
  </si>
  <si>
    <t>Repairs and Maintenance</t>
    <phoneticPr fontId="0" type="noConversion"/>
  </si>
  <si>
    <t>수선비 - 장비</t>
  </si>
  <si>
    <t>Staff Welfare</t>
  </si>
  <si>
    <t>Staff Welfare Korean Staff (Non FBT)</t>
    <phoneticPr fontId="0" type="noConversion"/>
  </si>
  <si>
    <t>korea food</t>
  </si>
  <si>
    <t>other food</t>
  </si>
  <si>
    <t>outside meal</t>
  </si>
  <si>
    <t>Airflight charges for leave</t>
    <phoneticPr fontId="0" type="noConversion"/>
  </si>
  <si>
    <t>Children education</t>
    <phoneticPr fontId="50" type="noConversion"/>
  </si>
  <si>
    <t>others</t>
  </si>
  <si>
    <t>Subscription</t>
  </si>
  <si>
    <t>Other annual fee</t>
    <phoneticPr fontId="50" type="noConversion"/>
  </si>
  <si>
    <t>Technical Supporting Fee / Royalty</t>
  </si>
  <si>
    <t>기술지원료</t>
    <phoneticPr fontId="0" type="noConversion"/>
  </si>
  <si>
    <t>Royalty @ 1.8%</t>
  </si>
  <si>
    <t>Telephone  &amp; Internet Charges</t>
  </si>
  <si>
    <t>통신비</t>
    <phoneticPr fontId="0" type="noConversion"/>
  </si>
  <si>
    <t>Testing charges</t>
  </si>
  <si>
    <t>Quality test fee</t>
    <phoneticPr fontId="50" type="noConversion"/>
  </si>
  <si>
    <t>Tools and spares</t>
  </si>
  <si>
    <t>Machiery, Mould</t>
    <phoneticPr fontId="50" type="noConversion"/>
  </si>
  <si>
    <t>Transport Charges</t>
  </si>
  <si>
    <t>Travelling &amp; Conveyance</t>
  </si>
  <si>
    <t>여비교통비</t>
    <phoneticPr fontId="0" type="noConversion"/>
  </si>
  <si>
    <t>Car rental charges</t>
  </si>
  <si>
    <t>Staff bus charges</t>
  </si>
  <si>
    <t xml:space="preserve">Others for staff,operators </t>
  </si>
  <si>
    <t>Fuel for car</t>
  </si>
  <si>
    <t>Uniform Expenses</t>
    <phoneticPr fontId="0" type="noConversion"/>
  </si>
  <si>
    <t>Plant rental</t>
    <phoneticPr fontId="0" type="noConversion"/>
  </si>
  <si>
    <t>From KM SEAT</t>
    <phoneticPr fontId="50" type="noConversion"/>
  </si>
  <si>
    <t>통제 불능</t>
    <phoneticPr fontId="50" type="noConversion"/>
  </si>
  <si>
    <t>Vehicle Maintenance and insurance</t>
  </si>
  <si>
    <t>차량유지비</t>
    <phoneticPr fontId="0" type="noConversion"/>
  </si>
  <si>
    <t>Car maintenance</t>
  </si>
  <si>
    <t>통제 가능</t>
    <phoneticPr fontId="50" type="noConversion"/>
  </si>
  <si>
    <t>Visa Expenses</t>
  </si>
  <si>
    <t>Water Charges</t>
  </si>
  <si>
    <t>수도광열비</t>
    <phoneticPr fontId="0" type="noConversion"/>
  </si>
  <si>
    <t>Deperication</t>
  </si>
  <si>
    <t>감가상각비</t>
    <phoneticPr fontId="0" type="noConversion"/>
  </si>
  <si>
    <t>Indirect Expenses Total</t>
  </si>
  <si>
    <t>경비합계</t>
  </si>
  <si>
    <t>Operating Profit</t>
  </si>
  <si>
    <t>영업이익</t>
    <phoneticPr fontId="50" type="noConversion"/>
  </si>
  <si>
    <t xml:space="preserve">      Forex Gain</t>
    <phoneticPr fontId="50" type="noConversion"/>
  </si>
  <si>
    <t>외환차익</t>
    <phoneticPr fontId="50" type="noConversion"/>
  </si>
  <si>
    <t xml:space="preserve">      Forex Gain (Evaluation)</t>
    <phoneticPr fontId="50" type="noConversion"/>
  </si>
  <si>
    <t>외화평가차익</t>
    <phoneticPr fontId="50" type="noConversion"/>
  </si>
  <si>
    <t>공장임대수익</t>
  </si>
  <si>
    <t>Claim for suppliers</t>
    <phoneticPr fontId="50" type="noConversion"/>
  </si>
  <si>
    <t>협력사 크레임공제</t>
    <phoneticPr fontId="50" type="noConversion"/>
  </si>
  <si>
    <t>Interest income</t>
    <phoneticPr fontId="50" type="noConversion"/>
  </si>
  <si>
    <t>이자수익</t>
    <phoneticPr fontId="50" type="noConversion"/>
  </si>
  <si>
    <t>Profit on sales of Fixed asset</t>
    <phoneticPr fontId="50" type="noConversion"/>
  </si>
  <si>
    <t>고정자산처분이익</t>
    <phoneticPr fontId="50" type="noConversion"/>
  </si>
  <si>
    <t>Profit on sales of customer asset</t>
    <phoneticPr fontId="50" type="noConversion"/>
  </si>
  <si>
    <t>투자비정산이익</t>
    <phoneticPr fontId="50" type="noConversion"/>
  </si>
  <si>
    <t xml:space="preserve">      Other income</t>
    <phoneticPr fontId="0" type="noConversion"/>
  </si>
  <si>
    <t>잡이익 (기타)</t>
    <phoneticPr fontId="50" type="noConversion"/>
  </si>
  <si>
    <t>Non-Operating Income</t>
  </si>
  <si>
    <t>영업외수익합계</t>
  </si>
  <si>
    <t>NON-OPERATING EXPENSES</t>
  </si>
  <si>
    <t xml:space="preserve">      Forex Loss</t>
    <phoneticPr fontId="50" type="noConversion"/>
  </si>
  <si>
    <t>외환차손</t>
    <phoneticPr fontId="50" type="noConversion"/>
  </si>
  <si>
    <t xml:space="preserve">      Forex Loss (Evaluation)</t>
    <phoneticPr fontId="50" type="noConversion"/>
  </si>
  <si>
    <t>외화평가차손</t>
    <phoneticPr fontId="50" type="noConversion"/>
  </si>
  <si>
    <t>Deperication-oragadam building</t>
  </si>
  <si>
    <t>감가상각비-오르가담 부동산</t>
    <phoneticPr fontId="50" type="noConversion"/>
  </si>
  <si>
    <t>크레임공제(고객사)</t>
    <phoneticPr fontId="50" type="noConversion"/>
  </si>
  <si>
    <t>Interest expense</t>
    <phoneticPr fontId="0" type="noConversion"/>
  </si>
  <si>
    <t>이자비용</t>
    <phoneticPr fontId="50" type="noConversion"/>
  </si>
  <si>
    <t>Guarantee fee</t>
    <phoneticPr fontId="0" type="noConversion"/>
  </si>
  <si>
    <t>이자비용(지급보증료)</t>
    <phoneticPr fontId="50" type="noConversion"/>
  </si>
  <si>
    <t>Loss on sales of Fixed asset</t>
    <phoneticPr fontId="50" type="noConversion"/>
  </si>
  <si>
    <t>고정자산처분손실</t>
    <phoneticPr fontId="50" type="noConversion"/>
  </si>
  <si>
    <t>Loss sales of customer asset</t>
    <phoneticPr fontId="50" type="noConversion"/>
  </si>
  <si>
    <t>투자비정산손실</t>
    <phoneticPr fontId="50" type="noConversion"/>
  </si>
  <si>
    <t>Other income</t>
    <phoneticPr fontId="50" type="noConversion"/>
  </si>
  <si>
    <t>잡손실 (기타)</t>
    <phoneticPr fontId="50" type="noConversion"/>
  </si>
  <si>
    <t>Non-Operating Expenses</t>
  </si>
  <si>
    <t>영업외비용합계</t>
  </si>
  <si>
    <t>Profit before tax</t>
    <phoneticPr fontId="50" type="noConversion"/>
  </si>
  <si>
    <t>경상손익</t>
  </si>
  <si>
    <t>Corporation income tax expense</t>
    <phoneticPr fontId="50" type="noConversion"/>
  </si>
  <si>
    <t>법인세 비용</t>
  </si>
  <si>
    <t>Profit after tax</t>
    <phoneticPr fontId="50" type="noConversion"/>
  </si>
  <si>
    <t>당기순이익</t>
  </si>
  <si>
    <t>DSC 1</t>
    <phoneticPr fontId="50" type="noConversion"/>
  </si>
  <si>
    <t>DSC 2</t>
    <phoneticPr fontId="50" type="noConversion"/>
  </si>
  <si>
    <t>경비 예상</t>
    <phoneticPr fontId="0" type="noConversion"/>
  </si>
  <si>
    <t>(단위 : 루피)</t>
    <phoneticPr fontId="50" type="noConversion"/>
  </si>
  <si>
    <t>Jan</t>
    <phoneticPr fontId="0" type="noConversion"/>
  </si>
  <si>
    <t>Feb</t>
    <phoneticPr fontId="0" type="noConversion"/>
  </si>
  <si>
    <t>Mar</t>
  </si>
  <si>
    <t>Apr</t>
  </si>
  <si>
    <t>May</t>
  </si>
  <si>
    <t>Jun</t>
  </si>
  <si>
    <t>Jul</t>
  </si>
  <si>
    <t>Aug</t>
  </si>
  <si>
    <t>Sep</t>
  </si>
  <si>
    <t>Oct</t>
  </si>
  <si>
    <t>Nov</t>
  </si>
  <si>
    <t>Dec</t>
  </si>
  <si>
    <t>발전기사용료</t>
  </si>
  <si>
    <t>수선비 - 장비</t>
    <phoneticPr fontId="0" type="noConversion"/>
  </si>
  <si>
    <t>기타수선비 - 건물등</t>
    <phoneticPr fontId="0" type="noConversion"/>
  </si>
  <si>
    <t>수출비용</t>
  </si>
  <si>
    <t>소모품비 - 현장</t>
    <phoneticPr fontId="0" type="noConversion"/>
  </si>
  <si>
    <t>소모품비 - 기타(사무,청소용품등)</t>
    <phoneticPr fontId="0" type="noConversion"/>
  </si>
  <si>
    <t>지급임차료-장비등</t>
    <phoneticPr fontId="0" type="noConversion"/>
  </si>
  <si>
    <t>지급임차료-부동산</t>
    <phoneticPr fontId="0" type="noConversion"/>
  </si>
  <si>
    <t>기타비용</t>
  </si>
  <si>
    <t>합계</t>
    <phoneticPr fontId="0" type="noConversion"/>
  </si>
  <si>
    <t>(단위 : 천원)</t>
    <phoneticPr fontId="50" type="noConversion"/>
  </si>
  <si>
    <t>경비 실적</t>
    <phoneticPr fontId="0" type="noConversion"/>
  </si>
  <si>
    <t>Jan</t>
    <phoneticPr fontId="45" type="noConversion"/>
  </si>
  <si>
    <t>Feb</t>
    <phoneticPr fontId="45" type="noConversion"/>
  </si>
  <si>
    <t>Total</t>
    <phoneticPr fontId="50" type="noConversion"/>
  </si>
  <si>
    <t>복리후생비-사회보장비</t>
  </si>
  <si>
    <t>복리후생비-행사비</t>
  </si>
  <si>
    <t>복리후생비-외부식대</t>
  </si>
  <si>
    <t>복리후생비-기타(출장자, 자녀교육비, 휴가항공료, 기타주재원비용)</t>
    <phoneticPr fontId="20" type="noConversion"/>
  </si>
  <si>
    <t>접대비</t>
    <phoneticPr fontId="20" type="noConversion"/>
  </si>
  <si>
    <t>지급임차료-공장</t>
  </si>
  <si>
    <t>지급임차료-숙소</t>
  </si>
  <si>
    <t>지급임차료-기타자산</t>
  </si>
  <si>
    <t>여비교통비-국내출장</t>
  </si>
  <si>
    <t>여비교통비-해외출장</t>
  </si>
  <si>
    <t>운반비 (수출비용 포함)</t>
    <phoneticPr fontId="20" type="noConversion"/>
  </si>
  <si>
    <t>원가절감</t>
    <phoneticPr fontId="20" type="noConversion"/>
  </si>
  <si>
    <t>Company :</t>
    <phoneticPr fontId="57" type="noConversion"/>
  </si>
  <si>
    <t>DSC Mannur</t>
    <phoneticPr fontId="57" type="noConversion"/>
  </si>
  <si>
    <t>Prepared by :</t>
    <phoneticPr fontId="57" type="noConversion"/>
  </si>
  <si>
    <t>Iyappan</t>
    <phoneticPr fontId="57" type="noConversion"/>
  </si>
  <si>
    <t>Prepared on :</t>
    <phoneticPr fontId="57" type="noConversion"/>
  </si>
  <si>
    <t>[1] Assest, Liability &amp; Equity</t>
    <phoneticPr fontId="57" type="noConversion"/>
  </si>
  <si>
    <t>(current : Rs  )</t>
    <phoneticPr fontId="57" type="noConversion"/>
  </si>
  <si>
    <t>Account code</t>
    <phoneticPr fontId="57" type="noConversion"/>
  </si>
  <si>
    <t>Account name</t>
    <phoneticPr fontId="57" type="noConversion"/>
  </si>
  <si>
    <t>Balance</t>
    <phoneticPr fontId="57" type="noConversion"/>
  </si>
  <si>
    <t>Change</t>
    <phoneticPr fontId="57" type="noConversion"/>
  </si>
  <si>
    <t>Remarks</t>
    <phoneticPr fontId="57" type="noConversion"/>
  </si>
  <si>
    <t>Previous month
(as of end of previous month)</t>
    <phoneticPr fontId="57" type="noConversion"/>
  </si>
  <si>
    <t>Current month
(as of end of current month)</t>
    <phoneticPr fontId="57" type="noConversion"/>
  </si>
  <si>
    <t>Amount</t>
    <phoneticPr fontId="57" type="noConversion"/>
  </si>
  <si>
    <t>전월 比 당월 변동율 ±3% 이상 변동시 그 주요 사유 기재 必
Main reason for more than ±3%(compared to the previous month) must be described.</t>
    <phoneticPr fontId="50" type="noConversion"/>
  </si>
  <si>
    <t>ex) increased by the cash for cash reimbursement on 5, April, 2023</t>
  </si>
  <si>
    <t>GST receivable</t>
  </si>
  <si>
    <t>△ This must be the same as the balance sheet as of the end of the previous month.</t>
    <phoneticPr fontId="57" type="noConversion"/>
  </si>
  <si>
    <t>[2] Profit &amp; Loss</t>
    <phoneticPr fontId="57" type="noConversion"/>
  </si>
  <si>
    <t>△ This must be the same as the balance sheet as of the end of the current month.</t>
    <phoneticPr fontId="57" type="noConversion"/>
  </si>
  <si>
    <t>Term P&amp;L</t>
    <phoneticPr fontId="57" type="noConversion"/>
  </si>
  <si>
    <t>Previous month
(from the beginning to the end of previous month)</t>
    <phoneticPr fontId="57" type="noConversion"/>
  </si>
  <si>
    <t>Current month
(from the beginning to the end of current month)</t>
    <phoneticPr fontId="57" type="noConversion"/>
  </si>
  <si>
    <t>ex) decreased by the production plan of HMMA due to supply change issues of semiconductor</t>
    <phoneticPr fontId="57" type="noConversion"/>
  </si>
  <si>
    <t>△ This must be the same as the increase or decrease recognised during the previous month.</t>
    <phoneticPr fontId="57" type="noConversion"/>
  </si>
  <si>
    <t>DAECHANG INDIA SEAT CO PVT LTD.</t>
  </si>
  <si>
    <t>491, Mannur Village</t>
  </si>
  <si>
    <t>Sriperumbutur</t>
  </si>
  <si>
    <t>CIN: U74999TN2006PTC058883</t>
  </si>
  <si>
    <t>Balance Sheet</t>
  </si>
  <si>
    <t/>
  </si>
  <si>
    <t xml:space="preserve">DAECHANG INDIA SEAT CO PVT LTD </t>
  </si>
  <si>
    <t>Liabilities</t>
  </si>
  <si>
    <t>Capital Account</t>
  </si>
  <si>
    <t>Fixed Assets</t>
  </si>
  <si>
    <t>Share Capital</t>
  </si>
  <si>
    <t>Building</t>
  </si>
  <si>
    <t>Loans (Liability)</t>
  </si>
  <si>
    <t>COMPUTERS</t>
  </si>
  <si>
    <t>Electrical Installations</t>
  </si>
  <si>
    <t>CITI BANK LOAN</t>
  </si>
  <si>
    <t>Factory Land</t>
  </si>
  <si>
    <t>Furniture &amp; Fixtures</t>
  </si>
  <si>
    <t xml:space="preserve">FCNR Loan with SCB </t>
  </si>
  <si>
    <t>Moulds</t>
  </si>
  <si>
    <t>Office Equipments</t>
  </si>
  <si>
    <t>SCB Buyers Credit Loan</t>
  </si>
  <si>
    <t>Plant &amp; Machinery</t>
  </si>
  <si>
    <t>Shinhan Bank Buyers Credit Loan</t>
  </si>
  <si>
    <t>Accumulated Depreciation</t>
  </si>
  <si>
    <t>Current Liabilities</t>
  </si>
  <si>
    <t>Building - Accumulated Dep</t>
  </si>
  <si>
    <t>Duties &amp; Taxes</t>
  </si>
  <si>
    <t>Capital WIP-Mannur Plant</t>
  </si>
  <si>
    <t>Sundry Creditors</t>
  </si>
  <si>
    <t>Capital WIP - Sofwares</t>
  </si>
  <si>
    <t>Advance From Customers</t>
  </si>
  <si>
    <t>Computer -  Accumulated Dep</t>
  </si>
  <si>
    <t>Audit Fees Payable A/c</t>
  </si>
  <si>
    <t>Computer Software -Accumlated Dep</t>
  </si>
  <si>
    <t>Bills Payable</t>
  </si>
  <si>
    <t>Electrical Insallation - Accumlated Dep</t>
  </si>
  <si>
    <t xml:space="preserve">Provision for Gratuity </t>
  </si>
  <si>
    <t>Furniture &amp; Fixtures - Accumlated Dep</t>
  </si>
  <si>
    <t>Interest Payable</t>
  </si>
  <si>
    <t>Moulds - Accumlated Dep</t>
  </si>
  <si>
    <t>Deferred Tax Liability A/c</t>
  </si>
  <si>
    <t>Office Equipments - Accumlated Dep</t>
  </si>
  <si>
    <t>CSR Payable</t>
  </si>
  <si>
    <t>Plant &amp; Machinery -  Accumlated Dep</t>
  </si>
  <si>
    <t>Earned Leave Payable</t>
  </si>
  <si>
    <t>Softwares - Intangible Asset</t>
  </si>
  <si>
    <t>Electricity Charges Payable</t>
  </si>
  <si>
    <t>Vehicles -  Accumlated Dep</t>
  </si>
  <si>
    <t>ESI Payable</t>
  </si>
  <si>
    <t>Guest House Expenses Payable</t>
  </si>
  <si>
    <t>Provision for Expenses</t>
  </si>
  <si>
    <t>Labour Welfare Fund Payable</t>
  </si>
  <si>
    <t>PF Payable</t>
  </si>
  <si>
    <t>Current Assets</t>
  </si>
  <si>
    <t>Professional Tax Payable</t>
  </si>
  <si>
    <t>Rent Payable</t>
  </si>
  <si>
    <t>Deposits (Asset)</t>
  </si>
  <si>
    <t>Retention Money Deposit</t>
  </si>
  <si>
    <t>Loans &amp; Advances (Asset)</t>
  </si>
  <si>
    <t>Salaries &amp; Wages Payable</t>
  </si>
  <si>
    <t>Sundry Debtors</t>
  </si>
  <si>
    <t>Cash-in-Hand</t>
  </si>
  <si>
    <t>Profit &amp; Loss A/c</t>
  </si>
  <si>
    <t>Bank Accounts</t>
  </si>
  <si>
    <t>Opening Balance</t>
  </si>
  <si>
    <t>CLOSING STOCK</t>
  </si>
  <si>
    <t>Current Period</t>
  </si>
  <si>
    <t>Deferred Tax</t>
  </si>
  <si>
    <t>Pune Plant Payments</t>
  </si>
  <si>
    <t>TDS RECEIVABLES</t>
  </si>
  <si>
    <t>Interest Receivable</t>
  </si>
  <si>
    <t>Investment in Shares - Shri Dhanalakshmi 3rd Party</t>
  </si>
  <si>
    <t>Investment in Shares (Tulsyan Ltd )</t>
  </si>
  <si>
    <t>MAT Credit</t>
  </si>
  <si>
    <t>Money Paid in Advance</t>
  </si>
  <si>
    <t>Prepaid Expenses</t>
  </si>
  <si>
    <t>Salary Advance- Koreans Staff</t>
  </si>
  <si>
    <t>Salary Advance Payable</t>
  </si>
  <si>
    <t>Total</t>
  </si>
  <si>
    <t>Daechang India Seat Co Pvt Ltd Plant II</t>
  </si>
  <si>
    <t>NO.89/466,NATHANALLUR VILLAGE,</t>
  </si>
  <si>
    <t>WALAJABAD POST,</t>
  </si>
  <si>
    <t>KANCHEEPURAM DT</t>
  </si>
  <si>
    <t>Land &amp; Building</t>
  </si>
  <si>
    <t>Plant &amp; Machinary - India</t>
  </si>
  <si>
    <t>Plant &amp; Machinery - Korea</t>
  </si>
  <si>
    <t>Deposit (Liabilities)</t>
  </si>
  <si>
    <t>Airconditioner</t>
  </si>
  <si>
    <t>Water Cooler</t>
  </si>
  <si>
    <t>Cash-in-hand</t>
  </si>
  <si>
    <t>Closing Stock</t>
  </si>
  <si>
    <t>Advance</t>
  </si>
  <si>
    <t>Salary Advance -Koreans Staff</t>
  </si>
  <si>
    <t>DAECHANG INDIA SEAT CO PVT LTD - (from 1-Apr-2022)</t>
  </si>
  <si>
    <t>Opening Stock</t>
  </si>
  <si>
    <t>Stock in Hand</t>
  </si>
  <si>
    <t>ASSET SALES</t>
  </si>
  <si>
    <t>BDT-SUPPLEMENTARY 18%</t>
  </si>
  <si>
    <t>Direct Purchase</t>
  </si>
  <si>
    <t>BDT Supplementry</t>
  </si>
  <si>
    <t>GST IMPORT FRIEGHT</t>
  </si>
  <si>
    <t>EXPORT-SALES</t>
  </si>
  <si>
    <t>Rawmaterials</t>
  </si>
  <si>
    <t>Fixed Asset Sales</t>
  </si>
  <si>
    <t>85371000</t>
  </si>
  <si>
    <t>GST RM SALES - 72111960</t>
  </si>
  <si>
    <t>Consumable Expenses-3926</t>
  </si>
  <si>
    <t>GST-RM SALES-72139190</t>
  </si>
  <si>
    <t>Consumable Expenses -7229</t>
  </si>
  <si>
    <t>GST-RMSALES-73069090</t>
  </si>
  <si>
    <t>CONSUMABLE GAS-28112190</t>
  </si>
  <si>
    <t>GST RM SALES-87089900</t>
  </si>
  <si>
    <t>Consumable Purchase</t>
  </si>
  <si>
    <t>GST- RM SLAES-94019000</t>
  </si>
  <si>
    <t>CONSUMABLES</t>
  </si>
  <si>
    <t>GST SALES FG</t>
  </si>
  <si>
    <t>CONSUMABLES 2710</t>
  </si>
  <si>
    <t>GST SALES FG 2020</t>
  </si>
  <si>
    <t>CONSUMBALE EXPENSE-CO2 GAS-28112190</t>
  </si>
  <si>
    <t>GST-SALES RETURN</t>
  </si>
  <si>
    <t>GST -COATING PURCHASE -998873</t>
  </si>
  <si>
    <t>GST SALES RETURN-18%</t>
  </si>
  <si>
    <t>GST -COATING PURCHASE -998898</t>
  </si>
  <si>
    <t>GST SCRAP SALES</t>
  </si>
  <si>
    <t>GST EXPORT FREIGHT AIR-12</t>
  </si>
  <si>
    <t>GST-TOOL SALES</t>
  </si>
  <si>
    <t>GST EXPORT FREIGHT AIR-18</t>
  </si>
  <si>
    <t>IGST OUTPUT-18%</t>
  </si>
  <si>
    <t>GST EXPORT FREIGHT SEA 12</t>
  </si>
  <si>
    <t>IGST SALES -72111960</t>
  </si>
  <si>
    <t>GST EXPORT FREIGHT SEA 18</t>
  </si>
  <si>
    <t>IGST SUBPART SALES</t>
  </si>
  <si>
    <t>GST IMPORT FREIGHT AIR</t>
  </si>
  <si>
    <t>Raw Materials Sales</t>
  </si>
  <si>
    <t>GST IMPORT FRIEGHT SEA-12</t>
  </si>
  <si>
    <t>GST IMPORT FRIEGHT SEA-18</t>
  </si>
  <si>
    <t>SUB PART SALES</t>
  </si>
  <si>
    <t>GST IMPORT FRIEGHT SEA-5</t>
  </si>
  <si>
    <t>Technical Services-LUT</t>
  </si>
  <si>
    <t>GST-PURCASE 72112960</t>
  </si>
  <si>
    <t>GST PURCHASE -5603</t>
  </si>
  <si>
    <t>GSTPURCHASE-58063110</t>
  </si>
  <si>
    <t>GST PURCHASE -72082740</t>
  </si>
  <si>
    <t>Gross Profit b/f</t>
  </si>
  <si>
    <t>GST PURCHASE -72091620</t>
  </si>
  <si>
    <t>Indirect Incomes</t>
  </si>
  <si>
    <t>GST-PURCHASE-72091730</t>
  </si>
  <si>
    <t>FACTORY RENT</t>
  </si>
  <si>
    <t>GST PURCHASE -72111960</t>
  </si>
  <si>
    <t>GST-MANPOWER SERVICES</t>
  </si>
  <si>
    <t>GST PURCHASE -73069090</t>
  </si>
  <si>
    <t>Income on Sale of Asset</t>
  </si>
  <si>
    <t>GST PURCHASE-73181500</t>
  </si>
  <si>
    <t>Non Operating Income</t>
  </si>
  <si>
    <t>GST-PURCHASE-87082900</t>
  </si>
  <si>
    <t>Claim From Suppliers</t>
  </si>
  <si>
    <t>GST PURCHASE -87089900</t>
  </si>
  <si>
    <t>Discount</t>
  </si>
  <si>
    <t>GST PURCHASE -94019000</t>
  </si>
  <si>
    <t>Forex Gain</t>
  </si>
  <si>
    <t>GST - PURCHASE RETURN</t>
  </si>
  <si>
    <t>Interest Received</t>
  </si>
  <si>
    <t>GST- PURCHASE RETURN-72091620</t>
  </si>
  <si>
    <t>Other Income</t>
  </si>
  <si>
    <t>GST PURCHASE RETURN -73069090</t>
  </si>
  <si>
    <t>Profit on Sale of Assets</t>
  </si>
  <si>
    <t>GST- PUR RETURN -72112950</t>
  </si>
  <si>
    <t>Roundoff</t>
  </si>
  <si>
    <t>GST- PUR RETURN -73181500</t>
  </si>
  <si>
    <t>GST- PUR RETURN -73262090</t>
  </si>
  <si>
    <t>GST- PUR RETURN -87089900</t>
  </si>
  <si>
    <t>GST- PUR RETURN -94019000</t>
  </si>
  <si>
    <t>IGST-PURCHASE-73069090</t>
  </si>
  <si>
    <t>IGST PURCHASE-87089900</t>
  </si>
  <si>
    <t>IGST PURCHASE -94019000</t>
  </si>
  <si>
    <t>IGST-PURCHASE RETURN</t>
  </si>
  <si>
    <t>IGST PUR RETURN-73069090</t>
  </si>
  <si>
    <t>Import Customs Duty</t>
  </si>
  <si>
    <t>Import Freight Air</t>
  </si>
  <si>
    <t>Import Freight Sea</t>
  </si>
  <si>
    <t>Interest Paid for Customs Duty</t>
  </si>
  <si>
    <t>LIQUID ARGON GAS-28042100</t>
  </si>
  <si>
    <t>LIQUID NITROGEN GAS-28043000</t>
  </si>
  <si>
    <t>LocalPurchase -39232100</t>
  </si>
  <si>
    <t>Purchase Import</t>
  </si>
  <si>
    <t>Purchase Returns</t>
  </si>
  <si>
    <t>SUPPLEMENTARY-28%</t>
  </si>
  <si>
    <t>SUPPLIMENTARY 18%</t>
  </si>
  <si>
    <t>Veh.Maintenance</t>
  </si>
  <si>
    <t>Direct Expenses</t>
  </si>
  <si>
    <t>FOR IMPORT</t>
  </si>
  <si>
    <t>Gross Profit c/o</t>
  </si>
  <si>
    <t>CONSUMABLE EXPENSES</t>
  </si>
  <si>
    <t>Factory Maintenance *</t>
  </si>
  <si>
    <t>Other Expenses</t>
  </si>
  <si>
    <t>Repairs</t>
  </si>
  <si>
    <t>TOOLS AND SPARES</t>
  </si>
  <si>
    <t>Travelling Conveyance</t>
  </si>
  <si>
    <t>Bank Charges</t>
  </si>
  <si>
    <t>Club Expenses</t>
  </si>
  <si>
    <t>Conveyance- Staff</t>
  </si>
  <si>
    <t>Delivery Charges</t>
  </si>
  <si>
    <t>Electricity Charges</t>
  </si>
  <si>
    <t>F &amp; B Expenses Non Fbt</t>
  </si>
  <si>
    <t>Generator Expenses</t>
  </si>
  <si>
    <t>Gift and Presentation</t>
  </si>
  <si>
    <t>Import Freight</t>
  </si>
  <si>
    <t>LAB EXPENSES - 82041220</t>
  </si>
  <si>
    <t>LAB SERVICE - 998346</t>
  </si>
  <si>
    <t>Maintanance - Guest House</t>
  </si>
  <si>
    <t>Office Maintenance</t>
  </si>
  <si>
    <t>PACKING CHARGES</t>
  </si>
  <si>
    <t>PF Account</t>
  </si>
  <si>
    <t>Pooja Expenses</t>
  </si>
  <si>
    <t>Provision for Deferred Tax A/c</t>
  </si>
  <si>
    <t>Rates &amp; Taxes</t>
  </si>
  <si>
    <t>Registration &amp; License  Expenses</t>
  </si>
  <si>
    <t>Rent Account</t>
  </si>
  <si>
    <t>Rental Charges</t>
  </si>
  <si>
    <t>Rep and Maint - 85353090</t>
  </si>
  <si>
    <t>R&amp;M Computers</t>
  </si>
  <si>
    <t>ROYALTY DSC KOREA</t>
  </si>
  <si>
    <t>Sales Admin Expenses</t>
  </si>
  <si>
    <t>Staff Welfare Koreans Fruits &amp; Vegetables</t>
  </si>
  <si>
    <t>Staff Welfare - Koreans Staff</t>
  </si>
  <si>
    <t>Subcription</t>
  </si>
  <si>
    <t>Transport Charges. Non Gst</t>
  </si>
  <si>
    <t>UNIFORM EXPENSES</t>
  </si>
  <si>
    <t>Vechile Insurance</t>
  </si>
  <si>
    <t>Vehicle Maintenance</t>
  </si>
  <si>
    <t>Water  Charges</t>
  </si>
  <si>
    <t>Export Expenses</t>
  </si>
  <si>
    <t>EXPORT FREIGHT AIR</t>
  </si>
  <si>
    <t>EXPORT FREIGHT SEA</t>
  </si>
  <si>
    <t>Export Freight Air</t>
  </si>
  <si>
    <t>Export Freight Sea</t>
  </si>
  <si>
    <t>Labour Cost(Manpower)</t>
  </si>
  <si>
    <t>Bonus</t>
  </si>
  <si>
    <t>Earned Leave Salary</t>
  </si>
  <si>
    <t>GRATUITY</t>
  </si>
  <si>
    <t>Incentives&amp; Awards</t>
  </si>
  <si>
    <t>Manpower Services</t>
  </si>
  <si>
    <t>Salary and Wages - Drivers</t>
  </si>
  <si>
    <t>Salary &amp; Wages</t>
  </si>
  <si>
    <t>Salary &amp; Wages Korean</t>
  </si>
  <si>
    <t>Non Operating Expenses</t>
  </si>
  <si>
    <t>Claim for Customers</t>
  </si>
  <si>
    <t>Forex Loss</t>
  </si>
  <si>
    <t>Guarantee Fee</t>
  </si>
  <si>
    <t>Interest Paid</t>
  </si>
  <si>
    <t>KEB Loan Interest</t>
  </si>
  <si>
    <t>Loss Sale Asset</t>
  </si>
  <si>
    <t>Nett Profit</t>
  </si>
  <si>
    <t>ORAGADAM PROFIT LOSS A/C</t>
  </si>
  <si>
    <t>Raw Matrials Sales</t>
  </si>
  <si>
    <t>Consumable</t>
  </si>
  <si>
    <t>Sales 5%</t>
  </si>
  <si>
    <t>CST on Purchase</t>
  </si>
  <si>
    <t>LEAR RAW MATERIAL</t>
  </si>
  <si>
    <t>Purchase  Subcontract</t>
  </si>
  <si>
    <t>CLAIM FROM CUSTOMERS</t>
  </si>
  <si>
    <t>Raw Materials</t>
  </si>
  <si>
    <t>Stock</t>
  </si>
  <si>
    <t>Interest Income</t>
  </si>
  <si>
    <t>Supplimentary</t>
  </si>
  <si>
    <t>Profit/Loss on Sale of Asset</t>
  </si>
  <si>
    <t>Claim From Supplier</t>
  </si>
  <si>
    <t>Computer Accessories</t>
  </si>
  <si>
    <t>Round Off</t>
  </si>
  <si>
    <t>Consumable Expenses</t>
  </si>
  <si>
    <t>Nett Loss</t>
  </si>
  <si>
    <t>Courier Charges &amp; Logistics</t>
  </si>
  <si>
    <t>EB Incidental Expenses</t>
  </si>
  <si>
    <t>Electrical Fittings</t>
  </si>
  <si>
    <t>Electrical Item Expense</t>
  </si>
  <si>
    <t>ESI Account</t>
  </si>
  <si>
    <t>Factory Maintenance</t>
  </si>
  <si>
    <t>Gift and  Presentation</t>
  </si>
  <si>
    <t>House Keeping Expense</t>
  </si>
  <si>
    <t>Machinary Maintenance</t>
  </si>
  <si>
    <t>Medical Expenses</t>
  </si>
  <si>
    <t xml:space="preserve">Miscellaneous Expenses_x000D_
</t>
  </si>
  <si>
    <t>Office Admin Expenses</t>
  </si>
  <si>
    <t>Proffessional Charges</t>
  </si>
  <si>
    <t>Rates &amp; Taxes -Exp</t>
  </si>
  <si>
    <t>Registration Expenses</t>
  </si>
  <si>
    <t>Repaires &amp; Maintenance</t>
  </si>
  <si>
    <t>RM &amp; Computer Expenses</t>
  </si>
  <si>
    <t>Staff Recruitment &amp; Training Expenses</t>
  </si>
  <si>
    <t>Telephone &amp; Internet Charges</t>
  </si>
  <si>
    <t>Testing Charges</t>
  </si>
  <si>
    <t>Tools &amp; Spares</t>
  </si>
  <si>
    <r>
      <t xml:space="preserve">  </t>
    </r>
    <r>
      <rPr>
        <sz val="9"/>
        <rFont val="Segoe UI Symbol"/>
        <family val="1"/>
      </rPr>
      <t>☞</t>
    </r>
    <r>
      <rPr>
        <sz val="9"/>
        <rFont val="현대하모니 L"/>
        <family val="1"/>
        <charset val="129"/>
      </rPr>
      <t xml:space="preserve"> 원가절감 실행 후 20</t>
    </r>
    <r>
      <rPr>
        <sz val="9"/>
        <rFont val="맑은 고딕"/>
        <family val="1"/>
        <charset val="129"/>
      </rPr>
      <t>23</t>
    </r>
    <r>
      <rPr>
        <sz val="9"/>
        <rFont val="현대하모니 L"/>
        <family val="1"/>
        <charset val="129"/>
      </rPr>
      <t>년 실질적 효과볼 수 있는 월금액 재정리</t>
    </r>
    <phoneticPr fontId="20" type="noConversion"/>
  </si>
  <si>
    <t xml:space="preserve">  CR금액</t>
  </si>
  <si>
    <t xml:space="preserve">    외환차/평가</t>
    <phoneticPr fontId="20" type="noConversion"/>
  </si>
  <si>
    <t xml:space="preserve">    임대수익</t>
    <phoneticPr fontId="20" type="noConversion"/>
  </si>
  <si>
    <t xml:space="preserve">    크레임 수익</t>
    <phoneticPr fontId="20" type="noConversion"/>
  </si>
  <si>
    <t xml:space="preserve">    기타</t>
    <phoneticPr fontId="20" type="noConversion"/>
  </si>
  <si>
    <t xml:space="preserve">    이자비용</t>
    <phoneticPr fontId="20" type="noConversion"/>
  </si>
  <si>
    <t xml:space="preserve">    크레임 비용</t>
    <phoneticPr fontId="20" type="noConversion"/>
  </si>
  <si>
    <t>AI3</t>
  </si>
  <si>
    <t>QXI</t>
  </si>
  <si>
    <t>BI3</t>
  </si>
  <si>
    <t>PS7</t>
  </si>
  <si>
    <t>AI3 MOBIS</t>
  </si>
  <si>
    <t>BI3 MOBIS</t>
  </si>
  <si>
    <t>BN7I</t>
  </si>
  <si>
    <t>BN7I MOBIS</t>
  </si>
  <si>
    <t>L02B</t>
  </si>
  <si>
    <t>M2EL</t>
  </si>
  <si>
    <t>PS7 MOBIS</t>
  </si>
  <si>
    <t>QXIFL</t>
  </si>
  <si>
    <t>QY</t>
  </si>
  <si>
    <t>SU2i &amp; PS7I</t>
  </si>
  <si>
    <t>SU2I MOBIS</t>
  </si>
  <si>
    <t>SU2ID</t>
  </si>
  <si>
    <t>KY</t>
  </si>
  <si>
    <t>AS PART SALES/Purchase</t>
  </si>
  <si>
    <t>제품재고 증감</t>
  </si>
  <si>
    <t>기타</t>
  </si>
  <si>
    <t>스크랩</t>
  </si>
  <si>
    <t>부자재(CO2 GAS,WIRE)</t>
  </si>
  <si>
    <t>관세(운반비포함)</t>
  </si>
  <si>
    <t>CR</t>
  </si>
  <si>
    <t>소모품비 - 현장</t>
  </si>
  <si>
    <r>
      <rPr>
        <sz val="11"/>
        <color theme="1"/>
        <rFont val="Segoe UI Symbol"/>
        <family val="1"/>
      </rPr>
      <t>○</t>
    </r>
    <r>
      <rPr>
        <sz val="11"/>
        <color theme="1"/>
        <rFont val="현대하모니 L"/>
        <family val="1"/>
        <charset val="129"/>
      </rPr>
      <t xml:space="preserve"> 고객사별 미회수 채권 회수방안
   [미회수 기간 산정기준 : 전월말 ~ 인보이스 발생일까지 미회수된 채권]
   [투자비 채권 포함]</t>
    </r>
    <phoneticPr fontId="50" type="noConversion"/>
  </si>
  <si>
    <t>공용</t>
  </si>
  <si>
    <t>밀링머신 구매</t>
  </si>
  <si>
    <t>UPS</t>
  </si>
  <si>
    <t>에어컨(UPS BATTERY ROOM 설치)</t>
  </si>
  <si>
    <t>신규라인, 미설치라인 유해GAS 배출기 설치</t>
  </si>
  <si>
    <t>금형 공정개선 관련 금형신작 및 수정 업무</t>
  </si>
  <si>
    <t>HTL</t>
    <phoneticPr fontId="165" type="noConversion"/>
  </si>
  <si>
    <t>delivery</t>
    <phoneticPr fontId="165" type="noConversion"/>
  </si>
  <si>
    <t>Defect</t>
    <phoneticPr fontId="165" type="noConversion"/>
  </si>
  <si>
    <t>불량율(PPM)</t>
  </si>
  <si>
    <t>MOBIS</t>
    <phoneticPr fontId="165" type="noConversion"/>
  </si>
  <si>
    <t>불량율(PPM)</t>
    <phoneticPr fontId="165" type="noConversion"/>
  </si>
  <si>
    <t>LEAR</t>
    <phoneticPr fontId="165" type="noConversion"/>
  </si>
  <si>
    <t>TOTAL</t>
    <phoneticPr fontId="165" type="noConversion"/>
  </si>
  <si>
    <t>출하수량</t>
    <phoneticPr fontId="165" type="noConversion"/>
  </si>
  <si>
    <t>불량수량</t>
    <phoneticPr fontId="165" type="noConversion"/>
  </si>
  <si>
    <t>생산성 현황</t>
    <phoneticPr fontId="165" type="noConversion"/>
  </si>
  <si>
    <t>항 목</t>
    <phoneticPr fontId="165" type="noConversion"/>
  </si>
  <si>
    <t>구 분</t>
    <phoneticPr fontId="165" type="noConversion"/>
  </si>
  <si>
    <t>비고</t>
    <phoneticPr fontId="19" type="noConversion"/>
  </si>
  <si>
    <t>11월</t>
    <phoneticPr fontId="165" type="noConversion"/>
  </si>
  <si>
    <t>12월</t>
    <phoneticPr fontId="165" type="noConversion"/>
  </si>
  <si>
    <t>1월</t>
    <phoneticPr fontId="165" type="noConversion"/>
  </si>
  <si>
    <t>2월</t>
    <phoneticPr fontId="165" type="noConversion"/>
  </si>
  <si>
    <t>생산효율</t>
    <phoneticPr fontId="165" type="noConversion"/>
  </si>
  <si>
    <t>직접인원(명)</t>
    <phoneticPr fontId="165" type="noConversion"/>
  </si>
  <si>
    <t>표준시간(Hr)</t>
    <phoneticPr fontId="165" type="noConversion"/>
  </si>
  <si>
    <t>종합생산성</t>
    <phoneticPr fontId="165" type="noConversion"/>
  </si>
  <si>
    <t>투입시간(Hr)</t>
    <phoneticPr fontId="165" type="noConversion"/>
  </si>
  <si>
    <t>비가동
시간(Hr)</t>
    <phoneticPr fontId="165" type="noConversion"/>
  </si>
  <si>
    <t>인정
비가동</t>
    <phoneticPr fontId="165" type="noConversion"/>
  </si>
  <si>
    <t>작업자 교육(신입포함)</t>
    <phoneticPr fontId="165" type="noConversion"/>
  </si>
  <si>
    <t>New manpower Education</t>
    <phoneticPr fontId="165" type="noConversion"/>
  </si>
  <si>
    <t>안전교육</t>
    <phoneticPr fontId="165" type="noConversion"/>
  </si>
  <si>
    <t>Safety Education</t>
    <phoneticPr fontId="165" type="noConversion"/>
  </si>
  <si>
    <t>청소시간(시업종료 10분)</t>
    <phoneticPr fontId="165" type="noConversion"/>
  </si>
  <si>
    <t>Cleanning</t>
    <phoneticPr fontId="165" type="noConversion"/>
  </si>
  <si>
    <t>용접와이어 교체</t>
    <phoneticPr fontId="165" type="noConversion"/>
  </si>
  <si>
    <t>Change the Welding Wire</t>
    <phoneticPr fontId="165" type="noConversion"/>
  </si>
  <si>
    <t>팁 교체</t>
    <phoneticPr fontId="165" type="noConversion"/>
  </si>
  <si>
    <t>Change the Welding Tip</t>
    <phoneticPr fontId="165" type="noConversion"/>
  </si>
  <si>
    <t>신차 작업 지원</t>
    <phoneticPr fontId="165" type="noConversion"/>
  </si>
  <si>
    <t>Support to NEW Project</t>
    <phoneticPr fontId="165" type="noConversion"/>
  </si>
  <si>
    <t>계획비가동(상세기록 必)</t>
    <phoneticPr fontId="165" type="noConversion"/>
  </si>
  <si>
    <t>As per Plan(Need detail information)</t>
    <phoneticPr fontId="165" type="noConversion"/>
  </si>
  <si>
    <t>my machine, quality education</t>
    <phoneticPr fontId="19" type="noConversion"/>
  </si>
  <si>
    <t>고객사 라인정지</t>
    <phoneticPr fontId="165" type="noConversion"/>
  </si>
  <si>
    <t>Customer Line Stop</t>
    <phoneticPr fontId="165" type="noConversion"/>
  </si>
  <si>
    <t>지그교환(기준 정립 必)</t>
    <phoneticPr fontId="165" type="noConversion"/>
  </si>
  <si>
    <t>Change the Welding Fixture</t>
    <phoneticPr fontId="165" type="noConversion"/>
  </si>
  <si>
    <t>금형교환(기준 정립 必)</t>
    <phoneticPr fontId="165" type="noConversion"/>
  </si>
  <si>
    <t>Change the Mold</t>
    <phoneticPr fontId="165" type="noConversion"/>
  </si>
  <si>
    <t>타부서지원</t>
    <phoneticPr fontId="165" type="noConversion"/>
  </si>
  <si>
    <t>Support to Other Department</t>
    <phoneticPr fontId="165" type="noConversion"/>
  </si>
  <si>
    <t>정전</t>
    <phoneticPr fontId="165" type="noConversion"/>
  </si>
  <si>
    <t>Power Cut</t>
    <phoneticPr fontId="165" type="noConversion"/>
  </si>
  <si>
    <t>시간(Hr) 소계</t>
    <phoneticPr fontId="165" type="noConversion"/>
  </si>
  <si>
    <t>비율</t>
    <phoneticPr fontId="165" type="noConversion"/>
  </si>
  <si>
    <t>개선
비가동</t>
    <phoneticPr fontId="165" type="noConversion"/>
  </si>
  <si>
    <t>장비고장</t>
    <phoneticPr fontId="165" type="noConversion"/>
  </si>
  <si>
    <t>Machine Problem</t>
    <phoneticPr fontId="165" type="noConversion"/>
  </si>
  <si>
    <t>지그고장</t>
    <phoneticPr fontId="165" type="noConversion"/>
  </si>
  <si>
    <t>Welding Fixture Problem</t>
    <phoneticPr fontId="165" type="noConversion"/>
  </si>
  <si>
    <t>센서고장</t>
    <phoneticPr fontId="165" type="noConversion"/>
  </si>
  <si>
    <t>Sensor Trouble</t>
    <phoneticPr fontId="165" type="noConversion"/>
  </si>
  <si>
    <t>바코드이상</t>
    <phoneticPr fontId="165" type="noConversion"/>
  </si>
  <si>
    <t>Barcode Trouble</t>
    <phoneticPr fontId="165" type="noConversion"/>
  </si>
  <si>
    <t>서보이상</t>
    <phoneticPr fontId="165" type="noConversion"/>
  </si>
  <si>
    <t>Servo Problem</t>
    <phoneticPr fontId="165" type="noConversion"/>
  </si>
  <si>
    <t>공급자 품질문제</t>
    <phoneticPr fontId="165" type="noConversion"/>
  </si>
  <si>
    <t>Supplier Quality Issue</t>
    <phoneticPr fontId="165" type="noConversion"/>
  </si>
  <si>
    <t>공급자 결품</t>
    <phoneticPr fontId="165" type="noConversion"/>
  </si>
  <si>
    <t>Supplier Shortage</t>
    <phoneticPr fontId="165" type="noConversion"/>
  </si>
  <si>
    <t>공정품질문제</t>
    <phoneticPr fontId="165" type="noConversion"/>
  </si>
  <si>
    <t>Inprocess Quality Issue</t>
    <phoneticPr fontId="165" type="noConversion"/>
  </si>
  <si>
    <t>공정결품</t>
    <phoneticPr fontId="165" type="noConversion"/>
  </si>
  <si>
    <t>Inprocess Shortage</t>
    <phoneticPr fontId="165" type="noConversion"/>
  </si>
  <si>
    <t>공정품 피딩지연</t>
    <phoneticPr fontId="165" type="noConversion"/>
  </si>
  <si>
    <t>Inprocess Feeding Delay</t>
    <phoneticPr fontId="165" type="noConversion"/>
  </si>
  <si>
    <t>고객품질문제</t>
    <phoneticPr fontId="165" type="noConversion"/>
  </si>
  <si>
    <t>Customer Quality Issue</t>
    <phoneticPr fontId="165" type="noConversion"/>
  </si>
  <si>
    <t>*support to other department</t>
    <phoneticPr fontId="165" type="noConversion"/>
  </si>
  <si>
    <t>납품용기결품</t>
    <phoneticPr fontId="165" type="noConversion"/>
  </si>
  <si>
    <t>Trolley Shortage</t>
    <phoneticPr fontId="165" type="noConversion"/>
  </si>
  <si>
    <t>작업자결원</t>
    <phoneticPr fontId="165" type="noConversion"/>
  </si>
  <si>
    <t>Manpower Shortage</t>
    <phoneticPr fontId="165" type="noConversion"/>
  </si>
  <si>
    <t>*leave + operator delay</t>
    <phoneticPr fontId="165" type="noConversion"/>
  </si>
  <si>
    <t>로보트 티칭수정</t>
    <phoneticPr fontId="165" type="noConversion"/>
  </si>
  <si>
    <t>Robot Teaching Adjustment</t>
    <phoneticPr fontId="165" type="noConversion"/>
  </si>
  <si>
    <t>금형수리(해당업장 限)</t>
    <phoneticPr fontId="165" type="noConversion"/>
  </si>
  <si>
    <t>Mold Problem</t>
    <phoneticPr fontId="165" type="noConversion"/>
  </si>
  <si>
    <t>Loss</t>
    <phoneticPr fontId="165" type="noConversion"/>
  </si>
  <si>
    <t>고객
클레임</t>
    <phoneticPr fontId="18" type="noConversion"/>
  </si>
  <si>
    <t>필드클레임
(100% 개선)</t>
    <phoneticPr fontId="18" type="noConversion"/>
  </si>
  <si>
    <r>
      <t xml:space="preserve">기타클레임
</t>
    </r>
    <r>
      <rPr>
        <b/>
        <sz val="9"/>
        <rFont val="맑은 고딕"/>
        <family val="3"/>
        <charset val="129"/>
      </rPr>
      <t>(매출액 0.01%이하)</t>
    </r>
    <phoneticPr fontId="18" type="noConversion"/>
  </si>
  <si>
    <t>협력
업체
클레임</t>
    <phoneticPr fontId="18" type="noConversion"/>
  </si>
  <si>
    <r>
      <t>⊙클레임 저감
⊙</t>
    </r>
    <r>
      <rPr>
        <b/>
        <sz val="10"/>
        <rFont val="맑은 고딕"/>
        <family val="3"/>
        <charset val="129"/>
      </rPr>
      <t>협력사 변제율up</t>
    </r>
    <phoneticPr fontId="18" type="noConversion"/>
  </si>
  <si>
    <t>(금액단위 : 백만원)</t>
    <phoneticPr fontId="19" type="noConversion"/>
  </si>
  <si>
    <t>연초계획</t>
    <phoneticPr fontId="14" type="noConversion"/>
  </si>
  <si>
    <t>완료실적</t>
    <phoneticPr fontId="14" type="noConversion"/>
  </si>
  <si>
    <t>년간목표</t>
    <phoneticPr fontId="19" type="noConversion"/>
  </si>
  <si>
    <t>요약내용</t>
    <phoneticPr fontId="19" type="noConversion"/>
  </si>
  <si>
    <t>예정월</t>
    <phoneticPr fontId="19" type="noConversion"/>
  </si>
  <si>
    <t>예상효과</t>
    <phoneticPr fontId="19" type="noConversion"/>
  </si>
  <si>
    <t>완료월</t>
    <phoneticPr fontId="14" type="noConversion"/>
  </si>
  <si>
    <t>인정실적</t>
    <phoneticPr fontId="14" type="noConversion"/>
  </si>
  <si>
    <t>재료비</t>
    <phoneticPr fontId="19" type="noConversion"/>
  </si>
  <si>
    <t>직접노무비</t>
    <phoneticPr fontId="19" type="noConversion"/>
  </si>
  <si>
    <t>간접노무비</t>
    <phoneticPr fontId="20" type="noConversion"/>
  </si>
  <si>
    <t>경비</t>
    <phoneticPr fontId="19" type="noConversion"/>
  </si>
  <si>
    <t>합계</t>
    <phoneticPr fontId="20" type="noConversion"/>
  </si>
  <si>
    <t xml:space="preserve">  직접노무비 절감</t>
  </si>
  <si>
    <t xml:space="preserve">  간접노무비 절감</t>
  </si>
  <si>
    <t>부서별</t>
    <phoneticPr fontId="20" type="noConversion"/>
  </si>
  <si>
    <t>항목</t>
    <phoneticPr fontId="20" type="noConversion"/>
  </si>
  <si>
    <t>내용</t>
    <phoneticPr fontId="20" type="noConversion"/>
  </si>
  <si>
    <t>시행월</t>
    <phoneticPr fontId="20" type="noConversion"/>
  </si>
  <si>
    <t>백만원</t>
    <phoneticPr fontId="20" type="noConversion"/>
  </si>
  <si>
    <t>재료비</t>
    <phoneticPr fontId="20" type="noConversion"/>
  </si>
  <si>
    <t>소계</t>
    <phoneticPr fontId="20" type="noConversion"/>
  </si>
  <si>
    <t>경비</t>
    <phoneticPr fontId="20" type="noConversion"/>
  </si>
  <si>
    <t>소계</t>
    <phoneticPr fontId="18" type="noConversion"/>
  </si>
  <si>
    <t>직접 노무비</t>
    <phoneticPr fontId="20" type="noConversion"/>
  </si>
  <si>
    <t>간접 노무비</t>
    <phoneticPr fontId="20" type="noConversion"/>
  </si>
  <si>
    <t>품질</t>
    <phoneticPr fontId="20" type="noConversion"/>
  </si>
  <si>
    <t>품질팀 총계</t>
    <phoneticPr fontId="20" type="noConversion"/>
  </si>
  <si>
    <t>공정개선</t>
  </si>
  <si>
    <r>
      <rPr>
        <sz val="11"/>
        <color theme="1"/>
        <rFont val="Arial"/>
        <family val="1"/>
        <charset val="1"/>
      </rPr>
      <t>•</t>
    </r>
    <r>
      <rPr>
        <sz val="11"/>
        <color theme="1"/>
        <rFont val="Calibri"/>
        <family val="1"/>
      </rPr>
      <t xml:space="preserve"> </t>
    </r>
    <r>
      <rPr>
        <sz val="11"/>
        <color theme="1"/>
        <rFont val="맑은 고딕"/>
        <family val="1"/>
        <charset val="129"/>
      </rPr>
      <t>원인분석</t>
    </r>
    <r>
      <rPr>
        <sz val="11"/>
        <color theme="1"/>
        <rFont val="Calibri"/>
        <family val="1"/>
      </rPr>
      <t xml:space="preserve">: 
 - </t>
    </r>
    <r>
      <rPr>
        <sz val="11"/>
        <color theme="1"/>
        <rFont val="맑은 고딕"/>
        <family val="1"/>
        <charset val="129"/>
      </rPr>
      <t>연휴</t>
    </r>
    <r>
      <rPr>
        <sz val="11"/>
        <color theme="1"/>
        <rFont val="Calibri"/>
        <family val="1"/>
      </rPr>
      <t xml:space="preserve"> </t>
    </r>
    <r>
      <rPr>
        <sz val="11"/>
        <color theme="1"/>
        <rFont val="맑은 고딕"/>
        <family val="1"/>
        <charset val="129"/>
      </rPr>
      <t>이후</t>
    </r>
    <r>
      <rPr>
        <sz val="11"/>
        <color theme="1"/>
        <rFont val="Calibri"/>
        <family val="1"/>
      </rPr>
      <t xml:space="preserve"> </t>
    </r>
    <r>
      <rPr>
        <sz val="11"/>
        <color theme="1"/>
        <rFont val="맑은 고딕"/>
        <family val="1"/>
        <charset val="129"/>
      </rPr>
      <t>고정인원</t>
    </r>
    <r>
      <rPr>
        <sz val="11"/>
        <color theme="1"/>
        <rFont val="Calibri"/>
        <family val="1"/>
      </rPr>
      <t xml:space="preserve"> </t>
    </r>
    <r>
      <rPr>
        <sz val="11"/>
        <color theme="1"/>
        <rFont val="맑은 고딕"/>
        <family val="1"/>
        <charset val="129"/>
      </rPr>
      <t>이탈</t>
    </r>
    <r>
      <rPr>
        <sz val="11"/>
        <color theme="1"/>
        <rFont val="Calibri"/>
        <family val="1"/>
      </rPr>
      <t xml:space="preserve"> </t>
    </r>
    <r>
      <rPr>
        <sz val="11"/>
        <color theme="1"/>
        <rFont val="맑은 고딕"/>
        <family val="1"/>
        <charset val="129"/>
      </rPr>
      <t>및</t>
    </r>
    <r>
      <rPr>
        <sz val="11"/>
        <color theme="1"/>
        <rFont val="Calibri"/>
        <family val="1"/>
      </rPr>
      <t xml:space="preserve"> </t>
    </r>
    <r>
      <rPr>
        <sz val="11"/>
        <color theme="1"/>
        <rFont val="맑은 고딕"/>
        <family val="1"/>
        <charset val="129"/>
      </rPr>
      <t>지각증가로</t>
    </r>
    <r>
      <rPr>
        <sz val="11"/>
        <color theme="1"/>
        <rFont val="Calibri"/>
        <family val="1"/>
      </rPr>
      <t xml:space="preserve"> </t>
    </r>
    <r>
      <rPr>
        <sz val="11"/>
        <color theme="1"/>
        <rFont val="맑은 고딕"/>
        <family val="1"/>
        <charset val="129"/>
      </rPr>
      <t>인한</t>
    </r>
    <r>
      <rPr>
        <sz val="11"/>
        <color theme="1"/>
        <rFont val="Calibri"/>
        <family val="1"/>
      </rPr>
      <t xml:space="preserve"> 
    </t>
    </r>
    <r>
      <rPr>
        <sz val="11"/>
        <color theme="1"/>
        <rFont val="맑은 고딕"/>
        <family val="1"/>
        <charset val="129"/>
      </rPr>
      <t>생산성</t>
    </r>
    <r>
      <rPr>
        <sz val="11"/>
        <color theme="1"/>
        <rFont val="Calibri"/>
        <family val="1"/>
      </rPr>
      <t xml:space="preserve"> </t>
    </r>
    <r>
      <rPr>
        <sz val="11"/>
        <color theme="1"/>
        <rFont val="맑은 고딕"/>
        <family val="1"/>
        <charset val="129"/>
      </rPr>
      <t>저하</t>
    </r>
    <r>
      <rPr>
        <sz val="11"/>
        <color theme="1"/>
        <rFont val="Calibri"/>
        <family val="1"/>
      </rPr>
      <t xml:space="preserve">
</t>
    </r>
    <r>
      <rPr>
        <sz val="11"/>
        <color theme="1"/>
        <rFont val="Calibri"/>
        <family val="1"/>
        <charset val="1"/>
      </rPr>
      <t>•</t>
    </r>
    <r>
      <rPr>
        <sz val="11"/>
        <color theme="1"/>
        <rFont val="Calibri"/>
        <family val="1"/>
      </rPr>
      <t xml:space="preserve"> </t>
    </r>
    <r>
      <rPr>
        <sz val="11"/>
        <color theme="1"/>
        <rFont val="맑은 고딕"/>
        <family val="1"/>
        <charset val="129"/>
      </rPr>
      <t>개선계획</t>
    </r>
    <r>
      <rPr>
        <sz val="11"/>
        <color theme="1"/>
        <rFont val="Calibri"/>
        <family val="1"/>
      </rPr>
      <t xml:space="preserve">:
 -  </t>
    </r>
    <r>
      <rPr>
        <sz val="11"/>
        <color theme="1"/>
        <rFont val="맑은 고딕"/>
        <family val="1"/>
        <charset val="129"/>
      </rPr>
      <t>연휴</t>
    </r>
    <r>
      <rPr>
        <sz val="11"/>
        <color theme="1"/>
        <rFont val="Calibri"/>
        <family val="1"/>
      </rPr>
      <t xml:space="preserve"> </t>
    </r>
    <r>
      <rPr>
        <sz val="11"/>
        <color theme="1"/>
        <rFont val="맑은 고딕"/>
        <family val="1"/>
        <charset val="129"/>
      </rPr>
      <t>마지막날</t>
    </r>
    <r>
      <rPr>
        <sz val="11"/>
        <color theme="1"/>
        <rFont val="Calibri"/>
        <family val="1"/>
      </rPr>
      <t xml:space="preserve"> </t>
    </r>
    <r>
      <rPr>
        <sz val="11"/>
        <color theme="1"/>
        <rFont val="맑은 고딕"/>
        <family val="1"/>
        <charset val="129"/>
      </rPr>
      <t>생산계획</t>
    </r>
    <r>
      <rPr>
        <sz val="11"/>
        <color theme="1"/>
        <rFont val="Calibri"/>
        <family val="1"/>
      </rPr>
      <t xml:space="preserve"> </t>
    </r>
    <r>
      <rPr>
        <sz val="11"/>
        <color theme="1"/>
        <rFont val="맑은 고딕"/>
        <family val="1"/>
        <charset val="129"/>
      </rPr>
      <t>수립</t>
    </r>
    <r>
      <rPr>
        <sz val="11"/>
        <color theme="1"/>
        <rFont val="Calibri"/>
        <family val="1"/>
      </rPr>
      <t xml:space="preserve"> </t>
    </r>
    <r>
      <rPr>
        <sz val="11"/>
        <color theme="1"/>
        <rFont val="맑은 고딕"/>
        <family val="1"/>
        <charset val="129"/>
      </rPr>
      <t>및</t>
    </r>
    <r>
      <rPr>
        <sz val="11"/>
        <color theme="1"/>
        <rFont val="Calibri"/>
        <family val="1"/>
      </rPr>
      <t xml:space="preserve"> </t>
    </r>
    <r>
      <rPr>
        <sz val="11"/>
        <color theme="1"/>
        <rFont val="맑은 고딕"/>
        <family val="1"/>
        <charset val="129"/>
      </rPr>
      <t>출근률</t>
    </r>
    <r>
      <rPr>
        <sz val="11"/>
        <color theme="1"/>
        <rFont val="Calibri"/>
        <family val="1"/>
      </rPr>
      <t xml:space="preserve"> </t>
    </r>
    <r>
      <rPr>
        <sz val="11"/>
        <color theme="1"/>
        <rFont val="맑은 고딕"/>
        <family val="1"/>
        <charset val="129"/>
      </rPr>
      <t>확인</t>
    </r>
    <r>
      <rPr>
        <sz val="11"/>
        <color theme="1"/>
        <rFont val="Calibri"/>
        <family val="1"/>
      </rPr>
      <t xml:space="preserve"> </t>
    </r>
    <r>
      <rPr>
        <sz val="11"/>
        <color theme="1"/>
        <rFont val="맑은 고딕"/>
        <family val="1"/>
        <charset val="129"/>
      </rPr>
      <t>및</t>
    </r>
    <r>
      <rPr>
        <sz val="11"/>
        <color theme="1"/>
        <rFont val="Calibri"/>
        <family val="1"/>
      </rPr>
      <t xml:space="preserve">
     </t>
    </r>
    <r>
      <rPr>
        <sz val="11"/>
        <color theme="1"/>
        <rFont val="맑은 고딕"/>
        <family val="1"/>
        <charset val="129"/>
      </rPr>
      <t>대책</t>
    </r>
    <r>
      <rPr>
        <sz val="11"/>
        <color theme="1"/>
        <rFont val="Calibri"/>
        <family val="1"/>
      </rPr>
      <t xml:space="preserve"> </t>
    </r>
    <r>
      <rPr>
        <sz val="11"/>
        <color theme="1"/>
        <rFont val="맑은 고딕"/>
        <family val="1"/>
        <charset val="129"/>
      </rPr>
      <t>수립을</t>
    </r>
    <r>
      <rPr>
        <sz val="11"/>
        <color theme="1"/>
        <rFont val="Calibri"/>
        <family val="1"/>
      </rPr>
      <t xml:space="preserve"> </t>
    </r>
    <r>
      <rPr>
        <sz val="11"/>
        <color theme="1"/>
        <rFont val="맑은 고딕"/>
        <family val="1"/>
        <charset val="129"/>
      </rPr>
      <t>통한</t>
    </r>
    <r>
      <rPr>
        <sz val="11"/>
        <color theme="1"/>
        <rFont val="Calibri"/>
        <family val="1"/>
      </rPr>
      <t xml:space="preserve"> </t>
    </r>
    <r>
      <rPr>
        <sz val="11"/>
        <color theme="1"/>
        <rFont val="맑은 고딕"/>
        <family val="1"/>
        <charset val="129"/>
      </rPr>
      <t>연휴</t>
    </r>
    <r>
      <rPr>
        <sz val="11"/>
        <color theme="1"/>
        <rFont val="Calibri"/>
        <family val="1"/>
      </rPr>
      <t xml:space="preserve"> </t>
    </r>
    <r>
      <rPr>
        <sz val="11"/>
        <color theme="1"/>
        <rFont val="맑은 고딕"/>
        <family val="1"/>
        <charset val="129"/>
      </rPr>
      <t>이후</t>
    </r>
    <r>
      <rPr>
        <sz val="11"/>
        <color theme="1"/>
        <rFont val="Calibri"/>
        <family val="1"/>
      </rPr>
      <t xml:space="preserve"> </t>
    </r>
    <r>
      <rPr>
        <sz val="11"/>
        <color theme="1"/>
        <rFont val="맑은 고딕"/>
        <family val="1"/>
        <charset val="129"/>
      </rPr>
      <t>인원결근</t>
    </r>
    <r>
      <rPr>
        <sz val="11"/>
        <color theme="1"/>
        <rFont val="Calibri"/>
        <family val="1"/>
      </rPr>
      <t xml:space="preserve"> </t>
    </r>
    <r>
      <rPr>
        <sz val="11"/>
        <color theme="1"/>
        <rFont val="맑은 고딕"/>
        <family val="1"/>
        <charset val="129"/>
      </rPr>
      <t>예방</t>
    </r>
    <phoneticPr fontId="50" type="noConversion"/>
  </si>
  <si>
    <t>1. 적정 재고 유지를 통한 목표 달성
2. 생산성 달성
(1) 고정인원 이탈 방지 (인원 안정화)
(2) 신규 직원 교육체계 확립
3. 원가절감 조기 달성</t>
    <phoneticPr fontId="50" type="noConversion"/>
  </si>
  <si>
    <t>Interest on Deposit</t>
  </si>
  <si>
    <t xml:space="preserve">Previous O/B </t>
  </si>
  <si>
    <t>GD Guna Enterprises</t>
  </si>
  <si>
    <t>60 day</t>
  </si>
  <si>
    <t>HTL - SEAT</t>
  </si>
  <si>
    <t>45 day</t>
  </si>
  <si>
    <t>Lear -Chakan</t>
  </si>
  <si>
    <t>Lear -Plant - II</t>
  </si>
  <si>
    <t>Lear Korea</t>
  </si>
  <si>
    <t xml:space="preserve">METAL </t>
  </si>
  <si>
    <t>MOBIS NEW</t>
  </si>
  <si>
    <t>30 day</t>
  </si>
  <si>
    <t>MOBIS HYD</t>
  </si>
  <si>
    <t xml:space="preserve">MOBIS </t>
  </si>
  <si>
    <t>NISSAN</t>
  </si>
  <si>
    <t>P.T INDONESIA</t>
  </si>
  <si>
    <t>SPACK</t>
  </si>
  <si>
    <t>74 day</t>
  </si>
  <si>
    <t>UNO</t>
  </si>
  <si>
    <t>64 day</t>
  </si>
  <si>
    <t>New office furniture</t>
  </si>
  <si>
    <t>new computer</t>
  </si>
  <si>
    <r>
      <rPr>
        <sz val="11"/>
        <color rgb="FF000000"/>
        <rFont val="맑은 고딕"/>
        <family val="1"/>
        <charset val="129"/>
      </rPr>
      <t>11</t>
    </r>
    <r>
      <rPr>
        <sz val="11"/>
        <color indexed="8"/>
        <rFont val="현대하모니 L"/>
        <family val="1"/>
        <charset val="129"/>
      </rPr>
      <t>월</t>
    </r>
    <phoneticPr fontId="50" type="noConversion"/>
  </si>
  <si>
    <r>
      <t>1</t>
    </r>
    <r>
      <rPr>
        <sz val="11"/>
        <color rgb="FF000000"/>
        <rFont val="맑은 고딕"/>
        <family val="1"/>
        <charset val="129"/>
      </rPr>
      <t>2</t>
    </r>
    <r>
      <rPr>
        <sz val="11"/>
        <color indexed="8"/>
        <rFont val="현대하모니 L"/>
        <family val="1"/>
        <charset val="129"/>
      </rPr>
      <t>월</t>
    </r>
    <phoneticPr fontId="50" type="noConversion"/>
  </si>
  <si>
    <t>PS7I GST TOOL SALES</t>
  </si>
  <si>
    <t>GST EXPORT FREIGHT SEA 5</t>
  </si>
  <si>
    <t>Receivable From Oragadam- Plant II</t>
  </si>
  <si>
    <t>SCB &amp; HDFC Rupee Loan</t>
  </si>
  <si>
    <t>Sundry Debtors, Pune Plant Payments, Oragadam plant</t>
  </si>
  <si>
    <t>Pune loan</t>
  </si>
  <si>
    <t>Pune loan</t>
    <phoneticPr fontId="50" type="noConversion"/>
  </si>
  <si>
    <t>단위 : 천원</t>
    <phoneticPr fontId="19" type="noConversion"/>
  </si>
  <si>
    <r>
      <rPr>
        <sz val="11"/>
        <color theme="1"/>
        <rFont val="맑은 고딕"/>
        <family val="1"/>
        <charset val="129"/>
      </rPr>
      <t xml:space="preserve">1. 기초 품질 문제 관리 
</t>
    </r>
    <r>
      <rPr>
        <sz val="11"/>
        <color theme="1"/>
        <rFont val="Microsoft JhengHei"/>
        <family val="1"/>
      </rPr>
      <t>└</t>
    </r>
    <r>
      <rPr>
        <sz val="11"/>
        <color theme="1"/>
        <rFont val="맑은 고딕"/>
        <family val="1"/>
        <charset val="129"/>
      </rPr>
      <t xml:space="preserve"> 라인 리더 및 작업자 자발적 문제 참여 유도
</t>
    </r>
    <r>
      <rPr>
        <sz val="11"/>
        <color theme="1"/>
        <rFont val="Microsoft JhengHei"/>
        <family val="1"/>
      </rPr>
      <t>└</t>
    </r>
    <r>
      <rPr>
        <sz val="11"/>
        <color theme="1"/>
        <rFont val="맑은 고딕"/>
        <family val="1"/>
        <charset val="129"/>
      </rPr>
      <t xml:space="preserve"> 일일 품질 미팅 활동 강화 
2..야간조 관리 강화
 </t>
    </r>
    <r>
      <rPr>
        <sz val="11"/>
        <color theme="1"/>
        <rFont val="Microsoft JhengHei"/>
        <family val="1"/>
      </rPr>
      <t>└</t>
    </r>
    <r>
      <rPr>
        <sz val="11"/>
        <color theme="1"/>
        <rFont val="맑은 고딕"/>
        <family val="1"/>
        <charset val="129"/>
      </rPr>
      <t xml:space="preserve"> 야간조 품질 엔지니어급 상주 예정
 </t>
    </r>
    <r>
      <rPr>
        <sz val="11"/>
        <color theme="1"/>
        <rFont val="Microsoft JhengHei"/>
        <family val="1"/>
      </rPr>
      <t>└</t>
    </r>
    <r>
      <rPr>
        <sz val="11"/>
        <color theme="1"/>
        <rFont val="맑은 고딕"/>
        <family val="1"/>
        <charset val="129"/>
      </rPr>
      <t xml:space="preserve"> 생산팀 야간조 인계 교육 방법 강화
 ▶ 누락방지 센서추가로 누락방지
 ▶ pdi 검사강화로 고객 불량 감소</t>
    </r>
    <phoneticPr fontId="50" type="noConversion"/>
  </si>
  <si>
    <r>
      <t xml:space="preserve">1. 고객사 클래임 : PS7i 양산 초기 롯뜨 문제 발생
 </t>
    </r>
    <r>
      <rPr>
        <sz val="11"/>
        <color theme="1"/>
        <rFont val="Microsoft JhengHei"/>
        <family val="1"/>
      </rPr>
      <t>└</t>
    </r>
    <r>
      <rPr>
        <sz val="11"/>
        <color theme="1"/>
        <rFont val="Calibri"/>
        <family val="1"/>
      </rPr>
      <t xml:space="preserve"> </t>
    </r>
    <r>
      <rPr>
        <sz val="11"/>
        <color theme="1"/>
        <rFont val="맑은 고딕"/>
        <family val="1"/>
        <charset val="129"/>
      </rPr>
      <t>대책</t>
    </r>
    <r>
      <rPr>
        <sz val="11"/>
        <color theme="1"/>
        <rFont val="Calibri"/>
        <family val="1"/>
      </rPr>
      <t xml:space="preserve"> </t>
    </r>
    <r>
      <rPr>
        <sz val="11"/>
        <color theme="1"/>
        <rFont val="맑은 고딕"/>
        <family val="1"/>
        <charset val="129"/>
      </rPr>
      <t>완료</t>
    </r>
    <r>
      <rPr>
        <sz val="11"/>
        <color theme="1"/>
        <rFont val="Calibri"/>
        <family val="1"/>
      </rPr>
      <t xml:space="preserve"> </t>
    </r>
    <r>
      <rPr>
        <sz val="11"/>
        <color theme="1"/>
        <rFont val="맑은 고딕"/>
        <family val="1"/>
        <charset val="129"/>
      </rPr>
      <t>및</t>
    </r>
    <r>
      <rPr>
        <sz val="11"/>
        <color theme="1"/>
        <rFont val="Calibri"/>
        <family val="1"/>
      </rPr>
      <t xml:space="preserve"> </t>
    </r>
    <r>
      <rPr>
        <sz val="11"/>
        <color theme="1"/>
        <rFont val="맑은 고딕"/>
        <family val="1"/>
        <charset val="129"/>
      </rPr>
      <t>개선품</t>
    </r>
    <r>
      <rPr>
        <sz val="11"/>
        <color theme="1"/>
        <rFont val="Calibri"/>
        <family val="1"/>
      </rPr>
      <t xml:space="preserve"> </t>
    </r>
    <r>
      <rPr>
        <sz val="11"/>
        <color theme="1"/>
        <rFont val="맑은 고딕"/>
        <family val="1"/>
        <charset val="129"/>
      </rPr>
      <t>투입</t>
    </r>
    <r>
      <rPr>
        <sz val="11"/>
        <color theme="1"/>
        <rFont val="Calibri"/>
        <family val="1"/>
      </rPr>
      <t xml:space="preserve"> </t>
    </r>
    <r>
      <rPr>
        <sz val="11"/>
        <color theme="1"/>
        <rFont val="맑은 고딕"/>
        <family val="1"/>
        <charset val="129"/>
      </rPr>
      <t>완료</t>
    </r>
    <r>
      <rPr>
        <sz val="11"/>
        <color theme="1"/>
        <rFont val="Calibri"/>
        <family val="1"/>
      </rPr>
      <t xml:space="preserve"> ( </t>
    </r>
    <r>
      <rPr>
        <sz val="11"/>
        <color theme="1"/>
        <rFont val="맑은 고딕"/>
        <family val="1"/>
        <charset val="129"/>
      </rPr>
      <t>문제</t>
    </r>
    <r>
      <rPr>
        <sz val="11"/>
        <color theme="1"/>
        <rFont val="Calibri"/>
        <family val="1"/>
      </rPr>
      <t xml:space="preserve"> </t>
    </r>
    <r>
      <rPr>
        <sz val="11"/>
        <color theme="1"/>
        <rFont val="맑은 고딕"/>
        <family val="1"/>
        <charset val="129"/>
      </rPr>
      <t>발생시</t>
    </r>
    <r>
      <rPr>
        <sz val="11"/>
        <color theme="1"/>
        <rFont val="Calibri"/>
        <family val="1"/>
      </rPr>
      <t xml:space="preserve"> </t>
    </r>
    <r>
      <rPr>
        <sz val="11"/>
        <color theme="1"/>
        <rFont val="맑은 고딕"/>
        <family val="1"/>
        <charset val="129"/>
      </rPr>
      <t>즉각</t>
    </r>
    <r>
      <rPr>
        <sz val="11"/>
        <color theme="1"/>
        <rFont val="Calibri"/>
        <family val="1"/>
      </rPr>
      <t xml:space="preserve"> </t>
    </r>
    <r>
      <rPr>
        <sz val="11"/>
        <color theme="1"/>
        <rFont val="맑은 고딕"/>
        <family val="1"/>
        <charset val="129"/>
      </rPr>
      <t>고객</t>
    </r>
    <r>
      <rPr>
        <sz val="11"/>
        <color theme="1"/>
        <rFont val="Calibri"/>
        <family val="1"/>
      </rPr>
      <t xml:space="preserve"> </t>
    </r>
    <r>
      <rPr>
        <sz val="11"/>
        <color theme="1"/>
        <rFont val="맑은 고딕"/>
        <family val="1"/>
        <charset val="129"/>
      </rPr>
      <t>대응</t>
    </r>
    <r>
      <rPr>
        <sz val="11"/>
        <color theme="1"/>
        <rFont val="Calibri"/>
        <family val="1"/>
      </rPr>
      <t xml:space="preserve">)
2. </t>
    </r>
    <r>
      <rPr>
        <sz val="11"/>
        <color theme="1"/>
        <rFont val="맑은 고딕"/>
        <family val="1"/>
        <charset val="129"/>
      </rPr>
      <t>협력사</t>
    </r>
    <r>
      <rPr>
        <sz val="11"/>
        <color theme="1"/>
        <rFont val="Calibri"/>
        <family val="1"/>
      </rPr>
      <t xml:space="preserve"> </t>
    </r>
    <r>
      <rPr>
        <sz val="11"/>
        <color theme="1"/>
        <rFont val="맑은 고딕"/>
        <family val="1"/>
        <charset val="129"/>
      </rPr>
      <t>품질</t>
    </r>
    <r>
      <rPr>
        <sz val="11"/>
        <color theme="1"/>
        <rFont val="Calibri"/>
        <family val="1"/>
      </rPr>
      <t xml:space="preserve"> </t>
    </r>
    <r>
      <rPr>
        <sz val="11"/>
        <color theme="1"/>
        <rFont val="맑은 고딕"/>
        <family val="1"/>
        <charset val="129"/>
      </rPr>
      <t>확동</t>
    </r>
    <r>
      <rPr>
        <sz val="11"/>
        <color theme="1"/>
        <rFont val="Calibri"/>
        <family val="1"/>
      </rPr>
      <t xml:space="preserve"> </t>
    </r>
    <r>
      <rPr>
        <sz val="11"/>
        <color theme="1"/>
        <rFont val="맑은 고딕"/>
        <family val="1"/>
        <charset val="129"/>
      </rPr>
      <t>강화</t>
    </r>
    <r>
      <rPr>
        <sz val="11"/>
        <color theme="1"/>
        <rFont val="Calibri"/>
        <family val="1"/>
      </rPr>
      <t xml:space="preserve">
  </t>
    </r>
    <r>
      <rPr>
        <sz val="11"/>
        <color theme="1"/>
        <rFont val="Microsoft JhengHei"/>
        <family val="1"/>
      </rPr>
      <t>└</t>
    </r>
    <r>
      <rPr>
        <sz val="11"/>
        <color theme="1"/>
        <rFont val="Calibri"/>
        <family val="1"/>
      </rPr>
      <t xml:space="preserve"> </t>
    </r>
    <r>
      <rPr>
        <sz val="11"/>
        <color theme="1"/>
        <rFont val="맑은 고딕"/>
        <family val="1"/>
        <charset val="129"/>
      </rPr>
      <t>품질</t>
    </r>
    <r>
      <rPr>
        <sz val="11"/>
        <color theme="1"/>
        <rFont val="Calibri"/>
        <family val="1"/>
      </rPr>
      <t xml:space="preserve"> </t>
    </r>
    <r>
      <rPr>
        <sz val="11"/>
        <color theme="1"/>
        <rFont val="맑은 고딕"/>
        <family val="1"/>
        <charset val="129"/>
      </rPr>
      <t>비용</t>
    </r>
    <r>
      <rPr>
        <sz val="11"/>
        <color theme="1"/>
        <rFont val="Calibri"/>
        <family val="1"/>
      </rPr>
      <t xml:space="preserve"> </t>
    </r>
    <r>
      <rPr>
        <sz val="11"/>
        <color theme="1"/>
        <rFont val="맑은 고딕"/>
        <family val="1"/>
        <charset val="129"/>
      </rPr>
      <t>발생</t>
    </r>
    <r>
      <rPr>
        <sz val="11"/>
        <color theme="1"/>
        <rFont val="Calibri"/>
        <family val="1"/>
      </rPr>
      <t xml:space="preserve"> </t>
    </r>
    <r>
      <rPr>
        <sz val="11"/>
        <color theme="1"/>
        <rFont val="맑은 고딕"/>
        <family val="1"/>
        <charset val="129"/>
      </rPr>
      <t>관련</t>
    </r>
    <r>
      <rPr>
        <sz val="11"/>
        <color theme="1"/>
        <rFont val="Calibri"/>
        <family val="1"/>
      </rPr>
      <t xml:space="preserve"> </t>
    </r>
    <r>
      <rPr>
        <sz val="11"/>
        <color theme="1"/>
        <rFont val="맑은 고딕"/>
        <family val="1"/>
        <charset val="129"/>
      </rPr>
      <t>협력사</t>
    </r>
    <r>
      <rPr>
        <sz val="11"/>
        <color theme="1"/>
        <rFont val="Calibri"/>
        <family val="1"/>
      </rPr>
      <t xml:space="preserve"> </t>
    </r>
    <r>
      <rPr>
        <sz val="11"/>
        <color theme="1"/>
        <rFont val="맑은 고딕"/>
        <family val="1"/>
        <charset val="129"/>
      </rPr>
      <t>활동</t>
    </r>
    <r>
      <rPr>
        <sz val="11"/>
        <color theme="1"/>
        <rFont val="Calibri"/>
        <family val="1"/>
      </rPr>
      <t xml:space="preserve"> </t>
    </r>
    <r>
      <rPr>
        <sz val="11"/>
        <color theme="1"/>
        <rFont val="맑은 고딕"/>
        <family val="1"/>
        <charset val="129"/>
      </rPr>
      <t>여부에</t>
    </r>
    <r>
      <rPr>
        <sz val="11"/>
        <color theme="1"/>
        <rFont val="Calibri"/>
        <family val="1"/>
      </rPr>
      <t xml:space="preserve"> </t>
    </r>
    <r>
      <rPr>
        <sz val="11"/>
        <color theme="1"/>
        <rFont val="맑은 고딕"/>
        <family val="1"/>
        <charset val="129"/>
      </rPr>
      <t>따라</t>
    </r>
    <r>
      <rPr>
        <sz val="11"/>
        <color theme="1"/>
        <rFont val="Calibri"/>
        <family val="1"/>
      </rPr>
      <t xml:space="preserve"> </t>
    </r>
    <r>
      <rPr>
        <sz val="11"/>
        <color theme="1"/>
        <rFont val="맑은 고딕"/>
        <family val="1"/>
        <charset val="129"/>
      </rPr>
      <t>가감</t>
    </r>
    <r>
      <rPr>
        <sz val="11"/>
        <color theme="1"/>
        <rFont val="Calibri"/>
        <family val="1"/>
      </rPr>
      <t xml:space="preserve"> </t>
    </r>
    <r>
      <rPr>
        <sz val="11"/>
        <color theme="1"/>
        <rFont val="맑은 고딕"/>
        <family val="1"/>
        <charset val="129"/>
      </rPr>
      <t>프로세스</t>
    </r>
    <r>
      <rPr>
        <sz val="11"/>
        <color theme="1"/>
        <rFont val="Calibri"/>
        <family val="1"/>
      </rPr>
      <t xml:space="preserve"> </t>
    </r>
    <r>
      <rPr>
        <sz val="11"/>
        <color theme="1"/>
        <rFont val="맑은 고딕"/>
        <family val="1"/>
        <charset val="129"/>
      </rPr>
      <t>정립</t>
    </r>
    <r>
      <rPr>
        <sz val="11"/>
        <color theme="1"/>
        <rFont val="Calibri"/>
        <family val="1"/>
      </rPr>
      <t xml:space="preserve"> </t>
    </r>
    <r>
      <rPr>
        <sz val="11"/>
        <color theme="1"/>
        <rFont val="맑은 고딕"/>
        <family val="1"/>
        <charset val="129"/>
      </rPr>
      <t>예정</t>
    </r>
    <r>
      <rPr>
        <sz val="11"/>
        <color theme="1"/>
        <rFont val="Calibri"/>
        <family val="1"/>
      </rPr>
      <t xml:space="preserve">
     </t>
    </r>
    <r>
      <rPr>
        <sz val="11"/>
        <color theme="1"/>
        <rFont val="Segoe UI Symbol"/>
        <family val="1"/>
      </rPr>
      <t>▶</t>
    </r>
    <r>
      <rPr>
        <sz val="11"/>
        <color theme="1"/>
        <rFont val="Calibri"/>
        <family val="1"/>
      </rPr>
      <t xml:space="preserve"> </t>
    </r>
    <r>
      <rPr>
        <sz val="11"/>
        <color theme="1"/>
        <rFont val="맑은 고딕"/>
        <family val="1"/>
        <charset val="129"/>
      </rPr>
      <t>재발방지위해</t>
    </r>
    <r>
      <rPr>
        <sz val="11"/>
        <color theme="1"/>
        <rFont val="Calibri"/>
        <family val="1"/>
      </rPr>
      <t xml:space="preserve"> </t>
    </r>
    <r>
      <rPr>
        <sz val="11"/>
        <color theme="1"/>
        <rFont val="맑은 고딕"/>
        <family val="1"/>
        <charset val="129"/>
      </rPr>
      <t>발생건별</t>
    </r>
    <r>
      <rPr>
        <sz val="11"/>
        <color theme="1"/>
        <rFont val="Calibri"/>
        <family val="1"/>
      </rPr>
      <t xml:space="preserve">  </t>
    </r>
    <r>
      <rPr>
        <sz val="11"/>
        <color theme="1"/>
        <rFont val="맑은 고딕"/>
        <family val="1"/>
        <charset val="129"/>
      </rPr>
      <t>교육</t>
    </r>
    <r>
      <rPr>
        <sz val="11"/>
        <color theme="1"/>
        <rFont val="Calibri"/>
        <family val="1"/>
      </rPr>
      <t xml:space="preserve"> </t>
    </r>
    <r>
      <rPr>
        <sz val="11"/>
        <color theme="1"/>
        <rFont val="맑은 고딕"/>
        <family val="1"/>
        <charset val="129"/>
      </rPr>
      <t>실시</t>
    </r>
    <r>
      <rPr>
        <sz val="11"/>
        <color theme="1"/>
        <rFont val="Calibri"/>
        <family val="1"/>
      </rPr>
      <t xml:space="preserve"> 
     </t>
    </r>
    <r>
      <rPr>
        <sz val="11"/>
        <color theme="1"/>
        <rFont val="Segoe UI Symbol"/>
        <family val="1"/>
      </rPr>
      <t>▶</t>
    </r>
    <r>
      <rPr>
        <sz val="11"/>
        <color theme="1"/>
        <rFont val="Calibri"/>
        <family val="1"/>
      </rPr>
      <t xml:space="preserve"> </t>
    </r>
    <r>
      <rPr>
        <sz val="11"/>
        <color theme="1"/>
        <rFont val="맑은 고딕"/>
        <family val="1"/>
        <charset val="129"/>
      </rPr>
      <t>고질</t>
    </r>
    <r>
      <rPr>
        <sz val="11"/>
        <color theme="1"/>
        <rFont val="Calibri"/>
        <family val="1"/>
      </rPr>
      <t xml:space="preserve"> </t>
    </r>
    <r>
      <rPr>
        <sz val="11"/>
        <color theme="1"/>
        <rFont val="맑은 고딕"/>
        <family val="1"/>
        <charset val="129"/>
      </rPr>
      <t>문제</t>
    </r>
    <r>
      <rPr>
        <sz val="11"/>
        <color theme="1"/>
        <rFont val="Calibri"/>
        <family val="1"/>
      </rPr>
      <t xml:space="preserve"> </t>
    </r>
    <r>
      <rPr>
        <sz val="11"/>
        <color theme="1"/>
        <rFont val="맑은 고딕"/>
        <family val="1"/>
        <charset val="129"/>
      </rPr>
      <t>개선</t>
    </r>
    <r>
      <rPr>
        <sz val="11"/>
        <color theme="1"/>
        <rFont val="Calibri"/>
        <family val="1"/>
      </rPr>
      <t xml:space="preserve"> </t>
    </r>
    <r>
      <rPr>
        <sz val="11"/>
        <color theme="1"/>
        <rFont val="맑은 고딕"/>
        <family val="1"/>
        <charset val="129"/>
      </rPr>
      <t>클래임</t>
    </r>
    <r>
      <rPr>
        <sz val="11"/>
        <color theme="1"/>
        <rFont val="Calibri"/>
        <family val="1"/>
      </rPr>
      <t xml:space="preserve"> </t>
    </r>
    <r>
      <rPr>
        <sz val="11"/>
        <color theme="1"/>
        <rFont val="맑은 고딕"/>
        <family val="1"/>
        <charset val="129"/>
      </rPr>
      <t>감소</t>
    </r>
    <r>
      <rPr>
        <sz val="11"/>
        <color theme="1"/>
        <rFont val="현대하모니 L"/>
        <family val="1"/>
        <charset val="129"/>
      </rPr>
      <t xml:space="preserve">
</t>
    </r>
    <phoneticPr fontId="50" type="noConversion"/>
  </si>
  <si>
    <t>회전율/백만원</t>
  </si>
  <si>
    <t>생산효율</t>
  </si>
  <si>
    <t>고객클레임</t>
  </si>
  <si>
    <t>폐기비용</t>
  </si>
  <si>
    <t>조기달성</t>
  </si>
  <si>
    <t>간접제외원</t>
  </si>
  <si>
    <t>일반경비율</t>
  </si>
  <si>
    <t>적기보고</t>
  </si>
  <si>
    <t>신차평가</t>
  </si>
  <si>
    <t>월</t>
    <phoneticPr fontId="50" type="noConversion"/>
  </si>
  <si>
    <t>누계</t>
    <phoneticPr fontId="50" type="noConversion"/>
  </si>
  <si>
    <t>2024. JAN - PLAN</t>
  </si>
  <si>
    <t>2024. JAN - ACTUAL</t>
  </si>
  <si>
    <t>2024. FEB - PLAN</t>
  </si>
  <si>
    <t>2024. FEB - ACTUAL</t>
  </si>
  <si>
    <t>2024. MARCH - PLAN</t>
  </si>
  <si>
    <t>2024. MARCH - ACTUAL</t>
  </si>
  <si>
    <t>2024. APRIL - PLAN</t>
  </si>
  <si>
    <t>2024. APRIL - ACTUAL</t>
  </si>
  <si>
    <t>2024. MAY - PLAN</t>
  </si>
  <si>
    <t>2024. MAY - ACTUAL</t>
  </si>
  <si>
    <t>2024. JUNE - PLAN</t>
  </si>
  <si>
    <t>2024. JUNE - ACTUAL</t>
  </si>
  <si>
    <t>2024. JULY - PLAN</t>
  </si>
  <si>
    <t>2024. JULY - ACTUAL</t>
  </si>
  <si>
    <t>2024. AUGUST - PLAN</t>
  </si>
  <si>
    <t>2024. AUGUTST - NEW PLAN</t>
  </si>
  <si>
    <t>2024. SEPTEMBER - PLAN</t>
  </si>
  <si>
    <t>2024. SEPTEMBER - ACTUAL</t>
  </si>
  <si>
    <t>2024. OCTOBER - PLAN</t>
  </si>
  <si>
    <t>2024. OCTOBER - ACTUAL</t>
  </si>
  <si>
    <t>2024. NOVEMBER - PLAN</t>
  </si>
  <si>
    <t>2024. NOVEMBER - ACTUAL</t>
  </si>
  <si>
    <t>2024. DECEMBER - PLAN</t>
  </si>
  <si>
    <t>2024. DECEMBER - ACTUAL</t>
  </si>
  <si>
    <t>2024 경비 예산 - 본사 기준</t>
    <phoneticPr fontId="20" type="noConversion"/>
  </si>
  <si>
    <t>2024 경비 실적 - 본사 기준</t>
    <phoneticPr fontId="20" type="noConversion"/>
  </si>
  <si>
    <r>
      <t>202</t>
    </r>
    <r>
      <rPr>
        <b/>
        <sz val="9"/>
        <rFont val="맑은 고딕"/>
        <family val="1"/>
        <charset val="129"/>
      </rPr>
      <t>4</t>
    </r>
    <r>
      <rPr>
        <b/>
        <sz val="9"/>
        <rFont val="현대하모니 L"/>
        <family val="1"/>
        <charset val="129"/>
      </rPr>
      <t>년 계획</t>
    </r>
    <phoneticPr fontId="20" type="noConversion"/>
  </si>
  <si>
    <r>
      <t>202</t>
    </r>
    <r>
      <rPr>
        <b/>
        <sz val="9"/>
        <rFont val="맑은 고딕"/>
        <family val="1"/>
        <charset val="129"/>
      </rPr>
      <t>4</t>
    </r>
    <r>
      <rPr>
        <b/>
        <sz val="9"/>
        <rFont val="현대하모니 L"/>
        <family val="1"/>
        <charset val="129"/>
      </rPr>
      <t>년 경영성 효과</t>
    </r>
    <phoneticPr fontId="20" type="noConversion"/>
  </si>
  <si>
    <r>
      <t>202</t>
    </r>
    <r>
      <rPr>
        <b/>
        <sz val="9"/>
        <rFont val="맑은 고딕"/>
        <family val="1"/>
        <charset val="129"/>
      </rPr>
      <t>4</t>
    </r>
    <r>
      <rPr>
        <b/>
        <sz val="9"/>
        <rFont val="현대하모니 L"/>
        <family val="1"/>
        <charset val="129"/>
      </rPr>
      <t>년 당월실적</t>
    </r>
    <phoneticPr fontId="20" type="noConversion"/>
  </si>
  <si>
    <r>
      <t>202</t>
    </r>
    <r>
      <rPr>
        <b/>
        <sz val="9"/>
        <rFont val="맑은 고딕"/>
        <family val="1"/>
        <charset val="129"/>
      </rPr>
      <t>4</t>
    </r>
    <r>
      <rPr>
        <b/>
        <sz val="9"/>
        <rFont val="현대하모니 L"/>
        <family val="1"/>
        <charset val="129"/>
      </rPr>
      <t>년 누계실적</t>
    </r>
    <phoneticPr fontId="20" type="noConversion"/>
  </si>
  <si>
    <t>○ 2024년 만누르공장 손익실적</t>
    <phoneticPr fontId="0" type="noConversion"/>
  </si>
  <si>
    <t>2024년 계획</t>
    <phoneticPr fontId="0" type="noConversion"/>
  </si>
  <si>
    <r>
      <rPr>
        <sz val="11"/>
        <color theme="1"/>
        <rFont val="Segoe UI Symbol"/>
        <family val="1"/>
      </rPr>
      <t>▣</t>
    </r>
    <r>
      <rPr>
        <sz val="11"/>
        <color theme="1"/>
        <rFont val="현대하모니 L"/>
        <family val="1"/>
        <charset val="129"/>
      </rPr>
      <t xml:space="preserve"> 재료비 초과 내역</t>
    </r>
    <r>
      <rPr>
        <sz val="11"/>
        <color theme="1"/>
        <rFont val="맑은 고딕"/>
        <family val="1"/>
        <charset val="129"/>
      </rPr>
      <t xml:space="preserve"> (누계 기준)</t>
    </r>
    <phoneticPr fontId="206" type="noConversion"/>
  </si>
  <si>
    <t xml:space="preserve">   1. 초과 금액</t>
    <phoneticPr fontId="206" type="noConversion"/>
  </si>
  <si>
    <t xml:space="preserve">      (1) 총 매출액</t>
    <phoneticPr fontId="206" type="noConversion"/>
  </si>
  <si>
    <t xml:space="preserve">      (2) 초과 비율</t>
    <phoneticPr fontId="206" type="noConversion"/>
  </si>
  <si>
    <r>
      <rPr>
        <sz val="11"/>
        <color theme="1"/>
        <rFont val="맑은 고딕"/>
        <family val="1"/>
        <charset val="129"/>
      </rPr>
      <t xml:space="preserve">             </t>
    </r>
    <r>
      <rPr>
        <sz val="11"/>
        <color theme="1"/>
        <rFont val="현대하모니 L"/>
        <family val="1"/>
        <charset val="129"/>
      </rPr>
      <t>초과 금액</t>
    </r>
    <phoneticPr fontId="206" type="noConversion"/>
  </si>
  <si>
    <t xml:space="preserve">   2. 주요 내역</t>
    <phoneticPr fontId="206" type="noConversion"/>
  </si>
  <si>
    <t>+ 재료비 증가, - 재료비 감소</t>
    <phoneticPr fontId="50" type="noConversion"/>
  </si>
  <si>
    <t>내역</t>
  </si>
  <si>
    <t>금액</t>
    <phoneticPr fontId="206" type="noConversion"/>
  </si>
  <si>
    <t>기타</t>
    <phoneticPr fontId="206" type="noConversion"/>
  </si>
  <si>
    <t>합계</t>
    <phoneticPr fontId="206" type="noConversion"/>
  </si>
  <si>
    <t>차이</t>
    <phoneticPr fontId="206" type="noConversion"/>
  </si>
  <si>
    <t>계정과목명</t>
    <phoneticPr fontId="19" type="noConversion"/>
  </si>
  <si>
    <t>2024년 계획</t>
    <phoneticPr fontId="20" type="noConversion"/>
  </si>
  <si>
    <t>누계실적</t>
    <phoneticPr fontId="19" type="noConversion"/>
  </si>
  <si>
    <t>계획대비 분석</t>
    <phoneticPr fontId="19" type="noConversion"/>
  </si>
  <si>
    <t>계획</t>
    <phoneticPr fontId="20" type="noConversion"/>
  </si>
  <si>
    <t>실적</t>
    <phoneticPr fontId="20" type="noConversion"/>
  </si>
  <si>
    <t>차액</t>
    <phoneticPr fontId="19" type="noConversion"/>
  </si>
  <si>
    <t>차율</t>
    <phoneticPr fontId="19" type="noConversion"/>
  </si>
  <si>
    <t>실적율</t>
    <phoneticPr fontId="19" type="noConversion"/>
  </si>
  <si>
    <t>증감사유</t>
    <phoneticPr fontId="19" type="noConversion"/>
  </si>
  <si>
    <r>
      <t>'2</t>
    </r>
    <r>
      <rPr>
        <b/>
        <sz val="12"/>
        <color theme="1"/>
        <rFont val="맑은 고딕"/>
        <family val="1"/>
        <charset val="129"/>
      </rPr>
      <t>4</t>
    </r>
    <r>
      <rPr>
        <b/>
        <sz val="12"/>
        <color theme="1"/>
        <rFont val="현대하모니 L"/>
        <family val="1"/>
        <charset val="129"/>
      </rPr>
      <t>년</t>
    </r>
    <phoneticPr fontId="50" type="noConversion"/>
  </si>
  <si>
    <r>
      <t>2</t>
    </r>
    <r>
      <rPr>
        <b/>
        <sz val="12"/>
        <color theme="1"/>
        <rFont val="맑은 고딕"/>
        <family val="1"/>
        <charset val="129"/>
      </rPr>
      <t>4</t>
    </r>
    <r>
      <rPr>
        <b/>
        <sz val="12"/>
        <color theme="1"/>
        <rFont val="현대하모니 L"/>
        <family val="1"/>
        <charset val="129"/>
      </rPr>
      <t>년 당월</t>
    </r>
    <phoneticPr fontId="50" type="noConversion"/>
  </si>
  <si>
    <r>
      <t>2</t>
    </r>
    <r>
      <rPr>
        <b/>
        <sz val="12"/>
        <color theme="1"/>
        <rFont val="맑은 고딕"/>
        <family val="1"/>
        <charset val="129"/>
      </rPr>
      <t>4</t>
    </r>
    <r>
      <rPr>
        <b/>
        <sz val="12"/>
        <color theme="1"/>
        <rFont val="현대하모니 L"/>
        <family val="1"/>
        <charset val="129"/>
      </rPr>
      <t>년 누계</t>
    </r>
    <phoneticPr fontId="50" type="noConversion"/>
  </si>
  <si>
    <r>
      <t>'2</t>
    </r>
    <r>
      <rPr>
        <b/>
        <sz val="12"/>
        <color theme="1"/>
        <rFont val="맑은 고딕"/>
        <family val="1"/>
        <charset val="129"/>
      </rPr>
      <t>3</t>
    </r>
    <r>
      <rPr>
        <b/>
        <sz val="12"/>
        <color theme="1"/>
        <rFont val="현대하모니 L"/>
        <family val="1"/>
        <charset val="129"/>
      </rPr>
      <t>년</t>
    </r>
    <phoneticPr fontId="73" type="noConversion"/>
  </si>
  <si>
    <r>
      <t>'2</t>
    </r>
    <r>
      <rPr>
        <b/>
        <sz val="12"/>
        <color theme="1"/>
        <rFont val="맑은 고딕"/>
        <family val="1"/>
        <charset val="129"/>
      </rPr>
      <t>4</t>
    </r>
    <r>
      <rPr>
        <b/>
        <sz val="12"/>
        <color theme="1"/>
        <rFont val="현대하모니 L"/>
        <family val="1"/>
        <charset val="129"/>
      </rPr>
      <t>년</t>
    </r>
    <phoneticPr fontId="73" type="noConversion"/>
  </si>
  <si>
    <r>
      <t>주) “2</t>
    </r>
    <r>
      <rPr>
        <sz val="11"/>
        <color theme="1"/>
        <rFont val="맑은 고딕"/>
        <family val="1"/>
        <charset val="129"/>
      </rPr>
      <t>3</t>
    </r>
    <r>
      <rPr>
        <sz val="11"/>
        <color theme="1"/>
        <rFont val="현대하모니 L"/>
        <family val="1"/>
        <charset val="129"/>
      </rPr>
      <t>년, “2</t>
    </r>
    <r>
      <rPr>
        <sz val="11"/>
        <color theme="1"/>
        <rFont val="맑은 고딕"/>
        <family val="1"/>
        <charset val="129"/>
      </rPr>
      <t>4</t>
    </r>
    <r>
      <rPr>
        <sz val="11"/>
        <color theme="1"/>
        <rFont val="현대하모니 L"/>
        <family val="1"/>
        <charset val="129"/>
      </rPr>
      <t>년 년도별 사업계획 환율 적용</t>
    </r>
    <phoneticPr fontId="50" type="noConversion"/>
  </si>
  <si>
    <r>
      <t>1.2023년 실적 및 202</t>
    </r>
    <r>
      <rPr>
        <b/>
        <sz val="11"/>
        <rFont val="맑은 고딕"/>
        <family val="1"/>
        <charset val="129"/>
      </rPr>
      <t>4</t>
    </r>
    <r>
      <rPr>
        <b/>
        <sz val="11"/>
        <rFont val="현대하모니 L"/>
        <family val="1"/>
        <charset val="129"/>
      </rPr>
      <t>년 계획</t>
    </r>
    <phoneticPr fontId="50" type="noConversion"/>
  </si>
  <si>
    <r>
      <t>202</t>
    </r>
    <r>
      <rPr>
        <b/>
        <sz val="9"/>
        <rFont val="맑은 고딕"/>
        <family val="1"/>
        <charset val="129"/>
      </rPr>
      <t>3</t>
    </r>
    <r>
      <rPr>
        <b/>
        <sz val="9"/>
        <rFont val="현대하모니 L"/>
        <family val="1"/>
        <charset val="129"/>
      </rPr>
      <t>년 누계실적</t>
    </r>
    <phoneticPr fontId="50" type="noConversion"/>
  </si>
  <si>
    <r>
      <t>202</t>
    </r>
    <r>
      <rPr>
        <b/>
        <sz val="9"/>
        <rFont val="맑은 고딕"/>
        <family val="1"/>
        <charset val="129"/>
      </rPr>
      <t>4</t>
    </r>
    <r>
      <rPr>
        <b/>
        <sz val="9"/>
        <rFont val="현대하모니 L"/>
        <family val="1"/>
        <charset val="129"/>
      </rPr>
      <t>년 누계목표</t>
    </r>
    <phoneticPr fontId="50" type="noConversion"/>
  </si>
  <si>
    <r>
      <t>202</t>
    </r>
    <r>
      <rPr>
        <b/>
        <sz val="9"/>
        <rFont val="맑은 고딕"/>
        <family val="1"/>
        <charset val="129"/>
      </rPr>
      <t>4</t>
    </r>
    <r>
      <rPr>
        <b/>
        <sz val="9"/>
        <rFont val="현대하모니 L"/>
        <family val="1"/>
        <charset val="129"/>
      </rPr>
      <t>년 누계실적</t>
    </r>
    <phoneticPr fontId="50" type="noConversion"/>
  </si>
  <si>
    <t>■ 2024년 투자계획(예산)</t>
    <phoneticPr fontId="20" type="noConversion"/>
  </si>
  <si>
    <t>투자예상액</t>
    <phoneticPr fontId="20" type="noConversion"/>
  </si>
  <si>
    <t>금형</t>
    <phoneticPr fontId="18" type="noConversion"/>
  </si>
  <si>
    <t>금형 공정개선 관련 금형신작 및 수정 업무</t>
    <phoneticPr fontId="57" type="noConversion"/>
  </si>
  <si>
    <t>1~10월</t>
    <phoneticPr fontId="57" type="noConversion"/>
  </si>
  <si>
    <t>금형팀</t>
    <phoneticPr fontId="18" type="noConversion"/>
  </si>
  <si>
    <t>인도1공장</t>
  </si>
  <si>
    <t>보전팀</t>
  </si>
  <si>
    <t>QXI/PS7I/SU2I</t>
    <phoneticPr fontId="18" type="noConversion"/>
  </si>
  <si>
    <t>구축물</t>
    <phoneticPr fontId="18" type="noConversion"/>
  </si>
  <si>
    <t>4월</t>
    <phoneticPr fontId="57" type="noConversion"/>
  </si>
  <si>
    <t>공용</t>
    <phoneticPr fontId="18" type="noConversion"/>
  </si>
  <si>
    <t>현대로보트 수리자재 구매(CO2로보트 - 설비 오바홀)</t>
    <phoneticPr fontId="18" type="noConversion"/>
  </si>
  <si>
    <t>6~9월</t>
    <phoneticPr fontId="18" type="noConversion"/>
  </si>
  <si>
    <t>안전관리</t>
    <phoneticPr fontId="18" type="noConversion"/>
  </si>
  <si>
    <t>디젤보관장 안전라이센스 등록</t>
    <phoneticPr fontId="18" type="noConversion"/>
  </si>
  <si>
    <t>무형자산</t>
    <phoneticPr fontId="18" type="noConversion"/>
  </si>
  <si>
    <t>공정개선
&amp;자체 제작</t>
    <phoneticPr fontId="57" type="noConversion"/>
  </si>
  <si>
    <t>24년 공정개선 및 원가절감 세부 추진 계획 관련 개선 투자 비용 (공정개선, 공정용/완성품 PLT 자체제작, 안전팬스 제작,설치 및 공장개선 활동)</t>
    <phoneticPr fontId="57" type="noConversion"/>
  </si>
  <si>
    <t>3~10월</t>
    <phoneticPr fontId="18" type="noConversion"/>
  </si>
  <si>
    <t>공구와기구</t>
  </si>
  <si>
    <t>SU2I</t>
    <phoneticPr fontId="18" type="noConversion"/>
  </si>
  <si>
    <t>전용기</t>
    <phoneticPr fontId="18" type="noConversion"/>
  </si>
  <si>
    <t>SU2I 다단레치 - 조립 및 검사 전용기 7EA / CO2로보트 1EA</t>
    <phoneticPr fontId="18" type="noConversion"/>
  </si>
  <si>
    <t>7월</t>
    <phoneticPr fontId="18" type="noConversion"/>
  </si>
  <si>
    <t>SU2I 다단레치 금형(1 LOT)</t>
    <phoneticPr fontId="18" type="noConversion"/>
  </si>
  <si>
    <t>SU2I EV</t>
    <phoneticPr fontId="18" type="noConversion"/>
  </si>
  <si>
    <t>SU2I EV 버스바 전용라인(2.6만대 기준) - 조립 및 검사 전용기 6EA</t>
    <phoneticPr fontId="18" type="noConversion"/>
  </si>
  <si>
    <t>3톤 지게차 구매(생산팀 지게차 교체)</t>
    <phoneticPr fontId="18" type="noConversion"/>
  </si>
  <si>
    <t>UPS</t>
    <phoneticPr fontId="18" type="noConversion"/>
  </si>
  <si>
    <t>기계장치</t>
    <phoneticPr fontId="18" type="noConversion"/>
  </si>
  <si>
    <t>에어컨(UPS BATTERY ROOM 설치)</t>
    <phoneticPr fontId="18" type="noConversion"/>
  </si>
  <si>
    <t>2월</t>
    <phoneticPr fontId="18" type="noConversion"/>
  </si>
  <si>
    <t>보전팀</t>
    <phoneticPr fontId="18" type="noConversion"/>
  </si>
  <si>
    <t>비품</t>
    <phoneticPr fontId="18" type="noConversion"/>
  </si>
  <si>
    <t>LED 전등 신규 설치 및 노후 제품 교체</t>
    <phoneticPr fontId="18" type="noConversion"/>
  </si>
  <si>
    <t>1~3월</t>
    <phoneticPr fontId="18" type="noConversion"/>
  </si>
  <si>
    <t>SU2I LWB PE</t>
    <phoneticPr fontId="18" type="noConversion"/>
  </si>
  <si>
    <t>SU2I LWB PE 2열,3열 시트 전용라인(1 LOT)</t>
    <phoneticPr fontId="18" type="noConversion"/>
  </si>
  <si>
    <t>선풍기</t>
    <phoneticPr fontId="18" type="noConversion"/>
  </si>
  <si>
    <t>라인 작업자 선풍기 구매 및 수리</t>
    <phoneticPr fontId="18" type="noConversion"/>
  </si>
  <si>
    <t>5월</t>
    <phoneticPr fontId="18" type="noConversion"/>
  </si>
  <si>
    <t>설비보전</t>
    <phoneticPr fontId="18" type="noConversion"/>
  </si>
  <si>
    <t>퐁갈 연휴 설비 보전활동</t>
    <phoneticPr fontId="18" type="noConversion"/>
  </si>
  <si>
    <t>셧다운 연휴 설비 보전활동</t>
    <phoneticPr fontId="18" type="noConversion"/>
  </si>
  <si>
    <t>디왈리 연휴 설비 보전활동</t>
    <phoneticPr fontId="18" type="noConversion"/>
  </si>
  <si>
    <t>11월</t>
    <phoneticPr fontId="18" type="noConversion"/>
  </si>
  <si>
    <t>SU2I EV 버스바 전용라인 폐쇄구조물 건축(중2층) - 리프트 2대</t>
    <phoneticPr fontId="18" type="noConversion"/>
  </si>
  <si>
    <t>5~7월</t>
    <phoneticPr fontId="18" type="noConversion"/>
  </si>
  <si>
    <t>컴프레셔 소모품교체(케이져 - 1대)</t>
    <phoneticPr fontId="18" type="noConversion"/>
  </si>
  <si>
    <t>10월</t>
    <phoneticPr fontId="18" type="noConversion"/>
  </si>
  <si>
    <t>프레스 소모품교체(모터베어링 8대분)</t>
    <phoneticPr fontId="18" type="noConversion"/>
  </si>
  <si>
    <t>1월</t>
    <phoneticPr fontId="50" type="noConversion"/>
  </si>
  <si>
    <t>2월</t>
    <phoneticPr fontId="50" type="noConversion"/>
  </si>
  <si>
    <t>3월</t>
    <phoneticPr fontId="50" type="noConversion"/>
  </si>
  <si>
    <t>현대로보트 수리자재 구매(CO2로보트 - 설비 오바홀)</t>
  </si>
  <si>
    <t>디젤보관장 안전라이센스 등록</t>
  </si>
  <si>
    <t>24년 공정개선 및 원가절감 세부 추진 계획 관련 개선 투자 비용 (공정개선, 공정용/완성품 PLT 자체제작, 안전팬스 제작,설치 및 공장개선 활동)</t>
  </si>
  <si>
    <t>SU2I 다단레치 - 조립 및 검사 전용기 7EA / CO2로보트 1EA</t>
  </si>
  <si>
    <t>SU2I 다단레치 금형(1 LOT)</t>
  </si>
  <si>
    <t>SU2I EV 버스바 전용라인(2.6만대 기준) - 조립 및 검사 전용기 6EA</t>
  </si>
  <si>
    <t>3톤 지게차 구매(생산팀 지게차 교체)</t>
  </si>
  <si>
    <t>LED 전등 신규 설치 및 노후 제품 교체</t>
  </si>
  <si>
    <t>SU2I LWB PE 2열,3열 시트 전용라인(1 LOT)</t>
  </si>
  <si>
    <t>라인 작업자 선풍기 구매 및 수리</t>
  </si>
  <si>
    <t>퐁갈 연휴 설비 보전활동</t>
  </si>
  <si>
    <t>셧다운 연휴 설비 보전활동</t>
  </si>
  <si>
    <t>디왈리 연휴 설비 보전활동</t>
  </si>
  <si>
    <t>SU2I EV 버스바 전용라인 폐쇄구조물 건축(중2층) - 리프트 2대</t>
  </si>
  <si>
    <t>컴프레셔 소모품교체(케이져 - 1대)</t>
  </si>
  <si>
    <t>프레스 소모품교체(모터베어링 8대분)</t>
  </si>
  <si>
    <t>QXI/PS7I/SU2I</t>
  </si>
  <si>
    <t>SU2I</t>
  </si>
  <si>
    <t>SU2I EV</t>
  </si>
  <si>
    <t>SU2I LWB PE</t>
  </si>
  <si>
    <t>월별 투자비 계획</t>
    <phoneticPr fontId="50" type="noConversion"/>
  </si>
  <si>
    <t>월별 투자비 실적</t>
    <phoneticPr fontId="50" type="noConversion"/>
  </si>
  <si>
    <r>
      <t>202</t>
    </r>
    <r>
      <rPr>
        <sz val="11"/>
        <color theme="1"/>
        <rFont val="맑은 고딕"/>
        <family val="1"/>
        <charset val="129"/>
      </rPr>
      <t>4</t>
    </r>
    <r>
      <rPr>
        <sz val="11"/>
        <color theme="1"/>
        <rFont val="현대하모니 L"/>
        <family val="1"/>
        <charset val="129"/>
      </rPr>
      <t>년
생산성목표</t>
    </r>
    <phoneticPr fontId="165" type="noConversion"/>
  </si>
  <si>
    <r>
      <t>202</t>
    </r>
    <r>
      <rPr>
        <sz val="11"/>
        <color theme="1"/>
        <rFont val="맑은 고딕"/>
        <family val="1"/>
        <charset val="129"/>
      </rPr>
      <t>3</t>
    </r>
    <r>
      <rPr>
        <sz val="11"/>
        <color theme="1"/>
        <rFont val="현대하모니 L"/>
        <family val="1"/>
        <charset val="129"/>
      </rPr>
      <t>년</t>
    </r>
    <phoneticPr fontId="165" type="noConversion"/>
  </si>
  <si>
    <r>
      <t>202</t>
    </r>
    <r>
      <rPr>
        <sz val="11"/>
        <color theme="1"/>
        <rFont val="맑은 고딕"/>
        <family val="1"/>
        <charset val="129"/>
      </rPr>
      <t>4</t>
    </r>
    <r>
      <rPr>
        <sz val="11"/>
        <color theme="1"/>
        <rFont val="현대하모니 L"/>
        <family val="1"/>
        <charset val="129"/>
      </rPr>
      <t>년</t>
    </r>
    <phoneticPr fontId="165" type="noConversion"/>
  </si>
  <si>
    <t>1. 2024년 계획(상반기 70% 이상 달성목표)</t>
    <phoneticPr fontId="19" type="noConversion"/>
  </si>
  <si>
    <t>■ 부서별 24년 원가절감 계획</t>
    <phoneticPr fontId="20" type="noConversion"/>
  </si>
  <si>
    <t>2024년
합 계</t>
    <phoneticPr fontId="165" type="noConversion"/>
  </si>
  <si>
    <t>2023년 실적</t>
    <phoneticPr fontId="20" type="noConversion"/>
  </si>
  <si>
    <t>1. 2023년 월별 실적</t>
    <phoneticPr fontId="20" type="noConversion"/>
  </si>
  <si>
    <t>2024년 추정액</t>
    <phoneticPr fontId="20" type="noConversion"/>
  </si>
  <si>
    <r>
      <rPr>
        <b/>
        <sz val="20"/>
        <color rgb="FF000080"/>
        <rFont val="현대하모니 L"/>
        <family val="1"/>
      </rPr>
      <t>○</t>
    </r>
    <r>
      <rPr>
        <b/>
        <sz val="20"/>
        <color indexed="18"/>
        <rFont val="현대하모니 L"/>
        <family val="1"/>
        <charset val="129"/>
      </rPr>
      <t xml:space="preserve"> 2024년 </t>
    </r>
    <r>
      <rPr>
        <b/>
        <sz val="20"/>
        <color rgb="FF000080"/>
        <rFont val="Arial Unicode MS"/>
        <family val="1"/>
        <charset val="129"/>
      </rPr>
      <t>만누르</t>
    </r>
    <r>
      <rPr>
        <b/>
        <sz val="20"/>
        <color indexed="18"/>
        <rFont val="현대하모니 L"/>
        <family val="1"/>
        <charset val="129"/>
      </rPr>
      <t xml:space="preserve"> 경영실적</t>
    </r>
    <phoneticPr fontId="18" type="noConversion"/>
  </si>
  <si>
    <r>
      <rPr>
        <b/>
        <sz val="20"/>
        <color rgb="FF000080"/>
        <rFont val="현대하모니 L"/>
        <family val="1"/>
        <charset val="129"/>
      </rPr>
      <t>○</t>
    </r>
    <r>
      <rPr>
        <b/>
        <sz val="20"/>
        <color indexed="18"/>
        <rFont val="현대하모니 L"/>
        <family val="1"/>
        <charset val="129"/>
      </rPr>
      <t xml:space="preserve"> 2024년 </t>
    </r>
    <r>
      <rPr>
        <b/>
        <sz val="20"/>
        <color rgb="FF000080"/>
        <rFont val="Arial Unicode MS"/>
        <family val="1"/>
        <charset val="129"/>
      </rPr>
      <t>만누르</t>
    </r>
    <r>
      <rPr>
        <b/>
        <sz val="20"/>
        <color indexed="18"/>
        <rFont val="현대하모니 L"/>
        <family val="1"/>
        <charset val="129"/>
      </rPr>
      <t xml:space="preserve"> 경영실적</t>
    </r>
    <phoneticPr fontId="18" type="noConversion"/>
  </si>
  <si>
    <r>
      <rPr>
        <b/>
        <sz val="20"/>
        <color rgb="FF000080"/>
        <rFont val="현대하모니 L"/>
        <family val="1"/>
        <charset val="129"/>
      </rPr>
      <t>○</t>
    </r>
    <r>
      <rPr>
        <b/>
        <sz val="20"/>
        <color indexed="18"/>
        <rFont val="현대하모니 L"/>
        <family val="1"/>
        <charset val="129"/>
      </rPr>
      <t xml:space="preserve"> 2024년 </t>
    </r>
    <r>
      <rPr>
        <b/>
        <sz val="20"/>
        <color rgb="FF000080"/>
        <rFont val="Arial Unicode MS"/>
        <family val="1"/>
        <charset val="129"/>
      </rPr>
      <t>만누르</t>
    </r>
    <r>
      <rPr>
        <b/>
        <sz val="20"/>
        <color indexed="18"/>
        <rFont val="현대하모니 L"/>
        <family val="1"/>
        <charset val="129"/>
      </rPr>
      <t xml:space="preserve"> 경영실적 추이현황</t>
    </r>
    <phoneticPr fontId="18" type="noConversion"/>
  </si>
  <si>
    <r>
      <rPr>
        <b/>
        <sz val="20"/>
        <color rgb="FF000080"/>
        <rFont val="현대하모니 L"/>
        <family val="1"/>
        <charset val="129"/>
      </rPr>
      <t>○</t>
    </r>
    <r>
      <rPr>
        <b/>
        <sz val="20"/>
        <color indexed="18"/>
        <rFont val="현대하모니 L"/>
        <family val="1"/>
        <charset val="129"/>
      </rPr>
      <t xml:space="preserve"> 2024년 </t>
    </r>
    <r>
      <rPr>
        <b/>
        <sz val="20"/>
        <color rgb="FF000080"/>
        <rFont val="Arial Unicode MS"/>
        <family val="1"/>
        <charset val="129"/>
      </rPr>
      <t>만누르</t>
    </r>
    <r>
      <rPr>
        <b/>
        <sz val="20"/>
        <color indexed="18"/>
        <rFont val="현대하모니 L"/>
        <family val="1"/>
        <charset val="129"/>
      </rPr>
      <t xml:space="preserve"> 실적분석</t>
    </r>
    <phoneticPr fontId="18" type="noConversion"/>
  </si>
  <si>
    <t>4. 2024년 경영계획 → 원가절감 경영성실적 원가 차감</t>
    <phoneticPr fontId="20" type="noConversion"/>
  </si>
  <si>
    <t>2024년 연간계획</t>
    <phoneticPr fontId="20" type="noConversion"/>
  </si>
  <si>
    <t>2024년 당월계획</t>
    <phoneticPr fontId="20" type="noConversion"/>
  </si>
  <si>
    <t>2024년 누계계획</t>
    <phoneticPr fontId="20" type="noConversion"/>
  </si>
  <si>
    <t>2024년 실적</t>
    <phoneticPr fontId="20" type="noConversion"/>
  </si>
  <si>
    <t>5. 2024년 경영실적</t>
    <phoneticPr fontId="20" type="noConversion"/>
  </si>
  <si>
    <t>2. 2024년 추정 손익계획 ← 계획단가 적용(수립시점 표준)</t>
    <phoneticPr fontId="20" type="noConversion"/>
  </si>
  <si>
    <r>
      <rPr>
        <b/>
        <sz val="16"/>
        <color rgb="FF000080"/>
        <rFont val="현대하모니 L"/>
        <family val="1"/>
        <charset val="129"/>
      </rPr>
      <t>○</t>
    </r>
    <r>
      <rPr>
        <b/>
        <sz val="16"/>
        <color indexed="18"/>
        <rFont val="현대하모니 L"/>
        <family val="1"/>
        <charset val="129"/>
      </rPr>
      <t xml:space="preserve"> 2024년 </t>
    </r>
    <r>
      <rPr>
        <b/>
        <sz val="16"/>
        <color rgb="FF000080"/>
        <rFont val="Arial Unicode MS"/>
        <family val="1"/>
        <charset val="129"/>
      </rPr>
      <t>만누르</t>
    </r>
    <r>
      <rPr>
        <b/>
        <sz val="16"/>
        <color indexed="18"/>
        <rFont val="현대하모니 L"/>
        <family val="1"/>
        <charset val="129"/>
      </rPr>
      <t>공장 매출매입(재료비 계획대비 실적)</t>
    </r>
    <phoneticPr fontId="18" type="noConversion"/>
  </si>
  <si>
    <t>2024년 목표</t>
    <phoneticPr fontId="50" type="noConversion"/>
  </si>
  <si>
    <r>
      <rPr>
        <b/>
        <sz val="20"/>
        <color rgb="FF000080"/>
        <rFont val="현대하모니 L"/>
        <family val="1"/>
        <charset val="129"/>
      </rPr>
      <t>○</t>
    </r>
    <r>
      <rPr>
        <b/>
        <sz val="20"/>
        <color indexed="18"/>
        <rFont val="현대하모니 L"/>
        <family val="1"/>
        <charset val="129"/>
      </rPr>
      <t xml:space="preserve"> 2024년 </t>
    </r>
    <r>
      <rPr>
        <b/>
        <sz val="20"/>
        <color rgb="FF000080"/>
        <rFont val="Arial Unicode MS"/>
        <family val="1"/>
        <charset val="129"/>
      </rPr>
      <t>만누르</t>
    </r>
    <r>
      <rPr>
        <b/>
        <sz val="20"/>
        <color indexed="18"/>
        <rFont val="현대하모니 L"/>
        <family val="1"/>
        <charset val="129"/>
      </rPr>
      <t xml:space="preserve"> 실적분석 </t>
    </r>
    <phoneticPr fontId="18" type="noConversion"/>
  </si>
  <si>
    <t>22년 11월</t>
    <phoneticPr fontId="57" type="noConversion"/>
  </si>
  <si>
    <t>23년 11월</t>
    <phoneticPr fontId="50" type="noConversion"/>
  </si>
  <si>
    <t>23년 12월</t>
    <phoneticPr fontId="50" type="noConversion"/>
  </si>
  <si>
    <t>24년 11월</t>
    <phoneticPr fontId="57" type="noConversion"/>
  </si>
  <si>
    <t>24년 12월</t>
    <phoneticPr fontId="57" type="noConversion"/>
  </si>
  <si>
    <t>2023년 실적</t>
    <phoneticPr fontId="19" type="noConversion"/>
  </si>
  <si>
    <t>2024년 계획</t>
    <phoneticPr fontId="19" type="noConversion"/>
  </si>
  <si>
    <t>1. 2024년 항공물류 발생 현황</t>
    <phoneticPr fontId="50" type="noConversion"/>
  </si>
  <si>
    <t>1. 2024년 불용재고 보유 현황</t>
    <phoneticPr fontId="50" type="noConversion"/>
  </si>
  <si>
    <r>
      <t>3. 2024</t>
    </r>
    <r>
      <rPr>
        <b/>
        <sz val="14"/>
        <rFont val="바탕"/>
        <family val="1"/>
        <charset val="129"/>
      </rPr>
      <t>年</t>
    </r>
    <r>
      <rPr>
        <b/>
        <sz val="14"/>
        <rFont val="현대하모니 L"/>
        <family val="1"/>
        <charset val="129"/>
      </rPr>
      <t xml:space="preserve"> 월별 성과지표 목표</t>
    </r>
    <phoneticPr fontId="20" type="noConversion"/>
  </si>
  <si>
    <t xml:space="preserve">  영업외 비용</t>
  </si>
  <si>
    <t>84443-BV000 BRKT-SUPT COWL PNL MT'G(SU2I) 금형 공정개선</t>
  </si>
  <si>
    <t>89329/429-K6010 FR BRKT-RR BACK SIDE HINGE,LH/RH(AI3) 금형 공정개선</t>
  </si>
  <si>
    <t>84424-K6910 BRKT BRAKE STOPPER LINK(AI3) 금형 공정개선</t>
  </si>
  <si>
    <t>84469-BV000 BRKT-C/PAD MT'G CTR LWR, PASS(PS7I) 금형 공정개선</t>
  </si>
  <si>
    <t>89328/428-K6010 BRKT - RR BACK SIDE HINGE,LH/RH(AI3) 금형 공정개선</t>
  </si>
  <si>
    <t>84415-K6000 BRKT-S/COLUMN UNIT HINGE MTG(AI3) 금형 공정개선</t>
  </si>
  <si>
    <t>X89336-K6010 BRKT - RR CTR HINGE, RR(AI3) 금형 공정개선</t>
  </si>
  <si>
    <t>84424-K6920 BRAKE STOPPER(AI3) 금형 공정개선</t>
  </si>
  <si>
    <t>84447-BV000 BRKT - COWL PNL RR MT'G, REINF(SU2I) 금형 공정개선</t>
  </si>
  <si>
    <t>사급원자재 시중구매 차액</t>
  </si>
  <si>
    <t>SU2i 렛치 앗세이 현지화</t>
  </si>
  <si>
    <t>하드웨어 자재 Nut, Bolt, Rivet 류 현지화</t>
  </si>
  <si>
    <t>QXI SBR Cush 단가 인상(QXI Cush 단가 동일하게 적용)</t>
  </si>
  <si>
    <t>추가 발굴</t>
  </si>
  <si>
    <t>기술</t>
  </si>
  <si>
    <t>자재</t>
  </si>
  <si>
    <t>개발</t>
  </si>
  <si>
    <t>84420-K6010 BRKT-PASS C/PAD MTG(AI3) 금형 공정개선</t>
  </si>
  <si>
    <t>84419-K6010 BRKT-DRV C/PAD MTG UPR(AI3) 금형 공정개선</t>
  </si>
  <si>
    <t>84421-K6010 BRKT-HVAC CTR MTG(AI3) 금형 공정개선</t>
  </si>
  <si>
    <t>84422-K6010 BRKT-C/PAD DRV MTG,CTR(AI3) 금형 공정개선</t>
  </si>
  <si>
    <t>84485-BV000 BRKT-PIPE REINF 금형 공정개선</t>
  </si>
  <si>
    <t>31541-SU2IO CUSH DIVE MTG BRKT(PS7I) 금형 공정개선</t>
  </si>
  <si>
    <t>SAB, Seat belt 사급관리비 인상 적용 1%=&gt;4%</t>
  </si>
  <si>
    <t>생산</t>
  </si>
  <si>
    <t>인사</t>
  </si>
  <si>
    <t>AI3 CCB 5차 신규공정 범용설비재활용(유휴설비 재활용)</t>
  </si>
  <si>
    <t>SU2I FSB 설비 재활용 CO2로보트&amp;부스 2대(유휴설비 재활용)</t>
  </si>
  <si>
    <t>KM seat(2공장), DSA(4공장) 관세 벌금 납부 금액 환수</t>
  </si>
  <si>
    <t>트랜시스 결제대금 일정변경에 따른 현금확보액, 대출 상환으로 인한 이자 비용감소</t>
  </si>
  <si>
    <t>회계</t>
  </si>
  <si>
    <t>PS7i 클래임 증대</t>
  </si>
  <si>
    <t>└ CKD 파트 필드 파손 문제 발생</t>
  </si>
  <si>
    <t>CKD 파손품 지속 모니터링</t>
    <phoneticPr fontId="50" type="noConversion"/>
  </si>
  <si>
    <r>
      <t xml:space="preserve"> </t>
    </r>
    <r>
      <rPr>
        <b/>
        <sz val="11"/>
        <rFont val="Microsoft JhengHei"/>
        <family val="3"/>
      </rPr>
      <t>└</t>
    </r>
    <r>
      <rPr>
        <b/>
        <sz val="11"/>
        <rFont val="맑은 고딕"/>
        <family val="3"/>
        <charset val="129"/>
      </rPr>
      <t xml:space="preserve"> 필드 비용 산출 클래임 비용 변재 진행</t>
    </r>
    <phoneticPr fontId="50" type="noConversion"/>
  </si>
  <si>
    <r>
      <t xml:space="preserve"> </t>
    </r>
    <r>
      <rPr>
        <b/>
        <sz val="11"/>
        <rFont val="Microsoft JhengHei"/>
        <family val="3"/>
      </rPr>
      <t>└</t>
    </r>
    <r>
      <rPr>
        <b/>
        <sz val="11"/>
        <rFont val="맑은 고딕"/>
        <family val="3"/>
        <charset val="129"/>
      </rPr>
      <t xml:space="preserve"> 개선 EO품 적용 완료 (예상 범위 파트 지속 모니터링)</t>
    </r>
    <phoneticPr fontId="50" type="noConversion"/>
  </si>
  <si>
    <t>쿠션 와이어 밴딩 문제 집중 개선 필요</t>
  </si>
  <si>
    <t xml:space="preserve"> └ 40% 비용 점유</t>
  </si>
  <si>
    <t>협력사 LOT 문제 관리 필요 (주요 워스트 협력사)</t>
  </si>
  <si>
    <t>└ CKD LOT 문제 증가</t>
  </si>
  <si>
    <t>└ 협력사 LOT 문제 증가</t>
  </si>
  <si>
    <t>LAY-OUT 진행</t>
    <phoneticPr fontId="50" type="noConversion"/>
  </si>
  <si>
    <r>
      <t xml:space="preserve"> </t>
    </r>
    <r>
      <rPr>
        <b/>
        <sz val="11"/>
        <rFont val="Microsoft JhengHei"/>
        <family val="3"/>
      </rPr>
      <t>└</t>
    </r>
    <r>
      <rPr>
        <b/>
        <sz val="11"/>
        <rFont val="맑은 고딕"/>
        <family val="3"/>
        <charset val="129"/>
      </rPr>
      <t xml:space="preserve"> 장소 및 재품 보관 개선</t>
    </r>
    <phoneticPr fontId="50" type="noConversion"/>
  </si>
  <si>
    <t xml:space="preserve">TFT팀 투입 및 집중 개선 예정 </t>
    <phoneticPr fontId="50" type="noConversion"/>
  </si>
  <si>
    <t>주요 문제 선정 (패널티 가감 적용 예정)</t>
    <phoneticPr fontId="50" type="noConversion"/>
  </si>
  <si>
    <r>
      <t xml:space="preserve"> </t>
    </r>
    <r>
      <rPr>
        <b/>
        <sz val="11"/>
        <rFont val="Microsoft JhengHei"/>
        <family val="3"/>
      </rPr>
      <t>└</t>
    </r>
    <r>
      <rPr>
        <b/>
        <sz val="11"/>
        <rFont val="맑은 고딕"/>
        <family val="3"/>
        <charset val="129"/>
      </rPr>
      <t>LOT 및 재발 문제</t>
    </r>
    <phoneticPr fontId="50" type="noConversion"/>
  </si>
  <si>
    <r>
      <t xml:space="preserve"> </t>
    </r>
    <r>
      <rPr>
        <b/>
        <sz val="11"/>
        <rFont val="Microsoft JhengHei"/>
        <family val="3"/>
      </rPr>
      <t>└</t>
    </r>
    <r>
      <rPr>
        <b/>
        <sz val="11"/>
        <rFont val="맑은 고딕"/>
        <family val="3"/>
        <charset val="129"/>
      </rPr>
      <t xml:space="preserve"> 협력사 일부 품목 추가 이관 예정</t>
    </r>
    <phoneticPr fontId="50" type="noConversion"/>
  </si>
  <si>
    <t>2. 2024년 계획 및 실적</t>
    <phoneticPr fontId="50" type="noConversion"/>
  </si>
  <si>
    <t>24년 원가절감 계획 총계</t>
    <phoneticPr fontId="20" type="noConversion"/>
  </si>
  <si>
    <t>직접노무비</t>
    <phoneticPr fontId="20" type="noConversion"/>
  </si>
  <si>
    <t>인사총무</t>
    <phoneticPr fontId="20" type="noConversion"/>
  </si>
  <si>
    <t>인사총무 총계</t>
    <phoneticPr fontId="20" type="noConversion"/>
  </si>
  <si>
    <t>재경팀 총계</t>
    <phoneticPr fontId="20" type="noConversion"/>
  </si>
  <si>
    <t>재경팀</t>
    <phoneticPr fontId="20" type="noConversion"/>
  </si>
  <si>
    <t>영업팀</t>
    <phoneticPr fontId="20" type="noConversion"/>
  </si>
  <si>
    <t>영업팀 총계</t>
    <phoneticPr fontId="20" type="noConversion"/>
  </si>
  <si>
    <t>자재팀</t>
    <phoneticPr fontId="20" type="noConversion"/>
  </si>
  <si>
    <t>자재팀 총계</t>
    <phoneticPr fontId="20" type="noConversion"/>
  </si>
  <si>
    <t>개발팀</t>
    <phoneticPr fontId="20" type="noConversion"/>
  </si>
  <si>
    <t>생관/생산팀</t>
    <phoneticPr fontId="20" type="noConversion"/>
  </si>
  <si>
    <t>개발팀 총계</t>
    <phoneticPr fontId="20" type="noConversion"/>
  </si>
  <si>
    <t>생관/생산팀 총계</t>
    <phoneticPr fontId="20" type="noConversion"/>
  </si>
  <si>
    <t>기술/공무</t>
    <phoneticPr fontId="20" type="noConversion"/>
  </si>
  <si>
    <t>기술/공무팀 총계</t>
    <phoneticPr fontId="20" type="noConversion"/>
  </si>
  <si>
    <t>청소인원 급여 카테고리 변경</t>
    <phoneticPr fontId="50" type="noConversion"/>
  </si>
  <si>
    <t>간접인원 축소</t>
    <phoneticPr fontId="50" type="noConversion"/>
  </si>
  <si>
    <t>품질</t>
    <phoneticPr fontId="50" type="noConversion"/>
  </si>
  <si>
    <t>직접인원 축소</t>
    <phoneticPr fontId="50" type="noConversion"/>
  </si>
  <si>
    <t>Korean assoiciaion yearly fee</t>
  </si>
  <si>
    <t>CMM machine calibration Rs165000</t>
  </si>
  <si>
    <t>HDFC buyer credit 6 Month Loan interest Rs90000 inculed</t>
  </si>
  <si>
    <t xml:space="preserve"> </t>
  </si>
  <si>
    <t>1-Jan-24 to 31-Jan-24</t>
  </si>
  <si>
    <t>CONSUMABLE GAS-997319</t>
  </si>
  <si>
    <t>as at 31-Jan-24</t>
  </si>
  <si>
    <t>HDFC TERM LOAN INR</t>
  </si>
  <si>
    <t>diff</t>
  </si>
  <si>
    <t>KEB INR LOAN loan term</t>
  </si>
  <si>
    <t>keb inr short term</t>
  </si>
  <si>
    <t>QXIFL MOBIS</t>
  </si>
  <si>
    <t>SU2I BUSBAR</t>
  </si>
  <si>
    <t>SU2</t>
  </si>
  <si>
    <t>BN7</t>
  </si>
  <si>
    <t>• 고객사 매출에 대한 원천세</t>
    <phoneticPr fontId="50" type="noConversion"/>
  </si>
  <si>
    <t>• 단전 감소</t>
    <phoneticPr fontId="50" type="noConversion"/>
  </si>
  <si>
    <t>• 매출증가에 따른 로열티 감소</t>
    <phoneticPr fontId="50" type="noConversion"/>
  </si>
  <si>
    <t>• 선급보험료 인식</t>
    <phoneticPr fontId="50" type="noConversion"/>
  </si>
  <si>
    <t>전년도 인보이스 (모비스)</t>
    <phoneticPr fontId="50" type="noConversion"/>
  </si>
  <si>
    <t>리어 단가소급 (22년 M2EL 차종)</t>
    <phoneticPr fontId="50" type="noConversion"/>
  </si>
  <si>
    <t>KD 환율변경</t>
    <phoneticPr fontId="50" type="noConversion"/>
  </si>
  <si>
    <t>BOM 미반영</t>
    <phoneticPr fontId="50" type="noConversion"/>
  </si>
  <si>
    <t>직구매 코일 가격 변동</t>
    <phoneticPr fontId="50" type="noConversion"/>
  </si>
  <si>
    <t>HTL warranty debit</t>
    <phoneticPr fontId="50" type="noConversion"/>
  </si>
  <si>
    <t>지붕채광창 7백만, 환경개선(사무실, 도로,상수도) 7백만, 리프트렌탈 3백만</t>
    <phoneticPr fontId="50" type="noConversion"/>
  </si>
  <si>
    <t>1. 개발, 자재, 영업
2. 기술, 공무
 - 결제 진행 중 150 백만원
3. 경영지원
 - 고객사 선수금 수취 후 차입금 상환에 따른 이자비용 220 백만 (진행 중)</t>
    <phoneticPr fontId="50" type="noConversion"/>
  </si>
  <si>
    <r>
      <t xml:space="preserve">○ 간접직 총원 : </t>
    </r>
    <r>
      <rPr>
        <sz val="11"/>
        <color theme="1"/>
        <rFont val="맑은 고딕"/>
        <family val="1"/>
        <charset val="129"/>
      </rPr>
      <t>97명</t>
    </r>
    <r>
      <rPr>
        <sz val="11"/>
        <color theme="1"/>
        <rFont val="현대하모니 L"/>
        <family val="1"/>
        <charset val="129"/>
      </rPr>
      <t xml:space="preserve">
○ 제외인원 :</t>
    </r>
    <r>
      <rPr>
        <sz val="11"/>
        <color theme="1"/>
        <rFont val="맑은 고딕"/>
        <family val="1"/>
        <charset val="129"/>
      </rPr>
      <t xml:space="preserve"> 21명 (상주원 13명, 경비/청소 8명)</t>
    </r>
    <r>
      <rPr>
        <sz val="11"/>
        <color theme="1"/>
        <rFont val="현대하모니 L"/>
        <family val="1"/>
        <charset val="129"/>
      </rPr>
      <t xml:space="preserve"> 
○ 간접직 인원 : </t>
    </r>
    <r>
      <rPr>
        <sz val="11"/>
        <color theme="1"/>
        <rFont val="맑은 고딕"/>
        <family val="1"/>
        <charset val="129"/>
      </rPr>
      <t>118명</t>
    </r>
    <phoneticPr fontId="50" type="noConversion"/>
  </si>
  <si>
    <t>2월 당월실적</t>
    <phoneticPr fontId="50" type="noConversion"/>
  </si>
  <si>
    <t>DSC-Feb.</t>
    <phoneticPr fontId="0" type="noConversion"/>
  </si>
  <si>
    <t>1-Feb-24 to 29-Feb-24</t>
  </si>
  <si>
    <t>Consumable Purchases</t>
  </si>
  <si>
    <t>1-Jan-24 to 29-Feb-24</t>
  </si>
  <si>
    <t>as at 29-Feb-24</t>
  </si>
  <si>
    <t>계획 대비 실적 재료비 0.7% ↑</t>
    <phoneticPr fontId="0" type="noConversion"/>
  </si>
  <si>
    <t>비가동 및 LOSS 개선계획</t>
    <phoneticPr fontId="19" type="noConversion"/>
  </si>
  <si>
    <t>★ 수립기준 (해당셀 수식 必 확인)</t>
    <phoneticPr fontId="19" type="noConversion"/>
  </si>
  <si>
    <t>◀ 생산계획 표준인원(100%)</t>
  </si>
  <si>
    <t>◀ 생산계획 표준인원(100%)</t>
    <phoneticPr fontId="19" type="noConversion"/>
  </si>
  <si>
    <t>◀ 생산계획 표준시간(100%)</t>
  </si>
  <si>
    <t>◀ 생산계획 표준시간(100%)</t>
    <phoneticPr fontId="19" type="noConversion"/>
  </si>
  <si>
    <t>◀ 투입 필요시간(노무비 계획 연계)</t>
    <phoneticPr fontId="19" type="noConversion"/>
  </si>
  <si>
    <t>◀ 투입 필요시간(해당셀 수식 확인)</t>
    <phoneticPr fontId="19" type="noConversion"/>
  </si>
  <si>
    <t>신입작업자 교육(3일 / 각 20분)</t>
    <phoneticPr fontId="19" type="noConversion"/>
  </si>
  <si>
    <t>안전교육 시행(A/B조)[월 1회 / 1시간]</t>
    <phoneticPr fontId="19" type="noConversion"/>
  </si>
  <si>
    <t>CO2코일 교체(드럼코일 40분 / 스풀코일 20분)</t>
    <phoneticPr fontId="19" type="noConversion"/>
  </si>
  <si>
    <t>CO2, SPOT TIP 교체 / 팁청소 및 티칭수정 10분</t>
    <phoneticPr fontId="19" type="noConversion"/>
  </si>
  <si>
    <t>1. 마이머신 시행(매주 수요일 / 8:10~8:40)
2. 품질교육 시행(매일 / 12:00~12:30)
*요일별 지정 라인 교육진행</t>
    <phoneticPr fontId="19" type="noConversion"/>
  </si>
  <si>
    <t>지그교체 각 20분</t>
    <phoneticPr fontId="19" type="noConversion"/>
  </si>
  <si>
    <t>금형교체 각 20분</t>
    <phoneticPr fontId="19" type="noConversion"/>
  </si>
  <si>
    <t>12월 ~ SU2I PE 차종양산 시작
(100일작전 인원투입 - 2 /2 = 4명)</t>
    <phoneticPr fontId="57" type="noConversion"/>
  </si>
  <si>
    <t>정전 1회 20분 * 출근인원 계산</t>
    <phoneticPr fontId="19" type="noConversion"/>
  </si>
  <si>
    <t>1. 인정비가동 비율 인정(100%)</t>
  </si>
  <si>
    <t>1. 인정비가동 비율 인정(100%)</t>
    <phoneticPr fontId="19" type="noConversion"/>
  </si>
  <si>
    <t>설비고장(로보트, 유틸리티, 프레스 등)</t>
    <phoneticPr fontId="19" type="noConversion"/>
  </si>
  <si>
    <t>설비 PM업무 진행 철저</t>
    <phoneticPr fontId="57" type="noConversion"/>
  </si>
  <si>
    <t>지그고장</t>
    <phoneticPr fontId="19" type="noConversion"/>
  </si>
  <si>
    <t>지그 PM업무 진행 철저</t>
    <phoneticPr fontId="57" type="noConversion"/>
  </si>
  <si>
    <t>지그 센서고장</t>
    <phoneticPr fontId="19" type="noConversion"/>
  </si>
  <si>
    <t>설비별 고장 트렌트 확인 및 개선진행</t>
    <phoneticPr fontId="57" type="noConversion"/>
  </si>
  <si>
    <t>바코드 스캐너 고장</t>
    <phoneticPr fontId="19" type="noConversion"/>
  </si>
  <si>
    <t>서보 모터 및 엠프 고장</t>
    <phoneticPr fontId="19" type="noConversion"/>
  </si>
  <si>
    <t>공급자 품질문제</t>
    <phoneticPr fontId="19" type="noConversion"/>
  </si>
  <si>
    <t>공급자 결품(납품차 지연, 원자재 결품, 지연공급)</t>
    <phoneticPr fontId="19" type="noConversion"/>
  </si>
  <si>
    <t>팀장급 생산성 회의 진행 및 개선진행(매일 15시)</t>
    <phoneticPr fontId="57" type="noConversion"/>
  </si>
  <si>
    <t>내부 품질문제</t>
    <phoneticPr fontId="19" type="noConversion"/>
  </si>
  <si>
    <t>내부 단품결품</t>
    <phoneticPr fontId="19" type="noConversion"/>
  </si>
  <si>
    <t>TFT팀운영 및 용접&amp;공정품질문제 개선</t>
    <phoneticPr fontId="57" type="noConversion"/>
  </si>
  <si>
    <t>고객품질 문제 발생 시 추가 인원 투입 / 리워크</t>
    <phoneticPr fontId="7" type="noConversion"/>
  </si>
  <si>
    <t>납품용기 결품(계획변경, 교통체증)</t>
    <phoneticPr fontId="19" type="noConversion"/>
  </si>
  <si>
    <t>작업자 지연 투입(버스지연, 인원 결근, 지각)</t>
    <phoneticPr fontId="7" type="noConversion"/>
  </si>
  <si>
    <t>로보트 티칭 수정</t>
    <phoneticPr fontId="19" type="noConversion"/>
  </si>
  <si>
    <t>금형수리</t>
    <phoneticPr fontId="19" type="noConversion"/>
  </si>
  <si>
    <t>금형 PM업무 진행 철저</t>
    <phoneticPr fontId="57" type="noConversion"/>
  </si>
  <si>
    <t>2. 개선비가동율 30% 개선(누계실적의 70% 적용)</t>
  </si>
  <si>
    <t>2. 개선비가동율 30% 개선(누계실적의 70% 적용)</t>
    <phoneticPr fontId="19" type="noConversion"/>
  </si>
  <si>
    <t>3. LOSS율 70% 개선(누계실적의 30% 적용)</t>
  </si>
  <si>
    <t>3. LOSS율 70% 개선(누계실적의 30% 적용)</t>
    <phoneticPr fontId="19" type="noConversion"/>
  </si>
  <si>
    <t>◀ 차년도 목표생산성</t>
  </si>
  <si>
    <t>2월</t>
    <phoneticPr fontId="50" type="noConversion"/>
  </si>
  <si>
    <r>
      <t>1. 구입
 (1) Repeat mold for Tube   Rs 1,000,000
 (2) Crates &amp; pallets</t>
    </r>
    <r>
      <rPr>
        <b/>
        <sz val="11"/>
        <color theme="1"/>
        <rFont val="맑은 고딕"/>
        <family val="3"/>
        <charset val="129"/>
        <scheme val="minor"/>
      </rPr>
      <t xml:space="preserve">   </t>
    </r>
    <r>
      <rPr>
        <sz val="11"/>
        <color theme="1"/>
        <rFont val="맑은 고딕"/>
        <family val="3"/>
        <charset val="129"/>
        <scheme val="minor"/>
      </rPr>
      <t>Rs 186,550</t>
    </r>
    <r>
      <rPr>
        <sz val="11"/>
        <color theme="1"/>
        <rFont val="맑은 고딕"/>
        <family val="2"/>
        <charset val="129"/>
        <scheme val="minor"/>
      </rPr>
      <t xml:space="preserve">
 (3) PS7i (Su2i LWB) Pe Lever Spring     Rs 14,000
2. 매각
 (1) KM SEAT 스폿로봇     Rs 1,182,451</t>
    </r>
    <phoneticPr fontId="50" type="noConversion"/>
  </si>
  <si>
    <t>• 1월 씨티은행 차입 상환 EUR 2,750,000</t>
    <phoneticPr fontId="50" type="noConversion"/>
  </si>
  <si>
    <t>은행 이자비용</t>
    <phoneticPr fontId="50" type="noConversion"/>
  </si>
  <si>
    <t>SCB 차입금 상환</t>
    <phoneticPr fontId="50" type="noConversion"/>
  </si>
  <si>
    <t>1월 선급보험료 인식</t>
    <phoneticPr fontId="50" type="noConversion"/>
  </si>
  <si>
    <t>매출 증가</t>
    <phoneticPr fontId="50" type="noConversion"/>
  </si>
  <si>
    <t>동탄 송금</t>
    <phoneticPr fontId="50" type="noConversion"/>
  </si>
  <si>
    <t>1월 HDFC, KEB BC Loan 6 Month interest paid</t>
    <phoneticPr fontId="50" type="noConversion"/>
  </si>
  <si>
    <t>• 팔레트수선 7백만, 레이저센서교체 4백만</t>
    <phoneticPr fontId="50" type="noConversion"/>
  </si>
  <si>
    <r>
      <rPr>
        <sz val="9"/>
        <rFont val="맑은 고딕"/>
        <family val="3"/>
        <charset val="129"/>
      </rPr>
      <t>•</t>
    </r>
    <r>
      <rPr>
        <sz val="10.35"/>
        <rFont val="맑은 고딕"/>
        <family val="3"/>
        <charset val="129"/>
      </rPr>
      <t xml:space="preserve"> </t>
    </r>
    <r>
      <rPr>
        <sz val="9"/>
        <rFont val="맑은 고딕"/>
        <family val="3"/>
        <charset val="129"/>
        <scheme val="minor"/>
      </rPr>
      <t xml:space="preserve">체육대회 연기 (우천) 16백만, 항공료 일정변경 8백만, 식대 12백만 </t>
    </r>
    <r>
      <rPr>
        <sz val="9"/>
        <rFont val="맑은 고딕"/>
        <family val="3"/>
        <charset val="129"/>
      </rPr>
      <t>↓</t>
    </r>
    <phoneticPr fontId="50" type="noConversion"/>
  </si>
  <si>
    <t>• KM 공사(캐노피,정화조) 10백만, 지붕보수 9백만, 도색 5백만, 기타(도로,수도,식당) 7백만</t>
    <phoneticPr fontId="50" type="noConversion"/>
  </si>
  <si>
    <t>• CMM 머신 검교정 3백만, HMI 협력사 회비 1백만</t>
    <phoneticPr fontId="50" type="noConversion"/>
  </si>
  <si>
    <r>
      <t xml:space="preserve">• 푸네출장 항공료 </t>
    </r>
    <r>
      <rPr>
        <sz val="9"/>
        <rFont val="맑은 고딕"/>
        <family val="3"/>
        <charset val="129"/>
      </rPr>
      <t>↑</t>
    </r>
    <r>
      <rPr>
        <sz val="10.35"/>
        <rFont val="맑은 고딕"/>
        <family val="3"/>
        <charset val="129"/>
      </rPr>
      <t>(자재, 공무, 회계)</t>
    </r>
    <phoneticPr fontId="50" type="noConversion"/>
  </si>
  <si>
    <t>• 침수차량 수선비</t>
    <phoneticPr fontId="50" type="noConversion"/>
  </si>
  <si>
    <t>계획 대비 실적 100% 달성</t>
    <phoneticPr fontId="50" type="noConversion"/>
  </si>
  <si>
    <t>• AI3 17%(7.7억), BI3 7%(1억), QXI 6%(3.6억) 계획대비↑</t>
    <phoneticPr fontId="50" type="noConversion"/>
  </si>
  <si>
    <t>• BN7I -28%(3.3억), PS7 -34%(7억), SU2I -18%(3.4억)↓</t>
    <phoneticPr fontId="50" type="noConversion"/>
  </si>
  <si>
    <r>
      <t>• 직접직 0.01% ↑(계획 467, 실적 446명→21명</t>
    </r>
    <r>
      <rPr>
        <sz val="10"/>
        <rFont val="맑은 고딕"/>
        <family val="3"/>
        <charset val="129"/>
      </rPr>
      <t>↓</t>
    </r>
    <r>
      <rPr>
        <sz val="10"/>
        <rFont val="맑은 고딕"/>
        <family val="2"/>
        <scheme val="minor"/>
      </rPr>
      <t>), 휴일특근 ↑</t>
    </r>
    <phoneticPr fontId="50" type="noConversion"/>
  </si>
  <si>
    <t>• 간접직 0.01% ↓(계획 93, 실적 97명→4명 ↑, 푸네지원)</t>
    <phoneticPr fontId="50" type="noConversion"/>
  </si>
  <si>
    <t>계획 대비 실적 0.0%</t>
    <phoneticPr fontId="0" type="noConversion"/>
  </si>
  <si>
    <r>
      <t>계획 대비 실적  -0.2 %</t>
    </r>
    <r>
      <rPr>
        <b/>
        <sz val="10"/>
        <color rgb="FF0000FF"/>
        <rFont val="맑은 고딕"/>
        <family val="3"/>
        <charset val="129"/>
      </rPr>
      <t>↓</t>
    </r>
    <phoneticPr fontId="0" type="noConversion"/>
  </si>
  <si>
    <r>
      <t xml:space="preserve">• 건물 수선비 33백만 ↑
 </t>
    </r>
    <r>
      <rPr>
        <sz val="10"/>
        <rFont val="Microsoft JhengHei"/>
        <family val="1"/>
      </rPr>
      <t>└</t>
    </r>
    <r>
      <rPr>
        <sz val="8.5"/>
        <rFont val="맑은 고딕"/>
        <family val="3"/>
        <charset val="129"/>
      </rPr>
      <t xml:space="preserve"> KM 캐노피,정화조 10백만, 지붕보수 9백만, 기타 (도로,수도,식당) 14백만</t>
    </r>
    <r>
      <rPr>
        <sz val="10"/>
        <rFont val="맑은 고딕"/>
        <family val="3"/>
        <charset val="129"/>
        <scheme val="minor"/>
      </rPr>
      <t xml:space="preserve">
• 복리후생 (체육대회연기, 식대등) 40백만 ↓
</t>
    </r>
    <phoneticPr fontId="50" type="noConversion"/>
  </si>
  <si>
    <r>
      <t xml:space="preserve">* 영업이익 0.5% </t>
    </r>
    <r>
      <rPr>
        <b/>
        <sz val="10"/>
        <rFont val="맑은 고딕"/>
        <family val="3"/>
        <charset val="129"/>
      </rPr>
      <t>↓</t>
    </r>
    <phoneticPr fontId="50" type="noConversion"/>
  </si>
  <si>
    <t>임대수익 0.5억, 외환차익 1억, 이자수익 0.2억</t>
    <phoneticPr fontId="0" type="noConversion"/>
  </si>
  <si>
    <t>환차손 0.2억, 이자비용 3억</t>
    <phoneticPr fontId="0" type="noConversion"/>
  </si>
  <si>
    <r>
      <t xml:space="preserve">○ 판매가 : 
○ 생산량 : 
○ 기타 : 계획 대비 실적 100% 달성
</t>
    </r>
    <r>
      <rPr>
        <sz val="11"/>
        <color theme="1"/>
        <rFont val="바탕"/>
        <family val="1"/>
        <charset val="129"/>
      </rPr>
      <t>•</t>
    </r>
    <r>
      <rPr>
        <sz val="11"/>
        <color theme="1"/>
        <rFont val="현대하모니 L"/>
        <family val="1"/>
        <charset val="129"/>
      </rPr>
      <t xml:space="preserve"> AI3 17%(7.7억), BI3 7%(1억), QXI 6%(3.6억) 계획대비↑
</t>
    </r>
    <r>
      <rPr>
        <sz val="11"/>
        <color theme="1"/>
        <rFont val="바탕"/>
        <family val="1"/>
        <charset val="129"/>
      </rPr>
      <t>•</t>
    </r>
    <r>
      <rPr>
        <sz val="11"/>
        <color theme="1"/>
        <rFont val="현대하모니 L"/>
        <family val="1"/>
        <charset val="129"/>
      </rPr>
      <t xml:space="preserve"> BN7I -28%(3.3억), PS7 -34%(7억), SU2I -18%(3.4억)↓</t>
    </r>
    <phoneticPr fontId="50" type="noConversion"/>
  </si>
  <si>
    <r>
      <t xml:space="preserve">○ 매입가 : 
○ 재고수불 : 
○ 기타 : </t>
    </r>
    <r>
      <rPr>
        <sz val="11"/>
        <color theme="1"/>
        <rFont val="맑은 고딕"/>
        <family val="1"/>
        <charset val="129"/>
      </rPr>
      <t>계획</t>
    </r>
    <r>
      <rPr>
        <sz val="11"/>
        <color theme="1"/>
        <rFont val="Calibri"/>
        <family val="1"/>
      </rPr>
      <t xml:space="preserve"> </t>
    </r>
    <r>
      <rPr>
        <sz val="11"/>
        <color theme="1"/>
        <rFont val="맑은 고딕"/>
        <family val="1"/>
        <charset val="129"/>
      </rPr>
      <t>대비</t>
    </r>
    <r>
      <rPr>
        <sz val="11"/>
        <color theme="1"/>
        <rFont val="Calibri"/>
        <family val="1"/>
      </rPr>
      <t xml:space="preserve"> </t>
    </r>
    <r>
      <rPr>
        <sz val="11"/>
        <color theme="1"/>
        <rFont val="맑은 고딕"/>
        <family val="1"/>
        <charset val="129"/>
      </rPr>
      <t>실적</t>
    </r>
    <r>
      <rPr>
        <sz val="11"/>
        <color theme="1"/>
        <rFont val="Calibri"/>
        <family val="1"/>
      </rPr>
      <t xml:space="preserve"> </t>
    </r>
    <r>
      <rPr>
        <sz val="11"/>
        <color theme="1"/>
        <rFont val="맑은 고딕"/>
        <family val="1"/>
        <charset val="129"/>
      </rPr>
      <t>재료비</t>
    </r>
    <r>
      <rPr>
        <sz val="11"/>
        <color theme="1"/>
        <rFont val="Calibri"/>
        <family val="1"/>
      </rPr>
      <t xml:space="preserve"> 0.7% </t>
    </r>
    <r>
      <rPr>
        <sz val="11"/>
        <color theme="1"/>
        <rFont val="현대하모니 L"/>
        <family val="1"/>
        <charset val="129"/>
      </rPr>
      <t xml:space="preserve">↑
 </t>
    </r>
    <r>
      <rPr>
        <sz val="11"/>
        <color theme="1"/>
        <rFont val="Arial"/>
        <family val="3"/>
        <charset val="1"/>
      </rPr>
      <t>•</t>
    </r>
    <r>
      <rPr>
        <sz val="11"/>
        <color theme="1"/>
        <rFont val="현대하모니 L"/>
        <family val="3"/>
        <charset val="129"/>
      </rPr>
      <t xml:space="preserve"> 리어 단가소급 (22년 M2EL 차종)    52백만 (0.30%)
 </t>
    </r>
    <r>
      <rPr>
        <sz val="11"/>
        <color theme="1"/>
        <rFont val="Arial"/>
        <family val="3"/>
        <charset val="1"/>
      </rPr>
      <t>•</t>
    </r>
    <r>
      <rPr>
        <sz val="11"/>
        <color theme="1"/>
        <rFont val="현대하모니 L"/>
        <family val="3"/>
        <charset val="129"/>
      </rPr>
      <t xml:space="preserve"> 전년도 인보이스 (모비스)               51백만 (0.30%)
 </t>
    </r>
    <r>
      <rPr>
        <sz val="11"/>
        <color theme="1"/>
        <rFont val="Arial"/>
        <family val="3"/>
        <charset val="1"/>
      </rPr>
      <t>•</t>
    </r>
    <r>
      <rPr>
        <sz val="11"/>
        <color theme="1"/>
        <rFont val="현대하모니 L"/>
        <family val="3"/>
        <charset val="129"/>
      </rPr>
      <t xml:space="preserve"> KD 환율변경                               45백만 (0.26%)
 </t>
    </r>
    <r>
      <rPr>
        <sz val="11"/>
        <color theme="1"/>
        <rFont val="Arial"/>
        <family val="3"/>
        <charset val="1"/>
      </rPr>
      <t>•</t>
    </r>
    <r>
      <rPr>
        <sz val="11"/>
        <color theme="1"/>
        <rFont val="현대하모니 L"/>
        <family val="3"/>
        <charset val="129"/>
      </rPr>
      <t xml:space="preserve"> 직구매 코일 가격 변동                 -29백만 (-0.17%)</t>
    </r>
    <phoneticPr fontId="50" type="noConversion"/>
  </si>
  <si>
    <r>
      <rPr>
        <sz val="10"/>
        <rFont val="맑은 고딕"/>
        <family val="3"/>
        <charset val="129"/>
      </rPr>
      <t>•</t>
    </r>
    <r>
      <rPr>
        <sz val="8.5"/>
        <rFont val="맑은 고딕"/>
        <family val="3"/>
        <charset val="129"/>
      </rPr>
      <t xml:space="preserve"> </t>
    </r>
    <r>
      <rPr>
        <sz val="10"/>
        <rFont val="맑은 고딕"/>
        <family val="3"/>
        <charset val="129"/>
        <scheme val="minor"/>
      </rPr>
      <t>리어 단가소급 (22년 M2EL 차종)    52백만 (0.30%)
• 전년도 인보이스 (모비스)             51백만 (0.30%)
• KD 환율변경                             45백만 (0.26%)
• 직구매 코일 가격 변동               -29백만 (-0.17%)</t>
    </r>
    <phoneticPr fontId="50" type="noConversion"/>
  </si>
  <si>
    <r>
      <t xml:space="preserve">○ 직접직 노무비 : 
</t>
    </r>
    <r>
      <rPr>
        <sz val="11"/>
        <color theme="1"/>
        <rFont val="Calibri"/>
        <family val="1"/>
      </rPr>
      <t xml:space="preserve">- </t>
    </r>
    <r>
      <rPr>
        <sz val="11"/>
        <color theme="1"/>
        <rFont val="맑은 고딕"/>
        <family val="1"/>
        <charset val="129"/>
      </rPr>
      <t>직접직 0.01% ↑(계획 467, 실적 446명→21명↓), 휴일특근 ↑</t>
    </r>
    <r>
      <rPr>
        <sz val="11"/>
        <color theme="1"/>
        <rFont val="현대하모니 L"/>
        <family val="1"/>
        <charset val="129"/>
      </rPr>
      <t xml:space="preserve">
○ 간접직 노무비 : 
 - 간접직 0.01% ↓(계획 93, 실적 97명→4명 ↑, 푸네지원)</t>
    </r>
    <phoneticPr fontId="50" type="noConversion"/>
  </si>
  <si>
    <r>
      <t xml:space="preserve">○ 감가상각비 : 
- 감가상각비 0.1% ↓
○ 일반경비 : 
</t>
    </r>
    <r>
      <rPr>
        <sz val="11"/>
        <color theme="1"/>
        <rFont val="바탕"/>
        <family val="1"/>
        <charset val="129"/>
      </rPr>
      <t>•</t>
    </r>
    <r>
      <rPr>
        <sz val="11"/>
        <color theme="1"/>
        <rFont val="현대하모니 L"/>
        <family val="1"/>
        <charset val="129"/>
      </rPr>
      <t xml:space="preserve"> 건물 수선비 33백만 ↑
 </t>
    </r>
    <r>
      <rPr>
        <sz val="11"/>
        <color theme="1"/>
        <rFont val="Microsoft JhengHei"/>
        <family val="1"/>
      </rPr>
      <t>└</t>
    </r>
    <r>
      <rPr>
        <sz val="11"/>
        <color theme="1"/>
        <rFont val="현대하모니 L"/>
        <family val="1"/>
        <charset val="129"/>
      </rPr>
      <t xml:space="preserve"> KM 캐노피,정화조 10백만, 지붕보수 9백만, 기타 (도로,수도,식당) 14백만
</t>
    </r>
    <r>
      <rPr>
        <sz val="11"/>
        <color theme="1"/>
        <rFont val="바탕"/>
        <family val="1"/>
        <charset val="129"/>
      </rPr>
      <t>•</t>
    </r>
    <r>
      <rPr>
        <sz val="11"/>
        <color theme="1"/>
        <rFont val="현대하모니 L"/>
        <family val="1"/>
        <charset val="129"/>
      </rPr>
      <t xml:space="preserve"> 복리후생 (체육대회연기, 식대등) 40백만 ↓</t>
    </r>
    <phoneticPr fontId="50" type="noConversion"/>
  </si>
  <si>
    <r>
      <rPr>
        <sz val="11"/>
        <color theme="1"/>
        <rFont val="Arial"/>
        <family val="3"/>
        <charset val="1"/>
      </rPr>
      <t>•</t>
    </r>
    <r>
      <rPr>
        <sz val="11"/>
        <color theme="1"/>
        <rFont val="Calibri"/>
        <family val="3"/>
      </rPr>
      <t xml:space="preserve"> </t>
    </r>
    <r>
      <rPr>
        <sz val="11"/>
        <color theme="1"/>
        <rFont val="현대하모니 L"/>
        <family val="3"/>
        <charset val="129"/>
      </rPr>
      <t>체육대회</t>
    </r>
    <r>
      <rPr>
        <sz val="11"/>
        <color theme="1"/>
        <rFont val="Calibri"/>
        <family val="3"/>
      </rPr>
      <t xml:space="preserve"> </t>
    </r>
    <r>
      <rPr>
        <sz val="11"/>
        <color theme="1"/>
        <rFont val="현대하모니 L"/>
        <family val="3"/>
        <charset val="129"/>
      </rPr>
      <t>연기</t>
    </r>
    <r>
      <rPr>
        <sz val="11"/>
        <color theme="1"/>
        <rFont val="Calibri"/>
        <family val="3"/>
      </rPr>
      <t xml:space="preserve"> (</t>
    </r>
    <r>
      <rPr>
        <sz val="11"/>
        <color theme="1"/>
        <rFont val="현대하모니 L"/>
        <family val="3"/>
        <charset val="129"/>
      </rPr>
      <t>우천</t>
    </r>
    <r>
      <rPr>
        <sz val="11"/>
        <color theme="1"/>
        <rFont val="Calibri"/>
        <family val="3"/>
      </rPr>
      <t>) 16</t>
    </r>
    <r>
      <rPr>
        <sz val="11"/>
        <color theme="1"/>
        <rFont val="현대하모니 L"/>
        <family val="3"/>
        <charset val="129"/>
      </rPr>
      <t>백만</t>
    </r>
    <r>
      <rPr>
        <sz val="11"/>
        <color theme="1"/>
        <rFont val="Calibri"/>
        <family val="3"/>
      </rPr>
      <t xml:space="preserve">, </t>
    </r>
    <r>
      <rPr>
        <sz val="11"/>
        <color theme="1"/>
        <rFont val="현대하모니 L"/>
        <family val="3"/>
        <charset val="129"/>
      </rPr>
      <t>항공료</t>
    </r>
    <r>
      <rPr>
        <sz val="11"/>
        <color theme="1"/>
        <rFont val="Calibri"/>
        <family val="3"/>
      </rPr>
      <t xml:space="preserve"> </t>
    </r>
    <r>
      <rPr>
        <sz val="11"/>
        <color theme="1"/>
        <rFont val="현대하모니 L"/>
        <family val="3"/>
        <charset val="129"/>
      </rPr>
      <t>일정변경</t>
    </r>
    <r>
      <rPr>
        <sz val="11"/>
        <color theme="1"/>
        <rFont val="Calibri"/>
        <family val="3"/>
      </rPr>
      <t xml:space="preserve"> 8</t>
    </r>
    <r>
      <rPr>
        <sz val="11"/>
        <color theme="1"/>
        <rFont val="현대하모니 L"/>
        <family val="3"/>
        <charset val="129"/>
      </rPr>
      <t>백만</t>
    </r>
    <r>
      <rPr>
        <sz val="11"/>
        <color theme="1"/>
        <rFont val="Calibri"/>
        <family val="3"/>
      </rPr>
      <t xml:space="preserve">, </t>
    </r>
    <r>
      <rPr>
        <sz val="11"/>
        <color theme="1"/>
        <rFont val="현대하모니 L"/>
        <family val="3"/>
        <charset val="129"/>
      </rPr>
      <t>식대</t>
    </r>
    <r>
      <rPr>
        <sz val="11"/>
        <color theme="1"/>
        <rFont val="Calibri"/>
        <family val="3"/>
      </rPr>
      <t xml:space="preserve"> 12</t>
    </r>
    <r>
      <rPr>
        <sz val="11"/>
        <color theme="1"/>
        <rFont val="현대하모니 L"/>
        <family val="3"/>
        <charset val="129"/>
      </rPr>
      <t>백만</t>
    </r>
    <r>
      <rPr>
        <sz val="11"/>
        <color theme="1"/>
        <rFont val="Calibri"/>
        <family val="3"/>
      </rPr>
      <t xml:space="preserve"> </t>
    </r>
    <r>
      <rPr>
        <sz val="11"/>
        <color theme="1"/>
        <rFont val="Calibri"/>
        <family val="3"/>
        <charset val="1"/>
      </rPr>
      <t>↓</t>
    </r>
    <phoneticPr fontId="50" type="noConversion"/>
  </si>
  <si>
    <r>
      <rPr>
        <sz val="11"/>
        <color theme="1"/>
        <rFont val="Arial"/>
        <family val="1"/>
        <charset val="1"/>
      </rPr>
      <t>•</t>
    </r>
    <r>
      <rPr>
        <sz val="11"/>
        <color theme="1"/>
        <rFont val="Calibri"/>
        <family val="1"/>
      </rPr>
      <t xml:space="preserve"> </t>
    </r>
    <r>
      <rPr>
        <sz val="11"/>
        <color theme="1"/>
        <rFont val="현대하모니 L"/>
        <family val="1"/>
        <charset val="129"/>
      </rPr>
      <t>푸네출장</t>
    </r>
    <r>
      <rPr>
        <sz val="11"/>
        <color theme="1"/>
        <rFont val="Calibri"/>
        <family val="1"/>
      </rPr>
      <t xml:space="preserve"> </t>
    </r>
    <r>
      <rPr>
        <sz val="11"/>
        <color theme="1"/>
        <rFont val="현대하모니 L"/>
        <family val="1"/>
        <charset val="129"/>
      </rPr>
      <t>항공료</t>
    </r>
    <r>
      <rPr>
        <sz val="11"/>
        <color theme="1"/>
        <rFont val="Calibri"/>
        <family val="1"/>
      </rPr>
      <t xml:space="preserve"> </t>
    </r>
    <r>
      <rPr>
        <sz val="11"/>
        <color theme="1"/>
        <rFont val="Calibri"/>
        <family val="1"/>
        <charset val="1"/>
      </rPr>
      <t>↑</t>
    </r>
    <r>
      <rPr>
        <sz val="11"/>
        <color theme="1"/>
        <rFont val="Calibri"/>
        <family val="1"/>
      </rPr>
      <t>(</t>
    </r>
    <r>
      <rPr>
        <sz val="11"/>
        <color theme="1"/>
        <rFont val="현대하모니 L"/>
        <family val="1"/>
        <charset val="129"/>
      </rPr>
      <t>자재</t>
    </r>
    <r>
      <rPr>
        <sz val="11"/>
        <color theme="1"/>
        <rFont val="Calibri"/>
        <family val="1"/>
      </rPr>
      <t xml:space="preserve">, </t>
    </r>
    <r>
      <rPr>
        <sz val="11"/>
        <color theme="1"/>
        <rFont val="현대하모니 L"/>
        <family val="1"/>
        <charset val="129"/>
      </rPr>
      <t>공무</t>
    </r>
    <r>
      <rPr>
        <sz val="11"/>
        <color theme="1"/>
        <rFont val="Calibri"/>
        <family val="1"/>
      </rPr>
      <t xml:space="preserve">, </t>
    </r>
    <r>
      <rPr>
        <sz val="11"/>
        <color theme="1"/>
        <rFont val="현대하모니 L"/>
        <family val="1"/>
        <charset val="129"/>
      </rPr>
      <t>회계</t>
    </r>
    <r>
      <rPr>
        <sz val="11"/>
        <color theme="1"/>
        <rFont val="Calibri"/>
        <family val="1"/>
      </rPr>
      <t>)</t>
    </r>
    <phoneticPr fontId="50" type="noConversion"/>
  </si>
  <si>
    <r>
      <rPr>
        <sz val="11"/>
        <color theme="1"/>
        <rFont val="Arial"/>
        <family val="3"/>
        <charset val="1"/>
      </rPr>
      <t>•</t>
    </r>
    <r>
      <rPr>
        <sz val="11"/>
        <color theme="1"/>
        <rFont val="Calibri"/>
        <family val="3"/>
      </rPr>
      <t xml:space="preserve"> </t>
    </r>
    <r>
      <rPr>
        <sz val="11"/>
        <color theme="1"/>
        <rFont val="현대하모니 L"/>
        <family val="3"/>
        <charset val="129"/>
      </rPr>
      <t>매출증가에</t>
    </r>
    <r>
      <rPr>
        <sz val="11"/>
        <color theme="1"/>
        <rFont val="Calibri"/>
        <family val="3"/>
      </rPr>
      <t xml:space="preserve"> </t>
    </r>
    <r>
      <rPr>
        <sz val="11"/>
        <color theme="1"/>
        <rFont val="현대하모니 L"/>
        <family val="3"/>
        <charset val="129"/>
      </rPr>
      <t>따른</t>
    </r>
    <r>
      <rPr>
        <sz val="11"/>
        <color theme="1"/>
        <rFont val="Calibri"/>
        <family val="3"/>
      </rPr>
      <t xml:space="preserve"> </t>
    </r>
    <r>
      <rPr>
        <sz val="11"/>
        <color theme="1"/>
        <rFont val="현대하모니 L"/>
        <family val="3"/>
        <charset val="129"/>
      </rPr>
      <t>로열티</t>
    </r>
    <r>
      <rPr>
        <sz val="11"/>
        <color theme="1"/>
        <rFont val="Calibri"/>
        <family val="3"/>
      </rPr>
      <t xml:space="preserve"> </t>
    </r>
    <r>
      <rPr>
        <sz val="11"/>
        <color theme="1"/>
        <rFont val="현대하모니 L"/>
        <family val="3"/>
        <charset val="129"/>
      </rPr>
      <t xml:space="preserve">감소
</t>
    </r>
    <r>
      <rPr>
        <sz val="11"/>
        <color theme="1"/>
        <rFont val="Arial"/>
        <family val="3"/>
        <charset val="1"/>
      </rPr>
      <t>•</t>
    </r>
    <r>
      <rPr>
        <sz val="11"/>
        <color theme="1"/>
        <rFont val="Calibri"/>
        <family val="3"/>
      </rPr>
      <t xml:space="preserve"> CMM </t>
    </r>
    <r>
      <rPr>
        <sz val="11"/>
        <color theme="1"/>
        <rFont val="현대하모니 L"/>
        <family val="3"/>
        <charset val="129"/>
      </rPr>
      <t>머신</t>
    </r>
    <r>
      <rPr>
        <sz val="11"/>
        <color theme="1"/>
        <rFont val="Calibri"/>
        <family val="3"/>
      </rPr>
      <t xml:space="preserve"> </t>
    </r>
    <r>
      <rPr>
        <sz val="11"/>
        <color theme="1"/>
        <rFont val="현대하모니 L"/>
        <family val="3"/>
        <charset val="129"/>
      </rPr>
      <t>검교정</t>
    </r>
    <r>
      <rPr>
        <sz val="11"/>
        <color theme="1"/>
        <rFont val="Calibri"/>
        <family val="3"/>
      </rPr>
      <t xml:space="preserve"> 3</t>
    </r>
    <r>
      <rPr>
        <sz val="11"/>
        <color theme="1"/>
        <rFont val="현대하모니 L"/>
        <family val="3"/>
        <charset val="129"/>
      </rPr>
      <t>백만</t>
    </r>
    <r>
      <rPr>
        <sz val="11"/>
        <color theme="1"/>
        <rFont val="Calibri"/>
        <family val="3"/>
      </rPr>
      <t xml:space="preserve">, HMI </t>
    </r>
    <r>
      <rPr>
        <sz val="11"/>
        <color theme="1"/>
        <rFont val="현대하모니 L"/>
        <family val="3"/>
        <charset val="129"/>
      </rPr>
      <t>협력사</t>
    </r>
    <r>
      <rPr>
        <sz val="11"/>
        <color theme="1"/>
        <rFont val="Calibri"/>
        <family val="3"/>
      </rPr>
      <t xml:space="preserve"> </t>
    </r>
    <r>
      <rPr>
        <sz val="11"/>
        <color theme="1"/>
        <rFont val="현대하모니 L"/>
        <family val="3"/>
        <charset val="129"/>
      </rPr>
      <t>회비</t>
    </r>
    <r>
      <rPr>
        <sz val="11"/>
        <color theme="1"/>
        <rFont val="Calibri"/>
        <family val="3"/>
      </rPr>
      <t xml:space="preserve"> 1</t>
    </r>
    <r>
      <rPr>
        <sz val="11"/>
        <color theme="1"/>
        <rFont val="현대하모니 L"/>
        <family val="3"/>
        <charset val="129"/>
      </rPr>
      <t>백만</t>
    </r>
    <phoneticPr fontId="50" type="noConversion"/>
  </si>
  <si>
    <t>Repeat mold, crate, PS7I Lever spring</t>
    <phoneticPr fontId="50" type="noConversion"/>
  </si>
  <si>
    <t>• Repeat mold, crate, PS7I Lever spring - ₩ 19 M</t>
    <phoneticPr fontId="50" type="noConversion"/>
  </si>
  <si>
    <r>
      <rPr>
        <sz val="11"/>
        <color theme="1"/>
        <rFont val="현대하모니 L"/>
        <family val="1"/>
      </rPr>
      <t xml:space="preserve">○ </t>
    </r>
    <r>
      <rPr>
        <sz val="11"/>
        <color theme="1"/>
        <rFont val="맑은 고딕"/>
        <family val="1"/>
        <charset val="129"/>
      </rPr>
      <t>계획</t>
    </r>
    <r>
      <rPr>
        <sz val="11"/>
        <color theme="1"/>
        <rFont val="현대하모니 L"/>
        <family val="1"/>
      </rPr>
      <t xml:space="preserve">  578</t>
    </r>
    <r>
      <rPr>
        <sz val="11"/>
        <color theme="1"/>
        <rFont val="맑은 고딕"/>
        <family val="1"/>
        <charset val="129"/>
      </rPr>
      <t>명</t>
    </r>
    <r>
      <rPr>
        <sz val="11"/>
        <color theme="1"/>
        <rFont val="현대하모니 L"/>
        <family val="1"/>
      </rPr>
      <t xml:space="preserve"> (3.8%),   </t>
    </r>
    <r>
      <rPr>
        <sz val="11"/>
        <color theme="1"/>
        <rFont val="맑은 고딕"/>
        <family val="1"/>
        <charset val="129"/>
      </rPr>
      <t>실적</t>
    </r>
    <r>
      <rPr>
        <sz val="11"/>
        <color theme="1"/>
        <rFont val="현대하모니 L"/>
        <family val="1"/>
      </rPr>
      <t xml:space="preserve"> 553</t>
    </r>
    <r>
      <rPr>
        <sz val="11"/>
        <color theme="1"/>
        <rFont val="맑은 고딕"/>
        <family val="1"/>
        <charset val="129"/>
      </rPr>
      <t>명</t>
    </r>
    <r>
      <rPr>
        <sz val="11"/>
        <color theme="1"/>
        <rFont val="현대하모니 L"/>
        <family val="1"/>
      </rPr>
      <t xml:space="preserve"> (3.8%)
     </t>
    </r>
    <r>
      <rPr>
        <sz val="11"/>
        <color theme="1"/>
        <rFont val="Microsoft JhengHei"/>
        <family val="1"/>
      </rPr>
      <t>└</t>
    </r>
    <r>
      <rPr>
        <sz val="9.35"/>
        <color theme="1"/>
        <rFont val="현대하모니 L"/>
        <family val="2"/>
      </rPr>
      <t xml:space="preserve"> </t>
    </r>
    <r>
      <rPr>
        <sz val="11"/>
        <color theme="1"/>
        <rFont val="맑은 고딕"/>
        <family val="1"/>
        <charset val="129"/>
      </rPr>
      <t>직접직</t>
    </r>
    <r>
      <rPr>
        <sz val="11"/>
        <color theme="1"/>
        <rFont val="현대하모니 L"/>
        <family val="1"/>
      </rPr>
      <t xml:space="preserve"> 0.0% </t>
    </r>
    <r>
      <rPr>
        <sz val="11"/>
        <color theme="1"/>
        <rFont val="맑은 고딕"/>
        <family val="3"/>
        <charset val="129"/>
      </rPr>
      <t>↑</t>
    </r>
    <r>
      <rPr>
        <sz val="11"/>
        <color theme="1"/>
        <rFont val="현대하모니 L"/>
        <family val="1"/>
      </rPr>
      <t xml:space="preserve">,  </t>
    </r>
    <r>
      <rPr>
        <sz val="11"/>
        <color theme="1"/>
        <rFont val="맑은 고딕"/>
        <family val="1"/>
        <charset val="129"/>
      </rPr>
      <t>간접직</t>
    </r>
    <r>
      <rPr>
        <sz val="11"/>
        <color theme="1"/>
        <rFont val="현대하모니 L"/>
        <family val="1"/>
      </rPr>
      <t xml:space="preserve"> 0.0%</t>
    </r>
    <phoneticPr fontId="50" type="noConversion"/>
  </si>
  <si>
    <r>
      <t>○</t>
    </r>
    <r>
      <rPr>
        <sz val="11"/>
        <color theme="1"/>
        <rFont val="Calibri"/>
        <family val="1"/>
      </rPr>
      <t xml:space="preserve"> </t>
    </r>
    <r>
      <rPr>
        <sz val="11"/>
        <color theme="1"/>
        <rFont val="맑은 고딕"/>
        <family val="1"/>
        <charset val="129"/>
      </rPr>
      <t>계획</t>
    </r>
    <r>
      <rPr>
        <sz val="11"/>
        <color theme="1"/>
        <rFont val="Calibri"/>
        <family val="1"/>
      </rPr>
      <t xml:space="preserve">  467</t>
    </r>
    <r>
      <rPr>
        <sz val="11"/>
        <color theme="1"/>
        <rFont val="맑은 고딕"/>
        <family val="1"/>
        <charset val="129"/>
      </rPr>
      <t>명</t>
    </r>
    <r>
      <rPr>
        <sz val="11"/>
        <color theme="1"/>
        <rFont val="Calibri"/>
        <family val="1"/>
      </rPr>
      <t xml:space="preserve"> (2.5%),   </t>
    </r>
    <r>
      <rPr>
        <sz val="11"/>
        <color theme="1"/>
        <rFont val="맑은 고딕"/>
        <family val="1"/>
        <charset val="129"/>
      </rPr>
      <t>실적</t>
    </r>
    <r>
      <rPr>
        <sz val="11"/>
        <color theme="1"/>
        <rFont val="Calibri"/>
        <family val="1"/>
      </rPr>
      <t xml:space="preserve"> 446</t>
    </r>
    <r>
      <rPr>
        <sz val="11"/>
        <color theme="1"/>
        <rFont val="맑은 고딕"/>
        <family val="1"/>
        <charset val="129"/>
      </rPr>
      <t>명</t>
    </r>
    <r>
      <rPr>
        <sz val="11"/>
        <color theme="1"/>
        <rFont val="Calibri"/>
        <family val="1"/>
      </rPr>
      <t xml:space="preserve"> (2.5%)
     </t>
    </r>
    <r>
      <rPr>
        <sz val="11"/>
        <color theme="1"/>
        <rFont val="Microsoft JhengHei"/>
        <family val="1"/>
      </rPr>
      <t>└</t>
    </r>
    <r>
      <rPr>
        <sz val="9.35"/>
        <color theme="1"/>
        <rFont val="Calibri"/>
        <family val="2"/>
      </rPr>
      <t xml:space="preserve"> </t>
    </r>
    <r>
      <rPr>
        <sz val="11"/>
        <color theme="1"/>
        <rFont val="Calibri"/>
        <family val="1"/>
      </rPr>
      <t xml:space="preserve"> </t>
    </r>
    <r>
      <rPr>
        <sz val="11"/>
        <color theme="1"/>
        <rFont val="Arial Unicode MS"/>
        <family val="1"/>
        <charset val="129"/>
      </rPr>
      <t>추가 연장근무 (휴일 특근)</t>
    </r>
    <r>
      <rPr>
        <sz val="11"/>
        <color theme="1"/>
        <rFont val="Calibri"/>
        <family val="1"/>
      </rPr>
      <t xml:space="preserve"> </t>
    </r>
    <r>
      <rPr>
        <sz val="11"/>
        <color theme="1"/>
        <rFont val="현대하모니 L"/>
        <family val="1"/>
        <charset val="129"/>
      </rPr>
      <t>↑</t>
    </r>
    <phoneticPr fontId="50" type="noConversion"/>
  </si>
  <si>
    <t>2월 당월실적</t>
    <phoneticPr fontId="73" type="noConversion"/>
  </si>
  <si>
    <t>2024년 3월 계획(누계)</t>
    <phoneticPr fontId="18" type="noConversion"/>
  </si>
  <si>
    <t>2024년 3월 실적(누계)</t>
    <phoneticPr fontId="18" type="noConversion"/>
  </si>
  <si>
    <t>Year ended 31.03.2024</t>
    <phoneticPr fontId="50" type="noConversion"/>
  </si>
  <si>
    <t>As of 31.03.2024</t>
    <phoneticPr fontId="50" type="noConversion"/>
  </si>
  <si>
    <t>DSC-Mar.</t>
    <phoneticPr fontId="0" type="noConversion"/>
  </si>
  <si>
    <t>당해 1월부터 합산</t>
  </si>
  <si>
    <t>당해 1월부터 합산</t>
    <phoneticPr fontId="50" type="noConversion"/>
  </si>
  <si>
    <t>당해 1월부터 평균</t>
  </si>
  <si>
    <t>당해 1월부터 평균</t>
    <phoneticPr fontId="57" type="noConversion"/>
  </si>
  <si>
    <t>전년 11월부터 합산</t>
  </si>
  <si>
    <t>전년 11월부터 합산</t>
    <phoneticPr fontId="50" type="noConversion"/>
  </si>
  <si>
    <t>실패
비용</t>
    <phoneticPr fontId="50" type="noConversion"/>
  </si>
  <si>
    <t>3자검사</t>
    <phoneticPr fontId="50" type="noConversion"/>
  </si>
  <si>
    <t>리워크
비용</t>
    <phoneticPr fontId="50" type="noConversion"/>
  </si>
  <si>
    <t>폐기비용</t>
    <phoneticPr fontId="50" type="noConversion"/>
  </si>
  <si>
    <t>발생
금액</t>
    <phoneticPr fontId="50" type="noConversion"/>
  </si>
  <si>
    <t>고객
귀책</t>
    <phoneticPr fontId="50" type="noConversion"/>
  </si>
  <si>
    <t>법인
귀책</t>
    <phoneticPr fontId="50" type="noConversion"/>
  </si>
  <si>
    <t>계</t>
    <phoneticPr fontId="50" type="noConversion"/>
  </si>
  <si>
    <t>리워크
수량</t>
    <phoneticPr fontId="50" type="noConversion"/>
  </si>
  <si>
    <t>폐기
수량</t>
    <phoneticPr fontId="50" type="noConversion"/>
  </si>
  <si>
    <t>리워크수량</t>
    <phoneticPr fontId="18" type="noConversion"/>
  </si>
  <si>
    <t>폐기수량</t>
    <phoneticPr fontId="50" type="noConversion"/>
  </si>
  <si>
    <t>불량수량계</t>
    <phoneticPr fontId="50" type="noConversion"/>
  </si>
  <si>
    <r>
      <rPr>
        <b/>
        <sz val="20"/>
        <color rgb="FF000080"/>
        <rFont val="현대하모니 L"/>
        <family val="1"/>
        <charset val="129"/>
      </rPr>
      <t>○</t>
    </r>
    <r>
      <rPr>
        <b/>
        <sz val="20"/>
        <color indexed="18"/>
        <rFont val="현대하모니 L"/>
        <family val="1"/>
        <charset val="129"/>
      </rPr>
      <t xml:space="preserve"> 2025년 </t>
    </r>
    <r>
      <rPr>
        <b/>
        <sz val="20"/>
        <color rgb="FF000080"/>
        <rFont val="Arial Unicode MS"/>
        <family val="1"/>
        <charset val="129"/>
      </rPr>
      <t>만누르</t>
    </r>
    <r>
      <rPr>
        <b/>
        <sz val="20"/>
        <color indexed="18"/>
        <rFont val="현대하모니 L"/>
        <family val="1"/>
        <charset val="129"/>
      </rPr>
      <t xml:space="preserve"> 실적분석 </t>
    </r>
    <phoneticPr fontId="18" type="noConversion"/>
  </si>
  <si>
    <t>고객불량(PPn)</t>
  </si>
  <si>
    <t>공정불량(PPn)</t>
  </si>
  <si>
    <r>
      <rPr>
        <sz val="11"/>
        <color rgb="FF000000"/>
        <rFont val="맑은 고딕"/>
        <family val="1"/>
        <charset val="129"/>
      </rPr>
      <t>25.11</t>
    </r>
    <r>
      <rPr>
        <sz val="11"/>
        <color indexed="8"/>
        <rFont val="현대하모니 L"/>
        <family val="1"/>
        <charset val="129"/>
      </rPr>
      <t>월</t>
    </r>
    <phoneticPr fontId="50" type="noConversion"/>
  </si>
  <si>
    <t>26.1월</t>
    <phoneticPr fontId="50" type="noConversion"/>
  </si>
  <si>
    <t>1. 2026년 목표 및 실적 불량율</t>
    <phoneticPr fontId="50" type="noConversion"/>
  </si>
  <si>
    <t>▣ 2026년 실적 불량율</t>
    <phoneticPr fontId="50" type="noConversion"/>
  </si>
  <si>
    <t>▣ 2026년 실적 불량율 - 고객사별 세부자료 별도 작성</t>
    <phoneticPr fontId="18" type="noConversion"/>
  </si>
  <si>
    <t>2. 2026년 목표달성방안</t>
    <phoneticPr fontId="50" type="noConversion"/>
  </si>
  <si>
    <t>1. 2026년 3자검사 발생 현황</t>
    <phoneticPr fontId="50" type="noConversion"/>
  </si>
  <si>
    <r>
      <rPr>
        <b/>
        <sz val="11"/>
        <color rgb="FF000000"/>
        <rFont val="현대하모니 L"/>
        <family val="1"/>
        <charset val="129"/>
      </rPr>
      <t>▣</t>
    </r>
    <r>
      <rPr>
        <b/>
        <sz val="11"/>
        <color indexed="8"/>
        <rFont val="현대하모니 L"/>
        <family val="1"/>
        <charset val="129"/>
      </rPr>
      <t xml:space="preserve"> 2026년 협력업체 클레임 - 항목별 세부자료 별도 작성</t>
    </r>
    <phoneticPr fontId="50" type="noConversion"/>
  </si>
  <si>
    <t>4월</t>
    <phoneticPr fontId="50" type="noConversion"/>
  </si>
  <si>
    <t>5월</t>
    <phoneticPr fontId="50" type="noConversion"/>
  </si>
  <si>
    <t>6월</t>
    <phoneticPr fontId="50" type="noConversion"/>
  </si>
  <si>
    <t>7월</t>
    <phoneticPr fontId="50" type="noConversion"/>
  </si>
  <si>
    <t>8월</t>
    <phoneticPr fontId="50" type="noConversion"/>
  </si>
  <si>
    <t>9월</t>
    <phoneticPr fontId="50" type="noConversion"/>
  </si>
  <si>
    <t>10월</t>
    <phoneticPr fontId="50" type="noConversion"/>
  </si>
  <si>
    <t>Hp변경</t>
  </si>
  <si>
    <t>1. 용접 불량 공정개선 (티징, HAS, 등 작업조건 수시점검)
2. 지그 클램프 점검 및 작동상태 점검
3. 신규 작업자 투입시 교육 및 라인리더 참관 점검</t>
  </si>
  <si>
    <t>납품수량(HA)</t>
  </si>
  <si>
    <t>불량수량(HA)</t>
  </si>
  <si>
    <t>생산수량(HA)</t>
  </si>
  <si>
    <t>1) ALL HRT &amp; RR BAdK -WHLD SHARP HDHH &amp; WHLD BURR – (QTY : 100+ HA)_ In hpusH
  1) linH audit 및 Qd공정점검 (1회/주)
  2) 클램프 및 지그BLpdK 점검 (pHd)
  3)로봇 프로그램, 팁 점검, 노즐 청소등 점검</t>
  </si>
  <si>
    <t>불량
수량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</si>
</sst>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8">
    <numFmt numFmtId="41" formatCode="_-* #,##0_-;\-* #,##0_-;_-* &quot;-&quot;_-;_-@_-"/>
    <numFmt numFmtId="43" formatCode="_-* #,##0.00_-;\-* #,##0.00_-;_-* &quot;-&quot;??_-;_-@_-"/>
    <numFmt numFmtId="176" formatCode="_(* #,##0_);_(* \(#,##0\);_(* &quot;-&quot;_);_(@_)"/>
    <numFmt numFmtId="177" formatCode="_(* #,##0.00_);_(* \(#,##0.00\);_(* &quot;-&quot;??_);_(@_)"/>
    <numFmt numFmtId="178" formatCode="0.0%"/>
    <numFmt numFmtId="179" formatCode="_ &quot;₩&quot;* #,##0.00_ ;_ &quot;₩&quot;* \-#,##0.00_ ;_ &quot;₩&quot;* &quot;-&quot;??_ ;_ @_ "/>
    <numFmt numFmtId="180" formatCode="_ * #,##0_ ;_ * \-#,##0_ ;_ * &quot;-&quot;_ ;_ @_ "/>
    <numFmt numFmtId="181" formatCode="_ * #,##0.00_ ;_ * \-#,##0.00_ ;_ * &quot;-&quot;??_ ;_ @_ "/>
    <numFmt numFmtId="182" formatCode="&quot;₩&quot;\ #,##0;&quot;₩&quot;\ \-#,##0"/>
    <numFmt numFmtId="183" formatCode="General_)"/>
    <numFmt numFmtId="184" formatCode="General&quot;월&quot;"/>
    <numFmt numFmtId="185" formatCode="#,##0_ "/>
    <numFmt numFmtId="186" formatCode="&quot;경영실적 차이 연암 일반경비 미반영: &quot;#,##0&quot;천원&quot;"/>
    <numFmt numFmtId="187" formatCode="&quot;경영실적 차이 합계액: &quot;#,##0&quot;천원&quot;"/>
    <numFmt numFmtId="188" formatCode="General&quot;월 당월실적&quot;"/>
    <numFmt numFmtId="189" formatCode="#,##0.0_ ;[Red]\-#,##0.0\ "/>
    <numFmt numFmtId="190" formatCode="#,##0&quot;명&quot;"/>
    <numFmt numFmtId="191" formatCode="#,##0&quot;HR&quot;"/>
    <numFmt numFmtId="192" formatCode="#,##0&quot;PPM&quot;"/>
    <numFmt numFmtId="193" formatCode="#,##0&quot;건&quot;"/>
    <numFmt numFmtId="194" formatCode="#,##0.0&quot;점&quot;"/>
    <numFmt numFmtId="195" formatCode="#,##0&quot;Kg&quot;"/>
    <numFmt numFmtId="196" formatCode="#,##0.0&quot;회전&quot;"/>
    <numFmt numFmtId="197" formatCode="0&quot;HR&quot;"/>
    <numFmt numFmtId="198" formatCode="#,###,"/>
    <numFmt numFmtId="199" formatCode="yy&quot;-&quot;m&quot;-&quot;d;@"/>
    <numFmt numFmtId="200" formatCode="#,##0&quot;일&quot;"/>
    <numFmt numFmtId="201" formatCode="0.0_ "/>
    <numFmt numFmtId="202" formatCode="#,##0_ ;[Red]\-#,##0\ "/>
    <numFmt numFmtId="203" formatCode="0_ "/>
    <numFmt numFmtId="204" formatCode="_-* #,##0.0_-;\-* #,##0.0_-;_-* &quot;-&quot;_-;_-@_-"/>
    <numFmt numFmtId="205" formatCode="#,##0_ ;[Red]\-\ #,##0\ "/>
    <numFmt numFmtId="206" formatCode="0.0%\ "/>
    <numFmt numFmtId="207" formatCode="#,##0.0_ ;[Red]\-\ #,##0.0\ "/>
    <numFmt numFmtId="208" formatCode="#,##0;[Red]\(#,##0\);\-"/>
    <numFmt numFmtId="209" formatCode="_-* #,##0\ ;[Blue]\(#,##0\);_-* &quot;-&quot;_-;_-@_-"/>
    <numFmt numFmtId="210" formatCode="_-* #,##0.000\ ;[Blue]\(#,##0.000\);_-* &quot;-&quot;_-;_-@_-"/>
    <numFmt numFmtId="211" formatCode="&quot;&quot;0.00"/>
    <numFmt numFmtId="212" formatCode="_(&quot;₩&quot;* #,##0.00_);_(&quot;₩&quot;* \(#,##0.00\);_(&quot;₩&quot;* &quot;-&quot;??_);_(@_)"/>
    <numFmt numFmtId="213" formatCode="_(* #,##0.0_);_(* \(#,##0.0\);_(* &quot;-&quot;?_);_(@_)"/>
    <numFmt numFmtId="214" formatCode="_(* #,##0.000000_);_(* \(#,##0.000000\);_(* &quot;-&quot;??_);_(@_)"/>
    <numFmt numFmtId="215" formatCode="_-* #,##0.000_-;\-* #,##0.000_-;_-* &quot;-&quot;_-;_-@_-"/>
    <numFmt numFmtId="216" formatCode="0.00000"/>
    <numFmt numFmtId="217" formatCode="0.0000000000"/>
    <numFmt numFmtId="218" formatCode="0.0000"/>
    <numFmt numFmtId="219" formatCode="_(* #,##0_);_(* \(#,##0\);_(* &quot;-&quot;??_);_(@_)"/>
    <numFmt numFmtId="220" formatCode="0.000%"/>
    <numFmt numFmtId="221" formatCode="&quot;&quot;0"/>
    <numFmt numFmtId="222" formatCode="_-* #,##0.00_-;\-* #,##0.00_-;_-* &quot;-&quot;_-;_-@_-"/>
    <numFmt numFmtId="223" formatCode="_(* #,##0.00_);_(* \(#,##0.00\);_(* &quot;-&quot;_);_(@_)"/>
    <numFmt numFmtId="224" formatCode="#,##0&quot;(명)&quot;"/>
    <numFmt numFmtId="225" formatCode="#,##0.0000"/>
    <numFmt numFmtId="226" formatCode="#,##0.000_ ;[Red]\-#,##0.000\ "/>
    <numFmt numFmtId="227" formatCode="0.00%\ "/>
    <numFmt numFmtId="228" formatCode="#,##0_);[Red]\(#,##0\)"/>
    <numFmt numFmtId="229" formatCode="0.00000%"/>
    <numFmt numFmtId="230" formatCode="0.0"/>
    <numFmt numFmtId="231" formatCode="#,##0.00_ ;[Red]\-#,##0.00\ "/>
  </numFmts>
  <fonts count="227">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theme="1"/>
      <name val="맑은 고딕"/>
      <family val="2"/>
      <charset val="129"/>
    </font>
    <font>
      <sz val="10"/>
      <color theme="1"/>
      <name val="맑은 고딕"/>
      <family val="2"/>
      <charset val="129"/>
    </font>
    <font>
      <sz val="10"/>
      <color theme="1"/>
      <name val="맑은 고딕"/>
      <family val="2"/>
      <charset val="129"/>
    </font>
    <font>
      <sz val="10"/>
      <name val="굴림"/>
      <family val="3"/>
      <charset val="129"/>
    </font>
    <font>
      <sz val="8"/>
      <name val="맑은 고딕"/>
      <family val="3"/>
      <charset val="129"/>
    </font>
    <font>
      <sz val="8"/>
      <name val="돋움"/>
      <family val="3"/>
      <charset val="129"/>
    </font>
    <font>
      <sz val="8"/>
      <name val="굴림"/>
      <family val="3"/>
      <charset val="129"/>
    </font>
    <font>
      <sz val="10"/>
      <name val="Arial"/>
      <family val="2"/>
    </font>
    <font>
      <sz val="12"/>
      <name val="ⓒoUAAA¨u"/>
      <family val="1"/>
      <charset val="129"/>
    </font>
    <font>
      <sz val="11"/>
      <name val="±¼¸²A¼"/>
      <family val="3"/>
      <charset val="129"/>
    </font>
    <font>
      <sz val="11"/>
      <name val="µ¸¿ò"/>
      <family val="3"/>
      <charset val="129"/>
    </font>
    <font>
      <sz val="11"/>
      <name val="μ¸¿o"/>
      <family val="3"/>
      <charset val="129"/>
    </font>
    <font>
      <sz val="12"/>
      <name val="μ¸¿oA¼"/>
      <family val="3"/>
      <charset val="129"/>
    </font>
    <font>
      <sz val="12"/>
      <name val="µ¸¿òÃ¼"/>
      <family val="3"/>
      <charset val="129"/>
    </font>
    <font>
      <sz val="12"/>
      <name val="¹UAAA¼"/>
      <family val="1"/>
      <charset val="129"/>
    </font>
    <font>
      <sz val="12"/>
      <name val="¹ÙÅÁÃ¼"/>
      <family val="1"/>
      <charset val="129"/>
    </font>
    <font>
      <sz val="12"/>
      <name val="System"/>
      <family val="2"/>
    </font>
    <font>
      <sz val="10"/>
      <name val="¹ÙÅÁÃ¼"/>
      <family val="1"/>
      <charset val="129"/>
    </font>
    <font>
      <sz val="10"/>
      <name val="¹UAAA¼"/>
      <family val="1"/>
      <charset val="129"/>
    </font>
    <font>
      <sz val="12"/>
      <name val="±¼¸²A¼"/>
      <family val="3"/>
      <charset val="129"/>
    </font>
    <font>
      <sz val="12"/>
      <name val="±¼¸²Ã¼"/>
      <family val="3"/>
      <charset val="129"/>
    </font>
    <font>
      <sz val="8"/>
      <name val="¹UAAA¼"/>
      <family val="1"/>
      <charset val="129"/>
    </font>
    <font>
      <sz val="12"/>
      <name val="System"/>
      <family val="2"/>
      <charset val="129"/>
    </font>
    <font>
      <b/>
      <sz val="10"/>
      <name val="Helv"/>
      <family val="2"/>
    </font>
    <font>
      <sz val="11"/>
      <name val="돋움"/>
      <family val="3"/>
      <charset val="129"/>
    </font>
    <font>
      <sz val="8"/>
      <name val="Arial"/>
      <family val="2"/>
    </font>
    <font>
      <b/>
      <sz val="12"/>
      <name val="Helv"/>
      <family val="2"/>
    </font>
    <font>
      <b/>
      <sz val="11"/>
      <name val="Helv"/>
      <family val="2"/>
    </font>
    <font>
      <sz val="12"/>
      <name val="Courier"/>
      <family val="3"/>
    </font>
    <font>
      <sz val="12"/>
      <name val="뼻뮝"/>
      <family val="1"/>
      <charset val="129"/>
    </font>
    <font>
      <sz val="12"/>
      <name val="바탕체"/>
      <family val="1"/>
      <charset val="129"/>
    </font>
    <font>
      <sz val="11"/>
      <color indexed="8"/>
      <name val="맑은 고딕"/>
      <family val="3"/>
      <charset val="129"/>
    </font>
    <font>
      <sz val="8"/>
      <name val="맑은 고딕"/>
      <family val="3"/>
      <charset val="129"/>
    </font>
    <font>
      <sz val="11"/>
      <color theme="1"/>
      <name val="맑은 고딕"/>
      <family val="3"/>
      <charset val="129"/>
      <scheme val="minor"/>
    </font>
    <font>
      <b/>
      <sz val="9"/>
      <color indexed="81"/>
      <name val="Tahoma"/>
      <family val="2"/>
    </font>
    <font>
      <sz val="9"/>
      <color indexed="81"/>
      <name val="Tahoma"/>
      <family val="2"/>
    </font>
    <font>
      <sz val="8"/>
      <name val="맑은 고딕"/>
      <family val="3"/>
      <charset val="129"/>
      <scheme val="minor"/>
    </font>
    <font>
      <sz val="11"/>
      <color theme="1"/>
      <name val="맑은 고딕"/>
      <family val="2"/>
      <charset val="129"/>
    </font>
    <font>
      <sz val="11"/>
      <color theme="1"/>
      <name val="맑은 고딕"/>
      <family val="3"/>
      <charset val="129"/>
    </font>
    <font>
      <sz val="10"/>
      <color indexed="8"/>
      <name val="굴림"/>
      <family val="3"/>
      <charset val="129"/>
    </font>
    <font>
      <sz val="10"/>
      <color theme="1"/>
      <name val="굴림"/>
      <family val="3"/>
      <charset val="129"/>
    </font>
    <font>
      <sz val="10"/>
      <color theme="1"/>
      <name val="맑은 고딕"/>
      <family val="3"/>
      <charset val="129"/>
      <scheme val="minor"/>
    </font>
    <font>
      <sz val="11"/>
      <color theme="1"/>
      <name val="맑은 고딕"/>
      <family val="2"/>
      <charset val="129"/>
      <scheme val="minor"/>
    </font>
    <font>
      <sz val="8"/>
      <name val="맑은 고딕"/>
      <family val="2"/>
      <charset val="129"/>
      <scheme val="minor"/>
    </font>
    <font>
      <sz val="11"/>
      <color theme="1"/>
      <name val="돋움"/>
      <family val="3"/>
      <charset val="129"/>
    </font>
    <font>
      <b/>
      <sz val="9"/>
      <color indexed="81"/>
      <name val="돋움"/>
      <family val="3"/>
      <charset val="129"/>
    </font>
    <font>
      <sz val="8"/>
      <name val="새굴림"/>
      <family val="1"/>
      <charset val="129"/>
    </font>
    <font>
      <sz val="11"/>
      <name val="굴림체"/>
      <family val="3"/>
      <charset val="129"/>
    </font>
    <font>
      <b/>
      <sz val="11"/>
      <color theme="1"/>
      <name val="맑은 고딕"/>
      <family val="3"/>
      <charset val="129"/>
      <scheme val="minor"/>
    </font>
    <font>
      <sz val="10"/>
      <name val="맑은 고딕"/>
      <family val="3"/>
      <charset val="129"/>
      <scheme val="minor"/>
    </font>
    <font>
      <sz val="11"/>
      <name val="맑은 고딕"/>
      <family val="3"/>
      <charset val="129"/>
      <scheme val="minor"/>
    </font>
    <font>
      <sz val="10"/>
      <color rgb="FFFF0000"/>
      <name val="맑은 고딕"/>
      <family val="3"/>
      <charset val="129"/>
      <scheme val="minor"/>
    </font>
    <font>
      <sz val="11"/>
      <color rgb="FFFF0000"/>
      <name val="맑은 고딕"/>
      <family val="3"/>
      <charset val="129"/>
      <scheme val="minor"/>
    </font>
    <font>
      <b/>
      <sz val="14"/>
      <name val="맑은 고딕"/>
      <family val="3"/>
      <charset val="129"/>
      <scheme val="minor"/>
    </font>
    <font>
      <b/>
      <sz val="9"/>
      <name val="맑은 고딕"/>
      <family val="3"/>
      <charset val="129"/>
      <scheme val="minor"/>
    </font>
    <font>
      <b/>
      <sz val="11"/>
      <name val="맑은 고딕"/>
      <family val="3"/>
      <charset val="129"/>
      <scheme val="minor"/>
    </font>
    <font>
      <b/>
      <sz val="10"/>
      <name val="맑은 고딕"/>
      <family val="3"/>
      <charset val="129"/>
      <scheme val="minor"/>
    </font>
    <font>
      <sz val="10"/>
      <color rgb="FF0000FF"/>
      <name val="맑은 고딕"/>
      <family val="3"/>
      <charset val="129"/>
      <scheme val="minor"/>
    </font>
    <font>
      <b/>
      <sz val="10"/>
      <color rgb="FF0000FF"/>
      <name val="맑은 고딕"/>
      <family val="3"/>
      <charset val="129"/>
      <scheme val="minor"/>
    </font>
    <font>
      <sz val="8"/>
      <name val="맑은 고딕"/>
      <family val="2"/>
      <charset val="129"/>
    </font>
    <font>
      <sz val="8"/>
      <name val="바탕체"/>
      <family val="1"/>
      <charset val="129"/>
    </font>
    <font>
      <b/>
      <sz val="10"/>
      <name val="맑은 고딕"/>
      <family val="3"/>
      <charset val="129"/>
    </font>
    <font>
      <sz val="10"/>
      <color theme="0"/>
      <name val="맑은 고딕"/>
      <family val="3"/>
      <charset val="129"/>
      <scheme val="minor"/>
    </font>
    <font>
      <sz val="10"/>
      <color theme="1"/>
      <name val="맑은 고딕"/>
      <family val="3"/>
      <charset val="129"/>
    </font>
    <font>
      <sz val="11"/>
      <color theme="1"/>
      <name val="현대하모니 L"/>
      <family val="1"/>
      <charset val="129"/>
    </font>
    <font>
      <b/>
      <sz val="12"/>
      <color theme="1"/>
      <name val="현대하모니 L"/>
      <family val="1"/>
      <charset val="129"/>
    </font>
    <font>
      <b/>
      <sz val="11"/>
      <color theme="1"/>
      <name val="현대하모니 L"/>
      <family val="1"/>
      <charset val="129"/>
    </font>
    <font>
      <sz val="10"/>
      <color theme="1"/>
      <name val="현대하모니 L"/>
      <family val="1"/>
      <charset val="129"/>
    </font>
    <font>
      <sz val="9"/>
      <name val="현대하모니 L"/>
      <family val="1"/>
      <charset val="129"/>
    </font>
    <font>
      <sz val="14"/>
      <name val="현대하모니 L"/>
      <family val="1"/>
      <charset val="129"/>
    </font>
    <font>
      <sz val="10"/>
      <color indexed="10"/>
      <name val="현대하모니 L"/>
      <family val="1"/>
      <charset val="129"/>
    </font>
    <font>
      <sz val="10"/>
      <name val="현대하모니 L"/>
      <family val="1"/>
      <charset val="129"/>
    </font>
    <font>
      <u/>
      <sz val="11"/>
      <name val="현대하모니 L"/>
      <family val="1"/>
      <charset val="129"/>
    </font>
    <font>
      <sz val="11"/>
      <name val="현대하모니 L"/>
      <family val="1"/>
      <charset val="129"/>
    </font>
    <font>
      <b/>
      <sz val="11"/>
      <name val="현대하모니 L"/>
      <family val="1"/>
      <charset val="129"/>
    </font>
    <font>
      <b/>
      <sz val="10"/>
      <name val="현대하모니 L"/>
      <family val="1"/>
      <charset val="129"/>
    </font>
    <font>
      <sz val="10"/>
      <color rgb="FF0000FF"/>
      <name val="현대하모니 L"/>
      <family val="1"/>
      <charset val="129"/>
    </font>
    <font>
      <sz val="10"/>
      <color rgb="FF0000CC"/>
      <name val="현대하모니 L"/>
      <family val="1"/>
      <charset val="129"/>
    </font>
    <font>
      <b/>
      <sz val="9"/>
      <name val="현대하모니 L"/>
      <family val="1"/>
      <charset val="129"/>
    </font>
    <font>
      <sz val="10"/>
      <color rgb="FFFF0000"/>
      <name val="현대하모니 L"/>
      <family val="1"/>
      <charset val="129"/>
    </font>
    <font>
      <sz val="12"/>
      <color indexed="8"/>
      <name val="현대하모니 L"/>
      <family val="1"/>
      <charset val="129"/>
    </font>
    <font>
      <sz val="11"/>
      <color indexed="8"/>
      <name val="현대하모니 L"/>
      <family val="1"/>
      <charset val="129"/>
    </font>
    <font>
      <sz val="10"/>
      <color indexed="8"/>
      <name val="현대하모니 L"/>
      <family val="1"/>
      <charset val="129"/>
    </font>
    <font>
      <sz val="9"/>
      <color theme="1"/>
      <name val="현대하모니 L"/>
      <family val="1"/>
      <charset val="129"/>
    </font>
    <font>
      <b/>
      <sz val="12"/>
      <color indexed="8"/>
      <name val="현대하모니 L"/>
      <family val="1"/>
      <charset val="129"/>
    </font>
    <font>
      <sz val="8"/>
      <name val="현대하모니 L"/>
      <family val="1"/>
      <charset val="129"/>
    </font>
    <font>
      <b/>
      <sz val="11"/>
      <color indexed="8"/>
      <name val="현대하모니 L"/>
      <family val="1"/>
      <charset val="129"/>
    </font>
    <font>
      <sz val="16"/>
      <name val="현대하모니 L"/>
      <family val="1"/>
      <charset val="129"/>
    </font>
    <font>
      <b/>
      <sz val="10"/>
      <color rgb="FFFF0000"/>
      <name val="현대하모니 L"/>
      <family val="1"/>
      <charset val="129"/>
    </font>
    <font>
      <b/>
      <sz val="14"/>
      <name val="현대하모니 L"/>
      <family val="1"/>
      <charset val="129"/>
    </font>
    <font>
      <sz val="12"/>
      <color rgb="FF0000CC"/>
      <name val="현대하모니 L"/>
      <family val="1"/>
      <charset val="129"/>
    </font>
    <font>
      <sz val="12"/>
      <name val="현대하모니 L"/>
      <family val="1"/>
      <charset val="129"/>
    </font>
    <font>
      <sz val="11"/>
      <color rgb="FF0000CC"/>
      <name val="현대하모니 L"/>
      <family val="1"/>
      <charset val="129"/>
    </font>
    <font>
      <sz val="11"/>
      <color rgb="FFFF0000"/>
      <name val="현대하모니 L"/>
      <family val="1"/>
      <charset val="129"/>
    </font>
    <font>
      <i/>
      <sz val="10"/>
      <color indexed="10"/>
      <name val="현대하모니 L"/>
      <family val="1"/>
      <charset val="129"/>
    </font>
    <font>
      <sz val="16"/>
      <color theme="1"/>
      <name val="현대하모니 L"/>
      <family val="1"/>
      <charset val="129"/>
    </font>
    <font>
      <sz val="14"/>
      <color rgb="FF0000CC"/>
      <name val="현대하모니 L"/>
      <family val="1"/>
      <charset val="129"/>
    </font>
    <font>
      <sz val="14"/>
      <color rgb="FFFF0000"/>
      <name val="현대하모니 L"/>
      <family val="1"/>
      <charset val="129"/>
    </font>
    <font>
      <sz val="10"/>
      <color indexed="12"/>
      <name val="현대하모니 L"/>
      <family val="1"/>
      <charset val="129"/>
    </font>
    <font>
      <b/>
      <sz val="16"/>
      <color indexed="18"/>
      <name val="현대하모니 L"/>
      <family val="1"/>
      <charset val="129"/>
    </font>
    <font>
      <b/>
      <sz val="14"/>
      <color theme="1"/>
      <name val="현대하모니 L"/>
      <family val="1"/>
      <charset val="129"/>
    </font>
    <font>
      <b/>
      <sz val="9"/>
      <color theme="1"/>
      <name val="현대하모니 L"/>
      <family val="1"/>
      <charset val="129"/>
    </font>
    <font>
      <b/>
      <sz val="9"/>
      <color rgb="FFFF0000"/>
      <name val="현대하모니 L"/>
      <family val="1"/>
      <charset val="129"/>
    </font>
    <font>
      <b/>
      <sz val="9"/>
      <color indexed="8"/>
      <name val="현대하모니 L"/>
      <family val="1"/>
      <charset val="129"/>
    </font>
    <font>
      <b/>
      <sz val="9"/>
      <color indexed="12"/>
      <name val="현대하모니 L"/>
      <family val="1"/>
      <charset val="129"/>
    </font>
    <font>
      <sz val="9"/>
      <color indexed="12"/>
      <name val="현대하모니 L"/>
      <family val="1"/>
      <charset val="129"/>
    </font>
    <font>
      <b/>
      <sz val="10"/>
      <color indexed="10"/>
      <name val="현대하모니 L"/>
      <family val="1"/>
      <charset val="129"/>
    </font>
    <font>
      <b/>
      <u/>
      <sz val="10"/>
      <color indexed="10"/>
      <name val="현대하모니 L"/>
      <family val="1"/>
      <charset val="129"/>
    </font>
    <font>
      <sz val="9"/>
      <color rgb="FFFF0000"/>
      <name val="현대하모니 L"/>
      <family val="1"/>
      <charset val="129"/>
    </font>
    <font>
      <b/>
      <sz val="14"/>
      <color indexed="12"/>
      <name val="현대하모니 L"/>
      <family val="1"/>
      <charset val="129"/>
    </font>
    <font>
      <b/>
      <sz val="14"/>
      <color indexed="10"/>
      <name val="현대하모니 L"/>
      <family val="1"/>
      <charset val="129"/>
    </font>
    <font>
      <b/>
      <sz val="20"/>
      <color indexed="18"/>
      <name val="현대하모니 L"/>
      <family val="1"/>
      <charset val="129"/>
    </font>
    <font>
      <sz val="12"/>
      <color theme="1"/>
      <name val="현대하모니 L"/>
      <family val="1"/>
      <charset val="129"/>
    </font>
    <font>
      <sz val="10"/>
      <color rgb="FFFFFF99"/>
      <name val="현대하모니 L"/>
      <family val="1"/>
      <charset val="129"/>
    </font>
    <font>
      <sz val="18"/>
      <color theme="1"/>
      <name val="현대하모니 L"/>
      <family val="1"/>
      <charset val="129"/>
    </font>
    <font>
      <b/>
      <i/>
      <sz val="10"/>
      <name val="현대하모니 L"/>
      <family val="1"/>
      <charset val="129"/>
    </font>
    <font>
      <sz val="11"/>
      <color theme="0" tint="-0.499984740745262"/>
      <name val="현대하모니 L"/>
      <family val="1"/>
      <charset val="129"/>
    </font>
    <font>
      <sz val="9"/>
      <name val="맑은 고딕"/>
      <family val="3"/>
      <charset val="129"/>
      <scheme val="minor"/>
    </font>
    <font>
      <b/>
      <sz val="11"/>
      <color rgb="FFFF0000"/>
      <name val="현대하모니 L"/>
      <family val="1"/>
      <charset val="129"/>
    </font>
    <font>
      <sz val="12"/>
      <color rgb="FFFF0000"/>
      <name val="현대하모니 L"/>
      <family val="1"/>
      <charset val="129"/>
    </font>
    <font>
      <sz val="12"/>
      <color rgb="FF0000FF"/>
      <name val="현대하모니 L"/>
      <family val="1"/>
      <charset val="129"/>
    </font>
    <font>
      <sz val="10.5"/>
      <color theme="1"/>
      <name val="현대하모니 L"/>
      <family val="1"/>
      <charset val="129"/>
    </font>
    <font>
      <sz val="11"/>
      <color rgb="FFFF0000"/>
      <name val="맑은 고딕"/>
      <family val="2"/>
      <charset val="129"/>
      <scheme val="minor"/>
    </font>
    <font>
      <b/>
      <sz val="14"/>
      <color theme="1"/>
      <name val="맑은 고딕"/>
      <family val="2"/>
      <scheme val="minor"/>
    </font>
    <font>
      <sz val="9"/>
      <color theme="0" tint="-0.249977111117893"/>
      <name val="맑은 고딕"/>
      <family val="3"/>
      <charset val="129"/>
      <scheme val="minor"/>
    </font>
    <font>
      <sz val="9"/>
      <color theme="0" tint="-0.249977111117893"/>
      <name val="맑은 고딕"/>
      <family val="2"/>
      <scheme val="minor"/>
    </font>
    <font>
      <b/>
      <sz val="10"/>
      <name val="맑은 고딕"/>
      <family val="2"/>
      <charset val="129"/>
      <scheme val="minor"/>
    </font>
    <font>
      <sz val="1"/>
      <color theme="1"/>
      <name val="맑은 고딕"/>
      <family val="2"/>
      <scheme val="minor"/>
    </font>
    <font>
      <b/>
      <sz val="10"/>
      <name val="맑은 고딕"/>
      <family val="2"/>
      <scheme val="minor"/>
    </font>
    <font>
      <b/>
      <sz val="10"/>
      <color indexed="12"/>
      <name val="맑은 고딕"/>
      <family val="2"/>
      <scheme val="minor"/>
    </font>
    <font>
      <b/>
      <sz val="10"/>
      <color rgb="FF0000FF"/>
      <name val="맑은 고딕"/>
      <family val="2"/>
      <scheme val="minor"/>
    </font>
    <font>
      <sz val="10"/>
      <color theme="1"/>
      <name val="맑은 고딕"/>
      <family val="2"/>
      <scheme val="minor"/>
    </font>
    <font>
      <sz val="10"/>
      <name val="맑은 고딕"/>
      <family val="2"/>
      <scheme val="minor"/>
    </font>
    <font>
      <sz val="9"/>
      <name val="맑은 고딕"/>
      <family val="3"/>
      <charset val="129"/>
    </font>
    <font>
      <b/>
      <sz val="10"/>
      <color indexed="8"/>
      <name val="맑은 고딕"/>
      <family val="2"/>
      <scheme val="minor"/>
    </font>
    <font>
      <sz val="10"/>
      <color indexed="12"/>
      <name val="맑은 고딕"/>
      <family val="3"/>
      <charset val="129"/>
      <scheme val="minor"/>
    </font>
    <font>
      <sz val="10"/>
      <color rgb="FF0000FF"/>
      <name val="맑은 고딕"/>
      <family val="2"/>
      <scheme val="minor"/>
    </font>
    <font>
      <sz val="10"/>
      <name val="맑은 고딕"/>
      <family val="3"/>
      <charset val="129"/>
    </font>
    <font>
      <sz val="10"/>
      <color indexed="8"/>
      <name val="맑은 고딕"/>
      <family val="2"/>
      <scheme val="minor"/>
    </font>
    <font>
      <sz val="10"/>
      <color indexed="8"/>
      <name val="맑은 고딕"/>
      <family val="3"/>
      <charset val="129"/>
    </font>
    <font>
      <sz val="10"/>
      <color indexed="12"/>
      <name val="맑은 고딕"/>
      <family val="2"/>
      <scheme val="minor"/>
    </font>
    <font>
      <b/>
      <sz val="10"/>
      <color indexed="10"/>
      <name val="맑은 고딕"/>
      <family val="2"/>
      <scheme val="minor"/>
    </font>
    <font>
      <sz val="8"/>
      <name val="Calibri"/>
      <family val="2"/>
    </font>
    <font>
      <b/>
      <sz val="11"/>
      <color theme="1"/>
      <name val="맑은 고딕"/>
      <family val="2"/>
      <scheme val="minor"/>
    </font>
    <font>
      <b/>
      <sz val="11"/>
      <color theme="1"/>
      <name val="굴림"/>
      <family val="3"/>
      <charset val="129"/>
    </font>
    <font>
      <sz val="10"/>
      <color theme="1"/>
      <name val="Arial"/>
      <family val="2"/>
    </font>
    <font>
      <b/>
      <sz val="9"/>
      <color theme="1"/>
      <name val="Arial"/>
      <family val="2"/>
    </font>
    <font>
      <sz val="9"/>
      <color theme="1"/>
      <name val="Arial"/>
      <family val="2"/>
    </font>
    <font>
      <i/>
      <sz val="9"/>
      <color theme="1"/>
      <name val="Arial"/>
      <family val="2"/>
    </font>
    <font>
      <sz val="11"/>
      <color indexed="8"/>
      <name val="Calibri"/>
      <family val="2"/>
    </font>
    <font>
      <sz val="10"/>
      <color indexed="8"/>
      <name val="Cambria"/>
      <family val="1"/>
    </font>
    <font>
      <sz val="11"/>
      <color theme="1"/>
      <name val="맑은 고딕"/>
      <family val="2"/>
      <scheme val="minor"/>
    </font>
    <font>
      <b/>
      <sz val="12"/>
      <color theme="1"/>
      <name val="Arial"/>
      <family val="2"/>
    </font>
    <font>
      <b/>
      <sz val="10"/>
      <color theme="1"/>
      <name val="Arial"/>
      <family val="2"/>
    </font>
    <font>
      <i/>
      <sz val="10"/>
      <color theme="1"/>
      <name val="Arial"/>
      <family val="2"/>
    </font>
    <font>
      <b/>
      <i/>
      <sz val="9"/>
      <color theme="1"/>
      <name val="Arial"/>
      <family val="2"/>
    </font>
    <font>
      <b/>
      <sz val="9"/>
      <name val="맑은 고딕"/>
      <family val="1"/>
      <charset val="129"/>
    </font>
    <font>
      <sz val="9"/>
      <name val="Segoe UI Symbol"/>
      <family val="1"/>
    </font>
    <font>
      <sz val="9"/>
      <name val="맑은 고딕"/>
      <family val="1"/>
      <charset val="129"/>
    </font>
    <font>
      <b/>
      <sz val="20"/>
      <color rgb="FF000080"/>
      <name val="Arial Unicode MS"/>
      <family val="1"/>
      <charset val="129"/>
    </font>
    <font>
      <b/>
      <sz val="16"/>
      <color rgb="FF000080"/>
      <name val="Arial Unicode MS"/>
      <family val="1"/>
      <charset val="129"/>
    </font>
    <font>
      <b/>
      <sz val="12"/>
      <color theme="1"/>
      <name val="맑은 고딕"/>
      <family val="1"/>
      <charset val="129"/>
    </font>
    <font>
      <sz val="11"/>
      <color theme="1"/>
      <name val="Segoe UI Symbol"/>
      <family val="1"/>
    </font>
    <font>
      <sz val="11"/>
      <color indexed="8"/>
      <name val="맑은 고딕"/>
      <family val="3"/>
      <charset val="129"/>
      <scheme val="minor"/>
    </font>
    <font>
      <sz val="10"/>
      <color indexed="8"/>
      <name val="맑은 고딕"/>
      <family val="3"/>
      <charset val="129"/>
      <scheme val="minor"/>
    </font>
    <font>
      <b/>
      <sz val="11"/>
      <color theme="1"/>
      <name val="맑은 고딕"/>
      <family val="3"/>
      <charset val="129"/>
    </font>
    <font>
      <b/>
      <sz val="11"/>
      <name val="맑은 고딕"/>
      <family val="3"/>
      <charset val="129"/>
    </font>
    <font>
      <b/>
      <sz val="9"/>
      <name val="맑은 고딕"/>
      <family val="3"/>
      <charset val="129"/>
    </font>
    <font>
      <sz val="11"/>
      <color theme="1"/>
      <name val="맑은 고딕"/>
      <family val="1"/>
      <charset val="129"/>
    </font>
    <font>
      <sz val="11"/>
      <color theme="1"/>
      <name val="Calibri"/>
      <family val="1"/>
    </font>
    <font>
      <sz val="14"/>
      <name val="맑은 고딕"/>
      <family val="3"/>
      <charset val="129"/>
    </font>
    <font>
      <sz val="10"/>
      <color indexed="10"/>
      <name val="맑은 고딕"/>
      <family val="3"/>
      <charset val="129"/>
    </font>
    <font>
      <u/>
      <sz val="11"/>
      <name val="맑은 고딕"/>
      <family val="3"/>
      <charset val="129"/>
    </font>
    <font>
      <sz val="11"/>
      <name val="맑은 고딕"/>
      <family val="3"/>
      <charset val="129"/>
    </font>
    <font>
      <b/>
      <sz val="10"/>
      <color indexed="10"/>
      <name val="맑은 고딕"/>
      <family val="3"/>
      <charset val="129"/>
    </font>
    <font>
      <b/>
      <sz val="20"/>
      <name val="맑은 고딕"/>
      <family val="3"/>
      <charset val="129"/>
    </font>
    <font>
      <sz val="10"/>
      <name val="Malgun Gothic Semilight"/>
      <family val="3"/>
      <charset val="129"/>
    </font>
    <font>
      <i/>
      <sz val="10"/>
      <color indexed="10"/>
      <name val="Malgun Gothic Semilight"/>
      <family val="3"/>
      <charset val="129"/>
    </font>
    <font>
      <sz val="11"/>
      <color theme="1"/>
      <name val="Arial"/>
      <family val="1"/>
      <charset val="1"/>
    </font>
    <font>
      <sz val="11"/>
      <color theme="1"/>
      <name val="Calibri"/>
      <family val="1"/>
      <charset val="1"/>
    </font>
    <font>
      <sz val="11"/>
      <color theme="1"/>
      <name val="현대하모니 L"/>
      <family val="1"/>
      <charset val="1"/>
    </font>
    <font>
      <sz val="11"/>
      <color theme="1"/>
      <name val="Microsoft JhengHei"/>
      <family val="1"/>
    </font>
    <font>
      <sz val="11"/>
      <color theme="1"/>
      <name val="현대하모니 L"/>
      <family val="3"/>
      <charset val="129"/>
    </font>
    <font>
      <sz val="9.35"/>
      <color theme="1"/>
      <name val="Calibri"/>
      <family val="2"/>
    </font>
    <font>
      <sz val="11"/>
      <color theme="1"/>
      <name val="굴림"/>
      <family val="1"/>
      <charset val="129"/>
    </font>
    <font>
      <sz val="11"/>
      <color theme="1"/>
      <name val="Arial"/>
      <family val="3"/>
      <charset val="1"/>
    </font>
    <font>
      <sz val="11"/>
      <color theme="1"/>
      <name val="Calibri"/>
      <family val="3"/>
    </font>
    <font>
      <sz val="11"/>
      <color theme="1"/>
      <name val="현대하모니 L"/>
      <family val="3"/>
      <charset val="1"/>
    </font>
    <font>
      <sz val="11"/>
      <color rgb="FF000000"/>
      <name val="맑은 고딕"/>
      <family val="1"/>
      <charset val="129"/>
    </font>
    <font>
      <sz val="11"/>
      <name val="맑은 고딕"/>
      <family val="2"/>
      <charset val="129"/>
      <scheme val="minor"/>
    </font>
    <font>
      <sz val="11"/>
      <color theme="1"/>
      <name val="현대하모니 L"/>
      <family val="1"/>
    </font>
    <font>
      <sz val="9.35"/>
      <color theme="1"/>
      <name val="현대하모니 L"/>
      <family val="2"/>
    </font>
    <font>
      <sz val="8"/>
      <name val="현대하모니 L"/>
      <family val="2"/>
      <charset val="129"/>
    </font>
    <font>
      <b/>
      <sz val="11"/>
      <color theme="1"/>
      <name val="맑은 고딕"/>
      <family val="1"/>
      <charset val="129"/>
    </font>
    <font>
      <b/>
      <sz val="10"/>
      <color indexed="12"/>
      <name val="맑은 고딕"/>
      <family val="3"/>
      <charset val="129"/>
      <scheme val="minor"/>
    </font>
    <font>
      <b/>
      <sz val="20"/>
      <color rgb="FF000080"/>
      <name val="현대하모니 L"/>
      <family val="1"/>
    </font>
    <font>
      <b/>
      <sz val="11"/>
      <name val="맑은 고딕"/>
      <family val="1"/>
      <charset val="129"/>
    </font>
    <font>
      <sz val="9"/>
      <color theme="1"/>
      <name val="맑은 고딕"/>
      <family val="3"/>
      <charset val="129"/>
    </font>
    <font>
      <b/>
      <sz val="20"/>
      <color rgb="FF000080"/>
      <name val="현대하모니 L"/>
      <family val="1"/>
      <charset val="129"/>
    </font>
    <font>
      <b/>
      <sz val="16"/>
      <color rgb="FF000080"/>
      <name val="현대하모니 L"/>
      <family val="1"/>
      <charset val="129"/>
    </font>
    <font>
      <b/>
      <sz val="14"/>
      <name val="바탕"/>
      <family val="1"/>
      <charset val="129"/>
    </font>
    <font>
      <b/>
      <sz val="11"/>
      <name val="Microsoft JhengHei"/>
      <family val="3"/>
    </font>
    <font>
      <b/>
      <sz val="10"/>
      <color rgb="FF0000FF"/>
      <name val="맑은 고딕"/>
      <family val="3"/>
      <charset val="129"/>
    </font>
    <font>
      <sz val="10.35"/>
      <name val="맑은 고딕"/>
      <family val="3"/>
      <charset val="129"/>
    </font>
    <font>
      <sz val="8.5"/>
      <name val="맑은 고딕"/>
      <family val="3"/>
      <charset val="129"/>
    </font>
    <font>
      <sz val="11"/>
      <color theme="1"/>
      <name val="바탕"/>
      <family val="1"/>
      <charset val="129"/>
    </font>
    <font>
      <sz val="11"/>
      <color theme="1"/>
      <name val="Arial Unicode MS"/>
      <family val="1"/>
      <charset val="129"/>
    </font>
    <font>
      <b/>
      <sz val="10"/>
      <color rgb="FF0000CC"/>
      <name val="맑은 고딕"/>
      <family val="3"/>
      <charset val="129"/>
    </font>
    <font>
      <sz val="10"/>
      <color rgb="FFFF0000"/>
      <name val="맑은 고딕"/>
      <family val="3"/>
      <charset val="129"/>
    </font>
    <font>
      <sz val="10"/>
      <name val="Microsoft JhengHei"/>
      <family val="1"/>
    </font>
    <font>
      <sz val="11"/>
      <color theme="1"/>
      <name val="Calibri"/>
      <family val="3"/>
      <charset val="1"/>
    </font>
    <font>
      <sz val="6"/>
      <color indexed="8"/>
      <name val="현대하모니 L"/>
      <family val="1"/>
      <charset val="129"/>
    </font>
    <font>
      <b/>
      <sz val="11"/>
      <color rgb="FF000000"/>
      <name val="현대하모니 L"/>
      <family val="1"/>
      <charset val="129"/>
    </font>
  </fonts>
  <fills count="33">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indexed="27"/>
        <bgColor indexed="64"/>
      </patternFill>
    </fill>
    <fill>
      <patternFill patternType="solid">
        <fgColor rgb="FFCCFFFF"/>
        <bgColor indexed="64"/>
      </patternFill>
    </fill>
    <fill>
      <patternFill patternType="solid">
        <fgColor indexed="41"/>
        <bgColor indexed="64"/>
      </patternFill>
    </fill>
    <fill>
      <patternFill patternType="solid">
        <fgColor theme="0"/>
        <bgColor indexed="64"/>
      </patternFill>
    </fill>
    <fill>
      <patternFill patternType="solid">
        <fgColor indexed="65"/>
        <bgColor indexed="64"/>
      </patternFill>
    </fill>
    <fill>
      <patternFill patternType="gray0625"/>
    </fill>
    <fill>
      <patternFill patternType="solid">
        <fgColor rgb="FFFFCCFF"/>
        <bgColor indexed="64"/>
      </patternFill>
    </fill>
    <fill>
      <patternFill patternType="solid">
        <fgColor indexed="13"/>
        <bgColor indexed="64"/>
      </patternFill>
    </fill>
    <fill>
      <patternFill patternType="solid">
        <fgColor rgb="FFFFFF99"/>
        <bgColor indexed="64"/>
      </patternFill>
    </fill>
    <fill>
      <patternFill patternType="solid">
        <fgColor rgb="FFCCFFCC"/>
        <bgColor indexed="64"/>
      </patternFill>
    </fill>
    <fill>
      <patternFill patternType="solid">
        <fgColor indexed="65"/>
        <bgColor auto="1"/>
      </patternFill>
    </fill>
    <fill>
      <patternFill patternType="gray0625">
        <bgColor rgb="FF66FFFF"/>
      </patternFill>
    </fill>
    <fill>
      <patternFill patternType="solid">
        <fgColor rgb="FF66FFFF"/>
        <bgColor indexed="64"/>
      </patternFill>
    </fill>
    <fill>
      <patternFill patternType="gray0625">
        <bgColor theme="2" tint="-9.9978637043366805E-2"/>
      </patternFill>
    </fill>
    <fill>
      <patternFill patternType="solid">
        <fgColor theme="9" tint="0.59999389629810485"/>
        <bgColor indexed="64"/>
      </patternFill>
    </fill>
    <fill>
      <patternFill patternType="solid">
        <fgColor rgb="FFCCCCFF"/>
        <bgColor indexed="64"/>
      </patternFill>
    </fill>
    <fill>
      <patternFill patternType="solid">
        <fgColor rgb="FFFFFFCC"/>
        <bgColor indexed="64"/>
      </patternFill>
    </fill>
    <fill>
      <patternFill patternType="solid">
        <fgColor rgb="FFFF000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6F6FC"/>
        <bgColor indexed="64"/>
      </patternFill>
    </fill>
    <fill>
      <patternFill patternType="solid">
        <fgColor theme="6" tint="0.79998168889431442"/>
        <bgColor indexed="64"/>
      </patternFill>
    </fill>
    <fill>
      <patternFill patternType="solid">
        <fgColor indexed="49"/>
        <bgColor indexed="64"/>
      </patternFill>
    </fill>
    <fill>
      <patternFill patternType="solid">
        <fgColor indexed="22"/>
        <bgColor indexed="64"/>
      </patternFill>
    </fill>
    <fill>
      <patternFill patternType="solid">
        <fgColor rgb="FFFFFF00"/>
        <bgColor indexed="64"/>
      </patternFill>
    </fill>
    <fill>
      <patternFill patternType="solid">
        <fgColor rgb="FFFFC000"/>
        <bgColor indexed="64"/>
      </patternFill>
    </fill>
    <fill>
      <patternFill patternType="solid">
        <fgColor rgb="FFCCFF99"/>
        <bgColor indexed="64"/>
      </patternFill>
    </fill>
    <fill>
      <patternFill patternType="solid">
        <fgColor rgb="FFFFFF66"/>
        <bgColor indexed="64"/>
      </patternFill>
    </fill>
  </fills>
  <borders count="32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hair">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diagonal/>
    </border>
    <border>
      <left/>
      <right style="thin">
        <color indexed="64"/>
      </right>
      <top style="hair">
        <color indexed="64"/>
      </top>
      <bottom/>
      <diagonal/>
    </border>
    <border>
      <left style="hair">
        <color indexed="64"/>
      </left>
      <right style="hair">
        <color indexed="64"/>
      </right>
      <top style="thin">
        <color indexed="64"/>
      </top>
      <bottom/>
      <diagonal/>
    </border>
    <border>
      <left/>
      <right/>
      <top/>
      <bottom style="thin">
        <color indexed="64"/>
      </bottom>
      <diagonal/>
    </border>
    <border>
      <left style="thin">
        <color indexed="64"/>
      </left>
      <right style="thin">
        <color indexed="64"/>
      </right>
      <top/>
      <bottom/>
      <diagonal/>
    </border>
    <border>
      <left/>
      <right style="medium">
        <color rgb="FFFF0000"/>
      </right>
      <top style="thin">
        <color indexed="64"/>
      </top>
      <bottom style="hair">
        <color indexed="64"/>
      </bottom>
      <diagonal/>
    </border>
    <border>
      <left style="medium">
        <color rgb="FFFF0000"/>
      </left>
      <right/>
      <top style="medium">
        <color rgb="FFFF0000"/>
      </top>
      <bottom style="hair">
        <color indexed="64"/>
      </bottom>
      <diagonal/>
    </border>
    <border>
      <left/>
      <right/>
      <top style="medium">
        <color rgb="FFFF0000"/>
      </top>
      <bottom style="hair">
        <color indexed="64"/>
      </bottom>
      <diagonal/>
    </border>
    <border>
      <left/>
      <right style="thin">
        <color indexed="64"/>
      </right>
      <top style="medium">
        <color rgb="FFFF0000"/>
      </top>
      <bottom style="hair">
        <color indexed="64"/>
      </bottom>
      <diagonal/>
    </border>
    <border>
      <left style="thin">
        <color indexed="64"/>
      </left>
      <right/>
      <top style="medium">
        <color rgb="FFFF0000"/>
      </top>
      <bottom style="hair">
        <color indexed="64"/>
      </bottom>
      <diagonal/>
    </border>
    <border>
      <left/>
      <right style="medium">
        <color rgb="FFFF0000"/>
      </right>
      <top style="medium">
        <color rgb="FFFF0000"/>
      </top>
      <bottom style="hair">
        <color indexed="64"/>
      </bottom>
      <diagonal/>
    </border>
    <border>
      <left style="medium">
        <color rgb="FFFF0000"/>
      </left>
      <right style="thin">
        <color indexed="64"/>
      </right>
      <top style="thin">
        <color indexed="64"/>
      </top>
      <bottom/>
      <diagonal/>
    </border>
    <border>
      <left style="medium">
        <color rgb="FFFF0000"/>
      </left>
      <right/>
      <top/>
      <bottom style="thin">
        <color indexed="64"/>
      </bottom>
      <diagonal/>
    </border>
    <border>
      <left style="thin">
        <color theme="1"/>
      </left>
      <right style="hair">
        <color indexed="64"/>
      </right>
      <top/>
      <bottom style="thin">
        <color indexed="64"/>
      </bottom>
      <diagonal/>
    </border>
    <border>
      <left style="hair">
        <color indexed="64"/>
      </left>
      <right style="medium">
        <color rgb="FFFF0000"/>
      </right>
      <top/>
      <bottom style="thin">
        <color indexed="64"/>
      </bottom>
      <diagonal/>
    </border>
    <border>
      <left style="medium">
        <color rgb="FFFF0000"/>
      </left>
      <right style="thin">
        <color indexed="64"/>
      </right>
      <top/>
      <bottom style="thin">
        <color indexed="64"/>
      </bottom>
      <diagonal/>
    </border>
    <border>
      <left style="hair">
        <color indexed="64"/>
      </left>
      <right style="hair">
        <color indexed="64"/>
      </right>
      <top style="thin">
        <color indexed="64"/>
      </top>
      <bottom style="hair">
        <color indexed="64"/>
      </bottom>
      <diagonal/>
    </border>
    <border>
      <left style="medium">
        <color rgb="FFFF0000"/>
      </left>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style="medium">
        <color rgb="FFFF0000"/>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medium">
        <color rgb="FFFF0000"/>
      </left>
      <right/>
      <top style="hair">
        <color indexed="64"/>
      </top>
      <bottom style="hair">
        <color indexed="64"/>
      </bottom>
      <diagonal/>
    </border>
    <border>
      <left style="hair">
        <color indexed="64"/>
      </left>
      <right style="medium">
        <color rgb="FFFF0000"/>
      </right>
      <top style="hair">
        <color indexed="64"/>
      </top>
      <bottom style="hair">
        <color indexed="64"/>
      </bottom>
      <diagonal/>
    </border>
    <border>
      <left style="medium">
        <color rgb="FFFF0000"/>
      </left>
      <right/>
      <top style="hair">
        <color indexed="64"/>
      </top>
      <bottom style="thin">
        <color indexed="64"/>
      </bottom>
      <diagonal/>
    </border>
    <border>
      <left style="hair">
        <color indexed="64"/>
      </left>
      <right style="medium">
        <color rgb="FFFF0000"/>
      </right>
      <top style="hair">
        <color indexed="64"/>
      </top>
      <bottom style="thin">
        <color indexed="64"/>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medium">
        <color rgb="FFFF0000"/>
      </left>
      <right/>
      <top style="hair">
        <color indexed="64"/>
      </top>
      <bottom/>
      <diagonal/>
    </border>
    <border>
      <left style="hair">
        <color indexed="64"/>
      </left>
      <right style="medium">
        <color rgb="FFFF0000"/>
      </right>
      <top style="hair">
        <color indexed="64"/>
      </top>
      <bottom/>
      <diagonal/>
    </border>
    <border>
      <left style="hair">
        <color indexed="64"/>
      </left>
      <right style="thin">
        <color indexed="64"/>
      </right>
      <top style="hair">
        <color indexed="64"/>
      </top>
      <bottom/>
      <diagonal/>
    </border>
    <border>
      <left style="medium">
        <color rgb="FFFF0000"/>
      </left>
      <right/>
      <top style="thin">
        <color indexed="64"/>
      </top>
      <bottom style="thin">
        <color indexed="64"/>
      </bottom>
      <diagonal/>
    </border>
    <border>
      <left style="hair">
        <color indexed="64"/>
      </left>
      <right style="medium">
        <color rgb="FFFF0000"/>
      </right>
      <top style="thin">
        <color indexed="64"/>
      </top>
      <bottom style="thin">
        <color indexed="64"/>
      </bottom>
      <diagonal/>
    </border>
    <border>
      <left style="medium">
        <color rgb="FFFF0000"/>
      </left>
      <right/>
      <top/>
      <bottom style="hair">
        <color indexed="64"/>
      </bottom>
      <diagonal/>
    </border>
    <border>
      <left style="thin">
        <color indexed="64"/>
      </left>
      <right style="hair">
        <color indexed="64"/>
      </right>
      <top/>
      <bottom style="hair">
        <color indexed="64"/>
      </bottom>
      <diagonal/>
    </border>
    <border>
      <left style="hair">
        <color indexed="64"/>
      </left>
      <right style="medium">
        <color rgb="FFFF0000"/>
      </right>
      <top/>
      <bottom style="hair">
        <color indexed="64"/>
      </bottom>
      <diagonal/>
    </border>
    <border>
      <left style="hair">
        <color indexed="64"/>
      </left>
      <right style="hair">
        <color indexed="64"/>
      </right>
      <top/>
      <bottom/>
      <diagonal/>
    </border>
    <border>
      <left style="hair">
        <color indexed="64"/>
      </left>
      <right style="thin">
        <color indexed="64"/>
      </right>
      <top/>
      <bottom/>
      <diagonal/>
    </border>
    <border>
      <left style="medium">
        <color rgb="FFFF0000"/>
      </left>
      <right/>
      <top/>
      <bottom/>
      <diagonal/>
    </border>
    <border>
      <left style="hair">
        <color indexed="64"/>
      </left>
      <right style="medium">
        <color rgb="FFFF0000"/>
      </right>
      <top/>
      <bottom/>
      <diagonal/>
    </border>
    <border>
      <left style="medium">
        <color rgb="FFFF0000"/>
      </left>
      <right/>
      <top style="thin">
        <color indexed="64"/>
      </top>
      <bottom style="medium">
        <color rgb="FFFF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hair">
        <color indexed="64"/>
      </right>
      <top style="thin">
        <color indexed="64"/>
      </top>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hair">
        <color indexed="64"/>
      </top>
      <bottom style="thin">
        <color indexed="64"/>
      </bottom>
      <diagonal/>
    </border>
    <border>
      <left style="hair">
        <color indexed="64"/>
      </left>
      <right/>
      <top style="hair">
        <color indexed="64"/>
      </top>
      <bottom/>
      <diagonal/>
    </border>
    <border>
      <left/>
      <right style="hair">
        <color indexed="64"/>
      </right>
      <top style="hair">
        <color indexed="64"/>
      </top>
      <bottom/>
      <diagonal/>
    </border>
    <border>
      <left style="medium">
        <color indexed="64"/>
      </left>
      <right style="medium">
        <color indexed="64"/>
      </right>
      <top style="hair">
        <color indexed="64"/>
      </top>
      <bottom/>
      <diagonal/>
    </border>
    <border>
      <left style="medium">
        <color indexed="64"/>
      </left>
      <right style="medium">
        <color indexed="64"/>
      </right>
      <top/>
      <bottom/>
      <diagonal/>
    </border>
    <border>
      <left/>
      <right style="hair">
        <color indexed="64"/>
      </right>
      <top/>
      <bottom/>
      <diagonal/>
    </border>
    <border>
      <left style="medium">
        <color indexed="64"/>
      </left>
      <right style="medium">
        <color indexed="64"/>
      </right>
      <top/>
      <bottom style="hair">
        <color indexed="64"/>
      </bottom>
      <diagonal/>
    </border>
    <border>
      <left style="medium">
        <color indexed="64"/>
      </left>
      <right style="medium">
        <color indexed="64"/>
      </right>
      <top style="hair">
        <color indexed="64"/>
      </top>
      <bottom style="medium">
        <color indexed="64"/>
      </bottom>
      <diagonal/>
    </border>
    <border>
      <left style="thick">
        <color rgb="FF0000CC"/>
      </left>
      <right style="thick">
        <color rgb="FF0000CC"/>
      </right>
      <top style="thick">
        <color rgb="FF0000CC"/>
      </top>
      <bottom style="thin">
        <color indexed="64"/>
      </bottom>
      <diagonal/>
    </border>
    <border>
      <left style="thick">
        <color rgb="FF0000CC"/>
      </left>
      <right style="thick">
        <color rgb="FF0000CC"/>
      </right>
      <top style="thin">
        <color indexed="64"/>
      </top>
      <bottom style="thin">
        <color indexed="64"/>
      </bottom>
      <diagonal/>
    </border>
    <border>
      <left style="thick">
        <color rgb="FF0000CC"/>
      </left>
      <right style="thick">
        <color rgb="FF0000CC"/>
      </right>
      <top style="thin">
        <color indexed="64"/>
      </top>
      <bottom style="hair">
        <color indexed="64"/>
      </bottom>
      <diagonal/>
    </border>
    <border>
      <left style="thick">
        <color rgb="FF0000CC"/>
      </left>
      <right style="thick">
        <color rgb="FF0000CC"/>
      </right>
      <top style="hair">
        <color indexed="64"/>
      </top>
      <bottom style="hair">
        <color indexed="64"/>
      </bottom>
      <diagonal/>
    </border>
    <border>
      <left style="thick">
        <color rgb="FF0000CC"/>
      </left>
      <right style="thick">
        <color rgb="FF0000CC"/>
      </right>
      <top style="hair">
        <color indexed="64"/>
      </top>
      <bottom style="thin">
        <color indexed="64"/>
      </bottom>
      <diagonal/>
    </border>
    <border>
      <left style="thick">
        <color rgb="FF0000CC"/>
      </left>
      <right style="thick">
        <color rgb="FF0000CC"/>
      </right>
      <top style="hair">
        <color indexed="64"/>
      </top>
      <bottom/>
      <diagonal/>
    </border>
    <border>
      <left style="thick">
        <color rgb="FF0000CC"/>
      </left>
      <right style="thick">
        <color rgb="FF0000CC"/>
      </right>
      <top/>
      <bottom/>
      <diagonal/>
    </border>
    <border>
      <left style="thick">
        <color rgb="FF0000CC"/>
      </left>
      <right style="thick">
        <color rgb="FF0000CC"/>
      </right>
      <top/>
      <bottom style="hair">
        <color indexed="64"/>
      </bottom>
      <diagonal/>
    </border>
    <border>
      <left style="thick">
        <color rgb="FF0000CC"/>
      </left>
      <right style="thick">
        <color rgb="FF0000CC"/>
      </right>
      <top style="hair">
        <color indexed="64"/>
      </top>
      <bottom style="thick">
        <color rgb="FF0000CC"/>
      </bottom>
      <diagonal/>
    </border>
    <border>
      <left style="medium">
        <color rgb="FFFF0000"/>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thin">
        <color indexed="64"/>
      </left>
      <right style="medium">
        <color rgb="FFFF0000"/>
      </right>
      <top style="thin">
        <color indexed="64"/>
      </top>
      <bottom/>
      <diagonal/>
    </border>
    <border>
      <left style="medium">
        <color rgb="FFFF0000"/>
      </left>
      <right style="thin">
        <color indexed="64"/>
      </right>
      <top/>
      <bottom/>
      <diagonal/>
    </border>
    <border>
      <left style="thin">
        <color indexed="64"/>
      </left>
      <right style="medium">
        <color rgb="FFFF0000"/>
      </right>
      <top/>
      <bottom/>
      <diagonal/>
    </border>
    <border>
      <left/>
      <right style="medium">
        <color rgb="FFFF0000"/>
      </right>
      <top/>
      <bottom/>
      <diagonal/>
    </border>
    <border>
      <left style="thin">
        <color indexed="64"/>
      </left>
      <right style="medium">
        <color rgb="FFFF0000"/>
      </right>
      <top/>
      <bottom style="thin">
        <color indexed="64"/>
      </bottom>
      <diagonal/>
    </border>
    <border>
      <left/>
      <right style="medium">
        <color rgb="FFFF0000"/>
      </right>
      <top style="thin">
        <color indexed="64"/>
      </top>
      <bottom/>
      <diagonal/>
    </border>
    <border>
      <left style="thin">
        <color indexed="64"/>
      </left>
      <right style="thin">
        <color indexed="64"/>
      </right>
      <top style="thin">
        <color indexed="64"/>
      </top>
      <bottom style="medium">
        <color rgb="FFFF0000"/>
      </bottom>
      <diagonal/>
    </border>
    <border>
      <left style="thin">
        <color indexed="64"/>
      </left>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ck">
        <color rgb="FF0000CC"/>
      </left>
      <right style="thin">
        <color theme="0" tint="-0.499984740745262"/>
      </right>
      <top style="thick">
        <color rgb="FF0000CC"/>
      </top>
      <bottom style="thin">
        <color theme="0" tint="-0.499984740745262"/>
      </bottom>
      <diagonal/>
    </border>
    <border>
      <left style="thin">
        <color theme="0" tint="-0.499984740745262"/>
      </left>
      <right style="thin">
        <color theme="0" tint="-0.499984740745262"/>
      </right>
      <top style="thick">
        <color rgb="FF0000CC"/>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ck">
        <color rgb="FF0000CC"/>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ck">
        <color rgb="FF0000CC"/>
      </right>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ck">
        <color rgb="FFFF0000"/>
      </left>
      <right style="thin">
        <color theme="0" tint="-0.499984740745262"/>
      </right>
      <top style="thin">
        <color theme="0" tint="-0.499984740745262"/>
      </top>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ck">
        <color rgb="FFFF0000"/>
      </right>
      <top/>
      <bottom style="medium">
        <color theme="0" tint="-0.499984740745262"/>
      </bottom>
      <diagonal/>
    </border>
    <border>
      <left style="thin">
        <color theme="0" tint="-0.499984740745262"/>
      </left>
      <right/>
      <top style="medium">
        <color theme="0" tint="-0.499984740745262"/>
      </top>
      <bottom/>
      <diagonal/>
    </border>
    <border>
      <left/>
      <right/>
      <top style="medium">
        <color theme="0" tint="-0.499984740745262"/>
      </top>
      <bottom/>
      <diagonal/>
    </border>
    <border>
      <left style="thick">
        <color rgb="FF0000CC"/>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right style="thick">
        <color rgb="FF0000CC"/>
      </right>
      <top style="medium">
        <color theme="0" tint="-0.499984740745262"/>
      </top>
      <bottom/>
      <diagonal/>
    </border>
    <border>
      <left/>
      <right style="thin">
        <color theme="0" tint="-0.499984740745262"/>
      </right>
      <top style="medium">
        <color theme="0" tint="-0.499984740745262"/>
      </top>
      <bottom/>
      <diagonal/>
    </border>
    <border>
      <left/>
      <right style="thick">
        <color rgb="FFFF0000"/>
      </right>
      <top style="medium">
        <color theme="0" tint="-0.499984740745262"/>
      </top>
      <bottom/>
      <diagonal/>
    </border>
    <border>
      <left style="thick">
        <color rgb="FFFF0000"/>
      </left>
      <right style="thin">
        <color theme="0" tint="-0.499984740745262"/>
      </right>
      <top style="medium">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ck">
        <color rgb="FF0000CC"/>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style="thin">
        <color theme="0" tint="-0.499984740745262"/>
      </bottom>
      <diagonal/>
    </border>
    <border>
      <left/>
      <right style="thick">
        <color rgb="FFFF0000"/>
      </right>
      <top/>
      <bottom style="thin">
        <color theme="0" tint="-0.499984740745262"/>
      </bottom>
      <diagonal/>
    </border>
    <border>
      <left style="thick">
        <color rgb="FFFF0000"/>
      </left>
      <right style="thin">
        <color theme="0" tint="-0.499984740745262"/>
      </right>
      <top/>
      <bottom style="thin">
        <color theme="0" tint="-0.499984740745262"/>
      </bottom>
      <diagonal/>
    </border>
    <border>
      <left/>
      <right/>
      <top style="thin">
        <color theme="0" tint="-0.499984740745262"/>
      </top>
      <bottom/>
      <diagonal/>
    </border>
    <border>
      <left/>
      <right style="thick">
        <color rgb="FFFF0000"/>
      </right>
      <top style="thin">
        <color theme="0" tint="-0.499984740745262"/>
      </top>
      <bottom/>
      <diagonal/>
    </border>
    <border>
      <left style="thick">
        <color rgb="FFFF0000"/>
      </left>
      <right/>
      <top style="thin">
        <color theme="0" tint="-0.499984740745262"/>
      </top>
      <bottom/>
      <diagonal/>
    </border>
    <border>
      <left style="thick">
        <color rgb="FFFF0000"/>
      </left>
      <right/>
      <top/>
      <bottom style="thin">
        <color theme="0" tint="-0.499984740745262"/>
      </bottom>
      <diagonal/>
    </border>
    <border>
      <left style="thin">
        <color theme="0" tint="-0.499984740745262"/>
      </left>
      <right/>
      <top/>
      <bottom style="medium">
        <color theme="0" tint="-0.499984740745262"/>
      </bottom>
      <diagonal/>
    </border>
    <border>
      <left/>
      <right/>
      <top/>
      <bottom style="medium">
        <color theme="0" tint="-0.499984740745262"/>
      </bottom>
      <diagonal/>
    </border>
    <border>
      <left style="thick">
        <color rgb="FF0000CC"/>
      </left>
      <right style="thin">
        <color theme="0" tint="-0.499984740745262"/>
      </right>
      <top/>
      <bottom style="medium">
        <color theme="0" tint="-0.499984740745262"/>
      </bottom>
      <diagonal/>
    </border>
    <border>
      <left/>
      <right style="thin">
        <color theme="0" tint="-0.499984740745262"/>
      </right>
      <top/>
      <bottom style="medium">
        <color theme="0" tint="-0.499984740745262"/>
      </bottom>
      <diagonal/>
    </border>
    <border>
      <left/>
      <right style="thick">
        <color rgb="FFFF0000"/>
      </right>
      <top/>
      <bottom style="medium">
        <color theme="0" tint="-0.499984740745262"/>
      </bottom>
      <diagonal/>
    </border>
    <border>
      <left style="thick">
        <color rgb="FFFF0000"/>
      </left>
      <right/>
      <top/>
      <bottom style="medium">
        <color theme="0" tint="-0.499984740745262"/>
      </bottom>
      <diagonal/>
    </border>
    <border>
      <left style="thick">
        <color rgb="FF0000CC"/>
      </left>
      <right style="thin">
        <color theme="0" tint="-0.499984740745262"/>
      </right>
      <top/>
      <bottom/>
      <diagonal/>
    </border>
    <border>
      <left/>
      <right style="thin">
        <color theme="0" tint="-0.499984740745262"/>
      </right>
      <top/>
      <bottom/>
      <diagonal/>
    </border>
    <border>
      <left style="thick">
        <color rgb="FFFF0000"/>
      </left>
      <right/>
      <top style="medium">
        <color theme="0" tint="-0.499984740745262"/>
      </top>
      <bottom/>
      <diagonal/>
    </border>
    <border>
      <left/>
      <right style="thick">
        <color rgb="FF0000CC"/>
      </right>
      <top/>
      <bottom style="medium">
        <color theme="0" tint="-0.499984740745262"/>
      </bottom>
      <diagonal/>
    </border>
    <border>
      <left style="thick">
        <color rgb="FF0000CC"/>
      </left>
      <right style="thin">
        <color theme="0" tint="-0.499984740745262"/>
      </right>
      <top/>
      <bottom style="thick">
        <color rgb="FF0000CC"/>
      </bottom>
      <diagonal/>
    </border>
    <border>
      <left style="thin">
        <color theme="0" tint="-0.499984740745262"/>
      </left>
      <right style="thin">
        <color theme="0" tint="-0.499984740745262"/>
      </right>
      <top/>
      <bottom style="thick">
        <color rgb="FF0000CC"/>
      </bottom>
      <diagonal/>
    </border>
    <border>
      <left style="thick">
        <color rgb="FFFF0000"/>
      </left>
      <right/>
      <top/>
      <bottom style="thick">
        <color rgb="FFFF0000"/>
      </bottom>
      <diagonal/>
    </border>
    <border>
      <left/>
      <right/>
      <top/>
      <bottom style="thick">
        <color rgb="FFFF0000"/>
      </bottom>
      <diagonal/>
    </border>
    <border>
      <left/>
      <right style="thin">
        <color theme="0" tint="-0.499984740745262"/>
      </right>
      <top/>
      <bottom style="thick">
        <color rgb="FFFF0000"/>
      </bottom>
      <diagonal/>
    </border>
    <border>
      <left style="thin">
        <color theme="0" tint="-0.499984740745262"/>
      </left>
      <right/>
      <top/>
      <bottom style="thick">
        <color rgb="FFFF0000"/>
      </bottom>
      <diagonal/>
    </border>
    <border>
      <left/>
      <right style="thick">
        <color rgb="FFFF0000"/>
      </right>
      <top/>
      <bottom style="thick">
        <color rgb="FFFF0000"/>
      </bottom>
      <diagonal/>
    </border>
    <border>
      <left style="thick">
        <color rgb="FF0000CC"/>
      </left>
      <right/>
      <top/>
      <bottom style="medium">
        <color theme="0" tint="-0.499984740745262"/>
      </bottom>
      <diagonal/>
    </border>
    <border>
      <left style="thin">
        <color theme="0" tint="-0.499984740745262"/>
      </left>
      <right style="thick">
        <color rgb="FF0000CC"/>
      </right>
      <top style="thick">
        <color rgb="FF0000CC"/>
      </top>
      <bottom style="thin">
        <color theme="0" tint="-0.499984740745262"/>
      </bottom>
      <diagonal/>
    </border>
    <border>
      <left style="thin">
        <color theme="0" tint="-0.499984740745262"/>
      </left>
      <right style="thick">
        <color rgb="FF0000CC"/>
      </right>
      <top style="thin">
        <color theme="0" tint="-0.499984740745262"/>
      </top>
      <bottom/>
      <diagonal/>
    </border>
    <border>
      <left style="thin">
        <color theme="0" tint="-0.499984740745262"/>
      </left>
      <right style="thick">
        <color rgb="FF0000CC"/>
      </right>
      <top style="medium">
        <color theme="0" tint="-0.499984740745262"/>
      </top>
      <bottom/>
      <diagonal/>
    </border>
    <border>
      <left style="thin">
        <color theme="0" tint="-0.499984740745262"/>
      </left>
      <right style="thick">
        <color rgb="FF0000CC"/>
      </right>
      <top/>
      <bottom style="thin">
        <color theme="0" tint="-0.499984740745262"/>
      </bottom>
      <diagonal/>
    </border>
    <border>
      <left style="thin">
        <color theme="0" tint="-0.499984740745262"/>
      </left>
      <right style="thick">
        <color rgb="FF0000CC"/>
      </right>
      <top/>
      <bottom style="medium">
        <color theme="0" tint="-0.499984740745262"/>
      </bottom>
      <diagonal/>
    </border>
    <border>
      <left style="thin">
        <color theme="0" tint="-0.499984740745262"/>
      </left>
      <right style="thick">
        <color rgb="FF0000CC"/>
      </right>
      <top/>
      <bottom style="thick">
        <color rgb="FF0000CC"/>
      </bottom>
      <diagonal/>
    </border>
    <border>
      <left/>
      <right/>
      <top style="thin">
        <color theme="0" tint="-0.499984740745262"/>
      </top>
      <bottom style="thin">
        <color theme="0" tint="-0.499984740745262"/>
      </bottom>
      <diagonal/>
    </border>
    <border>
      <left style="thick">
        <color rgb="FF0000CC"/>
      </left>
      <right/>
      <top style="thin">
        <color theme="0" tint="-0.499984740745262"/>
      </top>
      <bottom/>
      <diagonal/>
    </border>
    <border>
      <left style="thick">
        <color rgb="FF0000CC"/>
      </left>
      <right/>
      <top/>
      <bottom style="thin">
        <color theme="0" tint="-0.499984740745262"/>
      </bottom>
      <diagonal/>
    </border>
    <border>
      <left/>
      <right style="thick">
        <color rgb="FF0000CC"/>
      </right>
      <top style="thin">
        <color theme="0" tint="-0.499984740745262"/>
      </top>
      <bottom style="thin">
        <color theme="0" tint="-0.499984740745262"/>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0000CC"/>
      </left>
      <right/>
      <top style="medium">
        <color theme="0" tint="-0.499984740745262"/>
      </top>
      <bottom/>
      <diagonal/>
    </border>
    <border diagonalDown="1">
      <left style="thin">
        <color theme="0" tint="-0.499984740745262"/>
      </left>
      <right style="thin">
        <color theme="0" tint="-0.499984740745262"/>
      </right>
      <top style="thin">
        <color theme="0" tint="-0.499984740745262"/>
      </top>
      <bottom style="thin">
        <color theme="0" tint="-0.499984740745262"/>
      </bottom>
      <diagonal style="thin">
        <color theme="0" tint="-0.499984740745262"/>
      </diagonal>
    </border>
    <border diagonalDown="1">
      <left style="thin">
        <color theme="0" tint="-0.499984740745262"/>
      </left>
      <right/>
      <top style="thin">
        <color theme="0" tint="-0.499984740745262"/>
      </top>
      <bottom style="thin">
        <color theme="0" tint="-0.499984740745262"/>
      </bottom>
      <diagonal style="thin">
        <color theme="0" tint="-0.499984740745262"/>
      </diagonal>
    </border>
    <border>
      <left style="thick">
        <color rgb="FF0000CC"/>
      </left>
      <right style="thin">
        <color theme="0" tint="-0.499984740745262"/>
      </right>
      <top style="thin">
        <color theme="0" tint="-0.499984740745262"/>
      </top>
      <bottom style="thin">
        <color theme="0" tint="-0.499984740745262"/>
      </bottom>
      <diagonal/>
    </border>
    <border>
      <left style="thin">
        <color theme="0" tint="-0.499984740745262"/>
      </left>
      <right style="thick">
        <color rgb="FF0000CC"/>
      </right>
      <top style="thin">
        <color theme="0" tint="-0.499984740745262"/>
      </top>
      <bottom style="thin">
        <color theme="0" tint="-0.499984740745262"/>
      </bottom>
      <diagonal/>
    </border>
    <border>
      <left style="thick">
        <color rgb="FF0000CC"/>
      </left>
      <right style="thin">
        <color theme="0" tint="-0.499984740745262"/>
      </right>
      <top style="thin">
        <color theme="0" tint="-0.499984740745262"/>
      </top>
      <bottom style="thick">
        <color rgb="FF0000CC"/>
      </bottom>
      <diagonal/>
    </border>
    <border>
      <left style="thin">
        <color theme="0" tint="-0.499984740745262"/>
      </left>
      <right style="thin">
        <color theme="0" tint="-0.499984740745262"/>
      </right>
      <top style="thin">
        <color theme="0" tint="-0.499984740745262"/>
      </top>
      <bottom style="thick">
        <color rgb="FF0000CC"/>
      </bottom>
      <diagonal/>
    </border>
    <border>
      <left style="thin">
        <color theme="0" tint="-0.499984740745262"/>
      </left>
      <right/>
      <top style="thin">
        <color theme="0" tint="-0.499984740745262"/>
      </top>
      <bottom style="thick">
        <color rgb="FF0000CC"/>
      </bottom>
      <diagonal/>
    </border>
    <border>
      <left/>
      <right/>
      <top style="thin">
        <color theme="0" tint="-0.499984740745262"/>
      </top>
      <bottom style="thick">
        <color rgb="FF0000CC"/>
      </bottom>
      <diagonal/>
    </border>
    <border>
      <left/>
      <right style="thick">
        <color rgb="FF0000CC"/>
      </right>
      <top style="thin">
        <color theme="0" tint="-0.499984740745262"/>
      </top>
      <bottom style="thick">
        <color rgb="FF0000CC"/>
      </bottom>
      <diagonal/>
    </border>
    <border>
      <left style="thick">
        <color rgb="FFFF0000"/>
      </left>
      <right style="thin">
        <color theme="0" tint="-0.499984740745262"/>
      </right>
      <top style="thick">
        <color rgb="FFFF0000"/>
      </top>
      <bottom style="thin">
        <color theme="0" tint="-0.499984740745262"/>
      </bottom>
      <diagonal/>
    </border>
    <border>
      <left style="thin">
        <color theme="0" tint="-0.499984740745262"/>
      </left>
      <right style="thin">
        <color theme="0" tint="-0.499984740745262"/>
      </right>
      <top style="thick">
        <color rgb="FFFF0000"/>
      </top>
      <bottom style="thin">
        <color theme="0" tint="-0.499984740745262"/>
      </bottom>
      <diagonal/>
    </border>
    <border>
      <left style="thick">
        <color rgb="FFFF0000"/>
      </left>
      <right style="thin">
        <color theme="0" tint="-0.499984740745262"/>
      </right>
      <top style="thin">
        <color theme="0" tint="-0.499984740745262"/>
      </top>
      <bottom style="thin">
        <color theme="0" tint="-0.499984740745262"/>
      </bottom>
      <diagonal/>
    </border>
    <border>
      <left style="thin">
        <color theme="0" tint="-0.499984740745262"/>
      </left>
      <right style="thick">
        <color rgb="FFFF0000"/>
      </right>
      <top style="thin">
        <color theme="0" tint="-0.499984740745262"/>
      </top>
      <bottom style="thin">
        <color theme="0" tint="-0.499984740745262"/>
      </bottom>
      <diagonal/>
    </border>
    <border>
      <left/>
      <right style="thick">
        <color rgb="FFFF0000"/>
      </right>
      <top style="thin">
        <color theme="0" tint="-0.499984740745262"/>
      </top>
      <bottom style="thin">
        <color theme="0" tint="-0.499984740745262"/>
      </bottom>
      <diagonal/>
    </border>
    <border>
      <left style="thick">
        <color rgb="FFFF0000"/>
      </left>
      <right style="thin">
        <color theme="0" tint="-0.499984740745262"/>
      </right>
      <top style="thin">
        <color theme="0" tint="-0.499984740745262"/>
      </top>
      <bottom style="thick">
        <color rgb="FFFF0000"/>
      </bottom>
      <diagonal/>
    </border>
    <border>
      <left style="thin">
        <color theme="0" tint="-0.499984740745262"/>
      </left>
      <right style="thin">
        <color theme="0" tint="-0.499984740745262"/>
      </right>
      <top style="thin">
        <color theme="0" tint="-0.499984740745262"/>
      </top>
      <bottom style="thick">
        <color rgb="FFFF0000"/>
      </bottom>
      <diagonal/>
    </border>
    <border>
      <left style="thin">
        <color theme="0" tint="-0.499984740745262"/>
      </left>
      <right/>
      <top style="thin">
        <color theme="0" tint="-0.499984740745262"/>
      </top>
      <bottom style="thick">
        <color rgb="FFFF0000"/>
      </bottom>
      <diagonal/>
    </border>
    <border>
      <left/>
      <right/>
      <top style="thin">
        <color theme="0" tint="-0.499984740745262"/>
      </top>
      <bottom style="thick">
        <color rgb="FFFF0000"/>
      </bottom>
      <diagonal/>
    </border>
    <border>
      <left/>
      <right style="thin">
        <color theme="0" tint="-0.499984740745262"/>
      </right>
      <top style="thin">
        <color theme="0" tint="-0.499984740745262"/>
      </top>
      <bottom style="thick">
        <color rgb="FFFF0000"/>
      </bottom>
      <diagonal/>
    </border>
    <border>
      <left/>
      <right style="thick">
        <color rgb="FFFF0000"/>
      </right>
      <top style="thin">
        <color theme="0" tint="-0.499984740745262"/>
      </top>
      <bottom style="thick">
        <color rgb="FFFF0000"/>
      </bottom>
      <diagonal/>
    </border>
    <border>
      <left style="thin">
        <color theme="0" tint="-0.499984740745262"/>
      </left>
      <right style="thin">
        <color theme="0" tint="-0.499984740745262"/>
      </right>
      <top style="thick">
        <color rgb="FF0000CC"/>
      </top>
      <bottom/>
      <diagonal/>
    </border>
    <border>
      <left style="thin">
        <color theme="0" tint="-0.499984740745262"/>
      </left>
      <right style="thick">
        <color rgb="FF0000CC"/>
      </right>
      <top style="thick">
        <color rgb="FF0000CC"/>
      </top>
      <bottom/>
      <diagonal/>
    </border>
    <border>
      <left style="thin">
        <color theme="0" tint="-0.499984740745262"/>
      </left>
      <right style="thick">
        <color rgb="FFFF0000"/>
      </right>
      <top/>
      <bottom style="thin">
        <color theme="0" tint="-0.499984740745262"/>
      </bottom>
      <diagonal/>
    </border>
    <border>
      <left style="thin">
        <color theme="0" tint="-0.499984740745262"/>
      </left>
      <right style="thin">
        <color theme="0" tint="-0.499984740745262"/>
      </right>
      <top style="thick">
        <color rgb="FFFF0000"/>
      </top>
      <bottom/>
      <diagonal/>
    </border>
    <border>
      <left/>
      <right style="thick">
        <color rgb="FF0000CC"/>
      </right>
      <top style="thin">
        <color theme="0" tint="-0.499984740745262"/>
      </top>
      <bottom/>
      <diagonal/>
    </border>
    <border>
      <left style="thick">
        <color rgb="FF0000FF"/>
      </left>
      <right style="thick">
        <color rgb="FF0000FF"/>
      </right>
      <top style="thick">
        <color rgb="FF0000FF"/>
      </top>
      <bottom style="thin">
        <color theme="0" tint="-0.499984740745262"/>
      </bottom>
      <diagonal/>
    </border>
    <border>
      <left style="thick">
        <color rgb="FF0000FF"/>
      </left>
      <right style="thick">
        <color rgb="FF0000FF"/>
      </right>
      <top style="thin">
        <color theme="0" tint="-0.499984740745262"/>
      </top>
      <bottom/>
      <diagonal/>
    </border>
    <border>
      <left style="thick">
        <color rgb="FF0000FF"/>
      </left>
      <right style="thick">
        <color rgb="FF0000FF"/>
      </right>
      <top/>
      <bottom style="thin">
        <color theme="0" tint="-0.499984740745262"/>
      </bottom>
      <diagonal/>
    </border>
    <border>
      <left style="thick">
        <color rgb="FF0000FF"/>
      </left>
      <right style="thick">
        <color rgb="FF0000FF"/>
      </right>
      <top/>
      <bottom style="thick">
        <color rgb="FF0000FF"/>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medium">
        <color theme="0" tint="-0.499984740745262"/>
      </left>
      <right/>
      <top style="thin">
        <color theme="0" tint="-0.499984740745262"/>
      </top>
      <bottom/>
      <diagonal/>
    </border>
    <border>
      <left style="medium">
        <color theme="0" tint="-0.499984740745262"/>
      </left>
      <right/>
      <top/>
      <bottom style="thin">
        <color theme="0" tint="-0.499984740745262"/>
      </bottom>
      <diagonal/>
    </border>
    <border>
      <left style="medium">
        <color theme="0" tint="-0.499984740745262"/>
      </left>
      <right/>
      <top/>
      <bottom style="medium">
        <color theme="0" tint="-0.499984740745262"/>
      </bottom>
      <diagonal/>
    </border>
    <border>
      <left/>
      <right style="medium">
        <color theme="0" tint="-0.499984740745262"/>
      </right>
      <top style="medium">
        <color theme="0" tint="-0.499984740745262"/>
      </top>
      <bottom/>
      <diagonal/>
    </border>
    <border>
      <left style="thick">
        <color auto="1"/>
      </left>
      <right style="thick">
        <color auto="1"/>
      </right>
      <top style="thick">
        <color auto="1"/>
      </top>
      <bottom style="thin">
        <color theme="0" tint="-0.499984740745262"/>
      </bottom>
      <diagonal/>
    </border>
    <border>
      <left style="thick">
        <color auto="1"/>
      </left>
      <right style="thick">
        <color auto="1"/>
      </right>
      <top style="thin">
        <color theme="0" tint="-0.499984740745262"/>
      </top>
      <bottom/>
      <diagonal/>
    </border>
    <border>
      <left style="thick">
        <color auto="1"/>
      </left>
      <right style="thick">
        <color auto="1"/>
      </right>
      <top/>
      <bottom style="thin">
        <color theme="0" tint="-0.499984740745262"/>
      </bottom>
      <diagonal/>
    </border>
    <border>
      <left style="thick">
        <color auto="1"/>
      </left>
      <right style="thick">
        <color auto="1"/>
      </right>
      <top/>
      <bottom style="thick">
        <color auto="1"/>
      </bottom>
      <diagonal/>
    </border>
    <border>
      <left style="thick">
        <color rgb="FF0000FF"/>
      </left>
      <right style="thin">
        <color indexed="64"/>
      </right>
      <top style="thick">
        <color rgb="FF0000FF"/>
      </top>
      <bottom style="thin">
        <color indexed="64"/>
      </bottom>
      <diagonal/>
    </border>
    <border>
      <left style="thin">
        <color indexed="64"/>
      </left>
      <right style="thick">
        <color rgb="FF0000FF"/>
      </right>
      <top style="thick">
        <color rgb="FF0000FF"/>
      </top>
      <bottom style="thin">
        <color indexed="64"/>
      </bottom>
      <diagonal/>
    </border>
    <border>
      <left style="thick">
        <color rgb="FF0000FF"/>
      </left>
      <right style="thin">
        <color indexed="64"/>
      </right>
      <top style="thin">
        <color indexed="64"/>
      </top>
      <bottom style="thin">
        <color indexed="64"/>
      </bottom>
      <diagonal/>
    </border>
    <border>
      <left style="thin">
        <color indexed="64"/>
      </left>
      <right style="thick">
        <color rgb="FF0000FF"/>
      </right>
      <top style="thin">
        <color indexed="64"/>
      </top>
      <bottom style="thin">
        <color indexed="64"/>
      </bottom>
      <diagonal/>
    </border>
    <border>
      <left style="thick">
        <color rgb="FF0000FF"/>
      </left>
      <right style="thin">
        <color indexed="64"/>
      </right>
      <top style="thin">
        <color indexed="64"/>
      </top>
      <bottom style="hair">
        <color indexed="64"/>
      </bottom>
      <diagonal/>
    </border>
    <border>
      <left style="thin">
        <color indexed="64"/>
      </left>
      <right style="thick">
        <color rgb="FF0000FF"/>
      </right>
      <top style="thin">
        <color indexed="64"/>
      </top>
      <bottom style="hair">
        <color indexed="64"/>
      </bottom>
      <diagonal/>
    </border>
    <border>
      <left style="thick">
        <color rgb="FF0000FF"/>
      </left>
      <right style="thin">
        <color indexed="64"/>
      </right>
      <top/>
      <bottom style="thin">
        <color indexed="64"/>
      </bottom>
      <diagonal/>
    </border>
    <border>
      <left style="thin">
        <color indexed="64"/>
      </left>
      <right style="thick">
        <color rgb="FF0000FF"/>
      </right>
      <top/>
      <bottom style="thin">
        <color indexed="64"/>
      </bottom>
      <diagonal/>
    </border>
    <border>
      <left style="thick">
        <color rgb="FF0000FF"/>
      </left>
      <right style="thin">
        <color indexed="64"/>
      </right>
      <top style="hair">
        <color indexed="64"/>
      </top>
      <bottom style="hair">
        <color indexed="64"/>
      </bottom>
      <diagonal/>
    </border>
    <border>
      <left style="thin">
        <color indexed="64"/>
      </left>
      <right style="thick">
        <color rgb="FF0000FF"/>
      </right>
      <top style="hair">
        <color indexed="64"/>
      </top>
      <bottom style="hair">
        <color indexed="64"/>
      </bottom>
      <diagonal/>
    </border>
    <border>
      <left style="thick">
        <color rgb="FF0000FF"/>
      </left>
      <right style="thin">
        <color indexed="64"/>
      </right>
      <top style="hair">
        <color indexed="64"/>
      </top>
      <bottom style="thin">
        <color indexed="64"/>
      </bottom>
      <diagonal/>
    </border>
    <border>
      <left style="thin">
        <color indexed="64"/>
      </left>
      <right style="thick">
        <color rgb="FF0000FF"/>
      </right>
      <top style="hair">
        <color indexed="64"/>
      </top>
      <bottom style="thin">
        <color indexed="64"/>
      </bottom>
      <diagonal/>
    </border>
    <border>
      <left style="thick">
        <color rgb="FF0000FF"/>
      </left>
      <right style="thin">
        <color indexed="64"/>
      </right>
      <top style="thin">
        <color indexed="64"/>
      </top>
      <bottom style="thick">
        <color rgb="FF0000FF"/>
      </bottom>
      <diagonal/>
    </border>
    <border>
      <left style="thin">
        <color indexed="64"/>
      </left>
      <right style="thick">
        <color rgb="FF0000FF"/>
      </right>
      <top style="thin">
        <color indexed="64"/>
      </top>
      <bottom style="thick">
        <color rgb="FF0000FF"/>
      </bottom>
      <diagonal/>
    </border>
    <border>
      <left style="medium">
        <color indexed="12"/>
      </left>
      <right/>
      <top/>
      <bottom style="thin">
        <color indexed="64"/>
      </bottom>
      <diagonal/>
    </border>
    <border>
      <left style="thin">
        <color theme="1"/>
      </left>
      <right style="medium">
        <color indexed="12"/>
      </right>
      <top style="thick">
        <color rgb="FF0000FF"/>
      </top>
      <bottom style="thin">
        <color indexed="64"/>
      </bottom>
      <diagonal/>
    </border>
    <border>
      <left/>
      <right/>
      <top/>
      <bottom style="double">
        <color indexed="64"/>
      </bottom>
      <diagonal/>
    </border>
    <border>
      <left/>
      <right/>
      <top style="double">
        <color indexed="64"/>
      </top>
      <bottom/>
      <diagonal/>
    </border>
    <border>
      <left/>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style="thin">
        <color indexed="64"/>
      </left>
      <right/>
      <top style="thick">
        <color indexed="64"/>
      </top>
      <bottom style="thin">
        <color indexed="64"/>
      </bottom>
      <diagonal/>
    </border>
    <border>
      <left/>
      <right style="thin">
        <color indexed="64"/>
      </right>
      <top style="thick">
        <color indexed="64"/>
      </top>
      <bottom style="thin">
        <color indexed="64"/>
      </bottom>
      <diagonal/>
    </border>
    <border>
      <left/>
      <right style="thin">
        <color indexed="64"/>
      </right>
      <top style="thick">
        <color indexed="64"/>
      </top>
      <bottom/>
      <diagonal/>
    </border>
    <border>
      <left style="thin">
        <color indexed="64"/>
      </left>
      <right style="thick">
        <color indexed="64"/>
      </right>
      <top style="thick">
        <color indexed="64"/>
      </top>
      <bottom/>
      <diagonal/>
    </border>
    <border>
      <left style="medium">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thin">
        <color indexed="64"/>
      </right>
      <top/>
      <bottom/>
      <diagonal/>
    </border>
    <border>
      <left style="medium">
        <color indexed="64"/>
      </left>
      <right/>
      <top/>
      <bottom/>
      <diagonal/>
    </border>
    <border>
      <left style="thick">
        <color indexed="64"/>
      </left>
      <right/>
      <top/>
      <bottom/>
      <diagonal/>
    </border>
    <border>
      <left style="thin">
        <color indexed="64"/>
      </left>
      <right style="thin">
        <color indexed="64"/>
      </right>
      <top style="double">
        <color indexed="64"/>
      </top>
      <bottom style="double">
        <color indexed="64"/>
      </bottom>
      <diagonal/>
    </border>
    <border>
      <left style="thick">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ck">
        <color indexed="64"/>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style="thick">
        <color indexed="64"/>
      </right>
      <top/>
      <bottom style="hair">
        <color indexed="64"/>
      </bottom>
      <diagonal/>
    </border>
    <border>
      <left style="medium">
        <color indexed="64"/>
      </left>
      <right style="thin">
        <color indexed="64"/>
      </right>
      <top/>
      <bottom style="hair">
        <color indexed="64"/>
      </bottom>
      <diagonal/>
    </border>
    <border>
      <left style="thick">
        <color indexed="64"/>
      </left>
      <right style="thin">
        <color indexed="64"/>
      </right>
      <top/>
      <bottom style="hair">
        <color indexed="64"/>
      </bottom>
      <diagonal/>
    </border>
    <border>
      <left style="thick">
        <color indexed="64"/>
      </left>
      <right style="thin">
        <color indexed="64"/>
      </right>
      <top style="hair">
        <color indexed="64"/>
      </top>
      <bottom/>
      <diagonal/>
    </border>
    <border>
      <left style="thin">
        <color indexed="64"/>
      </left>
      <right style="thick">
        <color indexed="64"/>
      </right>
      <top style="hair">
        <color indexed="64"/>
      </top>
      <bottom/>
      <diagonal/>
    </border>
    <border>
      <left style="medium">
        <color indexed="64"/>
      </left>
      <right style="thin">
        <color indexed="64"/>
      </right>
      <top style="hair">
        <color indexed="64"/>
      </top>
      <bottom/>
      <diagonal/>
    </border>
    <border>
      <left style="thick">
        <color indexed="64"/>
      </left>
      <right style="thin">
        <color indexed="64"/>
      </right>
      <top style="double">
        <color indexed="64"/>
      </top>
      <bottom style="thick">
        <color indexed="64"/>
      </bottom>
      <diagonal/>
    </border>
    <border>
      <left style="thin">
        <color indexed="64"/>
      </left>
      <right style="thin">
        <color indexed="64"/>
      </right>
      <top style="double">
        <color indexed="64"/>
      </top>
      <bottom style="thick">
        <color indexed="64"/>
      </bottom>
      <diagonal/>
    </border>
    <border>
      <left style="thin">
        <color indexed="64"/>
      </left>
      <right/>
      <top style="double">
        <color indexed="64"/>
      </top>
      <bottom style="thick">
        <color indexed="64"/>
      </bottom>
      <diagonal/>
    </border>
    <border>
      <left/>
      <right style="thin">
        <color indexed="64"/>
      </right>
      <top style="double">
        <color indexed="64"/>
      </top>
      <bottom style="thick">
        <color indexed="64"/>
      </bottom>
      <diagonal/>
    </border>
    <border>
      <left style="thin">
        <color indexed="64"/>
      </left>
      <right style="thick">
        <color indexed="64"/>
      </right>
      <top style="double">
        <color indexed="64"/>
      </top>
      <bottom style="thick">
        <color indexed="64"/>
      </bottom>
      <diagonal/>
    </border>
    <border>
      <left style="medium">
        <color indexed="64"/>
      </left>
      <right style="thin">
        <color indexed="64"/>
      </right>
      <top style="double">
        <color indexed="64"/>
      </top>
      <bottom style="thick">
        <color indexed="64"/>
      </bottom>
      <diagonal/>
    </border>
    <border>
      <left style="thick">
        <color rgb="FFFF0000"/>
      </left>
      <right style="thick">
        <color rgb="FFFF0000"/>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ck">
        <color rgb="FFFF0000"/>
      </left>
      <right style="thick">
        <color rgb="FFFF0000"/>
      </right>
      <top style="thin">
        <color indexed="64"/>
      </top>
      <bottom/>
      <diagonal/>
    </border>
    <border>
      <left style="thick">
        <color rgb="FFFF0000"/>
      </left>
      <right style="thick">
        <color rgb="FFFF0000"/>
      </right>
      <top/>
      <bottom/>
      <diagonal/>
    </border>
    <border>
      <left style="thick">
        <color rgb="FFFF0000"/>
      </left>
      <right style="thick">
        <color rgb="FFFF0000"/>
      </right>
      <top/>
      <bottom style="thin">
        <color indexed="64"/>
      </bottom>
      <diagonal/>
    </border>
    <border>
      <left style="thick">
        <color rgb="FFFF0000"/>
      </left>
      <right style="thick">
        <color rgb="FFFF0000"/>
      </right>
      <top style="thin">
        <color indexed="64"/>
      </top>
      <bottom style="thick">
        <color rgb="FFFF0000"/>
      </bottom>
      <diagonal/>
    </border>
    <border>
      <left style="medium">
        <color rgb="FFFF0000"/>
      </left>
      <right style="thin">
        <color indexed="64"/>
      </right>
      <top style="medium">
        <color rgb="FFFF0000"/>
      </top>
      <bottom style="thin">
        <color indexed="64"/>
      </bottom>
      <diagonal/>
    </border>
    <border>
      <left style="medium">
        <color rgb="FFFF0000"/>
      </left>
      <right/>
      <top style="thin">
        <color indexed="64"/>
      </top>
      <bottom/>
      <diagonal/>
    </border>
    <border>
      <left style="hair">
        <color indexed="64"/>
      </left>
      <right style="hair">
        <color indexed="64"/>
      </right>
      <top style="hair">
        <color theme="1"/>
      </top>
      <bottom/>
      <diagonal/>
    </border>
    <border>
      <left style="hair">
        <color indexed="64"/>
      </left>
      <right style="thin">
        <color indexed="64"/>
      </right>
      <top style="hair">
        <color theme="1"/>
      </top>
      <bottom/>
      <diagonal/>
    </border>
    <border>
      <left/>
      <right style="medium">
        <color rgb="FFFF0000"/>
      </right>
      <top/>
      <bottom style="hair">
        <color indexed="64"/>
      </bottom>
      <diagonal/>
    </border>
    <border>
      <left/>
      <right style="medium">
        <color rgb="FFFF0000"/>
      </right>
      <top style="hair">
        <color indexed="64"/>
      </top>
      <bottom/>
      <diagonal/>
    </border>
    <border>
      <left style="medium">
        <color rgb="FFFF0000"/>
      </left>
      <right/>
      <top/>
      <bottom style="medium">
        <color rgb="FFFF0000"/>
      </bottom>
      <diagonal/>
    </border>
    <border>
      <left style="hair">
        <color indexed="64"/>
      </left>
      <right style="hair">
        <color indexed="64"/>
      </right>
      <top/>
      <bottom style="medium">
        <color rgb="FFFF0000"/>
      </bottom>
      <diagonal/>
    </border>
    <border>
      <left style="hair">
        <color indexed="64"/>
      </left>
      <right/>
      <top/>
      <bottom style="medium">
        <color rgb="FFFF0000"/>
      </bottom>
      <diagonal/>
    </border>
    <border>
      <left style="thin">
        <color indexed="64"/>
      </left>
      <right style="hair">
        <color indexed="64"/>
      </right>
      <top/>
      <bottom style="medium">
        <color rgb="FFFF0000"/>
      </bottom>
      <diagonal/>
    </border>
    <border>
      <left style="hair">
        <color indexed="64"/>
      </left>
      <right style="medium">
        <color rgb="FFFF0000"/>
      </right>
      <top/>
      <bottom style="medium">
        <color rgb="FFFF0000"/>
      </bottom>
      <diagonal/>
    </border>
    <border>
      <left style="medium">
        <color indexed="12"/>
      </left>
      <right style="hair">
        <color indexed="64"/>
      </right>
      <top style="medium">
        <color indexed="12"/>
      </top>
      <bottom style="thin">
        <color indexed="64"/>
      </bottom>
      <diagonal/>
    </border>
    <border>
      <left style="hair">
        <color indexed="64"/>
      </left>
      <right style="medium">
        <color indexed="12"/>
      </right>
      <top style="medium">
        <color indexed="12"/>
      </top>
      <bottom style="thin">
        <color indexed="64"/>
      </bottom>
      <diagonal/>
    </border>
    <border>
      <left style="medium">
        <color indexed="12"/>
      </left>
      <right style="hair">
        <color indexed="64"/>
      </right>
      <top style="thin">
        <color indexed="64"/>
      </top>
      <bottom style="thin">
        <color indexed="64"/>
      </bottom>
      <diagonal/>
    </border>
    <border>
      <left style="hair">
        <color indexed="64"/>
      </left>
      <right style="medium">
        <color indexed="12"/>
      </right>
      <top style="thin">
        <color indexed="64"/>
      </top>
      <bottom style="thin">
        <color indexed="64"/>
      </bottom>
      <diagonal/>
    </border>
    <border>
      <left style="medium">
        <color indexed="12"/>
      </left>
      <right style="hair">
        <color indexed="64"/>
      </right>
      <top style="thin">
        <color indexed="64"/>
      </top>
      <bottom style="medium">
        <color indexed="12"/>
      </bottom>
      <diagonal/>
    </border>
    <border>
      <left style="hair">
        <color indexed="64"/>
      </left>
      <right style="medium">
        <color indexed="12"/>
      </right>
      <top style="thin">
        <color indexed="64"/>
      </top>
      <bottom style="medium">
        <color indexed="12"/>
      </bottom>
      <diagonal/>
    </border>
  </borders>
  <cellStyleXfs count="401">
    <xf numFmtId="0" fontId="0" fillId="0" borderId="0">
      <alignment vertical="center"/>
    </xf>
    <xf numFmtId="0" fontId="21" fillId="0" borderId="0"/>
    <xf numFmtId="0" fontId="22" fillId="0" borderId="0" applyFont="0" applyFill="0" applyBorder="0" applyAlignment="0" applyProtection="0"/>
    <xf numFmtId="0" fontId="22" fillId="0" borderId="0" applyFont="0" applyFill="0" applyBorder="0" applyAlignment="0" applyProtection="0"/>
    <xf numFmtId="0" fontId="23"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8"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9"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3" fillId="0" borderId="0" applyFont="0" applyFill="0" applyBorder="0" applyAlignment="0" applyProtection="0"/>
    <xf numFmtId="0" fontId="24" fillId="0" borderId="0" applyFont="0" applyFill="0" applyBorder="0" applyAlignment="0" applyProtection="0"/>
    <xf numFmtId="179" fontId="28" fillId="0" borderId="0" applyFont="0" applyFill="0" applyBorder="0" applyAlignment="0" applyProtection="0"/>
    <xf numFmtId="0" fontId="27"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8"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9"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3" fillId="0" borderId="0" applyFont="0" applyFill="0" applyBorder="0" applyAlignment="0" applyProtection="0"/>
    <xf numFmtId="0" fontId="24" fillId="0" borderId="0" applyFont="0" applyFill="0" applyBorder="0" applyAlignment="0" applyProtection="0"/>
    <xf numFmtId="180" fontId="28"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1"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3" fillId="0" borderId="0" applyFont="0" applyFill="0" applyBorder="0" applyAlignment="0" applyProtection="0"/>
    <xf numFmtId="0" fontId="24" fillId="0" borderId="0" applyFont="0" applyFill="0" applyBorder="0" applyAlignment="0" applyProtection="0"/>
    <xf numFmtId="181" fontId="28"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1" fillId="0" borderId="0" applyFont="0" applyFill="0" applyBorder="0" applyAlignment="0" applyProtection="0"/>
    <xf numFmtId="0" fontId="24"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4" fillId="0" borderId="0" applyFont="0" applyFill="0" applyBorder="0" applyAlignment="0" applyProtection="0"/>
    <xf numFmtId="0" fontId="25" fillId="0" borderId="0" applyFont="0" applyFill="0" applyBorder="0" applyAlignment="0" applyProtection="0"/>
    <xf numFmtId="0" fontId="29" fillId="0" borderId="0" applyFont="0" applyFill="0" applyBorder="0" applyAlignment="0" applyProtection="0"/>
    <xf numFmtId="0" fontId="28" fillId="0" borderId="0" applyFont="0" applyFill="0" applyBorder="0" applyAlignment="0" applyProtection="0"/>
    <xf numFmtId="0" fontId="29" fillId="0" borderId="0" applyFont="0" applyFill="0" applyBorder="0" applyAlignment="0" applyProtection="0"/>
    <xf numFmtId="0" fontId="26" fillId="0" borderId="0" applyFont="0" applyFill="0" applyBorder="0" applyAlignment="0" applyProtection="0"/>
    <xf numFmtId="0" fontId="27" fillId="0" borderId="0" applyFont="0" applyFill="0" applyBorder="0" applyAlignment="0" applyProtection="0"/>
    <xf numFmtId="0" fontId="22" fillId="0" borderId="0"/>
    <xf numFmtId="0" fontId="26" fillId="0" borderId="0"/>
    <xf numFmtId="0" fontId="29" fillId="0" borderId="0"/>
    <xf numFmtId="0" fontId="28" fillId="0" borderId="0"/>
    <xf numFmtId="0" fontId="29" fillId="0" borderId="0"/>
    <xf numFmtId="0" fontId="30" fillId="0" borderId="0"/>
    <xf numFmtId="0" fontId="29" fillId="0" borderId="0"/>
    <xf numFmtId="0" fontId="28" fillId="0" borderId="0"/>
    <xf numFmtId="0" fontId="31" fillId="0" borderId="0"/>
    <xf numFmtId="0" fontId="32" fillId="0" borderId="0"/>
    <xf numFmtId="0" fontId="31" fillId="0" borderId="0"/>
    <xf numFmtId="0" fontId="25" fillId="0" borderId="0"/>
    <xf numFmtId="0" fontId="24" fillId="0" borderId="0"/>
    <xf numFmtId="0" fontId="25" fillId="0" borderId="0"/>
    <xf numFmtId="0" fontId="24" fillId="0" borderId="0"/>
    <xf numFmtId="0" fontId="25" fillId="0" borderId="0"/>
    <xf numFmtId="0" fontId="24" fillId="0" borderId="0"/>
    <xf numFmtId="0" fontId="25" fillId="0" borderId="0"/>
    <xf numFmtId="0" fontId="24" fillId="0" borderId="0"/>
    <xf numFmtId="0" fontId="26" fillId="0" borderId="0"/>
    <xf numFmtId="0" fontId="27" fillId="0" borderId="0"/>
    <xf numFmtId="0" fontId="28" fillId="0" borderId="0"/>
    <xf numFmtId="0" fontId="29" fillId="0" borderId="0"/>
    <xf numFmtId="0" fontId="28" fillId="0" borderId="0"/>
    <xf numFmtId="0" fontId="29" fillId="0" borderId="0"/>
    <xf numFmtId="0" fontId="25" fillId="0" borderId="0"/>
    <xf numFmtId="0" fontId="24" fillId="0" borderId="0"/>
    <xf numFmtId="0" fontId="28" fillId="0" borderId="0"/>
    <xf numFmtId="0" fontId="29" fillId="0" borderId="0"/>
    <xf numFmtId="0" fontId="28" fillId="0" borderId="0"/>
    <xf numFmtId="0" fontId="29" fillId="0" borderId="0"/>
    <xf numFmtId="0" fontId="33" fillId="0" borderId="0"/>
    <xf numFmtId="0" fontId="34" fillId="0" borderId="0"/>
    <xf numFmtId="0" fontId="28" fillId="0" borderId="0"/>
    <xf numFmtId="0" fontId="29" fillId="0" borderId="0"/>
    <xf numFmtId="0" fontId="26" fillId="0" borderId="0"/>
    <xf numFmtId="0" fontId="27" fillId="0" borderId="0"/>
    <xf numFmtId="0" fontId="35" fillId="0" borderId="0"/>
    <xf numFmtId="0" fontId="29" fillId="0" borderId="0"/>
    <xf numFmtId="0" fontId="28" fillId="0" borderId="0"/>
    <xf numFmtId="0" fontId="29" fillId="0" borderId="0"/>
    <xf numFmtId="0" fontId="28" fillId="0" borderId="0"/>
    <xf numFmtId="0" fontId="29" fillId="0" borderId="0"/>
    <xf numFmtId="0" fontId="25" fillId="0" borderId="0"/>
    <xf numFmtId="0" fontId="24" fillId="0" borderId="0"/>
    <xf numFmtId="0" fontId="21" fillId="0" borderId="0"/>
    <xf numFmtId="0" fontId="21" fillId="0" borderId="0"/>
    <xf numFmtId="0" fontId="25" fillId="0" borderId="0"/>
    <xf numFmtId="0" fontId="24" fillId="0" borderId="0"/>
    <xf numFmtId="0" fontId="28" fillId="0" borderId="0"/>
    <xf numFmtId="0" fontId="29" fillId="0" borderId="0"/>
    <xf numFmtId="0" fontId="30" fillId="0" borderId="0"/>
    <xf numFmtId="0" fontId="30" fillId="0" borderId="0"/>
    <xf numFmtId="0" fontId="36" fillId="0" borderId="0"/>
    <xf numFmtId="0" fontId="36" fillId="0" borderId="0"/>
    <xf numFmtId="0" fontId="36" fillId="0" borderId="0"/>
    <xf numFmtId="0" fontId="3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6" fillId="0" borderId="0"/>
    <xf numFmtId="0" fontId="3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6" fillId="0" borderId="0"/>
    <xf numFmtId="0" fontId="36" fillId="0" borderId="0"/>
    <xf numFmtId="0" fontId="30" fillId="0" borderId="0"/>
    <xf numFmtId="0" fontId="30" fillId="0" borderId="0"/>
    <xf numFmtId="0" fontId="30" fillId="0" borderId="0"/>
    <xf numFmtId="0" fontId="30" fillId="0" borderId="0"/>
    <xf numFmtId="0" fontId="30" fillId="0" borderId="0"/>
    <xf numFmtId="0" fontId="30" fillId="0" borderId="0"/>
    <xf numFmtId="0" fontId="25" fillId="0" borderId="0"/>
    <xf numFmtId="0" fontId="24" fillId="0" borderId="0"/>
    <xf numFmtId="0" fontId="25" fillId="0" borderId="0"/>
    <xf numFmtId="0" fontId="24" fillId="0" borderId="0"/>
    <xf numFmtId="0" fontId="28" fillId="0" borderId="0"/>
    <xf numFmtId="0" fontId="29" fillId="0" borderId="0"/>
    <xf numFmtId="0" fontId="28" fillId="0" borderId="0"/>
    <xf numFmtId="0" fontId="34" fillId="0" borderId="0"/>
    <xf numFmtId="0" fontId="25" fillId="0" borderId="0"/>
    <xf numFmtId="0" fontId="29" fillId="0" borderId="0"/>
    <xf numFmtId="0" fontId="28" fillId="0" borderId="0" applyBorder="0"/>
    <xf numFmtId="0" fontId="29" fillId="0" borderId="0" applyBorder="0"/>
    <xf numFmtId="0" fontId="25" fillId="0" borderId="0"/>
    <xf numFmtId="0" fontId="24" fillId="0" borderId="0"/>
    <xf numFmtId="0" fontId="28" fillId="0" borderId="0"/>
    <xf numFmtId="0" fontId="29" fillId="0" borderId="0"/>
    <xf numFmtId="0" fontId="28" fillId="0" borderId="0"/>
    <xf numFmtId="0" fontId="37" fillId="0" borderId="0"/>
    <xf numFmtId="0" fontId="38" fillId="0" borderId="0"/>
    <xf numFmtId="38" fontId="39" fillId="2" borderId="0" applyNumberFormat="0" applyBorder="0" applyAlignment="0" applyProtection="0"/>
    <xf numFmtId="0" fontId="40" fillId="0" borderId="0">
      <alignment horizontal="left"/>
    </xf>
    <xf numFmtId="10" fontId="39" fillId="2" borderId="1" applyNumberFormat="0" applyBorder="0" applyAlignment="0" applyProtection="0"/>
    <xf numFmtId="0" fontId="41" fillId="0" borderId="2"/>
    <xf numFmtId="182" fontId="38" fillId="0" borderId="0"/>
    <xf numFmtId="10" fontId="21" fillId="0" borderId="0" applyFont="0" applyFill="0" applyBorder="0" applyAlignment="0" applyProtection="0"/>
    <xf numFmtId="0" fontId="41"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183" fontId="42" fillId="0" borderId="0"/>
    <xf numFmtId="9" fontId="17" fillId="0" borderId="0" applyFont="0" applyFill="0" applyBorder="0" applyAlignment="0" applyProtection="0"/>
    <xf numFmtId="9" fontId="47" fillId="0" borderId="0" applyFont="0" applyFill="0" applyBorder="0" applyAlignment="0" applyProtection="0">
      <alignment vertical="center"/>
    </xf>
    <xf numFmtId="9" fontId="17" fillId="0" borderId="0" applyFont="0" applyFill="0" applyBorder="0" applyAlignment="0" applyProtection="0"/>
    <xf numFmtId="0" fontId="43" fillId="0" borderId="0"/>
    <xf numFmtId="0" fontId="38" fillId="0" borderId="0">
      <alignment vertical="center"/>
    </xf>
    <xf numFmtId="41" fontId="17" fillId="0" borderId="0" applyFont="0" applyFill="0" applyBorder="0" applyAlignment="0" applyProtection="0"/>
    <xf numFmtId="41" fontId="47" fillId="0" borderId="0" applyFont="0" applyFill="0" applyBorder="0" applyAlignment="0" applyProtection="0">
      <alignment vertical="center"/>
    </xf>
    <xf numFmtId="0" fontId="44" fillId="0" borderId="0"/>
    <xf numFmtId="0" fontId="44" fillId="0" borderId="0"/>
    <xf numFmtId="41" fontId="38" fillId="0" borderId="0" applyFont="0" applyFill="0" applyBorder="0" applyAlignment="0" applyProtection="0">
      <alignment vertical="center"/>
    </xf>
    <xf numFmtId="43" fontId="38" fillId="0" borderId="0" applyFont="0" applyFill="0" applyBorder="0" applyAlignment="0" applyProtection="0">
      <alignment vertical="center"/>
    </xf>
    <xf numFmtId="180" fontId="38" fillId="0" borderId="0" applyFont="0" applyFill="0" applyBorder="0" applyAlignment="0" applyProtection="0"/>
    <xf numFmtId="181" fontId="38" fillId="0" borderId="0" applyFont="0" applyFill="0" applyBorder="0" applyAlignment="0" applyProtection="0"/>
    <xf numFmtId="0" fontId="17" fillId="0" borderId="0"/>
    <xf numFmtId="0" fontId="21" fillId="0" borderId="0"/>
    <xf numFmtId="0" fontId="47" fillId="0" borderId="0">
      <alignment vertical="center"/>
    </xf>
    <xf numFmtId="0" fontId="17" fillId="0" borderId="0"/>
    <xf numFmtId="0" fontId="21" fillId="0" borderId="0"/>
    <xf numFmtId="0" fontId="45" fillId="0" borderId="0">
      <alignment vertical="center"/>
    </xf>
    <xf numFmtId="0" fontId="38" fillId="0" borderId="0"/>
    <xf numFmtId="41" fontId="47" fillId="0" borderId="0" applyFont="0" applyFill="0" applyBorder="0" applyAlignment="0" applyProtection="0">
      <alignment vertical="center"/>
    </xf>
    <xf numFmtId="0" fontId="17" fillId="0" borderId="0"/>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0" fontId="51" fillId="0" borderId="0">
      <alignment vertical="center"/>
    </xf>
    <xf numFmtId="0" fontId="38" fillId="0" borderId="0"/>
    <xf numFmtId="9" fontId="38" fillId="0" borderId="0" applyFont="0" applyFill="0" applyBorder="0" applyAlignment="0" applyProtection="0"/>
    <xf numFmtId="9" fontId="47" fillId="0" borderId="0" applyFont="0" applyFill="0" applyBorder="0" applyAlignment="0" applyProtection="0">
      <alignment vertical="center"/>
    </xf>
    <xf numFmtId="0" fontId="47" fillId="0" borderId="0">
      <alignment vertical="center"/>
    </xf>
    <xf numFmtId="41" fontId="45" fillId="0" borderId="0" applyFont="0" applyFill="0" applyBorder="0" applyAlignment="0" applyProtection="0">
      <alignment vertical="center"/>
    </xf>
    <xf numFmtId="9" fontId="45" fillId="0" borderId="0" applyFont="0" applyFill="0" applyBorder="0" applyAlignment="0" applyProtection="0">
      <alignment vertical="center"/>
    </xf>
    <xf numFmtId="0" fontId="52" fillId="0" borderId="0">
      <alignment vertical="center"/>
    </xf>
    <xf numFmtId="41" fontId="53" fillId="0" borderId="0" applyFont="0" applyFill="0" applyBorder="0" applyAlignment="0" applyProtection="0">
      <alignment vertical="center"/>
    </xf>
    <xf numFmtId="0" fontId="54" fillId="0" borderId="0" applyNumberFormat="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lignment vertical="center"/>
    </xf>
    <xf numFmtId="0" fontId="38" fillId="0" borderId="0"/>
    <xf numFmtId="0" fontId="58" fillId="0" borderId="0">
      <alignment vertical="center"/>
    </xf>
    <xf numFmtId="9" fontId="56" fillId="0" borderId="0" applyFont="0" applyFill="0" applyBorder="0" applyAlignment="0" applyProtection="0">
      <alignment vertical="center"/>
    </xf>
    <xf numFmtId="9" fontId="38" fillId="0" borderId="0" applyFont="0" applyFill="0" applyBorder="0" applyAlignment="0" applyProtection="0"/>
    <xf numFmtId="41" fontId="56" fillId="0" borderId="0" applyFont="0" applyFill="0" applyBorder="0" applyAlignment="0" applyProtection="0">
      <alignment vertical="center"/>
    </xf>
    <xf numFmtId="9" fontId="38"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9" fontId="45" fillId="0" borderId="0" applyFont="0" applyFill="0" applyBorder="0" applyAlignment="0" applyProtection="0">
      <alignment vertical="center"/>
    </xf>
    <xf numFmtId="0" fontId="38" fillId="0" borderId="0"/>
    <xf numFmtId="0" fontId="38" fillId="0" borderId="0"/>
    <xf numFmtId="0" fontId="38" fillId="0" borderId="0"/>
    <xf numFmtId="0" fontId="38" fillId="0" borderId="0"/>
    <xf numFmtId="0" fontId="58" fillId="0" borderId="0">
      <alignment vertical="center"/>
    </xf>
    <xf numFmtId="0" fontId="61" fillId="0" borderId="0"/>
    <xf numFmtId="0" fontId="38" fillId="0" borderId="0"/>
    <xf numFmtId="0" fontId="61" fillId="0" borderId="0"/>
    <xf numFmtId="0" fontId="54" fillId="0" borderId="0">
      <alignment vertical="center"/>
    </xf>
    <xf numFmtId="9" fontId="77" fillId="0" borderId="0" applyFont="0" applyFill="0" applyBorder="0" applyAlignment="0" applyProtection="0">
      <alignment vertical="center"/>
    </xf>
    <xf numFmtId="0" fontId="47" fillId="0" borderId="0">
      <alignment vertical="center"/>
    </xf>
    <xf numFmtId="0" fontId="56" fillId="0" borderId="0">
      <alignment vertical="center"/>
    </xf>
    <xf numFmtId="9" fontId="15" fillId="0" borderId="0" applyFont="0" applyFill="0" applyBorder="0" applyAlignment="0" applyProtection="0">
      <alignment vertical="center"/>
    </xf>
    <xf numFmtId="9" fontId="17" fillId="0" borderId="0" applyFont="0" applyFill="0" applyBorder="0" applyAlignment="0" applyProtection="0"/>
    <xf numFmtId="0" fontId="14" fillId="0" borderId="0">
      <alignment vertical="center"/>
    </xf>
    <xf numFmtId="9" fontId="14" fillId="0" borderId="0" applyFont="0" applyFill="0" applyBorder="0" applyAlignment="0" applyProtection="0">
      <alignment vertical="center"/>
    </xf>
    <xf numFmtId="0" fontId="17" fillId="0" borderId="0"/>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47" fillId="0" borderId="0">
      <alignment vertical="center"/>
    </xf>
    <xf numFmtId="0" fontId="141" fillId="0" borderId="0" applyFont="0" applyFill="0" applyBorder="0" applyAlignment="0" applyProtection="0"/>
    <xf numFmtId="9" fontId="141" fillId="0" borderId="0" applyFont="0" applyFill="0" applyBorder="0" applyAlignment="0" applyProtection="0"/>
    <xf numFmtId="176" fontId="47" fillId="0" borderId="0" applyFont="0" applyFill="0" applyBorder="0" applyAlignment="0" applyProtection="0">
      <alignment vertical="center"/>
    </xf>
    <xf numFmtId="177" fontId="141" fillId="0" borderId="0" applyFont="0" applyFill="0" applyBorder="0" applyAlignment="0" applyProtection="0"/>
    <xf numFmtId="177" fontId="47" fillId="0" borderId="0" applyFont="0" applyFill="0" applyBorder="0" applyAlignment="0" applyProtection="0"/>
    <xf numFmtId="0" fontId="13" fillId="0" borderId="0"/>
    <xf numFmtId="9" fontId="13" fillId="0" borderId="0" applyFont="0" applyFill="0" applyBorder="0" applyAlignment="0" applyProtection="0"/>
    <xf numFmtId="41" fontId="13" fillId="0" borderId="0" applyFont="0" applyFill="0" applyBorder="0" applyAlignment="0" applyProtection="0"/>
    <xf numFmtId="177" fontId="163" fillId="0" borderId="0" applyFont="0" applyFill="0" applyBorder="0" applyAlignment="0" applyProtection="0"/>
    <xf numFmtId="0" fontId="165" fillId="0" borderId="0"/>
    <xf numFmtId="0" fontId="165" fillId="0" borderId="0"/>
    <xf numFmtId="0" fontId="45" fillId="0" borderId="0">
      <alignment vertical="center"/>
    </xf>
    <xf numFmtId="9" fontId="38" fillId="0" borderId="0" applyFont="0" applyFill="0" applyBorder="0" applyAlignment="0" applyProtection="0"/>
    <xf numFmtId="0" fontId="47" fillId="0" borderId="0">
      <alignment vertical="center"/>
    </xf>
    <xf numFmtId="0" fontId="12" fillId="0" borderId="0">
      <alignment vertical="center"/>
    </xf>
    <xf numFmtId="9" fontId="12" fillId="0" borderId="0" applyFont="0" applyFill="0" applyBorder="0" applyAlignment="0" applyProtection="0">
      <alignment vertical="center"/>
    </xf>
    <xf numFmtId="0" fontId="17" fillId="0" borderId="0"/>
    <xf numFmtId="177" fontId="47" fillId="0" borderId="0" applyFont="0" applyFill="0" applyBorder="0" applyAlignment="0" applyProtection="0"/>
    <xf numFmtId="0" fontId="7" fillId="0" borderId="0"/>
    <xf numFmtId="0" fontId="163" fillId="0" borderId="0"/>
    <xf numFmtId="0" fontId="38" fillId="0" borderId="0"/>
    <xf numFmtId="0" fontId="7" fillId="0" borderId="0">
      <alignment vertical="center"/>
    </xf>
  </cellStyleXfs>
  <cellXfs count="2887">
    <xf numFmtId="0" fontId="0" fillId="0" borderId="0" xfId="0">
      <alignment vertical="center"/>
    </xf>
    <xf numFmtId="0" fontId="0" fillId="0" borderId="0" xfId="0" applyAlignment="1">
      <alignment horizontal="center" vertical="center"/>
    </xf>
    <xf numFmtId="0" fontId="78" fillId="0" borderId="0" xfId="0" applyFont="1">
      <alignment vertical="center"/>
    </xf>
    <xf numFmtId="0" fontId="78" fillId="0" borderId="0" xfId="0" applyFont="1" applyAlignment="1">
      <alignment horizontal="right" vertical="center"/>
    </xf>
    <xf numFmtId="0" fontId="78" fillId="0" borderId="0" xfId="367" applyFont="1">
      <alignment vertical="center"/>
    </xf>
    <xf numFmtId="0" fontId="80" fillId="24" borderId="175" xfId="367" applyFont="1" applyFill="1" applyBorder="1" applyAlignment="1">
      <alignment horizontal="center" vertical="center" textRotation="255"/>
    </xf>
    <xf numFmtId="0" fontId="80" fillId="24" borderId="176" xfId="367" applyFont="1" applyFill="1" applyBorder="1" applyAlignment="1">
      <alignment horizontal="center" vertical="center" textRotation="255"/>
    </xf>
    <xf numFmtId="0" fontId="78" fillId="0" borderId="157" xfId="367" applyFont="1" applyBorder="1">
      <alignment vertical="center"/>
    </xf>
    <xf numFmtId="0" fontId="78" fillId="0" borderId="98" xfId="313" applyFont="1" applyBorder="1" applyAlignment="1">
      <alignment horizontal="center" vertical="center"/>
    </xf>
    <xf numFmtId="0" fontId="78" fillId="14" borderId="1" xfId="342" applyFont="1" applyFill="1" applyBorder="1" applyAlignment="1">
      <alignment horizontal="center" vertical="center"/>
    </xf>
    <xf numFmtId="178" fontId="78" fillId="2" borderId="1" xfId="330" applyNumberFormat="1" applyFont="1" applyFill="1" applyBorder="1" applyAlignment="1">
      <alignment horizontal="center" vertical="center"/>
    </xf>
    <xf numFmtId="178" fontId="78" fillId="2" borderId="4" xfId="300" applyNumberFormat="1" applyFont="1" applyFill="1" applyBorder="1" applyAlignment="1">
      <alignment horizontal="center" vertical="center"/>
    </xf>
    <xf numFmtId="0" fontId="82" fillId="0" borderId="1" xfId="328" applyFont="1" applyBorder="1">
      <alignment vertical="center"/>
    </xf>
    <xf numFmtId="0" fontId="83" fillId="2" borderId="0" xfId="313" applyFont="1" applyFill="1" applyAlignment="1">
      <alignment horizontal="left" vertical="center"/>
    </xf>
    <xf numFmtId="0" fontId="82" fillId="2" borderId="0" xfId="313" applyFont="1" applyFill="1" applyAlignment="1">
      <alignment horizontal="left" vertical="center"/>
    </xf>
    <xf numFmtId="0" fontId="82" fillId="0" borderId="0" xfId="313" applyFont="1" applyAlignment="1">
      <alignment vertical="center"/>
    </xf>
    <xf numFmtId="0" fontId="82" fillId="2" borderId="0" xfId="313" applyFont="1" applyFill="1" applyAlignment="1">
      <alignment vertical="center"/>
    </xf>
    <xf numFmtId="0" fontId="82" fillId="0" borderId="0" xfId="313" applyFont="1" applyAlignment="1">
      <alignment horizontal="center" vertical="center"/>
    </xf>
    <xf numFmtId="0" fontId="84" fillId="0" borderId="0" xfId="313" applyFont="1" applyAlignment="1">
      <alignment horizontal="right"/>
    </xf>
    <xf numFmtId="0" fontId="85" fillId="2" borderId="0" xfId="313" applyFont="1" applyFill="1" applyAlignment="1">
      <alignment vertical="center" wrapText="1"/>
    </xf>
    <xf numFmtId="0" fontId="86" fillId="2" borderId="0" xfId="313" applyFont="1" applyFill="1" applyAlignment="1">
      <alignment vertical="center"/>
    </xf>
    <xf numFmtId="0" fontId="87" fillId="2" borderId="0" xfId="313" applyFont="1" applyFill="1" applyAlignment="1">
      <alignment vertical="center"/>
    </xf>
    <xf numFmtId="0" fontId="82" fillId="2" borderId="0" xfId="313" applyFont="1" applyFill="1" applyAlignment="1">
      <alignment horizontal="center" vertical="center"/>
    </xf>
    <xf numFmtId="0" fontId="82" fillId="2" borderId="0" xfId="313" applyFont="1" applyFill="1" applyAlignment="1">
      <alignment horizontal="right" vertical="center"/>
    </xf>
    <xf numFmtId="0" fontId="84" fillId="2" borderId="0" xfId="313" applyFont="1" applyFill="1" applyAlignment="1">
      <alignment horizontal="right"/>
    </xf>
    <xf numFmtId="0" fontId="87" fillId="4" borderId="18" xfId="313" applyFont="1" applyFill="1" applyBorder="1" applyAlignment="1">
      <alignment horizontal="center" vertical="center"/>
    </xf>
    <xf numFmtId="0" fontId="78" fillId="14" borderId="130" xfId="0" applyFont="1" applyFill="1" applyBorder="1" applyAlignment="1">
      <alignment horizontal="center" vertical="center"/>
    </xf>
    <xf numFmtId="0" fontId="78" fillId="14" borderId="1" xfId="0" applyFont="1" applyFill="1" applyBorder="1" applyAlignment="1">
      <alignment horizontal="center" vertical="center"/>
    </xf>
    <xf numFmtId="0" fontId="78" fillId="20" borderId="1" xfId="0" applyFont="1" applyFill="1" applyBorder="1" applyAlignment="1">
      <alignment horizontal="center" vertical="center"/>
    </xf>
    <xf numFmtId="0" fontId="78" fillId="20" borderId="131" xfId="0" applyFont="1" applyFill="1" applyBorder="1" applyAlignment="1">
      <alignment horizontal="center" vertical="center"/>
    </xf>
    <xf numFmtId="0" fontId="85" fillId="0" borderId="0" xfId="324" applyFont="1" applyAlignment="1"/>
    <xf numFmtId="0" fontId="85" fillId="0" borderId="23" xfId="313" applyFont="1" applyBorder="1" applyAlignment="1">
      <alignment horizontal="center" vertical="center"/>
    </xf>
    <xf numFmtId="199" fontId="85" fillId="0" borderId="69" xfId="324" applyNumberFormat="1" applyFont="1" applyBorder="1" applyAlignment="1">
      <alignment horizontal="center" vertical="center"/>
    </xf>
    <xf numFmtId="0" fontId="90" fillId="0" borderId="17" xfId="324" applyFont="1" applyBorder="1" applyAlignment="1">
      <alignment horizontal="right" vertical="center"/>
    </xf>
    <xf numFmtId="199" fontId="85" fillId="0" borderId="17" xfId="324" applyNumberFormat="1" applyFont="1" applyBorder="1" applyAlignment="1">
      <alignment horizontal="center" vertical="center"/>
    </xf>
    <xf numFmtId="0" fontId="90" fillId="0" borderId="17" xfId="324" applyFont="1" applyBorder="1">
      <alignment vertical="center"/>
    </xf>
    <xf numFmtId="0" fontId="90" fillId="0" borderId="132" xfId="324" applyFont="1" applyBorder="1" applyAlignment="1">
      <alignment horizontal="right" vertical="center"/>
    </xf>
    <xf numFmtId="0" fontId="91" fillId="0" borderId="58" xfId="313" applyFont="1" applyBorder="1" applyAlignment="1">
      <alignment horizontal="left" vertical="center"/>
    </xf>
    <xf numFmtId="0" fontId="85" fillId="0" borderId="62" xfId="324" applyFont="1" applyBorder="1" applyAlignment="1"/>
    <xf numFmtId="199" fontId="85" fillId="0" borderId="133" xfId="324" applyNumberFormat="1" applyFont="1" applyBorder="1" applyAlignment="1">
      <alignment horizontal="center" vertical="center"/>
    </xf>
    <xf numFmtId="0" fontId="85" fillId="0" borderId="62" xfId="324" applyFont="1" applyBorder="1" applyAlignment="1">
      <alignment horizontal="right" vertical="center"/>
    </xf>
    <xf numFmtId="199" fontId="85" fillId="0" borderId="62" xfId="324" applyNumberFormat="1" applyFont="1" applyBorder="1" applyAlignment="1">
      <alignment horizontal="center" vertical="center"/>
    </xf>
    <xf numFmtId="0" fontId="85" fillId="0" borderId="62" xfId="324" applyFont="1" applyBorder="1">
      <alignment vertical="center"/>
    </xf>
    <xf numFmtId="0" fontId="85" fillId="0" borderId="134" xfId="324" applyFont="1" applyBorder="1" applyAlignment="1">
      <alignment horizontal="right" vertical="center"/>
    </xf>
    <xf numFmtId="0" fontId="85" fillId="0" borderId="58" xfId="313" applyFont="1" applyBorder="1" applyAlignment="1">
      <alignment horizontal="left" vertical="center"/>
    </xf>
    <xf numFmtId="0" fontId="85" fillId="0" borderId="23" xfId="324" applyFont="1" applyBorder="1" applyAlignment="1"/>
    <xf numFmtId="0" fontId="85" fillId="0" borderId="58" xfId="324" applyFont="1" applyBorder="1" applyAlignment="1">
      <alignment horizontal="right" vertical="center"/>
    </xf>
    <xf numFmtId="0" fontId="85" fillId="0" borderId="58" xfId="324" applyFont="1" applyBorder="1">
      <alignment vertical="center"/>
    </xf>
    <xf numFmtId="0" fontId="85" fillId="0" borderId="135" xfId="324" applyFont="1" applyBorder="1" applyAlignment="1">
      <alignment horizontal="right" vertical="center"/>
    </xf>
    <xf numFmtId="0" fontId="85" fillId="0" borderId="62" xfId="359" applyFont="1" applyBorder="1" applyAlignment="1">
      <alignment horizontal="left" vertical="center"/>
    </xf>
    <xf numFmtId="0" fontId="90" fillId="0" borderId="62" xfId="324" applyFont="1" applyBorder="1" applyAlignment="1">
      <alignment horizontal="right"/>
    </xf>
    <xf numFmtId="0" fontId="90" fillId="0" borderId="62" xfId="324" applyFont="1" applyBorder="1" applyAlignment="1"/>
    <xf numFmtId="0" fontId="90" fillId="0" borderId="134" xfId="324" applyFont="1" applyBorder="1" applyAlignment="1">
      <alignment horizontal="right"/>
    </xf>
    <xf numFmtId="9" fontId="85" fillId="0" borderId="23" xfId="359" applyNumberFormat="1" applyFont="1" applyBorder="1" applyAlignment="1">
      <alignment vertical="center" shrinkToFit="1"/>
    </xf>
    <xf numFmtId="0" fontId="85" fillId="0" borderId="98" xfId="313" applyFont="1" applyBorder="1" applyAlignment="1">
      <alignment horizontal="center" vertical="center"/>
    </xf>
    <xf numFmtId="0" fontId="90" fillId="0" borderId="62" xfId="359" applyFont="1" applyBorder="1" applyAlignment="1">
      <alignment horizontal="right" vertical="center"/>
    </xf>
    <xf numFmtId="0" fontId="90" fillId="0" borderId="62" xfId="359" applyFont="1" applyBorder="1" applyAlignment="1">
      <alignment vertical="center"/>
    </xf>
    <xf numFmtId="0" fontId="90" fillId="0" borderId="134" xfId="359" applyFont="1" applyBorder="1" applyAlignment="1">
      <alignment horizontal="right" vertical="center"/>
    </xf>
    <xf numFmtId="0" fontId="90" fillId="0" borderId="58" xfId="313" applyFont="1" applyBorder="1" applyAlignment="1">
      <alignment horizontal="left" vertical="center"/>
    </xf>
    <xf numFmtId="0" fontId="85" fillId="0" borderId="133" xfId="360" applyFont="1" applyBorder="1" applyAlignment="1">
      <alignment horizontal="center" vertical="center"/>
    </xf>
    <xf numFmtId="0" fontId="85" fillId="0" borderId="62" xfId="360" applyFont="1" applyBorder="1" applyAlignment="1">
      <alignment horizontal="center" vertical="center"/>
    </xf>
    <xf numFmtId="0" fontId="85" fillId="0" borderId="62" xfId="359" applyFont="1" applyBorder="1" applyAlignment="1">
      <alignment horizontal="right" vertical="center"/>
    </xf>
    <xf numFmtId="0" fontId="85" fillId="0" borderId="62" xfId="359" applyFont="1" applyBorder="1" applyAlignment="1">
      <alignment vertical="center"/>
    </xf>
    <xf numFmtId="0" fontId="85" fillId="0" borderId="134" xfId="359" applyFont="1" applyBorder="1" applyAlignment="1">
      <alignment horizontal="right" vertical="center"/>
    </xf>
    <xf numFmtId="0" fontId="85" fillId="0" borderId="62" xfId="360" applyFont="1" applyBorder="1" applyAlignment="1">
      <alignment horizontal="right" vertical="center"/>
    </xf>
    <xf numFmtId="0" fontId="85" fillId="0" borderId="62" xfId="360" applyFont="1" applyBorder="1" applyAlignment="1">
      <alignment vertical="center"/>
    </xf>
    <xf numFmtId="0" fontId="85" fillId="0" borderId="134" xfId="360" applyFont="1" applyBorder="1" applyAlignment="1">
      <alignment horizontal="right" vertical="center"/>
    </xf>
    <xf numFmtId="0" fontId="85" fillId="2" borderId="24" xfId="313" applyFont="1" applyFill="1" applyBorder="1" applyAlignment="1">
      <alignment horizontal="left" vertical="center"/>
    </xf>
    <xf numFmtId="0" fontId="85" fillId="2" borderId="24" xfId="313" applyFont="1" applyFill="1" applyBorder="1" applyAlignment="1">
      <alignment horizontal="center" vertical="center"/>
    </xf>
    <xf numFmtId="0" fontId="85" fillId="2" borderId="70" xfId="313" applyFont="1" applyFill="1" applyBorder="1" applyAlignment="1">
      <alignment horizontal="center" vertical="center"/>
    </xf>
    <xf numFmtId="0" fontId="85" fillId="2" borderId="18" xfId="313" applyFont="1" applyFill="1" applyBorder="1" applyAlignment="1">
      <alignment horizontal="right" vertical="center" shrinkToFit="1"/>
    </xf>
    <xf numFmtId="0" fontId="85" fillId="2" borderId="136" xfId="313" applyFont="1" applyFill="1" applyBorder="1" applyAlignment="1">
      <alignment horizontal="right" vertical="center" shrinkToFit="1"/>
    </xf>
    <xf numFmtId="0" fontId="85" fillId="2" borderId="26" xfId="313" applyFont="1" applyFill="1" applyBorder="1" applyAlignment="1">
      <alignment horizontal="left" vertical="center"/>
    </xf>
    <xf numFmtId="0" fontId="85" fillId="0" borderId="23" xfId="360" applyFont="1" applyBorder="1" applyAlignment="1">
      <alignment horizontal="left" vertical="center"/>
    </xf>
    <xf numFmtId="0" fontId="85" fillId="2" borderId="22" xfId="313" applyFont="1" applyFill="1" applyBorder="1" applyAlignment="1">
      <alignment horizontal="center" vertical="center"/>
    </xf>
    <xf numFmtId="0" fontId="85" fillId="0" borderId="23" xfId="358" applyFont="1" applyBorder="1" applyAlignment="1">
      <alignment horizontal="center" vertical="center"/>
    </xf>
    <xf numFmtId="0" fontId="85" fillId="0" borderId="98" xfId="358" applyFont="1" applyBorder="1" applyAlignment="1">
      <alignment horizontal="center" vertical="center"/>
    </xf>
    <xf numFmtId="0" fontId="93" fillId="2" borderId="17" xfId="313" applyFont="1" applyFill="1" applyBorder="1" applyAlignment="1">
      <alignment horizontal="right" vertical="center" shrinkToFit="1"/>
    </xf>
    <xf numFmtId="0" fontId="93" fillId="2" borderId="17" xfId="313" applyFont="1" applyFill="1" applyBorder="1" applyAlignment="1">
      <alignment horizontal="center" vertical="center" shrinkToFit="1"/>
    </xf>
    <xf numFmtId="0" fontId="93" fillId="2" borderId="132" xfId="313" applyFont="1" applyFill="1" applyBorder="1" applyAlignment="1">
      <alignment horizontal="right" vertical="center" shrinkToFit="1"/>
    </xf>
    <xf numFmtId="0" fontId="93" fillId="2" borderId="25" xfId="313" applyFont="1" applyFill="1" applyBorder="1" applyAlignment="1">
      <alignment horizontal="left" vertical="center"/>
    </xf>
    <xf numFmtId="0" fontId="85" fillId="0" borderId="62" xfId="313" applyFont="1" applyBorder="1" applyAlignment="1">
      <alignment horizontal="right" vertical="center" shrinkToFit="1"/>
    </xf>
    <xf numFmtId="0" fontId="85" fillId="0" borderId="134" xfId="313" applyFont="1" applyBorder="1" applyAlignment="1">
      <alignment horizontal="right" vertical="center" shrinkToFit="1"/>
    </xf>
    <xf numFmtId="0" fontId="90" fillId="0" borderId="62" xfId="313" applyFont="1" applyBorder="1" applyAlignment="1">
      <alignment horizontal="right" vertical="center" shrinkToFit="1"/>
    </xf>
    <xf numFmtId="0" fontId="90" fillId="0" borderId="134" xfId="313" applyFont="1" applyBorder="1" applyAlignment="1">
      <alignment horizontal="right" vertical="center" shrinkToFit="1"/>
    </xf>
    <xf numFmtId="0" fontId="93" fillId="0" borderId="62" xfId="313" applyFont="1" applyBorder="1" applyAlignment="1">
      <alignment horizontal="right" vertical="center" shrinkToFit="1"/>
    </xf>
    <xf numFmtId="0" fontId="93" fillId="0" borderId="134" xfId="313" applyFont="1" applyBorder="1" applyAlignment="1">
      <alignment horizontal="right" vertical="center" shrinkToFit="1"/>
    </xf>
    <xf numFmtId="0" fontId="93" fillId="0" borderId="58" xfId="313" applyFont="1" applyBorder="1" applyAlignment="1">
      <alignment horizontal="left" vertical="center"/>
    </xf>
    <xf numFmtId="0" fontId="85" fillId="0" borderId="62" xfId="313" applyFont="1" applyBorder="1" applyAlignment="1">
      <alignment horizontal="center" vertical="center"/>
    </xf>
    <xf numFmtId="0" fontId="85" fillId="0" borderId="23" xfId="358" applyFont="1" applyBorder="1" applyAlignment="1">
      <alignment horizontal="left" vertical="center"/>
    </xf>
    <xf numFmtId="0" fontId="85" fillId="0" borderId="133" xfId="358" applyFont="1" applyBorder="1" applyAlignment="1">
      <alignment horizontal="center" vertical="center"/>
    </xf>
    <xf numFmtId="0" fontId="85" fillId="0" borderId="62" xfId="358" applyFont="1" applyBorder="1" applyAlignment="1">
      <alignment horizontal="center" vertical="center"/>
    </xf>
    <xf numFmtId="0" fontId="85" fillId="0" borderId="58" xfId="313" applyFont="1" applyBorder="1" applyAlignment="1">
      <alignment vertical="center"/>
    </xf>
    <xf numFmtId="0" fontId="85" fillId="0" borderId="24" xfId="358" applyFont="1" applyBorder="1" applyAlignment="1">
      <alignment horizontal="left" vertical="center"/>
    </xf>
    <xf numFmtId="0" fontId="85" fillId="0" borderId="24" xfId="313" applyFont="1" applyBorder="1" applyAlignment="1">
      <alignment horizontal="center" vertical="center"/>
    </xf>
    <xf numFmtId="0" fontId="85" fillId="0" borderId="24" xfId="358" applyFont="1" applyBorder="1" applyAlignment="1">
      <alignment horizontal="center" vertical="center"/>
    </xf>
    <xf numFmtId="0" fontId="85" fillId="0" borderId="73" xfId="358" applyFont="1" applyBorder="1" applyAlignment="1">
      <alignment horizontal="center" vertical="center"/>
    </xf>
    <xf numFmtId="0" fontId="85" fillId="0" borderId="18" xfId="313" applyFont="1" applyBorder="1" applyAlignment="1">
      <alignment horizontal="right" vertical="center" shrinkToFit="1"/>
    </xf>
    <xf numFmtId="0" fontId="85" fillId="0" borderId="18" xfId="358" applyFont="1" applyBorder="1" applyAlignment="1">
      <alignment horizontal="center" vertical="center"/>
    </xf>
    <xf numFmtId="0" fontId="85" fillId="0" borderId="136" xfId="313" applyFont="1" applyBorder="1" applyAlignment="1">
      <alignment horizontal="right" vertical="center" shrinkToFit="1"/>
    </xf>
    <xf numFmtId="0" fontId="85" fillId="0" borderId="26" xfId="313" applyFont="1" applyBorder="1" applyAlignment="1">
      <alignment vertical="center"/>
    </xf>
    <xf numFmtId="0" fontId="85" fillId="0" borderId="17" xfId="324" applyFont="1" applyBorder="1" applyAlignment="1"/>
    <xf numFmtId="0" fontId="85" fillId="0" borderId="22" xfId="313" applyFont="1" applyBorder="1" applyAlignment="1">
      <alignment horizontal="center" vertical="center"/>
    </xf>
    <xf numFmtId="0" fontId="85" fillId="0" borderId="22" xfId="358" applyFont="1" applyBorder="1" applyAlignment="1">
      <alignment horizontal="center" vertical="center"/>
    </xf>
    <xf numFmtId="0" fontId="90" fillId="0" borderId="25" xfId="324" applyFont="1" applyBorder="1" applyAlignment="1">
      <alignment horizontal="right"/>
    </xf>
    <xf numFmtId="0" fontId="90" fillId="0" borderId="25" xfId="324" applyFont="1" applyBorder="1" applyAlignment="1"/>
    <xf numFmtId="0" fontId="90" fillId="0" borderId="137" xfId="324" applyFont="1" applyBorder="1" applyAlignment="1">
      <alignment horizontal="right"/>
    </xf>
    <xf numFmtId="0" fontId="85" fillId="2" borderId="23" xfId="313" applyFont="1" applyFill="1" applyBorder="1" applyAlignment="1">
      <alignment horizontal="center" vertical="center"/>
    </xf>
    <xf numFmtId="0" fontId="85" fillId="2" borderId="62" xfId="313" applyFont="1" applyFill="1" applyBorder="1" applyAlignment="1">
      <alignment horizontal="right" vertical="center" shrinkToFit="1"/>
    </xf>
    <xf numFmtId="0" fontId="85" fillId="2" borderId="134" xfId="313" applyFont="1" applyFill="1" applyBorder="1" applyAlignment="1">
      <alignment horizontal="right" vertical="center" shrinkToFit="1"/>
    </xf>
    <xf numFmtId="0" fontId="85" fillId="2" borderId="58" xfId="313" applyFont="1" applyFill="1" applyBorder="1" applyAlignment="1">
      <alignment horizontal="left" vertical="center"/>
    </xf>
    <xf numFmtId="0" fontId="85" fillId="2" borderId="24" xfId="313" applyFont="1" applyFill="1" applyBorder="1" applyAlignment="1">
      <alignment vertical="center"/>
    </xf>
    <xf numFmtId="0" fontId="85" fillId="2" borderId="26" xfId="313" applyFont="1" applyFill="1" applyBorder="1" applyAlignment="1">
      <alignment vertical="center"/>
    </xf>
    <xf numFmtId="0" fontId="88" fillId="13" borderId="1" xfId="313" applyFont="1" applyFill="1" applyBorder="1" applyAlignment="1">
      <alignment horizontal="center" vertical="center"/>
    </xf>
    <xf numFmtId="0" fontId="89" fillId="13" borderId="19" xfId="313" applyFont="1" applyFill="1" applyBorder="1" applyAlignment="1">
      <alignment horizontal="right" vertical="center" shrinkToFit="1"/>
    </xf>
    <xf numFmtId="178" fontId="89" fillId="13" borderId="19" xfId="300" applyNumberFormat="1" applyFont="1" applyFill="1" applyBorder="1" applyAlignment="1">
      <alignment horizontal="center" vertical="center" shrinkToFit="1"/>
    </xf>
    <xf numFmtId="0" fontId="89" fillId="13" borderId="19" xfId="313" applyFont="1" applyFill="1" applyBorder="1" applyAlignment="1">
      <alignment horizontal="center" vertical="center"/>
    </xf>
    <xf numFmtId="0" fontId="89" fillId="13" borderId="100" xfId="313" applyFont="1" applyFill="1" applyBorder="1" applyAlignment="1">
      <alignment horizontal="center" vertical="center"/>
    </xf>
    <xf numFmtId="0" fontId="89" fillId="13" borderId="138" xfId="313" applyFont="1" applyFill="1" applyBorder="1" applyAlignment="1">
      <alignment horizontal="right" vertical="center" shrinkToFit="1"/>
    </xf>
    <xf numFmtId="3" fontId="89" fillId="13" borderId="138" xfId="313" applyNumberFormat="1" applyFont="1" applyFill="1" applyBorder="1" applyAlignment="1">
      <alignment horizontal="right" vertical="center" shrinkToFit="1"/>
    </xf>
    <xf numFmtId="0" fontId="89" fillId="13" borderId="139" xfId="313" applyFont="1" applyFill="1" applyBorder="1" applyAlignment="1">
      <alignment horizontal="center" vertical="center"/>
    </xf>
    <xf numFmtId="0" fontId="89" fillId="13" borderId="140" xfId="313" applyFont="1" applyFill="1" applyBorder="1" applyAlignment="1">
      <alignment horizontal="right" vertical="center" shrinkToFit="1"/>
    </xf>
    <xf numFmtId="0" fontId="89" fillId="13" borderId="16" xfId="313" applyFont="1" applyFill="1" applyBorder="1" applyAlignment="1">
      <alignment horizontal="center" vertical="center"/>
    </xf>
    <xf numFmtId="0" fontId="95" fillId="0" borderId="0" xfId="343" applyFont="1" applyAlignment="1">
      <alignment horizontal="center" vertical="center"/>
    </xf>
    <xf numFmtId="0" fontId="94" fillId="0" borderId="0" xfId="342" applyFont="1" applyAlignment="1">
      <alignment horizontal="left" vertical="center"/>
    </xf>
    <xf numFmtId="0" fontId="94" fillId="0" borderId="0" xfId="342" applyFont="1" applyAlignment="1">
      <alignment horizontal="center" vertical="center"/>
    </xf>
    <xf numFmtId="0" fontId="94" fillId="0" borderId="0" xfId="342" applyFont="1" applyAlignment="1">
      <alignment horizontal="right" vertical="center"/>
    </xf>
    <xf numFmtId="0" fontId="95" fillId="4" borderId="1" xfId="342" applyFont="1" applyFill="1" applyBorder="1" applyAlignment="1">
      <alignment horizontal="center" vertical="center"/>
    </xf>
    <xf numFmtId="0" fontId="95" fillId="0" borderId="0" xfId="342" applyFont="1" applyAlignment="1">
      <alignment horizontal="center" vertical="center"/>
    </xf>
    <xf numFmtId="0" fontId="95" fillId="0" borderId="49" xfId="342" applyFont="1" applyBorder="1" applyAlignment="1">
      <alignment horizontal="center" vertical="center"/>
    </xf>
    <xf numFmtId="0" fontId="95" fillId="0" borderId="49" xfId="342" applyFont="1" applyBorder="1" applyAlignment="1">
      <alignment horizontal="center" vertical="center" shrinkToFit="1"/>
    </xf>
    <xf numFmtId="0" fontId="95" fillId="3" borderId="40" xfId="342" applyFont="1" applyFill="1" applyBorder="1" applyAlignment="1">
      <alignment horizontal="center" vertical="center"/>
    </xf>
    <xf numFmtId="0" fontId="95" fillId="3" borderId="54" xfId="342" applyFont="1" applyFill="1" applyBorder="1" applyAlignment="1">
      <alignment horizontal="center" vertical="center"/>
    </xf>
    <xf numFmtId="0" fontId="95" fillId="3" borderId="54" xfId="342" applyFont="1" applyFill="1" applyBorder="1" applyAlignment="1">
      <alignment horizontal="center" vertical="center" shrinkToFit="1"/>
    </xf>
    <xf numFmtId="0" fontId="95" fillId="0" borderId="0" xfId="342" applyFont="1" applyAlignment="1">
      <alignment horizontal="left" vertical="center"/>
    </xf>
    <xf numFmtId="0" fontId="87" fillId="0" borderId="0" xfId="342" applyFont="1" applyAlignment="1">
      <alignment vertical="center"/>
    </xf>
    <xf numFmtId="0" fontId="95" fillId="0" borderId="40" xfId="342" applyFont="1" applyBorder="1" applyAlignment="1">
      <alignment horizontal="center" vertical="center" shrinkToFit="1"/>
    </xf>
    <xf numFmtId="0" fontId="95" fillId="5" borderId="54" xfId="342" applyFont="1" applyFill="1" applyBorder="1" applyAlignment="1">
      <alignment horizontal="center" vertical="center" shrinkToFit="1"/>
    </xf>
    <xf numFmtId="0" fontId="98" fillId="0" borderId="0" xfId="342" applyFont="1" applyAlignment="1">
      <alignment horizontal="left" vertical="center"/>
    </xf>
    <xf numFmtId="0" fontId="78" fillId="0" borderId="0" xfId="342" applyFont="1" applyAlignment="1">
      <alignment horizontal="center" vertical="center"/>
    </xf>
    <xf numFmtId="0" fontId="78" fillId="0" borderId="49" xfId="342" applyFont="1" applyBorder="1" applyAlignment="1">
      <alignment horizontal="center" vertical="center" shrinkToFit="1"/>
    </xf>
    <xf numFmtId="0" fontId="78" fillId="0" borderId="0" xfId="342" applyFont="1" applyAlignment="1">
      <alignment horizontal="left" vertical="center"/>
    </xf>
    <xf numFmtId="0" fontId="78" fillId="0" borderId="54" xfId="342" applyFont="1" applyBorder="1" applyAlignment="1">
      <alignment horizontal="center" vertical="center" shrinkToFit="1"/>
    </xf>
    <xf numFmtId="0" fontId="78" fillId="13" borderId="49" xfId="342" applyFont="1" applyFill="1" applyBorder="1" applyAlignment="1">
      <alignment horizontal="center" vertical="center" shrinkToFit="1"/>
    </xf>
    <xf numFmtId="0" fontId="78" fillId="0" borderId="54" xfId="342" applyFont="1" applyBorder="1" applyAlignment="1">
      <alignment horizontal="center" vertical="center"/>
    </xf>
    <xf numFmtId="0" fontId="78" fillId="0" borderId="49" xfId="342" applyFont="1" applyBorder="1" applyAlignment="1">
      <alignment horizontal="center" vertical="center"/>
    </xf>
    <xf numFmtId="0" fontId="78" fillId="13" borderId="16" xfId="342" applyFont="1" applyFill="1" applyBorder="1" applyAlignment="1">
      <alignment horizontal="center" vertical="center" shrinkToFit="1"/>
    </xf>
    <xf numFmtId="0" fontId="78" fillId="0" borderId="40" xfId="342" applyFont="1" applyBorder="1" applyAlignment="1">
      <alignment horizontal="center" vertical="center" shrinkToFit="1"/>
    </xf>
    <xf numFmtId="0" fontId="78" fillId="13" borderId="1" xfId="342" applyFont="1" applyFill="1" applyBorder="1" applyAlignment="1">
      <alignment horizontal="center" vertical="center" shrinkToFit="1"/>
    </xf>
    <xf numFmtId="9" fontId="95" fillId="0" borderId="0" xfId="342" applyNumberFormat="1" applyFont="1" applyAlignment="1">
      <alignment horizontal="center" vertical="center"/>
    </xf>
    <xf numFmtId="198" fontId="96" fillId="0" borderId="1" xfId="342" applyNumberFormat="1" applyFont="1" applyBorder="1" applyAlignment="1">
      <alignment horizontal="center" vertical="center"/>
    </xf>
    <xf numFmtId="198" fontId="81" fillId="0" borderId="1" xfId="342" applyNumberFormat="1" applyFont="1" applyBorder="1" applyAlignment="1">
      <alignment horizontal="center" vertical="center"/>
    </xf>
    <xf numFmtId="198" fontId="81" fillId="0" borderId="1" xfId="355" applyNumberFormat="1" applyFont="1" applyBorder="1" applyAlignment="1">
      <alignment horizontal="center" vertical="center"/>
    </xf>
    <xf numFmtId="198" fontId="81" fillId="0" borderId="1" xfId="356" applyNumberFormat="1" applyFont="1" applyBorder="1" applyAlignment="1">
      <alignment horizontal="center" vertical="center"/>
    </xf>
    <xf numFmtId="0" fontId="103" fillId="2" borderId="0" xfId="335" applyFont="1" applyFill="1">
      <alignment vertical="center"/>
    </xf>
    <xf numFmtId="0" fontId="85" fillId="2" borderId="0" xfId="335" applyFont="1" applyFill="1" applyAlignment="1">
      <alignment horizontal="center" vertical="center"/>
    </xf>
    <xf numFmtId="0" fontId="84" fillId="2" borderId="0" xfId="335" applyFont="1" applyFill="1" applyAlignment="1">
      <alignment horizontal="center" vertical="center"/>
    </xf>
    <xf numFmtId="0" fontId="91" fillId="2" borderId="0" xfId="335" applyFont="1" applyFill="1" applyAlignment="1">
      <alignment horizontal="center" vertical="center"/>
    </xf>
    <xf numFmtId="0" fontId="85" fillId="13" borderId="0" xfId="335" applyFont="1" applyFill="1" applyAlignment="1">
      <alignment horizontal="center" vertical="center"/>
    </xf>
    <xf numFmtId="0" fontId="85" fillId="13" borderId="0" xfId="335" applyFont="1" applyFill="1" applyAlignment="1">
      <alignment horizontal="left" vertical="center"/>
    </xf>
    <xf numFmtId="0" fontId="78" fillId="0" borderId="0" xfId="335" applyFont="1">
      <alignment vertical="center"/>
    </xf>
    <xf numFmtId="0" fontId="85" fillId="4" borderId="3" xfId="335" applyFont="1" applyFill="1" applyBorder="1" applyAlignment="1">
      <alignment horizontal="center" vertical="center"/>
    </xf>
    <xf numFmtId="0" fontId="85" fillId="4" borderId="103" xfId="335" applyFont="1" applyFill="1" applyBorder="1" applyAlignment="1">
      <alignment horizontal="center" vertical="center"/>
    </xf>
    <xf numFmtId="0" fontId="85" fillId="4" borderId="30" xfId="335" applyFont="1" applyFill="1" applyBorder="1" applyAlignment="1">
      <alignment horizontal="center" vertical="center"/>
    </xf>
    <xf numFmtId="0" fontId="104" fillId="0" borderId="0" xfId="335" applyFont="1" applyAlignment="1">
      <alignment horizontal="left" vertical="center"/>
    </xf>
    <xf numFmtId="0" fontId="85" fillId="0" borderId="61" xfId="335" applyFont="1" applyBorder="1" applyAlignment="1">
      <alignment horizontal="center" vertical="center"/>
    </xf>
    <xf numFmtId="0" fontId="85" fillId="0" borderId="102" xfId="335" applyFont="1" applyBorder="1" applyAlignment="1">
      <alignment horizontal="center" vertical="center"/>
    </xf>
    <xf numFmtId="0" fontId="85" fillId="0" borderId="61" xfId="335" applyFont="1" applyBorder="1" applyAlignment="1">
      <alignment horizontal="center" vertical="center" shrinkToFit="1"/>
    </xf>
    <xf numFmtId="0" fontId="85" fillId="0" borderId="58" xfId="335" applyFont="1" applyBorder="1" applyAlignment="1">
      <alignment horizontal="left" vertical="center"/>
    </xf>
    <xf numFmtId="0" fontId="85" fillId="0" borderId="18" xfId="335" applyFont="1" applyBorder="1" applyAlignment="1">
      <alignment horizontal="center" vertical="center"/>
    </xf>
    <xf numFmtId="0" fontId="85" fillId="0" borderId="40" xfId="335" applyFont="1" applyBorder="1" applyAlignment="1">
      <alignment horizontal="center" vertical="center"/>
    </xf>
    <xf numFmtId="0" fontId="85" fillId="7" borderId="44" xfId="335" applyFont="1" applyFill="1" applyBorder="1" applyAlignment="1">
      <alignment horizontal="center" vertical="center"/>
    </xf>
    <xf numFmtId="0" fontId="85" fillId="7" borderId="104" xfId="335" applyFont="1" applyFill="1" applyBorder="1" applyAlignment="1">
      <alignment horizontal="center" vertical="center"/>
    </xf>
    <xf numFmtId="0" fontId="85" fillId="0" borderId="1" xfId="335" applyFont="1" applyBorder="1" applyAlignment="1">
      <alignment horizontal="center" vertical="center"/>
    </xf>
    <xf numFmtId="0" fontId="85" fillId="18" borderId="1" xfId="335" applyFont="1" applyFill="1" applyBorder="1" applyAlignment="1">
      <alignment horizontal="center" vertical="center" shrinkToFit="1"/>
    </xf>
    <xf numFmtId="0" fontId="85" fillId="0" borderId="20" xfId="335" applyFont="1" applyBorder="1" applyAlignment="1">
      <alignment horizontal="center" vertical="center"/>
    </xf>
    <xf numFmtId="0" fontId="85" fillId="0" borderId="105" xfId="335" applyFont="1" applyBorder="1" applyAlignment="1">
      <alignment horizontal="center" vertical="center"/>
    </xf>
    <xf numFmtId="0" fontId="85" fillId="0" borderId="20" xfId="335" applyFont="1" applyBorder="1" applyAlignment="1">
      <alignment horizontal="center" vertical="center" shrinkToFit="1"/>
    </xf>
    <xf numFmtId="0" fontId="85" fillId="11" borderId="1" xfId="335" applyFont="1" applyFill="1" applyBorder="1" applyAlignment="1">
      <alignment horizontal="center" vertical="center"/>
    </xf>
    <xf numFmtId="0" fontId="85" fillId="11" borderId="29" xfId="335" applyFont="1" applyFill="1" applyBorder="1" applyAlignment="1">
      <alignment horizontal="center" vertical="center"/>
    </xf>
    <xf numFmtId="0" fontId="85" fillId="18" borderId="16" xfId="335" applyFont="1" applyFill="1" applyBorder="1" applyAlignment="1">
      <alignment horizontal="center" vertical="center" shrinkToFit="1"/>
    </xf>
    <xf numFmtId="178" fontId="85" fillId="13" borderId="1" xfId="338" applyNumberFormat="1" applyFont="1" applyFill="1" applyBorder="1" applyAlignment="1">
      <alignment horizontal="center" vertical="center"/>
    </xf>
    <xf numFmtId="178" fontId="85" fillId="13" borderId="19" xfId="338" applyNumberFormat="1" applyFont="1" applyFill="1" applyBorder="1" applyAlignment="1">
      <alignment horizontal="center" vertical="center"/>
    </xf>
    <xf numFmtId="178" fontId="85" fillId="13" borderId="105" xfId="338" applyNumberFormat="1" applyFont="1" applyFill="1" applyBorder="1" applyAlignment="1">
      <alignment horizontal="center" vertical="center"/>
    </xf>
    <xf numFmtId="178" fontId="85" fillId="18" borderId="16" xfId="338" applyNumberFormat="1" applyFont="1" applyFill="1" applyBorder="1" applyAlignment="1">
      <alignment horizontal="center" vertical="center" shrinkToFit="1"/>
    </xf>
    <xf numFmtId="178" fontId="85" fillId="18" borderId="1" xfId="338" applyNumberFormat="1" applyFont="1" applyFill="1" applyBorder="1" applyAlignment="1">
      <alignment horizontal="center" vertical="center" shrinkToFit="1"/>
    </xf>
    <xf numFmtId="178" fontId="85" fillId="0" borderId="1" xfId="338" applyNumberFormat="1" applyFont="1" applyFill="1" applyBorder="1" applyAlignment="1">
      <alignment horizontal="center" vertical="center" shrinkToFit="1"/>
    </xf>
    <xf numFmtId="178" fontId="85" fillId="10" borderId="1" xfId="338" applyNumberFormat="1" applyFont="1" applyFill="1" applyBorder="1" applyAlignment="1">
      <alignment horizontal="center" vertical="center" shrinkToFit="1"/>
    </xf>
    <xf numFmtId="178" fontId="85" fillId="9" borderId="1" xfId="338" applyNumberFormat="1" applyFont="1" applyFill="1" applyBorder="1" applyAlignment="1">
      <alignment horizontal="center" vertical="center" shrinkToFit="1"/>
    </xf>
    <xf numFmtId="195" fontId="85" fillId="0" borderId="1" xfId="335" applyNumberFormat="1" applyFont="1" applyBorder="1" applyAlignment="1">
      <alignment horizontal="center" vertical="center"/>
    </xf>
    <xf numFmtId="0" fontId="85" fillId="6" borderId="19" xfId="335" applyFont="1" applyFill="1" applyBorder="1" applyAlignment="1">
      <alignment horizontal="center" vertical="center"/>
    </xf>
    <xf numFmtId="195" fontId="85" fillId="6" borderId="105" xfId="335" applyNumberFormat="1" applyFont="1" applyFill="1" applyBorder="1" applyAlignment="1">
      <alignment horizontal="center" vertical="center"/>
    </xf>
    <xf numFmtId="195" fontId="85" fillId="0" borderId="16" xfId="335" applyNumberFormat="1" applyFont="1" applyBorder="1" applyAlignment="1">
      <alignment horizontal="center" vertical="center" shrinkToFit="1"/>
    </xf>
    <xf numFmtId="195" fontId="85" fillId="0" borderId="1" xfId="335" applyNumberFormat="1" applyFont="1" applyBorder="1" applyAlignment="1">
      <alignment horizontal="center" vertical="center" shrinkToFit="1"/>
    </xf>
    <xf numFmtId="195" fontId="85" fillId="18" borderId="1" xfId="335" applyNumberFormat="1" applyFont="1" applyFill="1" applyBorder="1" applyAlignment="1">
      <alignment horizontal="center" vertical="center" shrinkToFit="1"/>
    </xf>
    <xf numFmtId="0" fontId="85" fillId="0" borderId="0" xfId="335" applyFont="1" applyAlignment="1">
      <alignment horizontal="left" vertical="center"/>
    </xf>
    <xf numFmtId="0" fontId="85" fillId="0" borderId="0" xfId="335" applyFont="1" applyAlignment="1">
      <alignment horizontal="center" vertical="center"/>
    </xf>
    <xf numFmtId="0" fontId="85" fillId="0" borderId="74" xfId="336" applyFont="1" applyBorder="1" applyAlignment="1" applyProtection="1">
      <alignment horizontal="center" vertical="center" shrinkToFit="1"/>
      <protection locked="0"/>
    </xf>
    <xf numFmtId="0" fontId="85" fillId="2" borderId="49" xfId="335" applyFont="1" applyFill="1" applyBorder="1" applyAlignment="1">
      <alignment horizontal="center" vertical="center"/>
    </xf>
    <xf numFmtId="0" fontId="85" fillId="0" borderId="28" xfId="335" applyFont="1" applyBorder="1" applyAlignment="1">
      <alignment horizontal="center" vertical="center"/>
    </xf>
    <xf numFmtId="0" fontId="85" fillId="18" borderId="34" xfId="335" applyFont="1" applyFill="1" applyBorder="1" applyAlignment="1">
      <alignment horizontal="center" vertical="center" shrinkToFit="1"/>
    </xf>
    <xf numFmtId="0" fontId="84" fillId="2" borderId="49" xfId="335" applyFont="1" applyFill="1" applyBorder="1" applyAlignment="1">
      <alignment horizontal="center" vertical="center"/>
    </xf>
    <xf numFmtId="0" fontId="85" fillId="0" borderId="78" xfId="336" applyFont="1" applyBorder="1" applyAlignment="1" applyProtection="1">
      <alignment horizontal="center" vertical="center" shrinkToFit="1"/>
      <protection locked="0"/>
    </xf>
    <xf numFmtId="0" fontId="85" fillId="2" borderId="40" xfId="335" applyFont="1" applyFill="1" applyBorder="1" applyAlignment="1">
      <alignment horizontal="center" vertical="center"/>
    </xf>
    <xf numFmtId="0" fontId="85" fillId="0" borderId="45" xfId="335" applyFont="1" applyBorder="1" applyAlignment="1">
      <alignment horizontal="center" vertical="center"/>
    </xf>
    <xf numFmtId="0" fontId="85" fillId="11" borderId="44" xfId="335" applyFont="1" applyFill="1" applyBorder="1" applyAlignment="1">
      <alignment horizontal="center" vertical="center"/>
    </xf>
    <xf numFmtId="0" fontId="84" fillId="2" borderId="40" xfId="335" applyFont="1" applyFill="1" applyBorder="1" applyAlignment="1">
      <alignment horizontal="center" vertical="center"/>
    </xf>
    <xf numFmtId="196" fontId="85" fillId="2" borderId="40" xfId="335" applyNumberFormat="1" applyFont="1" applyFill="1" applyBorder="1" applyAlignment="1">
      <alignment horizontal="center" vertical="center"/>
    </xf>
    <xf numFmtId="0" fontId="85" fillId="19" borderId="44" xfId="335" applyFont="1" applyFill="1" applyBorder="1" applyAlignment="1">
      <alignment horizontal="center" vertical="center"/>
    </xf>
    <xf numFmtId="0" fontId="85" fillId="0" borderId="38" xfId="335" applyFont="1" applyBorder="1" applyAlignment="1">
      <alignment horizontal="center" vertical="center" shrinkToFit="1"/>
    </xf>
    <xf numFmtId="0" fontId="85" fillId="0" borderId="44" xfId="335" applyFont="1" applyBorder="1" applyAlignment="1">
      <alignment horizontal="center" vertical="center" shrinkToFit="1"/>
    </xf>
    <xf numFmtId="0" fontId="85" fillId="0" borderId="14" xfId="336" applyFont="1" applyBorder="1" applyAlignment="1" applyProtection="1">
      <alignment horizontal="center" vertical="center" shrinkToFit="1"/>
      <protection locked="0"/>
    </xf>
    <xf numFmtId="0" fontId="85" fillId="2" borderId="54" xfId="335" applyFont="1" applyFill="1" applyBorder="1" applyAlignment="1">
      <alignment horizontal="center" vertical="center"/>
    </xf>
    <xf numFmtId="0" fontId="85" fillId="13" borderId="47" xfId="335" applyFont="1" applyFill="1" applyBorder="1" applyAlignment="1">
      <alignment horizontal="center" vertical="center"/>
    </xf>
    <xf numFmtId="0" fontId="85" fillId="0" borderId="30" xfId="335" applyFont="1" applyBorder="1" applyAlignment="1" applyProtection="1">
      <alignment horizontal="center" vertical="center" shrinkToFit="1"/>
      <protection locked="0"/>
    </xf>
    <xf numFmtId="178" fontId="85" fillId="13" borderId="44" xfId="339" applyNumberFormat="1" applyFont="1" applyFill="1" applyBorder="1" applyAlignment="1">
      <alignment horizontal="center" vertical="center"/>
    </xf>
    <xf numFmtId="9" fontId="85" fillId="11" borderId="1" xfId="339" applyFont="1" applyFill="1" applyBorder="1" applyAlignment="1">
      <alignment horizontal="center" vertical="center"/>
    </xf>
    <xf numFmtId="190" fontId="85" fillId="2" borderId="49" xfId="335" applyNumberFormat="1" applyFont="1" applyFill="1" applyBorder="1" applyAlignment="1">
      <alignment horizontal="center" vertical="center"/>
    </xf>
    <xf numFmtId="190" fontId="85" fillId="0" borderId="28" xfId="335" applyNumberFormat="1" applyFont="1" applyBorder="1" applyAlignment="1">
      <alignment horizontal="center" vertical="center"/>
    </xf>
    <xf numFmtId="190" fontId="85" fillId="19" borderId="29" xfId="335" applyNumberFormat="1" applyFont="1" applyFill="1" applyBorder="1" applyAlignment="1">
      <alignment horizontal="center" vertical="center"/>
    </xf>
    <xf numFmtId="190" fontId="85" fillId="19" borderId="106" xfId="335" applyNumberFormat="1" applyFont="1" applyFill="1" applyBorder="1" applyAlignment="1">
      <alignment horizontal="center" vertical="center"/>
    </xf>
    <xf numFmtId="190" fontId="85" fillId="2" borderId="37" xfId="335" applyNumberFormat="1" applyFont="1" applyFill="1" applyBorder="1" applyAlignment="1">
      <alignment horizontal="center" vertical="center" shrinkToFit="1"/>
    </xf>
    <xf numFmtId="190" fontId="85" fillId="2" borderId="34" xfId="335" applyNumberFormat="1" applyFont="1" applyFill="1" applyBorder="1" applyAlignment="1">
      <alignment horizontal="center" vertical="center" shrinkToFit="1"/>
    </xf>
    <xf numFmtId="190" fontId="85" fillId="0" borderId="34" xfId="335" applyNumberFormat="1" applyFont="1" applyBorder="1" applyAlignment="1">
      <alignment horizontal="center" vertical="center" shrinkToFit="1"/>
    </xf>
    <xf numFmtId="190" fontId="85" fillId="0" borderId="29" xfId="335" applyNumberFormat="1" applyFont="1" applyBorder="1" applyAlignment="1">
      <alignment horizontal="center" vertical="center" shrinkToFit="1"/>
    </xf>
    <xf numFmtId="190" fontId="85" fillId="18" borderId="34" xfId="335" applyNumberFormat="1" applyFont="1" applyFill="1" applyBorder="1" applyAlignment="1">
      <alignment horizontal="center" vertical="center" shrinkToFit="1"/>
    </xf>
    <xf numFmtId="190" fontId="85" fillId="18" borderId="29" xfId="335" applyNumberFormat="1" applyFont="1" applyFill="1" applyBorder="1" applyAlignment="1">
      <alignment horizontal="center" vertical="center" shrinkToFit="1"/>
    </xf>
    <xf numFmtId="0" fontId="85" fillId="2" borderId="62" xfId="335" applyFont="1" applyFill="1" applyBorder="1" applyAlignment="1">
      <alignment horizontal="center" vertical="center"/>
    </xf>
    <xf numFmtId="0" fontId="85" fillId="6" borderId="78" xfId="336" applyFont="1" applyFill="1" applyBorder="1" applyAlignment="1" applyProtection="1">
      <alignment horizontal="center" vertical="center" shrinkToFit="1"/>
      <protection locked="0"/>
    </xf>
    <xf numFmtId="190" fontId="85" fillId="2" borderId="40" xfId="335" applyNumberFormat="1" applyFont="1" applyFill="1" applyBorder="1" applyAlignment="1">
      <alignment horizontal="center" vertical="center"/>
    </xf>
    <xf numFmtId="190" fontId="85" fillId="0" borderId="45" xfId="335" applyNumberFormat="1" applyFont="1" applyBorder="1" applyAlignment="1">
      <alignment horizontal="center" vertical="center"/>
    </xf>
    <xf numFmtId="190" fontId="85" fillId="19" borderId="44" xfId="335" applyNumberFormat="1" applyFont="1" applyFill="1" applyBorder="1" applyAlignment="1">
      <alignment horizontal="center" vertical="center"/>
    </xf>
    <xf numFmtId="190" fontId="85" fillId="19" borderId="104" xfId="335" applyNumberFormat="1" applyFont="1" applyFill="1" applyBorder="1" applyAlignment="1">
      <alignment horizontal="center" vertical="center"/>
    </xf>
    <xf numFmtId="190" fontId="85" fillId="2" borderId="43" xfId="335" applyNumberFormat="1" applyFont="1" applyFill="1" applyBorder="1" applyAlignment="1">
      <alignment horizontal="center" vertical="center" shrinkToFit="1"/>
    </xf>
    <xf numFmtId="190" fontId="85" fillId="2" borderId="38" xfId="335" applyNumberFormat="1" applyFont="1" applyFill="1" applyBorder="1" applyAlignment="1">
      <alignment horizontal="center" vertical="center" shrinkToFit="1"/>
    </xf>
    <xf numFmtId="190" fontId="85" fillId="0" borderId="38" xfId="335" applyNumberFormat="1" applyFont="1" applyBorder="1" applyAlignment="1">
      <alignment horizontal="center" vertical="center" shrinkToFit="1"/>
    </xf>
    <xf numFmtId="190" fontId="85" fillId="0" borderId="44" xfId="335" applyNumberFormat="1" applyFont="1" applyBorder="1" applyAlignment="1">
      <alignment horizontal="center" vertical="center" shrinkToFit="1"/>
    </xf>
    <xf numFmtId="190" fontId="85" fillId="18" borderId="38" xfId="335" applyNumberFormat="1" applyFont="1" applyFill="1" applyBorder="1" applyAlignment="1">
      <alignment horizontal="center" vertical="center" shrinkToFit="1"/>
    </xf>
    <xf numFmtId="190" fontId="85" fillId="18" borderId="44" xfId="335" applyNumberFormat="1" applyFont="1" applyFill="1" applyBorder="1" applyAlignment="1">
      <alignment horizontal="center" vertical="center" shrinkToFit="1"/>
    </xf>
    <xf numFmtId="0" fontId="85" fillId="0" borderId="85" xfId="336" applyFont="1" applyBorder="1" applyAlignment="1" applyProtection="1">
      <alignment horizontal="center" vertical="center" shrinkToFit="1"/>
      <protection locked="0"/>
    </xf>
    <xf numFmtId="190" fontId="85" fillId="2" borderId="110" xfId="335" applyNumberFormat="1" applyFont="1" applyFill="1" applyBorder="1" applyAlignment="1">
      <alignment horizontal="center" vertical="center" shrinkToFit="1"/>
    </xf>
    <xf numFmtId="190" fontId="85" fillId="2" borderId="84" xfId="335" applyNumberFormat="1" applyFont="1" applyFill="1" applyBorder="1" applyAlignment="1">
      <alignment horizontal="center" vertical="center" shrinkToFit="1"/>
    </xf>
    <xf numFmtId="190" fontId="85" fillId="0" borderId="84" xfId="335" applyNumberFormat="1" applyFont="1" applyBorder="1" applyAlignment="1">
      <alignment horizontal="center" vertical="center" shrinkToFit="1"/>
    </xf>
    <xf numFmtId="190" fontId="85" fillId="0" borderId="87" xfId="335" applyNumberFormat="1" applyFont="1" applyBorder="1" applyAlignment="1">
      <alignment horizontal="center" vertical="center" shrinkToFit="1"/>
    </xf>
    <xf numFmtId="190" fontId="85" fillId="18" borderId="84" xfId="335" applyNumberFormat="1" applyFont="1" applyFill="1" applyBorder="1" applyAlignment="1">
      <alignment horizontal="center" vertical="center" shrinkToFit="1"/>
    </xf>
    <xf numFmtId="190" fontId="85" fillId="18" borderId="87" xfId="335" applyNumberFormat="1" applyFont="1" applyFill="1" applyBorder="1" applyAlignment="1">
      <alignment horizontal="center" vertical="center" shrinkToFit="1"/>
    </xf>
    <xf numFmtId="0" fontId="85" fillId="2" borderId="86" xfId="335" applyFont="1" applyFill="1" applyBorder="1" applyAlignment="1">
      <alignment horizontal="center" vertical="center"/>
    </xf>
    <xf numFmtId="0" fontId="106" fillId="0" borderId="0" xfId="335" applyFont="1">
      <alignment vertical="center"/>
    </xf>
    <xf numFmtId="178" fontId="85" fillId="2" borderId="86" xfId="339" applyNumberFormat="1" applyFont="1" applyFill="1" applyBorder="1" applyAlignment="1">
      <alignment horizontal="center" vertical="center"/>
    </xf>
    <xf numFmtId="190" fontId="85" fillId="0" borderId="83" xfId="335" applyNumberFormat="1" applyFont="1" applyBorder="1" applyAlignment="1">
      <alignment horizontal="center" vertical="center"/>
    </xf>
    <xf numFmtId="178" fontId="85" fillId="13" borderId="87" xfId="339" applyNumberFormat="1" applyFont="1" applyFill="1" applyBorder="1" applyAlignment="1">
      <alignment horizontal="center" vertical="center"/>
    </xf>
    <xf numFmtId="178" fontId="85" fillId="13" borderId="111" xfId="339" applyNumberFormat="1" applyFont="1" applyFill="1" applyBorder="1" applyAlignment="1">
      <alignment horizontal="center" vertical="center"/>
    </xf>
    <xf numFmtId="178" fontId="85" fillId="18" borderId="84" xfId="339" applyNumberFormat="1" applyFont="1" applyFill="1" applyBorder="1" applyAlignment="1">
      <alignment horizontal="center" vertical="center" shrinkToFit="1"/>
    </xf>
    <xf numFmtId="0" fontId="85" fillId="6" borderId="14" xfId="336" applyFont="1" applyFill="1" applyBorder="1" applyAlignment="1" applyProtection="1">
      <alignment horizontal="center" vertical="center" shrinkToFit="1"/>
      <protection locked="0"/>
    </xf>
    <xf numFmtId="190" fontId="85" fillId="2" borderId="54" xfId="335" applyNumberFormat="1" applyFont="1" applyFill="1" applyBorder="1" applyAlignment="1">
      <alignment horizontal="center" vertical="center"/>
    </xf>
    <xf numFmtId="190" fontId="85" fillId="0" borderId="33" xfId="335" applyNumberFormat="1" applyFont="1" applyBorder="1" applyAlignment="1">
      <alignment horizontal="center" vertical="center"/>
    </xf>
    <xf numFmtId="190" fontId="85" fillId="13" borderId="47" xfId="335" applyNumberFormat="1" applyFont="1" applyFill="1" applyBorder="1" applyAlignment="1">
      <alignment horizontal="center" vertical="center"/>
    </xf>
    <xf numFmtId="190" fontId="85" fillId="13" borderId="108" xfId="335" applyNumberFormat="1" applyFont="1" applyFill="1" applyBorder="1" applyAlignment="1">
      <alignment horizontal="center" vertical="center"/>
    </xf>
    <xf numFmtId="190" fontId="85" fillId="18" borderId="13" xfId="335" applyNumberFormat="1" applyFont="1" applyFill="1" applyBorder="1" applyAlignment="1">
      <alignment horizontal="center" vertical="center" shrinkToFit="1"/>
    </xf>
    <xf numFmtId="0" fontId="85" fillId="0" borderId="76" xfId="336" applyFont="1" applyBorder="1" applyAlignment="1" applyProtection="1">
      <alignment horizontal="center" vertical="center" shrinkToFit="1"/>
      <protection locked="0"/>
    </xf>
    <xf numFmtId="178" fontId="85" fillId="2" borderId="62" xfId="339" applyNumberFormat="1" applyFont="1" applyFill="1" applyBorder="1" applyAlignment="1">
      <alignment horizontal="center" vertical="center"/>
    </xf>
    <xf numFmtId="178" fontId="85" fillId="0" borderId="58" xfId="339" applyNumberFormat="1" applyFont="1" applyFill="1" applyBorder="1" applyAlignment="1">
      <alignment horizontal="center" vertical="center"/>
    </xf>
    <xf numFmtId="178" fontId="85" fillId="19" borderId="23" xfId="339" applyNumberFormat="1" applyFont="1" applyFill="1" applyBorder="1" applyAlignment="1">
      <alignment horizontal="center" vertical="center"/>
    </xf>
    <xf numFmtId="178" fontId="85" fillId="19" borderId="112" xfId="339" applyNumberFormat="1" applyFont="1" applyFill="1" applyBorder="1" applyAlignment="1">
      <alignment horizontal="center" vertical="center"/>
    </xf>
    <xf numFmtId="178" fontId="85" fillId="2" borderId="113" xfId="339" applyNumberFormat="1" applyFont="1" applyFill="1" applyBorder="1" applyAlignment="1">
      <alignment horizontal="center" vertical="center" shrinkToFit="1"/>
    </xf>
    <xf numFmtId="178" fontId="85" fillId="2" borderId="52" xfId="339" applyNumberFormat="1" applyFont="1" applyFill="1" applyBorder="1" applyAlignment="1">
      <alignment horizontal="center" vertical="center" shrinkToFit="1"/>
    </xf>
    <xf numFmtId="178" fontId="85" fillId="0" borderId="52" xfId="339" applyNumberFormat="1" applyFont="1" applyFill="1" applyBorder="1" applyAlignment="1">
      <alignment horizontal="center" vertical="center" shrinkToFit="1"/>
    </xf>
    <xf numFmtId="178" fontId="85" fillId="0" borderId="23" xfId="339" applyNumberFormat="1" applyFont="1" applyFill="1" applyBorder="1" applyAlignment="1">
      <alignment horizontal="center" vertical="center" shrinkToFit="1"/>
    </xf>
    <xf numFmtId="178" fontId="85" fillId="18" borderId="52" xfId="339" applyNumberFormat="1" applyFont="1" applyFill="1" applyBorder="1" applyAlignment="1">
      <alignment horizontal="center" vertical="center" shrinkToFit="1"/>
    </xf>
    <xf numFmtId="178" fontId="85" fillId="18" borderId="23" xfId="339" applyNumberFormat="1" applyFont="1" applyFill="1" applyBorder="1" applyAlignment="1">
      <alignment horizontal="center" vertical="center" shrinkToFit="1"/>
    </xf>
    <xf numFmtId="9" fontId="85" fillId="2" borderId="62" xfId="339" applyFont="1" applyFill="1" applyBorder="1" applyAlignment="1">
      <alignment horizontal="center" vertical="center"/>
    </xf>
    <xf numFmtId="197" fontId="85" fillId="0" borderId="86" xfId="339" applyNumberFormat="1" applyFont="1" applyFill="1" applyBorder="1" applyAlignment="1">
      <alignment horizontal="center" vertical="center"/>
    </xf>
    <xf numFmtId="191" fontId="85" fillId="0" borderId="59" xfId="339" applyNumberFormat="1" applyFont="1" applyFill="1" applyBorder="1" applyAlignment="1">
      <alignment horizontal="center" vertical="center"/>
    </xf>
    <xf numFmtId="191" fontId="85" fillId="6" borderId="87" xfId="335" applyNumberFormat="1" applyFont="1" applyFill="1" applyBorder="1" applyAlignment="1">
      <alignment horizontal="center" vertical="center"/>
    </xf>
    <xf numFmtId="191" fontId="85" fillId="6" borderId="111" xfId="339" applyNumberFormat="1" applyFont="1" applyFill="1" applyBorder="1" applyAlignment="1">
      <alignment horizontal="center" vertical="center"/>
    </xf>
    <xf numFmtId="191" fontId="85" fillId="0" borderId="110" xfId="339" applyNumberFormat="1" applyFont="1" applyFill="1" applyBorder="1" applyAlignment="1">
      <alignment horizontal="center" vertical="center" shrinkToFit="1"/>
    </xf>
    <xf numFmtId="191" fontId="85" fillId="0" borderId="84" xfId="339" applyNumberFormat="1" applyFont="1" applyFill="1" applyBorder="1" applyAlignment="1">
      <alignment horizontal="center" vertical="center" shrinkToFit="1"/>
    </xf>
    <xf numFmtId="191" fontId="85" fillId="18" borderId="84" xfId="339" applyNumberFormat="1" applyFont="1" applyFill="1" applyBorder="1" applyAlignment="1">
      <alignment horizontal="center" vertical="center" shrinkToFit="1"/>
    </xf>
    <xf numFmtId="9" fontId="85" fillId="0" borderId="86" xfId="339" applyFont="1" applyFill="1" applyBorder="1" applyAlignment="1">
      <alignment horizontal="center" vertical="center"/>
    </xf>
    <xf numFmtId="178" fontId="85" fillId="2" borderId="54" xfId="339" applyNumberFormat="1" applyFont="1" applyFill="1" applyBorder="1" applyAlignment="1">
      <alignment horizontal="center" vertical="center"/>
    </xf>
    <xf numFmtId="178" fontId="85" fillId="0" borderId="48" xfId="339" applyNumberFormat="1" applyFont="1" applyFill="1" applyBorder="1" applyAlignment="1">
      <alignment horizontal="center" vertical="center"/>
    </xf>
    <xf numFmtId="178" fontId="85" fillId="19" borderId="47" xfId="339" applyNumberFormat="1" applyFont="1" applyFill="1" applyBorder="1" applyAlignment="1">
      <alignment horizontal="center" vertical="center"/>
    </xf>
    <xf numFmtId="178" fontId="85" fillId="19" borderId="108" xfId="339" applyNumberFormat="1" applyFont="1" applyFill="1" applyBorder="1" applyAlignment="1">
      <alignment horizontal="center" vertical="center"/>
    </xf>
    <xf numFmtId="178" fontId="85" fillId="2" borderId="33" xfId="339" applyNumberFormat="1" applyFont="1" applyFill="1" applyBorder="1" applyAlignment="1">
      <alignment horizontal="center" vertical="center" shrinkToFit="1"/>
    </xf>
    <xf numFmtId="178" fontId="85" fillId="2" borderId="13" xfId="339" applyNumberFormat="1" applyFont="1" applyFill="1" applyBorder="1" applyAlignment="1">
      <alignment horizontal="center" vertical="center" shrinkToFit="1"/>
    </xf>
    <xf numFmtId="178" fontId="85" fillId="0" borderId="13" xfId="339" applyNumberFormat="1" applyFont="1" applyFill="1" applyBorder="1" applyAlignment="1">
      <alignment horizontal="center" vertical="center" shrinkToFit="1"/>
    </xf>
    <xf numFmtId="178" fontId="85" fillId="0" borderId="47" xfId="339" applyNumberFormat="1" applyFont="1" applyFill="1" applyBorder="1" applyAlignment="1">
      <alignment horizontal="center" vertical="center" shrinkToFit="1"/>
    </xf>
    <xf numFmtId="178" fontId="85" fillId="18" borderId="13" xfId="339" applyNumberFormat="1" applyFont="1" applyFill="1" applyBorder="1" applyAlignment="1">
      <alignment horizontal="center" vertical="center" shrinkToFit="1"/>
    </xf>
    <xf numFmtId="178" fontId="85" fillId="18" borderId="47" xfId="339" applyNumberFormat="1" applyFont="1" applyFill="1" applyBorder="1" applyAlignment="1">
      <alignment horizontal="center" vertical="center" shrinkToFit="1"/>
    </xf>
    <xf numFmtId="9" fontId="85" fillId="2" borderId="54" xfId="339" applyFont="1" applyFill="1" applyBorder="1" applyAlignment="1">
      <alignment horizontal="center" vertical="center"/>
    </xf>
    <xf numFmtId="0" fontId="85" fillId="0" borderId="3" xfId="335" applyFont="1" applyBorder="1" applyAlignment="1" applyProtection="1">
      <alignment horizontal="center" vertical="center" shrinkToFit="1"/>
      <protection locked="0"/>
    </xf>
    <xf numFmtId="0" fontId="85" fillId="0" borderId="12" xfId="336" applyFont="1" applyBorder="1" applyAlignment="1" applyProtection="1">
      <alignment horizontal="center" vertical="center" shrinkToFit="1"/>
      <protection locked="0"/>
    </xf>
    <xf numFmtId="178" fontId="85" fillId="2" borderId="1" xfId="339" applyNumberFormat="1" applyFont="1" applyFill="1" applyBorder="1" applyAlignment="1">
      <alignment horizontal="center" vertical="center"/>
    </xf>
    <xf numFmtId="178" fontId="85" fillId="0" borderId="16" xfId="339" applyNumberFormat="1" applyFont="1" applyFill="1" applyBorder="1" applyAlignment="1">
      <alignment horizontal="center" vertical="center"/>
    </xf>
    <xf numFmtId="178" fontId="85" fillId="13" borderId="19" xfId="339" applyNumberFormat="1" applyFont="1" applyFill="1" applyBorder="1" applyAlignment="1">
      <alignment horizontal="center" vertical="center"/>
    </xf>
    <xf numFmtId="178" fontId="85" fillId="13" borderId="105" xfId="339" applyNumberFormat="1" applyFont="1" applyFill="1" applyBorder="1" applyAlignment="1">
      <alignment horizontal="center" vertical="center"/>
    </xf>
    <xf numFmtId="178" fontId="85" fillId="18" borderId="3" xfId="339" applyNumberFormat="1" applyFont="1" applyFill="1" applyBorder="1" applyAlignment="1">
      <alignment horizontal="center" vertical="center" shrinkToFit="1"/>
    </xf>
    <xf numFmtId="0" fontId="85" fillId="2" borderId="1" xfId="335" applyFont="1" applyFill="1" applyBorder="1" applyAlignment="1">
      <alignment horizontal="center" vertical="center"/>
    </xf>
    <xf numFmtId="192" fontId="85" fillId="2" borderId="49" xfId="335" applyNumberFormat="1" applyFont="1" applyFill="1" applyBorder="1" applyAlignment="1">
      <alignment horizontal="center" vertical="center"/>
    </xf>
    <xf numFmtId="0" fontId="85" fillId="0" borderId="37" xfId="335" applyFont="1" applyBorder="1" applyAlignment="1">
      <alignment horizontal="center" vertical="center" shrinkToFit="1"/>
    </xf>
    <xf numFmtId="0" fontId="85" fillId="0" borderId="34" xfId="335" applyFont="1" applyBorder="1" applyAlignment="1">
      <alignment horizontal="center" vertical="center" shrinkToFit="1"/>
    </xf>
    <xf numFmtId="192" fontId="85" fillId="0" borderId="49" xfId="335" applyNumberFormat="1" applyFont="1" applyBorder="1" applyAlignment="1">
      <alignment horizontal="center" vertical="center"/>
    </xf>
    <xf numFmtId="192" fontId="85" fillId="2" borderId="55" xfId="335" applyNumberFormat="1" applyFont="1" applyFill="1" applyBorder="1" applyAlignment="1">
      <alignment horizontal="center" vertical="center"/>
    </xf>
    <xf numFmtId="0" fontId="85" fillId="0" borderId="50" xfId="335" applyFont="1" applyBorder="1" applyAlignment="1">
      <alignment horizontal="center" vertical="center" shrinkToFit="1"/>
    </xf>
    <xf numFmtId="0" fontId="85" fillId="0" borderId="94" xfId="335" applyFont="1" applyBorder="1" applyAlignment="1">
      <alignment horizontal="center" vertical="center" shrinkToFit="1"/>
    </xf>
    <xf numFmtId="0" fontId="85" fillId="0" borderId="57" xfId="335" applyFont="1" applyBorder="1" applyAlignment="1">
      <alignment horizontal="center" vertical="center" shrinkToFit="1"/>
    </xf>
    <xf numFmtId="0" fontId="85" fillId="18" borderId="94" xfId="335" applyFont="1" applyFill="1" applyBorder="1" applyAlignment="1">
      <alignment horizontal="center" vertical="center" shrinkToFit="1"/>
    </xf>
    <xf numFmtId="192" fontId="85" fillId="0" borderId="55" xfId="335" applyNumberFormat="1" applyFont="1" applyBorder="1" applyAlignment="1">
      <alignment horizontal="center" vertical="center"/>
    </xf>
    <xf numFmtId="185" fontId="85" fillId="2" borderId="40" xfId="340" applyNumberFormat="1" applyFont="1" applyFill="1" applyBorder="1" applyAlignment="1">
      <alignment horizontal="center" vertical="center"/>
    </xf>
    <xf numFmtId="0" fontId="85" fillId="0" borderId="43" xfId="335" applyFont="1" applyBorder="1" applyAlignment="1">
      <alignment horizontal="center" vertical="center" shrinkToFit="1"/>
    </xf>
    <xf numFmtId="0" fontId="107" fillId="0" borderId="0" xfId="335" applyFont="1">
      <alignment vertical="center"/>
    </xf>
    <xf numFmtId="0" fontId="85" fillId="0" borderId="86" xfId="335" applyFont="1" applyBorder="1" applyAlignment="1">
      <alignment horizontal="center" vertical="center"/>
    </xf>
    <xf numFmtId="193" fontId="85" fillId="0" borderId="59" xfId="335" applyNumberFormat="1" applyFont="1" applyBorder="1" applyAlignment="1">
      <alignment horizontal="center" vertical="center"/>
    </xf>
    <xf numFmtId="0" fontId="85" fillId="7" borderId="87" xfId="335" applyFont="1" applyFill="1" applyBorder="1" applyAlignment="1">
      <alignment horizontal="center" vertical="center"/>
    </xf>
    <xf numFmtId="193" fontId="85" fillId="7" borderId="111" xfId="335" applyNumberFormat="1" applyFont="1" applyFill="1" applyBorder="1" applyAlignment="1">
      <alignment horizontal="center" vertical="center"/>
    </xf>
    <xf numFmtId="193" fontId="85" fillId="0" borderId="50" xfId="335" applyNumberFormat="1" applyFont="1" applyBorder="1" applyAlignment="1">
      <alignment horizontal="center" vertical="center" shrinkToFit="1"/>
    </xf>
    <xf numFmtId="193" fontId="85" fillId="0" borderId="94" xfId="335" applyNumberFormat="1" applyFont="1" applyBorder="1" applyAlignment="1">
      <alignment horizontal="center" vertical="center" shrinkToFit="1"/>
    </xf>
    <xf numFmtId="193" fontId="85" fillId="0" borderId="57" xfId="335" applyNumberFormat="1" applyFont="1" applyBorder="1" applyAlignment="1">
      <alignment horizontal="center" vertical="center" shrinkToFit="1"/>
    </xf>
    <xf numFmtId="0" fontId="85" fillId="11" borderId="74" xfId="336" applyFont="1" applyFill="1" applyBorder="1" applyAlignment="1" applyProtection="1">
      <alignment horizontal="center" vertical="center" shrinkToFit="1"/>
      <protection locked="0"/>
    </xf>
    <xf numFmtId="192" fontId="85" fillId="0" borderId="28" xfId="335" applyNumberFormat="1" applyFont="1" applyBorder="1" applyAlignment="1">
      <alignment horizontal="center" vertical="center"/>
    </xf>
    <xf numFmtId="192" fontId="85" fillId="19" borderId="29" xfId="335" applyNumberFormat="1" applyFont="1" applyFill="1" applyBorder="1" applyAlignment="1">
      <alignment horizontal="center" vertical="center"/>
    </xf>
    <xf numFmtId="192" fontId="85" fillId="19" borderId="106" xfId="335" applyNumberFormat="1" applyFont="1" applyFill="1" applyBorder="1" applyAlignment="1">
      <alignment horizontal="center" vertical="center"/>
    </xf>
    <xf numFmtId="192" fontId="85" fillId="2" borderId="37" xfId="335" applyNumberFormat="1" applyFont="1" applyFill="1" applyBorder="1" applyAlignment="1">
      <alignment horizontal="center" vertical="center" shrinkToFit="1"/>
    </xf>
    <xf numFmtId="192" fontId="85" fillId="2" borderId="34" xfId="335" applyNumberFormat="1" applyFont="1" applyFill="1" applyBorder="1" applyAlignment="1">
      <alignment horizontal="center" vertical="center" shrinkToFit="1"/>
    </xf>
    <xf numFmtId="192" fontId="85" fillId="0" borderId="34" xfId="335" applyNumberFormat="1" applyFont="1" applyBorder="1" applyAlignment="1">
      <alignment horizontal="center" vertical="center" shrinkToFit="1"/>
    </xf>
    <xf numFmtId="192" fontId="85" fillId="18" borderId="34" xfId="335" applyNumberFormat="1" applyFont="1" applyFill="1" applyBorder="1" applyAlignment="1">
      <alignment horizontal="center" vertical="center" shrinkToFit="1"/>
    </xf>
    <xf numFmtId="192" fontId="85" fillId="6" borderId="49" xfId="335" applyNumberFormat="1" applyFont="1" applyFill="1" applyBorder="1" applyAlignment="1">
      <alignment horizontal="center" vertical="center"/>
    </xf>
    <xf numFmtId="0" fontId="85" fillId="11" borderId="78" xfId="336" applyFont="1" applyFill="1" applyBorder="1" applyAlignment="1" applyProtection="1">
      <alignment horizontal="center" vertical="center" shrinkToFit="1"/>
      <protection locked="0"/>
    </xf>
    <xf numFmtId="192" fontId="85" fillId="0" borderId="51" xfId="335" applyNumberFormat="1" applyFont="1" applyBorder="1" applyAlignment="1">
      <alignment horizontal="center" vertical="center"/>
    </xf>
    <xf numFmtId="192" fontId="85" fillId="19" borderId="57" xfId="335" applyNumberFormat="1" applyFont="1" applyFill="1" applyBorder="1" applyAlignment="1">
      <alignment horizontal="center" vertical="center"/>
    </xf>
    <xf numFmtId="192" fontId="85" fillId="19" borderId="114" xfId="335" applyNumberFormat="1" applyFont="1" applyFill="1" applyBorder="1" applyAlignment="1">
      <alignment horizontal="center" vertical="center"/>
    </xf>
    <xf numFmtId="192" fontId="85" fillId="2" borderId="50" xfId="335" applyNumberFormat="1" applyFont="1" applyFill="1" applyBorder="1" applyAlignment="1">
      <alignment horizontal="center" vertical="center" shrinkToFit="1"/>
    </xf>
    <xf numFmtId="192" fontId="85" fillId="2" borderId="94" xfId="335" applyNumberFormat="1" applyFont="1" applyFill="1" applyBorder="1" applyAlignment="1">
      <alignment horizontal="center" vertical="center" shrinkToFit="1"/>
    </xf>
    <xf numFmtId="192" fontId="85" fillId="0" borderId="94" xfId="335" applyNumberFormat="1" applyFont="1" applyBorder="1" applyAlignment="1">
      <alignment horizontal="center" vertical="center" shrinkToFit="1"/>
    </xf>
    <xf numFmtId="192" fontId="85" fillId="18" borderId="94" xfId="335" applyNumberFormat="1" applyFont="1" applyFill="1" applyBorder="1" applyAlignment="1">
      <alignment horizontal="center" vertical="center" shrinkToFit="1"/>
    </xf>
    <xf numFmtId="0" fontId="85" fillId="11" borderId="78" xfId="336" applyFont="1" applyFill="1" applyBorder="1" applyAlignment="1" applyProtection="1">
      <alignment horizontal="center" vertical="center" wrapText="1" shrinkToFit="1"/>
      <protection locked="0"/>
    </xf>
    <xf numFmtId="0" fontId="85" fillId="6" borderId="40" xfId="335" applyFont="1" applyFill="1" applyBorder="1" applyAlignment="1">
      <alignment horizontal="center" vertical="center"/>
    </xf>
    <xf numFmtId="0" fontId="85" fillId="6" borderId="86" xfId="335" applyFont="1" applyFill="1" applyBorder="1" applyAlignment="1">
      <alignment horizontal="center" vertical="center"/>
    </xf>
    <xf numFmtId="0" fontId="85" fillId="11" borderId="14" xfId="336" applyFont="1" applyFill="1" applyBorder="1" applyAlignment="1" applyProtection="1">
      <alignment horizontal="center" vertical="center" shrinkToFit="1"/>
      <protection locked="0"/>
    </xf>
    <xf numFmtId="0" fontId="85" fillId="0" borderId="59" xfId="335" applyFont="1" applyBorder="1" applyAlignment="1">
      <alignment horizontal="center" vertical="center"/>
    </xf>
    <xf numFmtId="0" fontId="85" fillId="18" borderId="84" xfId="335" applyFont="1" applyFill="1" applyBorder="1" applyAlignment="1">
      <alignment horizontal="center" vertical="center" shrinkToFit="1"/>
    </xf>
    <xf numFmtId="0" fontId="85" fillId="11" borderId="86" xfId="335" applyFont="1" applyFill="1" applyBorder="1" applyAlignment="1">
      <alignment horizontal="center" vertical="center"/>
    </xf>
    <xf numFmtId="0" fontId="85" fillId="2" borderId="36" xfId="335" applyFont="1" applyFill="1" applyBorder="1" applyAlignment="1">
      <alignment horizontal="center" vertical="center" shrinkToFit="1"/>
    </xf>
    <xf numFmtId="0" fontId="85" fillId="7" borderId="29" xfId="335" applyFont="1" applyFill="1" applyBorder="1" applyAlignment="1">
      <alignment horizontal="center" vertical="center"/>
    </xf>
    <xf numFmtId="0" fontId="85" fillId="18" borderId="29" xfId="335" applyFont="1" applyFill="1" applyBorder="1" applyAlignment="1">
      <alignment horizontal="center" vertical="center" shrinkToFit="1"/>
    </xf>
    <xf numFmtId="0" fontId="85" fillId="2" borderId="32" xfId="335" applyFont="1" applyFill="1" applyBorder="1" applyAlignment="1">
      <alignment horizontal="center" vertical="center" shrinkToFit="1"/>
    </xf>
    <xf numFmtId="193" fontId="85" fillId="2" borderId="54" xfId="335" applyNumberFormat="1" applyFont="1" applyFill="1" applyBorder="1" applyAlignment="1">
      <alignment horizontal="center" vertical="center"/>
    </xf>
    <xf numFmtId="193" fontId="85" fillId="0" borderId="48" xfId="335" applyNumberFormat="1" applyFont="1" applyBorder="1" applyAlignment="1">
      <alignment horizontal="center" vertical="center"/>
    </xf>
    <xf numFmtId="193" fontId="85" fillId="7" borderId="47" xfId="335" applyNumberFormat="1" applyFont="1" applyFill="1" applyBorder="1" applyAlignment="1">
      <alignment horizontal="center" vertical="center"/>
    </xf>
    <xf numFmtId="193" fontId="85" fillId="2" borderId="33" xfId="335" applyNumberFormat="1" applyFont="1" applyFill="1" applyBorder="1" applyAlignment="1">
      <alignment horizontal="center" vertical="center" shrinkToFit="1"/>
    </xf>
    <xf numFmtId="193" fontId="85" fillId="2" borderId="13" xfId="335" applyNumberFormat="1" applyFont="1" applyFill="1" applyBorder="1" applyAlignment="1">
      <alignment horizontal="center" vertical="center" shrinkToFit="1"/>
    </xf>
    <xf numFmtId="193" fontId="85" fillId="0" borderId="13" xfId="335" applyNumberFormat="1" applyFont="1" applyBorder="1" applyAlignment="1">
      <alignment horizontal="center" vertical="center" shrinkToFit="1"/>
    </xf>
    <xf numFmtId="193" fontId="85" fillId="0" borderId="47" xfId="335" applyNumberFormat="1" applyFont="1" applyBorder="1" applyAlignment="1">
      <alignment horizontal="center" vertical="center" shrinkToFit="1"/>
    </xf>
    <xf numFmtId="193" fontId="85" fillId="18" borderId="13" xfId="335" applyNumberFormat="1" applyFont="1" applyFill="1" applyBorder="1" applyAlignment="1">
      <alignment horizontal="center" vertical="center" shrinkToFit="1"/>
    </xf>
    <xf numFmtId="193" fontId="85" fillId="18" borderId="47" xfId="335" applyNumberFormat="1" applyFont="1" applyFill="1" applyBorder="1" applyAlignment="1">
      <alignment horizontal="center" vertical="center" shrinkToFit="1"/>
    </xf>
    <xf numFmtId="0" fontId="84" fillId="2" borderId="54" xfId="335" applyFont="1" applyFill="1" applyBorder="1" applyAlignment="1">
      <alignment horizontal="center" vertical="center"/>
    </xf>
    <xf numFmtId="0" fontId="85" fillId="11" borderId="19" xfId="335" applyFont="1" applyFill="1" applyBorder="1" applyAlignment="1">
      <alignment horizontal="center" vertical="center"/>
    </xf>
    <xf numFmtId="0" fontId="85" fillId="11" borderId="7" xfId="335" applyFont="1" applyFill="1" applyBorder="1" applyAlignment="1">
      <alignment horizontal="center" vertical="center" shrinkToFit="1"/>
    </xf>
    <xf numFmtId="193" fontId="85" fillId="2" borderId="1" xfId="335" applyNumberFormat="1" applyFont="1" applyFill="1" applyBorder="1" applyAlignment="1">
      <alignment horizontal="center" vertical="center"/>
    </xf>
    <xf numFmtId="200" fontId="85" fillId="0" borderId="16" xfId="335" applyNumberFormat="1" applyFont="1" applyBorder="1" applyAlignment="1">
      <alignment horizontal="center" vertical="center"/>
    </xf>
    <xf numFmtId="192" fontId="85" fillId="19" borderId="19" xfId="335" applyNumberFormat="1" applyFont="1" applyFill="1" applyBorder="1" applyAlignment="1">
      <alignment horizontal="center" vertical="center"/>
    </xf>
    <xf numFmtId="200" fontId="85" fillId="19" borderId="105" xfId="335" applyNumberFormat="1" applyFont="1" applyFill="1" applyBorder="1" applyAlignment="1">
      <alignment horizontal="center" vertical="center"/>
    </xf>
    <xf numFmtId="200" fontId="85" fillId="2" borderId="33" xfId="335" applyNumberFormat="1" applyFont="1" applyFill="1" applyBorder="1" applyAlignment="1">
      <alignment horizontal="center" vertical="center" shrinkToFit="1"/>
    </xf>
    <xf numFmtId="200" fontId="85" fillId="2" borderId="13" xfId="335" applyNumberFormat="1" applyFont="1" applyFill="1" applyBorder="1" applyAlignment="1">
      <alignment horizontal="center" vertical="center" shrinkToFit="1"/>
    </xf>
    <xf numFmtId="200" fontId="85" fillId="0" borderId="13" xfId="335" applyNumberFormat="1" applyFont="1" applyBorder="1" applyAlignment="1">
      <alignment horizontal="center" vertical="center" shrinkToFit="1"/>
    </xf>
    <xf numFmtId="200" fontId="85" fillId="0" borderId="47" xfId="335" applyNumberFormat="1" applyFont="1" applyBorder="1" applyAlignment="1">
      <alignment horizontal="center" vertical="center" shrinkToFit="1"/>
    </xf>
    <xf numFmtId="200" fontId="85" fillId="18" borderId="13" xfId="335" applyNumberFormat="1" applyFont="1" applyFill="1" applyBorder="1" applyAlignment="1">
      <alignment horizontal="center" vertical="center" shrinkToFit="1"/>
    </xf>
    <xf numFmtId="200" fontId="85" fillId="18" borderId="47" xfId="335" applyNumberFormat="1" applyFont="1" applyFill="1" applyBorder="1" applyAlignment="1">
      <alignment horizontal="center" vertical="center" shrinkToFit="1"/>
    </xf>
    <xf numFmtId="0" fontId="103" fillId="0" borderId="0" xfId="335" applyFont="1">
      <alignment vertical="center"/>
    </xf>
    <xf numFmtId="0" fontId="91" fillId="0" borderId="0" xfId="335" applyFont="1" applyAlignment="1">
      <alignment horizontal="center" vertical="center"/>
    </xf>
    <xf numFmtId="196" fontId="85" fillId="2" borderId="119" xfId="335" applyNumberFormat="1" applyFont="1" applyFill="1" applyBorder="1" applyAlignment="1">
      <alignment horizontal="center" vertical="center"/>
    </xf>
    <xf numFmtId="0" fontId="85" fillId="13" borderId="43" xfId="335" applyFont="1" applyFill="1" applyBorder="1" applyAlignment="1">
      <alignment horizontal="center" vertical="center" shrinkToFit="1"/>
    </xf>
    <xf numFmtId="0" fontId="85" fillId="13" borderId="38" xfId="335" applyFont="1" applyFill="1" applyBorder="1" applyAlignment="1">
      <alignment horizontal="center" vertical="center" shrinkToFit="1"/>
    </xf>
    <xf numFmtId="0" fontId="85" fillId="13" borderId="40" xfId="335" applyFont="1" applyFill="1" applyBorder="1" applyAlignment="1">
      <alignment horizontal="center" vertical="center"/>
    </xf>
    <xf numFmtId="0" fontId="78" fillId="6" borderId="0" xfId="335" applyFont="1" applyFill="1">
      <alignment vertical="center"/>
    </xf>
    <xf numFmtId="0" fontId="85" fillId="13" borderId="54" xfId="335" applyFont="1" applyFill="1" applyBorder="1" applyAlignment="1">
      <alignment horizontal="center" vertical="center"/>
    </xf>
    <xf numFmtId="0" fontId="85" fillId="2" borderId="118" xfId="335" applyFont="1" applyFill="1" applyBorder="1" applyAlignment="1">
      <alignment horizontal="center" vertical="center"/>
    </xf>
    <xf numFmtId="9" fontId="85" fillId="13" borderId="1" xfId="339" applyFont="1" applyFill="1" applyBorder="1" applyAlignment="1">
      <alignment horizontal="center" vertical="center"/>
    </xf>
    <xf numFmtId="0" fontId="93" fillId="0" borderId="74" xfId="336" applyFont="1" applyBorder="1" applyAlignment="1" applyProtection="1">
      <alignment horizontal="center" vertical="center" shrinkToFit="1"/>
      <protection locked="0"/>
    </xf>
    <xf numFmtId="190" fontId="85" fillId="19" borderId="118" xfId="335" applyNumberFormat="1" applyFont="1" applyFill="1" applyBorder="1" applyAlignment="1">
      <alignment horizontal="center" vertical="center"/>
    </xf>
    <xf numFmtId="190" fontId="85" fillId="0" borderId="119" xfId="335" applyNumberFormat="1" applyFont="1" applyBorder="1" applyAlignment="1">
      <alignment horizontal="center" vertical="center"/>
    </xf>
    <xf numFmtId="190" fontId="85" fillId="19" borderId="119" xfId="335" applyNumberFormat="1" applyFont="1" applyFill="1" applyBorder="1" applyAlignment="1">
      <alignment horizontal="center" vertical="center"/>
    </xf>
    <xf numFmtId="178" fontId="85" fillId="13" borderId="121" xfId="339" applyNumberFormat="1" applyFont="1" applyFill="1" applyBorder="1" applyAlignment="1">
      <alignment horizontal="center" vertical="center"/>
    </xf>
    <xf numFmtId="178" fontId="85" fillId="13" borderId="110" xfId="339" applyNumberFormat="1" applyFont="1" applyFill="1" applyBorder="1" applyAlignment="1">
      <alignment horizontal="center" vertical="center" shrinkToFit="1"/>
    </xf>
    <xf numFmtId="178" fontId="85" fillId="13" borderId="84" xfId="339" applyNumberFormat="1" applyFont="1" applyFill="1" applyBorder="1" applyAlignment="1">
      <alignment horizontal="center" vertical="center" shrinkToFit="1"/>
    </xf>
    <xf numFmtId="0" fontId="85" fillId="13" borderId="86" xfId="335" applyFont="1" applyFill="1" applyBorder="1" applyAlignment="1">
      <alignment horizontal="center" vertical="center"/>
    </xf>
    <xf numFmtId="190" fontId="85" fillId="13" borderId="120" xfId="335" applyNumberFormat="1" applyFont="1" applyFill="1" applyBorder="1" applyAlignment="1">
      <alignment horizontal="center" vertical="center"/>
    </xf>
    <xf numFmtId="190" fontId="85" fillId="13" borderId="33" xfId="335" applyNumberFormat="1" applyFont="1" applyFill="1" applyBorder="1" applyAlignment="1">
      <alignment horizontal="center" vertical="center" shrinkToFit="1"/>
    </xf>
    <xf numFmtId="190" fontId="85" fillId="13" borderId="13" xfId="335" applyNumberFormat="1" applyFont="1" applyFill="1" applyBorder="1" applyAlignment="1">
      <alignment horizontal="center" vertical="center" shrinkToFit="1"/>
    </xf>
    <xf numFmtId="178" fontId="85" fillId="19" borderId="122" xfId="339" applyNumberFormat="1" applyFont="1" applyFill="1" applyBorder="1" applyAlignment="1">
      <alignment horizontal="center" vertical="center"/>
    </xf>
    <xf numFmtId="0" fontId="85" fillId="0" borderId="109" xfId="336" applyFont="1" applyBorder="1" applyAlignment="1" applyProtection="1">
      <alignment horizontal="center" vertical="center" shrinkToFit="1"/>
      <protection locked="0"/>
    </xf>
    <xf numFmtId="191" fontId="85" fillId="0" borderId="121" xfId="339" applyNumberFormat="1" applyFont="1" applyFill="1" applyBorder="1" applyAlignment="1">
      <alignment horizontal="center" vertical="center"/>
    </xf>
    <xf numFmtId="191" fontId="85" fillId="0" borderId="86" xfId="339" applyNumberFormat="1" applyFont="1" applyFill="1" applyBorder="1" applyAlignment="1">
      <alignment horizontal="center" vertical="center"/>
    </xf>
    <xf numFmtId="0" fontId="85" fillId="0" borderId="42" xfId="336" applyFont="1" applyBorder="1" applyAlignment="1" applyProtection="1">
      <alignment horizontal="center" vertical="center" shrinkToFit="1"/>
      <protection locked="0"/>
    </xf>
    <xf numFmtId="178" fontId="85" fillId="19" borderId="120" xfId="339" applyNumberFormat="1" applyFont="1" applyFill="1" applyBorder="1" applyAlignment="1">
      <alignment horizontal="center" vertical="center"/>
    </xf>
    <xf numFmtId="0" fontId="85" fillId="0" borderId="7" xfId="336" applyFont="1" applyBorder="1" applyAlignment="1" applyProtection="1">
      <alignment horizontal="center" vertical="center" shrinkToFit="1"/>
      <protection locked="0"/>
    </xf>
    <xf numFmtId="178" fontId="85" fillId="13" borderId="117" xfId="339" applyNumberFormat="1" applyFont="1" applyFill="1" applyBorder="1" applyAlignment="1">
      <alignment horizontal="center" vertical="center"/>
    </xf>
    <xf numFmtId="178" fontId="85" fillId="13" borderId="11" xfId="339" applyNumberFormat="1" applyFont="1" applyFill="1" applyBorder="1" applyAlignment="1">
      <alignment horizontal="center" vertical="center" shrinkToFit="1"/>
    </xf>
    <xf numFmtId="178" fontId="85" fillId="13" borderId="3" xfId="339" applyNumberFormat="1" applyFont="1" applyFill="1" applyBorder="1" applyAlignment="1">
      <alignment horizontal="center" vertical="center" shrinkToFit="1"/>
    </xf>
    <xf numFmtId="0" fontId="85" fillId="13" borderId="1" xfId="335" applyFont="1" applyFill="1" applyBorder="1" applyAlignment="1">
      <alignment horizontal="center" vertical="center"/>
    </xf>
    <xf numFmtId="0" fontId="85" fillId="11" borderId="36" xfId="336" applyFont="1" applyFill="1" applyBorder="1" applyAlignment="1" applyProtection="1">
      <alignment horizontal="center" vertical="center" shrinkToFit="1"/>
      <protection locked="0"/>
    </xf>
    <xf numFmtId="0" fontId="85" fillId="11" borderId="42" xfId="336" applyFont="1" applyFill="1" applyBorder="1" applyAlignment="1" applyProtection="1">
      <alignment horizontal="center" vertical="center" shrinkToFit="1"/>
      <protection locked="0"/>
    </xf>
    <xf numFmtId="0" fontId="85" fillId="2" borderId="123" xfId="335" applyFont="1" applyFill="1" applyBorder="1" applyAlignment="1">
      <alignment horizontal="center" vertical="center"/>
    </xf>
    <xf numFmtId="41" fontId="85" fillId="2" borderId="119" xfId="340" applyFont="1" applyFill="1" applyBorder="1" applyAlignment="1">
      <alignment horizontal="center" vertical="center"/>
    </xf>
    <xf numFmtId="0" fontId="85" fillId="2" borderId="121" xfId="335" applyFont="1" applyFill="1" applyBorder="1" applyAlignment="1">
      <alignment horizontal="center" vertical="center"/>
    </xf>
    <xf numFmtId="0" fontId="85" fillId="11" borderId="32" xfId="336" applyFont="1" applyFill="1" applyBorder="1" applyAlignment="1" applyProtection="1">
      <alignment horizontal="center" vertical="center" shrinkToFit="1"/>
      <protection locked="0"/>
    </xf>
    <xf numFmtId="193" fontId="85" fillId="2" borderId="121" xfId="327" applyNumberFormat="1" applyFont="1" applyFill="1" applyBorder="1" applyAlignment="1">
      <alignment horizontal="center" vertical="center"/>
    </xf>
    <xf numFmtId="0" fontId="85" fillId="0" borderId="36" xfId="336" applyFont="1" applyBorder="1" applyAlignment="1" applyProtection="1">
      <alignment horizontal="center" vertical="center" shrinkToFit="1"/>
      <protection locked="0"/>
    </xf>
    <xf numFmtId="192" fontId="85" fillId="0" borderId="118" xfId="335" applyNumberFormat="1" applyFont="1" applyBorder="1" applyAlignment="1">
      <alignment horizontal="center" vertical="center"/>
    </xf>
    <xf numFmtId="192" fontId="85" fillId="0" borderId="123" xfId="335" applyNumberFormat="1" applyFont="1" applyBorder="1" applyAlignment="1">
      <alignment horizontal="center" vertical="center"/>
    </xf>
    <xf numFmtId="0" fontId="85" fillId="0" borderId="78" xfId="336" applyFont="1" applyBorder="1" applyAlignment="1" applyProtection="1">
      <alignment horizontal="center" vertical="center" wrapText="1" shrinkToFit="1"/>
      <protection locked="0"/>
    </xf>
    <xf numFmtId="0" fontId="85" fillId="18" borderId="87" xfId="335" applyFont="1" applyFill="1" applyBorder="1" applyAlignment="1">
      <alignment horizontal="center" vertical="center" shrinkToFit="1"/>
    </xf>
    <xf numFmtId="193" fontId="85" fillId="0" borderId="124" xfId="335" applyNumberFormat="1" applyFont="1" applyBorder="1" applyAlignment="1">
      <alignment horizontal="center" vertical="center"/>
    </xf>
    <xf numFmtId="193" fontId="85" fillId="7" borderId="115" xfId="335" applyNumberFormat="1" applyFont="1" applyFill="1" applyBorder="1" applyAlignment="1">
      <alignment horizontal="center" vertical="center"/>
    </xf>
    <xf numFmtId="0" fontId="108" fillId="0" borderId="0" xfId="335" applyFont="1" applyAlignment="1">
      <alignment horizontal="center" vertical="center"/>
    </xf>
    <xf numFmtId="9" fontId="108" fillId="0" borderId="0" xfId="339" applyFont="1" applyFill="1" applyAlignment="1">
      <alignment horizontal="center" vertical="center"/>
    </xf>
    <xf numFmtId="0" fontId="78" fillId="0" borderId="0" xfId="335" applyFont="1" applyAlignment="1">
      <alignment horizontal="center" vertical="center"/>
    </xf>
    <xf numFmtId="0" fontId="101" fillId="0" borderId="0" xfId="335" applyFont="1" applyProtection="1">
      <alignment vertical="center"/>
      <protection locked="0"/>
    </xf>
    <xf numFmtId="0" fontId="101" fillId="0" borderId="0" xfId="335" applyFont="1" applyAlignment="1" applyProtection="1">
      <alignment horizontal="center" vertical="center"/>
      <protection locked="0"/>
    </xf>
    <xf numFmtId="0" fontId="101" fillId="0" borderId="0" xfId="335" applyFont="1" applyAlignment="1" applyProtection="1">
      <alignment horizontal="right" vertical="center"/>
      <protection locked="0"/>
    </xf>
    <xf numFmtId="0" fontId="109" fillId="0" borderId="0" xfId="335" applyFont="1">
      <alignment vertical="center"/>
    </xf>
    <xf numFmtId="0" fontId="83" fillId="0" borderId="0" xfId="335" applyFont="1" applyProtection="1">
      <alignment vertical="center"/>
      <protection locked="0"/>
    </xf>
    <xf numFmtId="0" fontId="85" fillId="0" borderId="0" xfId="335" applyFont="1" applyAlignment="1" applyProtection="1">
      <alignment horizontal="center" vertical="center"/>
      <protection locked="0"/>
    </xf>
    <xf numFmtId="0" fontId="93" fillId="0" borderId="0" xfId="335" applyFont="1" applyAlignment="1" applyProtection="1">
      <alignment horizontal="left" vertical="center"/>
      <protection locked="0"/>
    </xf>
    <xf numFmtId="0" fontId="110" fillId="0" borderId="0" xfId="335" applyFont="1" applyAlignment="1" applyProtection="1">
      <alignment horizontal="left" vertical="center"/>
      <protection locked="0"/>
    </xf>
    <xf numFmtId="0" fontId="85" fillId="0" borderId="0" xfId="335" applyFont="1" applyAlignment="1" applyProtection="1">
      <alignment horizontal="right" vertical="center"/>
      <protection locked="0"/>
    </xf>
    <xf numFmtId="0" fontId="112" fillId="0" borderId="0" xfId="335" applyFont="1" applyAlignment="1">
      <alignment horizontal="center" vertical="center" shrinkToFit="1"/>
    </xf>
    <xf numFmtId="0" fontId="85" fillId="14" borderId="24" xfId="335" applyFont="1" applyFill="1" applyBorder="1" applyAlignment="1" applyProtection="1">
      <alignment horizontal="center" vertical="center" shrinkToFit="1"/>
      <protection locked="0"/>
    </xf>
    <xf numFmtId="0" fontId="85" fillId="14" borderId="14" xfId="335" applyFont="1" applyFill="1" applyBorder="1" applyAlignment="1" applyProtection="1">
      <alignment horizontal="center" vertical="center" shrinkToFit="1"/>
      <protection locked="0"/>
    </xf>
    <xf numFmtId="0" fontId="85" fillId="14" borderId="61" xfId="335" applyFont="1" applyFill="1" applyBorder="1" applyAlignment="1" applyProtection="1">
      <alignment horizontal="center" vertical="center" shrinkToFit="1"/>
      <protection locked="0"/>
    </xf>
    <xf numFmtId="0" fontId="85" fillId="14" borderId="70" xfId="335" applyFont="1" applyFill="1" applyBorder="1" applyAlignment="1" applyProtection="1">
      <alignment horizontal="center" vertical="center" shrinkToFit="1"/>
      <protection locked="0"/>
    </xf>
    <xf numFmtId="0" fontId="85" fillId="4" borderId="61" xfId="337" applyFont="1" applyFill="1" applyBorder="1" applyAlignment="1" applyProtection="1">
      <alignment horizontal="center" vertical="center" shrinkToFit="1"/>
      <protection locked="0"/>
    </xf>
    <xf numFmtId="0" fontId="85" fillId="14" borderId="71" xfId="337" applyFont="1" applyFill="1" applyBorder="1" applyAlignment="1">
      <alignment horizontal="center" vertical="center" shrinkToFit="1"/>
    </xf>
    <xf numFmtId="0" fontId="85" fillId="6" borderId="72" xfId="337" applyFont="1" applyFill="1" applyBorder="1" applyAlignment="1">
      <alignment horizontal="center" vertical="center" shrinkToFit="1"/>
    </xf>
    <xf numFmtId="0" fontId="112" fillId="0" borderId="58" xfId="335" applyFont="1" applyBorder="1" applyAlignment="1">
      <alignment horizontal="center" vertical="center" shrinkToFit="1"/>
    </xf>
    <xf numFmtId="0" fontId="85" fillId="14" borderId="3" xfId="335" applyFont="1" applyFill="1" applyBorder="1" applyAlignment="1" applyProtection="1">
      <alignment horizontal="center" vertical="center"/>
      <protection locked="0"/>
    </xf>
    <xf numFmtId="0" fontId="85" fillId="14" borderId="4" xfId="335" applyFont="1" applyFill="1" applyBorder="1" applyAlignment="1" applyProtection="1">
      <alignment horizontal="center" vertical="center"/>
      <protection locked="0"/>
    </xf>
    <xf numFmtId="0" fontId="78" fillId="0" borderId="0" xfId="335" applyFont="1" applyAlignment="1"/>
    <xf numFmtId="0" fontId="85" fillId="0" borderId="35" xfId="336" applyFont="1" applyBorder="1" applyAlignment="1" applyProtection="1">
      <alignment horizontal="center" vertical="center" shrinkToFit="1"/>
      <protection locked="0"/>
    </xf>
    <xf numFmtId="178" fontId="82" fillId="0" borderId="27" xfId="338" applyNumberFormat="1" applyFont="1" applyFill="1" applyBorder="1" applyAlignment="1" applyProtection="1">
      <alignment horizontal="center" vertical="center" shrinkToFit="1"/>
    </xf>
    <xf numFmtId="178" fontId="82" fillId="0" borderId="27" xfId="339" applyNumberFormat="1" applyFont="1" applyFill="1" applyBorder="1" applyAlignment="1" applyProtection="1">
      <alignment horizontal="center" vertical="center" shrinkToFit="1"/>
    </xf>
    <xf numFmtId="178" fontId="85" fillId="0" borderId="34" xfId="339" applyNumberFormat="1" applyFont="1" applyFill="1" applyBorder="1" applyAlignment="1" applyProtection="1">
      <alignment horizontal="center" vertical="center" shrinkToFit="1"/>
      <protection hidden="1"/>
    </xf>
    <xf numFmtId="189" fontId="85" fillId="0" borderId="77" xfId="337" applyNumberFormat="1" applyFont="1" applyBorder="1" applyAlignment="1" applyProtection="1">
      <alignment horizontal="center" vertical="center" shrinkToFit="1"/>
      <protection hidden="1"/>
    </xf>
    <xf numFmtId="189" fontId="85" fillId="15" borderId="51" xfId="335" applyNumberFormat="1" applyFont="1" applyFill="1" applyBorder="1" applyAlignment="1">
      <alignment horizontal="left" vertical="center" wrapText="1" shrinkToFit="1"/>
    </xf>
    <xf numFmtId="189" fontId="85" fillId="0" borderId="58" xfId="335" applyNumberFormat="1" applyFont="1" applyBorder="1" applyAlignment="1">
      <alignment horizontal="center" vertical="center" shrinkToFit="1"/>
    </xf>
    <xf numFmtId="9" fontId="85" fillId="0" borderId="34" xfId="338" applyFont="1" applyFill="1" applyBorder="1" applyAlignment="1" applyProtection="1">
      <alignment horizontal="center" vertical="center" shrinkToFit="1"/>
      <protection locked="0"/>
    </xf>
    <xf numFmtId="9" fontId="85" fillId="0" borderId="35" xfId="338" applyFont="1" applyFill="1" applyBorder="1" applyAlignment="1" applyProtection="1">
      <alignment horizontal="center" vertical="center" shrinkToFit="1"/>
      <protection locked="0"/>
    </xf>
    <xf numFmtId="0" fontId="85" fillId="0" borderId="0" xfId="335" applyFont="1" applyAlignment="1" applyProtection="1">
      <alignment horizontal="left" vertical="center"/>
      <protection locked="0"/>
    </xf>
    <xf numFmtId="0" fontId="85" fillId="0" borderId="39" xfId="336" applyFont="1" applyBorder="1" applyAlignment="1" applyProtection="1">
      <alignment horizontal="center" vertical="center" shrinkToFit="1"/>
      <protection locked="0"/>
    </xf>
    <xf numFmtId="178" fontId="82" fillId="0" borderId="41" xfId="338" applyNumberFormat="1" applyFont="1" applyFill="1" applyBorder="1" applyAlignment="1" applyProtection="1">
      <alignment horizontal="center" vertical="center" shrinkToFit="1"/>
    </xf>
    <xf numFmtId="178" fontId="82" fillId="0" borderId="41" xfId="339" applyNumberFormat="1" applyFont="1" applyFill="1" applyBorder="1" applyAlignment="1" applyProtection="1">
      <alignment horizontal="center" vertical="center" shrinkToFit="1"/>
    </xf>
    <xf numFmtId="178" fontId="85" fillId="0" borderId="38" xfId="339" applyNumberFormat="1" applyFont="1" applyFill="1" applyBorder="1" applyAlignment="1" applyProtection="1">
      <alignment horizontal="center" vertical="center" shrinkToFit="1"/>
      <protection hidden="1"/>
    </xf>
    <xf numFmtId="189" fontId="85" fillId="0" borderId="80" xfId="337" applyNumberFormat="1" applyFont="1" applyBorder="1" applyAlignment="1" applyProtection="1">
      <alignment horizontal="center" vertical="center" shrinkToFit="1"/>
      <protection hidden="1"/>
    </xf>
    <xf numFmtId="9" fontId="85" fillId="0" borderId="38" xfId="339" applyFont="1" applyFill="1" applyBorder="1" applyAlignment="1" applyProtection="1">
      <alignment horizontal="center" vertical="center" shrinkToFit="1"/>
      <protection locked="0"/>
    </xf>
    <xf numFmtId="9" fontId="85" fillId="0" borderId="39" xfId="339" applyFont="1" applyFill="1" applyBorder="1" applyAlignment="1" applyProtection="1">
      <alignment horizontal="center" vertical="center" shrinkToFit="1"/>
      <protection locked="0"/>
    </xf>
    <xf numFmtId="0" fontId="85" fillId="0" borderId="15" xfId="336" applyFont="1" applyBorder="1" applyAlignment="1" applyProtection="1">
      <alignment horizontal="center" vertical="center" shrinkToFit="1"/>
      <protection locked="0"/>
    </xf>
    <xf numFmtId="0" fontId="85" fillId="0" borderId="54" xfId="335" applyFont="1" applyBorder="1" applyAlignment="1" applyProtection="1">
      <alignment horizontal="center" vertical="center" shrinkToFit="1"/>
      <protection locked="0"/>
    </xf>
    <xf numFmtId="0" fontId="85" fillId="0" borderId="14" xfId="335" applyFont="1" applyBorder="1" applyAlignment="1" applyProtection="1">
      <alignment horizontal="center" vertical="center" shrinkToFit="1"/>
      <protection locked="0"/>
    </xf>
    <xf numFmtId="178" fontId="82" fillId="0" borderId="46" xfId="338" applyNumberFormat="1" applyFont="1" applyFill="1" applyBorder="1" applyAlignment="1" applyProtection="1">
      <alignment horizontal="center" vertical="center" shrinkToFit="1"/>
    </xf>
    <xf numFmtId="178" fontId="82" fillId="0" borderId="46" xfId="339" applyNumberFormat="1" applyFont="1" applyFill="1" applyBorder="1" applyAlignment="1" applyProtection="1">
      <alignment horizontal="center" vertical="center" shrinkToFit="1"/>
    </xf>
    <xf numFmtId="178" fontId="85" fillId="0" borderId="13" xfId="339" applyNumberFormat="1" applyFont="1" applyFill="1" applyBorder="1" applyAlignment="1" applyProtection="1">
      <alignment horizontal="center" vertical="center" shrinkToFit="1"/>
      <protection hidden="1"/>
    </xf>
    <xf numFmtId="189" fontId="85" fillId="0" borderId="82" xfId="337" applyNumberFormat="1" applyFont="1" applyBorder="1" applyAlignment="1" applyProtection="1">
      <alignment horizontal="center" vertical="center" shrinkToFit="1"/>
      <protection hidden="1"/>
    </xf>
    <xf numFmtId="189" fontId="81" fillId="15" borderId="48" xfId="335" applyNumberFormat="1" applyFont="1" applyFill="1" applyBorder="1" applyAlignment="1">
      <alignment horizontal="left" vertical="center" wrapText="1" shrinkToFit="1"/>
    </xf>
    <xf numFmtId="189" fontId="85" fillId="0" borderId="82" xfId="337" quotePrefix="1" applyNumberFormat="1" applyFont="1" applyBorder="1" applyAlignment="1" applyProtection="1">
      <alignment horizontal="center" vertical="center" shrinkToFit="1"/>
      <protection hidden="1"/>
    </xf>
    <xf numFmtId="189" fontId="93" fillId="0" borderId="58" xfId="335" applyNumberFormat="1" applyFont="1" applyBorder="1" applyAlignment="1">
      <alignment horizontal="center" vertical="center" shrinkToFit="1"/>
    </xf>
    <xf numFmtId="9" fontId="85" fillId="11" borderId="3" xfId="339" applyFont="1" applyFill="1" applyBorder="1" applyAlignment="1" applyProtection="1">
      <alignment horizontal="center" vertical="center" shrinkToFit="1"/>
      <protection locked="0"/>
    </xf>
    <xf numFmtId="9" fontId="85" fillId="11" borderId="4" xfId="339" applyFont="1" applyFill="1" applyBorder="1" applyAlignment="1" applyProtection="1">
      <alignment horizontal="center" vertical="center" shrinkToFit="1"/>
      <protection locked="0"/>
    </xf>
    <xf numFmtId="189" fontId="85" fillId="15" borderId="28" xfId="335" applyNumberFormat="1" applyFont="1" applyFill="1" applyBorder="1" applyAlignment="1">
      <alignment horizontal="left" vertical="center" wrapText="1" shrinkToFit="1"/>
    </xf>
    <xf numFmtId="0" fontId="85" fillId="6" borderId="39" xfId="336" applyFont="1" applyFill="1" applyBorder="1" applyAlignment="1" applyProtection="1">
      <alignment horizontal="center" vertical="center" shrinkToFit="1"/>
      <protection locked="0"/>
    </xf>
    <xf numFmtId="178" fontId="82" fillId="6" borderId="41" xfId="338" applyNumberFormat="1" applyFont="1" applyFill="1" applyBorder="1" applyAlignment="1" applyProtection="1">
      <alignment horizontal="center" vertical="center" shrinkToFit="1"/>
    </xf>
    <xf numFmtId="178" fontId="82" fillId="6" borderId="83" xfId="339" applyNumberFormat="1" applyFont="1" applyFill="1" applyBorder="1" applyAlignment="1" applyProtection="1">
      <alignment horizontal="center" vertical="center" shrinkToFit="1"/>
    </xf>
    <xf numFmtId="178" fontId="85" fillId="6" borderId="84" xfId="339" applyNumberFormat="1" applyFont="1" applyFill="1" applyBorder="1" applyAlignment="1" applyProtection="1">
      <alignment horizontal="center" vertical="center" shrinkToFit="1"/>
      <protection hidden="1"/>
    </xf>
    <xf numFmtId="189" fontId="85" fillId="6" borderId="80" xfId="337" applyNumberFormat="1" applyFont="1" applyFill="1" applyBorder="1" applyAlignment="1" applyProtection="1">
      <alignment horizontal="center" vertical="center" shrinkToFit="1"/>
      <protection hidden="1"/>
    </xf>
    <xf numFmtId="189" fontId="85" fillId="6" borderId="45" xfId="335" applyNumberFormat="1" applyFont="1" applyFill="1" applyBorder="1" applyAlignment="1">
      <alignment horizontal="left" vertical="center" wrapText="1" shrinkToFit="1"/>
    </xf>
    <xf numFmtId="9" fontId="85" fillId="11" borderId="38" xfId="339" applyFont="1" applyFill="1" applyBorder="1" applyAlignment="1" applyProtection="1">
      <alignment horizontal="center" vertical="center" shrinkToFit="1"/>
      <protection locked="0"/>
    </xf>
    <xf numFmtId="9" fontId="85" fillId="11" borderId="39" xfId="339" applyFont="1" applyFill="1" applyBorder="1" applyAlignment="1" applyProtection="1">
      <alignment horizontal="center" vertical="center" shrinkToFit="1"/>
      <protection locked="0"/>
    </xf>
    <xf numFmtId="178" fontId="82" fillId="0" borderId="83" xfId="339" applyNumberFormat="1" applyFont="1" applyFill="1" applyBorder="1" applyAlignment="1" applyProtection="1">
      <alignment horizontal="center" vertical="center" shrinkToFit="1"/>
    </xf>
    <xf numFmtId="178" fontId="85" fillId="0" borderId="84" xfId="339" applyNumberFormat="1" applyFont="1" applyFill="1" applyBorder="1" applyAlignment="1" applyProtection="1">
      <alignment horizontal="center" vertical="center" shrinkToFit="1"/>
      <protection hidden="1"/>
    </xf>
    <xf numFmtId="189" fontId="85" fillId="0" borderId="89" xfId="337" quotePrefix="1" applyNumberFormat="1" applyFont="1" applyBorder="1" applyAlignment="1" applyProtection="1">
      <alignment horizontal="center" vertical="center" shrinkToFit="1"/>
      <protection hidden="1"/>
    </xf>
    <xf numFmtId="189" fontId="85" fillId="15" borderId="45" xfId="335" applyNumberFormat="1" applyFont="1" applyFill="1" applyBorder="1" applyAlignment="1">
      <alignment horizontal="left" vertical="center" wrapText="1" shrinkToFit="1"/>
    </xf>
    <xf numFmtId="0" fontId="85" fillId="0" borderId="90" xfId="336" applyFont="1" applyBorder="1" applyAlignment="1" applyProtection="1">
      <alignment horizontal="center" vertical="center" shrinkToFit="1"/>
      <protection locked="0"/>
    </xf>
    <xf numFmtId="189" fontId="85" fillId="15" borderId="45" xfId="335" quotePrefix="1" applyNumberFormat="1" applyFont="1" applyFill="1" applyBorder="1" applyAlignment="1">
      <alignment horizontal="left" vertical="center" wrapText="1" shrinkToFit="1"/>
    </xf>
    <xf numFmtId="0" fontId="85" fillId="6" borderId="15" xfId="336" applyFont="1" applyFill="1" applyBorder="1" applyAlignment="1" applyProtection="1">
      <alignment horizontal="center" vertical="center" shrinkToFit="1"/>
      <protection locked="0"/>
    </xf>
    <xf numFmtId="178" fontId="82" fillId="6" borderId="46" xfId="338" applyNumberFormat="1" applyFont="1" applyFill="1" applyBorder="1" applyAlignment="1" applyProtection="1">
      <alignment horizontal="center" vertical="center" shrinkToFit="1"/>
    </xf>
    <xf numFmtId="178" fontId="82" fillId="6" borderId="46" xfId="339" applyNumberFormat="1" applyFont="1" applyFill="1" applyBorder="1" applyAlignment="1" applyProtection="1">
      <alignment horizontal="center" vertical="center" shrinkToFit="1"/>
    </xf>
    <xf numFmtId="178" fontId="85" fillId="6" borderId="13" xfId="339" applyNumberFormat="1" applyFont="1" applyFill="1" applyBorder="1" applyAlignment="1" applyProtection="1">
      <alignment horizontal="center" vertical="center" shrinkToFit="1"/>
      <protection hidden="1"/>
    </xf>
    <xf numFmtId="189" fontId="85" fillId="6" borderId="82" xfId="337" applyNumberFormat="1" applyFont="1" applyFill="1" applyBorder="1" applyAlignment="1" applyProtection="1">
      <alignment horizontal="center" vertical="center" shrinkToFit="1"/>
      <protection hidden="1"/>
    </xf>
    <xf numFmtId="189" fontId="85" fillId="6" borderId="48" xfId="335" quotePrefix="1" applyNumberFormat="1" applyFont="1" applyFill="1" applyBorder="1" applyAlignment="1">
      <alignment horizontal="left" vertical="center" wrapText="1" shrinkToFit="1"/>
    </xf>
    <xf numFmtId="9" fontId="85" fillId="0" borderId="38" xfId="338" applyFont="1" applyFill="1" applyBorder="1" applyAlignment="1" applyProtection="1">
      <alignment horizontal="center" vertical="center" shrinkToFit="1"/>
      <protection locked="0"/>
    </xf>
    <xf numFmtId="9" fontId="85" fillId="0" borderId="39" xfId="338" applyFont="1" applyFill="1" applyBorder="1" applyAlignment="1" applyProtection="1">
      <alignment horizontal="center" vertical="center" shrinkToFit="1"/>
      <protection locked="0"/>
    </xf>
    <xf numFmtId="0" fontId="85" fillId="0" borderId="56" xfId="336" applyFont="1" applyBorder="1" applyAlignment="1" applyProtection="1">
      <alignment horizontal="center" vertical="center" shrinkToFit="1"/>
      <protection locked="0"/>
    </xf>
    <xf numFmtId="178" fontId="82" fillId="0" borderId="0" xfId="338" applyNumberFormat="1" applyFont="1" applyFill="1" applyBorder="1" applyAlignment="1" applyProtection="1">
      <alignment horizontal="center" vertical="center" shrinkToFit="1"/>
    </xf>
    <xf numFmtId="178" fontId="82" fillId="0" borderId="53" xfId="339" applyNumberFormat="1" applyFont="1" applyFill="1" applyBorder="1" applyAlignment="1" applyProtection="1">
      <alignment horizontal="center" vertical="center" shrinkToFit="1"/>
    </xf>
    <xf numFmtId="178" fontId="85" fillId="0" borderId="94" xfId="339" applyNumberFormat="1" applyFont="1" applyFill="1" applyBorder="1" applyAlignment="1" applyProtection="1">
      <alignment horizontal="center" vertical="center" shrinkToFit="1"/>
      <protection hidden="1"/>
    </xf>
    <xf numFmtId="189" fontId="85" fillId="15" borderId="51" xfId="335" quotePrefix="1" applyNumberFormat="1" applyFont="1" applyFill="1" applyBorder="1" applyAlignment="1">
      <alignment horizontal="left" vertical="center" wrapText="1" shrinkToFit="1"/>
    </xf>
    <xf numFmtId="178" fontId="82" fillId="0" borderId="83" xfId="338" applyNumberFormat="1" applyFont="1" applyFill="1" applyBorder="1" applyAlignment="1" applyProtection="1">
      <alignment horizontal="center" vertical="center" shrinkToFit="1"/>
    </xf>
    <xf numFmtId="189" fontId="85" fillId="15" borderId="59" xfId="335" quotePrefix="1" applyNumberFormat="1" applyFont="1" applyFill="1" applyBorder="1" applyAlignment="1">
      <alignment horizontal="left" vertical="center" wrapText="1" shrinkToFit="1"/>
    </xf>
    <xf numFmtId="0" fontId="85" fillId="0" borderId="4" xfId="336" applyFont="1" applyBorder="1" applyAlignment="1" applyProtection="1">
      <alignment horizontal="center" vertical="center" shrinkToFit="1"/>
      <protection locked="0"/>
    </xf>
    <xf numFmtId="178" fontId="82" fillId="0" borderId="20" xfId="338" applyNumberFormat="1" applyFont="1" applyFill="1" applyBorder="1" applyAlignment="1" applyProtection="1">
      <alignment horizontal="center" vertical="center" shrinkToFit="1"/>
    </xf>
    <xf numFmtId="178" fontId="82" fillId="0" borderId="20" xfId="339" applyNumberFormat="1" applyFont="1" applyFill="1" applyBorder="1" applyAlignment="1" applyProtection="1">
      <alignment horizontal="center" vertical="center" shrinkToFit="1"/>
    </xf>
    <xf numFmtId="178" fontId="85" fillId="0" borderId="3" xfId="339" applyNumberFormat="1" applyFont="1" applyFill="1" applyBorder="1" applyAlignment="1" applyProtection="1">
      <alignment horizontal="center" vertical="center" shrinkToFit="1"/>
      <protection hidden="1"/>
    </xf>
    <xf numFmtId="189" fontId="85" fillId="0" borderId="92" xfId="337" applyNumberFormat="1" applyFont="1" applyBorder="1" applyAlignment="1" applyProtection="1">
      <alignment horizontal="center" vertical="center" shrinkToFit="1"/>
      <protection hidden="1"/>
    </xf>
    <xf numFmtId="189" fontId="85" fillId="15" borderId="16" xfId="335" quotePrefix="1" applyNumberFormat="1" applyFont="1" applyFill="1" applyBorder="1" applyAlignment="1">
      <alignment horizontal="left" vertical="center" wrapText="1" shrinkToFit="1"/>
    </xf>
    <xf numFmtId="9" fontId="85" fillId="0" borderId="3" xfId="339" applyFont="1" applyFill="1" applyBorder="1" applyAlignment="1" applyProtection="1">
      <alignment horizontal="center" vertical="center" shrinkToFit="1"/>
      <protection locked="0"/>
    </xf>
    <xf numFmtId="9" fontId="85" fillId="0" borderId="4" xfId="339" applyFont="1" applyFill="1" applyBorder="1" applyAlignment="1" applyProtection="1">
      <alignment horizontal="center" vertical="center" shrinkToFit="1"/>
      <protection locked="0"/>
    </xf>
    <xf numFmtId="0" fontId="85" fillId="0" borderId="39" xfId="336" applyFont="1" applyBorder="1" applyAlignment="1" applyProtection="1">
      <alignment horizontal="center" vertical="center" wrapText="1" shrinkToFit="1"/>
      <protection locked="0"/>
    </xf>
    <xf numFmtId="0" fontId="85" fillId="0" borderId="55" xfId="335" applyFont="1" applyBorder="1" applyAlignment="1" applyProtection="1">
      <alignment horizontal="center" vertical="center" shrinkToFit="1"/>
      <protection locked="0"/>
    </xf>
    <xf numFmtId="0" fontId="85" fillId="0" borderId="57" xfId="335" applyFont="1" applyBorder="1" applyAlignment="1" applyProtection="1">
      <alignment horizontal="center" vertical="center" shrinkToFit="1"/>
      <protection locked="0"/>
    </xf>
    <xf numFmtId="178" fontId="82" fillId="0" borderId="53" xfId="338" applyNumberFormat="1" applyFont="1" applyFill="1" applyBorder="1" applyAlignment="1" applyProtection="1">
      <alignment horizontal="center" vertical="center" shrinkToFit="1"/>
    </xf>
    <xf numFmtId="0" fontId="85" fillId="0" borderId="96" xfId="336" applyFont="1" applyBorder="1" applyAlignment="1" applyProtection="1">
      <alignment horizontal="center" vertical="center" shrinkToFit="1"/>
      <protection locked="0"/>
    </xf>
    <xf numFmtId="0" fontId="85" fillId="0" borderId="85" xfId="335" applyFont="1" applyBorder="1" applyAlignment="1" applyProtection="1">
      <alignment horizontal="center" vertical="center" shrinkToFit="1"/>
      <protection locked="0"/>
    </xf>
    <xf numFmtId="178" fontId="85" fillId="0" borderId="52" xfId="339" applyNumberFormat="1" applyFont="1" applyFill="1" applyBorder="1" applyAlignment="1" applyProtection="1">
      <alignment horizontal="center" vertical="center" shrinkToFit="1"/>
      <protection hidden="1"/>
    </xf>
    <xf numFmtId="193" fontId="85" fillId="0" borderId="54" xfId="335" applyNumberFormat="1" applyFont="1" applyBorder="1" applyAlignment="1" applyProtection="1">
      <alignment horizontal="center" vertical="center" shrinkToFit="1"/>
      <protection locked="0"/>
    </xf>
    <xf numFmtId="193" fontId="85" fillId="0" borderId="47" xfId="335" applyNumberFormat="1" applyFont="1" applyBorder="1" applyAlignment="1" applyProtection="1">
      <alignment horizontal="center" vertical="center" shrinkToFit="1"/>
      <protection locked="0"/>
    </xf>
    <xf numFmtId="189" fontId="85" fillId="0" borderId="95" xfId="337" applyNumberFormat="1" applyFont="1" applyBorder="1" applyAlignment="1" applyProtection="1">
      <alignment horizontal="center" vertical="center" shrinkToFit="1"/>
      <protection hidden="1"/>
    </xf>
    <xf numFmtId="0" fontId="85" fillId="0" borderId="87" xfId="335" applyFont="1" applyBorder="1" applyAlignment="1" applyProtection="1">
      <alignment horizontal="center" vertical="center" shrinkToFit="1"/>
      <protection locked="0"/>
    </xf>
    <xf numFmtId="0" fontId="85" fillId="0" borderId="86" xfId="335" applyFont="1" applyBorder="1" applyAlignment="1" applyProtection="1">
      <alignment horizontal="center" vertical="center" shrinkToFit="1"/>
      <protection locked="0"/>
    </xf>
    <xf numFmtId="0" fontId="85" fillId="0" borderId="88" xfId="335" applyFont="1" applyBorder="1" applyAlignment="1" applyProtection="1">
      <alignment horizontal="center" vertical="center" shrinkToFit="1"/>
      <protection locked="0"/>
    </xf>
    <xf numFmtId="189" fontId="85" fillId="15" borderId="48" xfId="335" quotePrefix="1" applyNumberFormat="1" applyFont="1" applyFill="1" applyBorder="1" applyAlignment="1">
      <alignment horizontal="left" vertical="center" wrapText="1" shrinkToFit="1"/>
    </xf>
    <xf numFmtId="189" fontId="85" fillId="0" borderId="0" xfId="335" applyNumberFormat="1" applyFont="1" applyAlignment="1">
      <alignment horizontal="center" vertical="center" shrinkToFit="1"/>
    </xf>
    <xf numFmtId="0" fontId="85" fillId="0" borderId="97" xfId="336" applyFont="1" applyBorder="1" applyAlignment="1" applyProtection="1">
      <alignment horizontal="center" vertical="center" shrinkToFit="1"/>
      <protection locked="0"/>
    </xf>
    <xf numFmtId="189" fontId="85" fillId="15" borderId="58" xfId="335" applyNumberFormat="1" applyFont="1" applyFill="1" applyBorder="1" applyAlignment="1">
      <alignment horizontal="left" vertical="center" wrapText="1" shrinkToFit="1"/>
    </xf>
    <xf numFmtId="9" fontId="85" fillId="0" borderId="52" xfId="339" applyFont="1" applyFill="1" applyBorder="1" applyAlignment="1" applyProtection="1">
      <alignment horizontal="center" vertical="center" shrinkToFit="1"/>
      <protection locked="0"/>
    </xf>
    <xf numFmtId="9" fontId="85" fillId="0" borderId="97" xfId="339" applyFont="1" applyFill="1" applyBorder="1" applyAlignment="1" applyProtection="1">
      <alignment horizontal="center" vertical="center" shrinkToFit="1"/>
      <protection locked="0"/>
    </xf>
    <xf numFmtId="178" fontId="85" fillId="0" borderId="13" xfId="338" applyNumberFormat="1" applyFont="1" applyFill="1" applyBorder="1" applyAlignment="1" applyProtection="1">
      <alignment horizontal="center" vertical="center" shrinkToFit="1"/>
      <protection hidden="1"/>
    </xf>
    <xf numFmtId="189" fontId="85" fillId="0" borderId="82" xfId="335" applyNumberFormat="1" applyFont="1" applyBorder="1" applyAlignment="1" applyProtection="1">
      <alignment horizontal="center" vertical="center" shrinkToFit="1"/>
      <protection hidden="1"/>
    </xf>
    <xf numFmtId="189" fontId="85" fillId="15" borderId="48" xfId="335" applyNumberFormat="1" applyFont="1" applyFill="1" applyBorder="1" applyAlignment="1">
      <alignment horizontal="left" vertical="center" wrapText="1" shrinkToFit="1"/>
    </xf>
    <xf numFmtId="0" fontId="85" fillId="13" borderId="3" xfId="335" applyFont="1" applyFill="1" applyBorder="1" applyAlignment="1">
      <alignment horizontal="center" vertical="center" shrinkToFit="1"/>
    </xf>
    <xf numFmtId="0" fontId="85" fillId="13" borderId="1" xfId="335" applyFont="1" applyFill="1" applyBorder="1" applyAlignment="1">
      <alignment horizontal="center" vertical="center" wrapText="1" shrinkToFit="1"/>
    </xf>
    <xf numFmtId="194" fontId="112" fillId="0" borderId="0" xfId="335" applyNumberFormat="1" applyFont="1" applyAlignment="1">
      <alignment horizontal="center" vertical="center" shrinkToFit="1"/>
    </xf>
    <xf numFmtId="9" fontId="85" fillId="0" borderId="21" xfId="339" applyFont="1" applyFill="1" applyBorder="1" applyAlignment="1" applyProtection="1">
      <alignment horizontal="center" vertical="center" shrinkToFit="1"/>
      <protection locked="0"/>
    </xf>
    <xf numFmtId="0" fontId="85" fillId="0" borderId="0" xfId="337" applyFont="1" applyAlignment="1" applyProtection="1">
      <alignment horizontal="left" vertical="center"/>
      <protection locked="0"/>
    </xf>
    <xf numFmtId="38" fontId="113" fillId="0" borderId="0" xfId="313" applyNumberFormat="1" applyFont="1" applyAlignment="1" applyProtection="1">
      <alignment vertical="center"/>
      <protection locked="0"/>
    </xf>
    <xf numFmtId="0" fontId="85" fillId="0" borderId="93" xfId="335" applyFont="1" applyBorder="1" applyAlignment="1" applyProtection="1">
      <alignment horizontal="center" vertical="center" shrinkToFit="1"/>
      <protection locked="0"/>
    </xf>
    <xf numFmtId="185" fontId="103" fillId="0" borderId="0" xfId="328" applyNumberFormat="1" applyFont="1">
      <alignment vertical="center"/>
    </xf>
    <xf numFmtId="185" fontId="92" fillId="0" borderId="0" xfId="328" applyNumberFormat="1" applyFont="1">
      <alignment vertical="center"/>
    </xf>
    <xf numFmtId="185" fontId="92" fillId="0" borderId="0" xfId="328" applyNumberFormat="1" applyFont="1" applyAlignment="1">
      <alignment horizontal="right" vertical="center"/>
    </xf>
    <xf numFmtId="185" fontId="92" fillId="0" borderId="0" xfId="328" applyNumberFormat="1" applyFont="1" applyAlignment="1">
      <alignment horizontal="center" vertical="center"/>
    </xf>
    <xf numFmtId="0" fontId="88" fillId="0" borderId="0" xfId="328" applyFont="1">
      <alignment vertical="center"/>
    </xf>
    <xf numFmtId="0" fontId="85" fillId="0" borderId="0" xfId="328" applyFont="1">
      <alignment vertical="center"/>
    </xf>
    <xf numFmtId="0" fontId="85" fillId="0" borderId="0" xfId="328" applyFont="1" applyAlignment="1">
      <alignment horizontal="right" vertical="center"/>
    </xf>
    <xf numFmtId="0" fontId="85" fillId="0" borderId="0" xfId="328" applyFont="1" applyAlignment="1">
      <alignment horizontal="center" vertical="center"/>
    </xf>
    <xf numFmtId="0" fontId="99" fillId="0" borderId="0" xfId="333" applyFont="1" applyFill="1" applyBorder="1" applyAlignment="1">
      <alignment horizontal="left" vertical="center"/>
    </xf>
    <xf numFmtId="0" fontId="93" fillId="0" borderId="0" xfId="328" applyFont="1" applyAlignment="1">
      <alignment horizontal="center" vertical="center"/>
    </xf>
    <xf numFmtId="41" fontId="85" fillId="0" borderId="0" xfId="332" applyFont="1" applyAlignment="1">
      <alignment horizontal="right" vertical="center"/>
    </xf>
    <xf numFmtId="0" fontId="89" fillId="4" borderId="19" xfId="328" applyFont="1" applyFill="1" applyBorder="1" applyAlignment="1">
      <alignment horizontal="left" vertical="center"/>
    </xf>
    <xf numFmtId="0" fontId="89" fillId="4" borderId="20" xfId="328" applyFont="1" applyFill="1" applyBorder="1" applyAlignment="1">
      <alignment horizontal="center" vertical="center"/>
    </xf>
    <xf numFmtId="0" fontId="89" fillId="4" borderId="16" xfId="328" applyFont="1" applyFill="1" applyBorder="1" applyAlignment="1">
      <alignment horizontal="center" vertical="center"/>
    </xf>
    <xf numFmtId="41" fontId="92" fillId="4" borderId="1" xfId="329" applyFont="1" applyFill="1" applyBorder="1" applyAlignment="1">
      <alignment horizontal="center" vertical="center"/>
    </xf>
    <xf numFmtId="0" fontId="92" fillId="4" borderId="1" xfId="328" applyFont="1" applyFill="1" applyBorder="1" applyAlignment="1">
      <alignment horizontal="center" vertical="center"/>
    </xf>
    <xf numFmtId="0" fontId="89" fillId="4" borderId="1" xfId="328" applyFont="1" applyFill="1" applyBorder="1" applyAlignment="1">
      <alignment horizontal="center" vertical="center"/>
    </xf>
    <xf numFmtId="9" fontId="92" fillId="2" borderId="1" xfId="330" applyFont="1" applyFill="1" applyBorder="1" applyAlignment="1">
      <alignment horizontal="center" vertical="center"/>
    </xf>
    <xf numFmtId="0" fontId="92" fillId="2" borderId="1" xfId="328" applyFont="1" applyFill="1" applyBorder="1" applyAlignment="1">
      <alignment horizontal="right" vertical="center"/>
    </xf>
    <xf numFmtId="178" fontId="92" fillId="2" borderId="1" xfId="330" applyNumberFormat="1" applyFont="1" applyFill="1" applyBorder="1" applyAlignment="1">
      <alignment horizontal="center" vertical="center"/>
    </xf>
    <xf numFmtId="0" fontId="92" fillId="2" borderId="1" xfId="328" applyFont="1" applyFill="1" applyBorder="1" applyAlignment="1">
      <alignment horizontal="left" vertical="center" shrinkToFit="1"/>
    </xf>
    <xf numFmtId="0" fontId="92" fillId="5" borderId="1" xfId="328" applyFont="1" applyFill="1" applyBorder="1" applyAlignment="1">
      <alignment horizontal="center" vertical="center"/>
    </xf>
    <xf numFmtId="0" fontId="92" fillId="5" borderId="1" xfId="328" applyFont="1" applyFill="1" applyBorder="1" applyAlignment="1">
      <alignment horizontal="left" vertical="center"/>
    </xf>
    <xf numFmtId="41" fontId="92" fillId="5" borderId="1" xfId="329" applyFont="1" applyFill="1" applyBorder="1" applyAlignment="1">
      <alignment horizontal="right" vertical="center"/>
    </xf>
    <xf numFmtId="178" fontId="92" fillId="5" borderId="1" xfId="330" applyNumberFormat="1" applyFont="1" applyFill="1" applyBorder="1" applyAlignment="1">
      <alignment horizontal="center" vertical="center"/>
    </xf>
    <xf numFmtId="41" fontId="92" fillId="5" borderId="1" xfId="329" applyFont="1" applyFill="1" applyBorder="1" applyAlignment="1">
      <alignment horizontal="left" vertical="center" shrinkToFit="1"/>
    </xf>
    <xf numFmtId="178" fontId="82" fillId="0" borderId="1" xfId="330" applyNumberFormat="1" applyFont="1" applyFill="1" applyBorder="1" applyAlignment="1">
      <alignment horizontal="center" vertical="center"/>
    </xf>
    <xf numFmtId="178" fontId="82" fillId="2" borderId="1" xfId="330" applyNumberFormat="1" applyFont="1" applyFill="1" applyBorder="1" applyAlignment="1">
      <alignment horizontal="center" vertical="center"/>
    </xf>
    <xf numFmtId="0" fontId="82" fillId="2" borderId="1" xfId="328" applyFont="1" applyFill="1" applyBorder="1" applyAlignment="1">
      <alignment horizontal="left" vertical="center" shrinkToFit="1"/>
    </xf>
    <xf numFmtId="0" fontId="92" fillId="5" borderId="1" xfId="328" applyFont="1" applyFill="1" applyBorder="1">
      <alignment vertical="center"/>
    </xf>
    <xf numFmtId="0" fontId="92" fillId="5" borderId="1" xfId="328" applyFont="1" applyFill="1" applyBorder="1" applyAlignment="1">
      <alignment horizontal="right" vertical="center"/>
    </xf>
    <xf numFmtId="186" fontId="80" fillId="5" borderId="1" xfId="328" applyNumberFormat="1" applyFont="1" applyFill="1" applyBorder="1" applyAlignment="1">
      <alignment horizontal="left" vertical="center" shrinkToFit="1"/>
    </xf>
    <xf numFmtId="0" fontId="92" fillId="11" borderId="1" xfId="328" applyFont="1" applyFill="1" applyBorder="1" applyAlignment="1">
      <alignment horizontal="right" vertical="center"/>
    </xf>
    <xf numFmtId="178" fontId="92" fillId="11" borderId="1" xfId="330" applyNumberFormat="1" applyFont="1" applyFill="1" applyBorder="1" applyAlignment="1">
      <alignment horizontal="center" vertical="center"/>
    </xf>
    <xf numFmtId="0" fontId="82" fillId="11" borderId="1" xfId="328" applyFont="1" applyFill="1" applyBorder="1" applyAlignment="1">
      <alignment horizontal="left" vertical="center" shrinkToFit="1"/>
    </xf>
    <xf numFmtId="0" fontId="118" fillId="3" borderId="19" xfId="328" applyFont="1" applyFill="1" applyBorder="1">
      <alignment vertical="center"/>
    </xf>
    <xf numFmtId="0" fontId="118" fillId="3" borderId="16" xfId="328" applyFont="1" applyFill="1" applyBorder="1">
      <alignment vertical="center"/>
    </xf>
    <xf numFmtId="178" fontId="118" fillId="3" borderId="1" xfId="330" applyNumberFormat="1" applyFont="1" applyFill="1" applyBorder="1" applyAlignment="1">
      <alignment horizontal="center" vertical="center"/>
    </xf>
    <xf numFmtId="187" fontId="89" fillId="13" borderId="1" xfId="328" applyNumberFormat="1" applyFont="1" applyFill="1" applyBorder="1" applyAlignment="1">
      <alignment horizontal="left" vertical="center"/>
    </xf>
    <xf numFmtId="41" fontId="118" fillId="13" borderId="1" xfId="329" applyFont="1" applyFill="1" applyBorder="1" applyAlignment="1">
      <alignment horizontal="right" vertical="center"/>
    </xf>
    <xf numFmtId="0" fontId="85" fillId="0" borderId="0" xfId="328" applyFont="1" applyAlignment="1">
      <alignment horizontal="left" vertical="center"/>
    </xf>
    <xf numFmtId="0" fontId="81" fillId="0" borderId="0" xfId="334" applyFont="1" applyAlignment="1">
      <alignment horizontal="center" vertical="center"/>
    </xf>
    <xf numFmtId="41" fontId="82" fillId="5" borderId="1" xfId="329" applyFont="1" applyFill="1" applyBorder="1" applyAlignment="1">
      <alignment horizontal="left" vertical="center" shrinkToFit="1"/>
    </xf>
    <xf numFmtId="0" fontId="82" fillId="2" borderId="1" xfId="328" applyFont="1" applyFill="1" applyBorder="1">
      <alignment vertical="center"/>
    </xf>
    <xf numFmtId="186" fontId="92" fillId="5" borderId="1" xfId="328" applyNumberFormat="1" applyFont="1" applyFill="1" applyBorder="1" applyAlignment="1">
      <alignment horizontal="left" vertical="center" shrinkToFit="1"/>
    </xf>
    <xf numFmtId="38" fontId="120" fillId="0" borderId="0" xfId="319" applyNumberFormat="1" applyFont="1" applyAlignment="1">
      <alignment vertical="center"/>
    </xf>
    <xf numFmtId="38" fontId="121" fillId="0" borderId="0" xfId="319" applyNumberFormat="1" applyFont="1" applyAlignment="1">
      <alignment horizontal="left" vertical="center"/>
    </xf>
    <xf numFmtId="38" fontId="121" fillId="0" borderId="0" xfId="319" applyNumberFormat="1" applyFont="1" applyAlignment="1">
      <alignment horizontal="center" vertical="center"/>
    </xf>
    <xf numFmtId="38" fontId="85" fillId="0" borderId="0" xfId="319" applyNumberFormat="1" applyFont="1" applyAlignment="1">
      <alignment horizontal="center" vertical="center"/>
    </xf>
    <xf numFmtId="0" fontId="85" fillId="0" borderId="0" xfId="319" applyFont="1" applyAlignment="1">
      <alignment horizontal="left" vertical="center"/>
    </xf>
    <xf numFmtId="0" fontId="85" fillId="0" borderId="0" xfId="319" applyFont="1" applyAlignment="1">
      <alignment horizontal="center" vertical="center"/>
    </xf>
    <xf numFmtId="0" fontId="85" fillId="0" borderId="0" xfId="313" applyFont="1" applyAlignment="1" applyProtection="1">
      <alignment horizontal="left" vertical="center"/>
      <protection locked="0"/>
    </xf>
    <xf numFmtId="178" fontId="85" fillId="0" borderId="0" xfId="313" applyNumberFormat="1" applyFont="1" applyAlignment="1" applyProtection="1">
      <alignment horizontal="left" vertical="center"/>
      <protection locked="0"/>
    </xf>
    <xf numFmtId="0" fontId="85" fillId="0" borderId="0" xfId="313" applyFont="1" applyProtection="1">
      <protection locked="0"/>
    </xf>
    <xf numFmtId="38" fontId="93" fillId="0" borderId="0" xfId="319" applyNumberFormat="1" applyFont="1" applyAlignment="1">
      <alignment horizontal="center" vertical="center"/>
    </xf>
    <xf numFmtId="0" fontId="81" fillId="0" borderId="0" xfId="0" applyFont="1">
      <alignment vertical="center"/>
    </xf>
    <xf numFmtId="41" fontId="89" fillId="4" borderId="13" xfId="305" applyFont="1" applyFill="1" applyBorder="1" applyAlignment="1">
      <alignment horizontal="center" vertical="center"/>
    </xf>
    <xf numFmtId="41" fontId="89" fillId="4" borderId="14" xfId="305" applyFont="1" applyFill="1" applyBorder="1" applyAlignment="1">
      <alignment horizontal="center" vertical="center"/>
    </xf>
    <xf numFmtId="178" fontId="89" fillId="4" borderId="15" xfId="300" applyNumberFormat="1" applyFont="1" applyFill="1" applyBorder="1" applyAlignment="1">
      <alignment horizontal="center" vertical="center"/>
    </xf>
    <xf numFmtId="178" fontId="89" fillId="4" borderId="13" xfId="300" applyNumberFormat="1" applyFont="1" applyFill="1" applyBorder="1" applyAlignment="1">
      <alignment horizontal="center" vertical="center"/>
    </xf>
    <xf numFmtId="0" fontId="89" fillId="4" borderId="15" xfId="318" applyFont="1" applyFill="1" applyBorder="1" applyAlignment="1">
      <alignment horizontal="center" vertical="center" shrinkToFit="1"/>
    </xf>
    <xf numFmtId="38" fontId="85" fillId="0" borderId="1" xfId="318" applyNumberFormat="1" applyFont="1" applyBorder="1" applyAlignment="1">
      <alignment horizontal="left" vertical="center"/>
    </xf>
    <xf numFmtId="178" fontId="85" fillId="2" borderId="4" xfId="300" applyNumberFormat="1" applyFont="1" applyFill="1" applyBorder="1" applyAlignment="1">
      <alignment horizontal="center" vertical="center"/>
    </xf>
    <xf numFmtId="178" fontId="85" fillId="2" borderId="3" xfId="300" applyNumberFormat="1" applyFont="1" applyFill="1" applyBorder="1" applyAlignment="1">
      <alignment horizontal="center" vertical="center"/>
    </xf>
    <xf numFmtId="0" fontId="85" fillId="2" borderId="4" xfId="318" applyFont="1" applyFill="1" applyBorder="1" applyAlignment="1">
      <alignment horizontal="left" vertical="center" shrinkToFit="1"/>
    </xf>
    <xf numFmtId="38" fontId="89" fillId="6" borderId="16" xfId="318" applyNumberFormat="1" applyFont="1" applyFill="1" applyBorder="1">
      <alignment vertical="center"/>
    </xf>
    <xf numFmtId="178" fontId="89" fillId="6" borderId="16" xfId="300" applyNumberFormat="1" applyFont="1" applyFill="1" applyBorder="1" applyAlignment="1">
      <alignment horizontal="center" vertical="center"/>
    </xf>
    <xf numFmtId="178" fontId="89" fillId="6" borderId="4" xfId="300" applyNumberFormat="1" applyFont="1" applyFill="1" applyBorder="1" applyAlignment="1">
      <alignment horizontal="center" vertical="center"/>
    </xf>
    <xf numFmtId="178" fontId="89" fillId="6" borderId="3" xfId="300" applyNumberFormat="1" applyFont="1" applyFill="1" applyBorder="1" applyAlignment="1">
      <alignment horizontal="center" vertical="center"/>
    </xf>
    <xf numFmtId="0" fontId="89" fillId="6" borderId="4" xfId="318" applyFont="1" applyFill="1" applyBorder="1" applyAlignment="1">
      <alignment horizontal="left" vertical="center" shrinkToFit="1"/>
    </xf>
    <xf numFmtId="0" fontId="85" fillId="11" borderId="3" xfId="318" applyFont="1" applyFill="1" applyBorder="1" applyAlignment="1"/>
    <xf numFmtId="0" fontId="85" fillId="11" borderId="16" xfId="318" applyFont="1" applyFill="1" applyBorder="1" applyAlignment="1"/>
    <xf numFmtId="0" fontId="93" fillId="0" borderId="16" xfId="318" applyFont="1" applyBorder="1" applyAlignment="1"/>
    <xf numFmtId="178" fontId="89" fillId="3" borderId="16" xfId="300" applyNumberFormat="1" applyFont="1" applyFill="1" applyBorder="1" applyAlignment="1">
      <alignment horizontal="center" vertical="center"/>
    </xf>
    <xf numFmtId="178" fontId="89" fillId="3" borderId="4" xfId="300" applyNumberFormat="1" applyFont="1" applyFill="1" applyBorder="1" applyAlignment="1">
      <alignment horizontal="center" vertical="center"/>
    </xf>
    <xf numFmtId="178" fontId="89" fillId="3" borderId="3" xfId="300" applyNumberFormat="1" applyFont="1" applyFill="1" applyBorder="1" applyAlignment="1">
      <alignment horizontal="center" vertical="center"/>
    </xf>
    <xf numFmtId="0" fontId="89" fillId="3" borderId="4" xfId="318" applyFont="1" applyFill="1" applyBorder="1" applyAlignment="1">
      <alignment horizontal="left" vertical="center" shrinkToFit="1"/>
    </xf>
    <xf numFmtId="0" fontId="102" fillId="0" borderId="0" xfId="0" applyFont="1">
      <alignment vertical="center"/>
    </xf>
    <xf numFmtId="41" fontId="81" fillId="0" borderId="0" xfId="320" applyFont="1">
      <alignment vertical="center"/>
    </xf>
    <xf numFmtId="0" fontId="103" fillId="2" borderId="0" xfId="321" applyFont="1" applyFill="1" applyAlignment="1">
      <alignment vertical="center"/>
    </xf>
    <xf numFmtId="0" fontId="92" fillId="2" borderId="0" xfId="321" applyFont="1" applyFill="1" applyAlignment="1">
      <alignment vertical="center"/>
    </xf>
    <xf numFmtId="178" fontId="92" fillId="2" borderId="0" xfId="322" applyNumberFormat="1" applyFont="1" applyFill="1" applyAlignment="1">
      <alignment vertical="center"/>
    </xf>
    <xf numFmtId="178" fontId="116" fillId="13" borderId="0" xfId="322" applyNumberFormat="1" applyFont="1" applyFill="1" applyAlignment="1">
      <alignment vertical="center"/>
    </xf>
    <xf numFmtId="0" fontId="92" fillId="2" borderId="0" xfId="321" applyFont="1" applyFill="1" applyAlignment="1">
      <alignment vertical="center" shrinkToFit="1"/>
    </xf>
    <xf numFmtId="41" fontId="92" fillId="4" borderId="1" xfId="323" applyFont="1" applyFill="1" applyBorder="1" applyAlignment="1">
      <alignment horizontal="center" vertical="center"/>
    </xf>
    <xf numFmtId="0" fontId="92" fillId="4" borderId="1" xfId="321" applyFont="1" applyFill="1" applyBorder="1" applyAlignment="1">
      <alignment horizontal="center" vertical="center" shrinkToFit="1"/>
    </xf>
    <xf numFmtId="0" fontId="92" fillId="2" borderId="0" xfId="321" applyFont="1" applyFill="1" applyAlignment="1">
      <alignment horizontal="center" vertical="center"/>
    </xf>
    <xf numFmtId="178" fontId="92" fillId="4" borderId="1" xfId="322" applyNumberFormat="1" applyFont="1" applyFill="1" applyBorder="1" applyAlignment="1">
      <alignment horizontal="center" vertical="center"/>
    </xf>
    <xf numFmtId="38" fontId="92" fillId="6" borderId="1" xfId="321" applyNumberFormat="1" applyFont="1" applyFill="1" applyBorder="1" applyAlignment="1">
      <alignment horizontal="left" vertical="center"/>
    </xf>
    <xf numFmtId="178" fontId="92" fillId="6" borderId="1" xfId="322" applyNumberFormat="1" applyFont="1" applyFill="1" applyBorder="1" applyAlignment="1">
      <alignment horizontal="right" vertical="center"/>
    </xf>
    <xf numFmtId="0" fontId="92" fillId="6" borderId="1" xfId="321" applyFont="1" applyFill="1" applyBorder="1" applyAlignment="1">
      <alignment horizontal="right" vertical="center" shrinkToFit="1"/>
    </xf>
    <xf numFmtId="0" fontId="82" fillId="2" borderId="0" xfId="321" applyFont="1" applyFill="1"/>
    <xf numFmtId="38" fontId="82" fillId="2" borderId="1" xfId="321" applyNumberFormat="1" applyFont="1" applyFill="1" applyBorder="1" applyAlignment="1">
      <alignment horizontal="left" vertical="center"/>
    </xf>
    <xf numFmtId="0" fontId="82" fillId="2" borderId="1" xfId="321" applyFont="1" applyFill="1" applyBorder="1" applyAlignment="1">
      <alignment horizontal="right" vertical="center"/>
    </xf>
    <xf numFmtId="178" fontId="82" fillId="2" borderId="1" xfId="322" applyNumberFormat="1" applyFont="1" applyFill="1" applyBorder="1" applyAlignment="1">
      <alignment horizontal="center" vertical="center"/>
    </xf>
    <xf numFmtId="38" fontId="82" fillId="0" borderId="1" xfId="321" applyNumberFormat="1" applyFont="1" applyBorder="1" applyAlignment="1">
      <alignment horizontal="left" vertical="center"/>
    </xf>
    <xf numFmtId="178" fontId="82" fillId="0" borderId="1" xfId="322" applyNumberFormat="1" applyFont="1" applyFill="1" applyBorder="1" applyAlignment="1">
      <alignment horizontal="center" vertical="center"/>
    </xf>
    <xf numFmtId="38" fontId="92" fillId="3" borderId="1" xfId="321" applyNumberFormat="1" applyFont="1" applyFill="1" applyBorder="1" applyAlignment="1">
      <alignment horizontal="left" vertical="center"/>
    </xf>
    <xf numFmtId="0" fontId="92" fillId="3" borderId="1" xfId="321" applyFont="1" applyFill="1" applyBorder="1" applyAlignment="1">
      <alignment horizontal="right" vertical="center"/>
    </xf>
    <xf numFmtId="178" fontId="92" fillId="3" borderId="1" xfId="322" applyNumberFormat="1" applyFont="1" applyFill="1" applyBorder="1" applyAlignment="1">
      <alignment horizontal="center" vertical="center"/>
    </xf>
    <xf numFmtId="0" fontId="92" fillId="3" borderId="1" xfId="324" applyFont="1" applyFill="1" applyBorder="1" applyAlignment="1">
      <alignment horizontal="right" vertical="center" shrinkToFit="1"/>
    </xf>
    <xf numFmtId="38" fontId="82" fillId="7" borderId="1" xfId="321" applyNumberFormat="1" applyFont="1" applyFill="1" applyBorder="1" applyAlignment="1">
      <alignment horizontal="left" vertical="center"/>
    </xf>
    <xf numFmtId="178" fontId="82" fillId="7" borderId="1" xfId="322" applyNumberFormat="1" applyFont="1" applyFill="1" applyBorder="1" applyAlignment="1">
      <alignment horizontal="center" vertical="center"/>
    </xf>
    <xf numFmtId="0" fontId="82" fillId="7" borderId="1" xfId="316" applyFont="1" applyFill="1" applyBorder="1" applyAlignment="1">
      <alignment horizontal="right" vertical="center" shrinkToFit="1"/>
    </xf>
    <xf numFmtId="178" fontId="82" fillId="0" borderId="1" xfId="322" applyNumberFormat="1" applyFont="1" applyBorder="1" applyAlignment="1">
      <alignment horizontal="center" vertical="center"/>
    </xf>
    <xf numFmtId="0" fontId="82" fillId="0" borderId="1" xfId="316" applyFont="1" applyBorder="1" applyAlignment="1">
      <alignment horizontal="right" vertical="center" shrinkToFit="1"/>
    </xf>
    <xf numFmtId="38" fontId="82" fillId="6" borderId="1" xfId="321" applyNumberFormat="1" applyFont="1" applyFill="1" applyBorder="1" applyAlignment="1">
      <alignment horizontal="left" vertical="center"/>
    </xf>
    <xf numFmtId="178" fontId="82" fillId="6" borderId="1" xfId="322" applyNumberFormat="1" applyFont="1" applyFill="1" applyBorder="1" applyAlignment="1">
      <alignment horizontal="center" vertical="center"/>
    </xf>
    <xf numFmtId="0" fontId="82" fillId="6" borderId="1" xfId="316" applyFont="1" applyFill="1" applyBorder="1" applyAlignment="1">
      <alignment horizontal="right" vertical="center" shrinkToFit="1"/>
    </xf>
    <xf numFmtId="0" fontId="92" fillId="3" borderId="1" xfId="316" applyFont="1" applyFill="1" applyBorder="1" applyAlignment="1">
      <alignment horizontal="right" vertical="center" shrinkToFit="1"/>
    </xf>
    <xf numFmtId="0" fontId="82" fillId="2" borderId="0" xfId="321" applyFont="1" applyFill="1" applyAlignment="1">
      <alignment vertical="center"/>
    </xf>
    <xf numFmtId="178" fontId="82" fillId="2" borderId="0" xfId="322" applyNumberFormat="1" applyFont="1" applyFill="1" applyAlignment="1">
      <alignment vertical="center"/>
    </xf>
    <xf numFmtId="0" fontId="82" fillId="2" borderId="0" xfId="321" applyFont="1" applyFill="1" applyAlignment="1">
      <alignment vertical="center" shrinkToFit="1"/>
    </xf>
    <xf numFmtId="9" fontId="82" fillId="2" borderId="0" xfId="322" applyFont="1" applyFill="1" applyAlignment="1">
      <alignment horizontal="center" vertical="center" shrinkToFit="1"/>
    </xf>
    <xf numFmtId="0" fontId="122" fillId="2" borderId="0" xfId="321" applyFont="1" applyFill="1"/>
    <xf numFmtId="0" fontId="123" fillId="2" borderId="0" xfId="321" applyFont="1" applyFill="1" applyAlignment="1">
      <alignment vertical="center"/>
    </xf>
    <xf numFmtId="9" fontId="118" fillId="2" borderId="0" xfId="322" applyFont="1" applyFill="1" applyAlignment="1">
      <alignment horizontal="center" shrinkToFit="1"/>
    </xf>
    <xf numFmtId="178" fontId="119" fillId="0" borderId="1" xfId="302" applyNumberFormat="1" applyFont="1" applyBorder="1" applyAlignment="1">
      <alignment horizontal="center" vertical="center"/>
    </xf>
    <xf numFmtId="178" fontId="119" fillId="0" borderId="1" xfId="322" applyNumberFormat="1" applyFont="1" applyBorder="1" applyAlignment="1">
      <alignment horizontal="center" vertical="center"/>
    </xf>
    <xf numFmtId="178" fontId="118" fillId="12" borderId="1" xfId="322" applyNumberFormat="1" applyFont="1" applyFill="1" applyBorder="1" applyAlignment="1">
      <alignment horizontal="center" vertical="center"/>
    </xf>
    <xf numFmtId="0" fontId="118" fillId="2" borderId="0" xfId="321" applyFont="1" applyFill="1" applyAlignment="1">
      <alignment vertical="center"/>
    </xf>
    <xf numFmtId="178" fontId="118" fillId="2" borderId="0" xfId="322" applyNumberFormat="1" applyFont="1" applyFill="1" applyAlignment="1">
      <alignment vertical="center"/>
    </xf>
    <xf numFmtId="184" fontId="118" fillId="2" borderId="0" xfId="328" applyNumberFormat="1" applyFont="1" applyFill="1" applyAlignment="1">
      <alignment horizontal="center" vertical="center" shrinkToFit="1"/>
    </xf>
    <xf numFmtId="41" fontId="92" fillId="4" borderId="16" xfId="323" applyFont="1" applyFill="1" applyBorder="1" applyAlignment="1">
      <alignment horizontal="center" vertical="center"/>
    </xf>
    <xf numFmtId="9" fontId="82" fillId="2" borderId="0" xfId="322" applyFont="1" applyFill="1" applyAlignment="1"/>
    <xf numFmtId="178" fontId="92" fillId="22" borderId="0" xfId="327" applyNumberFormat="1" applyFont="1" applyFill="1" applyAlignment="1">
      <alignment vertical="center"/>
    </xf>
    <xf numFmtId="0" fontId="118" fillId="2" borderId="0" xfId="321" applyFont="1" applyFill="1" applyAlignment="1">
      <alignment vertical="center" shrinkToFit="1"/>
    </xf>
    <xf numFmtId="0" fontId="124" fillId="2" borderId="0" xfId="316" applyFont="1" applyFill="1" applyAlignment="1">
      <alignment vertical="center"/>
    </xf>
    <xf numFmtId="0" fontId="118" fillId="2" borderId="0" xfId="316" applyFont="1" applyFill="1" applyAlignment="1">
      <alignment vertical="center"/>
    </xf>
    <xf numFmtId="178" fontId="118" fillId="2" borderId="0" xfId="302" applyNumberFormat="1" applyFont="1" applyFill="1" applyAlignment="1">
      <alignment vertical="center"/>
    </xf>
    <xf numFmtId="0" fontId="118" fillId="2" borderId="0" xfId="316" applyFont="1" applyFill="1" applyAlignment="1">
      <alignment vertical="center" shrinkToFit="1"/>
    </xf>
    <xf numFmtId="0" fontId="92" fillId="2" borderId="0" xfId="316" applyFont="1" applyFill="1" applyAlignment="1">
      <alignment vertical="center" shrinkToFit="1"/>
    </xf>
    <xf numFmtId="0" fontId="92" fillId="4" borderId="1" xfId="316" applyFont="1" applyFill="1" applyBorder="1" applyAlignment="1">
      <alignment horizontal="center" vertical="center" shrinkToFit="1"/>
    </xf>
    <xf numFmtId="41" fontId="92" fillId="4" borderId="1" xfId="305" applyFont="1" applyFill="1" applyBorder="1" applyAlignment="1">
      <alignment horizontal="center" vertical="center"/>
    </xf>
    <xf numFmtId="178" fontId="92" fillId="4" borderId="1" xfId="302" applyNumberFormat="1" applyFont="1" applyFill="1" applyBorder="1" applyAlignment="1">
      <alignment horizontal="center" vertical="center"/>
    </xf>
    <xf numFmtId="38" fontId="125" fillId="0" borderId="0" xfId="313" applyNumberFormat="1" applyFont="1" applyAlignment="1" applyProtection="1">
      <alignment vertical="center"/>
      <protection locked="0"/>
    </xf>
    <xf numFmtId="0" fontId="78" fillId="0" borderId="0" xfId="0" applyFont="1" applyAlignment="1">
      <alignment horizontal="center" vertical="center"/>
    </xf>
    <xf numFmtId="0" fontId="78" fillId="0" borderId="0" xfId="0" quotePrefix="1" applyFont="1" applyAlignment="1">
      <alignment horizontal="center" vertical="center"/>
    </xf>
    <xf numFmtId="0" fontId="126" fillId="0" borderId="0" xfId="0" applyFont="1" applyAlignment="1">
      <alignment horizontal="center" vertical="center"/>
    </xf>
    <xf numFmtId="0" fontId="114" fillId="21" borderId="141" xfId="0" quotePrefix="1" applyFont="1" applyFill="1" applyBorder="1" applyAlignment="1">
      <alignment horizontal="center" vertical="center"/>
    </xf>
    <xf numFmtId="0" fontId="114" fillId="21" borderId="141" xfId="0" applyFont="1" applyFill="1" applyBorder="1" applyAlignment="1">
      <alignment horizontal="center" vertical="center"/>
    </xf>
    <xf numFmtId="0" fontId="114" fillId="0" borderId="0" xfId="0" quotePrefix="1" applyFont="1" applyAlignment="1">
      <alignment horizontal="center" vertical="center"/>
    </xf>
    <xf numFmtId="0" fontId="78" fillId="0" borderId="0" xfId="0" applyFont="1" applyAlignment="1">
      <alignment horizontal="left" vertical="top" wrapText="1"/>
    </xf>
    <xf numFmtId="0" fontId="78" fillId="0" borderId="0" xfId="0" applyFont="1" applyAlignment="1">
      <alignment horizontal="left" vertical="center"/>
    </xf>
    <xf numFmtId="0" fontId="114" fillId="0" borderId="0" xfId="0" applyFont="1" applyAlignment="1">
      <alignment horizontal="center" vertical="center" wrapText="1"/>
    </xf>
    <xf numFmtId="0" fontId="78" fillId="0" borderId="0" xfId="0" applyFont="1" applyAlignment="1">
      <alignment horizontal="center" vertical="top"/>
    </xf>
    <xf numFmtId="194" fontId="78" fillId="0" borderId="0" xfId="335" applyNumberFormat="1" applyFont="1">
      <alignment vertical="center"/>
    </xf>
    <xf numFmtId="189" fontId="127" fillId="13" borderId="9" xfId="335" applyNumberFormat="1" applyFont="1" applyFill="1" applyBorder="1" applyAlignment="1">
      <alignment horizontal="center" vertical="center" shrinkToFit="1"/>
    </xf>
    <xf numFmtId="0" fontId="128" fillId="0" borderId="0" xfId="0" applyFont="1">
      <alignment vertical="center"/>
    </xf>
    <xf numFmtId="0" fontId="87" fillId="0" borderId="0" xfId="367" applyFont="1">
      <alignment vertical="center"/>
    </xf>
    <xf numFmtId="9" fontId="78" fillId="0" borderId="0" xfId="367" applyNumberFormat="1" applyFont="1">
      <alignment vertical="center"/>
    </xf>
    <xf numFmtId="178" fontId="78" fillId="0" borderId="0" xfId="367" applyNumberFormat="1" applyFont="1">
      <alignment vertical="center"/>
    </xf>
    <xf numFmtId="0" fontId="130" fillId="0" borderId="0" xfId="367" applyFont="1">
      <alignment vertical="center"/>
    </xf>
    <xf numFmtId="38" fontId="85" fillId="0" borderId="49" xfId="335" applyNumberFormat="1" applyFont="1" applyBorder="1" applyAlignment="1" applyProtection="1">
      <alignment horizontal="center" vertical="center" shrinkToFit="1"/>
      <protection locked="0"/>
    </xf>
    <xf numFmtId="38" fontId="85" fillId="0" borderId="29" xfId="335" applyNumberFormat="1" applyFont="1" applyBorder="1" applyAlignment="1" applyProtection="1">
      <alignment horizontal="center" vertical="center" shrinkToFit="1"/>
      <protection locked="0"/>
    </xf>
    <xf numFmtId="38" fontId="85" fillId="0" borderId="74" xfId="335" applyNumberFormat="1" applyFont="1" applyBorder="1" applyAlignment="1" applyProtection="1">
      <alignment horizontal="center" vertical="center" shrinkToFit="1"/>
      <protection locked="0"/>
    </xf>
    <xf numFmtId="38" fontId="85" fillId="6" borderId="40" xfId="335" applyNumberFormat="1" applyFont="1" applyFill="1" applyBorder="1" applyAlignment="1" applyProtection="1">
      <alignment horizontal="center" vertical="center" shrinkToFit="1"/>
      <protection locked="0"/>
    </xf>
    <xf numFmtId="38" fontId="85" fillId="6" borderId="44" xfId="335" applyNumberFormat="1" applyFont="1" applyFill="1" applyBorder="1" applyAlignment="1" applyProtection="1">
      <alignment horizontal="center" vertical="center" shrinkToFit="1"/>
      <protection locked="0"/>
    </xf>
    <xf numFmtId="38" fontId="85" fillId="6" borderId="78" xfId="335" applyNumberFormat="1" applyFont="1" applyFill="1" applyBorder="1" applyAlignment="1" applyProtection="1">
      <alignment horizontal="center" vertical="center" shrinkToFit="1"/>
      <protection locked="0"/>
    </xf>
    <xf numFmtId="38" fontId="85" fillId="0" borderId="86" xfId="335" applyNumberFormat="1" applyFont="1" applyBorder="1" applyAlignment="1" applyProtection="1">
      <alignment horizontal="center" vertical="center" shrinkToFit="1"/>
      <protection locked="0"/>
    </xf>
    <xf numFmtId="38" fontId="85" fillId="0" borderId="87" xfId="335" applyNumberFormat="1" applyFont="1" applyBorder="1" applyAlignment="1" applyProtection="1">
      <alignment horizontal="center" vertical="center" shrinkToFit="1"/>
      <protection locked="0"/>
    </xf>
    <xf numFmtId="38" fontId="85" fillId="0" borderId="85" xfId="335" applyNumberFormat="1" applyFont="1" applyBorder="1" applyAlignment="1" applyProtection="1">
      <alignment horizontal="center" vertical="center" shrinkToFit="1"/>
      <protection locked="0"/>
    </xf>
    <xf numFmtId="201" fontId="85" fillId="0" borderId="86" xfId="338" applyNumberFormat="1" applyFont="1" applyFill="1" applyBorder="1" applyAlignment="1" applyProtection="1">
      <alignment horizontal="center" vertical="center" shrinkToFit="1"/>
      <protection locked="0"/>
    </xf>
    <xf numFmtId="201" fontId="85" fillId="0" borderId="87" xfId="338" applyNumberFormat="1" applyFont="1" applyFill="1" applyBorder="1" applyAlignment="1" applyProtection="1">
      <alignment horizontal="center" vertical="center" shrinkToFit="1"/>
      <protection locked="0"/>
    </xf>
    <xf numFmtId="201" fontId="85" fillId="0" borderId="85" xfId="338" applyNumberFormat="1" applyFont="1" applyFill="1" applyBorder="1" applyAlignment="1" applyProtection="1">
      <alignment horizontal="center" vertical="center" shrinkToFit="1"/>
      <protection locked="0"/>
    </xf>
    <xf numFmtId="189" fontId="85" fillId="0" borderId="62" xfId="338" applyNumberFormat="1" applyFont="1" applyFill="1" applyBorder="1" applyAlignment="1" applyProtection="1">
      <alignment horizontal="center" vertical="center" shrinkToFit="1"/>
      <protection locked="0"/>
    </xf>
    <xf numFmtId="189" fontId="85" fillId="0" borderId="23" xfId="338" applyNumberFormat="1" applyFont="1" applyFill="1" applyBorder="1" applyAlignment="1" applyProtection="1">
      <alignment horizontal="center" vertical="center" shrinkToFit="1"/>
      <protection locked="0"/>
    </xf>
    <xf numFmtId="189" fontId="85" fillId="0" borderId="96" xfId="338" applyNumberFormat="1" applyFont="1" applyFill="1" applyBorder="1" applyAlignment="1" applyProtection="1">
      <alignment horizontal="center" vertical="center" shrinkToFit="1"/>
      <protection locked="0"/>
    </xf>
    <xf numFmtId="189" fontId="85" fillId="0" borderId="1" xfId="338" applyNumberFormat="1" applyFont="1" applyFill="1" applyBorder="1" applyAlignment="1" applyProtection="1">
      <alignment horizontal="center" vertical="center" shrinkToFit="1"/>
      <protection locked="0"/>
    </xf>
    <xf numFmtId="189" fontId="85" fillId="0" borderId="19" xfId="338" applyNumberFormat="1" applyFont="1" applyFill="1" applyBorder="1" applyAlignment="1" applyProtection="1">
      <alignment horizontal="center" vertical="center" shrinkToFit="1"/>
      <protection locked="0"/>
    </xf>
    <xf numFmtId="189" fontId="85" fillId="0" borderId="12" xfId="338" applyNumberFormat="1" applyFont="1" applyFill="1" applyBorder="1" applyAlignment="1" applyProtection="1">
      <alignment horizontal="center" vertical="center" shrinkToFit="1"/>
      <protection locked="0"/>
    </xf>
    <xf numFmtId="189" fontId="85" fillId="0" borderId="91" xfId="338" applyNumberFormat="1" applyFont="1" applyFill="1" applyBorder="1" applyAlignment="1" applyProtection="1">
      <alignment horizontal="center" vertical="center" shrinkToFit="1"/>
      <protection locked="0"/>
    </xf>
    <xf numFmtId="185" fontId="85" fillId="6" borderId="54" xfId="335" applyNumberFormat="1" applyFont="1" applyFill="1" applyBorder="1" applyAlignment="1" applyProtection="1">
      <alignment horizontal="center" vertical="center" shrinkToFit="1"/>
      <protection locked="0"/>
    </xf>
    <xf numFmtId="185" fontId="85" fillId="6" borderId="47" xfId="335" applyNumberFormat="1" applyFont="1" applyFill="1" applyBorder="1" applyAlignment="1" applyProtection="1">
      <alignment horizontal="center" vertical="center" shrinkToFit="1"/>
      <protection locked="0"/>
    </xf>
    <xf numFmtId="185" fontId="85" fillId="6" borderId="14" xfId="335" applyNumberFormat="1" applyFont="1" applyFill="1" applyBorder="1" applyAlignment="1" applyProtection="1">
      <alignment horizontal="center" vertical="center" shrinkToFit="1"/>
      <protection locked="0"/>
    </xf>
    <xf numFmtId="189" fontId="85" fillId="0" borderId="98" xfId="338" applyNumberFormat="1" applyFont="1" applyFill="1" applyBorder="1" applyAlignment="1" applyProtection="1">
      <alignment horizontal="center" vertical="center" shrinkToFit="1"/>
      <protection locked="0"/>
    </xf>
    <xf numFmtId="0" fontId="80" fillId="0" borderId="0" xfId="367" applyFont="1">
      <alignment vertical="center"/>
    </xf>
    <xf numFmtId="0" fontId="80" fillId="0" borderId="0" xfId="367" applyFont="1" applyAlignment="1">
      <alignment horizontal="right" vertical="center"/>
    </xf>
    <xf numFmtId="185" fontId="67" fillId="2" borderId="0" xfId="369" applyNumberFormat="1" applyFont="1" applyFill="1" applyAlignment="1">
      <alignment vertical="center"/>
    </xf>
    <xf numFmtId="185" fontId="69" fillId="2" borderId="0" xfId="369" applyNumberFormat="1" applyFont="1" applyFill="1" applyAlignment="1">
      <alignment horizontal="center" vertical="center"/>
    </xf>
    <xf numFmtId="185" fontId="69" fillId="2" borderId="0" xfId="369" applyNumberFormat="1" applyFont="1" applyFill="1" applyAlignment="1">
      <alignment vertical="center"/>
    </xf>
    <xf numFmtId="41" fontId="69" fillId="2" borderId="0" xfId="305" applyFont="1" applyFill="1" applyBorder="1" applyAlignment="1">
      <alignment horizontal="left" vertical="center"/>
    </xf>
    <xf numFmtId="41" fontId="69" fillId="2" borderId="0" xfId="305" applyFont="1" applyFill="1" applyBorder="1" applyAlignment="1">
      <alignment horizontal="center" vertical="center"/>
    </xf>
    <xf numFmtId="0" fontId="69" fillId="2" borderId="0" xfId="369" applyFont="1" applyFill="1" applyAlignment="1">
      <alignment vertical="center"/>
    </xf>
    <xf numFmtId="41" fontId="69" fillId="2" borderId="0" xfId="305" applyFont="1" applyFill="1" applyAlignment="1">
      <alignment vertical="center"/>
    </xf>
    <xf numFmtId="0" fontId="69" fillId="2" borderId="0" xfId="369" applyFont="1" applyFill="1" applyAlignment="1">
      <alignment horizontal="left" vertical="center"/>
    </xf>
    <xf numFmtId="0" fontId="69" fillId="2" borderId="0" xfId="369" applyFont="1" applyFill="1" applyAlignment="1">
      <alignment horizontal="center" vertical="center"/>
    </xf>
    <xf numFmtId="41" fontId="69" fillId="21" borderId="62" xfId="305" applyFont="1" applyFill="1" applyBorder="1" applyAlignment="1">
      <alignment horizontal="center" vertical="center"/>
    </xf>
    <xf numFmtId="41" fontId="69" fillId="21" borderId="17" xfId="305" applyFont="1" applyFill="1" applyBorder="1" applyAlignment="1">
      <alignment horizontal="center" vertical="center"/>
    </xf>
    <xf numFmtId="41" fontId="69" fillId="6" borderId="1" xfId="305" applyFont="1" applyFill="1" applyBorder="1" applyAlignment="1">
      <alignment horizontal="left" vertical="center"/>
    </xf>
    <xf numFmtId="41" fontId="69" fillId="6" borderId="19" xfId="305" applyFont="1" applyFill="1" applyBorder="1" applyAlignment="1">
      <alignment vertical="center"/>
    </xf>
    <xf numFmtId="41" fontId="69" fillId="6" borderId="20" xfId="305" applyFont="1" applyFill="1" applyBorder="1" applyAlignment="1">
      <alignment horizontal="center" vertical="center"/>
    </xf>
    <xf numFmtId="41" fontId="69" fillId="6" borderId="16" xfId="305" applyFont="1" applyFill="1" applyBorder="1" applyAlignment="1">
      <alignment horizontal="center" vertical="center"/>
    </xf>
    <xf numFmtId="41" fontId="69" fillId="6" borderId="1" xfId="305" applyFont="1" applyFill="1" applyBorder="1" applyAlignment="1">
      <alignment vertical="center"/>
    </xf>
    <xf numFmtId="41" fontId="69" fillId="6" borderId="1" xfId="305" applyFont="1" applyFill="1" applyBorder="1" applyAlignment="1">
      <alignment horizontal="center" vertical="center"/>
    </xf>
    <xf numFmtId="0" fontId="132" fillId="0" borderId="0" xfId="335" applyFont="1">
      <alignment vertical="center"/>
    </xf>
    <xf numFmtId="0" fontId="78" fillId="25" borderId="0" xfId="0" applyFont="1" applyFill="1" applyAlignment="1">
      <alignment horizontal="center" vertical="center"/>
    </xf>
    <xf numFmtId="0" fontId="114" fillId="24" borderId="141" xfId="0" applyFont="1" applyFill="1" applyBorder="1" applyAlignment="1">
      <alignment horizontal="center" vertical="center" wrapText="1"/>
    </xf>
    <xf numFmtId="0" fontId="78" fillId="24" borderId="141" xfId="0" applyFont="1" applyFill="1" applyBorder="1" applyAlignment="1">
      <alignment horizontal="center" vertical="center"/>
    </xf>
    <xf numFmtId="0" fontId="78" fillId="24" borderId="141" xfId="0" applyFont="1" applyFill="1" applyBorder="1" applyAlignment="1">
      <alignment horizontal="left" vertical="top" wrapText="1"/>
    </xf>
    <xf numFmtId="202" fontId="85" fillId="0" borderId="49" xfId="335" applyNumberFormat="1" applyFont="1" applyBorder="1" applyAlignment="1" applyProtection="1">
      <alignment horizontal="center" vertical="center" shrinkToFit="1"/>
      <protection locked="0"/>
    </xf>
    <xf numFmtId="202" fontId="85" fillId="0" borderId="29" xfId="335" applyNumberFormat="1" applyFont="1" applyBorder="1" applyAlignment="1" applyProtection="1">
      <alignment horizontal="center" vertical="center" shrinkToFit="1"/>
      <protection locked="0"/>
    </xf>
    <xf numFmtId="202" fontId="85" fillId="0" borderId="75" xfId="335" applyNumberFormat="1" applyFont="1" applyBorder="1" applyAlignment="1" applyProtection="1">
      <alignment horizontal="center" vertical="center" shrinkToFit="1"/>
      <protection locked="0"/>
    </xf>
    <xf numFmtId="202" fontId="85" fillId="0" borderId="74" xfId="335" applyNumberFormat="1" applyFont="1" applyBorder="1" applyAlignment="1" applyProtection="1">
      <alignment horizontal="center" vertical="center" shrinkToFit="1"/>
      <protection locked="0"/>
    </xf>
    <xf numFmtId="202" fontId="85" fillId="0" borderId="86" xfId="335" applyNumberFormat="1" applyFont="1" applyBorder="1" applyAlignment="1" applyProtection="1">
      <alignment horizontal="center" vertical="center" shrinkToFit="1"/>
      <protection locked="0"/>
    </xf>
    <xf numFmtId="202" fontId="85" fillId="0" borderId="87" xfId="335" applyNumberFormat="1" applyFont="1" applyBorder="1" applyAlignment="1" applyProtection="1">
      <alignment horizontal="center" vertical="center" shrinkToFit="1"/>
      <protection locked="0"/>
    </xf>
    <xf numFmtId="202" fontId="85" fillId="0" borderId="88" xfId="335" applyNumberFormat="1" applyFont="1" applyBorder="1" applyAlignment="1" applyProtection="1">
      <alignment horizontal="center" vertical="center" shrinkToFit="1"/>
      <protection locked="0"/>
    </xf>
    <xf numFmtId="202" fontId="85" fillId="0" borderId="85" xfId="335" applyNumberFormat="1" applyFont="1" applyBorder="1" applyAlignment="1" applyProtection="1">
      <alignment horizontal="center" vertical="center" shrinkToFit="1"/>
      <protection locked="0"/>
    </xf>
    <xf numFmtId="202" fontId="85" fillId="0" borderId="40" xfId="335" applyNumberFormat="1" applyFont="1" applyBorder="1" applyAlignment="1" applyProtection="1">
      <alignment horizontal="center" vertical="center" shrinkToFit="1"/>
      <protection locked="0"/>
    </xf>
    <xf numFmtId="202" fontId="85" fillId="0" borderId="79" xfId="335" applyNumberFormat="1" applyFont="1" applyBorder="1" applyAlignment="1" applyProtection="1">
      <alignment horizontal="center" vertical="center" shrinkToFit="1"/>
      <protection locked="0"/>
    </xf>
    <xf numFmtId="202" fontId="85" fillId="0" borderId="78" xfId="335" applyNumberFormat="1" applyFont="1" applyBorder="1" applyAlignment="1" applyProtection="1">
      <alignment horizontal="center" vertical="center" shrinkToFit="1"/>
      <protection locked="0"/>
    </xf>
    <xf numFmtId="202" fontId="85" fillId="0" borderId="44" xfId="335" applyNumberFormat="1" applyFont="1" applyBorder="1" applyAlignment="1" applyProtection="1">
      <alignment horizontal="center" vertical="center" shrinkToFit="1"/>
      <protection locked="0"/>
    </xf>
    <xf numFmtId="202" fontId="85" fillId="0" borderId="54" xfId="335" applyNumberFormat="1" applyFont="1" applyBorder="1" applyAlignment="1" applyProtection="1">
      <alignment horizontal="center" vertical="center" shrinkToFit="1"/>
      <protection locked="0"/>
    </xf>
    <xf numFmtId="202" fontId="85" fillId="0" borderId="47" xfId="335" applyNumberFormat="1" applyFont="1" applyBorder="1" applyAlignment="1" applyProtection="1">
      <alignment horizontal="center" vertical="center" shrinkToFit="1"/>
      <protection locked="0"/>
    </xf>
    <xf numFmtId="202" fontId="85" fillId="0" borderId="14" xfId="335" applyNumberFormat="1" applyFont="1" applyBorder="1" applyAlignment="1" applyProtection="1">
      <alignment horizontal="center" vertical="center" shrinkToFit="1"/>
      <protection locked="0"/>
    </xf>
    <xf numFmtId="202" fontId="85" fillId="0" borderId="81" xfId="335" applyNumberFormat="1" applyFont="1" applyBorder="1" applyAlignment="1" applyProtection="1">
      <alignment horizontal="center" vertical="center" shrinkToFit="1"/>
      <protection locked="0"/>
    </xf>
    <xf numFmtId="185" fontId="95" fillId="3" borderId="40" xfId="342" applyNumberFormat="1" applyFont="1" applyFill="1" applyBorder="1" applyAlignment="1">
      <alignment horizontal="center" vertical="center" shrinkToFit="1"/>
    </xf>
    <xf numFmtId="185" fontId="95" fillId="3" borderId="54" xfId="342" applyNumberFormat="1" applyFont="1" applyFill="1" applyBorder="1" applyAlignment="1">
      <alignment horizontal="center" vertical="center" shrinkToFit="1"/>
    </xf>
    <xf numFmtId="185" fontId="95" fillId="0" borderId="49" xfId="342" applyNumberFormat="1" applyFont="1" applyBorder="1" applyAlignment="1">
      <alignment horizontal="center" vertical="center" shrinkToFit="1"/>
    </xf>
    <xf numFmtId="185" fontId="95" fillId="0" borderId="40" xfId="342" applyNumberFormat="1" applyFont="1" applyBorder="1" applyAlignment="1">
      <alignment horizontal="center" vertical="center" shrinkToFit="1"/>
    </xf>
    <xf numFmtId="185" fontId="95" fillId="5" borderId="54" xfId="342" applyNumberFormat="1" applyFont="1" applyFill="1" applyBorder="1" applyAlignment="1">
      <alignment horizontal="center" vertical="center" shrinkToFit="1"/>
    </xf>
    <xf numFmtId="203" fontId="85" fillId="0" borderId="13" xfId="327" applyNumberFormat="1" applyFont="1" applyFill="1" applyBorder="1" applyAlignment="1" applyProtection="1">
      <alignment horizontal="center" vertical="center" shrinkToFit="1"/>
      <protection locked="0"/>
    </xf>
    <xf numFmtId="203" fontId="85" fillId="0" borderId="15" xfId="327" applyNumberFormat="1" applyFont="1" applyFill="1" applyBorder="1" applyAlignment="1" applyProtection="1">
      <alignment horizontal="center" vertical="center" shrinkToFit="1"/>
      <protection locked="0"/>
    </xf>
    <xf numFmtId="202" fontId="92" fillId="6" borderId="1" xfId="324" applyNumberFormat="1" applyFont="1" applyFill="1" applyBorder="1" applyAlignment="1">
      <alignment horizontal="right" vertical="center" shrinkToFit="1"/>
    </xf>
    <xf numFmtId="202" fontId="82" fillId="2" borderId="1" xfId="324" applyNumberFormat="1" applyFont="1" applyFill="1" applyBorder="1" applyAlignment="1">
      <alignment horizontal="right" vertical="center" shrinkToFit="1"/>
    </xf>
    <xf numFmtId="202" fontId="92" fillId="3" borderId="1" xfId="324" applyNumberFormat="1" applyFont="1" applyFill="1" applyBorder="1" applyAlignment="1">
      <alignment horizontal="right" vertical="center" shrinkToFit="1"/>
    </xf>
    <xf numFmtId="202" fontId="82" fillId="7" borderId="1" xfId="316" applyNumberFormat="1" applyFont="1" applyFill="1" applyBorder="1" applyAlignment="1">
      <alignment horizontal="right" vertical="center" shrinkToFit="1"/>
    </xf>
    <xf numFmtId="202" fontId="82" fillId="0" borderId="1" xfId="316" applyNumberFormat="1" applyFont="1" applyBorder="1" applyAlignment="1">
      <alignment horizontal="right" vertical="center" shrinkToFit="1"/>
    </xf>
    <xf numFmtId="202" fontId="82" fillId="6" borderId="1" xfId="316" applyNumberFormat="1" applyFont="1" applyFill="1" applyBorder="1" applyAlignment="1">
      <alignment horizontal="right" vertical="center" shrinkToFit="1"/>
    </xf>
    <xf numFmtId="202" fontId="78" fillId="0" borderId="1" xfId="316" applyNumberFormat="1" applyFont="1" applyBorder="1" applyAlignment="1">
      <alignment horizontal="right" vertical="center" shrinkToFit="1"/>
    </xf>
    <xf numFmtId="202" fontId="92" fillId="3" borderId="1" xfId="316" applyNumberFormat="1" applyFont="1" applyFill="1" applyBorder="1" applyAlignment="1">
      <alignment horizontal="right" vertical="center" shrinkToFit="1"/>
    </xf>
    <xf numFmtId="202" fontId="82" fillId="0" borderId="1" xfId="321" applyNumberFormat="1" applyFont="1" applyBorder="1" applyAlignment="1">
      <alignment horizontal="right" vertical="center" shrinkToFit="1"/>
    </xf>
    <xf numFmtId="202" fontId="92" fillId="3" borderId="1" xfId="321" applyNumberFormat="1" applyFont="1" applyFill="1" applyBorder="1" applyAlignment="1">
      <alignment horizontal="right" vertical="center" shrinkToFit="1"/>
    </xf>
    <xf numFmtId="202" fontId="92" fillId="6" borderId="1" xfId="321" applyNumberFormat="1" applyFont="1" applyFill="1" applyBorder="1" applyAlignment="1">
      <alignment horizontal="right" vertical="center"/>
    </xf>
    <xf numFmtId="202" fontId="82" fillId="2" borderId="1" xfId="321" applyNumberFormat="1" applyFont="1" applyFill="1" applyBorder="1" applyAlignment="1">
      <alignment horizontal="right" vertical="center"/>
    </xf>
    <xf numFmtId="202" fontId="82" fillId="0" borderId="1" xfId="321" applyNumberFormat="1" applyFont="1" applyBorder="1" applyAlignment="1">
      <alignment horizontal="right" vertical="center"/>
    </xf>
    <xf numFmtId="202" fontId="92" fillId="3" borderId="1" xfId="321" applyNumberFormat="1" applyFont="1" applyFill="1" applyBorder="1" applyAlignment="1">
      <alignment horizontal="right" vertical="center"/>
    </xf>
    <xf numFmtId="202" fontId="82" fillId="7" borderId="1" xfId="321" applyNumberFormat="1" applyFont="1" applyFill="1" applyBorder="1" applyAlignment="1">
      <alignment horizontal="right" vertical="center"/>
    </xf>
    <xf numFmtId="202" fontId="82" fillId="6" borderId="1" xfId="321" applyNumberFormat="1" applyFont="1" applyFill="1" applyBorder="1" applyAlignment="1">
      <alignment horizontal="right" vertical="center"/>
    </xf>
    <xf numFmtId="202" fontId="82" fillId="0" borderId="1" xfId="324" applyNumberFormat="1" applyFont="1" applyBorder="1" applyAlignment="1">
      <alignment horizontal="right" vertical="center"/>
    </xf>
    <xf numFmtId="202" fontId="78" fillId="0" borderId="1" xfId="342" applyNumberFormat="1" applyFont="1" applyBorder="1" applyAlignment="1">
      <alignment horizontal="center" vertical="center" shrinkToFit="1"/>
    </xf>
    <xf numFmtId="202" fontId="78" fillId="0" borderId="49" xfId="342" applyNumberFormat="1" applyFont="1" applyBorder="1" applyAlignment="1">
      <alignment horizontal="center" vertical="center" shrinkToFit="1"/>
    </xf>
    <xf numFmtId="202" fontId="78" fillId="0" borderId="49" xfId="351" applyNumberFormat="1" applyFont="1" applyBorder="1" applyAlignment="1">
      <alignment horizontal="center" vertical="center" shrinkToFit="1"/>
    </xf>
    <xf numFmtId="202" fontId="78" fillId="0" borderId="54" xfId="342" applyNumberFormat="1" applyFont="1" applyBorder="1" applyAlignment="1">
      <alignment horizontal="center" vertical="center" shrinkToFit="1"/>
    </xf>
    <xf numFmtId="202" fontId="78" fillId="0" borderId="54" xfId="351" applyNumberFormat="1" applyFont="1" applyBorder="1" applyAlignment="1">
      <alignment horizontal="center" vertical="center" shrinkToFit="1"/>
    </xf>
    <xf numFmtId="202" fontId="78" fillId="13" borderId="49" xfId="342" applyNumberFormat="1" applyFont="1" applyFill="1" applyBorder="1" applyAlignment="1">
      <alignment horizontal="center" vertical="center" shrinkToFit="1"/>
    </xf>
    <xf numFmtId="202" fontId="78" fillId="0" borderId="49" xfId="353" applyNumberFormat="1" applyFont="1" applyBorder="1" applyAlignment="1">
      <alignment horizontal="center" vertical="center" shrinkToFit="1"/>
    </xf>
    <xf numFmtId="202" fontId="78" fillId="0" borderId="54" xfId="353" applyNumberFormat="1" applyFont="1" applyBorder="1" applyAlignment="1">
      <alignment horizontal="center" vertical="center" shrinkToFit="1"/>
    </xf>
    <xf numFmtId="202" fontId="78" fillId="13" borderId="18" xfId="342" applyNumberFormat="1" applyFont="1" applyFill="1" applyBorder="1" applyAlignment="1">
      <alignment horizontal="center" vertical="center" shrinkToFit="1"/>
    </xf>
    <xf numFmtId="202" fontId="78" fillId="0" borderId="40" xfId="342" applyNumberFormat="1" applyFont="1" applyBorder="1" applyAlignment="1">
      <alignment horizontal="center" vertical="center" shrinkToFit="1"/>
    </xf>
    <xf numFmtId="0" fontId="82" fillId="0" borderId="0" xfId="342" applyFont="1" applyAlignment="1">
      <alignment horizontal="right" vertical="center"/>
    </xf>
    <xf numFmtId="0" fontId="126" fillId="24" borderId="141" xfId="0" applyFont="1" applyFill="1" applyBorder="1" applyAlignment="1">
      <alignment horizontal="center" vertical="center" shrinkToFit="1"/>
    </xf>
    <xf numFmtId="0" fontId="78" fillId="0" borderId="0" xfId="0" applyFont="1" applyAlignment="1">
      <alignment horizontal="center" vertical="center" shrinkToFit="1"/>
    </xf>
    <xf numFmtId="202" fontId="85" fillId="7" borderId="104" xfId="335" applyNumberFormat="1" applyFont="1" applyFill="1" applyBorder="1" applyAlignment="1">
      <alignment horizontal="center" vertical="center"/>
    </xf>
    <xf numFmtId="202" fontId="85" fillId="0" borderId="26" xfId="335" applyNumberFormat="1" applyFont="1" applyBorder="1" applyAlignment="1">
      <alignment horizontal="center" vertical="center" shrinkToFit="1"/>
    </xf>
    <xf numFmtId="202" fontId="85" fillId="0" borderId="18" xfId="335" applyNumberFormat="1" applyFont="1" applyBorder="1" applyAlignment="1">
      <alignment horizontal="center" vertical="center" shrinkToFit="1"/>
    </xf>
    <xf numFmtId="202" fontId="85" fillId="18" borderId="18" xfId="335" applyNumberFormat="1" applyFont="1" applyFill="1" applyBorder="1" applyAlignment="1">
      <alignment horizontal="center" vertical="center" shrinkToFit="1"/>
    </xf>
    <xf numFmtId="202" fontId="85" fillId="0" borderId="18" xfId="335" applyNumberFormat="1" applyFont="1" applyBorder="1" applyAlignment="1">
      <alignment horizontal="center" vertical="center"/>
    </xf>
    <xf numFmtId="202" fontId="85" fillId="0" borderId="16" xfId="335" applyNumberFormat="1" applyFont="1" applyBorder="1" applyAlignment="1">
      <alignment horizontal="center" vertical="center" shrinkToFit="1"/>
    </xf>
    <xf numFmtId="202" fontId="85" fillId="0" borderId="1" xfId="335" applyNumberFormat="1" applyFont="1" applyBorder="1" applyAlignment="1">
      <alignment horizontal="center" vertical="center" shrinkToFit="1"/>
    </xf>
    <xf numFmtId="202" fontId="85" fillId="18" borderId="1" xfId="335" applyNumberFormat="1" applyFont="1" applyFill="1" applyBorder="1" applyAlignment="1">
      <alignment horizontal="center" vertical="center" shrinkToFit="1"/>
    </xf>
    <xf numFmtId="202" fontId="85" fillId="0" borderId="1" xfId="335" applyNumberFormat="1" applyFont="1" applyBorder="1" applyAlignment="1">
      <alignment horizontal="center" vertical="center"/>
    </xf>
    <xf numFmtId="202" fontId="85" fillId="11" borderId="49" xfId="335" applyNumberFormat="1" applyFont="1" applyFill="1" applyBorder="1" applyAlignment="1">
      <alignment horizontal="center" vertical="center"/>
    </xf>
    <xf numFmtId="202" fontId="85" fillId="11" borderId="106" xfId="335" applyNumberFormat="1" applyFont="1" applyFill="1" applyBorder="1" applyAlignment="1">
      <alignment horizontal="center" vertical="center"/>
    </xf>
    <xf numFmtId="202" fontId="85" fillId="18" borderId="16" xfId="335" applyNumberFormat="1" applyFont="1" applyFill="1" applyBorder="1" applyAlignment="1">
      <alignment horizontal="center" vertical="center" shrinkToFit="1"/>
    </xf>
    <xf numFmtId="202" fontId="85" fillId="10" borderId="1" xfId="335" applyNumberFormat="1" applyFont="1" applyFill="1" applyBorder="1" applyAlignment="1">
      <alignment horizontal="center" vertical="center" shrinkToFit="1"/>
    </xf>
    <xf numFmtId="202" fontId="85" fillId="9" borderId="1" xfId="335" applyNumberFormat="1" applyFont="1" applyFill="1" applyBorder="1" applyAlignment="1">
      <alignment horizontal="center" vertical="center" shrinkToFit="1"/>
    </xf>
    <xf numFmtId="202" fontId="78" fillId="0" borderId="1" xfId="335" applyNumberFormat="1" applyFont="1" applyBorder="1" applyAlignment="1">
      <alignment horizontal="center" vertical="center" shrinkToFit="1"/>
    </xf>
    <xf numFmtId="202" fontId="85" fillId="0" borderId="28" xfId="335" applyNumberFormat="1" applyFont="1" applyBorder="1" applyAlignment="1">
      <alignment horizontal="center" vertical="center"/>
    </xf>
    <xf numFmtId="202" fontId="85" fillId="0" borderId="45" xfId="335" applyNumberFormat="1" applyFont="1" applyBorder="1" applyAlignment="1">
      <alignment horizontal="center" vertical="center"/>
    </xf>
    <xf numFmtId="202" fontId="85" fillId="0" borderId="48" xfId="335" applyNumberFormat="1" applyFont="1" applyBorder="1" applyAlignment="1">
      <alignment horizontal="center" vertical="center"/>
    </xf>
    <xf numFmtId="202" fontId="85" fillId="18" borderId="37" xfId="335" applyNumberFormat="1" applyFont="1" applyFill="1" applyBorder="1" applyAlignment="1">
      <alignment horizontal="center" vertical="center" shrinkToFit="1"/>
    </xf>
    <xf numFmtId="202" fontId="85" fillId="18" borderId="34" xfId="335" applyNumberFormat="1" applyFont="1" applyFill="1" applyBorder="1" applyAlignment="1">
      <alignment horizontal="center" vertical="center" shrinkToFit="1"/>
    </xf>
    <xf numFmtId="202" fontId="85" fillId="2" borderId="34" xfId="335" applyNumberFormat="1" applyFont="1" applyFill="1" applyBorder="1" applyAlignment="1">
      <alignment horizontal="center" vertical="center" shrinkToFit="1"/>
    </xf>
    <xf numFmtId="202" fontId="85" fillId="18" borderId="43" xfId="335" applyNumberFormat="1" applyFont="1" applyFill="1" applyBorder="1" applyAlignment="1">
      <alignment horizontal="center" vertical="center" shrinkToFit="1"/>
    </xf>
    <xf numFmtId="202" fontId="85" fillId="18" borderId="38" xfId="335" applyNumberFormat="1" applyFont="1" applyFill="1" applyBorder="1" applyAlignment="1">
      <alignment horizontal="center" vertical="center" shrinkToFit="1"/>
    </xf>
    <xf numFmtId="202" fontId="85" fillId="2" borderId="38" xfId="335" applyNumberFormat="1" applyFont="1" applyFill="1" applyBorder="1" applyAlignment="1">
      <alignment horizontal="center" vertical="center" shrinkToFit="1"/>
    </xf>
    <xf numFmtId="202" fontId="85" fillId="2" borderId="43" xfId="335" applyNumberFormat="1" applyFont="1" applyFill="1" applyBorder="1" applyAlignment="1">
      <alignment horizontal="center" vertical="center" shrinkToFit="1"/>
    </xf>
    <xf numFmtId="202" fontId="85" fillId="0" borderId="38" xfId="335" applyNumberFormat="1" applyFont="1" applyBorder="1" applyAlignment="1">
      <alignment horizontal="center" vertical="center" shrinkToFit="1"/>
    </xf>
    <xf numFmtId="202" fontId="85" fillId="0" borderId="44" xfId="335" applyNumberFormat="1" applyFont="1" applyBorder="1" applyAlignment="1">
      <alignment horizontal="center" vertical="center" shrinkToFit="1"/>
    </xf>
    <xf numFmtId="202" fontId="85" fillId="18" borderId="44" xfId="335" applyNumberFormat="1" applyFont="1" applyFill="1" applyBorder="1" applyAlignment="1">
      <alignment horizontal="center" vertical="center" shrinkToFit="1"/>
    </xf>
    <xf numFmtId="202" fontId="85" fillId="18" borderId="13" xfId="335" applyNumberFormat="1" applyFont="1" applyFill="1" applyBorder="1" applyAlignment="1">
      <alignment horizontal="center" vertical="center" shrinkToFit="1"/>
    </xf>
    <xf numFmtId="202" fontId="85" fillId="0" borderId="51" xfId="335" applyNumberFormat="1" applyFont="1" applyBorder="1" applyAlignment="1">
      <alignment horizontal="center" vertical="center"/>
    </xf>
    <xf numFmtId="202" fontId="85" fillId="13" borderId="104" xfId="339" applyNumberFormat="1" applyFont="1" applyFill="1" applyBorder="1" applyAlignment="1">
      <alignment horizontal="center" vertical="center"/>
    </xf>
    <xf numFmtId="202" fontId="85" fillId="18" borderId="38" xfId="339" applyNumberFormat="1" applyFont="1" applyFill="1" applyBorder="1" applyAlignment="1">
      <alignment horizontal="center" vertical="center" shrinkToFit="1"/>
    </xf>
    <xf numFmtId="202" fontId="85" fillId="11" borderId="118" xfId="335" applyNumberFormat="1" applyFont="1" applyFill="1" applyBorder="1" applyAlignment="1">
      <alignment horizontal="center" vertical="center"/>
    </xf>
    <xf numFmtId="202" fontId="85" fillId="11" borderId="119" xfId="335" applyNumberFormat="1" applyFont="1" applyFill="1" applyBorder="1" applyAlignment="1">
      <alignment horizontal="center" vertical="center"/>
    </xf>
    <xf numFmtId="202" fontId="85" fillId="11" borderId="104" xfId="335" applyNumberFormat="1" applyFont="1" applyFill="1" applyBorder="1" applyAlignment="1">
      <alignment horizontal="center" vertical="center"/>
    </xf>
    <xf numFmtId="202" fontId="85" fillId="13" borderId="120" xfId="335" applyNumberFormat="1" applyFont="1" applyFill="1" applyBorder="1" applyAlignment="1">
      <alignment horizontal="center" vertical="center"/>
    </xf>
    <xf numFmtId="202" fontId="85" fillId="13" borderId="108" xfId="335" applyNumberFormat="1" applyFont="1" applyFill="1" applyBorder="1" applyAlignment="1">
      <alignment horizontal="center" vertical="center"/>
    </xf>
    <xf numFmtId="202" fontId="85" fillId="13" borderId="33" xfId="335" applyNumberFormat="1" applyFont="1" applyFill="1" applyBorder="1" applyAlignment="1">
      <alignment horizontal="center" vertical="center" shrinkToFit="1"/>
    </xf>
    <xf numFmtId="202" fontId="85" fillId="13" borderId="13" xfId="335" applyNumberFormat="1" applyFont="1" applyFill="1" applyBorder="1" applyAlignment="1">
      <alignment horizontal="center" vertical="center" shrinkToFit="1"/>
    </xf>
    <xf numFmtId="202" fontId="85" fillId="13" borderId="43" xfId="339" applyNumberFormat="1" applyFont="1" applyFill="1" applyBorder="1" applyAlignment="1">
      <alignment horizontal="center" vertical="center" shrinkToFit="1"/>
    </xf>
    <xf numFmtId="202" fontId="85" fillId="13" borderId="38" xfId="339" applyNumberFormat="1" applyFont="1" applyFill="1" applyBorder="1" applyAlignment="1">
      <alignment horizontal="center" vertical="center" shrinkToFit="1"/>
    </xf>
    <xf numFmtId="202" fontId="85" fillId="0" borderId="119" xfId="335" applyNumberFormat="1" applyFont="1" applyBorder="1" applyAlignment="1">
      <alignment horizontal="center" vertical="center"/>
    </xf>
    <xf numFmtId="202" fontId="85" fillId="7" borderId="121" xfId="335" applyNumberFormat="1" applyFont="1" applyFill="1" applyBorder="1" applyAlignment="1">
      <alignment horizontal="center" vertical="center"/>
    </xf>
    <xf numFmtId="202" fontId="85" fillId="0" borderId="118" xfId="335" applyNumberFormat="1" applyFont="1" applyBorder="1" applyAlignment="1">
      <alignment horizontal="center" vertical="center"/>
    </xf>
    <xf numFmtId="202" fontId="85" fillId="13" borderId="38" xfId="335" applyNumberFormat="1" applyFont="1" applyFill="1" applyBorder="1" applyAlignment="1">
      <alignment horizontal="center" vertical="center" shrinkToFit="1"/>
    </xf>
    <xf numFmtId="202" fontId="85" fillId="7" borderId="111" xfId="335" applyNumberFormat="1" applyFont="1" applyFill="1" applyBorder="1" applyAlignment="1">
      <alignment horizontal="center" vertical="center"/>
    </xf>
    <xf numFmtId="202" fontId="85" fillId="2" borderId="84" xfId="335" applyNumberFormat="1" applyFont="1" applyFill="1" applyBorder="1" applyAlignment="1">
      <alignment horizontal="center" vertical="center" shrinkToFit="1"/>
    </xf>
    <xf numFmtId="202" fontId="85" fillId="7" borderId="106" xfId="335" applyNumberFormat="1" applyFont="1" applyFill="1" applyBorder="1" applyAlignment="1">
      <alignment horizontal="center" vertical="center"/>
    </xf>
    <xf numFmtId="202" fontId="85" fillId="13" borderId="34" xfId="335" applyNumberFormat="1" applyFont="1" applyFill="1" applyBorder="1" applyAlignment="1">
      <alignment horizontal="center" vertical="center" shrinkToFit="1"/>
    </xf>
    <xf numFmtId="202" fontId="85" fillId="0" borderId="59" xfId="335" applyNumberFormat="1" applyFont="1" applyBorder="1" applyAlignment="1">
      <alignment horizontal="center" vertical="center"/>
    </xf>
    <xf numFmtId="202" fontId="85" fillId="11" borderId="110" xfId="335" applyNumberFormat="1" applyFont="1" applyFill="1" applyBorder="1" applyAlignment="1">
      <alignment horizontal="center" vertical="center" shrinkToFit="1"/>
    </xf>
    <xf numFmtId="202" fontId="85" fillId="11" borderId="84" xfId="335" applyNumberFormat="1" applyFont="1" applyFill="1" applyBorder="1" applyAlignment="1">
      <alignment horizontal="center" vertical="center" shrinkToFit="1"/>
    </xf>
    <xf numFmtId="202" fontId="85" fillId="18" borderId="84" xfId="335" applyNumberFormat="1" applyFont="1" applyFill="1" applyBorder="1" applyAlignment="1">
      <alignment horizontal="center" vertical="center" shrinkToFit="1"/>
    </xf>
    <xf numFmtId="202" fontId="85" fillId="2" borderId="37" xfId="335" applyNumberFormat="1" applyFont="1" applyFill="1" applyBorder="1" applyAlignment="1">
      <alignment horizontal="center" vertical="center" shrinkToFit="1"/>
    </xf>
    <xf numFmtId="202" fontId="85" fillId="0" borderId="34" xfId="335" applyNumberFormat="1" applyFont="1" applyBorder="1" applyAlignment="1">
      <alignment horizontal="center" vertical="center" shrinkToFit="1"/>
    </xf>
    <xf numFmtId="202" fontId="85" fillId="0" borderId="29" xfId="335" applyNumberFormat="1" applyFont="1" applyBorder="1" applyAlignment="1">
      <alignment horizontal="center" vertical="center" shrinkToFit="1"/>
    </xf>
    <xf numFmtId="202" fontId="85" fillId="18" borderId="29" xfId="335" applyNumberFormat="1" applyFont="1" applyFill="1" applyBorder="1" applyAlignment="1">
      <alignment horizontal="center" vertical="center" shrinkToFit="1"/>
    </xf>
    <xf numFmtId="202" fontId="85" fillId="0" borderId="37" xfId="335" applyNumberFormat="1" applyFont="1" applyBorder="1" applyAlignment="1">
      <alignment horizontal="center" vertical="center" shrinkToFit="1"/>
    </xf>
    <xf numFmtId="202" fontId="85" fillId="0" borderId="50" xfId="335" applyNumberFormat="1" applyFont="1" applyBorder="1" applyAlignment="1">
      <alignment horizontal="center" vertical="center" shrinkToFit="1"/>
    </xf>
    <xf numFmtId="202" fontId="85" fillId="0" borderId="94" xfId="335" applyNumberFormat="1" applyFont="1" applyBorder="1" applyAlignment="1">
      <alignment horizontal="center" vertical="center" shrinkToFit="1"/>
    </xf>
    <xf numFmtId="202" fontId="85" fillId="0" borderId="57" xfId="335" applyNumberFormat="1" applyFont="1" applyBorder="1" applyAlignment="1">
      <alignment horizontal="center" vertical="center" shrinkToFit="1"/>
    </xf>
    <xf numFmtId="202" fontId="85" fillId="18" borderId="94" xfId="335" applyNumberFormat="1" applyFont="1" applyFill="1" applyBorder="1" applyAlignment="1">
      <alignment horizontal="center" vertical="center" shrinkToFit="1"/>
    </xf>
    <xf numFmtId="0" fontId="114" fillId="24" borderId="141" xfId="0" applyFont="1" applyFill="1" applyBorder="1" applyAlignment="1">
      <alignment horizontal="center" vertical="center"/>
    </xf>
    <xf numFmtId="178" fontId="97" fillId="0" borderId="83" xfId="338" applyNumberFormat="1" applyFont="1" applyFill="1" applyBorder="1" applyAlignment="1" applyProtection="1">
      <alignment horizontal="center" vertical="center" shrinkToFit="1"/>
    </xf>
    <xf numFmtId="202" fontId="85" fillId="0" borderId="23" xfId="335" applyNumberFormat="1" applyFont="1" applyBorder="1" applyAlignment="1" applyProtection="1">
      <alignment horizontal="center" vertical="center" shrinkToFit="1"/>
      <protection locked="0"/>
    </xf>
    <xf numFmtId="9" fontId="129" fillId="0" borderId="21" xfId="339" applyFont="1" applyFill="1" applyBorder="1" applyAlignment="1" applyProtection="1">
      <alignment horizontal="left" vertical="center"/>
      <protection locked="0"/>
    </xf>
    <xf numFmtId="0" fontId="133" fillId="24" borderId="141" xfId="0" applyFont="1" applyFill="1" applyBorder="1" applyAlignment="1">
      <alignment horizontal="center" vertical="center" shrinkToFit="1"/>
    </xf>
    <xf numFmtId="0" fontId="134" fillId="24" borderId="141" xfId="0" applyFont="1" applyFill="1" applyBorder="1" applyAlignment="1">
      <alignment horizontal="center" vertical="center" shrinkToFit="1"/>
    </xf>
    <xf numFmtId="0" fontId="78" fillId="24" borderId="141" xfId="0" applyFont="1" applyFill="1" applyBorder="1" applyAlignment="1">
      <alignment horizontal="left" vertical="center"/>
    </xf>
    <xf numFmtId="38" fontId="103" fillId="24" borderId="141" xfId="313" applyNumberFormat="1" applyFont="1" applyFill="1" applyBorder="1" applyAlignment="1" applyProtection="1">
      <alignment horizontal="center" vertical="center" wrapText="1"/>
      <protection locked="0"/>
    </xf>
    <xf numFmtId="0" fontId="78" fillId="0" borderId="1" xfId="335" applyFont="1" applyBorder="1">
      <alignment vertical="center"/>
    </xf>
    <xf numFmtId="202" fontId="78" fillId="0" borderId="1" xfId="335" applyNumberFormat="1" applyFont="1" applyBorder="1">
      <alignment vertical="center"/>
    </xf>
    <xf numFmtId="0" fontId="78" fillId="0" borderId="1" xfId="335" applyFont="1" applyBorder="1" applyAlignment="1">
      <alignment horizontal="center" vertical="center"/>
    </xf>
    <xf numFmtId="178" fontId="78" fillId="0" borderId="1" xfId="327" applyNumberFormat="1" applyFont="1" applyBorder="1">
      <alignment vertical="center"/>
    </xf>
    <xf numFmtId="0" fontId="85" fillId="0" borderId="1" xfId="336" applyFont="1" applyBorder="1" applyAlignment="1" applyProtection="1">
      <alignment horizontal="center" vertical="center" shrinkToFit="1"/>
      <protection locked="0"/>
    </xf>
    <xf numFmtId="0" fontId="85" fillId="6" borderId="1" xfId="336" applyFont="1" applyFill="1" applyBorder="1" applyAlignment="1" applyProtection="1">
      <alignment horizontal="center" vertical="center" shrinkToFit="1"/>
      <protection locked="0"/>
    </xf>
    <xf numFmtId="0" fontId="85" fillId="0" borderId="1" xfId="336" applyFont="1" applyBorder="1" applyAlignment="1" applyProtection="1">
      <alignment horizontal="center" vertical="center" wrapText="1" shrinkToFit="1"/>
      <protection locked="0"/>
    </xf>
    <xf numFmtId="185" fontId="78" fillId="0" borderId="1" xfId="335" applyNumberFormat="1" applyFont="1" applyBorder="1">
      <alignment vertical="center"/>
    </xf>
    <xf numFmtId="1" fontId="85" fillId="6" borderId="14" xfId="335" applyNumberFormat="1" applyFont="1" applyFill="1" applyBorder="1" applyAlignment="1" applyProtection="1">
      <alignment horizontal="center" vertical="center" shrinkToFit="1"/>
      <protection locked="0"/>
    </xf>
    <xf numFmtId="1" fontId="78" fillId="0" borderId="1" xfId="335" applyNumberFormat="1" applyFont="1" applyBorder="1">
      <alignment vertical="center"/>
    </xf>
    <xf numFmtId="38" fontId="78" fillId="0" borderId="1" xfId="335" applyNumberFormat="1" applyFont="1" applyBorder="1">
      <alignment vertical="center"/>
    </xf>
    <xf numFmtId="1" fontId="85" fillId="0" borderId="74" xfId="335" applyNumberFormat="1" applyFont="1" applyBorder="1" applyAlignment="1" applyProtection="1">
      <alignment horizontal="center" vertical="center" shrinkToFit="1"/>
      <protection locked="0"/>
    </xf>
    <xf numFmtId="189" fontId="85" fillId="0" borderId="88" xfId="338" applyNumberFormat="1" applyFont="1" applyFill="1" applyBorder="1" applyAlignment="1" applyProtection="1">
      <alignment horizontal="center" vertical="center" shrinkToFit="1"/>
      <protection locked="0"/>
    </xf>
    <xf numFmtId="189" fontId="85" fillId="0" borderId="85" xfId="338" applyNumberFormat="1" applyFont="1" applyFill="1" applyBorder="1" applyAlignment="1" applyProtection="1">
      <alignment horizontal="center" vertical="center" shrinkToFit="1"/>
      <protection locked="0"/>
    </xf>
    <xf numFmtId="202" fontId="126" fillId="24" borderId="141" xfId="0" applyNumberFormat="1" applyFont="1" applyFill="1" applyBorder="1" applyAlignment="1">
      <alignment horizontal="center" vertical="center" shrinkToFit="1"/>
    </xf>
    <xf numFmtId="202" fontId="133" fillId="24" borderId="141" xfId="0" applyNumberFormat="1" applyFont="1" applyFill="1" applyBorder="1" applyAlignment="1">
      <alignment horizontal="center" vertical="center" shrinkToFit="1"/>
    </xf>
    <xf numFmtId="202" fontId="134" fillId="24" borderId="141" xfId="0" applyNumberFormat="1" applyFont="1" applyFill="1" applyBorder="1" applyAlignment="1">
      <alignment horizontal="center" vertical="center" shrinkToFit="1"/>
    </xf>
    <xf numFmtId="0" fontId="79" fillId="21" borderId="141" xfId="0" quotePrefix="1" applyFont="1" applyFill="1" applyBorder="1" applyAlignment="1">
      <alignment horizontal="center" vertical="center"/>
    </xf>
    <xf numFmtId="0" fontId="79" fillId="21" borderId="145" xfId="0" quotePrefix="1" applyFont="1" applyFill="1" applyBorder="1" applyAlignment="1">
      <alignment horizontal="center" vertical="center"/>
    </xf>
    <xf numFmtId="0" fontId="105" fillId="24" borderId="141" xfId="0" applyFont="1" applyFill="1" applyBorder="1" applyAlignment="1">
      <alignment horizontal="center" vertical="center" wrapText="1" shrinkToFit="1"/>
    </xf>
    <xf numFmtId="41" fontId="78" fillId="24" borderId="141" xfId="320" applyFont="1" applyFill="1" applyBorder="1" applyAlignment="1">
      <alignment horizontal="center" vertical="center"/>
    </xf>
    <xf numFmtId="0" fontId="78" fillId="24" borderId="141" xfId="0" quotePrefix="1" applyFont="1" applyFill="1" applyBorder="1" applyAlignment="1">
      <alignment horizontal="left" vertical="center" wrapText="1"/>
    </xf>
    <xf numFmtId="0" fontId="78" fillId="24" borderId="141" xfId="0" applyFont="1" applyFill="1" applyBorder="1" applyAlignment="1">
      <alignment horizontal="left" vertical="center" wrapText="1"/>
    </xf>
    <xf numFmtId="194" fontId="78" fillId="0" borderId="1" xfId="335" applyNumberFormat="1" applyFont="1" applyBorder="1">
      <alignment vertical="center"/>
    </xf>
    <xf numFmtId="192" fontId="78" fillId="0" borderId="1" xfId="335" applyNumberFormat="1" applyFont="1" applyBorder="1">
      <alignment vertical="center"/>
    </xf>
    <xf numFmtId="0" fontId="78" fillId="0" borderId="1" xfId="367" applyFont="1" applyBorder="1">
      <alignment vertical="center"/>
    </xf>
    <xf numFmtId="202" fontId="87" fillId="0" borderId="1" xfId="367" applyNumberFormat="1" applyFont="1" applyBorder="1">
      <alignment vertical="center"/>
    </xf>
    <xf numFmtId="202" fontId="78" fillId="0" borderId="1" xfId="367" applyNumberFormat="1" applyFont="1" applyBorder="1">
      <alignment vertical="center"/>
    </xf>
    <xf numFmtId="178" fontId="78" fillId="0" borderId="1" xfId="367" applyNumberFormat="1" applyFont="1" applyBorder="1">
      <alignment vertical="center"/>
    </xf>
    <xf numFmtId="202" fontId="130" fillId="0" borderId="1" xfId="367" applyNumberFormat="1" applyFont="1" applyBorder="1">
      <alignment vertical="center"/>
    </xf>
    <xf numFmtId="9" fontId="78" fillId="0" borderId="1" xfId="367" applyNumberFormat="1" applyFont="1" applyBorder="1">
      <alignment vertical="center"/>
    </xf>
    <xf numFmtId="0" fontId="79" fillId="21" borderId="145" xfId="367" quotePrefix="1" applyFont="1" applyFill="1" applyBorder="1" applyAlignment="1">
      <alignment horizontal="center" vertical="center"/>
    </xf>
    <xf numFmtId="0" fontId="79" fillId="21" borderId="141" xfId="367" quotePrefix="1" applyFont="1" applyFill="1" applyBorder="1" applyAlignment="1">
      <alignment horizontal="center" vertical="center"/>
    </xf>
    <xf numFmtId="0" fontId="78" fillId="24" borderId="146" xfId="0" applyFont="1" applyFill="1" applyBorder="1" applyAlignment="1">
      <alignment horizontal="center" vertical="center"/>
    </xf>
    <xf numFmtId="0" fontId="78" fillId="24" borderId="167" xfId="0" applyFont="1" applyFill="1" applyBorder="1" applyAlignment="1">
      <alignment horizontal="center" vertical="center"/>
    </xf>
    <xf numFmtId="0" fontId="78" fillId="24" borderId="149" xfId="0" applyFont="1" applyFill="1" applyBorder="1" applyAlignment="1">
      <alignment horizontal="center" vertical="center"/>
    </xf>
    <xf numFmtId="41" fontId="126" fillId="24" borderId="146" xfId="320" applyFont="1" applyFill="1" applyBorder="1" applyAlignment="1">
      <alignment horizontal="center" vertical="center" shrinkToFit="1"/>
    </xf>
    <xf numFmtId="0" fontId="78" fillId="0" borderId="62" xfId="342" applyFont="1" applyBorder="1" applyAlignment="1">
      <alignment horizontal="center" vertical="center" shrinkToFit="1"/>
    </xf>
    <xf numFmtId="202" fontId="78" fillId="0" borderId="62" xfId="342" applyNumberFormat="1" applyFont="1" applyBorder="1" applyAlignment="1">
      <alignment horizontal="center" vertical="center" shrinkToFit="1"/>
    </xf>
    <xf numFmtId="202" fontId="78" fillId="0" borderId="62" xfId="351" applyNumberFormat="1" applyFont="1" applyBorder="1" applyAlignment="1">
      <alignment horizontal="center" vertical="center" shrinkToFit="1"/>
    </xf>
    <xf numFmtId="0" fontId="78" fillId="0" borderId="62" xfId="342" applyFont="1" applyBorder="1" applyAlignment="1">
      <alignment horizontal="center" vertical="center"/>
    </xf>
    <xf numFmtId="202" fontId="78" fillId="0" borderId="62" xfId="353" applyNumberFormat="1" applyFont="1" applyBorder="1" applyAlignment="1">
      <alignment horizontal="center" vertical="center" shrinkToFit="1"/>
    </xf>
    <xf numFmtId="202" fontId="78" fillId="13" borderId="1" xfId="342" applyNumberFormat="1" applyFont="1" applyFill="1" applyBorder="1" applyAlignment="1">
      <alignment horizontal="center" vertical="center" shrinkToFit="1"/>
    </xf>
    <xf numFmtId="202" fontId="78" fillId="0" borderId="18" xfId="342" applyNumberFormat="1" applyFont="1" applyBorder="1" applyAlignment="1">
      <alignment horizontal="center" vertical="center" shrinkToFit="1"/>
    </xf>
    <xf numFmtId="202" fontId="78" fillId="0" borderId="18" xfId="353" applyNumberFormat="1" applyFont="1" applyBorder="1" applyAlignment="1">
      <alignment horizontal="center" vertical="center" shrinkToFit="1"/>
    </xf>
    <xf numFmtId="202" fontId="78" fillId="0" borderId="18" xfId="351" applyNumberFormat="1" applyFont="1" applyBorder="1" applyAlignment="1">
      <alignment horizontal="center" vertical="center" shrinkToFit="1"/>
    </xf>
    <xf numFmtId="202" fontId="78" fillId="0" borderId="40" xfId="351" applyNumberFormat="1" applyFont="1" applyBorder="1" applyAlignment="1">
      <alignment horizontal="center" vertical="center" shrinkToFit="1"/>
    </xf>
    <xf numFmtId="202" fontId="78" fillId="0" borderId="40" xfId="353" applyNumberFormat="1" applyFont="1" applyBorder="1" applyAlignment="1">
      <alignment horizontal="center" vertical="center" shrinkToFit="1"/>
    </xf>
    <xf numFmtId="0" fontId="105" fillId="24" borderId="141" xfId="0" applyFont="1" applyFill="1" applyBorder="1" applyAlignment="1">
      <alignment horizontal="center" vertical="center" shrinkToFit="1"/>
    </xf>
    <xf numFmtId="0" fontId="114" fillId="0" borderId="0" xfId="0" applyFont="1" applyAlignment="1">
      <alignment horizontal="center" vertical="center"/>
    </xf>
    <xf numFmtId="0" fontId="78" fillId="0" borderId="199" xfId="0" applyFont="1" applyBorder="1" applyAlignment="1">
      <alignment horizontal="center" vertical="center"/>
    </xf>
    <xf numFmtId="0" fontId="78" fillId="0" borderId="171" xfId="0" applyFont="1" applyBorder="1" applyAlignment="1">
      <alignment horizontal="center" vertical="center"/>
    </xf>
    <xf numFmtId="0" fontId="78" fillId="0" borderId="171" xfId="0" applyFont="1" applyBorder="1" applyAlignment="1">
      <alignment horizontal="left" vertical="top" wrapText="1"/>
    </xf>
    <xf numFmtId="9" fontId="97" fillId="24" borderId="141" xfId="0" applyNumberFormat="1" applyFont="1" applyFill="1" applyBorder="1" applyAlignment="1">
      <alignment horizontal="right" vertical="center"/>
    </xf>
    <xf numFmtId="178" fontId="97" fillId="24" borderId="141" xfId="327" applyNumberFormat="1" applyFont="1" applyFill="1" applyBorder="1" applyAlignment="1">
      <alignment horizontal="right" vertical="center"/>
    </xf>
    <xf numFmtId="9" fontId="97" fillId="24" borderId="141" xfId="327" applyFont="1" applyFill="1" applyBorder="1" applyAlignment="1">
      <alignment horizontal="right" vertical="center"/>
    </xf>
    <xf numFmtId="9" fontId="97" fillId="24" borderId="141" xfId="327" applyFont="1" applyFill="1" applyBorder="1" applyAlignment="1">
      <alignment vertical="center"/>
    </xf>
    <xf numFmtId="9" fontId="97" fillId="24" borderId="141" xfId="0" applyNumberFormat="1" applyFont="1" applyFill="1" applyBorder="1">
      <alignment vertical="center"/>
    </xf>
    <xf numFmtId="178" fontId="97" fillId="24" borderId="141" xfId="327" applyNumberFormat="1" applyFont="1" applyFill="1" applyBorder="1" applyAlignment="1">
      <alignment vertical="center"/>
    </xf>
    <xf numFmtId="41" fontId="117" fillId="0" borderId="1" xfId="320" applyFont="1" applyBorder="1" applyAlignment="1">
      <alignment vertical="center"/>
    </xf>
    <xf numFmtId="41" fontId="92" fillId="5" borderId="1" xfId="320" applyFont="1" applyFill="1" applyBorder="1" applyAlignment="1">
      <alignment horizontal="right" vertical="center"/>
    </xf>
    <xf numFmtId="41" fontId="82" fillId="0" borderId="1" xfId="320" applyFont="1" applyFill="1" applyBorder="1" applyAlignment="1">
      <alignment horizontal="right" vertical="center"/>
    </xf>
    <xf numFmtId="41" fontId="82" fillId="2" borderId="1" xfId="320" applyFont="1" applyFill="1" applyBorder="1" applyAlignment="1">
      <alignment horizontal="right" vertical="center"/>
    </xf>
    <xf numFmtId="41" fontId="92" fillId="11" borderId="1" xfId="320" applyFont="1" applyFill="1" applyBorder="1" applyAlignment="1">
      <alignment horizontal="right" vertical="center"/>
    </xf>
    <xf numFmtId="41" fontId="118" fillId="3" borderId="1" xfId="320" applyFont="1" applyFill="1" applyBorder="1" applyAlignment="1">
      <alignment horizontal="right" vertical="center"/>
    </xf>
    <xf numFmtId="41" fontId="92" fillId="2" borderId="1" xfId="320" applyFont="1" applyFill="1" applyBorder="1" applyAlignment="1">
      <alignment horizontal="right" vertical="center"/>
    </xf>
    <xf numFmtId="41" fontId="85" fillId="2" borderId="1" xfId="320" applyFont="1" applyFill="1" applyBorder="1" applyAlignment="1">
      <alignment horizontal="right" vertical="center"/>
    </xf>
    <xf numFmtId="41" fontId="85" fillId="5" borderId="1" xfId="320" applyFont="1" applyFill="1" applyBorder="1" applyAlignment="1">
      <alignment horizontal="right" vertical="center"/>
    </xf>
    <xf numFmtId="41" fontId="89" fillId="11" borderId="1" xfId="320" applyFont="1" applyFill="1" applyBorder="1" applyAlignment="1">
      <alignment horizontal="right" vertical="center"/>
    </xf>
    <xf numFmtId="41" fontId="112" fillId="3" borderId="1" xfId="320" applyFont="1" applyFill="1" applyBorder="1" applyAlignment="1">
      <alignment horizontal="right" vertical="center"/>
    </xf>
    <xf numFmtId="41" fontId="82" fillId="5" borderId="1" xfId="320" applyFont="1" applyFill="1" applyBorder="1" applyAlignment="1">
      <alignment horizontal="right" vertical="center"/>
    </xf>
    <xf numFmtId="41" fontId="82" fillId="11" borderId="1" xfId="320" applyFont="1" applyFill="1" applyBorder="1" applyAlignment="1">
      <alignment horizontal="right" vertical="center"/>
    </xf>
    <xf numFmtId="41" fontId="119" fillId="3" borderId="1" xfId="320" applyFont="1" applyFill="1" applyBorder="1" applyAlignment="1">
      <alignment horizontal="right" vertical="center"/>
    </xf>
    <xf numFmtId="41" fontId="80" fillId="24" borderId="141" xfId="320" applyFont="1" applyFill="1" applyBorder="1" applyAlignment="1">
      <alignment horizontal="center" vertical="center" shrinkToFit="1"/>
    </xf>
    <xf numFmtId="0" fontId="114" fillId="0" borderId="145" xfId="0" applyFont="1" applyBorder="1" applyAlignment="1">
      <alignment vertical="center" wrapText="1"/>
    </xf>
    <xf numFmtId="0" fontId="78" fillId="0" borderId="142" xfId="0" applyFont="1" applyBorder="1">
      <alignment vertical="center"/>
    </xf>
    <xf numFmtId="0" fontId="78" fillId="0" borderId="199" xfId="0" applyFont="1" applyBorder="1">
      <alignment vertical="center"/>
    </xf>
    <xf numFmtId="0" fontId="126" fillId="0" borderId="145" xfId="0" applyFont="1" applyBorder="1" applyAlignment="1">
      <alignment horizontal="center" vertical="center" shrinkToFit="1"/>
    </xf>
    <xf numFmtId="202" fontId="126" fillId="0" borderId="146" xfId="367" applyNumberFormat="1" applyFont="1" applyBorder="1">
      <alignment vertical="center"/>
    </xf>
    <xf numFmtId="202" fontId="126" fillId="0" borderId="151" xfId="367" applyNumberFormat="1" applyFont="1" applyBorder="1">
      <alignment vertical="center"/>
    </xf>
    <xf numFmtId="202" fontId="126" fillId="0" borderId="147" xfId="367" applyNumberFormat="1" applyFont="1" applyBorder="1">
      <alignment vertical="center"/>
    </xf>
    <xf numFmtId="202" fontId="87" fillId="0" borderId="0" xfId="367" applyNumberFormat="1" applyFont="1">
      <alignment vertical="center"/>
    </xf>
    <xf numFmtId="202" fontId="78" fillId="0" borderId="0" xfId="367" applyNumberFormat="1" applyFont="1">
      <alignment vertical="center"/>
    </xf>
    <xf numFmtId="202" fontId="130" fillId="0" borderId="0" xfId="367" applyNumberFormat="1" applyFont="1">
      <alignment vertical="center"/>
    </xf>
    <xf numFmtId="0" fontId="79" fillId="21" borderId="142" xfId="367" quotePrefix="1" applyFont="1" applyFill="1" applyBorder="1" applyAlignment="1">
      <alignment horizontal="center" vertical="center"/>
    </xf>
    <xf numFmtId="0" fontId="79" fillId="21" borderId="232" xfId="367" quotePrefix="1" applyFont="1" applyFill="1" applyBorder="1" applyAlignment="1">
      <alignment horizontal="center" vertical="center"/>
    </xf>
    <xf numFmtId="0" fontId="126" fillId="0" borderId="168" xfId="367" applyFont="1" applyBorder="1">
      <alignment vertical="center"/>
    </xf>
    <xf numFmtId="0" fontId="126" fillId="0" borderId="167" xfId="367" applyFont="1" applyBorder="1">
      <alignment vertical="center"/>
    </xf>
    <xf numFmtId="178" fontId="78" fillId="0" borderId="167" xfId="368" applyNumberFormat="1" applyFont="1" applyFill="1" applyBorder="1" applyAlignment="1">
      <alignment vertical="center"/>
    </xf>
    <xf numFmtId="178" fontId="78" fillId="0" borderId="164" xfId="368" applyNumberFormat="1" applyFont="1" applyFill="1" applyBorder="1" applyAlignment="1">
      <alignment vertical="center"/>
    </xf>
    <xf numFmtId="178" fontId="78" fillId="0" borderId="168" xfId="368" applyNumberFormat="1" applyFont="1" applyFill="1" applyBorder="1" applyAlignment="1">
      <alignment vertical="center"/>
    </xf>
    <xf numFmtId="178" fontId="78" fillId="0" borderId="154" xfId="368" applyNumberFormat="1" applyFont="1" applyFill="1" applyBorder="1" applyAlignment="1">
      <alignment vertical="center"/>
    </xf>
    <xf numFmtId="178" fontId="78" fillId="0" borderId="175" xfId="368" applyNumberFormat="1" applyFont="1" applyFill="1" applyBorder="1" applyAlignment="1">
      <alignment vertical="center"/>
    </xf>
    <xf numFmtId="178" fontId="78" fillId="0" borderId="178" xfId="368" applyNumberFormat="1" applyFont="1" applyFill="1" applyBorder="1" applyAlignment="1">
      <alignment vertical="center"/>
    </xf>
    <xf numFmtId="0" fontId="126" fillId="0" borderId="164" xfId="367" applyFont="1" applyBorder="1">
      <alignment vertical="center"/>
    </xf>
    <xf numFmtId="0" fontId="79" fillId="21" borderId="244" xfId="367" quotePrefix="1" applyFont="1" applyFill="1" applyBorder="1" applyAlignment="1">
      <alignment horizontal="center" vertical="center"/>
    </xf>
    <xf numFmtId="202" fontId="79" fillId="0" borderId="245" xfId="367" applyNumberFormat="1" applyFont="1" applyBorder="1">
      <alignment vertical="center"/>
    </xf>
    <xf numFmtId="0" fontId="79" fillId="0" borderId="246" xfId="367" applyFont="1" applyBorder="1">
      <alignment vertical="center"/>
    </xf>
    <xf numFmtId="178" fontId="80" fillId="0" borderId="246" xfId="368" applyNumberFormat="1" applyFont="1" applyFill="1" applyBorder="1" applyAlignment="1">
      <alignment vertical="center"/>
    </xf>
    <xf numFmtId="178" fontId="80" fillId="0" borderId="247" xfId="368" applyNumberFormat="1" applyFont="1" applyFill="1" applyBorder="1" applyAlignment="1">
      <alignment vertical="center"/>
    </xf>
    <xf numFmtId="202" fontId="79" fillId="0" borderId="233" xfId="367" applyNumberFormat="1" applyFont="1" applyBorder="1">
      <alignment vertical="center"/>
    </xf>
    <xf numFmtId="0" fontId="79" fillId="0" borderId="234" xfId="367" applyFont="1" applyBorder="1" applyAlignment="1">
      <alignment horizontal="right" vertical="center"/>
    </xf>
    <xf numFmtId="178" fontId="80" fillId="0" borderId="234" xfId="368" applyNumberFormat="1" applyFont="1" applyFill="1" applyBorder="1" applyAlignment="1">
      <alignment vertical="center"/>
    </xf>
    <xf numFmtId="178" fontId="80" fillId="0" borderId="235" xfId="368" applyNumberFormat="1" applyFont="1" applyFill="1" applyBorder="1" applyAlignment="1">
      <alignment vertical="center"/>
    </xf>
    <xf numFmtId="38" fontId="137" fillId="0" borderId="0" xfId="0" applyNumberFormat="1" applyFont="1" applyProtection="1">
      <alignment vertical="center"/>
      <protection locked="0"/>
    </xf>
    <xf numFmtId="38" fontId="0" fillId="0" borderId="0" xfId="0" applyNumberFormat="1">
      <alignment vertical="center"/>
    </xf>
    <xf numFmtId="38" fontId="0" fillId="0" borderId="0" xfId="0" applyNumberFormat="1" applyAlignment="1">
      <alignment horizontal="left" vertical="center"/>
    </xf>
    <xf numFmtId="38" fontId="0" fillId="0" borderId="0" xfId="0" applyNumberFormat="1" applyAlignment="1">
      <alignment horizontal="center" vertical="center"/>
    </xf>
    <xf numFmtId="38" fontId="138" fillId="0" borderId="0" xfId="0" applyNumberFormat="1" applyFont="1" applyAlignment="1">
      <alignment horizontal="right" vertical="center"/>
    </xf>
    <xf numFmtId="38" fontId="139" fillId="0" borderId="0" xfId="0" applyNumberFormat="1" applyFont="1" applyAlignment="1">
      <alignment horizontal="center" vertical="center"/>
    </xf>
    <xf numFmtId="0" fontId="0" fillId="0" borderId="0" xfId="0" applyAlignment="1">
      <alignment horizontal="left" vertical="center"/>
    </xf>
    <xf numFmtId="0" fontId="0" fillId="0" borderId="0" xfId="0" applyAlignment="1" applyProtection="1">
      <protection locked="0"/>
    </xf>
    <xf numFmtId="38" fontId="65" fillId="0" borderId="0" xfId="319" applyNumberFormat="1" applyFont="1" applyAlignment="1">
      <alignment horizontal="center" vertical="center"/>
    </xf>
    <xf numFmtId="38" fontId="63" fillId="0" borderId="0" xfId="319" applyNumberFormat="1" applyFont="1" applyAlignment="1">
      <alignment horizontal="center" vertical="center"/>
    </xf>
    <xf numFmtId="202" fontId="142" fillId="4" borderId="1" xfId="379" applyNumberFormat="1" applyFont="1" applyFill="1" applyBorder="1" applyAlignment="1">
      <alignment horizontal="center" vertical="center"/>
    </xf>
    <xf numFmtId="178" fontId="142" fillId="4" borderId="1" xfId="380" applyNumberFormat="1" applyFont="1" applyFill="1" applyBorder="1" applyAlignment="1">
      <alignment horizontal="center" vertical="center"/>
    </xf>
    <xf numFmtId="178" fontId="142" fillId="4" borderId="19" xfId="380" applyNumberFormat="1" applyFont="1" applyFill="1" applyBorder="1" applyAlignment="1">
      <alignment horizontal="center" vertical="center"/>
    </xf>
    <xf numFmtId="202" fontId="142" fillId="4" borderId="248" xfId="379" applyNumberFormat="1" applyFont="1" applyFill="1" applyBorder="1" applyAlignment="1">
      <alignment horizontal="center" vertical="center"/>
    </xf>
    <xf numFmtId="178" fontId="142" fillId="4" borderId="249" xfId="380" applyNumberFormat="1" applyFont="1" applyFill="1" applyBorder="1" applyAlignment="1">
      <alignment horizontal="center" vertical="center"/>
    </xf>
    <xf numFmtId="202" fontId="142" fillId="4" borderId="16" xfId="379" applyNumberFormat="1" applyFont="1" applyFill="1" applyBorder="1" applyAlignment="1">
      <alignment horizontal="center" vertical="center"/>
    </xf>
    <xf numFmtId="205" fontId="0" fillId="0" borderId="0" xfId="0" applyNumberFormat="1">
      <alignment vertical="center"/>
    </xf>
    <xf numFmtId="202" fontId="142" fillId="3" borderId="1" xfId="319" applyNumberFormat="1" applyFont="1" applyFill="1" applyBorder="1" applyAlignment="1">
      <alignment horizontal="left" vertical="center"/>
    </xf>
    <xf numFmtId="205" fontId="142" fillId="3" borderId="1" xfId="319" applyNumberFormat="1" applyFont="1" applyFill="1" applyBorder="1" applyAlignment="1">
      <alignment vertical="center" shrinkToFit="1"/>
    </xf>
    <xf numFmtId="206" fontId="142" fillId="3" borderId="1" xfId="380" applyNumberFormat="1" applyFont="1" applyFill="1" applyBorder="1" applyAlignment="1">
      <alignment vertical="center" shrinkToFit="1"/>
    </xf>
    <xf numFmtId="205" fontId="142" fillId="3" borderId="1" xfId="319" applyNumberFormat="1" applyFont="1" applyFill="1" applyBorder="1" applyAlignment="1">
      <alignment vertical="center"/>
    </xf>
    <xf numFmtId="206" fontId="142" fillId="3" borderId="19" xfId="380" applyNumberFormat="1" applyFont="1" applyFill="1" applyBorder="1" applyAlignment="1">
      <alignment vertical="center" shrinkToFit="1"/>
    </xf>
    <xf numFmtId="206" fontId="142" fillId="3" borderId="251" xfId="380" applyNumberFormat="1" applyFont="1" applyFill="1" applyBorder="1" applyAlignment="1">
      <alignment vertical="center" shrinkToFit="1"/>
    </xf>
    <xf numFmtId="205" fontId="142" fillId="3" borderId="16" xfId="319" applyNumberFormat="1" applyFont="1" applyFill="1" applyBorder="1" applyAlignment="1">
      <alignment vertical="center" shrinkToFit="1"/>
    </xf>
    <xf numFmtId="206" fontId="142" fillId="3" borderId="1" xfId="319" applyNumberFormat="1" applyFont="1" applyFill="1" applyBorder="1" applyAlignment="1">
      <alignment vertical="center" shrinkToFit="1"/>
    </xf>
    <xf numFmtId="202" fontId="144" fillId="3" borderId="1" xfId="380" quotePrefix="1" applyNumberFormat="1" applyFont="1" applyFill="1" applyBorder="1" applyAlignment="1">
      <alignment horizontal="left" vertical="center" wrapText="1" shrinkToFit="1"/>
    </xf>
    <xf numFmtId="0" fontId="145" fillId="0" borderId="0" xfId="0" applyFont="1">
      <alignment vertical="center"/>
    </xf>
    <xf numFmtId="202" fontId="63" fillId="2" borderId="1" xfId="319" applyNumberFormat="1" applyFont="1" applyFill="1" applyBorder="1" applyAlignment="1">
      <alignment horizontal="left" vertical="center"/>
    </xf>
    <xf numFmtId="205" fontId="146" fillId="2" borderId="1" xfId="319" applyNumberFormat="1" applyFont="1" applyFill="1" applyBorder="1" applyAlignment="1">
      <alignment vertical="center" shrinkToFit="1"/>
    </xf>
    <xf numFmtId="206" fontId="146" fillId="2" borderId="1" xfId="380" applyNumberFormat="1" applyFont="1" applyFill="1" applyBorder="1" applyAlignment="1">
      <alignment vertical="center" shrinkToFit="1"/>
    </xf>
    <xf numFmtId="205" fontId="146" fillId="8" borderId="1" xfId="319" applyNumberFormat="1" applyFont="1" applyFill="1" applyBorder="1" applyAlignment="1">
      <alignment vertical="center" shrinkToFit="1"/>
    </xf>
    <xf numFmtId="206" fontId="146" fillId="8" borderId="1" xfId="380" applyNumberFormat="1" applyFont="1" applyFill="1" applyBorder="1" applyAlignment="1">
      <alignment vertical="center" shrinkToFit="1"/>
    </xf>
    <xf numFmtId="206" fontId="146" fillId="2" borderId="19" xfId="380" applyNumberFormat="1" applyFont="1" applyFill="1" applyBorder="1" applyAlignment="1">
      <alignment vertical="center" shrinkToFit="1"/>
    </xf>
    <xf numFmtId="206" fontId="146" fillId="2" borderId="251" xfId="380" applyNumberFormat="1" applyFont="1" applyFill="1" applyBorder="1" applyAlignment="1">
      <alignment vertical="center" shrinkToFit="1"/>
    </xf>
    <xf numFmtId="205" fontId="146" fillId="2" borderId="16" xfId="319" applyNumberFormat="1" applyFont="1" applyFill="1" applyBorder="1" applyAlignment="1">
      <alignment vertical="center" shrinkToFit="1"/>
    </xf>
    <xf numFmtId="206" fontId="146" fillId="2" borderId="1" xfId="319" applyNumberFormat="1" applyFont="1" applyFill="1" applyBorder="1" applyAlignment="1">
      <alignment vertical="center" shrinkToFit="1"/>
    </xf>
    <xf numFmtId="202" fontId="146" fillId="2" borderId="1" xfId="319" applyNumberFormat="1" applyFont="1" applyFill="1" applyBorder="1" applyAlignment="1">
      <alignment horizontal="left" vertical="center"/>
    </xf>
    <xf numFmtId="202" fontId="63" fillId="2" borderId="62" xfId="380" quotePrefix="1" applyNumberFormat="1" applyFont="1" applyFill="1" applyBorder="1" applyAlignment="1">
      <alignment vertical="center" wrapText="1" shrinkToFit="1"/>
    </xf>
    <xf numFmtId="202" fontId="148" fillId="3" borderId="1" xfId="0" applyNumberFormat="1" applyFont="1" applyFill="1" applyBorder="1" applyAlignment="1">
      <alignment horizontal="left" vertical="center"/>
    </xf>
    <xf numFmtId="205" fontId="148" fillId="3" borderId="1" xfId="0" applyNumberFormat="1" applyFont="1" applyFill="1" applyBorder="1" applyAlignment="1">
      <alignment vertical="center" shrinkToFit="1"/>
    </xf>
    <xf numFmtId="206" fontId="148" fillId="3" borderId="1" xfId="0" applyNumberFormat="1" applyFont="1" applyFill="1" applyBorder="1" applyAlignment="1">
      <alignment vertical="center" shrinkToFit="1"/>
    </xf>
    <xf numFmtId="206" fontId="148" fillId="3" borderId="19" xfId="0" applyNumberFormat="1" applyFont="1" applyFill="1" applyBorder="1" applyAlignment="1">
      <alignment vertical="center" shrinkToFit="1"/>
    </xf>
    <xf numFmtId="206" fontId="148" fillId="3" borderId="251" xfId="0" applyNumberFormat="1" applyFont="1" applyFill="1" applyBorder="1" applyAlignment="1">
      <alignment vertical="center" shrinkToFit="1"/>
    </xf>
    <xf numFmtId="205" fontId="148" fillId="3" borderId="16" xfId="0" applyNumberFormat="1" applyFont="1" applyFill="1" applyBorder="1" applyAlignment="1">
      <alignment vertical="center" shrinkToFit="1"/>
    </xf>
    <xf numFmtId="202" fontId="71" fillId="2" borderId="1" xfId="319" applyNumberFormat="1" applyFont="1" applyFill="1" applyBorder="1" applyAlignment="1">
      <alignment horizontal="left" vertical="center"/>
    </xf>
    <xf numFmtId="205" fontId="149" fillId="2" borderId="1" xfId="319" applyNumberFormat="1" applyFont="1" applyFill="1" applyBorder="1" applyAlignment="1">
      <alignment vertical="center" shrinkToFit="1"/>
    </xf>
    <xf numFmtId="206" fontId="143" fillId="2" borderId="1" xfId="380" applyNumberFormat="1" applyFont="1" applyFill="1" applyBorder="1" applyAlignment="1">
      <alignment vertical="center" shrinkToFit="1"/>
    </xf>
    <xf numFmtId="205" fontId="149" fillId="8" borderId="1" xfId="319" applyNumberFormat="1" applyFont="1" applyFill="1" applyBorder="1" applyAlignment="1">
      <alignment vertical="center" shrinkToFit="1"/>
    </xf>
    <xf numFmtId="206" fontId="143" fillId="2" borderId="19" xfId="380" applyNumberFormat="1" applyFont="1" applyFill="1" applyBorder="1" applyAlignment="1">
      <alignment vertical="center" shrinkToFit="1"/>
    </xf>
    <xf numFmtId="206" fontId="143" fillId="2" borderId="251" xfId="380" applyNumberFormat="1" applyFont="1" applyFill="1" applyBorder="1" applyAlignment="1">
      <alignment vertical="center" shrinkToFit="1"/>
    </xf>
    <xf numFmtId="205" fontId="149" fillId="2" borderId="16" xfId="319" applyNumberFormat="1" applyFont="1" applyFill="1" applyBorder="1" applyAlignment="1">
      <alignment vertical="center" shrinkToFit="1"/>
    </xf>
    <xf numFmtId="206" fontId="143" fillId="2" borderId="1" xfId="319" applyNumberFormat="1" applyFont="1" applyFill="1" applyBorder="1" applyAlignment="1">
      <alignment vertical="center" shrinkToFit="1"/>
    </xf>
    <xf numFmtId="202" fontId="144" fillId="2" borderId="1" xfId="380" quotePrefix="1" applyNumberFormat="1" applyFont="1" applyFill="1" applyBorder="1" applyAlignment="1">
      <alignment vertical="center" wrapText="1" shrinkToFit="1"/>
    </xf>
    <xf numFmtId="178" fontId="0" fillId="0" borderId="0" xfId="327" applyNumberFormat="1" applyFont="1">
      <alignment vertical="center"/>
    </xf>
    <xf numFmtId="202" fontId="146" fillId="2" borderId="49" xfId="319" applyNumberFormat="1" applyFont="1" applyFill="1" applyBorder="1" applyAlignment="1">
      <alignment vertical="center"/>
    </xf>
    <xf numFmtId="205" fontId="63" fillId="2" borderId="49" xfId="319" applyNumberFormat="1" applyFont="1" applyFill="1" applyBorder="1" applyAlignment="1">
      <alignment vertical="center" shrinkToFit="1"/>
    </xf>
    <xf numFmtId="206" fontId="146" fillId="2" borderId="49" xfId="380" applyNumberFormat="1" applyFont="1" applyFill="1" applyBorder="1" applyAlignment="1">
      <alignment vertical="center" shrinkToFit="1"/>
    </xf>
    <xf numFmtId="205" fontId="63" fillId="8" borderId="49" xfId="319" applyNumberFormat="1" applyFont="1" applyFill="1" applyBorder="1" applyAlignment="1">
      <alignment vertical="center" shrinkToFit="1"/>
    </xf>
    <xf numFmtId="205" fontId="146" fillId="8" borderId="49" xfId="319" applyNumberFormat="1" applyFont="1" applyFill="1" applyBorder="1" applyAlignment="1">
      <alignment vertical="center" shrinkToFit="1"/>
    </xf>
    <xf numFmtId="206" fontId="146" fillId="2" borderId="29" xfId="380" applyNumberFormat="1" applyFont="1" applyFill="1" applyBorder="1" applyAlignment="1">
      <alignment vertical="center" shrinkToFit="1"/>
    </xf>
    <xf numFmtId="206" fontId="146" fillId="2" borderId="253" xfId="380" applyNumberFormat="1" applyFont="1" applyFill="1" applyBorder="1" applyAlignment="1">
      <alignment vertical="center" shrinkToFit="1"/>
    </xf>
    <xf numFmtId="205" fontId="63" fillId="2" borderId="28" xfId="319" applyNumberFormat="1" applyFont="1" applyFill="1" applyBorder="1" applyAlignment="1">
      <alignment vertical="center" shrinkToFit="1"/>
    </xf>
    <xf numFmtId="206" fontId="146" fillId="2" borderId="49" xfId="319" applyNumberFormat="1" applyFont="1" applyFill="1" applyBorder="1" applyAlignment="1">
      <alignment vertical="center" shrinkToFit="1"/>
    </xf>
    <xf numFmtId="202" fontId="146" fillId="2" borderId="54" xfId="319" applyNumberFormat="1" applyFont="1" applyFill="1" applyBorder="1" applyAlignment="1">
      <alignment vertical="center"/>
    </xf>
    <xf numFmtId="205" fontId="63" fillId="2" borderId="18" xfId="319" applyNumberFormat="1" applyFont="1" applyFill="1" applyBorder="1" applyAlignment="1">
      <alignment vertical="center" shrinkToFit="1"/>
    </xf>
    <xf numFmtId="206" fontId="146" fillId="2" borderId="18" xfId="380" applyNumberFormat="1" applyFont="1" applyFill="1" applyBorder="1" applyAlignment="1">
      <alignment vertical="center" shrinkToFit="1"/>
    </xf>
    <xf numFmtId="205" fontId="63" fillId="8" borderId="18" xfId="319" applyNumberFormat="1" applyFont="1" applyFill="1" applyBorder="1" applyAlignment="1">
      <alignment vertical="center" shrinkToFit="1"/>
    </xf>
    <xf numFmtId="205" fontId="146" fillId="8" borderId="18" xfId="319" applyNumberFormat="1" applyFont="1" applyFill="1" applyBorder="1" applyAlignment="1">
      <alignment vertical="center" shrinkToFit="1"/>
    </xf>
    <xf numFmtId="206" fontId="146" fillId="2" borderId="24" xfId="380" applyNumberFormat="1" applyFont="1" applyFill="1" applyBorder="1" applyAlignment="1">
      <alignment vertical="center" shrinkToFit="1"/>
    </xf>
    <xf numFmtId="206" fontId="146" fillId="2" borderId="255" xfId="380" applyNumberFormat="1" applyFont="1" applyFill="1" applyBorder="1" applyAlignment="1">
      <alignment vertical="center" shrinkToFit="1"/>
    </xf>
    <xf numFmtId="205" fontId="63" fillId="2" borderId="26" xfId="319" applyNumberFormat="1" applyFont="1" applyFill="1" applyBorder="1" applyAlignment="1">
      <alignment vertical="center" shrinkToFit="1"/>
    </xf>
    <xf numFmtId="206" fontId="146" fillId="2" borderId="18" xfId="319" applyNumberFormat="1" applyFont="1" applyFill="1" applyBorder="1" applyAlignment="1">
      <alignment vertical="center" shrinkToFit="1"/>
    </xf>
    <xf numFmtId="206" fontId="146" fillId="2" borderId="54" xfId="380" applyNumberFormat="1" applyFont="1" applyFill="1" applyBorder="1" applyAlignment="1">
      <alignment vertical="center" shrinkToFit="1"/>
    </xf>
    <xf numFmtId="202" fontId="150" fillId="2" borderId="1" xfId="319" applyNumberFormat="1" applyFont="1" applyFill="1" applyBorder="1" applyAlignment="1">
      <alignment horizontal="left" vertical="center"/>
    </xf>
    <xf numFmtId="205" fontId="71" fillId="2" borderId="1" xfId="319" applyNumberFormat="1" applyFont="1" applyFill="1" applyBorder="1" applyAlignment="1">
      <alignment vertical="center" shrinkToFit="1"/>
    </xf>
    <xf numFmtId="206" fontId="144" fillId="2" borderId="1" xfId="380" applyNumberFormat="1" applyFont="1" applyFill="1" applyBorder="1" applyAlignment="1">
      <alignment vertical="center" shrinkToFit="1"/>
    </xf>
    <xf numFmtId="205" fontId="71" fillId="8" borderId="1" xfId="319" applyNumberFormat="1" applyFont="1" applyFill="1" applyBorder="1" applyAlignment="1">
      <alignment vertical="center" shrinkToFit="1"/>
    </xf>
    <xf numFmtId="206" fontId="144" fillId="2" borderId="19" xfId="380" applyNumberFormat="1" applyFont="1" applyFill="1" applyBorder="1" applyAlignment="1">
      <alignment vertical="center" shrinkToFit="1"/>
    </xf>
    <xf numFmtId="206" fontId="144" fillId="2" borderId="251" xfId="380" applyNumberFormat="1" applyFont="1" applyFill="1" applyBorder="1" applyAlignment="1">
      <alignment vertical="center" shrinkToFit="1"/>
    </xf>
    <xf numFmtId="205" fontId="71" fillId="2" borderId="16" xfId="319" applyNumberFormat="1" applyFont="1" applyFill="1" applyBorder="1" applyAlignment="1">
      <alignment vertical="center" shrinkToFit="1"/>
    </xf>
    <xf numFmtId="206" fontId="144" fillId="2" borderId="1" xfId="319" applyNumberFormat="1" applyFont="1" applyFill="1" applyBorder="1" applyAlignment="1">
      <alignment vertical="center" shrinkToFit="1"/>
    </xf>
    <xf numFmtId="202" fontId="0" fillId="0" borderId="0" xfId="0" applyNumberFormat="1">
      <alignment vertical="center"/>
    </xf>
    <xf numFmtId="202" fontId="146" fillId="2" borderId="49" xfId="319" applyNumberFormat="1" applyFont="1" applyFill="1" applyBorder="1" applyAlignment="1">
      <alignment horizontal="left" vertical="center"/>
    </xf>
    <xf numFmtId="202" fontId="146" fillId="2" borderId="17" xfId="380" quotePrefix="1" applyNumberFormat="1" applyFont="1" applyFill="1" applyBorder="1" applyAlignment="1">
      <alignment vertical="center" wrapText="1" shrinkToFit="1"/>
    </xf>
    <xf numFmtId="178" fontId="145" fillId="0" borderId="0" xfId="327" applyNumberFormat="1" applyFont="1">
      <alignment vertical="center"/>
    </xf>
    <xf numFmtId="202" fontId="146" fillId="2" borderId="54" xfId="319" applyNumberFormat="1" applyFont="1" applyFill="1" applyBorder="1" applyAlignment="1">
      <alignment horizontal="left" vertical="center"/>
    </xf>
    <xf numFmtId="202" fontId="146" fillId="2" borderId="49" xfId="380" quotePrefix="1" applyNumberFormat="1" applyFont="1" applyFill="1" applyBorder="1" applyAlignment="1">
      <alignment horizontal="left" vertical="center" shrinkToFit="1"/>
    </xf>
    <xf numFmtId="205" fontId="145" fillId="0" borderId="0" xfId="0" applyNumberFormat="1" applyFont="1">
      <alignment vertical="center"/>
    </xf>
    <xf numFmtId="205" fontId="152" fillId="2" borderId="252" xfId="0" applyNumberFormat="1" applyFont="1" applyFill="1" applyBorder="1" applyAlignment="1">
      <alignment vertical="center" shrinkToFit="1"/>
    </xf>
    <xf numFmtId="202" fontId="146" fillId="2" borderId="1" xfId="380" applyNumberFormat="1" applyFont="1" applyFill="1" applyBorder="1" applyAlignment="1">
      <alignment vertical="center" shrinkToFit="1"/>
    </xf>
    <xf numFmtId="202" fontId="152" fillId="2" borderId="49" xfId="0" applyNumberFormat="1" applyFont="1" applyFill="1" applyBorder="1" applyAlignment="1">
      <alignment horizontal="left" vertical="center"/>
    </xf>
    <xf numFmtId="205" fontId="152" fillId="2" borderId="49" xfId="0" applyNumberFormat="1" applyFont="1" applyFill="1" applyBorder="1" applyAlignment="1">
      <alignment vertical="center" shrinkToFit="1"/>
    </xf>
    <xf numFmtId="206" fontId="152" fillId="2" borderId="49" xfId="0" applyNumberFormat="1" applyFont="1" applyFill="1" applyBorder="1" applyAlignment="1">
      <alignment vertical="center" shrinkToFit="1"/>
    </xf>
    <xf numFmtId="205" fontId="152" fillId="8" borderId="49" xfId="0" applyNumberFormat="1" applyFont="1" applyFill="1" applyBorder="1" applyAlignment="1">
      <alignment vertical="center" shrinkToFit="1"/>
    </xf>
    <xf numFmtId="206" fontId="152" fillId="2" borderId="29" xfId="0" applyNumberFormat="1" applyFont="1" applyFill="1" applyBorder="1" applyAlignment="1">
      <alignment vertical="center" shrinkToFit="1"/>
    </xf>
    <xf numFmtId="206" fontId="152" fillId="2" borderId="253" xfId="0" applyNumberFormat="1" applyFont="1" applyFill="1" applyBorder="1" applyAlignment="1">
      <alignment vertical="center" shrinkToFit="1"/>
    </xf>
    <xf numFmtId="205" fontId="152" fillId="2" borderId="28" xfId="0" applyNumberFormat="1" applyFont="1" applyFill="1" applyBorder="1" applyAlignment="1">
      <alignment vertical="center" shrinkToFit="1"/>
    </xf>
    <xf numFmtId="202" fontId="152" fillId="2" borderId="54" xfId="0" applyNumberFormat="1" applyFont="1" applyFill="1" applyBorder="1" applyAlignment="1">
      <alignment horizontal="left" vertical="center"/>
    </xf>
    <xf numFmtId="205" fontId="152" fillId="2" borderId="18" xfId="0" applyNumberFormat="1" applyFont="1" applyFill="1" applyBorder="1" applyAlignment="1">
      <alignment vertical="center" shrinkToFit="1"/>
    </xf>
    <xf numFmtId="206" fontId="152" fillId="2" borderId="18" xfId="0" applyNumberFormat="1" applyFont="1" applyFill="1" applyBorder="1" applyAlignment="1">
      <alignment vertical="center" shrinkToFit="1"/>
    </xf>
    <xf numFmtId="205" fontId="152" fillId="8" borderId="18" xfId="0" applyNumberFormat="1" applyFont="1" applyFill="1" applyBorder="1" applyAlignment="1">
      <alignment vertical="center" shrinkToFit="1"/>
    </xf>
    <xf numFmtId="206" fontId="152" fillId="2" borderId="24" xfId="0" applyNumberFormat="1" applyFont="1" applyFill="1" applyBorder="1" applyAlignment="1">
      <alignment vertical="center" shrinkToFit="1"/>
    </xf>
    <xf numFmtId="206" fontId="152" fillId="2" borderId="255" xfId="0" applyNumberFormat="1" applyFont="1" applyFill="1" applyBorder="1" applyAlignment="1">
      <alignment vertical="center" shrinkToFit="1"/>
    </xf>
    <xf numFmtId="205" fontId="152" fillId="2" borderId="26" xfId="0" applyNumberFormat="1" applyFont="1" applyFill="1" applyBorder="1" applyAlignment="1">
      <alignment vertical="center" shrinkToFit="1"/>
    </xf>
    <xf numFmtId="202" fontId="146" fillId="2" borderId="54" xfId="380" quotePrefix="1" applyNumberFormat="1" applyFont="1" applyFill="1" applyBorder="1" applyAlignment="1">
      <alignment horizontal="left" vertical="center" shrinkToFit="1"/>
    </xf>
    <xf numFmtId="207" fontId="0" fillId="0" borderId="0" xfId="0" applyNumberFormat="1">
      <alignment vertical="center"/>
    </xf>
    <xf numFmtId="202" fontId="146" fillId="2" borderId="40" xfId="380" quotePrefix="1" applyNumberFormat="1" applyFont="1" applyFill="1" applyBorder="1" applyAlignment="1">
      <alignment horizontal="left" vertical="center" shrinkToFit="1"/>
    </xf>
    <xf numFmtId="202" fontId="152" fillId="2" borderId="40" xfId="0" applyNumberFormat="1" applyFont="1" applyFill="1" applyBorder="1" applyAlignment="1">
      <alignment horizontal="left" vertical="center"/>
    </xf>
    <xf numFmtId="205" fontId="152" fillId="2" borderId="40" xfId="0" applyNumberFormat="1" applyFont="1" applyFill="1" applyBorder="1" applyAlignment="1">
      <alignment vertical="center" shrinkToFit="1"/>
    </xf>
    <xf numFmtId="206" fontId="152" fillId="2" borderId="40" xfId="0" applyNumberFormat="1" applyFont="1" applyFill="1" applyBorder="1" applyAlignment="1">
      <alignment vertical="center" shrinkToFit="1"/>
    </xf>
    <xf numFmtId="205" fontId="146" fillId="8" borderId="40" xfId="319" applyNumberFormat="1" applyFont="1" applyFill="1" applyBorder="1" applyAlignment="1">
      <alignment vertical="center" shrinkToFit="1"/>
    </xf>
    <xf numFmtId="205" fontId="152" fillId="8" borderId="40" xfId="0" applyNumberFormat="1" applyFont="1" applyFill="1" applyBorder="1" applyAlignment="1">
      <alignment vertical="center" shrinkToFit="1"/>
    </xf>
    <xf numFmtId="206" fontId="152" fillId="2" borderId="44" xfId="0" applyNumberFormat="1" applyFont="1" applyFill="1" applyBorder="1" applyAlignment="1">
      <alignment vertical="center" shrinkToFit="1"/>
    </xf>
    <xf numFmtId="206" fontId="152" fillId="2" borderId="257" xfId="0" applyNumberFormat="1" applyFont="1" applyFill="1" applyBorder="1" applyAlignment="1">
      <alignment vertical="center" shrinkToFit="1"/>
    </xf>
    <xf numFmtId="205" fontId="152" fillId="2" borderId="45" xfId="0" applyNumberFormat="1" applyFont="1" applyFill="1" applyBorder="1" applyAlignment="1">
      <alignment vertical="center" shrinkToFit="1"/>
    </xf>
    <xf numFmtId="205" fontId="152" fillId="2" borderId="54" xfId="0" applyNumberFormat="1" applyFont="1" applyFill="1" applyBorder="1" applyAlignment="1">
      <alignment vertical="center" shrinkToFit="1"/>
    </xf>
    <xf numFmtId="206" fontId="152" fillId="2" borderId="54" xfId="0" applyNumberFormat="1" applyFont="1" applyFill="1" applyBorder="1" applyAlignment="1">
      <alignment vertical="center" shrinkToFit="1"/>
    </xf>
    <xf numFmtId="205" fontId="146" fillId="8" borderId="54" xfId="319" applyNumberFormat="1" applyFont="1" applyFill="1" applyBorder="1" applyAlignment="1">
      <alignment vertical="center" shrinkToFit="1"/>
    </xf>
    <xf numFmtId="205" fontId="152" fillId="8" borderId="54" xfId="0" applyNumberFormat="1" applyFont="1" applyFill="1" applyBorder="1" applyAlignment="1">
      <alignment vertical="center" shrinkToFit="1"/>
    </xf>
    <xf numFmtId="206" fontId="152" fillId="2" borderId="47" xfId="0" applyNumberFormat="1" applyFont="1" applyFill="1" applyBorder="1" applyAlignment="1">
      <alignment vertical="center" shrinkToFit="1"/>
    </xf>
    <xf numFmtId="206" fontId="152" fillId="2" borderId="259" xfId="0" applyNumberFormat="1" applyFont="1" applyFill="1" applyBorder="1" applyAlignment="1">
      <alignment vertical="center" shrinkToFit="1"/>
    </xf>
    <xf numFmtId="205" fontId="152" fillId="2" borderId="48" xfId="0" applyNumberFormat="1" applyFont="1" applyFill="1" applyBorder="1" applyAlignment="1">
      <alignment vertical="center" shrinkToFit="1"/>
    </xf>
    <xf numFmtId="202" fontId="146" fillId="2" borderId="54" xfId="380" applyNumberFormat="1" applyFont="1" applyFill="1" applyBorder="1" applyAlignment="1">
      <alignment horizontal="left" vertical="center" shrinkToFit="1"/>
    </xf>
    <xf numFmtId="202" fontId="142" fillId="2" borderId="1" xfId="319" applyNumberFormat="1" applyFont="1" applyFill="1" applyBorder="1" applyAlignment="1">
      <alignment horizontal="left" vertical="center"/>
    </xf>
    <xf numFmtId="205" fontId="142" fillId="2" borderId="1" xfId="319" applyNumberFormat="1" applyFont="1" applyFill="1" applyBorder="1" applyAlignment="1">
      <alignment vertical="center" shrinkToFit="1"/>
    </xf>
    <xf numFmtId="206" fontId="142" fillId="2" borderId="1" xfId="380" applyNumberFormat="1" applyFont="1" applyFill="1" applyBorder="1" applyAlignment="1">
      <alignment vertical="center" shrinkToFit="1"/>
    </xf>
    <xf numFmtId="205" fontId="142" fillId="8" borderId="1" xfId="319" applyNumberFormat="1" applyFont="1" applyFill="1" applyBorder="1" applyAlignment="1">
      <alignment vertical="center" shrinkToFit="1"/>
    </xf>
    <xf numFmtId="206" fontId="142" fillId="2" borderId="19" xfId="380" applyNumberFormat="1" applyFont="1" applyFill="1" applyBorder="1" applyAlignment="1">
      <alignment vertical="center" shrinkToFit="1"/>
    </xf>
    <xf numFmtId="206" fontId="142" fillId="2" borderId="251" xfId="380" applyNumberFormat="1" applyFont="1" applyFill="1" applyBorder="1" applyAlignment="1">
      <alignment vertical="center" shrinkToFit="1"/>
    </xf>
    <xf numFmtId="205" fontId="142" fillId="2" borderId="16" xfId="319" applyNumberFormat="1" applyFont="1" applyFill="1" applyBorder="1" applyAlignment="1">
      <alignment vertical="center" shrinkToFit="1"/>
    </xf>
    <xf numFmtId="206" fontId="142" fillId="2" borderId="1" xfId="319" applyNumberFormat="1" applyFont="1" applyFill="1" applyBorder="1" applyAlignment="1">
      <alignment vertical="center" shrinkToFit="1"/>
    </xf>
    <xf numFmtId="202" fontId="142" fillId="2" borderId="1" xfId="380" applyNumberFormat="1" applyFont="1" applyFill="1" applyBorder="1" applyAlignment="1">
      <alignment horizontal="center" vertical="center" shrinkToFit="1"/>
    </xf>
    <xf numFmtId="202" fontId="142" fillId="3" borderId="1" xfId="319" applyNumberFormat="1" applyFont="1" applyFill="1" applyBorder="1" applyAlignment="1">
      <alignment horizontal="center" vertical="center"/>
    </xf>
    <xf numFmtId="206" fontId="142" fillId="3" borderId="261" xfId="380" applyNumberFormat="1" applyFont="1" applyFill="1" applyBorder="1" applyAlignment="1">
      <alignment vertical="center" shrinkToFit="1"/>
    </xf>
    <xf numFmtId="202" fontId="142" fillId="3" borderId="1" xfId="380" applyNumberFormat="1" applyFont="1" applyFill="1" applyBorder="1" applyAlignment="1">
      <alignment horizontal="center" vertical="center" shrinkToFit="1"/>
    </xf>
    <xf numFmtId="202" fontId="53" fillId="3" borderId="18" xfId="0" applyNumberFormat="1" applyFont="1" applyFill="1" applyBorder="1" applyAlignment="1">
      <alignment horizontal="left" vertical="center"/>
    </xf>
    <xf numFmtId="202" fontId="53" fillId="3" borderId="1" xfId="0" applyNumberFormat="1" applyFont="1" applyFill="1" applyBorder="1" applyAlignment="1">
      <alignment horizontal="right" vertical="center" shrinkToFit="1"/>
    </xf>
    <xf numFmtId="178" fontId="53" fillId="3" borderId="26" xfId="0" applyNumberFormat="1" applyFont="1" applyFill="1" applyBorder="1" applyAlignment="1">
      <alignment horizontal="center" vertical="center" shrinkToFit="1"/>
    </xf>
    <xf numFmtId="202" fontId="53" fillId="3" borderId="5" xfId="0" applyNumberFormat="1" applyFont="1" applyFill="1" applyBorder="1" applyAlignment="1">
      <alignment horizontal="right" vertical="center" shrinkToFit="1"/>
    </xf>
    <xf numFmtId="178" fontId="53" fillId="3" borderId="10" xfId="0" applyNumberFormat="1" applyFont="1" applyFill="1" applyBorder="1" applyAlignment="1">
      <alignment horizontal="center" vertical="center" shrinkToFit="1"/>
    </xf>
    <xf numFmtId="178" fontId="53" fillId="3" borderId="61" xfId="0" applyNumberFormat="1" applyFont="1" applyFill="1" applyBorder="1" applyAlignment="1">
      <alignment horizontal="center" vertical="center" shrinkToFit="1"/>
    </xf>
    <xf numFmtId="178" fontId="53" fillId="3" borderId="263" xfId="0" applyNumberFormat="1" applyFont="1" applyFill="1" applyBorder="1" applyAlignment="1">
      <alignment horizontal="center" vertical="center" shrinkToFit="1"/>
    </xf>
    <xf numFmtId="202" fontId="53" fillId="3" borderId="16" xfId="0" applyNumberFormat="1" applyFont="1" applyFill="1" applyBorder="1" applyAlignment="1">
      <alignment horizontal="right" vertical="center" shrinkToFit="1"/>
    </xf>
    <xf numFmtId="178" fontId="53" fillId="3" borderId="8" xfId="0" applyNumberFormat="1" applyFont="1" applyFill="1" applyBorder="1" applyAlignment="1">
      <alignment horizontal="center" vertical="center" shrinkToFit="1"/>
    </xf>
    <xf numFmtId="178" fontId="53" fillId="3" borderId="18" xfId="0" applyNumberFormat="1" applyFont="1" applyFill="1" applyBorder="1" applyAlignment="1">
      <alignment horizontal="center" vertical="center" shrinkToFit="1"/>
    </xf>
    <xf numFmtId="0" fontId="154" fillId="0" borderId="0" xfId="319" applyFont="1" applyAlignment="1">
      <alignment vertical="center"/>
    </xf>
    <xf numFmtId="0" fontId="0" fillId="0" borderId="0" xfId="0" applyAlignment="1">
      <alignment horizontal="right" vertical="center"/>
    </xf>
    <xf numFmtId="0" fontId="0" fillId="27" borderId="17" xfId="0" applyFill="1" applyBorder="1" applyAlignment="1">
      <alignment horizontal="center" vertical="center"/>
    </xf>
    <xf numFmtId="0" fontId="0" fillId="27" borderId="22" xfId="0" applyFill="1" applyBorder="1" applyAlignment="1">
      <alignment horizontal="center" vertical="center"/>
    </xf>
    <xf numFmtId="0" fontId="0" fillId="27" borderId="19" xfId="0" applyFill="1" applyBorder="1" applyAlignment="1">
      <alignment horizontal="center" vertical="center"/>
    </xf>
    <xf numFmtId="0" fontId="0" fillId="27" borderId="1" xfId="0" applyFill="1" applyBorder="1" applyAlignment="1">
      <alignment horizontal="center" vertical="center" wrapText="1"/>
    </xf>
    <xf numFmtId="208" fontId="0" fillId="28" borderId="1" xfId="0" applyNumberFormat="1" applyFill="1" applyBorder="1" applyAlignment="1">
      <alignment horizontal="left" vertical="center"/>
    </xf>
    <xf numFmtId="209" fontId="0" fillId="28" borderId="1" xfId="0" applyNumberFormat="1" applyFill="1" applyBorder="1" applyProtection="1">
      <alignment vertical="center"/>
      <protection locked="0"/>
    </xf>
    <xf numFmtId="208" fontId="0" fillId="0" borderId="1" xfId="0" applyNumberFormat="1" applyBorder="1" applyAlignment="1">
      <alignment horizontal="left" vertical="center" indent="1"/>
    </xf>
    <xf numFmtId="208" fontId="0" fillId="0" borderId="1" xfId="0" applyNumberFormat="1" applyBorder="1" applyAlignment="1">
      <alignment horizontal="left" vertical="center"/>
    </xf>
    <xf numFmtId="209" fontId="0" fillId="3" borderId="1" xfId="0" applyNumberFormat="1" applyFill="1" applyBorder="1" applyProtection="1">
      <alignment vertical="center"/>
      <protection locked="0"/>
    </xf>
    <xf numFmtId="208" fontId="0" fillId="28" borderId="1" xfId="0" applyNumberFormat="1" applyFill="1" applyBorder="1" applyAlignment="1">
      <alignment horizontal="left" vertical="center" indent="1"/>
    </xf>
    <xf numFmtId="209" fontId="0" fillId="0" borderId="0" xfId="0" applyNumberFormat="1">
      <alignment vertical="center"/>
    </xf>
    <xf numFmtId="208" fontId="0" fillId="0" borderId="1" xfId="0" applyNumberFormat="1" applyBorder="1" applyAlignment="1">
      <alignment horizontal="left" vertical="center" indent="2"/>
    </xf>
    <xf numFmtId="210" fontId="0" fillId="0" borderId="0" xfId="0" applyNumberFormat="1">
      <alignment vertical="center"/>
    </xf>
    <xf numFmtId="208" fontId="0" fillId="28" borderId="1" xfId="0" applyNumberFormat="1" applyFill="1" applyBorder="1" applyAlignment="1">
      <alignment horizontal="left" vertical="center" wrapText="1"/>
    </xf>
    <xf numFmtId="0" fontId="0" fillId="0" borderId="1" xfId="0" applyBorder="1" applyAlignment="1">
      <alignment horizontal="left" vertical="center" indent="1"/>
    </xf>
    <xf numFmtId="208" fontId="0" fillId="0" borderId="1" xfId="0" applyNumberFormat="1" applyBorder="1" applyAlignment="1">
      <alignment horizontal="left" vertical="center" wrapText="1" indent="1"/>
    </xf>
    <xf numFmtId="41" fontId="0" fillId="28" borderId="1" xfId="320" applyFont="1" applyFill="1" applyBorder="1" applyProtection="1">
      <alignment vertical="center"/>
      <protection locked="0"/>
    </xf>
    <xf numFmtId="41" fontId="0" fillId="0" borderId="0" xfId="320" applyFont="1">
      <alignment vertical="center"/>
    </xf>
    <xf numFmtId="176" fontId="0" fillId="0" borderId="0" xfId="381" applyFont="1">
      <alignment vertical="center"/>
    </xf>
    <xf numFmtId="0" fontId="0" fillId="28" borderId="1" xfId="0" applyFill="1" applyBorder="1">
      <alignment vertical="center"/>
    </xf>
    <xf numFmtId="209" fontId="0" fillId="28" borderId="1" xfId="0" applyNumberFormat="1" applyFill="1" applyBorder="1">
      <alignment vertical="center"/>
    </xf>
    <xf numFmtId="0" fontId="0" fillId="28" borderId="1" xfId="0" applyFill="1" applyBorder="1" applyAlignment="1">
      <alignment horizontal="left" vertical="center" indent="1"/>
    </xf>
    <xf numFmtId="0" fontId="0" fillId="0" borderId="1" xfId="0" applyBorder="1" applyAlignment="1">
      <alignment horizontal="left" vertical="center" indent="2"/>
    </xf>
    <xf numFmtId="209" fontId="0" fillId="3" borderId="1" xfId="0" applyNumberFormat="1" applyFill="1" applyBorder="1">
      <alignment vertical="center"/>
    </xf>
    <xf numFmtId="0" fontId="0" fillId="0" borderId="62" xfId="0" applyBorder="1" applyAlignment="1">
      <alignment horizontal="left" vertical="center" indent="1"/>
    </xf>
    <xf numFmtId="0" fontId="0" fillId="0" borderId="1" xfId="0" applyBorder="1">
      <alignment vertical="center"/>
    </xf>
    <xf numFmtId="41" fontId="0" fillId="29" borderId="0" xfId="320" applyFont="1" applyFill="1">
      <alignment vertical="center"/>
    </xf>
    <xf numFmtId="209" fontId="0" fillId="0" borderId="0" xfId="0" applyNumberFormat="1" applyAlignment="1">
      <alignment horizontal="right" vertical="center" indent="1"/>
    </xf>
    <xf numFmtId="0" fontId="0" fillId="0" borderId="0" xfId="0" applyAlignment="1">
      <alignment vertical="center" wrapText="1"/>
    </xf>
    <xf numFmtId="209" fontId="0" fillId="0" borderId="0" xfId="0" applyNumberFormat="1" applyAlignment="1">
      <alignment horizontal="right" vertical="center"/>
    </xf>
    <xf numFmtId="209" fontId="0" fillId="27" borderId="19" xfId="0" applyNumberFormat="1" applyFill="1" applyBorder="1" applyAlignment="1">
      <alignment horizontal="center" vertical="center"/>
    </xf>
    <xf numFmtId="211" fontId="0" fillId="0" borderId="0" xfId="0" applyNumberFormat="1" applyAlignment="1">
      <alignment horizontal="right" vertical="top"/>
    </xf>
    <xf numFmtId="177" fontId="0" fillId="0" borderId="0" xfId="0" applyNumberFormat="1">
      <alignment vertical="center"/>
    </xf>
    <xf numFmtId="176" fontId="0" fillId="0" borderId="0" xfId="0" applyNumberFormat="1">
      <alignment vertical="center"/>
    </xf>
    <xf numFmtId="208" fontId="0" fillId="0" borderId="1" xfId="0" applyNumberFormat="1" applyBorder="1" applyAlignment="1">
      <alignment horizontal="left" vertical="center" wrapText="1" indent="2"/>
    </xf>
    <xf numFmtId="208" fontId="0" fillId="28" borderId="1" xfId="0" applyNumberFormat="1" applyFill="1" applyBorder="1" applyAlignment="1">
      <alignment horizontal="left" vertical="center" wrapText="1" indent="1"/>
    </xf>
    <xf numFmtId="208" fontId="0" fillId="28" borderId="1" xfId="0" applyNumberFormat="1" applyFill="1" applyBorder="1" applyAlignment="1">
      <alignment horizontal="center" vertical="center"/>
    </xf>
    <xf numFmtId="212" fontId="0" fillId="0" borderId="0" xfId="0" applyNumberFormat="1">
      <alignment vertical="center"/>
    </xf>
    <xf numFmtId="213" fontId="0" fillId="0" borderId="0" xfId="0" applyNumberFormat="1">
      <alignment vertical="center"/>
    </xf>
    <xf numFmtId="208" fontId="0" fillId="0" borderId="62" xfId="0" applyNumberFormat="1" applyBorder="1" applyAlignment="1">
      <alignment horizontal="left" vertical="center" indent="2"/>
    </xf>
    <xf numFmtId="9" fontId="0" fillId="0" borderId="0" xfId="327" applyFont="1">
      <alignment vertical="center"/>
    </xf>
    <xf numFmtId="3" fontId="0" fillId="0" borderId="0" xfId="0" applyNumberFormat="1">
      <alignment vertical="center"/>
    </xf>
    <xf numFmtId="214" fontId="0" fillId="0" borderId="0" xfId="382" applyNumberFormat="1" applyFont="1" applyFill="1" applyBorder="1" applyAlignment="1" applyProtection="1">
      <alignment vertical="center"/>
    </xf>
    <xf numFmtId="215" fontId="0" fillId="0" borderId="0" xfId="0" applyNumberFormat="1">
      <alignment vertical="center"/>
    </xf>
    <xf numFmtId="215" fontId="47" fillId="0" borderId="0" xfId="382" applyNumberFormat="1" applyFont="1" applyFill="1" applyBorder="1" applyAlignment="1" applyProtection="1">
      <alignment vertical="center"/>
    </xf>
    <xf numFmtId="216" fontId="0" fillId="0" borderId="0" xfId="0" applyNumberFormat="1">
      <alignment vertical="center"/>
    </xf>
    <xf numFmtId="217" fontId="0" fillId="0" borderId="0" xfId="0" applyNumberFormat="1">
      <alignment vertical="center"/>
    </xf>
    <xf numFmtId="3" fontId="0" fillId="0" borderId="0" xfId="0" applyNumberFormat="1" applyAlignment="1">
      <alignment horizontal="right" vertical="center"/>
    </xf>
    <xf numFmtId="218" fontId="0" fillId="0" borderId="0" xfId="0" applyNumberFormat="1">
      <alignment vertical="center"/>
    </xf>
    <xf numFmtId="177" fontId="0" fillId="0" borderId="0" xfId="382" applyFont="1" applyFill="1" applyBorder="1" applyAlignment="1" applyProtection="1">
      <alignment vertical="center"/>
    </xf>
    <xf numFmtId="2" fontId="0" fillId="0" borderId="0" xfId="0" applyNumberFormat="1">
      <alignment vertical="center"/>
    </xf>
    <xf numFmtId="0" fontId="0" fillId="0" borderId="266" xfId="0" applyBorder="1">
      <alignment vertical="center"/>
    </xf>
    <xf numFmtId="211" fontId="0" fillId="0" borderId="266" xfId="0" applyNumberFormat="1" applyBorder="1" applyAlignment="1">
      <alignment horizontal="right" vertical="top"/>
    </xf>
    <xf numFmtId="3" fontId="0" fillId="0" borderId="266" xfId="0" applyNumberFormat="1" applyBorder="1" applyAlignment="1">
      <alignment horizontal="right" vertical="center"/>
    </xf>
    <xf numFmtId="3" fontId="0" fillId="0" borderId="58" xfId="0" applyNumberFormat="1" applyBorder="1" applyAlignment="1">
      <alignment horizontal="right" vertical="center"/>
    </xf>
    <xf numFmtId="49" fontId="0" fillId="5" borderId="275" xfId="0" applyNumberFormat="1" applyFill="1" applyBorder="1" applyAlignment="1">
      <alignment horizontal="center" vertical="center"/>
    </xf>
    <xf numFmtId="49" fontId="0" fillId="5" borderId="18" xfId="0" applyNumberFormat="1" applyFill="1" applyBorder="1" applyAlignment="1">
      <alignment horizontal="center" vertical="center"/>
    </xf>
    <xf numFmtId="10" fontId="0" fillId="5" borderId="24" xfId="0" applyNumberFormat="1" applyFill="1" applyBorder="1" applyAlignment="1">
      <alignment horizontal="center" vertical="center"/>
    </xf>
    <xf numFmtId="49" fontId="0" fillId="12" borderId="18" xfId="0" applyNumberFormat="1" applyFill="1" applyBorder="1" applyAlignment="1">
      <alignment horizontal="center" vertical="center"/>
    </xf>
    <xf numFmtId="10" fontId="0" fillId="12" borderId="18" xfId="0" applyNumberFormat="1" applyFill="1" applyBorder="1" applyAlignment="1">
      <alignment horizontal="center" vertical="center"/>
    </xf>
    <xf numFmtId="49" fontId="0" fillId="5" borderId="26" xfId="0" applyNumberFormat="1" applyFill="1" applyBorder="1" applyAlignment="1">
      <alignment horizontal="center" vertical="center"/>
    </xf>
    <xf numFmtId="49" fontId="0" fillId="12" borderId="1" xfId="0" applyNumberFormat="1" applyFill="1" applyBorder="1" applyAlignment="1">
      <alignment horizontal="center" vertical="center"/>
    </xf>
    <xf numFmtId="49" fontId="0" fillId="5" borderId="277" xfId="0" applyNumberFormat="1" applyFill="1" applyBorder="1" applyAlignment="1">
      <alignment horizontal="center" vertical="center"/>
    </xf>
    <xf numFmtId="49" fontId="0" fillId="29" borderId="18" xfId="0" applyNumberFormat="1" applyFill="1" applyBorder="1" applyAlignment="1">
      <alignment horizontal="center" vertical="center"/>
    </xf>
    <xf numFmtId="10" fontId="0" fillId="29" borderId="18" xfId="0" applyNumberFormat="1" applyFill="1" applyBorder="1" applyAlignment="1">
      <alignment horizontal="center" vertical="center"/>
    </xf>
    <xf numFmtId="49" fontId="0" fillId="4" borderId="277" xfId="0" applyNumberFormat="1" applyFill="1" applyBorder="1" applyAlignment="1">
      <alignment horizontal="center" vertical="center"/>
    </xf>
    <xf numFmtId="49" fontId="0" fillId="4" borderId="18" xfId="0" applyNumberFormat="1" applyFill="1" applyBorder="1" applyAlignment="1">
      <alignment horizontal="center" vertical="center"/>
    </xf>
    <xf numFmtId="10" fontId="0" fillId="4" borderId="24" xfId="0" applyNumberFormat="1" applyFill="1" applyBorder="1" applyAlignment="1">
      <alignment horizontal="center" vertical="center"/>
    </xf>
    <xf numFmtId="49" fontId="0" fillId="12" borderId="275" xfId="0" applyNumberFormat="1" applyFill="1" applyBorder="1" applyAlignment="1">
      <alignment horizontal="center" vertical="center"/>
    </xf>
    <xf numFmtId="10" fontId="0" fillId="12" borderId="276" xfId="0" applyNumberFormat="1" applyFill="1" applyBorder="1" applyAlignment="1">
      <alignment horizontal="center" vertical="center"/>
    </xf>
    <xf numFmtId="3" fontId="62" fillId="0" borderId="62" xfId="0" applyNumberFormat="1" applyFont="1" applyBorder="1" applyAlignment="1">
      <alignment horizontal="left" vertical="center"/>
    </xf>
    <xf numFmtId="3" fontId="62" fillId="0" borderId="62" xfId="0" applyNumberFormat="1" applyFont="1" applyBorder="1">
      <alignment vertical="center"/>
    </xf>
    <xf numFmtId="3" fontId="0" fillId="0" borderId="62" xfId="0" applyNumberFormat="1" applyBorder="1">
      <alignment vertical="center"/>
    </xf>
    <xf numFmtId="3" fontId="0" fillId="5" borderId="278" xfId="0" applyNumberFormat="1" applyFill="1" applyBorder="1" applyAlignment="1">
      <alignment horizontal="right" vertical="center"/>
    </xf>
    <xf numFmtId="3" fontId="0" fillId="5" borderId="62" xfId="0" applyNumberFormat="1" applyFill="1" applyBorder="1" applyAlignment="1">
      <alignment horizontal="right" vertical="center"/>
    </xf>
    <xf numFmtId="10" fontId="0" fillId="5" borderId="23" xfId="0" applyNumberFormat="1" applyFill="1" applyBorder="1" applyAlignment="1">
      <alignment horizontal="right" vertical="center"/>
    </xf>
    <xf numFmtId="3" fontId="0" fillId="12" borderId="17" xfId="0" applyNumberFormat="1" applyFill="1" applyBorder="1" applyAlignment="1">
      <alignment horizontal="right" vertical="center"/>
    </xf>
    <xf numFmtId="3" fontId="0" fillId="12" borderId="62" xfId="0" applyNumberFormat="1" applyFill="1" applyBorder="1" applyAlignment="1">
      <alignment horizontal="right" vertical="center"/>
    </xf>
    <xf numFmtId="10" fontId="0" fillId="12" borderId="62" xfId="0" applyNumberFormat="1" applyFill="1" applyBorder="1" applyAlignment="1">
      <alignment horizontal="right" vertical="center"/>
    </xf>
    <xf numFmtId="176" fontId="0" fillId="0" borderId="25" xfId="0" applyNumberFormat="1" applyBorder="1" applyAlignment="1">
      <alignment horizontal="right" vertical="center"/>
    </xf>
    <xf numFmtId="10" fontId="0" fillId="0" borderId="279" xfId="0" applyNumberFormat="1" applyBorder="1">
      <alignment vertical="center"/>
    </xf>
    <xf numFmtId="3" fontId="0" fillId="5" borderId="58" xfId="0" applyNumberFormat="1" applyFill="1" applyBorder="1" applyAlignment="1">
      <alignment horizontal="right" vertical="center"/>
    </xf>
    <xf numFmtId="3" fontId="0" fillId="5" borderId="280" xfId="0" applyNumberFormat="1" applyFill="1" applyBorder="1" applyAlignment="1">
      <alignment horizontal="right" vertical="center"/>
    </xf>
    <xf numFmtId="3" fontId="0" fillId="29" borderId="62" xfId="0" applyNumberFormat="1" applyFill="1" applyBorder="1" applyAlignment="1">
      <alignment horizontal="right" vertical="center"/>
    </xf>
    <xf numFmtId="10" fontId="0" fillId="29" borderId="23" xfId="0" applyNumberFormat="1" applyFill="1" applyBorder="1" applyAlignment="1">
      <alignment horizontal="right" vertical="center"/>
    </xf>
    <xf numFmtId="10" fontId="0" fillId="29" borderId="62" xfId="0" applyNumberFormat="1" applyFill="1" applyBorder="1" applyAlignment="1">
      <alignment horizontal="right" vertical="center"/>
    </xf>
    <xf numFmtId="3" fontId="0" fillId="12" borderId="278" xfId="0" applyNumberFormat="1" applyFill="1" applyBorder="1" applyAlignment="1">
      <alignment horizontal="right" vertical="center"/>
    </xf>
    <xf numFmtId="10" fontId="0" fillId="12" borderId="279" xfId="0" applyNumberFormat="1" applyFill="1" applyBorder="1" applyAlignment="1">
      <alignment horizontal="right" vertical="center"/>
    </xf>
    <xf numFmtId="3" fontId="0" fillId="0" borderId="62" xfId="0" applyNumberFormat="1" applyBorder="1" applyAlignment="1">
      <alignment horizontal="left" vertical="center" indent="2"/>
    </xf>
    <xf numFmtId="176" fontId="0" fillId="0" borderId="58" xfId="0" applyNumberFormat="1" applyBorder="1" applyAlignment="1">
      <alignment horizontal="right" vertical="center"/>
    </xf>
    <xf numFmtId="3" fontId="0" fillId="5" borderId="281" xfId="0" applyNumberFormat="1" applyFill="1" applyBorder="1">
      <alignment vertical="center"/>
    </xf>
    <xf numFmtId="3" fontId="0" fillId="5" borderId="62" xfId="0" applyNumberFormat="1" applyFill="1" applyBorder="1">
      <alignment vertical="center"/>
    </xf>
    <xf numFmtId="3" fontId="0" fillId="12" borderId="282" xfId="0" applyNumberFormat="1" applyFill="1" applyBorder="1">
      <alignment vertical="center"/>
    </xf>
    <xf numFmtId="3" fontId="0" fillId="12" borderId="62" xfId="0" applyNumberFormat="1" applyFill="1" applyBorder="1">
      <alignment vertical="center"/>
    </xf>
    <xf numFmtId="3" fontId="0" fillId="0" borderId="62" xfId="0" quotePrefix="1" applyNumberFormat="1" applyBorder="1" applyAlignment="1">
      <alignment horizontal="left" vertical="center" indent="2"/>
    </xf>
    <xf numFmtId="3" fontId="0" fillId="5" borderId="280" xfId="0" applyNumberFormat="1" applyFill="1" applyBorder="1">
      <alignment vertical="center"/>
    </xf>
    <xf numFmtId="3" fontId="0" fillId="12" borderId="278" xfId="0" applyNumberFormat="1" applyFill="1" applyBorder="1">
      <alignment vertical="center"/>
    </xf>
    <xf numFmtId="38" fontId="0" fillId="12" borderId="62" xfId="0" applyNumberFormat="1" applyFill="1" applyBorder="1" applyAlignment="1">
      <alignment horizontal="right" vertical="center"/>
    </xf>
    <xf numFmtId="3" fontId="0" fillId="0" borderId="283" xfId="0" quotePrefix="1" applyNumberFormat="1" applyBorder="1" applyAlignment="1">
      <alignment horizontal="left" vertical="center" indent="1"/>
    </xf>
    <xf numFmtId="3" fontId="62" fillId="0" borderId="283" xfId="0" quotePrefix="1" applyNumberFormat="1" applyFont="1" applyBorder="1">
      <alignment vertical="center"/>
    </xf>
    <xf numFmtId="3" fontId="0" fillId="0" borderId="283" xfId="0" applyNumberFormat="1" applyBorder="1" applyAlignment="1">
      <alignment horizontal="left" vertical="center" indent="1"/>
    </xf>
    <xf numFmtId="3" fontId="0" fillId="5" borderId="284" xfId="0" applyNumberFormat="1" applyFill="1" applyBorder="1" applyAlignment="1">
      <alignment horizontal="right" vertical="center"/>
    </xf>
    <xf numFmtId="3" fontId="0" fillId="5" borderId="283" xfId="0" applyNumberFormat="1" applyFill="1" applyBorder="1" applyAlignment="1">
      <alignment horizontal="right" vertical="center"/>
    </xf>
    <xf numFmtId="10" fontId="0" fillId="5" borderId="285" xfId="0" applyNumberFormat="1" applyFill="1" applyBorder="1" applyAlignment="1">
      <alignment horizontal="right" vertical="center"/>
    </xf>
    <xf numFmtId="3" fontId="0" fillId="12" borderId="283" xfId="0" applyNumberFormat="1" applyFill="1" applyBorder="1" applyAlignment="1">
      <alignment horizontal="right" vertical="center"/>
    </xf>
    <xf numFmtId="10" fontId="0" fillId="12" borderId="283" xfId="0" applyNumberFormat="1" applyFill="1" applyBorder="1" applyAlignment="1">
      <alignment horizontal="right" vertical="center"/>
    </xf>
    <xf numFmtId="176" fontId="0" fillId="0" borderId="286" xfId="0" applyNumberFormat="1" applyBorder="1" applyAlignment="1">
      <alignment horizontal="right" vertical="center"/>
    </xf>
    <xf numFmtId="10" fontId="0" fillId="0" borderId="287" xfId="0" applyNumberFormat="1" applyBorder="1">
      <alignment vertical="center"/>
    </xf>
    <xf numFmtId="3" fontId="0" fillId="5" borderId="286" xfId="0" applyNumberFormat="1" applyFill="1" applyBorder="1" applyAlignment="1">
      <alignment horizontal="right" vertical="center"/>
    </xf>
    <xf numFmtId="3" fontId="0" fillId="5" borderId="288" xfId="0" applyNumberFormat="1" applyFill="1" applyBorder="1" applyAlignment="1">
      <alignment horizontal="right" vertical="center"/>
    </xf>
    <xf numFmtId="3" fontId="0" fillId="29" borderId="283" xfId="0" applyNumberFormat="1" applyFill="1" applyBorder="1" applyAlignment="1">
      <alignment horizontal="right" vertical="center"/>
    </xf>
    <xf numFmtId="10" fontId="0" fillId="29" borderId="283" xfId="0" applyNumberFormat="1" applyFill="1" applyBorder="1" applyAlignment="1">
      <alignment horizontal="right" vertical="center"/>
    </xf>
    <xf numFmtId="3" fontId="0" fillId="12" borderId="284" xfId="0" applyNumberFormat="1" applyFill="1" applyBorder="1" applyAlignment="1">
      <alignment horizontal="right" vertical="center"/>
    </xf>
    <xf numFmtId="10" fontId="0" fillId="12" borderId="287" xfId="0" applyNumberFormat="1" applyFill="1" applyBorder="1" applyAlignment="1">
      <alignment horizontal="right" vertical="center"/>
    </xf>
    <xf numFmtId="3" fontId="0" fillId="0" borderId="62" xfId="0" quotePrefix="1" applyNumberFormat="1" applyBorder="1" applyAlignment="1">
      <alignment horizontal="left" vertical="center"/>
    </xf>
    <xf numFmtId="3" fontId="0" fillId="12" borderId="289" xfId="0" applyNumberFormat="1" applyFill="1" applyBorder="1" applyAlignment="1">
      <alignment horizontal="right" vertical="center"/>
    </xf>
    <xf numFmtId="3" fontId="0" fillId="12" borderId="58" xfId="0" applyNumberFormat="1" applyFill="1" applyBorder="1" applyAlignment="1">
      <alignment horizontal="right" vertical="center"/>
    </xf>
    <xf numFmtId="3" fontId="0" fillId="0" borderId="62" xfId="0" applyNumberFormat="1" applyBorder="1" applyAlignment="1">
      <alignment horizontal="left" vertical="center" indent="1"/>
    </xf>
    <xf numFmtId="3" fontId="0" fillId="0" borderId="279" xfId="0" applyNumberFormat="1" applyBorder="1">
      <alignment vertical="center"/>
    </xf>
    <xf numFmtId="3" fontId="0" fillId="0" borderId="62" xfId="0" quotePrefix="1" applyNumberFormat="1" applyBorder="1">
      <alignment vertical="center"/>
    </xf>
    <xf numFmtId="219" fontId="0" fillId="29" borderId="290" xfId="0" applyNumberFormat="1" applyFill="1" applyBorder="1">
      <alignment vertical="center"/>
    </xf>
    <xf numFmtId="3" fontId="62" fillId="0" borderId="283" xfId="0" quotePrefix="1" applyNumberFormat="1" applyFont="1" applyBorder="1" applyAlignment="1">
      <alignment horizontal="left" vertical="center" indent="1"/>
    </xf>
    <xf numFmtId="3" fontId="0" fillId="0" borderId="283" xfId="0" applyNumberFormat="1" applyBorder="1">
      <alignment vertical="center"/>
    </xf>
    <xf numFmtId="177" fontId="0" fillId="5" borderId="23" xfId="382" applyFont="1" applyFill="1" applyBorder="1" applyAlignment="1">
      <alignment horizontal="right" vertical="center"/>
    </xf>
    <xf numFmtId="177" fontId="0" fillId="29" borderId="23" xfId="382" applyFont="1" applyFill="1" applyBorder="1" applyAlignment="1">
      <alignment horizontal="right" vertical="center"/>
    </xf>
    <xf numFmtId="3" fontId="0" fillId="0" borderId="62" xfId="0" applyNumberFormat="1" applyBorder="1" applyAlignment="1">
      <alignment horizontal="left" vertical="center"/>
    </xf>
    <xf numFmtId="176" fontId="0" fillId="5" borderId="0" xfId="0" applyNumberFormat="1" applyFill="1" applyAlignment="1">
      <alignment horizontal="right" vertical="center"/>
    </xf>
    <xf numFmtId="176" fontId="0" fillId="5" borderId="281" xfId="0" applyNumberFormat="1" applyFill="1" applyBorder="1" applyAlignment="1">
      <alignment horizontal="right" vertical="center"/>
    </xf>
    <xf numFmtId="219" fontId="0" fillId="12" borderId="283" xfId="0" applyNumberFormat="1" applyFill="1" applyBorder="1" applyAlignment="1">
      <alignment horizontal="right" vertical="center"/>
    </xf>
    <xf numFmtId="10" fontId="0" fillId="5" borderId="281" xfId="0" applyNumberFormat="1" applyFill="1" applyBorder="1" applyAlignment="1">
      <alignment horizontal="right" vertical="center"/>
    </xf>
    <xf numFmtId="10" fontId="0" fillId="5" borderId="0" xfId="0" applyNumberFormat="1" applyFill="1" applyAlignment="1">
      <alignment horizontal="right" vertical="center"/>
    </xf>
    <xf numFmtId="220" fontId="0" fillId="5" borderId="23" xfId="0" applyNumberFormat="1" applyFill="1" applyBorder="1" applyAlignment="1">
      <alignment horizontal="right" vertical="center"/>
    </xf>
    <xf numFmtId="220" fontId="0" fillId="12" borderId="62" xfId="0" applyNumberFormat="1" applyFill="1" applyBorder="1" applyAlignment="1">
      <alignment horizontal="right" vertical="center"/>
    </xf>
    <xf numFmtId="220" fontId="0" fillId="0" borderId="279" xfId="0" applyNumberFormat="1" applyBorder="1">
      <alignment vertical="center"/>
    </xf>
    <xf numFmtId="220" fontId="0" fillId="29" borderId="62" xfId="0" applyNumberFormat="1" applyFill="1" applyBorder="1" applyAlignment="1">
      <alignment horizontal="right" vertical="center"/>
    </xf>
    <xf numFmtId="219" fontId="0" fillId="5" borderId="0" xfId="0" applyNumberFormat="1" applyFill="1" applyAlignment="1">
      <alignment horizontal="right" vertical="center"/>
    </xf>
    <xf numFmtId="219" fontId="0" fillId="5" borderId="281" xfId="0" applyNumberFormat="1" applyFill="1" applyBorder="1" applyAlignment="1">
      <alignment horizontal="right" vertical="center"/>
    </xf>
    <xf numFmtId="10" fontId="0" fillId="0" borderId="0" xfId="0" applyNumberFormat="1">
      <alignment vertical="center"/>
    </xf>
    <xf numFmtId="3" fontId="0" fillId="0" borderId="86" xfId="0" applyNumberFormat="1" applyBorder="1">
      <alignment vertical="center"/>
    </xf>
    <xf numFmtId="3" fontId="0" fillId="5" borderId="55" xfId="0" applyNumberFormat="1" applyFill="1" applyBorder="1" applyAlignment="1">
      <alignment horizontal="right" vertical="center"/>
    </xf>
    <xf numFmtId="10" fontId="0" fillId="5" borderId="57" xfId="0" applyNumberFormat="1" applyFill="1" applyBorder="1" applyAlignment="1">
      <alignment horizontal="right" vertical="center"/>
    </xf>
    <xf numFmtId="3" fontId="0" fillId="12" borderId="55" xfId="0" applyNumberFormat="1" applyFill="1" applyBorder="1" applyAlignment="1">
      <alignment horizontal="right" vertical="center"/>
    </xf>
    <xf numFmtId="10" fontId="0" fillId="12" borderId="55" xfId="0" applyNumberFormat="1" applyFill="1" applyBorder="1" applyAlignment="1">
      <alignment horizontal="right" vertical="center"/>
    </xf>
    <xf numFmtId="176" fontId="0" fillId="0" borderId="51" xfId="0" applyNumberFormat="1" applyBorder="1" applyAlignment="1">
      <alignment horizontal="right" vertical="center"/>
    </xf>
    <xf numFmtId="3" fontId="0" fillId="5" borderId="51" xfId="0" applyNumberFormat="1" applyFill="1" applyBorder="1" applyAlignment="1">
      <alignment horizontal="right" vertical="center"/>
    </xf>
    <xf numFmtId="10" fontId="0" fillId="0" borderId="291" xfId="0" applyNumberFormat="1" applyBorder="1">
      <alignment vertical="center"/>
    </xf>
    <xf numFmtId="3" fontId="0" fillId="5" borderId="292" xfId="0" applyNumberFormat="1" applyFill="1" applyBorder="1" applyAlignment="1">
      <alignment horizontal="right" vertical="center"/>
    </xf>
    <xf numFmtId="3" fontId="0" fillId="29" borderId="55" xfId="0" applyNumberFormat="1" applyFill="1" applyBorder="1" applyAlignment="1">
      <alignment horizontal="right" vertical="center"/>
    </xf>
    <xf numFmtId="10" fontId="0" fillId="29" borderId="55" xfId="0" applyNumberFormat="1" applyFill="1" applyBorder="1" applyAlignment="1">
      <alignment horizontal="right" vertical="center"/>
    </xf>
    <xf numFmtId="3" fontId="0" fillId="5" borderId="292" xfId="0" applyNumberFormat="1" applyFill="1" applyBorder="1">
      <alignment vertical="center"/>
    </xf>
    <xf numFmtId="3" fontId="0" fillId="12" borderId="293" xfId="0" applyNumberFormat="1" applyFill="1" applyBorder="1">
      <alignment vertical="center"/>
    </xf>
    <xf numFmtId="10" fontId="0" fillId="12" borderId="291" xfId="0" applyNumberFormat="1" applyFill="1" applyBorder="1" applyAlignment="1">
      <alignment horizontal="right" vertical="center"/>
    </xf>
    <xf numFmtId="3" fontId="62" fillId="0" borderId="86" xfId="0" applyNumberFormat="1" applyFont="1" applyBorder="1">
      <alignment vertical="center"/>
    </xf>
    <xf numFmtId="3" fontId="62" fillId="5" borderId="294" xfId="0" applyNumberFormat="1" applyFont="1" applyFill="1" applyBorder="1" applyAlignment="1">
      <alignment horizontal="right" vertical="center"/>
    </xf>
    <xf numFmtId="3" fontId="62" fillId="5" borderId="86" xfId="0" applyNumberFormat="1" applyFont="1" applyFill="1" applyBorder="1" applyAlignment="1">
      <alignment horizontal="right" vertical="center"/>
    </xf>
    <xf numFmtId="10" fontId="62" fillId="5" borderId="87" xfId="0" applyNumberFormat="1" applyFont="1" applyFill="1" applyBorder="1" applyAlignment="1">
      <alignment horizontal="right" vertical="center"/>
    </xf>
    <xf numFmtId="3" fontId="62" fillId="12" borderId="86" xfId="0" applyNumberFormat="1" applyFont="1" applyFill="1" applyBorder="1" applyAlignment="1">
      <alignment horizontal="right" vertical="center"/>
    </xf>
    <xf numFmtId="10" fontId="62" fillId="12" borderId="86" xfId="0" applyNumberFormat="1" applyFont="1" applyFill="1" applyBorder="1" applyAlignment="1">
      <alignment horizontal="right" vertical="center"/>
    </xf>
    <xf numFmtId="176" fontId="62" fillId="0" borderId="59" xfId="0" applyNumberFormat="1" applyFont="1" applyBorder="1" applyAlignment="1">
      <alignment horizontal="right" vertical="center"/>
    </xf>
    <xf numFmtId="10" fontId="62" fillId="0" borderId="295" xfId="0" applyNumberFormat="1" applyFont="1" applyBorder="1">
      <alignment vertical="center"/>
    </xf>
    <xf numFmtId="3" fontId="62" fillId="5" borderId="59" xfId="0" applyNumberFormat="1" applyFont="1" applyFill="1" applyBorder="1" applyAlignment="1">
      <alignment horizontal="right" vertical="center"/>
    </xf>
    <xf numFmtId="3" fontId="62" fillId="29" borderId="86" xfId="0" applyNumberFormat="1" applyFont="1" applyFill="1" applyBorder="1" applyAlignment="1">
      <alignment horizontal="right" vertical="center"/>
    </xf>
    <xf numFmtId="3" fontId="62" fillId="5" borderId="296" xfId="0" applyNumberFormat="1" applyFont="1" applyFill="1" applyBorder="1" applyAlignment="1">
      <alignment horizontal="right" vertical="center"/>
    </xf>
    <xf numFmtId="10" fontId="62" fillId="29" borderId="86" xfId="0" applyNumberFormat="1" applyFont="1" applyFill="1" applyBorder="1" applyAlignment="1">
      <alignment horizontal="right" vertical="center"/>
    </xf>
    <xf numFmtId="3" fontId="62" fillId="5" borderId="296" xfId="0" applyNumberFormat="1" applyFont="1" applyFill="1" applyBorder="1">
      <alignment vertical="center"/>
    </xf>
    <xf numFmtId="3" fontId="62" fillId="12" borderId="294" xfId="0" applyNumberFormat="1" applyFont="1" applyFill="1" applyBorder="1">
      <alignment vertical="center"/>
    </xf>
    <xf numFmtId="10" fontId="62" fillId="12" borderId="295" xfId="0" applyNumberFormat="1" applyFont="1" applyFill="1" applyBorder="1" applyAlignment="1">
      <alignment horizontal="right" vertical="center"/>
    </xf>
    <xf numFmtId="0" fontId="62" fillId="0" borderId="0" xfId="0" applyFont="1">
      <alignment vertical="center"/>
    </xf>
    <xf numFmtId="3" fontId="0" fillId="28" borderId="62" xfId="0" applyNumberFormat="1" applyFill="1" applyBorder="1">
      <alignment vertical="center"/>
    </xf>
    <xf numFmtId="3" fontId="0" fillId="5" borderId="278" xfId="0" applyNumberFormat="1" applyFill="1" applyBorder="1">
      <alignment vertical="center"/>
    </xf>
    <xf numFmtId="3" fontId="0" fillId="5" borderId="58" xfId="0" applyNumberFormat="1" applyFill="1" applyBorder="1">
      <alignment vertical="center"/>
    </xf>
    <xf numFmtId="176" fontId="0" fillId="29" borderId="23" xfId="381" applyFont="1" applyFill="1" applyBorder="1" applyAlignment="1" applyProtection="1">
      <alignment vertical="center"/>
    </xf>
    <xf numFmtId="3" fontId="0" fillId="29" borderId="62" xfId="0" applyNumberFormat="1" applyFill="1" applyBorder="1">
      <alignment vertical="center"/>
    </xf>
    <xf numFmtId="3" fontId="0" fillId="28" borderId="55" xfId="0" applyNumberFormat="1" applyFill="1" applyBorder="1">
      <alignment vertical="center"/>
    </xf>
    <xf numFmtId="3" fontId="0" fillId="0" borderId="55" xfId="0" applyNumberFormat="1" applyBorder="1">
      <alignment vertical="center"/>
    </xf>
    <xf numFmtId="3" fontId="0" fillId="5" borderId="293" xfId="0" applyNumberFormat="1" applyFill="1" applyBorder="1">
      <alignment vertical="center"/>
    </xf>
    <xf numFmtId="3" fontId="0" fillId="5" borderId="51" xfId="0" applyNumberFormat="1" applyFill="1" applyBorder="1">
      <alignment vertical="center"/>
    </xf>
    <xf numFmtId="3" fontId="0" fillId="12" borderId="55" xfId="0" applyNumberFormat="1" applyFill="1" applyBorder="1">
      <alignment vertical="center"/>
    </xf>
    <xf numFmtId="3" fontId="0" fillId="29" borderId="55" xfId="0" applyNumberFormat="1" applyFill="1" applyBorder="1">
      <alignment vertical="center"/>
    </xf>
    <xf numFmtId="3" fontId="0" fillId="0" borderId="62" xfId="0" applyNumberFormat="1" applyBorder="1" applyAlignment="1">
      <alignment horizontal="left" vertical="center" wrapText="1"/>
    </xf>
    <xf numFmtId="2" fontId="0" fillId="5" borderId="0" xfId="0" applyNumberFormat="1" applyFill="1" applyAlignment="1">
      <alignment horizontal="right" vertical="center"/>
    </xf>
    <xf numFmtId="176" fontId="0" fillId="29" borderId="23" xfId="0" applyNumberFormat="1" applyFill="1" applyBorder="1" applyAlignment="1">
      <alignment horizontal="right" vertical="center"/>
    </xf>
    <xf numFmtId="211" fontId="0" fillId="29" borderId="23" xfId="0" applyNumberFormat="1" applyFill="1" applyBorder="1" applyAlignment="1">
      <alignment horizontal="right" vertical="top"/>
    </xf>
    <xf numFmtId="0" fontId="0" fillId="29" borderId="23" xfId="0" applyFill="1" applyBorder="1">
      <alignment vertical="center"/>
    </xf>
    <xf numFmtId="3" fontId="0" fillId="0" borderId="55" xfId="0" applyNumberFormat="1" applyBorder="1" applyAlignment="1">
      <alignment horizontal="left" vertical="center"/>
    </xf>
    <xf numFmtId="3" fontId="0" fillId="5" borderId="293" xfId="0" applyNumberFormat="1" applyFill="1" applyBorder="1" applyAlignment="1">
      <alignment horizontal="right" vertical="center"/>
    </xf>
    <xf numFmtId="219" fontId="0" fillId="12" borderId="62" xfId="0" applyNumberFormat="1" applyFill="1" applyBorder="1" applyAlignment="1">
      <alignment horizontal="right" vertical="center"/>
    </xf>
    <xf numFmtId="3" fontId="62" fillId="5" borderId="294" xfId="0" applyNumberFormat="1" applyFont="1" applyFill="1" applyBorder="1">
      <alignment vertical="center"/>
    </xf>
    <xf numFmtId="3" fontId="62" fillId="12" borderId="86" xfId="0" applyNumberFormat="1" applyFont="1" applyFill="1" applyBorder="1">
      <alignment vertical="center"/>
    </xf>
    <xf numFmtId="3" fontId="62" fillId="5" borderId="59" xfId="0" applyNumberFormat="1" applyFont="1" applyFill="1" applyBorder="1">
      <alignment vertical="center"/>
    </xf>
    <xf numFmtId="3" fontId="62" fillId="29" borderId="86" xfId="0" applyNumberFormat="1" applyFont="1" applyFill="1" applyBorder="1">
      <alignment vertical="center"/>
    </xf>
    <xf numFmtId="219" fontId="0" fillId="12" borderId="62" xfId="382" applyNumberFormat="1" applyFont="1" applyFill="1" applyBorder="1" applyAlignment="1">
      <alignment horizontal="right" vertical="center"/>
    </xf>
    <xf numFmtId="221" fontId="0" fillId="29" borderId="62" xfId="0" applyNumberFormat="1" applyFill="1" applyBorder="1" applyAlignment="1">
      <alignment horizontal="right" vertical="top"/>
    </xf>
    <xf numFmtId="3" fontId="0" fillId="0" borderId="53" xfId="0" applyNumberFormat="1" applyBorder="1">
      <alignment vertical="center"/>
    </xf>
    <xf numFmtId="2" fontId="0" fillId="5" borderId="281" xfId="0" applyNumberFormat="1" applyFill="1" applyBorder="1" applyAlignment="1">
      <alignment horizontal="right" vertical="center"/>
    </xf>
    <xf numFmtId="3" fontId="0" fillId="0" borderId="62" xfId="0" applyNumberFormat="1" applyBorder="1" applyAlignment="1">
      <alignment vertical="center" wrapText="1"/>
    </xf>
    <xf numFmtId="3" fontId="62" fillId="0" borderId="283" xfId="0" applyNumberFormat="1" applyFont="1" applyBorder="1">
      <alignment vertical="center"/>
    </xf>
    <xf numFmtId="3" fontId="62" fillId="5" borderId="284" xfId="0" applyNumberFormat="1" applyFont="1" applyFill="1" applyBorder="1" applyAlignment="1">
      <alignment horizontal="right" vertical="center"/>
    </xf>
    <xf numFmtId="3" fontId="62" fillId="5" borderId="283" xfId="0" applyNumberFormat="1" applyFont="1" applyFill="1" applyBorder="1" applyAlignment="1">
      <alignment horizontal="right" vertical="center"/>
    </xf>
    <xf numFmtId="10" fontId="62" fillId="5" borderId="285" xfId="0" applyNumberFormat="1" applyFont="1" applyFill="1" applyBorder="1" applyAlignment="1">
      <alignment horizontal="right" vertical="center"/>
    </xf>
    <xf numFmtId="3" fontId="62" fillId="12" borderId="283" xfId="0" applyNumberFormat="1" applyFont="1" applyFill="1" applyBorder="1" applyAlignment="1">
      <alignment horizontal="right" vertical="center"/>
    </xf>
    <xf numFmtId="10" fontId="62" fillId="12" borderId="283" xfId="0" applyNumberFormat="1" applyFont="1" applyFill="1" applyBorder="1" applyAlignment="1">
      <alignment horizontal="right" vertical="center"/>
    </xf>
    <xf numFmtId="176" fontId="62" fillId="0" borderId="286" xfId="0" applyNumberFormat="1" applyFont="1" applyBorder="1" applyAlignment="1">
      <alignment horizontal="right" vertical="center"/>
    </xf>
    <xf numFmtId="10" fontId="62" fillId="0" borderId="287" xfId="0" applyNumberFormat="1" applyFont="1" applyBorder="1">
      <alignment vertical="center"/>
    </xf>
    <xf numFmtId="3" fontId="62" fillId="5" borderId="286" xfId="0" applyNumberFormat="1" applyFont="1" applyFill="1" applyBorder="1" applyAlignment="1">
      <alignment horizontal="right" vertical="center"/>
    </xf>
    <xf numFmtId="3" fontId="62" fillId="5" borderId="288" xfId="0" applyNumberFormat="1" applyFont="1" applyFill="1" applyBorder="1" applyAlignment="1">
      <alignment horizontal="right" vertical="center"/>
    </xf>
    <xf numFmtId="3" fontId="62" fillId="29" borderId="283" xfId="0" applyNumberFormat="1" applyFont="1" applyFill="1" applyBorder="1" applyAlignment="1">
      <alignment horizontal="right" vertical="center"/>
    </xf>
    <xf numFmtId="10" fontId="62" fillId="29" borderId="283" xfId="0" applyNumberFormat="1" applyFont="1" applyFill="1" applyBorder="1" applyAlignment="1">
      <alignment horizontal="right" vertical="center"/>
    </xf>
    <xf numFmtId="3" fontId="62" fillId="12" borderId="284" xfId="0" applyNumberFormat="1" applyFont="1" applyFill="1" applyBorder="1" applyAlignment="1">
      <alignment horizontal="right" vertical="center"/>
    </xf>
    <xf numFmtId="10" fontId="62" fillId="12" borderId="287" xfId="0" applyNumberFormat="1" applyFont="1" applyFill="1" applyBorder="1" applyAlignment="1">
      <alignment horizontal="right" vertical="center"/>
    </xf>
    <xf numFmtId="10" fontId="62" fillId="0" borderId="0" xfId="327" applyNumberFormat="1" applyFont="1">
      <alignment vertical="center"/>
    </xf>
    <xf numFmtId="3" fontId="62" fillId="0" borderId="283" xfId="0" quotePrefix="1" applyNumberFormat="1" applyFont="1" applyBorder="1" applyAlignment="1">
      <alignment horizontal="left" vertical="center"/>
    </xf>
    <xf numFmtId="3" fontId="62" fillId="5" borderId="284" xfId="0" applyNumberFormat="1" applyFont="1" applyFill="1" applyBorder="1">
      <alignment vertical="center"/>
    </xf>
    <xf numFmtId="3" fontId="62" fillId="5" borderId="283" xfId="0" applyNumberFormat="1" applyFont="1" applyFill="1" applyBorder="1">
      <alignment vertical="center"/>
    </xf>
    <xf numFmtId="3" fontId="62" fillId="12" borderId="283" xfId="0" applyNumberFormat="1" applyFont="1" applyFill="1" applyBorder="1">
      <alignment vertical="center"/>
    </xf>
    <xf numFmtId="3" fontId="62" fillId="5" borderId="286" xfId="0" applyNumberFormat="1" applyFont="1" applyFill="1" applyBorder="1">
      <alignment vertical="center"/>
    </xf>
    <xf numFmtId="3" fontId="62" fillId="5" borderId="288" xfId="0" applyNumberFormat="1" applyFont="1" applyFill="1" applyBorder="1">
      <alignment vertical="center"/>
    </xf>
    <xf numFmtId="3" fontId="62" fillId="29" borderId="283" xfId="0" applyNumberFormat="1" applyFont="1" applyFill="1" applyBorder="1">
      <alignment vertical="center"/>
    </xf>
    <xf numFmtId="3" fontId="62" fillId="12" borderId="284" xfId="0" applyNumberFormat="1" applyFont="1" applyFill="1" applyBorder="1">
      <alignment vertical="center"/>
    </xf>
    <xf numFmtId="176" fontId="0" fillId="5" borderId="278" xfId="0" applyNumberFormat="1" applyFill="1" applyBorder="1" applyAlignment="1">
      <alignment horizontal="right" vertical="center"/>
    </xf>
    <xf numFmtId="176" fontId="0" fillId="5" borderId="58" xfId="0" applyNumberFormat="1" applyFill="1" applyBorder="1" applyAlignment="1">
      <alignment horizontal="right" vertical="center"/>
    </xf>
    <xf numFmtId="176" fontId="0" fillId="29" borderId="62" xfId="0" applyNumberFormat="1" applyFill="1" applyBorder="1" applyAlignment="1">
      <alignment horizontal="right" vertical="center"/>
    </xf>
    <xf numFmtId="9" fontId="0" fillId="5" borderId="23" xfId="0" applyNumberFormat="1" applyFill="1" applyBorder="1" applyAlignment="1">
      <alignment horizontal="right" vertical="center"/>
    </xf>
    <xf numFmtId="176" fontId="0" fillId="12" borderId="23" xfId="0" applyNumberFormat="1" applyFill="1" applyBorder="1" applyAlignment="1">
      <alignment horizontal="right" vertical="center"/>
    </xf>
    <xf numFmtId="3" fontId="0" fillId="29" borderId="278" xfId="0" applyNumberFormat="1" applyFill="1" applyBorder="1">
      <alignment vertical="center"/>
    </xf>
    <xf numFmtId="3" fontId="62" fillId="5" borderId="297" xfId="0" applyNumberFormat="1" applyFont="1" applyFill="1" applyBorder="1" applyAlignment="1">
      <alignment horizontal="right" vertical="center"/>
    </xf>
    <xf numFmtId="3" fontId="62" fillId="5" borderId="298" xfId="0" applyNumberFormat="1" applyFont="1" applyFill="1" applyBorder="1" applyAlignment="1">
      <alignment horizontal="right" vertical="center"/>
    </xf>
    <xf numFmtId="10" fontId="62" fillId="5" borderId="299" xfId="0" applyNumberFormat="1" applyFont="1" applyFill="1" applyBorder="1" applyAlignment="1">
      <alignment horizontal="right" vertical="center"/>
    </xf>
    <xf numFmtId="3" fontId="62" fillId="12" borderId="298" xfId="0" applyNumberFormat="1" applyFont="1" applyFill="1" applyBorder="1" applyAlignment="1">
      <alignment horizontal="right" vertical="center"/>
    </xf>
    <xf numFmtId="10" fontId="62" fillId="12" borderId="298" xfId="0" applyNumberFormat="1" applyFont="1" applyFill="1" applyBorder="1" applyAlignment="1">
      <alignment horizontal="right" vertical="center"/>
    </xf>
    <xf numFmtId="176" fontId="62" fillId="0" borderId="300" xfId="0" applyNumberFormat="1" applyFont="1" applyBorder="1" applyAlignment="1">
      <alignment horizontal="right" vertical="center"/>
    </xf>
    <xf numFmtId="10" fontId="62" fillId="0" borderId="301" xfId="0" applyNumberFormat="1" applyFont="1" applyBorder="1">
      <alignment vertical="center"/>
    </xf>
    <xf numFmtId="3" fontId="62" fillId="5" borderId="300" xfId="0" applyNumberFormat="1" applyFont="1" applyFill="1" applyBorder="1" applyAlignment="1">
      <alignment horizontal="right" vertical="center"/>
    </xf>
    <xf numFmtId="3" fontId="62" fillId="5" borderId="302" xfId="0" applyNumberFormat="1" applyFont="1" applyFill="1" applyBorder="1" applyAlignment="1">
      <alignment horizontal="right" vertical="center"/>
    </xf>
    <xf numFmtId="3" fontId="62" fillId="29" borderId="298" xfId="0" applyNumberFormat="1" applyFont="1" applyFill="1" applyBorder="1" applyAlignment="1">
      <alignment horizontal="right" vertical="center"/>
    </xf>
    <xf numFmtId="10" fontId="62" fillId="29" borderId="298" xfId="0" applyNumberFormat="1" applyFont="1" applyFill="1" applyBorder="1" applyAlignment="1">
      <alignment horizontal="right" vertical="center"/>
    </xf>
    <xf numFmtId="3" fontId="62" fillId="12" borderId="297" xfId="0" applyNumberFormat="1" applyFont="1" applyFill="1" applyBorder="1" applyAlignment="1">
      <alignment horizontal="right" vertical="center"/>
    </xf>
    <xf numFmtId="10" fontId="62" fillId="12" borderId="301" xfId="0" applyNumberFormat="1" applyFont="1" applyFill="1" applyBorder="1" applyAlignment="1">
      <alignment horizontal="right" vertical="center"/>
    </xf>
    <xf numFmtId="176" fontId="62" fillId="12" borderId="297" xfId="381" applyFont="1" applyFill="1" applyBorder="1" applyAlignment="1">
      <alignment horizontal="right" vertical="center"/>
    </xf>
    <xf numFmtId="176" fontId="62" fillId="12" borderId="298" xfId="381" applyFont="1" applyFill="1" applyBorder="1" applyAlignment="1">
      <alignment horizontal="right" vertical="center"/>
    </xf>
    <xf numFmtId="3" fontId="157" fillId="0" borderId="0" xfId="0" applyNumberFormat="1" applyFont="1">
      <alignment vertical="center"/>
    </xf>
    <xf numFmtId="41" fontId="0" fillId="0" borderId="0" xfId="320" applyFont="1" applyAlignment="1">
      <alignment vertical="center"/>
    </xf>
    <xf numFmtId="2" fontId="0" fillId="0" borderId="0" xfId="0" applyNumberFormat="1" applyAlignment="1">
      <alignment vertical="center" wrapText="1"/>
    </xf>
    <xf numFmtId="219" fontId="0" fillId="0" borderId="0" xfId="0" applyNumberFormat="1">
      <alignment vertical="center"/>
    </xf>
    <xf numFmtId="177" fontId="0" fillId="0" borderId="0" xfId="382" applyFont="1" applyAlignment="1">
      <alignment vertical="center"/>
    </xf>
    <xf numFmtId="4" fontId="0" fillId="0" borderId="0" xfId="0" applyNumberFormat="1">
      <alignment vertical="center"/>
    </xf>
    <xf numFmtId="219" fontId="0" fillId="0" borderId="0" xfId="382" applyNumberFormat="1" applyFont="1" applyAlignment="1">
      <alignment vertical="center"/>
    </xf>
    <xf numFmtId="219" fontId="0" fillId="0" borderId="0" xfId="383" applyNumberFormat="1" applyFont="1" applyAlignment="1">
      <alignment vertical="center"/>
    </xf>
    <xf numFmtId="10" fontId="0" fillId="0" borderId="0" xfId="327" applyNumberFormat="1" applyFont="1">
      <alignment vertical="center"/>
    </xf>
    <xf numFmtId="3" fontId="62" fillId="30" borderId="0" xfId="0" applyNumberFormat="1" applyFont="1" applyFill="1">
      <alignment vertical="center"/>
    </xf>
    <xf numFmtId="3" fontId="0" fillId="30" borderId="0" xfId="0" applyNumberFormat="1" applyFill="1">
      <alignment vertical="center"/>
    </xf>
    <xf numFmtId="10" fontId="0" fillId="30" borderId="0" xfId="0" applyNumberFormat="1" applyFill="1">
      <alignment vertical="center"/>
    </xf>
    <xf numFmtId="3" fontId="0" fillId="30" borderId="0" xfId="0" applyNumberFormat="1" applyFill="1" applyAlignment="1">
      <alignment horizontal="center" vertical="center"/>
    </xf>
    <xf numFmtId="3" fontId="0" fillId="0" borderId="0" xfId="0" applyNumberFormat="1" applyAlignment="1">
      <alignment horizontal="center" vertical="center"/>
    </xf>
    <xf numFmtId="176" fontId="0" fillId="0" borderId="0" xfId="0" applyNumberFormat="1" applyAlignment="1">
      <alignment horizontal="center" vertical="center"/>
    </xf>
    <xf numFmtId="10" fontId="0" fillId="0" borderId="0" xfId="0" applyNumberFormat="1" applyAlignment="1">
      <alignment horizontal="center" vertical="center"/>
    </xf>
    <xf numFmtId="176" fontId="0" fillId="30" borderId="1" xfId="0" applyNumberFormat="1" applyFill="1" applyBorder="1">
      <alignment vertical="center"/>
    </xf>
    <xf numFmtId="3" fontId="0" fillId="30" borderId="1" xfId="0" applyNumberFormat="1" applyFill="1" applyBorder="1" applyAlignment="1">
      <alignment horizontal="center" vertical="center"/>
    </xf>
    <xf numFmtId="10" fontId="62" fillId="0" borderId="0" xfId="327" applyNumberFormat="1" applyFont="1" applyAlignment="1">
      <alignment vertical="center"/>
    </xf>
    <xf numFmtId="177" fontId="0" fillId="0" borderId="0" xfId="382" applyFont="1" applyAlignment="1">
      <alignment horizontal="center" vertical="center"/>
    </xf>
    <xf numFmtId="176" fontId="0" fillId="30" borderId="62" xfId="0" applyNumberFormat="1" applyFill="1" applyBorder="1">
      <alignment vertical="center"/>
    </xf>
    <xf numFmtId="176" fontId="0" fillId="30" borderId="86" xfId="0" applyNumberFormat="1" applyFill="1" applyBorder="1">
      <alignment vertical="center"/>
    </xf>
    <xf numFmtId="176" fontId="0" fillId="30" borderId="40" xfId="0" applyNumberFormat="1" applyFill="1" applyBorder="1">
      <alignment vertical="center"/>
    </xf>
    <xf numFmtId="176" fontId="0" fillId="30" borderId="18" xfId="0" applyNumberFormat="1" applyFill="1" applyBorder="1">
      <alignment vertical="center"/>
    </xf>
    <xf numFmtId="176" fontId="0" fillId="30" borderId="54" xfId="0" applyNumberFormat="1" applyFill="1" applyBorder="1">
      <alignment vertical="center"/>
    </xf>
    <xf numFmtId="176" fontId="0" fillId="30" borderId="61" xfId="0" applyNumberFormat="1" applyFill="1" applyBorder="1">
      <alignment vertical="center"/>
    </xf>
    <xf numFmtId="176" fontId="0" fillId="30" borderId="49" xfId="0" applyNumberFormat="1" applyFill="1" applyBorder="1">
      <alignment vertical="center"/>
    </xf>
    <xf numFmtId="176" fontId="0" fillId="30" borderId="17" xfId="0" applyNumberFormat="1" applyFill="1" applyBorder="1">
      <alignment vertical="center"/>
    </xf>
    <xf numFmtId="38" fontId="0" fillId="0" borderId="0" xfId="0" applyNumberFormat="1" applyAlignment="1">
      <alignment horizontal="center" vertical="center" shrinkToFit="1"/>
    </xf>
    <xf numFmtId="176" fontId="0" fillId="0" borderId="0" xfId="0" applyNumberFormat="1" applyAlignment="1">
      <alignment horizontal="center" vertical="center" shrinkToFit="1"/>
    </xf>
    <xf numFmtId="3" fontId="62" fillId="29" borderId="0" xfId="0" applyNumberFormat="1" applyFont="1" applyFill="1">
      <alignment vertical="center"/>
    </xf>
    <xf numFmtId="3" fontId="0" fillId="29" borderId="0" xfId="0" applyNumberFormat="1" applyFill="1">
      <alignment vertical="center"/>
    </xf>
    <xf numFmtId="10" fontId="0" fillId="29" borderId="0" xfId="0" applyNumberFormat="1" applyFill="1">
      <alignment vertical="center"/>
    </xf>
    <xf numFmtId="3" fontId="0" fillId="29" borderId="0" xfId="0" applyNumberFormat="1" applyFill="1" applyAlignment="1">
      <alignment horizontal="center" vertical="center"/>
    </xf>
    <xf numFmtId="176" fontId="0" fillId="29" borderId="1" xfId="0" applyNumberFormat="1" applyFill="1" applyBorder="1">
      <alignment vertical="center"/>
    </xf>
    <xf numFmtId="3" fontId="0" fillId="29" borderId="1" xfId="0" applyNumberFormat="1" applyFill="1" applyBorder="1" applyAlignment="1">
      <alignment horizontal="center" vertical="center"/>
    </xf>
    <xf numFmtId="176" fontId="0" fillId="29" borderId="62" xfId="0" applyNumberFormat="1" applyFill="1" applyBorder="1">
      <alignment vertical="center"/>
    </xf>
    <xf numFmtId="176" fontId="0" fillId="29" borderId="86" xfId="0" applyNumberFormat="1" applyFill="1" applyBorder="1">
      <alignment vertical="center"/>
    </xf>
    <xf numFmtId="176" fontId="0" fillId="29" borderId="40" xfId="0" applyNumberFormat="1" applyFill="1" applyBorder="1">
      <alignment vertical="center"/>
    </xf>
    <xf numFmtId="176" fontId="0" fillId="29" borderId="18" xfId="0" applyNumberFormat="1" applyFill="1" applyBorder="1">
      <alignment vertical="center"/>
    </xf>
    <xf numFmtId="176" fontId="0" fillId="29" borderId="54" xfId="0" applyNumberFormat="1" applyFill="1" applyBorder="1">
      <alignment vertical="center"/>
    </xf>
    <xf numFmtId="176" fontId="0" fillId="29" borderId="20" xfId="0" applyNumberFormat="1" applyFill="1" applyBorder="1">
      <alignment vertical="center"/>
    </xf>
    <xf numFmtId="0" fontId="158" fillId="23" borderId="0" xfId="0" applyFont="1" applyFill="1">
      <alignment vertical="center"/>
    </xf>
    <xf numFmtId="3" fontId="0" fillId="23" borderId="1" xfId="0" applyNumberFormat="1" applyFill="1" applyBorder="1" applyAlignment="1">
      <alignment horizontal="center" vertical="center"/>
    </xf>
    <xf numFmtId="3" fontId="0" fillId="23" borderId="62" xfId="0" applyNumberFormat="1" applyFill="1" applyBorder="1" applyAlignment="1">
      <alignment horizontal="center" vertical="center"/>
    </xf>
    <xf numFmtId="0" fontId="0" fillId="23" borderId="0" xfId="0" applyFill="1">
      <alignment vertical="center"/>
    </xf>
    <xf numFmtId="38" fontId="0" fillId="23" borderId="0" xfId="0" applyNumberFormat="1" applyFill="1" applyAlignment="1">
      <alignment horizontal="center" vertical="center" shrinkToFit="1"/>
    </xf>
    <xf numFmtId="3" fontId="0" fillId="23" borderId="0" xfId="0" applyNumberFormat="1" applyFill="1">
      <alignment vertical="center"/>
    </xf>
    <xf numFmtId="41" fontId="0" fillId="23" borderId="0" xfId="320" applyFont="1" applyFill="1" applyAlignment="1">
      <alignment horizontal="center" vertical="center" shrinkToFit="1"/>
    </xf>
    <xf numFmtId="41" fontId="0" fillId="0" borderId="0" xfId="320" applyFont="1" applyAlignment="1">
      <alignment horizontal="center" vertical="center" shrinkToFit="1"/>
    </xf>
    <xf numFmtId="0" fontId="0" fillId="29" borderId="0" xfId="0" applyFill="1">
      <alignment vertical="center"/>
    </xf>
    <xf numFmtId="0" fontId="158" fillId="29" borderId="0" xfId="0" applyFont="1" applyFill="1">
      <alignment vertical="center"/>
    </xf>
    <xf numFmtId="3" fontId="0" fillId="29" borderId="62" xfId="0" applyNumberFormat="1" applyFill="1" applyBorder="1" applyAlignment="1">
      <alignment horizontal="center" vertical="center"/>
    </xf>
    <xf numFmtId="38" fontId="0" fillId="29" borderId="0" xfId="0" applyNumberFormat="1" applyFill="1" applyAlignment="1">
      <alignment horizontal="center" vertical="center" shrinkToFit="1"/>
    </xf>
    <xf numFmtId="41" fontId="0" fillId="29" borderId="0" xfId="320" applyFont="1" applyFill="1" applyAlignment="1">
      <alignment horizontal="center" vertical="center" shrinkToFit="1"/>
    </xf>
    <xf numFmtId="38" fontId="0" fillId="0" borderId="1" xfId="320" applyNumberFormat="1" applyFont="1" applyFill="1" applyBorder="1" applyAlignment="1">
      <alignment vertical="center"/>
    </xf>
    <xf numFmtId="10" fontId="0" fillId="0" borderId="1" xfId="385" applyNumberFormat="1" applyFont="1" applyFill="1" applyBorder="1" applyAlignment="1">
      <alignment vertical="center"/>
    </xf>
    <xf numFmtId="38" fontId="0" fillId="0" borderId="1" xfId="386" applyNumberFormat="1" applyFont="1" applyFill="1" applyBorder="1" applyAlignment="1">
      <alignment vertical="center"/>
    </xf>
    <xf numFmtId="222" fontId="0" fillId="0" borderId="1" xfId="386" applyNumberFormat="1" applyFont="1" applyFill="1" applyBorder="1" applyAlignment="1">
      <alignment vertical="center"/>
    </xf>
    <xf numFmtId="49" fontId="160" fillId="0" borderId="21" xfId="0" applyNumberFormat="1" applyFont="1" applyBorder="1" applyAlignment="1">
      <alignment horizontal="left" vertical="top" indent="3"/>
    </xf>
    <xf numFmtId="49" fontId="160" fillId="0" borderId="22" xfId="0" applyNumberFormat="1" applyFont="1" applyBorder="1" applyAlignment="1">
      <alignment vertical="top"/>
    </xf>
    <xf numFmtId="221" fontId="162" fillId="0" borderId="0" xfId="0" applyNumberFormat="1" applyFont="1" applyAlignment="1">
      <alignment horizontal="right" vertical="top"/>
    </xf>
    <xf numFmtId="41" fontId="160" fillId="0" borderId="0" xfId="320" applyFont="1" applyAlignment="1">
      <alignment horizontal="right" vertical="top"/>
    </xf>
    <xf numFmtId="211" fontId="162" fillId="0" borderId="0" xfId="0" applyNumberFormat="1" applyFont="1" applyAlignment="1">
      <alignment horizontal="right" vertical="top"/>
    </xf>
    <xf numFmtId="221" fontId="160" fillId="0" borderId="0" xfId="0" applyNumberFormat="1" applyFont="1" applyAlignment="1">
      <alignment horizontal="right" vertical="top"/>
    </xf>
    <xf numFmtId="177" fontId="0" fillId="0" borderId="0" xfId="383" applyFont="1" applyFill="1" applyBorder="1" applyAlignment="1">
      <alignment vertical="center"/>
    </xf>
    <xf numFmtId="211" fontId="162" fillId="0" borderId="61" xfId="0" applyNumberFormat="1" applyFont="1" applyBorder="1" applyAlignment="1">
      <alignment horizontal="right" vertical="top"/>
    </xf>
    <xf numFmtId="219" fontId="164" fillId="0" borderId="0" xfId="387" applyNumberFormat="1" applyFont="1" applyFill="1" applyBorder="1" applyAlignment="1">
      <alignment horizontal="center"/>
    </xf>
    <xf numFmtId="49" fontId="160" fillId="0" borderId="23" xfId="0" applyNumberFormat="1" applyFont="1" applyBorder="1" applyAlignment="1">
      <alignment vertical="top"/>
    </xf>
    <xf numFmtId="211" fontId="160" fillId="0" borderId="0" xfId="0" applyNumberFormat="1" applyFont="1" applyAlignment="1">
      <alignment horizontal="right" vertical="top"/>
    </xf>
    <xf numFmtId="219" fontId="0" fillId="0" borderId="0" xfId="382" applyNumberFormat="1" applyFont="1" applyFill="1" applyAlignment="1"/>
    <xf numFmtId="177" fontId="47" fillId="0" borderId="0" xfId="382" applyFont="1" applyFill="1" applyBorder="1" applyAlignment="1" applyProtection="1">
      <alignment vertical="center"/>
    </xf>
    <xf numFmtId="0" fontId="159" fillId="0" borderId="0" xfId="0" applyFont="1" applyAlignment="1">
      <alignment vertical="top"/>
    </xf>
    <xf numFmtId="49" fontId="160" fillId="0" borderId="0" xfId="0" applyNumberFormat="1" applyFont="1" applyAlignment="1">
      <alignment vertical="top"/>
    </xf>
    <xf numFmtId="41" fontId="162" fillId="0" borderId="0" xfId="320" applyFont="1" applyAlignment="1">
      <alignment horizontal="right" vertical="top"/>
    </xf>
    <xf numFmtId="221" fontId="160" fillId="0" borderId="58" xfId="0" applyNumberFormat="1" applyFont="1" applyBorder="1" applyAlignment="1">
      <alignment horizontal="right" vertical="top"/>
    </xf>
    <xf numFmtId="211" fontId="160" fillId="0" borderId="58" xfId="0" applyNumberFormat="1" applyFont="1" applyBorder="1" applyAlignment="1">
      <alignment horizontal="right" vertical="top"/>
    </xf>
    <xf numFmtId="49" fontId="161" fillId="0" borderId="0" xfId="0" applyNumberFormat="1" applyFont="1" applyAlignment="1">
      <alignment horizontal="left" vertical="top" indent="2"/>
    </xf>
    <xf numFmtId="49" fontId="162" fillId="0" borderId="23" xfId="0" applyNumberFormat="1" applyFont="1" applyBorder="1" applyAlignment="1">
      <alignment horizontal="left" vertical="top" indent="2"/>
    </xf>
    <xf numFmtId="49" fontId="162" fillId="0" borderId="0" xfId="0" applyNumberFormat="1" applyFont="1" applyAlignment="1">
      <alignment horizontal="left" vertical="top" indent="2"/>
    </xf>
    <xf numFmtId="221" fontId="162" fillId="0" borderId="61" xfId="0" applyNumberFormat="1" applyFont="1" applyBorder="1" applyAlignment="1">
      <alignment horizontal="right" vertical="top"/>
    </xf>
    <xf numFmtId="0" fontId="0" fillId="0" borderId="0" xfId="0" applyAlignment="1"/>
    <xf numFmtId="49" fontId="160" fillId="0" borderId="22" xfId="0" applyNumberFormat="1" applyFont="1" applyBorder="1" applyAlignment="1">
      <alignment horizontal="left" vertical="top" indent="3"/>
    </xf>
    <xf numFmtId="49" fontId="167" fillId="0" borderId="61" xfId="0" applyNumberFormat="1" applyFont="1" applyBorder="1" applyAlignment="1">
      <alignment horizontal="left" vertical="top" indent="3"/>
    </xf>
    <xf numFmtId="49" fontId="167" fillId="0" borderId="24" xfId="0" applyNumberFormat="1" applyFont="1" applyBorder="1" applyAlignment="1">
      <alignment horizontal="left" vertical="top" indent="3"/>
    </xf>
    <xf numFmtId="49" fontId="169" fillId="0" borderId="23" xfId="0" applyNumberFormat="1" applyFont="1" applyBorder="1" applyAlignment="1">
      <alignment vertical="top"/>
    </xf>
    <xf numFmtId="41" fontId="0" fillId="0" borderId="0" xfId="0" applyNumberFormat="1" applyAlignment="1"/>
    <xf numFmtId="49" fontId="169" fillId="0" borderId="0" xfId="0" applyNumberFormat="1" applyFont="1" applyAlignment="1">
      <alignment vertical="top"/>
    </xf>
    <xf numFmtId="49" fontId="160" fillId="0" borderId="20" xfId="0" applyNumberFormat="1" applyFont="1" applyBorder="1" applyAlignment="1">
      <alignment horizontal="left" vertical="top" indent="2"/>
    </xf>
    <xf numFmtId="49" fontId="160" fillId="0" borderId="19" xfId="0" applyNumberFormat="1" applyFont="1" applyBorder="1" applyAlignment="1">
      <alignment horizontal="left" vertical="top" indent="2"/>
    </xf>
    <xf numFmtId="49" fontId="160" fillId="0" borderId="0" xfId="0" applyNumberFormat="1" applyFont="1" applyAlignment="1">
      <alignment horizontal="left" vertical="top" indent="2"/>
    </xf>
    <xf numFmtId="41" fontId="159" fillId="0" borderId="0" xfId="320" applyFont="1" applyAlignment="1">
      <alignment vertical="top"/>
    </xf>
    <xf numFmtId="49" fontId="162" fillId="0" borderId="0" xfId="0" applyNumberFormat="1" applyFont="1" applyAlignment="1">
      <alignment horizontal="left" vertical="top" wrapText="1" indent="2"/>
    </xf>
    <xf numFmtId="41" fontId="0" fillId="0" borderId="0" xfId="320" applyFont="1" applyAlignment="1"/>
    <xf numFmtId="41" fontId="0" fillId="0" borderId="0" xfId="0" applyNumberFormat="1">
      <alignment vertical="center"/>
    </xf>
    <xf numFmtId="41" fontId="0" fillId="0" borderId="0" xfId="320" applyFont="1" applyBorder="1">
      <alignment vertical="center"/>
    </xf>
    <xf numFmtId="202" fontId="103" fillId="2" borderId="0" xfId="321" applyNumberFormat="1" applyFont="1" applyFill="1" applyAlignment="1">
      <alignment vertical="center"/>
    </xf>
    <xf numFmtId="38" fontId="99" fillId="0" borderId="86" xfId="321" applyNumberFormat="1" applyFont="1" applyBorder="1" applyAlignment="1">
      <alignment horizontal="left" vertical="center"/>
    </xf>
    <xf numFmtId="202" fontId="82" fillId="0" borderId="17" xfId="321" applyNumberFormat="1" applyFont="1" applyBorder="1" applyAlignment="1">
      <alignment horizontal="right" vertical="center"/>
    </xf>
    <xf numFmtId="178" fontId="82" fillId="0" borderId="17" xfId="322" applyNumberFormat="1" applyFont="1" applyBorder="1" applyAlignment="1">
      <alignment horizontal="center" vertical="center"/>
    </xf>
    <xf numFmtId="202" fontId="82" fillId="0" borderId="17" xfId="316" applyNumberFormat="1" applyFont="1" applyBorder="1" applyAlignment="1">
      <alignment horizontal="right" vertical="center" shrinkToFit="1"/>
    </xf>
    <xf numFmtId="202" fontId="82" fillId="2" borderId="17" xfId="321" applyNumberFormat="1" applyFont="1" applyFill="1" applyBorder="1" applyAlignment="1">
      <alignment horizontal="right" vertical="center"/>
    </xf>
    <xf numFmtId="202" fontId="82" fillId="2" borderId="0" xfId="321" applyNumberFormat="1" applyFont="1" applyFill="1"/>
    <xf numFmtId="38" fontId="99" fillId="0" borderId="40" xfId="321" applyNumberFormat="1" applyFont="1" applyBorder="1" applyAlignment="1">
      <alignment horizontal="left" vertical="center"/>
    </xf>
    <xf numFmtId="202" fontId="82" fillId="0" borderId="40" xfId="321" applyNumberFormat="1" applyFont="1" applyBorder="1" applyAlignment="1">
      <alignment horizontal="right" vertical="center"/>
    </xf>
    <xf numFmtId="178" fontId="82" fillId="0" borderId="40" xfId="322" applyNumberFormat="1" applyFont="1" applyBorder="1" applyAlignment="1">
      <alignment horizontal="center" vertical="center"/>
    </xf>
    <xf numFmtId="202" fontId="82" fillId="0" borderId="40" xfId="316" applyNumberFormat="1" applyFont="1" applyBorder="1" applyAlignment="1">
      <alignment horizontal="right" vertical="center" shrinkToFit="1"/>
    </xf>
    <xf numFmtId="202" fontId="82" fillId="2" borderId="40" xfId="321" applyNumberFormat="1" applyFont="1" applyFill="1" applyBorder="1" applyAlignment="1">
      <alignment horizontal="right" vertical="center"/>
    </xf>
    <xf numFmtId="38" fontId="99" fillId="0" borderId="18" xfId="321" applyNumberFormat="1" applyFont="1" applyBorder="1" applyAlignment="1">
      <alignment horizontal="left" vertical="center"/>
    </xf>
    <xf numFmtId="202" fontId="82" fillId="0" borderId="18" xfId="321" applyNumberFormat="1" applyFont="1" applyBorder="1" applyAlignment="1">
      <alignment horizontal="right" vertical="center"/>
    </xf>
    <xf numFmtId="178" fontId="82" fillId="0" borderId="18" xfId="322" applyNumberFormat="1" applyFont="1" applyBorder="1" applyAlignment="1">
      <alignment horizontal="center" vertical="center"/>
    </xf>
    <xf numFmtId="202" fontId="82" fillId="0" borderId="18" xfId="316" applyNumberFormat="1" applyFont="1" applyBorder="1" applyAlignment="1">
      <alignment horizontal="right" vertical="center" shrinkToFit="1"/>
    </xf>
    <xf numFmtId="202" fontId="82" fillId="2" borderId="18" xfId="321" applyNumberFormat="1" applyFont="1" applyFill="1" applyBorder="1" applyAlignment="1">
      <alignment horizontal="right" vertical="center"/>
    </xf>
    <xf numFmtId="41" fontId="82" fillId="2" borderId="0" xfId="320" applyFont="1" applyFill="1" applyAlignment="1">
      <alignment vertical="center" shrinkToFit="1"/>
    </xf>
    <xf numFmtId="41" fontId="82" fillId="2" borderId="0" xfId="321" applyNumberFormat="1" applyFont="1" applyFill="1" applyAlignment="1">
      <alignment vertical="center" shrinkToFit="1"/>
    </xf>
    <xf numFmtId="178" fontId="82" fillId="0" borderId="22" xfId="322" applyNumberFormat="1" applyFont="1" applyBorder="1" applyAlignment="1">
      <alignment horizontal="center" vertical="center"/>
    </xf>
    <xf numFmtId="178" fontId="82" fillId="0" borderId="44" xfId="322" applyNumberFormat="1" applyFont="1" applyBorder="1" applyAlignment="1">
      <alignment horizontal="center" vertical="center"/>
    </xf>
    <xf numFmtId="178" fontId="82" fillId="0" borderId="24" xfId="322" applyNumberFormat="1" applyFont="1" applyBorder="1" applyAlignment="1">
      <alignment horizontal="center" vertical="center"/>
    </xf>
    <xf numFmtId="178" fontId="82" fillId="0" borderId="19" xfId="322" applyNumberFormat="1" applyFont="1" applyBorder="1" applyAlignment="1">
      <alignment horizontal="center" vertical="center"/>
    </xf>
    <xf numFmtId="202" fontId="82" fillId="2" borderId="0" xfId="321" applyNumberFormat="1" applyFont="1" applyFill="1" applyAlignment="1">
      <alignment vertical="center"/>
    </xf>
    <xf numFmtId="202" fontId="82" fillId="0" borderId="49" xfId="316" applyNumberFormat="1" applyFont="1" applyBorder="1" applyAlignment="1">
      <alignment horizontal="right" vertical="center" shrinkToFit="1"/>
    </xf>
    <xf numFmtId="202" fontId="82" fillId="2" borderId="16" xfId="324" applyNumberFormat="1" applyFont="1" applyFill="1" applyBorder="1" applyAlignment="1">
      <alignment horizontal="right" vertical="center" shrinkToFit="1"/>
    </xf>
    <xf numFmtId="202" fontId="82" fillId="0" borderId="16" xfId="316" applyNumberFormat="1" applyFont="1" applyBorder="1" applyAlignment="1">
      <alignment horizontal="right" vertical="center" shrinkToFit="1"/>
    </xf>
    <xf numFmtId="202" fontId="82" fillId="2" borderId="0" xfId="321" applyNumberFormat="1" applyFont="1" applyFill="1" applyAlignment="1">
      <alignment vertical="center" shrinkToFit="1"/>
    </xf>
    <xf numFmtId="41" fontId="85" fillId="0" borderId="3" xfId="320" applyFont="1" applyBorder="1" applyAlignment="1">
      <alignment horizontal="right" vertical="center"/>
    </xf>
    <xf numFmtId="41" fontId="85" fillId="0" borderId="12" xfId="320" applyFont="1" applyBorder="1" applyAlignment="1">
      <alignment horizontal="right" vertical="center"/>
    </xf>
    <xf numFmtId="41" fontId="89" fillId="6" borderId="3" xfId="320" applyFont="1" applyFill="1" applyBorder="1" applyAlignment="1">
      <alignment horizontal="right" vertical="center" shrinkToFit="1"/>
    </xf>
    <xf numFmtId="41" fontId="89" fillId="6" borderId="12" xfId="320" applyFont="1" applyFill="1" applyBorder="1" applyAlignment="1">
      <alignment horizontal="right" vertical="center" shrinkToFit="1"/>
    </xf>
    <xf numFmtId="41" fontId="85" fillId="11" borderId="3" xfId="320" applyFont="1" applyFill="1" applyBorder="1" applyAlignment="1"/>
    <xf numFmtId="41" fontId="85" fillId="11" borderId="12" xfId="320" applyFont="1" applyFill="1" applyBorder="1" applyAlignment="1"/>
    <xf numFmtId="41" fontId="89" fillId="3" borderId="3" xfId="320" applyFont="1" applyFill="1" applyBorder="1" applyAlignment="1">
      <alignment horizontal="right" vertical="center" shrinkToFit="1"/>
    </xf>
    <xf numFmtId="41" fontId="89" fillId="3" borderId="12" xfId="320" applyFont="1" applyFill="1" applyBorder="1" applyAlignment="1">
      <alignment horizontal="right" vertical="center" shrinkToFit="1"/>
    </xf>
    <xf numFmtId="202" fontId="81" fillId="30" borderId="22" xfId="0" applyNumberFormat="1" applyFont="1" applyFill="1" applyBorder="1">
      <alignment vertical="center"/>
    </xf>
    <xf numFmtId="178" fontId="81" fillId="30" borderId="25" xfId="327" applyNumberFormat="1" applyFont="1" applyFill="1" applyBorder="1">
      <alignment vertical="center"/>
    </xf>
    <xf numFmtId="202" fontId="81" fillId="30" borderId="24" xfId="0" applyNumberFormat="1" applyFont="1" applyFill="1" applyBorder="1">
      <alignment vertical="center"/>
    </xf>
    <xf numFmtId="178" fontId="81" fillId="30" borderId="26" xfId="327" applyNumberFormat="1" applyFont="1" applyFill="1" applyBorder="1">
      <alignment vertical="center"/>
    </xf>
    <xf numFmtId="202" fontId="81" fillId="0" borderId="0" xfId="0" applyNumberFormat="1" applyFont="1">
      <alignment vertical="center"/>
    </xf>
    <xf numFmtId="9" fontId="81" fillId="0" borderId="0" xfId="327" applyFont="1">
      <alignment vertical="center"/>
    </xf>
    <xf numFmtId="3" fontId="81" fillId="29" borderId="22" xfId="0" applyNumberFormat="1" applyFont="1" applyFill="1" applyBorder="1">
      <alignment vertical="center"/>
    </xf>
    <xf numFmtId="3" fontId="81" fillId="29" borderId="25" xfId="327" applyNumberFormat="1" applyFont="1" applyFill="1" applyBorder="1">
      <alignment vertical="center"/>
    </xf>
    <xf numFmtId="3" fontId="81" fillId="29" borderId="24" xfId="0" applyNumberFormat="1" applyFont="1" applyFill="1" applyBorder="1">
      <alignment vertical="center"/>
    </xf>
    <xf numFmtId="3" fontId="81" fillId="29" borderId="26" xfId="327" applyNumberFormat="1" applyFont="1" applyFill="1" applyBorder="1">
      <alignment vertical="center"/>
    </xf>
    <xf numFmtId="178" fontId="81" fillId="0" borderId="0" xfId="327" applyNumberFormat="1" applyFont="1">
      <alignment vertical="center"/>
    </xf>
    <xf numFmtId="202" fontId="81" fillId="29" borderId="22" xfId="0" applyNumberFormat="1" applyFont="1" applyFill="1" applyBorder="1">
      <alignment vertical="center"/>
    </xf>
    <xf numFmtId="178" fontId="81" fillId="29" borderId="25" xfId="327" applyNumberFormat="1" applyFont="1" applyFill="1" applyBorder="1">
      <alignment vertical="center"/>
    </xf>
    <xf numFmtId="202" fontId="81" fillId="29" borderId="24" xfId="0" applyNumberFormat="1" applyFont="1" applyFill="1" applyBorder="1">
      <alignment vertical="center"/>
    </xf>
    <xf numFmtId="178" fontId="81" fillId="29" borderId="26" xfId="327" applyNumberFormat="1" applyFont="1" applyFill="1" applyBorder="1">
      <alignment vertical="center"/>
    </xf>
    <xf numFmtId="202" fontId="81" fillId="30" borderId="23" xfId="0" applyNumberFormat="1" applyFont="1" applyFill="1" applyBorder="1">
      <alignment vertical="center"/>
    </xf>
    <xf numFmtId="178" fontId="81" fillId="30" borderId="58" xfId="327" applyNumberFormat="1" applyFont="1" applyFill="1" applyBorder="1">
      <alignment vertical="center"/>
    </xf>
    <xf numFmtId="202" fontId="81" fillId="29" borderId="23" xfId="0" applyNumberFormat="1" applyFont="1" applyFill="1" applyBorder="1">
      <alignment vertical="center"/>
    </xf>
    <xf numFmtId="178" fontId="81" fillId="29" borderId="58" xfId="327" applyNumberFormat="1" applyFont="1" applyFill="1" applyBorder="1">
      <alignment vertical="center"/>
    </xf>
    <xf numFmtId="41" fontId="85" fillId="0" borderId="0" xfId="320" applyFont="1" applyAlignment="1">
      <alignment horizontal="right" vertical="center"/>
    </xf>
    <xf numFmtId="41" fontId="85" fillId="0" borderId="0" xfId="320" applyFont="1" applyAlignment="1">
      <alignment horizontal="center" vertical="center"/>
    </xf>
    <xf numFmtId="41" fontId="78" fillId="0" borderId="0" xfId="0" applyNumberFormat="1" applyFont="1" applyAlignment="1">
      <alignment horizontal="center" vertical="center"/>
    </xf>
    <xf numFmtId="202" fontId="64" fillId="2" borderId="1" xfId="369" applyNumberFormat="1" applyFont="1" applyFill="1" applyBorder="1" applyAlignment="1">
      <alignment horizontal="center" vertical="center"/>
    </xf>
    <xf numFmtId="202" fontId="64" fillId="2" borderId="1" xfId="305" applyNumberFormat="1" applyFont="1" applyFill="1" applyBorder="1" applyAlignment="1">
      <alignment horizontal="left" vertical="center"/>
    </xf>
    <xf numFmtId="41" fontId="64" fillId="0" borderId="19" xfId="320" applyFont="1" applyFill="1" applyBorder="1" applyAlignment="1">
      <alignment vertical="center"/>
    </xf>
    <xf numFmtId="41" fontId="64" fillId="0" borderId="12" xfId="320" applyFont="1" applyFill="1" applyBorder="1" applyAlignment="1">
      <alignment horizontal="center" vertical="center"/>
    </xf>
    <xf numFmtId="41" fontId="64" fillId="0" borderId="16" xfId="320" applyFont="1" applyFill="1" applyBorder="1" applyAlignment="1">
      <alignment horizontal="center" vertical="center"/>
    </xf>
    <xf numFmtId="41" fontId="64" fillId="0" borderId="4" xfId="320" applyFont="1" applyFill="1" applyBorder="1" applyAlignment="1">
      <alignment vertical="center"/>
    </xf>
    <xf numFmtId="202" fontId="64" fillId="0" borderId="1" xfId="305" applyNumberFormat="1" applyFont="1" applyFill="1" applyBorder="1" applyAlignment="1">
      <alignment horizontal="center" vertical="center"/>
    </xf>
    <xf numFmtId="202" fontId="69" fillId="2" borderId="0" xfId="369" applyNumberFormat="1" applyFont="1" applyFill="1" applyAlignment="1">
      <alignment vertical="center"/>
    </xf>
    <xf numFmtId="202" fontId="69" fillId="2" borderId="0" xfId="305" applyNumberFormat="1" applyFont="1" applyFill="1" applyAlignment="1">
      <alignment vertical="center"/>
    </xf>
    <xf numFmtId="202" fontId="177" fillId="0" borderId="1" xfId="342" applyNumberFormat="1" applyFont="1" applyBorder="1" applyAlignment="1">
      <alignment horizontal="center" vertical="center"/>
    </xf>
    <xf numFmtId="202" fontId="177" fillId="0" borderId="49" xfId="342" applyNumberFormat="1" applyFont="1" applyBorder="1" applyAlignment="1">
      <alignment horizontal="center" vertical="center" shrinkToFit="1"/>
    </xf>
    <xf numFmtId="202" fontId="145" fillId="0" borderId="49" xfId="344" applyNumberFormat="1" applyFont="1" applyBorder="1" applyAlignment="1">
      <alignment horizontal="center" vertical="center" shrinkToFit="1"/>
    </xf>
    <xf numFmtId="202" fontId="178" fillId="0" borderId="1" xfId="342" applyNumberFormat="1" applyFont="1" applyBorder="1" applyAlignment="1">
      <alignment horizontal="center" vertical="center"/>
    </xf>
    <xf numFmtId="202" fontId="177" fillId="0" borderId="40" xfId="342" applyNumberFormat="1" applyFont="1" applyBorder="1" applyAlignment="1">
      <alignment horizontal="center" vertical="center" shrinkToFit="1"/>
    </xf>
    <xf numFmtId="202" fontId="145" fillId="0" borderId="40" xfId="344" applyNumberFormat="1" applyFont="1" applyBorder="1" applyAlignment="1">
      <alignment horizontal="center" vertical="center" shrinkToFit="1"/>
    </xf>
    <xf numFmtId="202" fontId="178" fillId="3" borderId="1" xfId="342" applyNumberFormat="1" applyFont="1" applyFill="1" applyBorder="1" applyAlignment="1">
      <alignment horizontal="center" vertical="center"/>
    </xf>
    <xf numFmtId="202" fontId="152" fillId="3" borderId="54" xfId="342" applyNumberFormat="1" applyFont="1" applyFill="1" applyBorder="1" applyAlignment="1">
      <alignment horizontal="center" vertical="center" shrinkToFit="1"/>
    </xf>
    <xf numFmtId="202" fontId="152" fillId="0" borderId="49" xfId="342" applyNumberFormat="1" applyFont="1" applyBorder="1" applyAlignment="1">
      <alignment horizontal="center" vertical="center" shrinkToFit="1"/>
    </xf>
    <xf numFmtId="202" fontId="152" fillId="0" borderId="40" xfId="342" applyNumberFormat="1" applyFont="1" applyBorder="1" applyAlignment="1">
      <alignment horizontal="center" vertical="center" shrinkToFit="1"/>
    </xf>
    <xf numFmtId="202" fontId="152" fillId="5" borderId="54" xfId="342" applyNumberFormat="1" applyFont="1" applyFill="1" applyBorder="1" applyAlignment="1">
      <alignment horizontal="center" vertical="center" shrinkToFit="1"/>
    </xf>
    <xf numFmtId="202" fontId="177" fillId="3" borderId="40" xfId="342" applyNumberFormat="1" applyFont="1" applyFill="1" applyBorder="1" applyAlignment="1">
      <alignment horizontal="center" vertical="center" shrinkToFit="1"/>
    </xf>
    <xf numFmtId="202" fontId="177" fillId="3" borderId="54" xfId="342" applyNumberFormat="1" applyFont="1" applyFill="1" applyBorder="1" applyAlignment="1">
      <alignment horizontal="center" vertical="center" shrinkToFit="1"/>
    </xf>
    <xf numFmtId="1" fontId="95" fillId="0" borderId="49" xfId="342" applyNumberFormat="1" applyFont="1" applyBorder="1" applyAlignment="1">
      <alignment horizontal="center" vertical="center" shrinkToFit="1"/>
    </xf>
    <xf numFmtId="0" fontId="78" fillId="0" borderId="0" xfId="389" applyFont="1" applyAlignment="1">
      <alignment horizontal="center" vertical="center"/>
    </xf>
    <xf numFmtId="0" fontId="78" fillId="0" borderId="0" xfId="389" applyFont="1" applyAlignment="1">
      <alignment horizontal="left" vertical="center"/>
    </xf>
    <xf numFmtId="0" fontId="78" fillId="31" borderId="1" xfId="389" applyFont="1" applyFill="1" applyBorder="1" applyAlignment="1">
      <alignment horizontal="center" vertical="center"/>
    </xf>
    <xf numFmtId="0" fontId="78" fillId="0" borderId="49" xfId="389" applyFont="1" applyBorder="1" applyAlignment="1">
      <alignment horizontal="center" vertical="center"/>
    </xf>
    <xf numFmtId="0" fontId="78" fillId="0" borderId="29" xfId="389" applyFont="1" applyBorder="1" applyAlignment="1">
      <alignment horizontal="center" vertical="center"/>
    </xf>
    <xf numFmtId="224" fontId="78" fillId="0" borderId="1" xfId="389" applyNumberFormat="1" applyFont="1" applyBorder="1" applyAlignment="1">
      <alignment horizontal="center" vertical="center"/>
    </xf>
    <xf numFmtId="224" fontId="78" fillId="0" borderId="49" xfId="389" applyNumberFormat="1" applyFont="1" applyBorder="1" applyAlignment="1">
      <alignment horizontal="center" vertical="center"/>
    </xf>
    <xf numFmtId="0" fontId="78" fillId="0" borderId="1" xfId="389" applyFont="1" applyBorder="1" applyAlignment="1">
      <alignment horizontal="center" vertical="center"/>
    </xf>
    <xf numFmtId="0" fontId="78" fillId="6" borderId="1" xfId="389" applyFont="1" applyFill="1" applyBorder="1" applyAlignment="1">
      <alignment horizontal="center" vertical="center"/>
    </xf>
    <xf numFmtId="0" fontId="78" fillId="0" borderId="40" xfId="389" applyFont="1" applyBorder="1" applyAlignment="1">
      <alignment horizontal="center" vertical="center"/>
    </xf>
    <xf numFmtId="0" fontId="78" fillId="0" borderId="44" xfId="389" applyFont="1" applyBorder="1" applyAlignment="1">
      <alignment horizontal="center" vertical="center"/>
    </xf>
    <xf numFmtId="202" fontId="151" fillId="0" borderId="1" xfId="359" applyNumberFormat="1" applyFont="1" applyBorder="1" applyAlignment="1">
      <alignment horizontal="center" vertical="center"/>
    </xf>
    <xf numFmtId="185" fontId="78" fillId="0" borderId="1" xfId="389" applyNumberFormat="1" applyFont="1" applyBorder="1" applyAlignment="1">
      <alignment horizontal="right" vertical="center"/>
    </xf>
    <xf numFmtId="185" fontId="78" fillId="0" borderId="40" xfId="389" applyNumberFormat="1" applyFont="1" applyBorder="1" applyAlignment="1">
      <alignment horizontal="right" vertical="center"/>
    </xf>
    <xf numFmtId="185" fontId="78" fillId="0" borderId="1" xfId="389" applyNumberFormat="1" applyFont="1" applyBorder="1" applyAlignment="1">
      <alignment horizontal="center" vertical="center"/>
    </xf>
    <xf numFmtId="185" fontId="78" fillId="0" borderId="40" xfId="389" applyNumberFormat="1" applyFont="1" applyBorder="1" applyAlignment="1">
      <alignment horizontal="center" vertical="center"/>
    </xf>
    <xf numFmtId="0" fontId="78" fillId="13" borderId="40" xfId="389" applyFont="1" applyFill="1" applyBorder="1" applyAlignment="1">
      <alignment horizontal="center" vertical="center"/>
    </xf>
    <xf numFmtId="178" fontId="78" fillId="13" borderId="1" xfId="389" applyNumberFormat="1" applyFont="1" applyFill="1" applyBorder="1" applyAlignment="1">
      <alignment horizontal="center" vertical="center"/>
    </xf>
    <xf numFmtId="178" fontId="78" fillId="13" borderId="40" xfId="389" applyNumberFormat="1" applyFont="1" applyFill="1" applyBorder="1" applyAlignment="1">
      <alignment horizontal="center" vertical="center"/>
    </xf>
    <xf numFmtId="0" fontId="78" fillId="13" borderId="1" xfId="389" applyFont="1" applyFill="1" applyBorder="1" applyAlignment="1">
      <alignment horizontal="center" vertical="center"/>
    </xf>
    <xf numFmtId="0" fontId="78" fillId="0" borderId="54" xfId="389" applyFont="1" applyBorder="1" applyAlignment="1">
      <alignment horizontal="center" vertical="center"/>
    </xf>
    <xf numFmtId="0" fontId="78" fillId="0" borderId="47" xfId="389" applyFont="1" applyBorder="1" applyAlignment="1">
      <alignment horizontal="center" vertical="center"/>
    </xf>
    <xf numFmtId="41" fontId="151" fillId="0" borderId="1" xfId="320" applyFont="1" applyBorder="1" applyAlignment="1">
      <alignment horizontal="center" vertical="center"/>
    </xf>
    <xf numFmtId="41" fontId="151" fillId="0" borderId="1" xfId="320" applyFont="1" applyFill="1" applyBorder="1" applyAlignment="1">
      <alignment horizontal="center" vertical="center"/>
    </xf>
    <xf numFmtId="41" fontId="78" fillId="0" borderId="1" xfId="320" applyFont="1" applyBorder="1" applyAlignment="1">
      <alignment horizontal="right" vertical="center"/>
    </xf>
    <xf numFmtId="41" fontId="78" fillId="0" borderId="54" xfId="320" applyFont="1" applyBorder="1" applyAlignment="1">
      <alignment horizontal="right" vertical="center"/>
    </xf>
    <xf numFmtId="41" fontId="78" fillId="0" borderId="1" xfId="320" applyFont="1" applyBorder="1" applyAlignment="1">
      <alignment horizontal="center" vertical="center"/>
    </xf>
    <xf numFmtId="185" fontId="78" fillId="0" borderId="54" xfId="389" applyNumberFormat="1" applyFont="1" applyBorder="1" applyAlignment="1">
      <alignment horizontal="center" vertical="center"/>
    </xf>
    <xf numFmtId="185" fontId="78" fillId="0" borderId="54" xfId="389" applyNumberFormat="1" applyFont="1" applyBorder="1" applyAlignment="1">
      <alignment horizontal="right" vertical="center"/>
    </xf>
    <xf numFmtId="0" fontId="135" fillId="0" borderId="1" xfId="389" applyFont="1" applyBorder="1" applyAlignment="1">
      <alignment horizontal="left" vertical="center"/>
    </xf>
    <xf numFmtId="0" fontId="135" fillId="0" borderId="49" xfId="389" applyFont="1" applyBorder="1" applyAlignment="1">
      <alignment horizontal="left" vertical="center"/>
    </xf>
    <xf numFmtId="0" fontId="135" fillId="0" borderId="40" xfId="389" applyFont="1" applyBorder="1" applyAlignment="1">
      <alignment horizontal="left" vertical="center"/>
    </xf>
    <xf numFmtId="41" fontId="78" fillId="0" borderId="49" xfId="320" applyFont="1" applyBorder="1" applyAlignment="1">
      <alignment horizontal="center" vertical="center"/>
    </xf>
    <xf numFmtId="41" fontId="78" fillId="8" borderId="49" xfId="320" applyFont="1" applyFill="1" applyBorder="1" applyAlignment="1">
      <alignment horizontal="center" vertical="center"/>
    </xf>
    <xf numFmtId="185" fontId="78" fillId="8" borderId="49" xfId="389" applyNumberFormat="1" applyFont="1" applyFill="1" applyBorder="1" applyAlignment="1">
      <alignment horizontal="center" vertical="center"/>
    </xf>
    <xf numFmtId="185" fontId="78" fillId="0" borderId="49" xfId="389" applyNumberFormat="1" applyFont="1" applyBorder="1" applyAlignment="1">
      <alignment horizontal="center" vertical="center"/>
    </xf>
    <xf numFmtId="185" fontId="78" fillId="0" borderId="49" xfId="389" applyNumberFormat="1" applyFont="1" applyBorder="1" applyAlignment="1">
      <alignment horizontal="right" vertical="center"/>
    </xf>
    <xf numFmtId="41" fontId="78" fillId="0" borderId="40" xfId="320" applyFont="1" applyBorder="1" applyAlignment="1">
      <alignment horizontal="center" vertical="center"/>
    </xf>
    <xf numFmtId="41" fontId="78" fillId="8" borderId="40" xfId="320" applyFont="1" applyFill="1" applyBorder="1" applyAlignment="1">
      <alignment horizontal="center" vertical="center"/>
    </xf>
    <xf numFmtId="185" fontId="78" fillId="8" borderId="40" xfId="389" applyNumberFormat="1" applyFont="1" applyFill="1" applyBorder="1" applyAlignment="1">
      <alignment horizontal="center" vertical="center"/>
    </xf>
    <xf numFmtId="41" fontId="95" fillId="8" borderId="0" xfId="320" applyFont="1" applyFill="1" applyAlignment="1">
      <alignment horizontal="center" vertical="center"/>
    </xf>
    <xf numFmtId="1" fontId="95" fillId="8" borderId="0" xfId="390" applyNumberFormat="1" applyFont="1" applyFill="1" applyAlignment="1">
      <alignment horizontal="center" vertical="center"/>
    </xf>
    <xf numFmtId="0" fontId="135" fillId="0" borderId="1" xfId="389" applyFont="1" applyBorder="1" applyAlignment="1">
      <alignment horizontal="left" vertical="center" wrapText="1"/>
    </xf>
    <xf numFmtId="203" fontId="96" fillId="8" borderId="0" xfId="390" applyNumberFormat="1" applyFont="1" applyFill="1" applyAlignment="1">
      <alignment horizontal="center" vertical="center"/>
    </xf>
    <xf numFmtId="1" fontId="78" fillId="8" borderId="40" xfId="389" applyNumberFormat="1" applyFont="1" applyFill="1" applyBorder="1" applyAlignment="1">
      <alignment horizontal="center" vertical="center"/>
    </xf>
    <xf numFmtId="0" fontId="135" fillId="0" borderId="40" xfId="389" applyFont="1" applyBorder="1" applyAlignment="1">
      <alignment horizontal="center" vertical="center"/>
    </xf>
    <xf numFmtId="41" fontId="78" fillId="0" borderId="40" xfId="320" applyFont="1" applyBorder="1" applyAlignment="1">
      <alignment horizontal="right" vertical="center"/>
    </xf>
    <xf numFmtId="0" fontId="135" fillId="0" borderId="1" xfId="389" applyFont="1" applyBorder="1" applyAlignment="1">
      <alignment horizontal="center" vertical="center"/>
    </xf>
    <xf numFmtId="0" fontId="135" fillId="13" borderId="54" xfId="389" applyFont="1" applyFill="1" applyBorder="1" applyAlignment="1">
      <alignment horizontal="center" vertical="center"/>
    </xf>
    <xf numFmtId="178" fontId="78" fillId="13" borderId="54" xfId="389" applyNumberFormat="1" applyFont="1" applyFill="1" applyBorder="1" applyAlignment="1">
      <alignment horizontal="center" vertical="center"/>
    </xf>
    <xf numFmtId="0" fontId="135" fillId="13" borderId="1" xfId="389" applyFont="1" applyFill="1" applyBorder="1" applyAlignment="1">
      <alignment horizontal="center" vertical="center"/>
    </xf>
    <xf numFmtId="1" fontId="78" fillId="0" borderId="49" xfId="0" applyNumberFormat="1" applyFont="1" applyBorder="1" applyAlignment="1">
      <alignment horizontal="center" vertical="center"/>
    </xf>
    <xf numFmtId="1" fontId="78" fillId="0" borderId="40" xfId="0" applyNumberFormat="1" applyFont="1" applyBorder="1" applyAlignment="1">
      <alignment horizontal="center" vertical="center"/>
    </xf>
    <xf numFmtId="0" fontId="78" fillId="0" borderId="40" xfId="0" applyFont="1" applyBorder="1" applyAlignment="1">
      <alignment horizontal="center" vertical="center"/>
    </xf>
    <xf numFmtId="1" fontId="78" fillId="8" borderId="40" xfId="0" applyNumberFormat="1" applyFont="1" applyFill="1" applyBorder="1" applyAlignment="1">
      <alignment horizontal="center" vertical="center"/>
    </xf>
    <xf numFmtId="203" fontId="78" fillId="0" borderId="40" xfId="389" applyNumberFormat="1" applyFont="1" applyBorder="1" applyAlignment="1">
      <alignment horizontal="center" vertical="center"/>
    </xf>
    <xf numFmtId="0" fontId="78" fillId="0" borderId="40" xfId="389" applyFont="1" applyBorder="1" applyAlignment="1">
      <alignment horizontal="left" vertical="center"/>
    </xf>
    <xf numFmtId="0" fontId="78" fillId="0" borderId="1" xfId="389" applyFont="1" applyBorder="1" applyAlignment="1">
      <alignment horizontal="left" vertical="center"/>
    </xf>
    <xf numFmtId="0" fontId="135" fillId="13" borderId="86" xfId="389" applyFont="1" applyFill="1" applyBorder="1" applyAlignment="1">
      <alignment horizontal="center" vertical="center"/>
    </xf>
    <xf numFmtId="178" fontId="78" fillId="13" borderId="86" xfId="389" applyNumberFormat="1" applyFont="1" applyFill="1" applyBorder="1" applyAlignment="1">
      <alignment horizontal="center" vertical="center"/>
    </xf>
    <xf numFmtId="178" fontId="78" fillId="6" borderId="1" xfId="389" applyNumberFormat="1" applyFont="1" applyFill="1" applyBorder="1" applyAlignment="1">
      <alignment horizontal="center" vertical="center"/>
    </xf>
    <xf numFmtId="202" fontId="98" fillId="0" borderId="0" xfId="342" applyNumberFormat="1" applyFont="1" applyAlignment="1">
      <alignment horizontal="left" vertical="center"/>
    </xf>
    <xf numFmtId="202" fontId="94" fillId="0" borderId="0" xfId="342" applyNumberFormat="1" applyFont="1" applyAlignment="1">
      <alignment horizontal="center" vertical="center"/>
    </xf>
    <xf numFmtId="202" fontId="133" fillId="0" borderId="0" xfId="342" applyNumberFormat="1" applyFont="1" applyAlignment="1">
      <alignment horizontal="right" vertical="center"/>
    </xf>
    <xf numFmtId="202" fontId="78" fillId="0" borderId="0" xfId="342" applyNumberFormat="1" applyFont="1" applyAlignment="1">
      <alignment horizontal="center" vertical="center"/>
    </xf>
    <xf numFmtId="202" fontId="95" fillId="0" borderId="0" xfId="342" applyNumberFormat="1" applyFont="1" applyAlignment="1">
      <alignment horizontal="center" vertical="center"/>
    </xf>
    <xf numFmtId="202" fontId="78" fillId="0" borderId="0" xfId="342" applyNumberFormat="1" applyFont="1" applyAlignment="1">
      <alignment horizontal="left" vertical="center"/>
    </xf>
    <xf numFmtId="204" fontId="78" fillId="0" borderId="54" xfId="320" applyNumberFormat="1" applyFont="1" applyBorder="1" applyAlignment="1">
      <alignment horizontal="center" vertical="center" shrinkToFit="1"/>
    </xf>
    <xf numFmtId="202" fontId="78" fillId="0" borderId="54" xfId="342" applyNumberFormat="1" applyFont="1" applyBorder="1" applyAlignment="1">
      <alignment horizontal="center" vertical="center"/>
    </xf>
    <xf numFmtId="202" fontId="78" fillId="0" borderId="49" xfId="342" applyNumberFormat="1" applyFont="1" applyBorder="1" applyAlignment="1">
      <alignment horizontal="center" vertical="center"/>
    </xf>
    <xf numFmtId="202" fontId="78" fillId="13" borderId="16" xfId="342" applyNumberFormat="1" applyFont="1" applyFill="1" applyBorder="1" applyAlignment="1">
      <alignment horizontal="center" vertical="center" shrinkToFit="1"/>
    </xf>
    <xf numFmtId="202" fontId="95" fillId="0" borderId="0" xfId="342" applyNumberFormat="1" applyFont="1" applyAlignment="1">
      <alignment horizontal="left" vertical="center"/>
    </xf>
    <xf numFmtId="202" fontId="94" fillId="0" borderId="0" xfId="342" applyNumberFormat="1" applyFont="1" applyAlignment="1">
      <alignment horizontal="right" vertical="center"/>
    </xf>
    <xf numFmtId="202" fontId="96" fillId="0" borderId="0" xfId="342" applyNumberFormat="1" applyFont="1" applyAlignment="1">
      <alignment horizontal="center" vertical="center"/>
    </xf>
    <xf numFmtId="0" fontId="179" fillId="14" borderId="1" xfId="359" applyFont="1" applyFill="1" applyBorder="1" applyAlignment="1">
      <alignment horizontal="center" vertical="center"/>
    </xf>
    <xf numFmtId="202" fontId="180" fillId="0" borderId="24" xfId="336" applyNumberFormat="1" applyFont="1" applyBorder="1" applyAlignment="1">
      <alignment vertical="center" shrinkToFit="1"/>
    </xf>
    <xf numFmtId="202" fontId="180" fillId="0" borderId="61" xfId="336" applyNumberFormat="1" applyFont="1" applyBorder="1" applyAlignment="1">
      <alignment vertical="center" shrinkToFit="1"/>
    </xf>
    <xf numFmtId="202" fontId="100" fillId="0" borderId="0" xfId="342" applyNumberFormat="1" applyFont="1" applyAlignment="1">
      <alignment horizontal="left" vertical="center"/>
    </xf>
    <xf numFmtId="202" fontId="96" fillId="0" borderId="0" xfId="342" applyNumberFormat="1" applyFont="1" applyAlignment="1">
      <alignment horizontal="right" vertical="center"/>
    </xf>
    <xf numFmtId="202" fontId="95" fillId="4" borderId="1" xfId="342" applyNumberFormat="1" applyFont="1" applyFill="1" applyBorder="1" applyAlignment="1">
      <alignment horizontal="center" vertical="center"/>
    </xf>
    <xf numFmtId="202" fontId="95" fillId="0" borderId="0" xfId="343" applyNumberFormat="1" applyFont="1" applyAlignment="1">
      <alignment horizontal="center" vertical="center"/>
    </xf>
    <xf numFmtId="0" fontId="184" fillId="2" borderId="0" xfId="358" applyFont="1" applyFill="1" applyAlignment="1">
      <alignment horizontal="left" vertical="center"/>
    </xf>
    <xf numFmtId="0" fontId="181" fillId="2" borderId="0" xfId="358" applyFont="1" applyFill="1" applyAlignment="1">
      <alignment horizontal="left" vertical="center"/>
    </xf>
    <xf numFmtId="0" fontId="147" fillId="2" borderId="0" xfId="358" applyFont="1" applyFill="1" applyAlignment="1">
      <alignment vertical="center"/>
    </xf>
    <xf numFmtId="0" fontId="147" fillId="0" borderId="0" xfId="358" applyFont="1" applyAlignment="1">
      <alignment vertical="center"/>
    </xf>
    <xf numFmtId="202" fontId="147" fillId="0" borderId="0" xfId="358" applyNumberFormat="1" applyFont="1" applyAlignment="1">
      <alignment horizontal="center" vertical="center"/>
    </xf>
    <xf numFmtId="0" fontId="185" fillId="0" borderId="0" xfId="358" applyFont="1" applyAlignment="1">
      <alignment horizontal="right"/>
    </xf>
    <xf numFmtId="0" fontId="151" fillId="0" borderId="0" xfId="358" applyFont="1" applyAlignment="1">
      <alignment horizontal="center" vertical="center" wrapText="1"/>
    </xf>
    <xf numFmtId="0" fontId="151" fillId="0" borderId="0" xfId="358" applyFont="1" applyAlignment="1">
      <alignment vertical="center" wrapText="1"/>
    </xf>
    <xf numFmtId="0" fontId="186" fillId="2" borderId="0" xfId="358" applyFont="1" applyFill="1" applyAlignment="1">
      <alignment vertical="center"/>
    </xf>
    <xf numFmtId="0" fontId="187" fillId="2" borderId="0" xfId="358" applyFont="1" applyFill="1" applyAlignment="1">
      <alignment vertical="center"/>
    </xf>
    <xf numFmtId="202" fontId="147" fillId="2" borderId="0" xfId="358" applyNumberFormat="1" applyFont="1" applyFill="1" applyAlignment="1">
      <alignment horizontal="center" vertical="center"/>
    </xf>
    <xf numFmtId="0" fontId="147" fillId="2" borderId="0" xfId="358" applyFont="1" applyFill="1" applyAlignment="1">
      <alignment horizontal="right" vertical="center"/>
    </xf>
    <xf numFmtId="0" fontId="185" fillId="2" borderId="0" xfId="358" applyFont="1" applyFill="1" applyAlignment="1">
      <alignment horizontal="right"/>
    </xf>
    <xf numFmtId="0" fontId="151" fillId="2" borderId="0" xfId="358" applyFont="1" applyFill="1" applyAlignment="1">
      <alignment horizontal="center" vertical="center" wrapText="1"/>
    </xf>
    <xf numFmtId="0" fontId="151" fillId="2" borderId="0" xfId="358" applyFont="1" applyFill="1" applyAlignment="1">
      <alignment vertical="center" wrapText="1"/>
    </xf>
    <xf numFmtId="0" fontId="188" fillId="2" borderId="0" xfId="358" applyFont="1" applyFill="1" applyAlignment="1">
      <alignment horizontal="right"/>
    </xf>
    <xf numFmtId="0" fontId="75" fillId="2" borderId="0" xfId="358" applyFont="1" applyFill="1" applyAlignment="1">
      <alignment horizontal="center" vertical="center" wrapText="1"/>
    </xf>
    <xf numFmtId="0" fontId="75" fillId="2" borderId="0" xfId="358" applyFont="1" applyFill="1" applyAlignment="1">
      <alignment vertical="center" wrapText="1"/>
    </xf>
    <xf numFmtId="0" fontId="147" fillId="4" borderId="18" xfId="358" applyFont="1" applyFill="1" applyBorder="1" applyAlignment="1">
      <alignment horizontal="center" vertical="center"/>
    </xf>
    <xf numFmtId="0" fontId="147" fillId="4" borderId="24" xfId="358" applyFont="1" applyFill="1" applyBorder="1" applyAlignment="1">
      <alignment horizontal="center" vertical="center"/>
    </xf>
    <xf numFmtId="0" fontId="147" fillId="4" borderId="303" xfId="358" applyFont="1" applyFill="1" applyBorder="1" applyAlignment="1">
      <alignment horizontal="center" vertical="center"/>
    </xf>
    <xf numFmtId="0" fontId="147" fillId="4" borderId="304" xfId="358" applyFont="1" applyFill="1" applyBorder="1" applyAlignment="1">
      <alignment horizontal="center" vertical="center"/>
    </xf>
    <xf numFmtId="0" fontId="181" fillId="4" borderId="17" xfId="358" applyFont="1" applyFill="1" applyBorder="1" applyAlignment="1">
      <alignment horizontal="center" vertical="center"/>
    </xf>
    <xf numFmtId="0" fontId="147" fillId="4" borderId="19" xfId="358" applyFont="1" applyFill="1" applyBorder="1" applyAlignment="1">
      <alignment horizontal="center" vertical="center"/>
    </xf>
    <xf numFmtId="0" fontId="81" fillId="14" borderId="18" xfId="316" applyFont="1" applyFill="1" applyBorder="1" applyAlignment="1">
      <alignment horizontal="center" vertical="center"/>
    </xf>
    <xf numFmtId="202" fontId="147" fillId="8" borderId="22" xfId="358" applyNumberFormat="1" applyFont="1" applyFill="1" applyBorder="1" applyAlignment="1">
      <alignment horizontal="right" vertical="center" shrinkToFit="1"/>
    </xf>
    <xf numFmtId="178" fontId="147" fillId="8" borderId="305" xfId="300" applyNumberFormat="1" applyFont="1" applyFill="1" applyBorder="1" applyAlignment="1">
      <alignment horizontal="center" vertical="center" shrinkToFit="1"/>
    </xf>
    <xf numFmtId="3" fontId="147" fillId="2" borderId="25" xfId="358" applyNumberFormat="1" applyFont="1" applyFill="1" applyBorder="1" applyAlignment="1">
      <alignment horizontal="right" vertical="center" shrinkToFit="1"/>
    </xf>
    <xf numFmtId="0" fontId="147" fillId="2" borderId="22" xfId="358" applyFont="1" applyFill="1" applyBorder="1" applyAlignment="1">
      <alignment horizontal="left" vertical="center"/>
    </xf>
    <xf numFmtId="202" fontId="147" fillId="2" borderId="62" xfId="358" applyNumberFormat="1" applyFont="1" applyFill="1" applyBorder="1" applyAlignment="1">
      <alignment horizontal="center" vertical="center" shrinkToFit="1"/>
    </xf>
    <xf numFmtId="202" fontId="147" fillId="8" borderId="23" xfId="358" applyNumberFormat="1" applyFont="1" applyFill="1" applyBorder="1" applyAlignment="1">
      <alignment horizontal="right" vertical="center" shrinkToFit="1"/>
    </xf>
    <xf numFmtId="178" fontId="147" fillId="8" borderId="306" xfId="300" applyNumberFormat="1" applyFont="1" applyFill="1" applyBorder="1" applyAlignment="1">
      <alignment horizontal="center" vertical="center" shrinkToFit="1"/>
    </xf>
    <xf numFmtId="3" fontId="147" fillId="2" borderId="58" xfId="358" applyNumberFormat="1" applyFont="1" applyFill="1" applyBorder="1" applyAlignment="1">
      <alignment horizontal="right" vertical="center" shrinkToFit="1"/>
    </xf>
    <xf numFmtId="0" fontId="147" fillId="0" borderId="23" xfId="358" applyFont="1" applyBorder="1" applyAlignment="1">
      <alignment horizontal="left" vertical="center"/>
    </xf>
    <xf numFmtId="202" fontId="147" fillId="0" borderId="23" xfId="358" applyNumberFormat="1" applyFont="1" applyBorder="1" applyAlignment="1">
      <alignment horizontal="center" vertical="center"/>
    </xf>
    <xf numFmtId="202" fontId="147" fillId="0" borderId="62" xfId="358" applyNumberFormat="1" applyFont="1" applyBorder="1" applyAlignment="1">
      <alignment horizontal="center" vertical="center" shrinkToFit="1"/>
    </xf>
    <xf numFmtId="202" fontId="147" fillId="0" borderId="62" xfId="358" applyNumberFormat="1" applyFont="1" applyBorder="1" applyAlignment="1">
      <alignment horizontal="right" vertical="center"/>
    </xf>
    <xf numFmtId="202" fontId="147" fillId="8" borderId="0" xfId="358" applyNumberFormat="1" applyFont="1" applyFill="1" applyAlignment="1">
      <alignment horizontal="right" vertical="center" shrinkToFit="1"/>
    </xf>
    <xf numFmtId="202" fontId="147" fillId="0" borderId="62" xfId="358" applyNumberFormat="1" applyFont="1" applyBorder="1" applyAlignment="1">
      <alignment horizontal="center" vertical="center"/>
    </xf>
    <xf numFmtId="3" fontId="147" fillId="2" borderId="0" xfId="358" applyNumberFormat="1" applyFont="1" applyFill="1" applyAlignment="1">
      <alignment horizontal="right" vertical="center" shrinkToFit="1"/>
    </xf>
    <xf numFmtId="202" fontId="147" fillId="8" borderId="24" xfId="358" applyNumberFormat="1" applyFont="1" applyFill="1" applyBorder="1" applyAlignment="1">
      <alignment horizontal="right" vertical="center" shrinkToFit="1"/>
    </xf>
    <xf numFmtId="178" fontId="147" fillId="8" borderId="307" xfId="300" applyNumberFormat="1" applyFont="1" applyFill="1" applyBorder="1" applyAlignment="1">
      <alignment horizontal="center" vertical="center" shrinkToFit="1"/>
    </xf>
    <xf numFmtId="202" fontId="147" fillId="8" borderId="61" xfId="358" applyNumberFormat="1" applyFont="1" applyFill="1" applyBorder="1" applyAlignment="1">
      <alignment horizontal="right" vertical="center" shrinkToFit="1"/>
    </xf>
    <xf numFmtId="202" fontId="147" fillId="0" borderId="18" xfId="358" applyNumberFormat="1" applyFont="1" applyBorder="1" applyAlignment="1">
      <alignment horizontal="center" vertical="center" shrinkToFit="1"/>
    </xf>
    <xf numFmtId="202" fontId="147" fillId="8" borderId="21" xfId="358" applyNumberFormat="1" applyFont="1" applyFill="1" applyBorder="1" applyAlignment="1">
      <alignment horizontal="right" vertical="center" shrinkToFit="1"/>
    </xf>
    <xf numFmtId="202" fontId="147" fillId="0" borderId="17" xfId="358" applyNumberFormat="1" applyFont="1" applyBorder="1" applyAlignment="1">
      <alignment horizontal="center" vertical="center" shrinkToFit="1"/>
    </xf>
    <xf numFmtId="41" fontId="147" fillId="2" borderId="0" xfId="358" applyNumberFormat="1" applyFont="1" applyFill="1" applyAlignment="1">
      <alignment vertical="center"/>
    </xf>
    <xf numFmtId="0" fontId="147" fillId="0" borderId="23" xfId="358" applyFont="1" applyBorder="1" applyAlignment="1">
      <alignment horizontal="left" vertical="center" shrinkToFit="1"/>
    </xf>
    <xf numFmtId="41" fontId="147" fillId="2" borderId="0" xfId="320" applyFont="1" applyFill="1" applyAlignment="1">
      <alignment vertical="center"/>
    </xf>
    <xf numFmtId="0" fontId="147" fillId="2" borderId="24" xfId="358" applyFont="1" applyFill="1" applyBorder="1" applyAlignment="1">
      <alignment vertical="center"/>
    </xf>
    <xf numFmtId="202" fontId="147" fillId="2" borderId="24" xfId="358" applyNumberFormat="1" applyFont="1" applyFill="1" applyBorder="1" applyAlignment="1">
      <alignment horizontal="center" vertical="center"/>
    </xf>
    <xf numFmtId="202" fontId="147" fillId="2" borderId="18" xfId="358" applyNumberFormat="1" applyFont="1" applyFill="1" applyBorder="1" applyAlignment="1">
      <alignment horizontal="center" vertical="center" shrinkToFit="1"/>
    </xf>
    <xf numFmtId="202" fontId="147" fillId="2" borderId="18" xfId="358" applyNumberFormat="1" applyFont="1" applyFill="1" applyBorder="1" applyAlignment="1">
      <alignment horizontal="right" vertical="center"/>
    </xf>
    <xf numFmtId="0" fontId="181" fillId="13" borderId="1" xfId="358" applyFont="1" applyFill="1" applyBorder="1" applyAlignment="1">
      <alignment horizontal="center" vertical="center"/>
    </xf>
    <xf numFmtId="202" fontId="181" fillId="13" borderId="19" xfId="358" applyNumberFormat="1" applyFont="1" applyFill="1" applyBorder="1" applyAlignment="1">
      <alignment horizontal="right" vertical="center" shrinkToFit="1"/>
    </xf>
    <xf numFmtId="178" fontId="181" fillId="13" borderId="308" xfId="300" applyNumberFormat="1" applyFont="1" applyFill="1" applyBorder="1" applyAlignment="1">
      <alignment horizontal="center" vertical="center" shrinkToFit="1"/>
    </xf>
    <xf numFmtId="3" fontId="181" fillId="13" borderId="16" xfId="358" applyNumberFormat="1" applyFont="1" applyFill="1" applyBorder="1" applyAlignment="1">
      <alignment horizontal="right" vertical="center" shrinkToFit="1"/>
    </xf>
    <xf numFmtId="0" fontId="181" fillId="13" borderId="19" xfId="358" applyFont="1" applyFill="1" applyBorder="1" applyAlignment="1">
      <alignment horizontal="center" vertical="center"/>
    </xf>
    <xf numFmtId="202" fontId="181" fillId="13" borderId="1" xfId="358" applyNumberFormat="1" applyFont="1" applyFill="1" applyBorder="1" applyAlignment="1">
      <alignment horizontal="right" vertical="center" shrinkToFit="1"/>
    </xf>
    <xf numFmtId="202" fontId="181" fillId="13" borderId="1" xfId="358" applyNumberFormat="1" applyFont="1" applyFill="1" applyBorder="1" applyAlignment="1">
      <alignment horizontal="right" vertical="center"/>
    </xf>
    <xf numFmtId="202" fontId="147" fillId="2" borderId="0" xfId="358" applyNumberFormat="1" applyFont="1" applyFill="1" applyAlignment="1">
      <alignment vertical="center"/>
    </xf>
    <xf numFmtId="0" fontId="147" fillId="2" borderId="1" xfId="358" applyFont="1" applyFill="1" applyBorder="1" applyAlignment="1">
      <alignment horizontal="center" vertical="center"/>
    </xf>
    <xf numFmtId="41" fontId="147" fillId="2" borderId="1" xfId="320" applyFont="1" applyFill="1" applyBorder="1" applyAlignment="1">
      <alignment horizontal="center" vertical="center"/>
    </xf>
    <xf numFmtId="41" fontId="181" fillId="2" borderId="1" xfId="320" applyFont="1" applyFill="1" applyBorder="1" applyAlignment="1">
      <alignment horizontal="center" vertical="center"/>
    </xf>
    <xf numFmtId="225" fontId="147" fillId="2" borderId="0" xfId="358" applyNumberFormat="1" applyFont="1" applyFill="1" applyAlignment="1">
      <alignment vertical="center"/>
    </xf>
    <xf numFmtId="0" fontId="147" fillId="2" borderId="0" xfId="358" applyFont="1" applyFill="1" applyAlignment="1">
      <alignment horizontal="center" vertical="center"/>
    </xf>
    <xf numFmtId="41" fontId="147" fillId="2" borderId="0" xfId="320" applyFont="1" applyFill="1" applyAlignment="1">
      <alignment horizontal="center" vertical="center"/>
    </xf>
    <xf numFmtId="0" fontId="189" fillId="2" borderId="0" xfId="358" applyFont="1" applyFill="1" applyAlignment="1">
      <alignment vertical="center"/>
    </xf>
    <xf numFmtId="0" fontId="180" fillId="2" borderId="1" xfId="358" applyFont="1" applyFill="1" applyBorder="1" applyAlignment="1">
      <alignment horizontal="center" vertical="center"/>
    </xf>
    <xf numFmtId="0" fontId="180" fillId="2" borderId="19" xfId="358" applyFont="1" applyFill="1" applyBorder="1" applyAlignment="1">
      <alignment vertical="center"/>
    </xf>
    <xf numFmtId="0" fontId="180" fillId="2" borderId="20" xfId="358" applyFont="1" applyFill="1" applyBorder="1" applyAlignment="1">
      <alignment vertical="center"/>
    </xf>
    <xf numFmtId="0" fontId="187" fillId="2" borderId="20" xfId="358" applyFont="1" applyFill="1" applyBorder="1" applyAlignment="1">
      <alignment vertical="center"/>
    </xf>
    <xf numFmtId="0" fontId="187" fillId="2" borderId="16" xfId="358" applyFont="1" applyFill="1" applyBorder="1" applyAlignment="1">
      <alignment vertical="center"/>
    </xf>
    <xf numFmtId="0" fontId="181" fillId="2" borderId="0" xfId="358" applyFont="1" applyFill="1" applyAlignment="1">
      <alignment vertical="center"/>
    </xf>
    <xf numFmtId="0" fontId="181" fillId="2" borderId="17" xfId="358" applyFont="1" applyFill="1" applyBorder="1" applyAlignment="1">
      <alignment vertical="center"/>
    </xf>
    <xf numFmtId="0" fontId="181" fillId="2" borderId="22" xfId="358" applyFont="1" applyFill="1" applyBorder="1" applyAlignment="1">
      <alignment vertical="center"/>
    </xf>
    <xf numFmtId="0" fontId="147" fillId="2" borderId="25" xfId="358" applyFont="1" applyFill="1" applyBorder="1" applyAlignment="1">
      <alignment vertical="center"/>
    </xf>
    <xf numFmtId="0" fontId="147" fillId="2" borderId="22" xfId="358" applyFont="1" applyFill="1" applyBorder="1" applyAlignment="1">
      <alignment vertical="center"/>
    </xf>
    <xf numFmtId="0" fontId="147" fillId="2" borderId="21" xfId="358" applyFont="1" applyFill="1" applyBorder="1" applyAlignment="1">
      <alignment vertical="center"/>
    </xf>
    <xf numFmtId="202" fontId="147" fillId="2" borderId="17" xfId="358" applyNumberFormat="1" applyFont="1" applyFill="1" applyBorder="1" applyAlignment="1">
      <alignment horizontal="center" vertical="center"/>
    </xf>
    <xf numFmtId="0" fontId="147" fillId="2" borderId="62" xfId="358" applyFont="1" applyFill="1" applyBorder="1" applyAlignment="1">
      <alignment vertical="center"/>
    </xf>
    <xf numFmtId="0" fontId="147" fillId="2" borderId="23" xfId="358" applyFont="1" applyFill="1" applyBorder="1" applyAlignment="1">
      <alignment vertical="center"/>
    </xf>
    <xf numFmtId="0" fontId="147" fillId="2" borderId="58" xfId="358" applyFont="1" applyFill="1" applyBorder="1" applyAlignment="1">
      <alignment vertical="center"/>
    </xf>
    <xf numFmtId="202" fontId="147" fillId="2" borderId="62" xfId="358" applyNumberFormat="1" applyFont="1" applyFill="1" applyBorder="1" applyAlignment="1">
      <alignment horizontal="center" vertical="center"/>
    </xf>
    <xf numFmtId="0" fontId="181" fillId="2" borderId="23" xfId="358" applyFont="1" applyFill="1" applyBorder="1" applyAlignment="1">
      <alignment vertical="center"/>
    </xf>
    <xf numFmtId="0" fontId="147" fillId="2" borderId="17" xfId="358" applyFont="1" applyFill="1" applyBorder="1" applyAlignment="1">
      <alignment vertical="center"/>
    </xf>
    <xf numFmtId="0" fontId="147" fillId="29" borderId="19" xfId="358" applyFont="1" applyFill="1" applyBorder="1" applyAlignment="1">
      <alignment vertical="center"/>
    </xf>
    <xf numFmtId="0" fontId="147" fillId="29" borderId="20" xfId="358" applyFont="1" applyFill="1" applyBorder="1" applyAlignment="1">
      <alignment vertical="center"/>
    </xf>
    <xf numFmtId="0" fontId="181" fillId="29" borderId="20" xfId="358" applyFont="1" applyFill="1" applyBorder="1" applyAlignment="1">
      <alignment vertical="center"/>
    </xf>
    <xf numFmtId="202" fontId="147" fillId="29" borderId="16" xfId="358" applyNumberFormat="1" applyFont="1" applyFill="1" applyBorder="1" applyAlignment="1">
      <alignment horizontal="center" vertical="center"/>
    </xf>
    <xf numFmtId="202" fontId="147" fillId="2" borderId="21" xfId="358" applyNumberFormat="1" applyFont="1" applyFill="1" applyBorder="1" applyAlignment="1">
      <alignment horizontal="center" vertical="center"/>
    </xf>
    <xf numFmtId="202" fontId="147" fillId="2" borderId="21" xfId="358" applyNumberFormat="1" applyFont="1" applyFill="1" applyBorder="1" applyAlignment="1">
      <alignment horizontal="center" vertical="center" shrinkToFit="1"/>
    </xf>
    <xf numFmtId="202" fontId="147" fillId="2" borderId="21" xfId="358" applyNumberFormat="1" applyFont="1" applyFill="1" applyBorder="1" applyAlignment="1">
      <alignment horizontal="right" vertical="center"/>
    </xf>
    <xf numFmtId="202" fontId="147" fillId="2" borderId="58" xfId="358" applyNumberFormat="1" applyFont="1" applyFill="1" applyBorder="1" applyAlignment="1">
      <alignment horizontal="center" vertical="center" shrinkToFit="1"/>
    </xf>
    <xf numFmtId="0" fontId="181" fillId="2" borderId="24" xfId="358" applyFont="1" applyFill="1" applyBorder="1" applyAlignment="1">
      <alignment vertical="center"/>
    </xf>
    <xf numFmtId="0" fontId="147" fillId="2" borderId="26" xfId="358" applyFont="1" applyFill="1" applyBorder="1" applyAlignment="1">
      <alignment vertical="center"/>
    </xf>
    <xf numFmtId="0" fontId="181" fillId="2" borderId="24" xfId="358" applyFont="1" applyFill="1" applyBorder="1" applyAlignment="1">
      <alignment horizontal="left" vertical="center"/>
    </xf>
    <xf numFmtId="202" fontId="147" fillId="2" borderId="61" xfId="358" applyNumberFormat="1" applyFont="1" applyFill="1" applyBorder="1" applyAlignment="1">
      <alignment horizontal="center" vertical="center"/>
    </xf>
    <xf numFmtId="202" fontId="147" fillId="2" borderId="61" xfId="358" applyNumberFormat="1" applyFont="1" applyFill="1" applyBorder="1" applyAlignment="1">
      <alignment horizontal="center" vertical="center" shrinkToFit="1"/>
    </xf>
    <xf numFmtId="202" fontId="147" fillId="2" borderId="61" xfId="358" applyNumberFormat="1" applyFont="1" applyFill="1" applyBorder="1" applyAlignment="1">
      <alignment horizontal="right" vertical="center"/>
    </xf>
    <xf numFmtId="0" fontId="147" fillId="2" borderId="61" xfId="358" applyFont="1" applyFill="1" applyBorder="1" applyAlignment="1">
      <alignment vertical="center"/>
    </xf>
    <xf numFmtId="0" fontId="181" fillId="2" borderId="62" xfId="358" applyFont="1" applyFill="1" applyBorder="1" applyAlignment="1">
      <alignment vertical="center"/>
    </xf>
    <xf numFmtId="0" fontId="181" fillId="2" borderId="25" xfId="358" applyFont="1" applyFill="1" applyBorder="1" applyAlignment="1">
      <alignment vertical="center"/>
    </xf>
    <xf numFmtId="0" fontId="181" fillId="2" borderId="58" xfId="358" applyFont="1" applyFill="1" applyBorder="1" applyAlignment="1">
      <alignment vertical="center"/>
    </xf>
    <xf numFmtId="0" fontId="147" fillId="2" borderId="18" xfId="358" applyFont="1" applyFill="1" applyBorder="1" applyAlignment="1">
      <alignment vertical="center"/>
    </xf>
    <xf numFmtId="0" fontId="147" fillId="2" borderId="18" xfId="358" applyFont="1" applyFill="1" applyBorder="1" applyAlignment="1">
      <alignment horizontal="center" vertical="center"/>
    </xf>
    <xf numFmtId="0" fontId="147" fillId="29" borderId="24" xfId="358" applyFont="1" applyFill="1" applyBorder="1" applyAlignment="1">
      <alignment vertical="center"/>
    </xf>
    <xf numFmtId="0" fontId="181" fillId="29" borderId="61" xfId="358" applyFont="1" applyFill="1" applyBorder="1" applyAlignment="1">
      <alignment vertical="center"/>
    </xf>
    <xf numFmtId="0" fontId="147" fillId="29" borderId="61" xfId="358" applyFont="1" applyFill="1" applyBorder="1" applyAlignment="1">
      <alignment vertical="center"/>
    </xf>
    <xf numFmtId="0" fontId="147" fillId="29" borderId="16" xfId="358" applyFont="1" applyFill="1" applyBorder="1" applyAlignment="1">
      <alignment horizontal="center" vertical="center"/>
    </xf>
    <xf numFmtId="0" fontId="85" fillId="2" borderId="132" xfId="313" applyFont="1" applyFill="1" applyBorder="1" applyAlignment="1">
      <alignment horizontal="right" vertical="center" shrinkToFit="1"/>
    </xf>
    <xf numFmtId="0" fontId="85" fillId="2" borderId="25" xfId="313" applyFont="1" applyFill="1" applyBorder="1" applyAlignment="1">
      <alignment horizontal="left" vertical="center"/>
    </xf>
    <xf numFmtId="0" fontId="81" fillId="14" borderId="24" xfId="316" applyFont="1" applyFill="1" applyBorder="1" applyAlignment="1">
      <alignment horizontal="center" vertical="center"/>
    </xf>
    <xf numFmtId="202" fontId="147" fillId="2" borderId="22" xfId="358" applyNumberFormat="1" applyFont="1" applyFill="1" applyBorder="1" applyAlignment="1">
      <alignment horizontal="right" vertical="center"/>
    </xf>
    <xf numFmtId="202" fontId="147" fillId="0" borderId="23" xfId="358" applyNumberFormat="1" applyFont="1" applyBorder="1" applyAlignment="1">
      <alignment horizontal="right" vertical="center"/>
    </xf>
    <xf numFmtId="202" fontId="147" fillId="0" borderId="24" xfId="358" applyNumberFormat="1" applyFont="1" applyBorder="1" applyAlignment="1">
      <alignment horizontal="right" vertical="center"/>
    </xf>
    <xf numFmtId="202" fontId="147" fillId="0" borderId="22" xfId="358" applyNumberFormat="1" applyFont="1" applyBorder="1" applyAlignment="1">
      <alignment horizontal="right" vertical="center"/>
    </xf>
    <xf numFmtId="202" fontId="147" fillId="2" borderId="24" xfId="358" applyNumberFormat="1" applyFont="1" applyFill="1" applyBorder="1" applyAlignment="1">
      <alignment horizontal="right" vertical="center"/>
    </xf>
    <xf numFmtId="202" fontId="181" fillId="13" borderId="19" xfId="358" applyNumberFormat="1" applyFont="1" applyFill="1" applyBorder="1" applyAlignment="1">
      <alignment horizontal="right" vertical="center"/>
    </xf>
    <xf numFmtId="0" fontId="78" fillId="20" borderId="130" xfId="0" applyFont="1" applyFill="1" applyBorder="1" applyAlignment="1">
      <alignment horizontal="center" vertical="center"/>
    </xf>
    <xf numFmtId="0" fontId="85" fillId="0" borderId="69" xfId="358" applyFont="1" applyBorder="1" applyAlignment="1">
      <alignment horizontal="center" vertical="center"/>
    </xf>
    <xf numFmtId="0" fontId="85" fillId="0" borderId="310" xfId="358" applyFont="1" applyBorder="1" applyAlignment="1">
      <alignment horizontal="center" vertical="center"/>
    </xf>
    <xf numFmtId="202" fontId="85" fillId="6" borderId="105" xfId="335" applyNumberFormat="1" applyFont="1" applyFill="1" applyBorder="1" applyAlignment="1">
      <alignment horizontal="center" vertical="center"/>
    </xf>
    <xf numFmtId="41" fontId="190" fillId="0" borderId="38" xfId="320" applyFont="1" applyFill="1" applyBorder="1" applyAlignment="1">
      <alignment horizontal="center" vertical="center" shrinkToFit="1"/>
    </xf>
    <xf numFmtId="202" fontId="85" fillId="19" borderId="104" xfId="335" applyNumberFormat="1" applyFont="1" applyFill="1" applyBorder="1" applyAlignment="1">
      <alignment horizontal="center" vertical="center"/>
    </xf>
    <xf numFmtId="178" fontId="190" fillId="13" borderId="11" xfId="391" applyNumberFormat="1" applyFont="1" applyFill="1" applyBorder="1" applyAlignment="1">
      <alignment horizontal="center" vertical="center" shrinkToFit="1"/>
    </xf>
    <xf numFmtId="178" fontId="190" fillId="13" borderId="3" xfId="391" applyNumberFormat="1" applyFont="1" applyFill="1" applyBorder="1" applyAlignment="1">
      <alignment horizontal="center" vertical="center" shrinkToFit="1"/>
    </xf>
    <xf numFmtId="190" fontId="78" fillId="13" borderId="13" xfId="335" applyNumberFormat="1" applyFont="1" applyFill="1" applyBorder="1" applyAlignment="1">
      <alignment horizontal="center" vertical="center" shrinkToFit="1"/>
    </xf>
    <xf numFmtId="193" fontId="190" fillId="2" borderId="13" xfId="392" applyNumberFormat="1" applyFont="1" applyFill="1" applyBorder="1" applyAlignment="1">
      <alignment horizontal="center" vertical="center" shrinkToFit="1"/>
    </xf>
    <xf numFmtId="41" fontId="85" fillId="2" borderId="34" xfId="320" applyFont="1" applyFill="1" applyBorder="1" applyAlignment="1">
      <alignment horizontal="center" vertical="center" shrinkToFit="1"/>
    </xf>
    <xf numFmtId="41" fontId="85" fillId="2" borderId="38" xfId="320" applyFont="1" applyFill="1" applyBorder="1" applyAlignment="1">
      <alignment horizontal="center" vertical="center" shrinkToFit="1"/>
    </xf>
    <xf numFmtId="41" fontId="85" fillId="13" borderId="38" xfId="320" applyFont="1" applyFill="1" applyBorder="1" applyAlignment="1">
      <alignment horizontal="center" vertical="center" shrinkToFit="1"/>
    </xf>
    <xf numFmtId="41" fontId="85" fillId="13" borderId="13" xfId="320" applyFont="1" applyFill="1" applyBorder="1" applyAlignment="1">
      <alignment horizontal="center" vertical="center" shrinkToFit="1"/>
    </xf>
    <xf numFmtId="41" fontId="85" fillId="19" borderId="104" xfId="335" applyNumberFormat="1" applyFont="1" applyFill="1" applyBorder="1" applyAlignment="1">
      <alignment horizontal="center" vertical="center"/>
    </xf>
    <xf numFmtId="192" fontId="85" fillId="0" borderId="37" xfId="335" applyNumberFormat="1" applyFont="1" applyBorder="1" applyAlignment="1">
      <alignment horizontal="center" vertical="center" shrinkToFit="1"/>
    </xf>
    <xf numFmtId="192" fontId="85" fillId="0" borderId="50" xfId="335" applyNumberFormat="1" applyFont="1" applyBorder="1" applyAlignment="1">
      <alignment horizontal="center" vertical="center" shrinkToFit="1"/>
    </xf>
    <xf numFmtId="202" fontId="85" fillId="0" borderId="43" xfId="335" applyNumberFormat="1" applyFont="1" applyBorder="1" applyAlignment="1">
      <alignment horizontal="center" vertical="center" shrinkToFit="1"/>
    </xf>
    <xf numFmtId="202" fontId="85" fillId="0" borderId="110" xfId="335" applyNumberFormat="1" applyFont="1" applyBorder="1" applyAlignment="1">
      <alignment horizontal="center" vertical="center" shrinkToFit="1"/>
    </xf>
    <xf numFmtId="202" fontId="85" fillId="0" borderId="84" xfId="335" applyNumberFormat="1" applyFont="1" applyBorder="1" applyAlignment="1">
      <alignment horizontal="center" vertical="center" shrinkToFit="1"/>
    </xf>
    <xf numFmtId="41" fontId="85" fillId="18" borderId="38" xfId="320" applyFont="1" applyFill="1" applyBorder="1" applyAlignment="1">
      <alignment horizontal="center" vertical="center" shrinkToFit="1"/>
    </xf>
    <xf numFmtId="41" fontId="85" fillId="0" borderId="38" xfId="320" applyFont="1" applyFill="1" applyBorder="1" applyAlignment="1">
      <alignment horizontal="center" vertical="center" shrinkToFit="1"/>
    </xf>
    <xf numFmtId="193" fontId="85" fillId="0" borderId="33" xfId="335" applyNumberFormat="1" applyFont="1" applyBorder="1" applyAlignment="1">
      <alignment horizontal="center" vertical="center" shrinkToFit="1"/>
    </xf>
    <xf numFmtId="9" fontId="191" fillId="0" borderId="0" xfId="391" applyFont="1" applyFill="1" applyAlignment="1">
      <alignment horizontal="center" vertical="center"/>
    </xf>
    <xf numFmtId="41" fontId="85" fillId="6" borderId="79" xfId="320" applyFont="1" applyFill="1" applyBorder="1" applyAlignment="1" applyProtection="1">
      <alignment horizontal="center" vertical="center" shrinkToFit="1"/>
      <protection locked="0"/>
    </xf>
    <xf numFmtId="41" fontId="85" fillId="6" borderId="78" xfId="320" applyFont="1" applyFill="1" applyBorder="1" applyAlignment="1" applyProtection="1">
      <alignment horizontal="center" vertical="center" shrinkToFit="1"/>
      <protection locked="0"/>
    </xf>
    <xf numFmtId="1" fontId="85" fillId="0" borderId="85" xfId="335" applyNumberFormat="1" applyFont="1" applyBorder="1" applyAlignment="1" applyProtection="1">
      <alignment horizontal="center" vertical="center" shrinkToFit="1"/>
      <protection locked="0"/>
    </xf>
    <xf numFmtId="1" fontId="85" fillId="6" borderId="81" xfId="335" applyNumberFormat="1" applyFont="1" applyFill="1" applyBorder="1" applyAlignment="1" applyProtection="1">
      <alignment horizontal="center" vertical="center" shrinkToFit="1"/>
      <protection locked="0"/>
    </xf>
    <xf numFmtId="1" fontId="85" fillId="0" borderId="76" xfId="335" applyNumberFormat="1" applyFont="1" applyBorder="1" applyAlignment="1" applyProtection="1">
      <alignment horizontal="center" vertical="center" shrinkToFit="1"/>
      <protection locked="0"/>
    </xf>
    <xf numFmtId="178" fontId="82" fillId="0" borderId="0" xfId="339" applyNumberFormat="1" applyFont="1" applyFill="1" applyBorder="1" applyAlignment="1" applyProtection="1">
      <alignment horizontal="center" vertical="center" shrinkToFit="1"/>
    </xf>
    <xf numFmtId="0" fontId="85" fillId="0" borderId="311" xfId="336" applyFont="1" applyBorder="1" applyAlignment="1" applyProtection="1">
      <alignment horizontal="center" vertical="center" shrinkToFit="1"/>
      <protection locked="0"/>
    </xf>
    <xf numFmtId="0" fontId="85" fillId="0" borderId="312" xfId="336" applyFont="1" applyBorder="1" applyAlignment="1" applyProtection="1">
      <alignment horizontal="center" vertical="center" shrinkToFit="1"/>
      <protection locked="0"/>
    </xf>
    <xf numFmtId="41" fontId="126" fillId="24" borderId="141" xfId="320" applyFont="1" applyFill="1" applyBorder="1" applyAlignment="1">
      <alignment horizontal="center" vertical="center" shrinkToFit="1"/>
    </xf>
    <xf numFmtId="41" fontId="126" fillId="0" borderId="141" xfId="320" applyFont="1" applyBorder="1" applyAlignment="1">
      <alignment horizontal="center" vertical="center" shrinkToFit="1"/>
    </xf>
    <xf numFmtId="41" fontId="126" fillId="0" borderId="142" xfId="320" applyFont="1" applyBorder="1" applyAlignment="1">
      <alignment horizontal="center" vertical="center" shrinkToFit="1"/>
    </xf>
    <xf numFmtId="41" fontId="126" fillId="24" borderId="167" xfId="320" applyFont="1" applyFill="1" applyBorder="1" applyAlignment="1">
      <alignment horizontal="center" vertical="center" shrinkToFit="1"/>
    </xf>
    <xf numFmtId="0" fontId="196" fillId="24" borderId="141" xfId="0" applyFont="1" applyFill="1" applyBorder="1" applyAlignment="1">
      <alignment horizontal="left" vertical="center"/>
    </xf>
    <xf numFmtId="0" fontId="194" fillId="24" borderId="141" xfId="0" applyFont="1" applyFill="1" applyBorder="1" applyAlignment="1">
      <alignment horizontal="left" vertical="center" wrapText="1"/>
    </xf>
    <xf numFmtId="41" fontId="85" fillId="0" borderId="1" xfId="320" applyFont="1" applyFill="1" applyBorder="1" applyAlignment="1">
      <alignment horizontal="right" vertical="center"/>
    </xf>
    <xf numFmtId="0" fontId="78" fillId="24" borderId="141" xfId="0" applyFont="1" applyFill="1" applyBorder="1" applyAlignment="1">
      <alignment vertical="top" wrapText="1"/>
    </xf>
    <xf numFmtId="0" fontId="95" fillId="8" borderId="0" xfId="343" applyFont="1" applyFill="1" applyAlignment="1">
      <alignment horizontal="center" vertical="center"/>
    </xf>
    <xf numFmtId="177" fontId="0" fillId="0" borderId="0" xfId="396" applyFont="1" applyAlignment="1">
      <alignment vertical="center"/>
    </xf>
    <xf numFmtId="41" fontId="97" fillId="24" borderId="141" xfId="320" applyFont="1" applyFill="1" applyBorder="1" applyAlignment="1">
      <alignment horizontal="center" vertical="center"/>
    </xf>
    <xf numFmtId="41" fontId="0" fillId="0" borderId="0" xfId="320" applyFont="1" applyFill="1" applyBorder="1" applyAlignment="1" applyProtection="1">
      <alignment vertical="center"/>
    </xf>
    <xf numFmtId="41" fontId="81" fillId="24" borderId="141" xfId="320" applyFont="1" applyFill="1" applyBorder="1" applyAlignment="1">
      <alignment horizontal="center" vertical="center"/>
    </xf>
    <xf numFmtId="0" fontId="198" fillId="24" borderId="141" xfId="0" applyFont="1" applyFill="1" applyBorder="1" applyAlignment="1">
      <alignment horizontal="left" vertical="top" wrapText="1"/>
    </xf>
    <xf numFmtId="0" fontId="201" fillId="24" borderId="141" xfId="0" applyFont="1" applyFill="1" applyBorder="1" applyAlignment="1">
      <alignment horizontal="left" vertical="center"/>
    </xf>
    <xf numFmtId="0" fontId="0" fillId="24" borderId="141" xfId="0" applyFill="1" applyBorder="1" applyAlignment="1">
      <alignment horizontal="left" vertical="top" wrapText="1"/>
    </xf>
    <xf numFmtId="41" fontId="85" fillId="0" borderId="45" xfId="320" applyFont="1" applyBorder="1" applyAlignment="1">
      <alignment horizontal="center" vertical="center"/>
    </xf>
    <xf numFmtId="41" fontId="85" fillId="0" borderId="48" xfId="320" applyFont="1" applyBorder="1" applyAlignment="1">
      <alignment horizontal="center" vertical="center"/>
    </xf>
    <xf numFmtId="209" fontId="0" fillId="3" borderId="1" xfId="0" quotePrefix="1" applyNumberFormat="1" applyFill="1" applyBorder="1" applyProtection="1">
      <alignment vertical="center"/>
      <protection locked="0"/>
    </xf>
    <xf numFmtId="41" fontId="78" fillId="0" borderId="0" xfId="320" applyFont="1" applyAlignment="1">
      <alignment horizontal="center" vertical="center"/>
    </xf>
    <xf numFmtId="41" fontId="85" fillId="18" borderId="34" xfId="320" applyFont="1" applyFill="1" applyBorder="1" applyAlignment="1">
      <alignment horizontal="center" vertical="center" shrinkToFit="1"/>
    </xf>
    <xf numFmtId="1" fontId="85" fillId="0" borderId="45" xfId="335" applyNumberFormat="1" applyFont="1" applyBorder="1" applyAlignment="1">
      <alignment horizontal="center" vertical="center"/>
    </xf>
    <xf numFmtId="0" fontId="85" fillId="0" borderId="1" xfId="335" applyFont="1" applyBorder="1" applyAlignment="1" applyProtection="1">
      <alignment horizontal="center" vertical="center" shrinkToFit="1"/>
      <protection locked="0"/>
    </xf>
    <xf numFmtId="185" fontId="85" fillId="0" borderId="19" xfId="338" applyNumberFormat="1" applyFont="1" applyFill="1" applyBorder="1" applyAlignment="1" applyProtection="1">
      <alignment horizontal="center" vertical="center" shrinkToFit="1"/>
      <protection locked="0"/>
    </xf>
    <xf numFmtId="185" fontId="85" fillId="0" borderId="12" xfId="338" applyNumberFormat="1" applyFont="1" applyFill="1" applyBorder="1" applyAlignment="1" applyProtection="1">
      <alignment horizontal="center" vertical="center" shrinkToFit="1"/>
      <protection locked="0"/>
    </xf>
    <xf numFmtId="185" fontId="85" fillId="0" borderId="91" xfId="338" applyNumberFormat="1" applyFont="1" applyFill="1" applyBorder="1" applyAlignment="1" applyProtection="1">
      <alignment horizontal="center" vertical="center" shrinkToFit="1"/>
      <protection locked="0"/>
    </xf>
    <xf numFmtId="189" fontId="81" fillId="15" borderId="16" xfId="335" applyNumberFormat="1" applyFont="1" applyFill="1" applyBorder="1" applyAlignment="1">
      <alignment horizontal="left" vertical="center" wrapText="1" shrinkToFit="1"/>
    </xf>
    <xf numFmtId="189" fontId="81" fillId="15" borderId="59" xfId="335" applyNumberFormat="1" applyFont="1" applyFill="1" applyBorder="1" applyAlignment="1">
      <alignment horizontal="left" vertical="center" wrapText="1" shrinkToFit="1"/>
    </xf>
    <xf numFmtId="189" fontId="85" fillId="15" borderId="58" xfId="335" quotePrefix="1" applyNumberFormat="1" applyFont="1" applyFill="1" applyBorder="1" applyAlignment="1">
      <alignment horizontal="left" vertical="center" wrapText="1" shrinkToFit="1"/>
    </xf>
    <xf numFmtId="189" fontId="63" fillId="0" borderId="58" xfId="335" applyNumberFormat="1" applyFont="1" applyBorder="1" applyAlignment="1">
      <alignment horizontal="center" vertical="center" shrinkToFit="1"/>
    </xf>
    <xf numFmtId="178" fontId="63" fillId="0" borderId="38" xfId="339" applyNumberFormat="1" applyFont="1" applyFill="1" applyBorder="1" applyAlignment="1" applyProtection="1">
      <alignment horizontal="right" vertical="center" shrinkToFit="1"/>
      <protection hidden="1"/>
    </xf>
    <xf numFmtId="192" fontId="63" fillId="11" borderId="34" xfId="335" applyNumberFormat="1" applyFont="1" applyFill="1" applyBorder="1" applyAlignment="1" applyProtection="1">
      <alignment horizontal="center" vertical="center" shrinkToFit="1"/>
      <protection locked="0"/>
    </xf>
    <xf numFmtId="192" fontId="63" fillId="11" borderId="35" xfId="335" applyNumberFormat="1" applyFont="1" applyFill="1" applyBorder="1" applyAlignment="1" applyProtection="1">
      <alignment horizontal="center" vertical="center" shrinkToFit="1"/>
      <protection locked="0"/>
    </xf>
    <xf numFmtId="192" fontId="63" fillId="11" borderId="38" xfId="335" applyNumberFormat="1" applyFont="1" applyFill="1" applyBorder="1" applyAlignment="1" applyProtection="1">
      <alignment horizontal="center" vertical="center" shrinkToFit="1"/>
      <protection locked="0"/>
    </xf>
    <xf numFmtId="192" fontId="63" fillId="11" borderId="39" xfId="335" applyNumberFormat="1" applyFont="1" applyFill="1" applyBorder="1" applyAlignment="1" applyProtection="1">
      <alignment horizontal="center" vertical="center" shrinkToFit="1"/>
      <protection locked="0"/>
    </xf>
    <xf numFmtId="9" fontId="63" fillId="0" borderId="38" xfId="339" applyFont="1" applyFill="1" applyBorder="1" applyAlignment="1" applyProtection="1">
      <alignment horizontal="center" vertical="center" shrinkToFit="1"/>
      <protection locked="0"/>
    </xf>
    <xf numFmtId="9" fontId="63" fillId="0" borderId="39" xfId="339" applyFont="1" applyFill="1" applyBorder="1" applyAlignment="1" applyProtection="1">
      <alignment horizontal="center" vertical="center" shrinkToFit="1"/>
      <protection locked="0"/>
    </xf>
    <xf numFmtId="9" fontId="63" fillId="0" borderId="13" xfId="338" applyFont="1" applyFill="1" applyBorder="1" applyAlignment="1" applyProtection="1">
      <alignment horizontal="center" vertical="center" shrinkToFit="1"/>
      <protection locked="0"/>
    </xf>
    <xf numFmtId="9" fontId="63" fillId="0" borderId="15" xfId="338" applyFont="1" applyFill="1" applyBorder="1" applyAlignment="1" applyProtection="1">
      <alignment horizontal="center" vertical="center" shrinkToFit="1"/>
      <protection locked="0"/>
    </xf>
    <xf numFmtId="178" fontId="131" fillId="0" borderId="313" xfId="338" applyNumberFormat="1" applyFont="1" applyFill="1" applyBorder="1" applyAlignment="1" applyProtection="1">
      <alignment horizontal="right" vertical="center" shrinkToFit="1"/>
    </xf>
    <xf numFmtId="178" fontId="131" fillId="0" borderId="314" xfId="338" applyNumberFormat="1" applyFont="1" applyFill="1" applyBorder="1" applyAlignment="1" applyProtection="1">
      <alignment horizontal="right" vertical="center" shrinkToFit="1"/>
    </xf>
    <xf numFmtId="178" fontId="63" fillId="0" borderId="94" xfId="339" applyNumberFormat="1" applyFont="1" applyFill="1" applyBorder="1" applyAlignment="1" applyProtection="1">
      <alignment horizontal="right" vertical="center" shrinkToFit="1"/>
      <protection hidden="1"/>
    </xf>
    <xf numFmtId="189" fontId="63" fillId="0" borderId="95" xfId="337" applyNumberFormat="1" applyFont="1" applyBorder="1" applyAlignment="1" applyProtection="1">
      <alignment horizontal="right" vertical="center" shrinkToFit="1"/>
      <protection hidden="1"/>
    </xf>
    <xf numFmtId="178" fontId="131" fillId="0" borderId="0" xfId="338" applyNumberFormat="1" applyFont="1" applyFill="1" applyBorder="1" applyAlignment="1" applyProtection="1">
      <alignment horizontal="right" vertical="center" shrinkToFit="1"/>
    </xf>
    <xf numFmtId="178" fontId="131" fillId="0" borderId="0" xfId="339" applyNumberFormat="1" applyFont="1" applyFill="1" applyBorder="1" applyAlignment="1" applyProtection="1">
      <alignment horizontal="right" vertical="center" shrinkToFit="1"/>
    </xf>
    <xf numFmtId="178" fontId="63" fillId="0" borderId="52" xfId="339" applyNumberFormat="1" applyFont="1" applyFill="1" applyBorder="1" applyAlignment="1" applyProtection="1">
      <alignment horizontal="right" vertical="center" shrinkToFit="1"/>
      <protection hidden="1"/>
    </xf>
    <xf numFmtId="9" fontId="63" fillId="6" borderId="34" xfId="339" applyFont="1" applyFill="1" applyBorder="1" applyAlignment="1" applyProtection="1">
      <alignment horizontal="center" vertical="center" shrinkToFit="1"/>
      <protection locked="0"/>
    </xf>
    <xf numFmtId="9" fontId="63" fillId="6" borderId="35" xfId="339" applyFont="1" applyFill="1" applyBorder="1" applyAlignment="1" applyProtection="1">
      <alignment horizontal="center" vertical="center" shrinkToFit="1"/>
      <protection locked="0"/>
    </xf>
    <xf numFmtId="9" fontId="63" fillId="6" borderId="52" xfId="339" applyFont="1" applyFill="1" applyBorder="1" applyAlignment="1" applyProtection="1">
      <alignment horizontal="center" vertical="center" shrinkToFit="1"/>
      <protection locked="0"/>
    </xf>
    <xf numFmtId="9" fontId="63" fillId="6" borderId="97" xfId="339" applyFont="1" applyFill="1" applyBorder="1" applyAlignment="1" applyProtection="1">
      <alignment horizontal="center" vertical="center" shrinkToFit="1"/>
      <protection locked="0"/>
    </xf>
    <xf numFmtId="9" fontId="63" fillId="6" borderId="13" xfId="339" applyFont="1" applyFill="1" applyBorder="1" applyAlignment="1" applyProtection="1">
      <alignment horizontal="center" vertical="center" shrinkToFit="1"/>
      <protection locked="0"/>
    </xf>
    <xf numFmtId="9" fontId="63" fillId="6" borderId="15" xfId="339" applyFont="1" applyFill="1" applyBorder="1" applyAlignment="1" applyProtection="1">
      <alignment horizontal="center" vertical="center" shrinkToFit="1"/>
      <protection locked="0"/>
    </xf>
    <xf numFmtId="189" fontId="63" fillId="0" borderId="0" xfId="335" applyNumberFormat="1" applyFont="1" applyAlignment="1">
      <alignment horizontal="center" vertical="center" shrinkToFit="1"/>
    </xf>
    <xf numFmtId="200" fontId="85" fillId="0" borderId="86" xfId="335" applyNumberFormat="1" applyFont="1" applyBorder="1" applyAlignment="1" applyProtection="1">
      <alignment horizontal="center" vertical="center" shrinkToFit="1"/>
      <protection locked="0"/>
    </xf>
    <xf numFmtId="200" fontId="85" fillId="0" borderId="87" xfId="335" applyNumberFormat="1" applyFont="1" applyBorder="1" applyAlignment="1" applyProtection="1">
      <alignment horizontal="center" vertical="center" shrinkToFit="1"/>
      <protection locked="0"/>
    </xf>
    <xf numFmtId="200" fontId="85" fillId="0" borderId="85" xfId="335" applyNumberFormat="1" applyFont="1" applyBorder="1" applyAlignment="1" applyProtection="1">
      <alignment horizontal="center" vertical="center" shrinkToFit="1"/>
      <protection locked="0"/>
    </xf>
    <xf numFmtId="200" fontId="85" fillId="0" borderId="88" xfId="335" applyNumberFormat="1" applyFont="1" applyBorder="1" applyAlignment="1" applyProtection="1">
      <alignment horizontal="center" vertical="center" shrinkToFit="1"/>
      <protection locked="0"/>
    </xf>
    <xf numFmtId="178" fontId="85" fillId="0" borderId="84" xfId="338" applyNumberFormat="1" applyFont="1" applyFill="1" applyBorder="1" applyAlignment="1" applyProtection="1">
      <alignment horizontal="center" vertical="center" shrinkToFit="1"/>
      <protection hidden="1"/>
    </xf>
    <xf numFmtId="189" fontId="85" fillId="0" borderId="89" xfId="335" applyNumberFormat="1" applyFont="1" applyBorder="1" applyAlignment="1" applyProtection="1">
      <alignment horizontal="center" vertical="center" shrinkToFit="1"/>
      <protection hidden="1"/>
    </xf>
    <xf numFmtId="0" fontId="85" fillId="13" borderId="9" xfId="335" applyFont="1" applyFill="1" applyBorder="1" applyAlignment="1">
      <alignment horizontal="center" vertical="center" shrinkToFit="1"/>
    </xf>
    <xf numFmtId="0" fontId="85" fillId="13" borderId="9" xfId="336" applyFont="1" applyFill="1" applyBorder="1" applyAlignment="1">
      <alignment horizontal="center" vertical="center" shrinkToFit="1"/>
    </xf>
    <xf numFmtId="0" fontId="85" fillId="13" borderId="10" xfId="336" applyFont="1" applyFill="1" applyBorder="1" applyAlignment="1">
      <alignment horizontal="center" vertical="center" shrinkToFit="1"/>
    </xf>
    <xf numFmtId="0" fontId="85" fillId="13" borderId="18" xfId="335" applyFont="1" applyFill="1" applyBorder="1" applyAlignment="1">
      <alignment horizontal="center" vertical="center" shrinkToFit="1"/>
    </xf>
    <xf numFmtId="0" fontId="127" fillId="13" borderId="5" xfId="335" applyFont="1" applyFill="1" applyBorder="1" applyAlignment="1">
      <alignment horizontal="center" vertical="center" shrinkToFit="1"/>
    </xf>
    <xf numFmtId="0" fontId="127" fillId="13" borderId="6" xfId="335" applyFont="1" applyFill="1" applyBorder="1" applyAlignment="1">
      <alignment horizontal="center" vertical="center" shrinkToFit="1"/>
    </xf>
    <xf numFmtId="0" fontId="127" fillId="13" borderId="315" xfId="335" applyFont="1" applyFill="1" applyBorder="1" applyAlignment="1">
      <alignment horizontal="center" vertical="center" shrinkToFit="1"/>
    </xf>
    <xf numFmtId="189" fontId="127" fillId="13" borderId="316" xfId="335" applyNumberFormat="1" applyFont="1" applyFill="1" applyBorder="1" applyAlignment="1">
      <alignment horizontal="center" vertical="center" shrinkToFit="1"/>
    </xf>
    <xf numFmtId="0" fontId="85" fillId="13" borderId="317" xfId="335" applyFont="1" applyFill="1" applyBorder="1" applyAlignment="1">
      <alignment horizontal="center" vertical="center" shrinkToFit="1"/>
    </xf>
    <xf numFmtId="178" fontId="85" fillId="13" borderId="318" xfId="338" applyNumberFormat="1" applyFont="1" applyFill="1" applyBorder="1" applyAlignment="1" applyProtection="1">
      <alignment horizontal="center" vertical="center" shrinkToFit="1"/>
      <protection hidden="1"/>
    </xf>
    <xf numFmtId="194" fontId="129" fillId="6" borderId="319" xfId="335" applyNumberFormat="1" applyFont="1" applyFill="1" applyBorder="1" applyAlignment="1" applyProtection="1">
      <alignment horizontal="center" vertical="center" shrinkToFit="1"/>
      <protection hidden="1"/>
    </xf>
    <xf numFmtId="193" fontId="85" fillId="0" borderId="14" xfId="335" applyNumberFormat="1" applyFont="1" applyBorder="1" applyAlignment="1" applyProtection="1">
      <alignment horizontal="center" vertical="center" shrinkToFit="1"/>
      <protection locked="0"/>
    </xf>
    <xf numFmtId="194" fontId="85" fillId="0" borderId="81" xfId="335" applyNumberFormat="1" applyFont="1" applyBorder="1" applyAlignment="1" applyProtection="1">
      <alignment horizontal="center" vertical="center" shrinkToFit="1"/>
      <protection locked="0"/>
    </xf>
    <xf numFmtId="194" fontId="85" fillId="0" borderId="14" xfId="335" applyNumberFormat="1" applyFont="1" applyBorder="1" applyAlignment="1" applyProtection="1">
      <alignment horizontal="center" vertical="center" shrinkToFit="1"/>
      <protection locked="0"/>
    </xf>
    <xf numFmtId="202" fontId="85" fillId="0" borderId="40" xfId="338" applyNumberFormat="1" applyFont="1" applyFill="1" applyBorder="1" applyAlignment="1" applyProtection="1">
      <alignment horizontal="center" vertical="center" shrinkToFit="1"/>
      <protection locked="0"/>
    </xf>
    <xf numFmtId="202" fontId="85" fillId="0" borderId="62" xfId="335" applyNumberFormat="1" applyFont="1" applyBorder="1" applyAlignment="1" applyProtection="1">
      <alignment horizontal="center" vertical="center" shrinkToFit="1"/>
      <protection locked="0"/>
    </xf>
    <xf numFmtId="202" fontId="85" fillId="0" borderId="44" xfId="338" applyNumberFormat="1" applyFont="1" applyFill="1" applyBorder="1" applyAlignment="1" applyProtection="1">
      <alignment horizontal="center" vertical="center" shrinkToFit="1"/>
      <protection locked="0"/>
    </xf>
    <xf numFmtId="0" fontId="85" fillId="0" borderId="23" xfId="335" applyFont="1" applyBorder="1" applyAlignment="1" applyProtection="1">
      <alignment horizontal="center" vertical="center" shrinkToFit="1"/>
      <protection locked="0"/>
    </xf>
    <xf numFmtId="41" fontId="85" fillId="0" borderId="75" xfId="320" applyFont="1" applyFill="1" applyBorder="1" applyAlignment="1" applyProtection="1">
      <alignment horizontal="center" vertical="center" shrinkToFit="1"/>
      <protection locked="0"/>
    </xf>
    <xf numFmtId="1" fontId="85" fillId="0" borderId="88" xfId="335" applyNumberFormat="1" applyFont="1" applyBorder="1" applyAlignment="1" applyProtection="1">
      <alignment horizontal="center" vertical="center" shrinkToFit="1"/>
      <protection locked="0"/>
    </xf>
    <xf numFmtId="202" fontId="85" fillId="0" borderId="79" xfId="338" applyNumberFormat="1" applyFont="1" applyFill="1" applyBorder="1" applyAlignment="1" applyProtection="1">
      <alignment horizontal="center" vertical="center" shrinkToFit="1"/>
      <protection locked="0"/>
    </xf>
    <xf numFmtId="202" fontId="85" fillId="0" borderId="98" xfId="335" applyNumberFormat="1" applyFont="1" applyBorder="1" applyAlignment="1" applyProtection="1">
      <alignment horizontal="center" vertical="center" shrinkToFit="1"/>
      <protection locked="0"/>
    </xf>
    <xf numFmtId="189" fontId="85" fillId="0" borderId="92" xfId="337" quotePrefix="1" applyNumberFormat="1" applyFont="1" applyBorder="1" applyAlignment="1" applyProtection="1">
      <alignment horizontal="center" vertical="center" shrinkToFit="1"/>
      <protection hidden="1"/>
    </xf>
    <xf numFmtId="189" fontId="85" fillId="0" borderId="99" xfId="337" quotePrefix="1" applyNumberFormat="1" applyFont="1" applyBorder="1" applyAlignment="1" applyProtection="1">
      <alignment horizontal="center" vertical="center" shrinkToFit="1"/>
      <protection hidden="1"/>
    </xf>
    <xf numFmtId="189" fontId="63" fillId="0" borderId="80" xfId="337" quotePrefix="1" applyNumberFormat="1" applyFont="1" applyBorder="1" applyAlignment="1" applyProtection="1">
      <alignment horizontal="right" vertical="center" shrinkToFit="1"/>
      <protection hidden="1"/>
    </xf>
    <xf numFmtId="41" fontId="85" fillId="13" borderId="108" xfId="320" applyFont="1" applyFill="1" applyBorder="1" applyAlignment="1">
      <alignment horizontal="center" vertical="center"/>
    </xf>
    <xf numFmtId="202" fontId="85" fillId="0" borderId="78" xfId="338" applyNumberFormat="1" applyFont="1" applyFill="1" applyBorder="1" applyAlignment="1" applyProtection="1">
      <alignment horizontal="center" vertical="center" shrinkToFit="1"/>
      <protection locked="0"/>
    </xf>
    <xf numFmtId="1" fontId="85" fillId="0" borderId="96" xfId="335" applyNumberFormat="1" applyFont="1" applyBorder="1" applyAlignment="1" applyProtection="1">
      <alignment horizontal="center" vertical="center" shrinkToFit="1"/>
      <protection locked="0"/>
    </xf>
    <xf numFmtId="202" fontId="85" fillId="0" borderId="96" xfId="335" applyNumberFormat="1" applyFont="1" applyBorder="1" applyAlignment="1" applyProtection="1">
      <alignment horizontal="center" vertical="center" shrinkToFit="1"/>
      <protection locked="0"/>
    </xf>
    <xf numFmtId="1" fontId="85" fillId="0" borderId="47" xfId="335" applyNumberFormat="1" applyFont="1" applyBorder="1" applyAlignment="1" applyProtection="1">
      <alignment horizontal="center" vertical="center" shrinkToFit="1"/>
      <protection locked="0"/>
    </xf>
    <xf numFmtId="1" fontId="85" fillId="0" borderId="81" xfId="335" applyNumberFormat="1" applyFont="1" applyBorder="1" applyAlignment="1" applyProtection="1">
      <alignment horizontal="center" vertical="center" shrinkToFit="1"/>
      <protection locked="0"/>
    </xf>
    <xf numFmtId="41" fontId="13" fillId="0" borderId="0" xfId="320" applyFont="1" applyFill="1" applyAlignment="1">
      <alignment vertical="center"/>
    </xf>
    <xf numFmtId="3" fontId="0" fillId="29" borderId="289" xfId="0" applyNumberFormat="1" applyFill="1" applyBorder="1" applyAlignment="1">
      <alignment horizontal="right" vertical="center"/>
    </xf>
    <xf numFmtId="219" fontId="62" fillId="29" borderId="298" xfId="0" applyNumberFormat="1" applyFont="1" applyFill="1" applyBorder="1" applyAlignment="1">
      <alignment horizontal="right" vertical="center"/>
    </xf>
    <xf numFmtId="0" fontId="13" fillId="0" borderId="0" xfId="384" applyAlignment="1">
      <alignment vertical="center"/>
    </xf>
    <xf numFmtId="15" fontId="13" fillId="0" borderId="0" xfId="384" applyNumberFormat="1" applyAlignment="1">
      <alignment vertical="center"/>
    </xf>
    <xf numFmtId="0" fontId="62" fillId="0" borderId="0" xfId="384" applyFont="1" applyAlignment="1">
      <alignment vertical="center"/>
    </xf>
    <xf numFmtId="0" fontId="13" fillId="0" borderId="0" xfId="384" applyAlignment="1">
      <alignment horizontal="right" vertical="center"/>
    </xf>
    <xf numFmtId="0" fontId="62" fillId="0" borderId="1" xfId="384" applyFont="1" applyBorder="1" applyAlignment="1">
      <alignment horizontal="center" vertical="center"/>
    </xf>
    <xf numFmtId="0" fontId="62" fillId="0" borderId="1" xfId="384" applyFont="1" applyBorder="1" applyAlignment="1">
      <alignment horizontal="center" vertical="center" wrapText="1"/>
    </xf>
    <xf numFmtId="0" fontId="13" fillId="0" borderId="0" xfId="384" applyAlignment="1">
      <alignment vertical="center" wrapText="1"/>
    </xf>
    <xf numFmtId="0" fontId="13" fillId="0" borderId="1" xfId="384" applyBorder="1" applyAlignment="1">
      <alignment vertical="center"/>
    </xf>
    <xf numFmtId="0" fontId="52" fillId="0" borderId="1" xfId="384" applyFont="1" applyBorder="1" applyAlignment="1">
      <alignment vertical="center" wrapText="1"/>
    </xf>
    <xf numFmtId="0" fontId="0" fillId="0" borderId="1" xfId="384" applyFont="1" applyBorder="1" applyAlignment="1">
      <alignment vertical="center" wrapText="1"/>
    </xf>
    <xf numFmtId="0" fontId="203" fillId="0" borderId="1" xfId="384" applyFont="1" applyBorder="1" applyAlignment="1">
      <alignment vertical="center"/>
    </xf>
    <xf numFmtId="0" fontId="9" fillId="0" borderId="1" xfId="384" applyFont="1" applyBorder="1" applyAlignment="1">
      <alignment vertical="center"/>
    </xf>
    <xf numFmtId="0" fontId="6" fillId="0" borderId="1" xfId="384" applyFont="1" applyBorder="1" applyAlignment="1">
      <alignment vertical="center" wrapText="1"/>
    </xf>
    <xf numFmtId="0" fontId="10" fillId="0" borderId="1" xfId="384" applyFont="1" applyBorder="1" applyAlignment="1">
      <alignment vertical="center" wrapText="1"/>
    </xf>
    <xf numFmtId="41" fontId="10" fillId="0" borderId="0" xfId="320" applyFont="1" applyFill="1" applyAlignment="1">
      <alignment vertical="center"/>
    </xf>
    <xf numFmtId="41" fontId="13" fillId="0" borderId="0" xfId="384" applyNumberFormat="1" applyAlignment="1">
      <alignment vertical="center"/>
    </xf>
    <xf numFmtId="0" fontId="0" fillId="0" borderId="1" xfId="385" applyNumberFormat="1" applyFont="1" applyFill="1" applyBorder="1" applyAlignment="1">
      <alignment vertical="center"/>
    </xf>
    <xf numFmtId="0" fontId="136" fillId="0" borderId="0" xfId="384" applyFont="1" applyAlignment="1">
      <alignment vertical="center"/>
    </xf>
    <xf numFmtId="0" fontId="66" fillId="0" borderId="0" xfId="384" applyFont="1" applyAlignment="1">
      <alignment vertical="center"/>
    </xf>
    <xf numFmtId="3" fontId="13" fillId="0" borderId="1" xfId="384" applyNumberFormat="1" applyBorder="1" applyAlignment="1">
      <alignment vertical="center"/>
    </xf>
    <xf numFmtId="0" fontId="5" fillId="0" borderId="1" xfId="384" applyFont="1" applyBorder="1" applyAlignment="1">
      <alignment vertical="center"/>
    </xf>
    <xf numFmtId="0" fontId="11" fillId="0" borderId="1" xfId="384" applyFont="1" applyBorder="1" applyAlignment="1">
      <alignment vertical="center"/>
    </xf>
    <xf numFmtId="0" fontId="8" fillId="0" borderId="1" xfId="384" applyFont="1" applyBorder="1" applyAlignment="1">
      <alignment vertical="center"/>
    </xf>
    <xf numFmtId="185" fontId="78" fillId="0" borderId="0" xfId="0" applyNumberFormat="1" applyFont="1">
      <alignment vertical="center"/>
    </xf>
    <xf numFmtId="178" fontId="78" fillId="0" borderId="0" xfId="0" applyNumberFormat="1" applyFont="1">
      <alignment vertical="center"/>
    </xf>
    <xf numFmtId="0" fontId="78" fillId="0" borderId="0" xfId="0" quotePrefix="1" applyFont="1">
      <alignment vertical="center"/>
    </xf>
    <xf numFmtId="41" fontId="78" fillId="0" borderId="0" xfId="320" applyFont="1">
      <alignment vertical="center"/>
    </xf>
    <xf numFmtId="0" fontId="182" fillId="0" borderId="0" xfId="0" quotePrefix="1" applyFont="1">
      <alignment vertical="center"/>
    </xf>
    <xf numFmtId="0" fontId="78" fillId="8" borderId="19" xfId="0" applyFont="1" applyFill="1" applyBorder="1">
      <alignment vertical="center"/>
    </xf>
    <xf numFmtId="0" fontId="78" fillId="8" borderId="20" xfId="0" applyFont="1" applyFill="1" applyBorder="1">
      <alignment vertical="center"/>
    </xf>
    <xf numFmtId="0" fontId="0" fillId="8" borderId="16" xfId="0" applyFill="1" applyBorder="1">
      <alignment vertical="center"/>
    </xf>
    <xf numFmtId="0" fontId="78" fillId="8" borderId="1" xfId="0" applyFont="1" applyFill="1" applyBorder="1" applyAlignment="1">
      <alignment horizontal="center" vertical="center"/>
    </xf>
    <xf numFmtId="0" fontId="78" fillId="8" borderId="44" xfId="0" applyFont="1" applyFill="1" applyBorder="1">
      <alignment vertical="center"/>
    </xf>
    <xf numFmtId="0" fontId="78" fillId="8" borderId="41" xfId="0" applyFont="1" applyFill="1" applyBorder="1">
      <alignment vertical="center"/>
    </xf>
    <xf numFmtId="0" fontId="0" fillId="8" borderId="45" xfId="0" applyFill="1" applyBorder="1">
      <alignment vertical="center"/>
    </xf>
    <xf numFmtId="38" fontId="78" fillId="8" borderId="40" xfId="320" applyNumberFormat="1" applyFont="1" applyFill="1" applyBorder="1">
      <alignment vertical="center"/>
    </xf>
    <xf numFmtId="0" fontId="78" fillId="8" borderId="41" xfId="0" applyFont="1" applyFill="1" applyBorder="1" applyAlignment="1">
      <alignment vertical="center" wrapText="1"/>
    </xf>
    <xf numFmtId="0" fontId="182" fillId="8" borderId="44" xfId="0" applyFont="1" applyFill="1" applyBorder="1">
      <alignment vertical="center"/>
    </xf>
    <xf numFmtId="0" fontId="78" fillId="8" borderId="24" xfId="0" applyFont="1" applyFill="1" applyBorder="1">
      <alignment vertical="center"/>
    </xf>
    <xf numFmtId="0" fontId="78" fillId="8" borderId="61" xfId="0" applyFont="1" applyFill="1" applyBorder="1">
      <alignment vertical="center"/>
    </xf>
    <xf numFmtId="0" fontId="0" fillId="8" borderId="26" xfId="0" applyFill="1" applyBorder="1">
      <alignment vertical="center"/>
    </xf>
    <xf numFmtId="38" fontId="78" fillId="8" borderId="18" xfId="320" applyNumberFormat="1" applyFont="1" applyFill="1" applyBorder="1">
      <alignment vertical="center"/>
    </xf>
    <xf numFmtId="38" fontId="80" fillId="8" borderId="1" xfId="320" applyNumberFormat="1" applyFont="1" applyFill="1" applyBorder="1">
      <alignment vertical="center"/>
    </xf>
    <xf numFmtId="38" fontId="78" fillId="0" borderId="40" xfId="320" applyNumberFormat="1" applyFont="1" applyFill="1" applyBorder="1">
      <alignment vertical="center"/>
    </xf>
    <xf numFmtId="202" fontId="70" fillId="4" borderId="1" xfId="305" applyNumberFormat="1" applyFont="1" applyFill="1" applyBorder="1" applyAlignment="1">
      <alignment horizontal="center" vertical="center"/>
    </xf>
    <xf numFmtId="202" fontId="70" fillId="4" borderId="3" xfId="305" applyNumberFormat="1" applyFont="1" applyFill="1" applyBorder="1" applyAlignment="1">
      <alignment horizontal="center" vertical="center"/>
    </xf>
    <xf numFmtId="178" fontId="70" fillId="4" borderId="4" xfId="366" applyNumberFormat="1" applyFont="1" applyFill="1" applyBorder="1" applyAlignment="1">
      <alignment horizontal="center" vertical="center"/>
    </xf>
    <xf numFmtId="202" fontId="70" fillId="4" borderId="5" xfId="305" applyNumberFormat="1" applyFont="1" applyFill="1" applyBorder="1" applyAlignment="1">
      <alignment horizontal="center" vertical="center"/>
    </xf>
    <xf numFmtId="178" fontId="70" fillId="4" borderId="6" xfId="366" applyNumberFormat="1" applyFont="1" applyFill="1" applyBorder="1" applyAlignment="1">
      <alignment horizontal="center" vertical="center"/>
    </xf>
    <xf numFmtId="202" fontId="70" fillId="4" borderId="320" xfId="305" applyNumberFormat="1" applyFont="1" applyFill="1" applyBorder="1" applyAlignment="1">
      <alignment horizontal="center" vertical="center"/>
    </xf>
    <xf numFmtId="178" fontId="70" fillId="4" borderId="321" xfId="366" applyNumberFormat="1" applyFont="1" applyFill="1" applyBorder="1" applyAlignment="1">
      <alignment horizontal="center" vertical="center"/>
    </xf>
    <xf numFmtId="202" fontId="70" fillId="4" borderId="8" xfId="305" applyNumberFormat="1" applyFont="1" applyFill="1" applyBorder="1" applyAlignment="1">
      <alignment horizontal="center" vertical="center"/>
    </xf>
    <xf numFmtId="202" fontId="70" fillId="4" borderId="9" xfId="305" applyNumberFormat="1" applyFont="1" applyFill="1" applyBorder="1" applyAlignment="1">
      <alignment horizontal="center" vertical="center"/>
    </xf>
    <xf numFmtId="202" fontId="70" fillId="4" borderId="10" xfId="305" applyNumberFormat="1" applyFont="1" applyFill="1" applyBorder="1" applyAlignment="1">
      <alignment horizontal="center" vertical="center"/>
    </xf>
    <xf numFmtId="202" fontId="70" fillId="3" borderId="1" xfId="319" applyNumberFormat="1" applyFont="1" applyFill="1" applyBorder="1" applyAlignment="1">
      <alignment horizontal="left" vertical="center"/>
    </xf>
    <xf numFmtId="202" fontId="70" fillId="3" borderId="3" xfId="319" applyNumberFormat="1" applyFont="1" applyFill="1" applyBorder="1" applyAlignment="1">
      <alignment horizontal="right" vertical="center" shrinkToFit="1"/>
    </xf>
    <xf numFmtId="178" fontId="70" fillId="3" borderId="4" xfId="368" applyNumberFormat="1" applyFont="1" applyFill="1" applyBorder="1" applyAlignment="1">
      <alignment horizontal="center" vertical="center" shrinkToFit="1"/>
    </xf>
    <xf numFmtId="9" fontId="70" fillId="3" borderId="4" xfId="366" applyFont="1" applyFill="1" applyBorder="1" applyAlignment="1">
      <alignment horizontal="center" vertical="center" shrinkToFit="1"/>
    </xf>
    <xf numFmtId="9" fontId="70" fillId="3" borderId="7" xfId="366" applyFont="1" applyFill="1" applyBorder="1" applyAlignment="1">
      <alignment horizontal="center" vertical="center" shrinkToFit="1"/>
    </xf>
    <xf numFmtId="202" fontId="70" fillId="3" borderId="322" xfId="319" applyNumberFormat="1" applyFont="1" applyFill="1" applyBorder="1" applyAlignment="1">
      <alignment horizontal="right" vertical="center" shrinkToFit="1"/>
    </xf>
    <xf numFmtId="9" fontId="70" fillId="3" borderId="323" xfId="366" applyFont="1" applyFill="1" applyBorder="1" applyAlignment="1">
      <alignment horizontal="center" vertical="center" shrinkToFit="1"/>
    </xf>
    <xf numFmtId="202" fontId="70" fillId="3" borderId="11" xfId="319" applyNumberFormat="1" applyFont="1" applyFill="1" applyBorder="1" applyAlignment="1">
      <alignment horizontal="right" vertical="center" shrinkToFit="1"/>
    </xf>
    <xf numFmtId="178" fontId="70" fillId="3" borderId="12" xfId="319" applyNumberFormat="1" applyFont="1" applyFill="1" applyBorder="1" applyAlignment="1">
      <alignment horizontal="center" vertical="center" shrinkToFit="1"/>
    </xf>
    <xf numFmtId="178" fontId="70" fillId="3" borderId="4" xfId="366" applyNumberFormat="1" applyFont="1" applyFill="1" applyBorder="1" applyAlignment="1">
      <alignment horizontal="center" vertical="center" shrinkToFit="1"/>
    </xf>
    <xf numFmtId="202" fontId="70" fillId="3" borderId="4" xfId="366" applyNumberFormat="1" applyFont="1" applyFill="1" applyBorder="1" applyAlignment="1">
      <alignment vertical="center" shrinkToFit="1"/>
    </xf>
    <xf numFmtId="202" fontId="63" fillId="2" borderId="3" xfId="319" applyNumberFormat="1" applyFont="1" applyFill="1" applyBorder="1" applyAlignment="1">
      <alignment horizontal="right" vertical="center" shrinkToFit="1"/>
    </xf>
    <xf numFmtId="178" fontId="70" fillId="0" borderId="4" xfId="368" applyNumberFormat="1" applyFont="1" applyFill="1" applyBorder="1" applyAlignment="1">
      <alignment horizontal="center" vertical="center" shrinkToFit="1"/>
    </xf>
    <xf numFmtId="178" fontId="63" fillId="2" borderId="4" xfId="366" applyNumberFormat="1" applyFont="1" applyFill="1" applyBorder="1" applyAlignment="1">
      <alignment horizontal="center" vertical="center" shrinkToFit="1"/>
    </xf>
    <xf numFmtId="178" fontId="63" fillId="2" borderId="7" xfId="366" applyNumberFormat="1" applyFont="1" applyFill="1" applyBorder="1" applyAlignment="1">
      <alignment horizontal="center" vertical="center" shrinkToFit="1"/>
    </xf>
    <xf numFmtId="202" fontId="63" fillId="2" borderId="322" xfId="319" applyNumberFormat="1" applyFont="1" applyFill="1" applyBorder="1" applyAlignment="1">
      <alignment horizontal="right" vertical="center" shrinkToFit="1"/>
    </xf>
    <xf numFmtId="178" fontId="63" fillId="2" borderId="323" xfId="366" applyNumberFormat="1" applyFont="1" applyFill="1" applyBorder="1" applyAlignment="1">
      <alignment horizontal="center" vertical="center" shrinkToFit="1"/>
    </xf>
    <xf numFmtId="202" fontId="63" fillId="2" borderId="11" xfId="319" applyNumberFormat="1" applyFont="1" applyFill="1" applyBorder="1" applyAlignment="1">
      <alignment horizontal="right" vertical="center" shrinkToFit="1"/>
    </xf>
    <xf numFmtId="178" fontId="63" fillId="2" borderId="12" xfId="319" applyNumberFormat="1" applyFont="1" applyFill="1" applyBorder="1" applyAlignment="1">
      <alignment horizontal="center" vertical="center" shrinkToFit="1"/>
    </xf>
    <xf numFmtId="202" fontId="63" fillId="2" borderId="4" xfId="366" applyNumberFormat="1" applyFont="1" applyFill="1" applyBorder="1" applyAlignment="1">
      <alignment vertical="center" shrinkToFit="1"/>
    </xf>
    <xf numFmtId="202" fontId="63" fillId="2" borderId="1" xfId="380" quotePrefix="1" applyNumberFormat="1" applyFont="1" applyFill="1" applyBorder="1" applyAlignment="1">
      <alignment vertical="center" wrapText="1" shrinkToFit="1"/>
    </xf>
    <xf numFmtId="202" fontId="63" fillId="2" borderId="1" xfId="319" applyNumberFormat="1" applyFont="1" applyFill="1" applyBorder="1" applyAlignment="1">
      <alignment vertical="center"/>
    </xf>
    <xf numFmtId="178" fontId="70" fillId="3" borderId="7" xfId="366" applyNumberFormat="1" applyFont="1" applyFill="1" applyBorder="1" applyAlignment="1">
      <alignment horizontal="center" vertical="center" shrinkToFit="1"/>
    </xf>
    <xf numFmtId="178" fontId="70" fillId="3" borderId="323" xfId="366" applyNumberFormat="1" applyFont="1" applyFill="1" applyBorder="1" applyAlignment="1">
      <alignment horizontal="center" vertical="center" shrinkToFit="1"/>
    </xf>
    <xf numFmtId="202" fontId="149" fillId="2" borderId="3" xfId="319" applyNumberFormat="1" applyFont="1" applyFill="1" applyBorder="1" applyAlignment="1">
      <alignment horizontal="right" vertical="center" shrinkToFit="1"/>
    </xf>
    <xf numFmtId="178" fontId="208" fillId="2" borderId="4" xfId="366" applyNumberFormat="1" applyFont="1" applyFill="1" applyBorder="1" applyAlignment="1">
      <alignment horizontal="center" vertical="center" shrinkToFit="1"/>
    </xf>
    <xf numFmtId="178" fontId="208" fillId="2" borderId="7" xfId="366" applyNumberFormat="1" applyFont="1" applyFill="1" applyBorder="1" applyAlignment="1">
      <alignment horizontal="center" vertical="center" shrinkToFit="1"/>
    </xf>
    <xf numFmtId="202" fontId="149" fillId="2" borderId="322" xfId="319" applyNumberFormat="1" applyFont="1" applyFill="1" applyBorder="1" applyAlignment="1">
      <alignment horizontal="right" vertical="center" shrinkToFit="1"/>
    </xf>
    <xf numFmtId="178" fontId="208" fillId="2" borderId="323" xfId="366" applyNumberFormat="1" applyFont="1" applyFill="1" applyBorder="1" applyAlignment="1">
      <alignment horizontal="center" vertical="center" shrinkToFit="1"/>
    </xf>
    <xf numFmtId="202" fontId="149" fillId="2" borderId="11" xfId="319" applyNumberFormat="1" applyFont="1" applyFill="1" applyBorder="1" applyAlignment="1">
      <alignment horizontal="right" vertical="center" shrinkToFit="1"/>
    </xf>
    <xf numFmtId="178" fontId="149" fillId="2" borderId="12" xfId="319" applyNumberFormat="1" applyFont="1" applyFill="1" applyBorder="1" applyAlignment="1">
      <alignment horizontal="center" vertical="center" shrinkToFit="1"/>
    </xf>
    <xf numFmtId="9" fontId="208" fillId="2" borderId="4" xfId="366" applyFont="1" applyFill="1" applyBorder="1" applyAlignment="1">
      <alignment horizontal="center" vertical="center" shrinkToFit="1"/>
    </xf>
    <xf numFmtId="202" fontId="208" fillId="2" borderId="4" xfId="366" applyNumberFormat="1" applyFont="1" applyFill="1" applyBorder="1" applyAlignment="1">
      <alignment vertical="center" shrinkToFit="1"/>
    </xf>
    <xf numFmtId="178" fontId="76" fillId="2" borderId="4" xfId="366" applyNumberFormat="1" applyFont="1" applyFill="1" applyBorder="1" applyAlignment="1">
      <alignment horizontal="center" vertical="center" shrinkToFit="1"/>
    </xf>
    <xf numFmtId="202" fontId="55" fillId="2" borderId="4" xfId="366" applyNumberFormat="1" applyFont="1" applyFill="1" applyBorder="1" applyAlignment="1">
      <alignment vertical="center" shrinkToFit="1"/>
    </xf>
    <xf numFmtId="202" fontId="71" fillId="2" borderId="3" xfId="319" applyNumberFormat="1" applyFont="1" applyFill="1" applyBorder="1" applyAlignment="1">
      <alignment horizontal="right" vertical="center" shrinkToFit="1"/>
    </xf>
    <xf numFmtId="178" fontId="72" fillId="2" borderId="4" xfId="366" applyNumberFormat="1" applyFont="1" applyFill="1" applyBorder="1" applyAlignment="1">
      <alignment horizontal="center" vertical="center" shrinkToFit="1"/>
    </xf>
    <xf numFmtId="178" fontId="72" fillId="2" borderId="7" xfId="366" applyNumberFormat="1" applyFont="1" applyFill="1" applyBorder="1" applyAlignment="1">
      <alignment horizontal="center" vertical="center" shrinkToFit="1"/>
    </xf>
    <xf numFmtId="202" fontId="71" fillId="2" borderId="322" xfId="319" applyNumberFormat="1" applyFont="1" applyFill="1" applyBorder="1" applyAlignment="1">
      <alignment horizontal="right" vertical="center" shrinkToFit="1"/>
    </xf>
    <xf numFmtId="178" fontId="72" fillId="2" borderId="323" xfId="366" applyNumberFormat="1" applyFont="1" applyFill="1" applyBorder="1" applyAlignment="1">
      <alignment horizontal="center" vertical="center" shrinkToFit="1"/>
    </xf>
    <xf numFmtId="202" fontId="71" fillId="2" borderId="11" xfId="319" applyNumberFormat="1" applyFont="1" applyFill="1" applyBorder="1" applyAlignment="1">
      <alignment horizontal="right" vertical="center" shrinkToFit="1"/>
    </xf>
    <xf numFmtId="178" fontId="71" fillId="2" borderId="12" xfId="319" applyNumberFormat="1" applyFont="1" applyFill="1" applyBorder="1" applyAlignment="1">
      <alignment horizontal="center" vertical="center" shrinkToFit="1"/>
    </xf>
    <xf numFmtId="9" fontId="72" fillId="2" borderId="4" xfId="366" applyFont="1" applyFill="1" applyBorder="1" applyAlignment="1">
      <alignment horizontal="center" vertical="center" shrinkToFit="1"/>
    </xf>
    <xf numFmtId="202" fontId="72" fillId="2" borderId="4" xfId="366" applyNumberFormat="1" applyFont="1" applyFill="1" applyBorder="1" applyAlignment="1">
      <alignment vertical="center" shrinkToFit="1"/>
    </xf>
    <xf numFmtId="202" fontId="63" fillId="2" borderId="4" xfId="366" quotePrefix="1" applyNumberFormat="1" applyFont="1" applyFill="1" applyBorder="1" applyAlignment="1">
      <alignment vertical="center" shrinkToFit="1"/>
    </xf>
    <xf numFmtId="202" fontId="70" fillId="3" borderId="324" xfId="319" applyNumberFormat="1" applyFont="1" applyFill="1" applyBorder="1" applyAlignment="1">
      <alignment horizontal="right" vertical="center" shrinkToFit="1"/>
    </xf>
    <xf numFmtId="178" fontId="70" fillId="3" borderId="325" xfId="366" applyNumberFormat="1" applyFont="1" applyFill="1" applyBorder="1" applyAlignment="1">
      <alignment horizontal="center" vertical="center" shrinkToFit="1"/>
    </xf>
    <xf numFmtId="41" fontId="70" fillId="3" borderId="4" xfId="320" applyFont="1" applyFill="1" applyBorder="1" applyAlignment="1">
      <alignment vertical="center" shrinkToFit="1"/>
    </xf>
    <xf numFmtId="202" fontId="64" fillId="0" borderId="1" xfId="369" applyNumberFormat="1" applyFont="1" applyBorder="1" applyAlignment="1">
      <alignment horizontal="center" vertical="center"/>
    </xf>
    <xf numFmtId="202" fontId="64" fillId="0" borderId="1" xfId="305" applyNumberFormat="1" applyFont="1" applyFill="1" applyBorder="1" applyAlignment="1">
      <alignment horizontal="left" vertical="center"/>
    </xf>
    <xf numFmtId="202" fontId="68" fillId="4" borderId="17" xfId="305" applyNumberFormat="1" applyFont="1" applyFill="1" applyBorder="1" applyAlignment="1">
      <alignment horizontal="center" vertical="center"/>
    </xf>
    <xf numFmtId="202" fontId="68" fillId="6" borderId="1" xfId="305" applyNumberFormat="1" applyFont="1" applyFill="1" applyBorder="1" applyAlignment="1">
      <alignment horizontal="center" vertical="center"/>
    </xf>
    <xf numFmtId="202" fontId="68" fillId="4" borderId="1" xfId="305" applyNumberFormat="1" applyFont="1" applyFill="1" applyBorder="1" applyAlignment="1">
      <alignment horizontal="center" vertical="center"/>
    </xf>
    <xf numFmtId="202" fontId="131" fillId="2" borderId="1" xfId="369" applyNumberFormat="1" applyFont="1" applyFill="1" applyBorder="1" applyAlignment="1">
      <alignment horizontal="center" vertical="center"/>
    </xf>
    <xf numFmtId="202" fontId="131" fillId="2" borderId="1" xfId="369" applyNumberFormat="1" applyFont="1" applyFill="1" applyBorder="1" applyAlignment="1">
      <alignment horizontal="center" vertical="center" wrapText="1"/>
    </xf>
    <xf numFmtId="202" fontId="131" fillId="2" borderId="1" xfId="305" applyNumberFormat="1" applyFont="1" applyFill="1" applyBorder="1" applyAlignment="1">
      <alignment horizontal="left" vertical="center"/>
    </xf>
    <xf numFmtId="202" fontId="131" fillId="0" borderId="1" xfId="305" applyNumberFormat="1" applyFont="1" applyBorder="1" applyAlignment="1">
      <alignment vertical="center"/>
    </xf>
    <xf numFmtId="202" fontId="131" fillId="0" borderId="1" xfId="305" applyNumberFormat="1" applyFont="1" applyBorder="1" applyAlignment="1">
      <alignment horizontal="center" vertical="center"/>
    </xf>
    <xf numFmtId="202" fontId="131" fillId="2" borderId="1" xfId="305" applyNumberFormat="1" applyFont="1" applyFill="1" applyBorder="1" applyAlignment="1">
      <alignment horizontal="center" vertical="center"/>
    </xf>
    <xf numFmtId="202" fontId="211" fillId="2" borderId="1" xfId="369" applyNumberFormat="1" applyFont="1" applyFill="1" applyBorder="1" applyAlignment="1">
      <alignment horizontal="center" vertical="center"/>
    </xf>
    <xf numFmtId="202" fontId="131" fillId="2" borderId="1" xfId="369" applyNumberFormat="1" applyFont="1" applyFill="1" applyBorder="1" applyAlignment="1">
      <alignment horizontal="left" vertical="center" wrapText="1"/>
    </xf>
    <xf numFmtId="202" fontId="131" fillId="2" borderId="1" xfId="369" applyNumberFormat="1" applyFont="1" applyFill="1" applyBorder="1" applyAlignment="1">
      <alignment vertical="center"/>
    </xf>
    <xf numFmtId="202" fontId="131" fillId="2" borderId="1" xfId="369" applyNumberFormat="1" applyFont="1" applyFill="1" applyBorder="1" applyAlignment="1">
      <alignment horizontal="left" vertical="center"/>
    </xf>
    <xf numFmtId="202" fontId="131" fillId="2" borderId="1" xfId="305" applyNumberFormat="1" applyFont="1" applyFill="1" applyBorder="1" applyAlignment="1">
      <alignment horizontal="center" vertical="center" wrapText="1"/>
    </xf>
    <xf numFmtId="202" fontId="131" fillId="2" borderId="1" xfId="305" applyNumberFormat="1" applyFont="1" applyFill="1" applyBorder="1" applyAlignment="1">
      <alignment horizontal="left" vertical="center" wrapText="1"/>
    </xf>
    <xf numFmtId="202" fontId="131" fillId="0" borderId="1" xfId="369" applyNumberFormat="1" applyFont="1" applyBorder="1" applyAlignment="1">
      <alignment horizontal="center" vertical="center"/>
    </xf>
    <xf numFmtId="202" fontId="131" fillId="0" borderId="1" xfId="369" applyNumberFormat="1" applyFont="1" applyBorder="1" applyAlignment="1">
      <alignment horizontal="center" vertical="center" wrapText="1"/>
    </xf>
    <xf numFmtId="202" fontId="131" fillId="0" borderId="1" xfId="305" applyNumberFormat="1" applyFont="1" applyFill="1" applyBorder="1" applyAlignment="1">
      <alignment horizontal="left" vertical="center"/>
    </xf>
    <xf numFmtId="202" fontId="131" fillId="0" borderId="1" xfId="305" applyNumberFormat="1" applyFont="1" applyFill="1" applyBorder="1" applyAlignment="1">
      <alignment vertical="center"/>
    </xf>
    <xf numFmtId="202" fontId="131" fillId="0" borderId="1" xfId="305" applyNumberFormat="1" applyFont="1" applyFill="1" applyBorder="1" applyAlignment="1">
      <alignment horizontal="center" vertical="center"/>
    </xf>
    <xf numFmtId="202" fontId="131" fillId="8" borderId="1" xfId="369" applyNumberFormat="1" applyFont="1" applyFill="1" applyBorder="1" applyAlignment="1">
      <alignment horizontal="center" vertical="center"/>
    </xf>
    <xf numFmtId="202" fontId="131" fillId="8" borderId="1" xfId="305" applyNumberFormat="1" applyFont="1" applyFill="1" applyBorder="1" applyAlignment="1">
      <alignment horizontal="center" vertical="center"/>
    </xf>
    <xf numFmtId="202" fontId="131" fillId="8" borderId="1" xfId="305" applyNumberFormat="1" applyFont="1" applyFill="1" applyBorder="1" applyAlignment="1">
      <alignment horizontal="left" vertical="center"/>
    </xf>
    <xf numFmtId="202" fontId="131" fillId="8" borderId="1" xfId="305" applyNumberFormat="1" applyFont="1" applyFill="1" applyBorder="1" applyAlignment="1">
      <alignment vertical="center"/>
    </xf>
    <xf numFmtId="202" fontId="131" fillId="8" borderId="1" xfId="369" applyNumberFormat="1" applyFont="1" applyFill="1" applyBorder="1" applyAlignment="1">
      <alignment horizontal="center" vertical="center" wrapText="1"/>
    </xf>
    <xf numFmtId="202" fontId="131" fillId="2" borderId="19" xfId="369" applyNumberFormat="1" applyFont="1" applyFill="1" applyBorder="1" applyAlignment="1">
      <alignment vertical="center"/>
    </xf>
    <xf numFmtId="202" fontId="131" fillId="2" borderId="20" xfId="369" applyNumberFormat="1" applyFont="1" applyFill="1" applyBorder="1" applyAlignment="1">
      <alignment horizontal="center" vertical="center"/>
    </xf>
    <xf numFmtId="202" fontId="68" fillId="2" borderId="16" xfId="369" applyNumberFormat="1" applyFont="1" applyFill="1" applyBorder="1" applyAlignment="1">
      <alignment horizontal="left" vertical="center"/>
    </xf>
    <xf numFmtId="202" fontId="68" fillId="2" borderId="1" xfId="369" applyNumberFormat="1" applyFont="1" applyFill="1" applyBorder="1" applyAlignment="1">
      <alignment vertical="center"/>
    </xf>
    <xf numFmtId="202" fontId="131" fillId="2" borderId="19" xfId="369" applyNumberFormat="1" applyFont="1" applyFill="1" applyBorder="1" applyAlignment="1">
      <alignment horizontal="center" vertical="center"/>
    </xf>
    <xf numFmtId="202" fontId="131" fillId="2" borderId="20" xfId="369" applyNumberFormat="1" applyFont="1" applyFill="1" applyBorder="1" applyAlignment="1">
      <alignment vertical="center"/>
    </xf>
    <xf numFmtId="202" fontId="131" fillId="2" borderId="16" xfId="369" applyNumberFormat="1" applyFont="1" applyFill="1" applyBorder="1" applyAlignment="1">
      <alignment horizontal="center" vertical="center"/>
    </xf>
    <xf numFmtId="41" fontId="64" fillId="2" borderId="0" xfId="320" applyFont="1" applyFill="1" applyAlignment="1">
      <alignment vertical="center"/>
    </xf>
    <xf numFmtId="41" fontId="64" fillId="2" borderId="0" xfId="369" applyNumberFormat="1" applyFont="1" applyFill="1" applyAlignment="1">
      <alignment vertical="center"/>
    </xf>
    <xf numFmtId="0" fontId="69" fillId="23" borderId="0" xfId="369" applyFont="1" applyFill="1" applyAlignment="1">
      <alignment vertical="center"/>
    </xf>
    <xf numFmtId="0" fontId="69" fillId="30" borderId="0" xfId="369" applyFont="1" applyFill="1" applyAlignment="1">
      <alignment vertical="center"/>
    </xf>
    <xf numFmtId="0" fontId="69" fillId="2" borderId="1" xfId="369" applyFont="1" applyFill="1" applyBorder="1" applyAlignment="1">
      <alignment vertical="center"/>
    </xf>
    <xf numFmtId="0" fontId="69" fillId="2" borderId="1" xfId="369" applyFont="1" applyFill="1" applyBorder="1" applyAlignment="1">
      <alignment horizontal="center" vertical="center"/>
    </xf>
    <xf numFmtId="192" fontId="85" fillId="0" borderId="44" xfId="335" applyNumberFormat="1" applyFont="1" applyBorder="1" applyAlignment="1">
      <alignment horizontal="center" vertical="center" shrinkToFit="1"/>
    </xf>
    <xf numFmtId="192" fontId="85" fillId="18" borderId="38" xfId="335" applyNumberFormat="1" applyFont="1" applyFill="1" applyBorder="1" applyAlignment="1">
      <alignment horizontal="center" vertical="center" shrinkToFit="1"/>
    </xf>
    <xf numFmtId="192" fontId="85" fillId="18" borderId="40" xfId="335" applyNumberFormat="1" applyFont="1" applyFill="1" applyBorder="1" applyAlignment="1">
      <alignment horizontal="center" vertical="center" shrinkToFit="1"/>
    </xf>
    <xf numFmtId="192" fontId="85" fillId="0" borderId="38" xfId="335" applyNumberFormat="1" applyFont="1" applyBorder="1" applyAlignment="1">
      <alignment horizontal="center" vertical="center" shrinkToFit="1"/>
    </xf>
    <xf numFmtId="192" fontId="85" fillId="2" borderId="38" xfId="335" applyNumberFormat="1" applyFont="1" applyFill="1" applyBorder="1" applyAlignment="1">
      <alignment horizontal="center" vertical="center" shrinkToFit="1"/>
    </xf>
    <xf numFmtId="202" fontId="85" fillId="18" borderId="40" xfId="335" applyNumberFormat="1" applyFont="1" applyFill="1" applyBorder="1" applyAlignment="1">
      <alignment horizontal="center" vertical="center" shrinkToFit="1"/>
    </xf>
    <xf numFmtId="41" fontId="82" fillId="2" borderId="0" xfId="320" applyFont="1" applyFill="1" applyAlignment="1">
      <alignment vertical="center"/>
    </xf>
    <xf numFmtId="202" fontId="92" fillId="2" borderId="0" xfId="321" applyNumberFormat="1" applyFont="1" applyFill="1" applyAlignment="1">
      <alignment vertical="center" shrinkToFit="1"/>
    </xf>
    <xf numFmtId="41" fontId="92" fillId="22" borderId="0" xfId="320" applyFont="1" applyFill="1" applyAlignment="1">
      <alignment vertical="center"/>
    </xf>
    <xf numFmtId="178" fontId="78" fillId="13" borderId="1" xfId="327" applyNumberFormat="1" applyFont="1" applyFill="1" applyBorder="1" applyAlignment="1">
      <alignment horizontal="center" vertical="center"/>
    </xf>
    <xf numFmtId="0" fontId="147" fillId="2" borderId="23" xfId="358" applyFont="1" applyFill="1" applyBorder="1" applyAlignment="1">
      <alignment horizontal="left" vertical="center"/>
    </xf>
    <xf numFmtId="202" fontId="147" fillId="2" borderId="0" xfId="358" applyNumberFormat="1" applyFont="1" applyFill="1" applyAlignment="1">
      <alignment horizontal="center" vertical="center" shrinkToFit="1"/>
    </xf>
    <xf numFmtId="202" fontId="147" fillId="2" borderId="0" xfId="358" applyNumberFormat="1" applyFont="1" applyFill="1" applyAlignment="1">
      <alignment horizontal="right" vertical="center"/>
    </xf>
    <xf numFmtId="0" fontId="147" fillId="0" borderId="22" xfId="358" applyFont="1" applyBorder="1" applyAlignment="1">
      <alignment horizontal="left" vertical="center"/>
    </xf>
    <xf numFmtId="202" fontId="147" fillId="0" borderId="22" xfId="358" applyNumberFormat="1" applyFont="1" applyBorder="1" applyAlignment="1">
      <alignment horizontal="center" vertical="center"/>
    </xf>
    <xf numFmtId="202" fontId="147" fillId="0" borderId="17" xfId="358" applyNumberFormat="1" applyFont="1" applyBorder="1" applyAlignment="1">
      <alignment horizontal="right" vertical="center"/>
    </xf>
    <xf numFmtId="0" fontId="147" fillId="0" borderId="62" xfId="358" applyFont="1" applyBorder="1" applyAlignment="1">
      <alignment horizontal="left" vertical="center"/>
    </xf>
    <xf numFmtId="0" fontId="147" fillId="0" borderId="24" xfId="358" applyFont="1" applyBorder="1" applyAlignment="1">
      <alignment horizontal="left" vertical="center"/>
    </xf>
    <xf numFmtId="202" fontId="147" fillId="0" borderId="24" xfId="358" applyNumberFormat="1" applyFont="1" applyBorder="1" applyAlignment="1">
      <alignment horizontal="center" vertical="center"/>
    </xf>
    <xf numFmtId="202" fontId="147" fillId="0" borderId="18" xfId="358" applyNumberFormat="1" applyFont="1" applyBorder="1" applyAlignment="1">
      <alignment horizontal="right" vertical="center"/>
    </xf>
    <xf numFmtId="0" fontId="147" fillId="0" borderId="22" xfId="358" applyFont="1" applyBorder="1" applyAlignment="1">
      <alignment horizontal="left" vertical="center" shrinkToFit="1"/>
    </xf>
    <xf numFmtId="0" fontId="147" fillId="0" borderId="24" xfId="358" applyFont="1" applyBorder="1" applyAlignment="1">
      <alignment vertical="center"/>
    </xf>
    <xf numFmtId="226" fontId="147" fillId="2" borderId="17" xfId="358" applyNumberFormat="1" applyFont="1" applyFill="1" applyBorder="1" applyAlignment="1">
      <alignment vertical="center"/>
    </xf>
    <xf numFmtId="226" fontId="147" fillId="2" borderId="62" xfId="358" applyNumberFormat="1" applyFont="1" applyFill="1" applyBorder="1" applyAlignment="1">
      <alignment vertical="center"/>
    </xf>
    <xf numFmtId="226" fontId="181" fillId="2" borderId="62" xfId="358" applyNumberFormat="1" applyFont="1" applyFill="1" applyBorder="1" applyAlignment="1">
      <alignment vertical="center"/>
    </xf>
    <xf numFmtId="226" fontId="181" fillId="2" borderId="18" xfId="358" applyNumberFormat="1" applyFont="1" applyFill="1" applyBorder="1" applyAlignment="1">
      <alignment vertical="center"/>
    </xf>
    <xf numFmtId="226" fontId="181" fillId="29" borderId="18" xfId="358" applyNumberFormat="1" applyFont="1" applyFill="1" applyBorder="1" applyAlignment="1">
      <alignment vertical="center"/>
    </xf>
    <xf numFmtId="226" fontId="181" fillId="29" borderId="1" xfId="358" applyNumberFormat="1" applyFont="1" applyFill="1" applyBorder="1" applyAlignment="1">
      <alignment vertical="center"/>
    </xf>
    <xf numFmtId="226" fontId="147" fillId="0" borderId="17" xfId="358" applyNumberFormat="1" applyFont="1" applyBorder="1" applyAlignment="1">
      <alignment vertical="center"/>
    </xf>
    <xf numFmtId="226" fontId="147" fillId="0" borderId="62" xfId="358" applyNumberFormat="1" applyFont="1" applyBorder="1" applyAlignment="1">
      <alignment vertical="center"/>
    </xf>
    <xf numFmtId="226" fontId="181" fillId="2" borderId="0" xfId="358" applyNumberFormat="1" applyFont="1" applyFill="1" applyAlignment="1">
      <alignment vertical="center"/>
    </xf>
    <xf numFmtId="226" fontId="181" fillId="29" borderId="16" xfId="358" applyNumberFormat="1" applyFont="1" applyFill="1" applyBorder="1" applyAlignment="1">
      <alignment vertical="center"/>
    </xf>
    <xf numFmtId="177" fontId="160" fillId="0" borderId="25" xfId="396" applyFont="1" applyBorder="1" applyAlignment="1">
      <alignment horizontal="right" vertical="top"/>
    </xf>
    <xf numFmtId="177" fontId="160" fillId="0" borderId="58" xfId="396" applyFont="1" applyBorder="1" applyAlignment="1">
      <alignment horizontal="right" vertical="top"/>
    </xf>
    <xf numFmtId="177" fontId="169" fillId="0" borderId="58" xfId="396" applyFont="1" applyBorder="1" applyAlignment="1">
      <alignment horizontal="right" vertical="top"/>
    </xf>
    <xf numFmtId="177" fontId="159" fillId="0" borderId="0" xfId="396" applyFont="1" applyAlignment="1">
      <alignment vertical="top"/>
    </xf>
    <xf numFmtId="177" fontId="160" fillId="0" borderId="16" xfId="396" applyFont="1" applyBorder="1" applyAlignment="1">
      <alignment horizontal="right" vertical="top"/>
    </xf>
    <xf numFmtId="177" fontId="160" fillId="0" borderId="0" xfId="396" applyFont="1" applyAlignment="1">
      <alignment horizontal="right" vertical="top"/>
    </xf>
    <xf numFmtId="177" fontId="169" fillId="0" borderId="0" xfId="396" applyFont="1" applyAlignment="1">
      <alignment horizontal="right" vertical="top"/>
    </xf>
    <xf numFmtId="177" fontId="160" fillId="0" borderId="20" xfId="396" applyFont="1" applyBorder="1" applyAlignment="1">
      <alignment horizontal="right" vertical="top"/>
    </xf>
    <xf numFmtId="177" fontId="162" fillId="0" borderId="21" xfId="396" applyFont="1" applyBorder="1" applyAlignment="1">
      <alignment horizontal="right" vertical="top"/>
    </xf>
    <xf numFmtId="177" fontId="162" fillId="0" borderId="61" xfId="396" applyFont="1" applyBorder="1" applyAlignment="1">
      <alignment horizontal="right" vertical="top"/>
    </xf>
    <xf numFmtId="177" fontId="162" fillId="0" borderId="0" xfId="396" applyFont="1" applyAlignment="1">
      <alignment horizontal="right" vertical="top"/>
    </xf>
    <xf numFmtId="177" fontId="162" fillId="0" borderId="20" xfId="396" applyFont="1" applyBorder="1" applyAlignment="1">
      <alignment horizontal="right" vertical="top"/>
    </xf>
    <xf numFmtId="9" fontId="81" fillId="29" borderId="25" xfId="327" applyFont="1" applyFill="1" applyBorder="1">
      <alignment vertical="center"/>
    </xf>
    <xf numFmtId="9" fontId="81" fillId="29" borderId="26" xfId="327" applyFont="1" applyFill="1" applyBorder="1">
      <alignment vertical="center"/>
    </xf>
    <xf numFmtId="0" fontId="131" fillId="2" borderId="1" xfId="328" applyFont="1" applyFill="1" applyBorder="1" applyAlignment="1">
      <alignment horizontal="left" vertical="center" shrinkToFit="1"/>
    </xf>
    <xf numFmtId="1" fontId="95" fillId="8" borderId="41" xfId="390" applyNumberFormat="1" applyFont="1" applyFill="1" applyBorder="1" applyAlignment="1">
      <alignment horizontal="center" vertical="center"/>
    </xf>
    <xf numFmtId="203" fontId="78" fillId="0" borderId="49" xfId="389" applyNumberFormat="1" applyFont="1" applyBorder="1" applyAlignment="1">
      <alignment horizontal="center" vertical="center"/>
    </xf>
    <xf numFmtId="201" fontId="78" fillId="0" borderId="40" xfId="389" applyNumberFormat="1" applyFont="1" applyBorder="1" applyAlignment="1">
      <alignment horizontal="center" vertical="center"/>
    </xf>
    <xf numFmtId="203" fontId="78" fillId="8" borderId="40" xfId="389" applyNumberFormat="1" applyFont="1" applyFill="1" applyBorder="1" applyAlignment="1">
      <alignment horizontal="center" vertical="center"/>
    </xf>
    <xf numFmtId="0" fontId="78" fillId="0" borderId="142" xfId="367" applyFont="1" applyBorder="1">
      <alignment vertical="center"/>
    </xf>
    <xf numFmtId="0" fontId="78" fillId="0" borderId="199" xfId="367" applyFont="1" applyBorder="1">
      <alignment vertical="center"/>
    </xf>
    <xf numFmtId="0" fontId="4" fillId="0" borderId="1" xfId="384" applyFont="1" applyBorder="1" applyAlignment="1">
      <alignment vertical="center"/>
    </xf>
    <xf numFmtId="41" fontId="13" fillId="0" borderId="0" xfId="320" applyFont="1" applyAlignment="1">
      <alignment vertical="center"/>
    </xf>
    <xf numFmtId="38" fontId="92" fillId="2" borderId="1" xfId="320" applyNumberFormat="1" applyFont="1" applyFill="1" applyBorder="1" applyAlignment="1">
      <alignment horizontal="right" vertical="center"/>
    </xf>
    <xf numFmtId="38" fontId="92" fillId="5" borderId="1" xfId="320" applyNumberFormat="1" applyFont="1" applyFill="1" applyBorder="1" applyAlignment="1">
      <alignment horizontal="right" vertical="center"/>
    </xf>
    <xf numFmtId="38" fontId="82" fillId="0" borderId="1" xfId="320" applyNumberFormat="1" applyFont="1" applyFill="1" applyBorder="1" applyAlignment="1">
      <alignment horizontal="right" vertical="center"/>
    </xf>
    <xf numFmtId="38" fontId="82" fillId="2" borderId="1" xfId="320" applyNumberFormat="1" applyFont="1" applyFill="1" applyBorder="1" applyAlignment="1">
      <alignment horizontal="right" vertical="center"/>
    </xf>
    <xf numFmtId="38" fontId="92" fillId="11" borderId="1" xfId="320" applyNumberFormat="1" applyFont="1" applyFill="1" applyBorder="1" applyAlignment="1">
      <alignment horizontal="right" vertical="center"/>
    </xf>
    <xf numFmtId="38" fontId="118" fillId="3" borderId="1" xfId="320" applyNumberFormat="1" applyFont="1" applyFill="1" applyBorder="1" applyAlignment="1">
      <alignment horizontal="right" vertical="center"/>
    </xf>
    <xf numFmtId="41" fontId="162" fillId="0" borderId="61" xfId="320" applyFont="1" applyBorder="1" applyAlignment="1">
      <alignment horizontal="right" vertical="top"/>
    </xf>
    <xf numFmtId="41" fontId="160" fillId="0" borderId="20" xfId="320" applyFont="1" applyBorder="1" applyAlignment="1">
      <alignment horizontal="right" vertical="top"/>
    </xf>
    <xf numFmtId="41" fontId="169" fillId="0" borderId="0" xfId="320" applyFont="1" applyAlignment="1">
      <alignment horizontal="right" vertical="top"/>
    </xf>
    <xf numFmtId="41" fontId="162" fillId="0" borderId="20" xfId="320" applyFont="1" applyBorder="1" applyAlignment="1">
      <alignment horizontal="right" vertical="top"/>
    </xf>
    <xf numFmtId="41" fontId="162" fillId="0" borderId="21" xfId="320" applyFont="1" applyBorder="1" applyAlignment="1">
      <alignment horizontal="right" vertical="top"/>
    </xf>
    <xf numFmtId="41" fontId="160" fillId="0" borderId="25" xfId="320" applyFont="1" applyBorder="1" applyAlignment="1">
      <alignment horizontal="right" vertical="top"/>
    </xf>
    <xf numFmtId="41" fontId="160" fillId="0" borderId="58" xfId="320" applyFont="1" applyBorder="1" applyAlignment="1">
      <alignment horizontal="right" vertical="top"/>
    </xf>
    <xf numFmtId="41" fontId="169" fillId="0" borderId="58" xfId="320" applyFont="1" applyBorder="1" applyAlignment="1">
      <alignment horizontal="right" vertical="top"/>
    </xf>
    <xf numFmtId="41" fontId="160" fillId="0" borderId="16" xfId="320" applyFont="1" applyBorder="1" applyAlignment="1">
      <alignment horizontal="right" vertical="top"/>
    </xf>
    <xf numFmtId="202" fontId="63" fillId="2" borderId="54" xfId="380" quotePrefix="1" applyNumberFormat="1" applyFont="1" applyFill="1" applyBorder="1" applyAlignment="1">
      <alignment vertical="center" wrapText="1" shrinkToFit="1"/>
    </xf>
    <xf numFmtId="38" fontId="78" fillId="29" borderId="40" xfId="320" applyNumberFormat="1" applyFont="1" applyFill="1" applyBorder="1">
      <alignment vertical="center"/>
    </xf>
    <xf numFmtId="0" fontId="78" fillId="0" borderId="44" xfId="0" applyFont="1" applyBorder="1">
      <alignment vertical="center"/>
    </xf>
    <xf numFmtId="0" fontId="3" fillId="0" borderId="1" xfId="384" applyFont="1" applyBorder="1" applyAlignment="1">
      <alignment vertical="center"/>
    </xf>
    <xf numFmtId="0" fontId="131" fillId="0" borderId="1" xfId="328" applyFont="1" applyBorder="1" applyAlignment="1">
      <alignment horizontal="left" vertical="center" shrinkToFit="1"/>
    </xf>
    <xf numFmtId="1" fontId="85" fillId="0" borderId="57" xfId="335" applyNumberFormat="1" applyFont="1" applyBorder="1" applyAlignment="1" applyProtection="1">
      <alignment horizontal="center" vertical="center" shrinkToFit="1"/>
      <protection locked="0"/>
    </xf>
    <xf numFmtId="1" fontId="85" fillId="0" borderId="93" xfId="335" applyNumberFormat="1" applyFont="1" applyBorder="1" applyAlignment="1" applyProtection="1">
      <alignment horizontal="center" vertical="center" shrinkToFit="1"/>
      <protection locked="0"/>
    </xf>
    <xf numFmtId="43" fontId="78" fillId="0" borderId="0" xfId="0" applyNumberFormat="1" applyFont="1" applyAlignment="1">
      <alignment horizontal="center" vertical="center"/>
    </xf>
    <xf numFmtId="221" fontId="162" fillId="0" borderId="21" xfId="0" applyNumberFormat="1" applyFont="1" applyBorder="1" applyAlignment="1">
      <alignment horizontal="right" vertical="top"/>
    </xf>
    <xf numFmtId="211" fontId="160" fillId="0" borderId="25" xfId="0" applyNumberFormat="1" applyFont="1" applyBorder="1" applyAlignment="1">
      <alignment horizontal="right" vertical="top"/>
    </xf>
    <xf numFmtId="211" fontId="160" fillId="0" borderId="20" xfId="0" applyNumberFormat="1" applyFont="1" applyBorder="1" applyAlignment="1">
      <alignment horizontal="right" vertical="top"/>
    </xf>
    <xf numFmtId="211" fontId="169" fillId="0" borderId="0" xfId="0" applyNumberFormat="1" applyFont="1" applyAlignment="1">
      <alignment horizontal="right" vertical="top"/>
    </xf>
    <xf numFmtId="211" fontId="169" fillId="0" borderId="58" xfId="0" applyNumberFormat="1" applyFont="1" applyBorder="1" applyAlignment="1">
      <alignment horizontal="right" vertical="top"/>
    </xf>
    <xf numFmtId="221" fontId="162" fillId="0" borderId="20" xfId="0" applyNumberFormat="1" applyFont="1" applyBorder="1" applyAlignment="1">
      <alignment horizontal="right" vertical="top"/>
    </xf>
    <xf numFmtId="211" fontId="160" fillId="0" borderId="16" xfId="0" applyNumberFormat="1" applyFont="1" applyBorder="1" applyAlignment="1">
      <alignment horizontal="right" vertical="top"/>
    </xf>
    <xf numFmtId="177" fontId="159" fillId="0" borderId="0" xfId="396" applyFont="1" applyBorder="1" applyAlignment="1">
      <alignment vertical="top"/>
    </xf>
    <xf numFmtId="49" fontId="167" fillId="0" borderId="0" xfId="0" applyNumberFormat="1" applyFont="1" applyAlignment="1">
      <alignment vertical="top"/>
    </xf>
    <xf numFmtId="227" fontId="146" fillId="2" borderId="49" xfId="319" applyNumberFormat="1" applyFont="1" applyFill="1" applyBorder="1" applyAlignment="1">
      <alignment vertical="center" shrinkToFit="1"/>
    </xf>
    <xf numFmtId="227" fontId="146" fillId="2" borderId="18" xfId="319" applyNumberFormat="1" applyFont="1" applyFill="1" applyBorder="1" applyAlignment="1">
      <alignment vertical="center" shrinkToFit="1"/>
    </xf>
    <xf numFmtId="185" fontId="78" fillId="8" borderId="55" xfId="389" applyNumberFormat="1" applyFont="1" applyFill="1" applyBorder="1" applyAlignment="1">
      <alignment horizontal="center" vertical="center"/>
    </xf>
    <xf numFmtId="202" fontId="221" fillId="0" borderId="0" xfId="359" applyNumberFormat="1" applyFont="1" applyAlignment="1">
      <alignment vertical="center"/>
    </xf>
    <xf numFmtId="190" fontId="151" fillId="0" borderId="49" xfId="359" applyNumberFormat="1" applyFont="1" applyBorder="1" applyAlignment="1">
      <alignment horizontal="left" vertical="center" shrinkToFit="1"/>
    </xf>
    <xf numFmtId="202" fontId="222" fillId="0" borderId="0" xfId="359" applyNumberFormat="1" applyFont="1" applyAlignment="1">
      <alignment vertical="center"/>
    </xf>
    <xf numFmtId="202" fontId="151" fillId="0" borderId="40" xfId="359" applyNumberFormat="1" applyFont="1" applyBorder="1" applyAlignment="1">
      <alignment horizontal="left" vertical="center" shrinkToFit="1"/>
    </xf>
    <xf numFmtId="178" fontId="75" fillId="3" borderId="40" xfId="339" quotePrefix="1" applyNumberFormat="1" applyFont="1" applyFill="1" applyBorder="1" applyAlignment="1">
      <alignment horizontal="left" vertical="center" wrapText="1" shrinkToFit="1"/>
    </xf>
    <xf numFmtId="178" fontId="75" fillId="3" borderId="40" xfId="339" quotePrefix="1" applyNumberFormat="1" applyFont="1" applyFill="1" applyBorder="1" applyAlignment="1">
      <alignment horizontal="left" vertical="center" shrinkToFit="1"/>
    </xf>
    <xf numFmtId="178" fontId="221" fillId="0" borderId="0" xfId="339" applyNumberFormat="1" applyFont="1" applyFill="1" applyAlignment="1">
      <alignment vertical="center"/>
    </xf>
    <xf numFmtId="0" fontId="78" fillId="0" borderId="1" xfId="389" applyFont="1" applyBorder="1" applyAlignment="1">
      <alignment horizontal="center" vertical="center" wrapText="1"/>
    </xf>
    <xf numFmtId="202" fontId="151" fillId="0" borderId="54" xfId="359" applyNumberFormat="1" applyFont="1" applyBorder="1" applyAlignment="1">
      <alignment horizontal="left" vertical="center" shrinkToFit="1"/>
    </xf>
    <xf numFmtId="202" fontId="151" fillId="0" borderId="49" xfId="359" applyNumberFormat="1" applyFont="1" applyBorder="1" applyAlignment="1">
      <alignment horizontal="left" vertical="center" shrinkToFit="1"/>
    </xf>
    <xf numFmtId="202" fontId="151" fillId="0" borderId="55" xfId="359" applyNumberFormat="1" applyFont="1" applyBorder="1" applyAlignment="1">
      <alignment horizontal="left" vertical="center" shrinkToFit="1"/>
    </xf>
    <xf numFmtId="202" fontId="151" fillId="0" borderId="51" xfId="359" applyNumberFormat="1" applyFont="1" applyBorder="1" applyAlignment="1">
      <alignment horizontal="left" vertical="center" shrinkToFit="1"/>
    </xf>
    <xf numFmtId="202" fontId="151" fillId="0" borderId="45" xfId="359" applyNumberFormat="1" applyFont="1" applyBorder="1" applyAlignment="1">
      <alignment horizontal="left" vertical="center" shrinkToFit="1"/>
    </xf>
    <xf numFmtId="202" fontId="151" fillId="0" borderId="48" xfId="359" applyNumberFormat="1" applyFont="1" applyBorder="1" applyAlignment="1">
      <alignment horizontal="left" vertical="center" shrinkToFit="1"/>
    </xf>
    <xf numFmtId="202" fontId="75" fillId="0" borderId="55" xfId="359" applyNumberFormat="1" applyFont="1" applyBorder="1" applyAlignment="1">
      <alignment horizontal="left" vertical="center" shrinkToFit="1"/>
    </xf>
    <xf numFmtId="178" fontId="75" fillId="3" borderId="54" xfId="339" applyNumberFormat="1" applyFont="1" applyFill="1" applyBorder="1" applyAlignment="1">
      <alignment horizontal="left" vertical="center" shrinkToFit="1"/>
    </xf>
    <xf numFmtId="202" fontId="75" fillId="0" borderId="49" xfId="359" applyNumberFormat="1" applyFont="1" applyBorder="1" applyAlignment="1">
      <alignment horizontal="left" vertical="center" shrinkToFit="1"/>
    </xf>
    <xf numFmtId="178" fontId="75" fillId="5" borderId="54" xfId="339" applyNumberFormat="1" applyFont="1" applyFill="1" applyBorder="1" applyAlignment="1">
      <alignment horizontal="left" vertical="center" shrinkToFit="1"/>
    </xf>
    <xf numFmtId="178" fontId="75" fillId="32" borderId="16" xfId="339" applyNumberFormat="1" applyFont="1" applyFill="1" applyBorder="1" applyAlignment="1">
      <alignment horizontal="left" vertical="center" shrinkToFit="1"/>
    </xf>
    <xf numFmtId="202" fontId="151" fillId="0" borderId="0" xfId="398" applyNumberFormat="1" applyFont="1" applyAlignment="1">
      <alignment vertical="center"/>
    </xf>
    <xf numFmtId="205" fontId="142" fillId="3" borderId="250" xfId="319" applyNumberFormat="1" applyFont="1" applyFill="1" applyBorder="1" applyAlignment="1">
      <alignment vertical="center" shrinkToFit="1"/>
    </xf>
    <xf numFmtId="205" fontId="146" fillId="2" borderId="250" xfId="319" applyNumberFormat="1" applyFont="1" applyFill="1" applyBorder="1" applyAlignment="1">
      <alignment vertical="center" shrinkToFit="1"/>
    </xf>
    <xf numFmtId="205" fontId="148" fillId="3" borderId="250" xfId="0" applyNumberFormat="1" applyFont="1" applyFill="1" applyBorder="1" applyAlignment="1">
      <alignment vertical="center" shrinkToFit="1"/>
    </xf>
    <xf numFmtId="205" fontId="149" fillId="2" borderId="250" xfId="319" applyNumberFormat="1" applyFont="1" applyFill="1" applyBorder="1" applyAlignment="1">
      <alignment vertical="center" shrinkToFit="1"/>
    </xf>
    <xf numFmtId="205" fontId="63" fillId="2" borderId="252" xfId="319" applyNumberFormat="1" applyFont="1" applyFill="1" applyBorder="1" applyAlignment="1">
      <alignment vertical="center" shrinkToFit="1"/>
    </xf>
    <xf numFmtId="205" fontId="63" fillId="2" borderId="254" xfId="319" applyNumberFormat="1" applyFont="1" applyFill="1" applyBorder="1" applyAlignment="1">
      <alignment vertical="center" shrinkToFit="1"/>
    </xf>
    <xf numFmtId="205" fontId="71" fillId="2" borderId="250" xfId="319" applyNumberFormat="1" applyFont="1" applyFill="1" applyBorder="1" applyAlignment="1">
      <alignment vertical="center" shrinkToFit="1"/>
    </xf>
    <xf numFmtId="205" fontId="63" fillId="2" borderId="250" xfId="319" applyNumberFormat="1" applyFont="1" applyFill="1" applyBorder="1" applyAlignment="1">
      <alignment vertical="center" shrinkToFit="1"/>
    </xf>
    <xf numFmtId="205" fontId="152" fillId="2" borderId="254" xfId="0" applyNumberFormat="1" applyFont="1" applyFill="1" applyBorder="1" applyAlignment="1">
      <alignment vertical="center" shrinkToFit="1"/>
    </xf>
    <xf numFmtId="205" fontId="152" fillId="2" borderId="256" xfId="0" applyNumberFormat="1" applyFont="1" applyFill="1" applyBorder="1" applyAlignment="1">
      <alignment vertical="center" shrinkToFit="1"/>
    </xf>
    <xf numFmtId="205" fontId="152" fillId="2" borderId="258" xfId="0" applyNumberFormat="1" applyFont="1" applyFill="1" applyBorder="1" applyAlignment="1">
      <alignment vertical="center" shrinkToFit="1"/>
    </xf>
    <xf numFmtId="205" fontId="142" fillId="2" borderId="250" xfId="319" applyNumberFormat="1" applyFont="1" applyFill="1" applyBorder="1" applyAlignment="1">
      <alignment vertical="center" shrinkToFit="1"/>
    </xf>
    <xf numFmtId="205" fontId="142" fillId="3" borderId="260" xfId="319" applyNumberFormat="1" applyFont="1" applyFill="1" applyBorder="1" applyAlignment="1">
      <alignment vertical="center" shrinkToFit="1"/>
    </xf>
    <xf numFmtId="205" fontId="53" fillId="3" borderId="262" xfId="0" applyNumberFormat="1" applyFont="1" applyFill="1" applyBorder="1" applyAlignment="1">
      <alignment horizontal="right" vertical="center" shrinkToFit="1"/>
    </xf>
    <xf numFmtId="228" fontId="78" fillId="24" borderId="141" xfId="320" applyNumberFormat="1" applyFont="1" applyFill="1" applyBorder="1" applyAlignment="1">
      <alignment horizontal="center" vertical="center"/>
    </xf>
    <xf numFmtId="228" fontId="97" fillId="24" borderId="141" xfId="320" applyNumberFormat="1" applyFont="1" applyFill="1" applyBorder="1" applyAlignment="1">
      <alignment horizontal="center" vertical="center"/>
    </xf>
    <xf numFmtId="223" fontId="157" fillId="29" borderId="0" xfId="0" applyNumberFormat="1" applyFont="1" applyFill="1">
      <alignment vertical="center"/>
    </xf>
    <xf numFmtId="0" fontId="2" fillId="0" borderId="1" xfId="384" applyFont="1" applyBorder="1" applyAlignment="1">
      <alignment vertical="center" wrapText="1"/>
    </xf>
    <xf numFmtId="0" fontId="2" fillId="0" borderId="1" xfId="384" applyFont="1" applyBorder="1" applyAlignment="1">
      <alignment vertical="center"/>
    </xf>
    <xf numFmtId="3" fontId="0" fillId="29" borderId="86" xfId="0" applyNumberFormat="1" applyFill="1" applyBorder="1">
      <alignment vertical="center"/>
    </xf>
    <xf numFmtId="41" fontId="162" fillId="0" borderId="0" xfId="320" applyFont="1" applyFill="1" applyAlignment="1">
      <alignment horizontal="right" vertical="top"/>
    </xf>
    <xf numFmtId="0" fontId="194" fillId="24" borderId="141" xfId="0" applyFont="1" applyFill="1" applyBorder="1" applyAlignment="1">
      <alignment horizontal="left" vertical="center"/>
    </xf>
    <xf numFmtId="0" fontId="201" fillId="24" borderId="141" xfId="0" applyFont="1" applyFill="1" applyBorder="1" applyAlignment="1">
      <alignment horizontal="left" vertical="center" wrapText="1"/>
    </xf>
    <xf numFmtId="41" fontId="69" fillId="2" borderId="1" xfId="320" applyFont="1" applyFill="1" applyBorder="1" applyAlignment="1">
      <alignment vertical="center"/>
    </xf>
    <xf numFmtId="49" fontId="0" fillId="0" borderId="0" xfId="0" applyNumberFormat="1" applyAlignment="1">
      <alignment vertical="top"/>
    </xf>
    <xf numFmtId="176" fontId="0" fillId="0" borderId="0" xfId="0" applyNumberFormat="1" applyAlignment="1">
      <alignment vertical="top"/>
    </xf>
    <xf numFmtId="49" fontId="0" fillId="0" borderId="61" xfId="0" applyNumberFormat="1" applyBorder="1" applyAlignment="1">
      <alignment vertical="top"/>
    </xf>
    <xf numFmtId="49" fontId="0" fillId="0" borderId="21" xfId="0" applyNumberFormat="1" applyBorder="1" applyAlignment="1">
      <alignment vertical="top"/>
    </xf>
    <xf numFmtId="49" fontId="0" fillId="0" borderId="21" xfId="0" applyNumberFormat="1" applyBorder="1" applyAlignment="1">
      <alignment horizontal="left" vertical="top" indent="2"/>
    </xf>
    <xf numFmtId="49" fontId="0" fillId="0" borderId="61" xfId="0" applyNumberFormat="1" applyBorder="1" applyAlignment="1">
      <alignment horizontal="left" vertical="top" indent="2"/>
    </xf>
    <xf numFmtId="49" fontId="160" fillId="0" borderId="61" xfId="0" applyNumberFormat="1" applyFont="1" applyBorder="1" applyAlignment="1">
      <alignment horizontal="left" vertical="top" indent="2"/>
    </xf>
    <xf numFmtId="176" fontId="0" fillId="0" borderId="0" xfId="0" applyNumberFormat="1" applyAlignment="1">
      <alignment horizontal="right" vertical="top"/>
    </xf>
    <xf numFmtId="176" fontId="0" fillId="0" borderId="25" xfId="0" applyNumberFormat="1" applyBorder="1" applyAlignment="1">
      <alignment horizontal="right" vertical="top"/>
    </xf>
    <xf numFmtId="222" fontId="160" fillId="0" borderId="0" xfId="320" applyNumberFormat="1" applyFont="1" applyFill="1" applyAlignment="1">
      <alignment horizontal="right" vertical="top"/>
    </xf>
    <xf numFmtId="49" fontId="0" fillId="0" borderId="0" xfId="0" applyNumberFormat="1" applyAlignment="1">
      <alignment horizontal="left" vertical="top" indent="1"/>
    </xf>
    <xf numFmtId="176" fontId="0" fillId="0" borderId="61" xfId="0" applyNumberFormat="1" applyBorder="1" applyAlignment="1">
      <alignment horizontal="right" vertical="top"/>
    </xf>
    <xf numFmtId="176" fontId="0" fillId="0" borderId="58" xfId="0" applyNumberFormat="1" applyBorder="1" applyAlignment="1">
      <alignment horizontal="right" vertical="top"/>
    </xf>
    <xf numFmtId="49" fontId="161" fillId="0" borderId="23" xfId="0" applyNumberFormat="1" applyFont="1" applyBorder="1" applyAlignment="1">
      <alignment horizontal="left" vertical="top" indent="1"/>
    </xf>
    <xf numFmtId="43" fontId="0" fillId="0" borderId="0" xfId="0" applyNumberFormat="1">
      <alignment vertical="center"/>
    </xf>
    <xf numFmtId="41" fontId="0" fillId="0" borderId="0" xfId="320" applyFont="1" applyFill="1">
      <alignment vertical="center"/>
    </xf>
    <xf numFmtId="49" fontId="162" fillId="0" borderId="23" xfId="0" applyNumberFormat="1" applyFont="1" applyBorder="1" applyAlignment="1">
      <alignment horizontal="left" vertical="top" indent="1"/>
    </xf>
    <xf numFmtId="176" fontId="0" fillId="0" borderId="23" xfId="0" applyNumberFormat="1" applyBorder="1" applyAlignment="1">
      <alignment horizontal="left" vertical="top" indent="1"/>
    </xf>
    <xf numFmtId="41" fontId="160" fillId="0" borderId="0" xfId="320" applyFont="1" applyFill="1" applyAlignment="1">
      <alignment horizontal="right" vertical="top"/>
    </xf>
    <xf numFmtId="211" fontId="160" fillId="0" borderId="0" xfId="388" applyNumberFormat="1" applyFont="1" applyAlignment="1">
      <alignment horizontal="right" vertical="top"/>
    </xf>
    <xf numFmtId="49" fontId="162" fillId="0" borderId="0" xfId="0" applyNumberFormat="1" applyFont="1" applyAlignment="1">
      <alignment horizontal="left" vertical="top" indent="1"/>
    </xf>
    <xf numFmtId="176" fontId="0" fillId="0" borderId="23" xfId="0" applyNumberFormat="1" applyBorder="1" applyAlignment="1">
      <alignment vertical="top"/>
    </xf>
    <xf numFmtId="0" fontId="0" fillId="0" borderId="0" xfId="0" applyAlignment="1">
      <alignment vertical="top"/>
    </xf>
    <xf numFmtId="49" fontId="0" fillId="0" borderId="20" xfId="0" applyNumberFormat="1" applyBorder="1" applyAlignment="1">
      <alignment horizontal="left" vertical="top" indent="2"/>
    </xf>
    <xf numFmtId="176" fontId="0" fillId="0" borderId="20" xfId="0" applyNumberFormat="1" applyBorder="1" applyAlignment="1">
      <alignment horizontal="right" vertical="top"/>
    </xf>
    <xf numFmtId="222" fontId="0" fillId="0" borderId="16" xfId="320" applyNumberFormat="1" applyFont="1" applyFill="1" applyBorder="1" applyAlignment="1">
      <alignment horizontal="right" vertical="top"/>
    </xf>
    <xf numFmtId="176" fontId="0" fillId="0" borderId="19" xfId="0" applyNumberFormat="1" applyBorder="1" applyAlignment="1">
      <alignment horizontal="left" vertical="top" indent="2"/>
    </xf>
    <xf numFmtId="222" fontId="0" fillId="0" borderId="0" xfId="320" applyNumberFormat="1" applyFont="1" applyFill="1">
      <alignment vertical="center"/>
    </xf>
    <xf numFmtId="223" fontId="0" fillId="0" borderId="0" xfId="0" applyNumberFormat="1">
      <alignment vertical="center"/>
    </xf>
    <xf numFmtId="177" fontId="165" fillId="0" borderId="0" xfId="0" applyNumberFormat="1" applyFont="1">
      <alignment vertical="center"/>
    </xf>
    <xf numFmtId="219" fontId="0" fillId="0" borderId="0" xfId="396" applyNumberFormat="1" applyFont="1" applyFill="1"/>
    <xf numFmtId="49" fontId="160" fillId="0" borderId="61" xfId="0" applyNumberFormat="1" applyFont="1" applyBorder="1" applyAlignment="1">
      <alignment horizontal="left" vertical="top" indent="3"/>
    </xf>
    <xf numFmtId="221" fontId="160" fillId="0" borderId="25" xfId="0" applyNumberFormat="1" applyFont="1" applyBorder="1" applyAlignment="1">
      <alignment horizontal="right" vertical="top"/>
    </xf>
    <xf numFmtId="49" fontId="161" fillId="0" borderId="23" xfId="0" applyNumberFormat="1" applyFont="1" applyBorder="1" applyAlignment="1">
      <alignment horizontal="left" vertical="top" indent="2"/>
    </xf>
    <xf numFmtId="49" fontId="167" fillId="0" borderId="20" xfId="0" applyNumberFormat="1" applyFont="1" applyBorder="1" applyAlignment="1">
      <alignment horizontal="left" vertical="top" indent="2"/>
    </xf>
    <xf numFmtId="221" fontId="168" fillId="0" borderId="20" xfId="0" applyNumberFormat="1" applyFont="1" applyBorder="1" applyAlignment="1">
      <alignment horizontal="right" vertical="top"/>
    </xf>
    <xf numFmtId="211" fontId="167" fillId="0" borderId="16" xfId="0" applyNumberFormat="1" applyFont="1" applyBorder="1" applyAlignment="1">
      <alignment horizontal="right" vertical="top"/>
    </xf>
    <xf numFmtId="49" fontId="167" fillId="0" borderId="19" xfId="0" applyNumberFormat="1" applyFont="1" applyBorder="1" applyAlignment="1">
      <alignment horizontal="left" vertical="top" indent="2"/>
    </xf>
    <xf numFmtId="211" fontId="167" fillId="0" borderId="20" xfId="0" applyNumberFormat="1" applyFont="1" applyBorder="1" applyAlignment="1">
      <alignment horizontal="right" vertical="top"/>
    </xf>
    <xf numFmtId="202" fontId="85" fillId="6" borderId="107" xfId="335" applyNumberFormat="1" applyFont="1" applyFill="1" applyBorder="1" applyAlignment="1">
      <alignment horizontal="center" vertical="center"/>
    </xf>
    <xf numFmtId="0" fontId="126" fillId="24" borderId="145" xfId="0" applyFont="1" applyFill="1" applyBorder="1" applyAlignment="1">
      <alignment horizontal="center" vertical="center" shrinkToFit="1"/>
    </xf>
    <xf numFmtId="0" fontId="105" fillId="24" borderId="145" xfId="0" applyFont="1" applyFill="1" applyBorder="1" applyAlignment="1">
      <alignment horizontal="center" vertical="center" shrinkToFit="1"/>
    </xf>
    <xf numFmtId="0" fontId="126" fillId="24" borderId="141" xfId="0" applyFont="1" applyFill="1" applyBorder="1" applyAlignment="1">
      <alignment horizontal="center" vertical="center" wrapText="1" shrinkToFit="1"/>
    </xf>
    <xf numFmtId="0" fontId="126" fillId="24" borderId="164" xfId="0" applyFont="1" applyFill="1" applyBorder="1" applyAlignment="1">
      <alignment horizontal="center" vertical="center" shrinkToFit="1"/>
    </xf>
    <xf numFmtId="0" fontId="78" fillId="24" borderId="145" xfId="0" applyFont="1" applyFill="1" applyBorder="1" applyAlignment="1">
      <alignment horizontal="center" vertical="center" shrinkToFit="1"/>
    </xf>
    <xf numFmtId="0" fontId="78" fillId="24" borderId="145" xfId="0" applyFont="1" applyFill="1" applyBorder="1" applyAlignment="1">
      <alignment horizontal="center" vertical="center" wrapText="1" shrinkToFit="1"/>
    </xf>
    <xf numFmtId="0" fontId="95" fillId="0" borderId="86" xfId="342" applyFont="1" applyBorder="1" applyAlignment="1">
      <alignment horizontal="center" vertical="center" shrinkToFit="1"/>
    </xf>
    <xf numFmtId="202" fontId="152" fillId="0" borderId="86" xfId="342" applyNumberFormat="1" applyFont="1" applyBorder="1" applyAlignment="1">
      <alignment horizontal="center" vertical="center" shrinkToFit="1"/>
    </xf>
    <xf numFmtId="185" fontId="95" fillId="0" borderId="86" xfId="342" applyNumberFormat="1" applyFont="1" applyBorder="1" applyAlignment="1">
      <alignment horizontal="center" vertical="center" shrinkToFit="1"/>
    </xf>
    <xf numFmtId="0" fontId="95" fillId="0" borderId="62" xfId="342" applyFont="1" applyBorder="1" applyAlignment="1">
      <alignment horizontal="center" vertical="center" shrinkToFit="1"/>
    </xf>
    <xf numFmtId="202" fontId="152" fillId="0" borderId="62" xfId="342" applyNumberFormat="1" applyFont="1" applyBorder="1" applyAlignment="1">
      <alignment horizontal="center" vertical="center" shrinkToFit="1"/>
    </xf>
    <xf numFmtId="185" fontId="95" fillId="0" borderId="62" xfId="342" applyNumberFormat="1" applyFont="1" applyBorder="1" applyAlignment="1">
      <alignment horizontal="center" vertical="center" shrinkToFit="1"/>
    </xf>
    <xf numFmtId="202" fontId="148" fillId="0" borderId="62" xfId="342" applyNumberFormat="1" applyFont="1" applyBorder="1" applyAlignment="1">
      <alignment horizontal="center" vertical="center" shrinkToFit="1"/>
    </xf>
    <xf numFmtId="185" fontId="100" fillId="0" borderId="62" xfId="342" applyNumberFormat="1" applyFont="1" applyBorder="1" applyAlignment="1">
      <alignment horizontal="center" vertical="center" shrinkToFit="1"/>
    </xf>
    <xf numFmtId="189" fontId="78" fillId="0" borderId="49" xfId="353" applyNumberFormat="1" applyFont="1" applyBorder="1" applyAlignment="1">
      <alignment horizontal="center" vertical="center" shrinkToFit="1"/>
    </xf>
    <xf numFmtId="189" fontId="78" fillId="0" borderId="49" xfId="342" applyNumberFormat="1" applyFont="1" applyBorder="1" applyAlignment="1">
      <alignment horizontal="center" vertical="center" shrinkToFit="1"/>
    </xf>
    <xf numFmtId="189" fontId="78" fillId="13" borderId="18" xfId="342" applyNumberFormat="1" applyFont="1" applyFill="1" applyBorder="1" applyAlignment="1">
      <alignment horizontal="center" vertical="center" shrinkToFit="1"/>
    </xf>
    <xf numFmtId="189" fontId="78" fillId="0" borderId="54" xfId="342" applyNumberFormat="1" applyFont="1" applyBorder="1" applyAlignment="1">
      <alignment horizontal="center" vertical="center" shrinkToFit="1"/>
    </xf>
    <xf numFmtId="189" fontId="78" fillId="13" borderId="49" xfId="342" applyNumberFormat="1" applyFont="1" applyFill="1" applyBorder="1" applyAlignment="1">
      <alignment horizontal="center" vertical="center" shrinkToFit="1"/>
    </xf>
    <xf numFmtId="189" fontId="78" fillId="0" borderId="54" xfId="320" applyNumberFormat="1" applyFont="1" applyBorder="1" applyAlignment="1">
      <alignment vertical="center" shrinkToFit="1"/>
    </xf>
    <xf numFmtId="189" fontId="78" fillId="0" borderId="40" xfId="342" applyNumberFormat="1" applyFont="1" applyBorder="1" applyAlignment="1">
      <alignment horizontal="center" vertical="center" shrinkToFit="1"/>
    </xf>
    <xf numFmtId="204" fontId="133" fillId="24" borderId="141" xfId="0" applyNumberFormat="1" applyFont="1" applyFill="1" applyBorder="1" applyAlignment="1">
      <alignment horizontal="center" vertical="center" shrinkToFit="1"/>
    </xf>
    <xf numFmtId="204" fontId="134" fillId="24" borderId="141" xfId="0" applyNumberFormat="1" applyFont="1" applyFill="1" applyBorder="1" applyAlignment="1">
      <alignment horizontal="center" vertical="center" shrinkToFit="1"/>
    </xf>
    <xf numFmtId="204" fontId="78" fillId="0" borderId="54" xfId="320" applyNumberFormat="1" applyFont="1" applyBorder="1" applyAlignment="1">
      <alignment vertical="center" shrinkToFit="1"/>
    </xf>
    <xf numFmtId="189" fontId="133" fillId="24" borderId="141" xfId="0" applyNumberFormat="1" applyFont="1" applyFill="1" applyBorder="1" applyAlignment="1">
      <alignment horizontal="center" vertical="center" shrinkToFit="1"/>
    </xf>
    <xf numFmtId="229" fontId="95" fillId="0" borderId="0" xfId="327" applyNumberFormat="1" applyFont="1" applyAlignment="1">
      <alignment horizontal="center" vertical="center"/>
    </xf>
    <xf numFmtId="220" fontId="78" fillId="0" borderId="54" xfId="352" applyNumberFormat="1" applyFont="1" applyFill="1" applyBorder="1" applyAlignment="1">
      <alignment horizontal="center" vertical="center" shrinkToFit="1"/>
    </xf>
    <xf numFmtId="202" fontId="152" fillId="0" borderId="1" xfId="342" applyNumberFormat="1" applyFont="1" applyBorder="1" applyAlignment="1">
      <alignment horizontal="center" vertical="center" shrinkToFit="1"/>
    </xf>
    <xf numFmtId="202" fontId="152" fillId="3" borderId="1" xfId="342" applyNumberFormat="1" applyFont="1" applyFill="1" applyBorder="1" applyAlignment="1">
      <alignment horizontal="center" vertical="center" shrinkToFit="1"/>
    </xf>
    <xf numFmtId="230" fontId="133" fillId="24" borderId="141" xfId="0" applyNumberFormat="1" applyFont="1" applyFill="1" applyBorder="1" applyAlignment="1">
      <alignment horizontal="center" vertical="center" shrinkToFit="1"/>
    </xf>
    <xf numFmtId="202" fontId="145" fillId="0" borderId="1" xfId="342" applyNumberFormat="1" applyFont="1" applyBorder="1" applyAlignment="1">
      <alignment horizontal="center" vertical="center" shrinkToFit="1"/>
    </xf>
    <xf numFmtId="202" fontId="177" fillId="4" borderId="1" xfId="342" applyNumberFormat="1" applyFont="1" applyFill="1" applyBorder="1" applyAlignment="1">
      <alignment horizontal="center" vertical="center"/>
    </xf>
    <xf numFmtId="202" fontId="225" fillId="0" borderId="0" xfId="342" applyNumberFormat="1" applyFont="1" applyAlignment="1">
      <alignment horizontal="center" vertical="center"/>
    </xf>
    <xf numFmtId="231" fontId="78" fillId="13" borderId="18" xfId="342" applyNumberFormat="1" applyFont="1" applyFill="1" applyBorder="1" applyAlignment="1">
      <alignment horizontal="center" vertical="center" shrinkToFit="1"/>
    </xf>
    <xf numFmtId="231" fontId="78" fillId="13" borderId="49" xfId="342" applyNumberFormat="1" applyFont="1" applyFill="1" applyBorder="1" applyAlignment="1">
      <alignment horizontal="center" vertical="center" shrinkToFit="1"/>
    </xf>
    <xf numFmtId="202" fontId="145" fillId="0" borderId="1" xfId="346" applyNumberFormat="1" applyFont="1" applyBorder="1" applyAlignment="1">
      <alignment horizontal="center" vertical="center" shrinkToFit="1"/>
    </xf>
    <xf numFmtId="0" fontId="78" fillId="0" borderId="17" xfId="342" applyFont="1" applyBorder="1" applyAlignment="1">
      <alignment horizontal="center" vertical="center" wrapText="1" shrinkToFit="1"/>
    </xf>
    <xf numFmtId="0" fontId="78" fillId="0" borderId="62" xfId="342" applyFont="1" applyBorder="1" applyAlignment="1">
      <alignment horizontal="center" vertical="center" wrapText="1" shrinkToFit="1"/>
    </xf>
    <xf numFmtId="0" fontId="78" fillId="0" borderId="18" xfId="342" applyFont="1" applyBorder="1" applyAlignment="1">
      <alignment horizontal="center" vertical="center" wrapText="1" shrinkToFit="1"/>
    </xf>
    <xf numFmtId="0" fontId="179" fillId="14" borderId="19" xfId="359" applyFont="1" applyFill="1" applyBorder="1" applyAlignment="1">
      <alignment horizontal="center" vertical="center"/>
    </xf>
    <xf numFmtId="0" fontId="179" fillId="14" borderId="20" xfId="359" applyFont="1" applyFill="1" applyBorder="1" applyAlignment="1">
      <alignment horizontal="center" vertical="center"/>
    </xf>
    <xf numFmtId="0" fontId="179" fillId="14" borderId="16" xfId="359" applyFont="1" applyFill="1" applyBorder="1" applyAlignment="1">
      <alignment horizontal="center" vertical="center"/>
    </xf>
    <xf numFmtId="202" fontId="180" fillId="0" borderId="23" xfId="336" applyNumberFormat="1" applyFont="1" applyBorder="1" applyAlignment="1">
      <alignment vertical="center" shrinkToFit="1"/>
    </xf>
    <xf numFmtId="202" fontId="180" fillId="0" borderId="0" xfId="336" applyNumberFormat="1" applyFont="1" applyAlignment="1">
      <alignment vertical="center" shrinkToFit="1"/>
    </xf>
    <xf numFmtId="202" fontId="180" fillId="0" borderId="58" xfId="336" applyNumberFormat="1" applyFont="1" applyBorder="1" applyAlignment="1">
      <alignment vertical="center" shrinkToFit="1"/>
    </xf>
    <xf numFmtId="0" fontId="179" fillId="14" borderId="19" xfId="359" applyFont="1" applyFill="1" applyBorder="1" applyAlignment="1">
      <alignment vertical="center"/>
    </xf>
    <xf numFmtId="0" fontId="179" fillId="14" borderId="20" xfId="359" applyFont="1" applyFill="1" applyBorder="1" applyAlignment="1">
      <alignment vertical="center"/>
    </xf>
    <xf numFmtId="0" fontId="179" fillId="14" borderId="16" xfId="359" applyFont="1" applyFill="1" applyBorder="1" applyAlignment="1">
      <alignment vertical="center"/>
    </xf>
    <xf numFmtId="0" fontId="78" fillId="14" borderId="1" xfId="342" applyFont="1" applyFill="1" applyBorder="1" applyAlignment="1">
      <alignment horizontal="center" vertical="center"/>
    </xf>
    <xf numFmtId="202" fontId="78" fillId="0" borderId="19" xfId="342" applyNumberFormat="1" applyFont="1" applyBorder="1" applyAlignment="1">
      <alignment horizontal="center" vertical="center" wrapText="1"/>
    </xf>
    <xf numFmtId="202" fontId="78" fillId="0" borderId="16" xfId="342" applyNumberFormat="1" applyFont="1" applyBorder="1" applyAlignment="1">
      <alignment horizontal="center" vertical="center" wrapText="1"/>
    </xf>
    <xf numFmtId="202" fontId="78" fillId="0" borderId="17" xfId="342" applyNumberFormat="1" applyFont="1" applyBorder="1" applyAlignment="1">
      <alignment horizontal="center" vertical="center" wrapText="1"/>
    </xf>
    <xf numFmtId="202" fontId="78" fillId="0" borderId="62" xfId="342" applyNumberFormat="1" applyFont="1" applyBorder="1" applyAlignment="1">
      <alignment horizontal="center" vertical="center" wrapText="1"/>
    </xf>
    <xf numFmtId="202" fontId="78" fillId="0" borderId="18" xfId="342" applyNumberFormat="1" applyFont="1" applyBorder="1" applyAlignment="1">
      <alignment horizontal="center" vertical="center" wrapText="1"/>
    </xf>
    <xf numFmtId="202" fontId="78" fillId="0" borderId="17" xfId="342" applyNumberFormat="1" applyFont="1" applyBorder="1" applyAlignment="1">
      <alignment horizontal="center" vertical="center" wrapText="1" shrinkToFit="1"/>
    </xf>
    <xf numFmtId="202" fontId="78" fillId="0" borderId="62" xfId="342" applyNumberFormat="1" applyFont="1" applyBorder="1" applyAlignment="1">
      <alignment horizontal="center" vertical="center" wrapText="1" shrinkToFit="1"/>
    </xf>
    <xf numFmtId="202" fontId="78" fillId="0" borderId="18" xfId="342" applyNumberFormat="1" applyFont="1" applyBorder="1" applyAlignment="1">
      <alignment horizontal="center" vertical="center" wrapText="1" shrinkToFit="1"/>
    </xf>
    <xf numFmtId="202" fontId="180" fillId="0" borderId="1" xfId="359" applyNumberFormat="1" applyFont="1" applyBorder="1" applyAlignment="1">
      <alignment horizontal="center" vertical="center" wrapText="1"/>
    </xf>
    <xf numFmtId="202" fontId="180" fillId="0" borderId="1" xfId="359" applyNumberFormat="1" applyFont="1" applyBorder="1" applyAlignment="1">
      <alignment horizontal="center" vertical="center"/>
    </xf>
    <xf numFmtId="202" fontId="180" fillId="0" borderId="17" xfId="359" applyNumberFormat="1" applyFont="1" applyBorder="1" applyAlignment="1">
      <alignment horizontal="center" vertical="center" wrapText="1" shrinkToFit="1"/>
    </xf>
    <xf numFmtId="202" fontId="180" fillId="0" borderId="62" xfId="359" applyNumberFormat="1" applyFont="1" applyBorder="1" applyAlignment="1">
      <alignment horizontal="center" vertical="center" wrapText="1" shrinkToFit="1"/>
    </xf>
    <xf numFmtId="202" fontId="180" fillId="0" borderId="18" xfId="359" applyNumberFormat="1" applyFont="1" applyBorder="1" applyAlignment="1">
      <alignment horizontal="center" vertical="center" wrapText="1" shrinkToFit="1"/>
    </xf>
    <xf numFmtId="202" fontId="180" fillId="0" borderId="22" xfId="359" applyNumberFormat="1" applyFont="1" applyBorder="1" applyAlignment="1">
      <alignment vertical="center" shrinkToFit="1"/>
    </xf>
    <xf numFmtId="202" fontId="180" fillId="0" borderId="21" xfId="359" applyNumberFormat="1" applyFont="1" applyBorder="1" applyAlignment="1">
      <alignment vertical="center" shrinkToFit="1"/>
    </xf>
    <xf numFmtId="202" fontId="180" fillId="0" borderId="25" xfId="359" applyNumberFormat="1" applyFont="1" applyBorder="1" applyAlignment="1">
      <alignment vertical="center" shrinkToFit="1"/>
    </xf>
    <xf numFmtId="202" fontId="180" fillId="0" borderId="23" xfId="359" applyNumberFormat="1" applyFont="1" applyBorder="1" applyAlignment="1">
      <alignment vertical="center" shrinkToFit="1"/>
    </xf>
    <xf numFmtId="202" fontId="180" fillId="0" borderId="0" xfId="359" applyNumberFormat="1" applyFont="1" applyAlignment="1">
      <alignment vertical="center" shrinkToFit="1"/>
    </xf>
    <xf numFmtId="202" fontId="180" fillId="0" borderId="58" xfId="359" applyNumberFormat="1" applyFont="1" applyBorder="1" applyAlignment="1">
      <alignment vertical="center" shrinkToFit="1"/>
    </xf>
    <xf numFmtId="202" fontId="180" fillId="0" borderId="24" xfId="359" applyNumberFormat="1" applyFont="1" applyBorder="1" applyAlignment="1">
      <alignment vertical="center" shrinkToFit="1"/>
    </xf>
    <xf numFmtId="202" fontId="180" fillId="0" borderId="61" xfId="359" applyNumberFormat="1" applyFont="1" applyBorder="1" applyAlignment="1">
      <alignment vertical="center" shrinkToFit="1"/>
    </xf>
    <xf numFmtId="202" fontId="180" fillId="0" borderId="26" xfId="359" applyNumberFormat="1" applyFont="1" applyBorder="1" applyAlignment="1">
      <alignment vertical="center" shrinkToFit="1"/>
    </xf>
    <xf numFmtId="202" fontId="95" fillId="0" borderId="19" xfId="342" applyNumberFormat="1" applyFont="1" applyBorder="1" applyAlignment="1">
      <alignment horizontal="left" vertical="center"/>
    </xf>
    <xf numFmtId="202" fontId="95" fillId="0" borderId="16" xfId="342" applyNumberFormat="1" applyFont="1" applyBorder="1" applyAlignment="1">
      <alignment horizontal="left" vertical="center"/>
    </xf>
    <xf numFmtId="202" fontId="95" fillId="0" borderId="19" xfId="342" applyNumberFormat="1" applyFont="1" applyBorder="1" applyAlignment="1">
      <alignment horizontal="center" vertical="center"/>
    </xf>
    <xf numFmtId="202" fontId="95" fillId="0" borderId="16" xfId="342" applyNumberFormat="1" applyFont="1" applyBorder="1" applyAlignment="1">
      <alignment horizontal="center" vertical="center"/>
    </xf>
    <xf numFmtId="202" fontId="95" fillId="4" borderId="19" xfId="342" applyNumberFormat="1" applyFont="1" applyFill="1" applyBorder="1" applyAlignment="1">
      <alignment horizontal="center" vertical="center"/>
    </xf>
    <xf numFmtId="202" fontId="95" fillId="4" borderId="16" xfId="342" applyNumberFormat="1" applyFont="1" applyFill="1" applyBorder="1" applyAlignment="1">
      <alignment horizontal="center" vertical="center"/>
    </xf>
    <xf numFmtId="202" fontId="180" fillId="0" borderId="24" xfId="336" applyNumberFormat="1" applyFont="1" applyBorder="1" applyAlignment="1">
      <alignment vertical="center" shrinkToFit="1"/>
    </xf>
    <xf numFmtId="202" fontId="180" fillId="0" borderId="61" xfId="336" applyNumberFormat="1" applyFont="1" applyBorder="1" applyAlignment="1">
      <alignment vertical="center" shrinkToFit="1"/>
    </xf>
    <xf numFmtId="202" fontId="180" fillId="0" borderId="26" xfId="336" applyNumberFormat="1" applyFont="1" applyBorder="1" applyAlignment="1">
      <alignment vertical="center" shrinkToFit="1"/>
    </xf>
    <xf numFmtId="202" fontId="180" fillId="0" borderId="22" xfId="336" applyNumberFormat="1" applyFont="1" applyBorder="1" applyAlignment="1">
      <alignment vertical="center" shrinkToFit="1"/>
    </xf>
    <xf numFmtId="202" fontId="180" fillId="0" borderId="21" xfId="336" applyNumberFormat="1" applyFont="1" applyBorder="1" applyAlignment="1">
      <alignment vertical="center" shrinkToFit="1"/>
    </xf>
    <xf numFmtId="202" fontId="180" fillId="0" borderId="25" xfId="336" applyNumberFormat="1" applyFont="1" applyBorder="1" applyAlignment="1">
      <alignment vertical="center" shrinkToFit="1"/>
    </xf>
    <xf numFmtId="202" fontId="180" fillId="0" borderId="17" xfId="359" applyNumberFormat="1" applyFont="1" applyBorder="1" applyAlignment="1">
      <alignment horizontal="left" vertical="center" wrapText="1" shrinkToFit="1"/>
    </xf>
    <xf numFmtId="202" fontId="180" fillId="0" borderId="62" xfId="359" applyNumberFormat="1" applyFont="1" applyBorder="1" applyAlignment="1">
      <alignment horizontal="left" vertical="center" shrinkToFit="1"/>
    </xf>
    <xf numFmtId="202" fontId="180" fillId="0" borderId="18" xfId="359" applyNumberFormat="1" applyFont="1" applyBorder="1" applyAlignment="1">
      <alignment horizontal="left" vertical="center" shrinkToFit="1"/>
    </xf>
    <xf numFmtId="202" fontId="63" fillId="2" borderId="17" xfId="380" quotePrefix="1" applyNumberFormat="1" applyFont="1" applyFill="1" applyBorder="1" applyAlignment="1">
      <alignment vertical="top" wrapText="1"/>
    </xf>
    <xf numFmtId="202" fontId="63" fillId="2" borderId="18" xfId="380" quotePrefix="1" applyNumberFormat="1" applyFont="1" applyFill="1" applyBorder="1" applyAlignment="1">
      <alignment vertical="top"/>
    </xf>
    <xf numFmtId="202" fontId="140" fillId="4" borderId="1" xfId="319" applyNumberFormat="1" applyFont="1" applyFill="1" applyBorder="1" applyAlignment="1">
      <alignment horizontal="center" vertical="center"/>
    </xf>
    <xf numFmtId="202" fontId="142" fillId="4" borderId="1" xfId="319" applyNumberFormat="1" applyFont="1" applyFill="1" applyBorder="1" applyAlignment="1">
      <alignment horizontal="center" vertical="center"/>
    </xf>
    <xf numFmtId="202" fontId="142" fillId="4" borderId="1" xfId="379" applyNumberFormat="1" applyFont="1" applyFill="1" applyBorder="1" applyAlignment="1" applyProtection="1">
      <alignment horizontal="center" vertical="center"/>
      <protection locked="0"/>
    </xf>
    <xf numFmtId="202" fontId="143" fillId="4" borderId="1" xfId="379" applyNumberFormat="1" applyFont="1" applyFill="1" applyBorder="1" applyAlignment="1" applyProtection="1">
      <alignment horizontal="center" vertical="center"/>
      <protection locked="0"/>
    </xf>
    <xf numFmtId="202" fontId="143" fillId="4" borderId="17" xfId="379" applyNumberFormat="1" applyFont="1" applyFill="1" applyBorder="1" applyAlignment="1" applyProtection="1">
      <alignment horizontal="center" vertical="center"/>
      <protection locked="0"/>
    </xf>
    <xf numFmtId="0" fontId="80" fillId="8" borderId="19" xfId="0" applyFont="1" applyFill="1" applyBorder="1" applyAlignment="1">
      <alignment horizontal="center" vertical="center"/>
    </xf>
    <xf numFmtId="0" fontId="80" fillId="8" borderId="20" xfId="0" applyFont="1" applyFill="1" applyBorder="1" applyAlignment="1">
      <alignment horizontal="center" vertical="center"/>
    </xf>
    <xf numFmtId="202" fontId="63" fillId="2" borderId="17" xfId="380" quotePrefix="1" applyNumberFormat="1" applyFont="1" applyFill="1" applyBorder="1" applyAlignment="1">
      <alignment vertical="top" wrapText="1" shrinkToFit="1"/>
    </xf>
    <xf numFmtId="202" fontId="63" fillId="2" borderId="18" xfId="380" quotePrefix="1" applyNumberFormat="1" applyFont="1" applyFill="1" applyBorder="1" applyAlignment="1">
      <alignment vertical="top" wrapText="1" shrinkToFit="1"/>
    </xf>
    <xf numFmtId="202" fontId="70" fillId="4" borderId="17" xfId="319" applyNumberFormat="1" applyFont="1" applyFill="1" applyBorder="1" applyAlignment="1">
      <alignment horizontal="center" vertical="center"/>
    </xf>
    <xf numFmtId="202" fontId="70" fillId="4" borderId="18" xfId="319" applyNumberFormat="1" applyFont="1" applyFill="1" applyBorder="1" applyAlignment="1">
      <alignment horizontal="center" vertical="center"/>
    </xf>
    <xf numFmtId="202" fontId="70" fillId="4" borderId="1" xfId="305" applyNumberFormat="1" applyFont="1" applyFill="1" applyBorder="1" applyAlignment="1" applyProtection="1">
      <alignment horizontal="center" vertical="center"/>
      <protection locked="0"/>
    </xf>
    <xf numFmtId="202" fontId="70" fillId="4" borderId="19" xfId="305" applyNumberFormat="1" applyFont="1" applyFill="1" applyBorder="1" applyAlignment="1" applyProtection="1">
      <alignment horizontal="center" vertical="center"/>
      <protection locked="0"/>
    </xf>
    <xf numFmtId="202" fontId="70" fillId="4" borderId="20" xfId="305" applyNumberFormat="1" applyFont="1" applyFill="1" applyBorder="1" applyAlignment="1" applyProtection="1">
      <alignment horizontal="center" vertical="center"/>
      <protection locked="0"/>
    </xf>
    <xf numFmtId="202" fontId="70" fillId="4" borderId="16" xfId="305" applyNumberFormat="1" applyFont="1" applyFill="1" applyBorder="1" applyAlignment="1" applyProtection="1">
      <alignment horizontal="center" vertical="center"/>
      <protection locked="0"/>
    </xf>
    <xf numFmtId="202" fontId="208" fillId="4" borderId="19" xfId="305" applyNumberFormat="1" applyFont="1" applyFill="1" applyBorder="1" applyAlignment="1" applyProtection="1">
      <alignment horizontal="center" vertical="center"/>
      <protection locked="0"/>
    </xf>
    <xf numFmtId="202" fontId="208" fillId="4" borderId="20" xfId="305" applyNumberFormat="1" applyFont="1" applyFill="1" applyBorder="1" applyAlignment="1" applyProtection="1">
      <alignment horizontal="center" vertical="center"/>
      <protection locked="0"/>
    </xf>
    <xf numFmtId="202" fontId="208" fillId="4" borderId="21" xfId="305" applyNumberFormat="1" applyFont="1" applyFill="1" applyBorder="1" applyAlignment="1" applyProtection="1">
      <alignment horizontal="center" vertical="center"/>
      <protection locked="0"/>
    </xf>
    <xf numFmtId="202" fontId="208" fillId="4" borderId="16" xfId="305" applyNumberFormat="1" applyFont="1" applyFill="1" applyBorder="1" applyAlignment="1" applyProtection="1">
      <alignment horizontal="center" vertical="center"/>
      <protection locked="0"/>
    </xf>
    <xf numFmtId="0" fontId="207" fillId="8" borderId="19" xfId="0" applyFont="1" applyFill="1" applyBorder="1" applyAlignment="1">
      <alignment horizontal="center" vertical="center"/>
    </xf>
    <xf numFmtId="9" fontId="78" fillId="0" borderId="141" xfId="368" applyFont="1" applyFill="1" applyBorder="1" applyAlignment="1">
      <alignment horizontal="right" vertical="center"/>
    </xf>
    <xf numFmtId="9" fontId="78" fillId="0" borderId="142" xfId="368" applyFont="1" applyFill="1" applyBorder="1" applyAlignment="1">
      <alignment horizontal="right" vertical="center"/>
    </xf>
    <xf numFmtId="38" fontId="78" fillId="0" borderId="218" xfId="367" applyNumberFormat="1" applyFont="1" applyBorder="1" applyAlignment="1">
      <alignment horizontal="right" vertical="center"/>
    </xf>
    <xf numFmtId="38" fontId="78" fillId="0" borderId="141" xfId="367" applyNumberFormat="1" applyFont="1" applyBorder="1" applyAlignment="1">
      <alignment horizontal="right" vertical="center"/>
    </xf>
    <xf numFmtId="9" fontId="78" fillId="0" borderId="219" xfId="368" applyFont="1" applyFill="1" applyBorder="1" applyAlignment="1">
      <alignment horizontal="right" vertical="center"/>
    </xf>
    <xf numFmtId="0" fontId="78" fillId="21" borderId="141" xfId="367" applyFont="1" applyFill="1" applyBorder="1" applyAlignment="1">
      <alignment horizontal="center" vertical="center"/>
    </xf>
    <xf numFmtId="0" fontId="78" fillId="21" borderId="167" xfId="367" applyFont="1" applyFill="1" applyBorder="1" applyAlignment="1">
      <alignment horizontal="center" vertical="center"/>
    </xf>
    <xf numFmtId="0" fontId="78" fillId="21" borderId="229" xfId="367" applyFont="1" applyFill="1" applyBorder="1" applyAlignment="1">
      <alignment horizontal="center" vertical="center"/>
    </xf>
    <xf numFmtId="0" fontId="78" fillId="21" borderId="218" xfId="367" applyFont="1" applyFill="1" applyBorder="1" applyAlignment="1">
      <alignment horizontal="center" vertical="center"/>
    </xf>
    <xf numFmtId="0" fontId="79" fillId="21" borderId="207" xfId="367" applyFont="1" applyFill="1" applyBorder="1" applyAlignment="1">
      <alignment horizontal="right" vertical="top" wrapText="1"/>
    </xf>
    <xf numFmtId="0" fontId="79" fillId="21" borderId="207" xfId="367" applyFont="1" applyFill="1" applyBorder="1" applyAlignment="1">
      <alignment horizontal="right" vertical="top"/>
    </xf>
    <xf numFmtId="0" fontId="79" fillId="21" borderId="208" xfId="367" applyFont="1" applyFill="1" applyBorder="1" applyAlignment="1">
      <alignment horizontal="right" vertical="top"/>
    </xf>
    <xf numFmtId="0" fontId="78" fillId="21" borderId="209" xfId="367" applyFont="1" applyFill="1" applyBorder="1" applyAlignment="1">
      <alignment horizontal="center" vertical="center"/>
    </xf>
    <xf numFmtId="0" fontId="78" fillId="21" borderId="196" xfId="367" applyFont="1" applyFill="1" applyBorder="1" applyAlignment="1">
      <alignment horizontal="center" vertical="center"/>
    </xf>
    <xf numFmtId="0" fontId="78" fillId="21" borderId="145" xfId="367" applyFont="1" applyFill="1" applyBorder="1" applyAlignment="1">
      <alignment horizontal="center" vertical="center"/>
    </xf>
    <xf numFmtId="0" fontId="126" fillId="6" borderId="141" xfId="367" applyFont="1" applyFill="1" applyBorder="1" applyAlignment="1">
      <alignment horizontal="center" vertical="center" wrapText="1"/>
    </xf>
    <xf numFmtId="0" fontId="126" fillId="6" borderId="141" xfId="367" applyFont="1" applyFill="1" applyBorder="1" applyAlignment="1">
      <alignment horizontal="center" vertical="center"/>
    </xf>
    <xf numFmtId="0" fontId="126" fillId="6" borderId="142" xfId="367" applyFont="1" applyFill="1" applyBorder="1" applyAlignment="1">
      <alignment horizontal="center" vertical="center"/>
    </xf>
    <xf numFmtId="38" fontId="78" fillId="0" borderId="145" xfId="367" applyNumberFormat="1" applyFont="1" applyBorder="1" applyAlignment="1">
      <alignment horizontal="right" vertical="center"/>
    </xf>
    <xf numFmtId="9" fontId="78" fillId="0" borderId="141" xfId="367" applyNumberFormat="1" applyFont="1" applyBorder="1" applyAlignment="1">
      <alignment horizontal="right" vertical="center"/>
    </xf>
    <xf numFmtId="9" fontId="78" fillId="0" borderId="210" xfId="367" applyNumberFormat="1" applyFont="1" applyBorder="1" applyAlignment="1">
      <alignment horizontal="right" vertical="center"/>
    </xf>
    <xf numFmtId="38" fontId="78" fillId="0" borderId="209" xfId="367" applyNumberFormat="1" applyFont="1" applyBorder="1" applyAlignment="1">
      <alignment horizontal="right" vertical="center"/>
    </xf>
    <xf numFmtId="9" fontId="78" fillId="0" borderId="142" xfId="367" applyNumberFormat="1" applyFont="1" applyBorder="1" applyAlignment="1">
      <alignment horizontal="right" vertical="center"/>
    </xf>
    <xf numFmtId="9" fontId="78" fillId="0" borderId="199" xfId="367" applyNumberFormat="1" applyFont="1" applyBorder="1" applyAlignment="1">
      <alignment horizontal="right" vertical="center"/>
    </xf>
    <xf numFmtId="9" fontId="78" fillId="0" borderId="202" xfId="367" applyNumberFormat="1" applyFont="1" applyBorder="1" applyAlignment="1">
      <alignment horizontal="right" vertical="center"/>
    </xf>
    <xf numFmtId="9" fontId="78" fillId="0" borderId="199" xfId="368" applyFont="1" applyFill="1" applyBorder="1" applyAlignment="1">
      <alignment horizontal="right" vertical="center"/>
    </xf>
    <xf numFmtId="0" fontId="78" fillId="0" borderId="142" xfId="367" applyFont="1" applyBorder="1" applyAlignment="1">
      <alignment horizontal="center" vertical="center"/>
    </xf>
    <xf numFmtId="0" fontId="78" fillId="0" borderId="199" xfId="367" applyFont="1" applyBorder="1" applyAlignment="1">
      <alignment horizontal="center" vertical="center"/>
    </xf>
    <xf numFmtId="9" fontId="78" fillId="0" borderId="220" xfId="368" applyFont="1" applyFill="1" applyBorder="1" applyAlignment="1">
      <alignment horizontal="right" vertical="center"/>
    </xf>
    <xf numFmtId="9" fontId="78" fillId="0" borderId="145" xfId="367" applyNumberFormat="1" applyFont="1" applyBorder="1" applyAlignment="1">
      <alignment horizontal="right" vertical="center"/>
    </xf>
    <xf numFmtId="0" fontId="80" fillId="0" borderId="0" xfId="367" applyFont="1" applyAlignment="1">
      <alignment horizontal="center" vertical="center"/>
    </xf>
    <xf numFmtId="0" fontId="80" fillId="6" borderId="145" xfId="367" applyFont="1" applyFill="1" applyBorder="1" applyAlignment="1">
      <alignment horizontal="center" vertical="center"/>
    </xf>
    <xf numFmtId="0" fontId="80" fillId="6" borderId="141" xfId="367" applyFont="1" applyFill="1" applyBorder="1" applyAlignment="1">
      <alignment horizontal="center" vertical="center"/>
    </xf>
    <xf numFmtId="0" fontId="80" fillId="6" borderId="142" xfId="367" applyFont="1" applyFill="1" applyBorder="1" applyAlignment="1">
      <alignment horizontal="center" vertical="center"/>
    </xf>
    <xf numFmtId="9" fontId="80" fillId="6" borderId="223" xfId="368" applyFont="1" applyFill="1" applyBorder="1" applyAlignment="1">
      <alignment horizontal="right" vertical="center"/>
    </xf>
    <xf numFmtId="9" fontId="80" fillId="6" borderId="224" xfId="368" applyFont="1" applyFill="1" applyBorder="1" applyAlignment="1">
      <alignment horizontal="right" vertical="center"/>
    </xf>
    <xf numFmtId="9" fontId="80" fillId="6" borderId="226" xfId="368" applyFont="1" applyFill="1" applyBorder="1" applyAlignment="1">
      <alignment horizontal="right" vertical="center"/>
    </xf>
    <xf numFmtId="41" fontId="80" fillId="6" borderId="211" xfId="320" applyFont="1" applyFill="1" applyBorder="1">
      <alignment vertical="center"/>
    </xf>
    <xf numFmtId="41" fontId="80" fillId="6" borderId="212" xfId="320" applyFont="1" applyFill="1" applyBorder="1">
      <alignment vertical="center"/>
    </xf>
    <xf numFmtId="9" fontId="80" fillId="6" borderId="213" xfId="367" applyNumberFormat="1" applyFont="1" applyFill="1" applyBorder="1">
      <alignment vertical="center"/>
    </xf>
    <xf numFmtId="9" fontId="80" fillId="6" borderId="214" xfId="367" applyNumberFormat="1" applyFont="1" applyFill="1" applyBorder="1">
      <alignment vertical="center"/>
    </xf>
    <xf numFmtId="9" fontId="80" fillId="6" borderId="215" xfId="367" applyNumberFormat="1" applyFont="1" applyFill="1" applyBorder="1">
      <alignment vertical="center"/>
    </xf>
    <xf numFmtId="41" fontId="80" fillId="6" borderId="145" xfId="320" applyFont="1" applyFill="1" applyBorder="1">
      <alignment vertical="center"/>
    </xf>
    <xf numFmtId="41" fontId="80" fillId="6" borderId="141" xfId="320" applyFont="1" applyFill="1" applyBorder="1">
      <alignment vertical="center"/>
    </xf>
    <xf numFmtId="9" fontId="80" fillId="6" borderId="141" xfId="368" applyFont="1" applyFill="1" applyBorder="1" applyAlignment="1">
      <alignment horizontal="right" vertical="center"/>
    </xf>
    <xf numFmtId="9" fontId="80" fillId="6" borderId="142" xfId="368" applyFont="1" applyFill="1" applyBorder="1" applyAlignment="1">
      <alignment horizontal="right" vertical="center"/>
    </xf>
    <xf numFmtId="41" fontId="80" fillId="6" borderId="221" xfId="320" applyFont="1" applyFill="1" applyBorder="1">
      <alignment vertical="center"/>
    </xf>
    <xf numFmtId="41" fontId="80" fillId="6" borderId="222" xfId="320" applyFont="1" applyFill="1" applyBorder="1">
      <alignment vertical="center"/>
    </xf>
    <xf numFmtId="9" fontId="80" fillId="6" borderId="223" xfId="367" applyNumberFormat="1" applyFont="1" applyFill="1" applyBorder="1">
      <alignment vertical="center"/>
    </xf>
    <xf numFmtId="9" fontId="80" fillId="6" borderId="224" xfId="367" applyNumberFormat="1" applyFont="1" applyFill="1" applyBorder="1">
      <alignment vertical="center"/>
    </xf>
    <xf numFmtId="9" fontId="80" fillId="6" borderId="225" xfId="367" applyNumberFormat="1" applyFont="1" applyFill="1" applyBorder="1">
      <alignment vertical="center"/>
    </xf>
    <xf numFmtId="0" fontId="79" fillId="21" borderId="143" xfId="367" quotePrefix="1" applyFont="1" applyFill="1" applyBorder="1" applyAlignment="1">
      <alignment horizontal="center" vertical="center"/>
    </xf>
    <xf numFmtId="0" fontId="79" fillId="21" borderId="144" xfId="367" quotePrefix="1" applyFont="1" applyFill="1" applyBorder="1" applyAlignment="1">
      <alignment horizontal="center" vertical="center"/>
    </xf>
    <xf numFmtId="0" fontId="79" fillId="21" borderId="227" xfId="367" quotePrefix="1" applyFont="1" applyFill="1" applyBorder="1" applyAlignment="1">
      <alignment horizontal="center" vertical="center"/>
    </xf>
    <xf numFmtId="0" fontId="79" fillId="21" borderId="228" xfId="367" quotePrefix="1" applyFont="1" applyFill="1" applyBorder="1" applyAlignment="1">
      <alignment horizontal="center" vertical="center"/>
    </xf>
    <xf numFmtId="0" fontId="79" fillId="21" borderId="145" xfId="367" quotePrefix="1" applyFont="1" applyFill="1" applyBorder="1" applyAlignment="1">
      <alignment horizontal="center" vertical="center"/>
    </xf>
    <xf numFmtId="0" fontId="79" fillId="21" borderId="141" xfId="367" quotePrefix="1" applyFont="1" applyFill="1" applyBorder="1" applyAlignment="1">
      <alignment horizontal="center" vertical="center"/>
    </xf>
    <xf numFmtId="0" fontId="79" fillId="21" borderId="146" xfId="367" quotePrefix="1" applyFont="1" applyFill="1" applyBorder="1" applyAlignment="1">
      <alignment horizontal="center" vertical="center"/>
    </xf>
    <xf numFmtId="0" fontId="79" fillId="21" borderId="147" xfId="367" quotePrefix="1" applyFont="1" applyFill="1" applyBorder="1" applyAlignment="1">
      <alignment horizontal="center" vertical="center"/>
    </xf>
    <xf numFmtId="0" fontId="79" fillId="21" borderId="216" xfId="367" quotePrefix="1" applyFont="1" applyFill="1" applyBorder="1" applyAlignment="1">
      <alignment horizontal="center" vertical="center"/>
    </xf>
    <xf numFmtId="0" fontId="79" fillId="21" borderId="217" xfId="367" quotePrefix="1" applyFont="1" applyFill="1" applyBorder="1" applyAlignment="1">
      <alignment horizontal="center" vertical="center"/>
    </xf>
    <xf numFmtId="0" fontId="79" fillId="21" borderId="230" xfId="367" quotePrefix="1" applyFont="1" applyFill="1" applyBorder="1" applyAlignment="1">
      <alignment horizontal="center" vertical="center"/>
    </xf>
    <xf numFmtId="0" fontId="80" fillId="21" borderId="204" xfId="367" applyFont="1" applyFill="1" applyBorder="1" applyAlignment="1">
      <alignment horizontal="center" vertical="center"/>
    </xf>
    <xf numFmtId="0" fontId="80" fillId="21" borderId="205" xfId="367" applyFont="1" applyFill="1" applyBorder="1" applyAlignment="1">
      <alignment horizontal="center" vertical="center"/>
    </xf>
    <xf numFmtId="0" fontId="80" fillId="21" borderId="165" xfId="367" applyFont="1" applyFill="1" applyBorder="1" applyAlignment="1">
      <alignment horizontal="center" vertical="center"/>
    </xf>
    <xf numFmtId="0" fontId="80" fillId="21" borderId="169" xfId="367" applyFont="1" applyFill="1" applyBorder="1" applyAlignment="1">
      <alignment horizontal="center" vertical="center"/>
    </xf>
    <xf numFmtId="0" fontId="79" fillId="0" borderId="240" xfId="367" applyFont="1" applyBorder="1" applyAlignment="1">
      <alignment horizontal="center" vertical="center"/>
    </xf>
    <xf numFmtId="0" fontId="79" fillId="0" borderId="171" xfId="367" applyFont="1" applyBorder="1" applyAlignment="1">
      <alignment horizontal="center" vertical="center"/>
    </xf>
    <xf numFmtId="0" fontId="79" fillId="0" borderId="151" xfId="367" applyFont="1" applyBorder="1" applyAlignment="1">
      <alignment horizontal="center" vertical="center"/>
    </xf>
    <xf numFmtId="0" fontId="79" fillId="0" borderId="241" xfId="367" applyFont="1" applyBorder="1" applyAlignment="1">
      <alignment horizontal="center" vertical="center"/>
    </xf>
    <xf numFmtId="0" fontId="79" fillId="0" borderId="165" xfId="367" applyFont="1" applyBorder="1" applyAlignment="1">
      <alignment horizontal="center" vertical="center"/>
    </xf>
    <xf numFmtId="0" fontId="79" fillId="0" borderId="168" xfId="367" applyFont="1" applyBorder="1" applyAlignment="1">
      <alignment horizontal="center" vertical="center"/>
    </xf>
    <xf numFmtId="0" fontId="79" fillId="0" borderId="242" xfId="367" applyFont="1" applyBorder="1" applyAlignment="1">
      <alignment horizontal="center" vertical="center"/>
    </xf>
    <xf numFmtId="0" fontId="79" fillId="0" borderId="176" xfId="367" applyFont="1" applyBorder="1" applyAlignment="1">
      <alignment horizontal="center" vertical="center"/>
    </xf>
    <xf numFmtId="0" fontId="79" fillId="0" borderId="178" xfId="367" applyFont="1" applyBorder="1" applyAlignment="1">
      <alignment horizontal="center" vertical="center"/>
    </xf>
    <xf numFmtId="0" fontId="79" fillId="21" borderId="156" xfId="367" quotePrefix="1" applyFont="1" applyFill="1" applyBorder="1" applyAlignment="1">
      <alignment horizontal="center" vertical="center"/>
    </xf>
    <xf numFmtId="0" fontId="79" fillId="21" borderId="238" xfId="367" quotePrefix="1" applyFont="1" applyFill="1" applyBorder="1" applyAlignment="1">
      <alignment horizontal="center" vertical="center"/>
    </xf>
    <xf numFmtId="0" fontId="79" fillId="21" borderId="243" xfId="367" quotePrefix="1" applyFont="1" applyFill="1" applyBorder="1" applyAlignment="1">
      <alignment horizontal="center" vertical="center"/>
    </xf>
    <xf numFmtId="178" fontId="78" fillId="0" borderId="154" xfId="368" applyNumberFormat="1" applyFont="1" applyFill="1" applyBorder="1" applyAlignment="1">
      <alignment vertical="center"/>
    </xf>
    <xf numFmtId="178" fontId="78" fillId="0" borderId="175" xfId="368" applyNumberFormat="1" applyFont="1" applyFill="1" applyBorder="1" applyAlignment="1">
      <alignment vertical="center"/>
    </xf>
    <xf numFmtId="202" fontId="126" fillId="0" borderId="146" xfId="367" applyNumberFormat="1" applyFont="1" applyBorder="1">
      <alignment vertical="center"/>
    </xf>
    <xf numFmtId="202" fontId="126" fillId="0" borderId="147" xfId="367" applyNumberFormat="1" applyFont="1" applyBorder="1">
      <alignment vertical="center"/>
    </xf>
    <xf numFmtId="178" fontId="78" fillId="0" borderId="167" xfId="368" applyNumberFormat="1" applyFont="1" applyFill="1" applyBorder="1" applyAlignment="1">
      <alignment vertical="center"/>
    </xf>
    <xf numFmtId="178" fontId="78" fillId="0" borderId="164" xfId="368" applyNumberFormat="1" applyFont="1" applyFill="1" applyBorder="1" applyAlignment="1">
      <alignment vertical="center"/>
    </xf>
    <xf numFmtId="0" fontId="126" fillId="0" borderId="167" xfId="367" applyFont="1" applyBorder="1" applyAlignment="1">
      <alignment horizontal="right" vertical="center"/>
    </xf>
    <xf numFmtId="0" fontId="126" fillId="0" borderId="164" xfId="367" applyFont="1" applyBorder="1" applyAlignment="1">
      <alignment horizontal="right" vertical="center"/>
    </xf>
    <xf numFmtId="0" fontId="79" fillId="0" borderId="239" xfId="367" applyFont="1" applyBorder="1" applyAlignment="1">
      <alignment horizontal="center" vertical="center"/>
    </xf>
    <xf numFmtId="0" fontId="79" fillId="0" borderId="141" xfId="367" applyFont="1" applyBorder="1" applyAlignment="1">
      <alignment horizontal="center" vertical="center"/>
    </xf>
    <xf numFmtId="0" fontId="79" fillId="21" borderId="236" xfId="367" applyFont="1" applyFill="1" applyBorder="1" applyAlignment="1">
      <alignment horizontal="center" vertical="center" wrapText="1"/>
    </xf>
    <xf numFmtId="0" fontId="79" fillId="21" borderId="237" xfId="367" applyFont="1" applyFill="1" applyBorder="1" applyAlignment="1">
      <alignment horizontal="center" vertical="center"/>
    </xf>
    <xf numFmtId="0" fontId="79" fillId="21" borderId="239" xfId="367" applyFont="1" applyFill="1" applyBorder="1" applyAlignment="1">
      <alignment horizontal="center" vertical="center" wrapText="1"/>
    </xf>
    <xf numFmtId="0" fontId="79" fillId="21" borderId="141" xfId="367" applyFont="1" applyFill="1" applyBorder="1" applyAlignment="1">
      <alignment horizontal="center" vertical="center"/>
    </xf>
    <xf numFmtId="0" fontId="79" fillId="21" borderId="237" xfId="367" quotePrefix="1" applyFont="1" applyFill="1" applyBorder="1" applyAlignment="1">
      <alignment horizontal="center" vertical="center"/>
    </xf>
    <xf numFmtId="0" fontId="79" fillId="21" borderId="142" xfId="367" quotePrefix="1" applyFont="1" applyFill="1" applyBorder="1" applyAlignment="1">
      <alignment horizontal="center" vertical="center"/>
    </xf>
    <xf numFmtId="178" fontId="81" fillId="6" borderId="190" xfId="368" applyNumberFormat="1" applyFont="1" applyFill="1" applyBorder="1" applyAlignment="1">
      <alignment vertical="center"/>
    </xf>
    <xf numFmtId="178" fontId="81" fillId="6" borderId="188" xfId="368" applyNumberFormat="1" applyFont="1" applyFill="1" applyBorder="1" applyAlignment="1">
      <alignment vertical="center"/>
    </xf>
    <xf numFmtId="178" fontId="81" fillId="6" borderId="191" xfId="368" applyNumberFormat="1" applyFont="1" applyFill="1" applyBorder="1" applyAlignment="1">
      <alignment vertical="center"/>
    </xf>
    <xf numFmtId="9" fontId="78" fillId="6" borderId="175" xfId="368" applyFont="1" applyFill="1" applyBorder="1" applyAlignment="1">
      <alignment horizontal="right" vertical="center"/>
    </xf>
    <xf numFmtId="9" fontId="78" fillId="6" borderId="176" xfId="368" applyFont="1" applyFill="1" applyBorder="1" applyAlignment="1">
      <alignment horizontal="right" vertical="center"/>
    </xf>
    <xf numFmtId="9" fontId="78" fillId="6" borderId="179" xfId="368" applyFont="1" applyFill="1" applyBorder="1" applyAlignment="1">
      <alignment horizontal="right" vertical="center"/>
    </xf>
    <xf numFmtId="0" fontId="80" fillId="21" borderId="147" xfId="367" quotePrefix="1" applyFont="1" applyFill="1" applyBorder="1" applyAlignment="1">
      <alignment horizontal="center" vertical="center"/>
    </xf>
    <xf numFmtId="0" fontId="80" fillId="21" borderId="171" xfId="367" quotePrefix="1" applyFont="1" applyFill="1" applyBorder="1" applyAlignment="1">
      <alignment horizontal="center" vertical="center"/>
    </xf>
    <xf numFmtId="0" fontId="80" fillId="21" borderId="172" xfId="367" quotePrefix="1" applyFont="1" applyFill="1" applyBorder="1" applyAlignment="1">
      <alignment horizontal="center" vertical="center"/>
    </xf>
    <xf numFmtId="0" fontId="80" fillId="21" borderId="203" xfId="367" quotePrefix="1" applyFont="1" applyFill="1" applyBorder="1" applyAlignment="1">
      <alignment horizontal="center" vertical="center"/>
    </xf>
    <xf numFmtId="0" fontId="80" fillId="21" borderId="204" xfId="367" quotePrefix="1" applyFont="1" applyFill="1" applyBorder="1" applyAlignment="1">
      <alignment horizontal="center" vertical="center"/>
    </xf>
    <xf numFmtId="0" fontId="80" fillId="21" borderId="205" xfId="367" quotePrefix="1" applyFont="1" applyFill="1" applyBorder="1" applyAlignment="1">
      <alignment horizontal="center" vertical="center"/>
    </xf>
    <xf numFmtId="0" fontId="79" fillId="21" borderId="199" xfId="367" quotePrefix="1" applyFont="1" applyFill="1" applyBorder="1" applyAlignment="1">
      <alignment horizontal="center" vertical="center"/>
    </xf>
    <xf numFmtId="0" fontId="79" fillId="21" borderId="171" xfId="367" quotePrefix="1" applyFont="1" applyFill="1" applyBorder="1" applyAlignment="1">
      <alignment horizontal="center" vertical="center"/>
    </xf>
    <xf numFmtId="0" fontId="79" fillId="21" borderId="151" xfId="367" quotePrefix="1" applyFont="1" applyFill="1" applyBorder="1" applyAlignment="1">
      <alignment horizontal="center" vertical="center"/>
    </xf>
    <xf numFmtId="178" fontId="81" fillId="6" borderId="175" xfId="368" applyNumberFormat="1" applyFont="1" applyFill="1" applyBorder="1" applyAlignment="1">
      <alignment horizontal="right" vertical="center"/>
    </xf>
    <xf numFmtId="178" fontId="81" fillId="6" borderId="176" xfId="368" applyNumberFormat="1" applyFont="1" applyFill="1" applyBorder="1" applyAlignment="1">
      <alignment horizontal="right" vertical="center"/>
    </xf>
    <xf numFmtId="178" fontId="81" fillId="6" borderId="179" xfId="368" applyNumberFormat="1" applyFont="1" applyFill="1" applyBorder="1" applyAlignment="1">
      <alignment horizontal="right" vertical="center"/>
    </xf>
    <xf numFmtId="0" fontId="80" fillId="6" borderId="156" xfId="367" applyFont="1" applyFill="1" applyBorder="1" applyAlignment="1">
      <alignment horizontal="center" vertical="center"/>
    </xf>
    <xf numFmtId="0" fontId="80" fillId="6" borderId="157" xfId="367" applyFont="1" applyFill="1" applyBorder="1" applyAlignment="1">
      <alignment horizontal="center" vertical="center"/>
    </xf>
    <xf numFmtId="0" fontId="80" fillId="6" borderId="160" xfId="367" applyFont="1" applyFill="1" applyBorder="1" applyAlignment="1">
      <alignment horizontal="center" vertical="center"/>
    </xf>
    <xf numFmtId="0" fontId="80" fillId="6" borderId="175" xfId="367" applyFont="1" applyFill="1" applyBorder="1" applyAlignment="1">
      <alignment horizontal="center" vertical="center"/>
    </xf>
    <xf numFmtId="0" fontId="80" fillId="6" borderId="176" xfId="367" applyFont="1" applyFill="1" applyBorder="1" applyAlignment="1">
      <alignment horizontal="center" vertical="center"/>
    </xf>
    <xf numFmtId="0" fontId="80" fillId="6" borderId="184" xfId="367" applyFont="1" applyFill="1" applyBorder="1" applyAlignment="1">
      <alignment horizontal="center" vertical="center"/>
    </xf>
    <xf numFmtId="0" fontId="78" fillId="6" borderId="192" xfId="367" applyFont="1" applyFill="1" applyBorder="1" applyAlignment="1">
      <alignment horizontal="right" vertical="center"/>
    </xf>
    <xf numFmtId="0" fontId="78" fillId="6" borderId="176" xfId="367" applyFont="1" applyFill="1" applyBorder="1" applyAlignment="1">
      <alignment horizontal="right" vertical="center"/>
    </xf>
    <xf numFmtId="0" fontId="78" fillId="6" borderId="184" xfId="367" applyFont="1" applyFill="1" applyBorder="1" applyAlignment="1">
      <alignment horizontal="right" vertical="center"/>
    </xf>
    <xf numFmtId="0" fontId="78" fillId="6" borderId="178" xfId="367" applyFont="1" applyFill="1" applyBorder="1" applyAlignment="1">
      <alignment horizontal="right" vertical="center"/>
    </xf>
    <xf numFmtId="0" fontId="78" fillId="6" borderId="175" xfId="367" applyFont="1" applyFill="1" applyBorder="1" applyAlignment="1">
      <alignment horizontal="right" vertical="center"/>
    </xf>
    <xf numFmtId="0" fontId="78" fillId="6" borderId="180" xfId="367" applyFont="1" applyFill="1" applyBorder="1" applyAlignment="1">
      <alignment horizontal="right" vertical="center"/>
    </xf>
    <xf numFmtId="178" fontId="81" fillId="6" borderId="187" xfId="368" applyNumberFormat="1" applyFont="1" applyFill="1" applyBorder="1" applyAlignment="1">
      <alignment vertical="center"/>
    </xf>
    <xf numFmtId="178" fontId="81" fillId="6" borderId="189" xfId="368" applyNumberFormat="1" applyFont="1" applyFill="1" applyBorder="1" applyAlignment="1">
      <alignment vertical="center"/>
    </xf>
    <xf numFmtId="202" fontId="126" fillId="6" borderId="156" xfId="368" applyNumberFormat="1" applyFont="1" applyFill="1" applyBorder="1" applyAlignment="1">
      <alignment horizontal="right" vertical="center"/>
    </xf>
    <xf numFmtId="202" fontId="126" fillId="6" borderId="157" xfId="368" applyNumberFormat="1" applyFont="1" applyFill="1" applyBorder="1" applyAlignment="1">
      <alignment horizontal="right" vertical="center"/>
    </xf>
    <xf numFmtId="202" fontId="126" fillId="6" borderId="162" xfId="368" applyNumberFormat="1" applyFont="1" applyFill="1" applyBorder="1" applyAlignment="1">
      <alignment horizontal="right" vertical="center"/>
    </xf>
    <xf numFmtId="202" fontId="126" fillId="6" borderId="183" xfId="367" applyNumberFormat="1" applyFont="1" applyFill="1" applyBorder="1">
      <alignment vertical="center"/>
    </xf>
    <xf numFmtId="202" fontId="126" fillId="6" borderId="157" xfId="367" applyNumberFormat="1" applyFont="1" applyFill="1" applyBorder="1">
      <alignment vertical="center"/>
    </xf>
    <xf numFmtId="202" fontId="126" fillId="6" borderId="161" xfId="367" applyNumberFormat="1" applyFont="1" applyFill="1" applyBorder="1">
      <alignment vertical="center"/>
    </xf>
    <xf numFmtId="202" fontId="126" fillId="6" borderId="156" xfId="367" applyNumberFormat="1" applyFont="1" applyFill="1" applyBorder="1">
      <alignment vertical="center"/>
    </xf>
    <xf numFmtId="0" fontId="80" fillId="6" borderId="164" xfId="367" applyFont="1" applyFill="1" applyBorder="1" applyAlignment="1">
      <alignment horizontal="center" vertical="center"/>
    </xf>
    <xf numFmtId="0" fontId="80" fillId="6" borderId="165" xfId="367" applyFont="1" applyFill="1" applyBorder="1" applyAlignment="1">
      <alignment horizontal="center" vertical="center"/>
    </xf>
    <xf numFmtId="178" fontId="81" fillId="6" borderId="185" xfId="368" applyNumberFormat="1" applyFont="1" applyFill="1" applyBorder="1" applyAlignment="1">
      <alignment vertical="center"/>
    </xf>
    <xf numFmtId="178" fontId="81" fillId="6" borderId="186" xfId="368" applyNumberFormat="1" applyFont="1" applyFill="1" applyBorder="1" applyAlignment="1">
      <alignment vertical="center"/>
    </xf>
    <xf numFmtId="178" fontId="81" fillId="6" borderId="198" xfId="368" applyNumberFormat="1" applyFont="1" applyFill="1" applyBorder="1" applyAlignment="1">
      <alignment vertical="center"/>
    </xf>
    <xf numFmtId="178" fontId="81" fillId="6" borderId="192" xfId="368" applyNumberFormat="1" applyFont="1" applyFill="1" applyBorder="1" applyAlignment="1">
      <alignment vertical="center"/>
    </xf>
    <xf numFmtId="178" fontId="81" fillId="6" borderId="176" xfId="368" applyNumberFormat="1" applyFont="1" applyFill="1" applyBorder="1" applyAlignment="1">
      <alignment vertical="center"/>
    </xf>
    <xf numFmtId="178" fontId="81" fillId="6" borderId="178" xfId="368" applyNumberFormat="1" applyFont="1" applyFill="1" applyBorder="1" applyAlignment="1">
      <alignment vertical="center"/>
    </xf>
    <xf numFmtId="178" fontId="81" fillId="6" borderId="168" xfId="368" applyNumberFormat="1" applyFont="1" applyFill="1" applyBorder="1" applyAlignment="1">
      <alignment vertical="center"/>
    </xf>
    <xf numFmtId="178" fontId="81" fillId="6" borderId="167" xfId="368" applyNumberFormat="1" applyFont="1" applyFill="1" applyBorder="1" applyAlignment="1">
      <alignment vertical="center"/>
    </xf>
    <xf numFmtId="178" fontId="81" fillId="6" borderId="149" xfId="368" applyNumberFormat="1" applyFont="1" applyFill="1" applyBorder="1" applyAlignment="1">
      <alignment vertical="center"/>
    </xf>
    <xf numFmtId="0" fontId="80" fillId="6" borderId="152" xfId="367" applyFont="1" applyFill="1" applyBorder="1" applyAlignment="1">
      <alignment horizontal="center" vertical="center"/>
    </xf>
    <xf numFmtId="0" fontId="80" fillId="6" borderId="0" xfId="367" applyFont="1" applyFill="1" applyAlignment="1">
      <alignment horizontal="center" vertical="center"/>
    </xf>
    <xf numFmtId="202" fontId="126" fillId="6" borderId="158" xfId="367" applyNumberFormat="1" applyFont="1" applyFill="1" applyBorder="1">
      <alignment vertical="center"/>
    </xf>
    <xf numFmtId="202" fontId="126" fillId="6" borderId="159" xfId="367" applyNumberFormat="1" applyFont="1" applyFill="1" applyBorder="1">
      <alignment vertical="center"/>
    </xf>
    <xf numFmtId="202" fontId="126" fillId="6" borderId="195" xfId="367" applyNumberFormat="1" applyFont="1" applyFill="1" applyBorder="1">
      <alignment vertical="center"/>
    </xf>
    <xf numFmtId="202" fontId="126" fillId="6" borderId="206" xfId="367" applyNumberFormat="1" applyFont="1" applyFill="1" applyBorder="1">
      <alignment vertical="center"/>
    </xf>
    <xf numFmtId="202" fontId="126" fillId="6" borderId="182" xfId="367" applyNumberFormat="1" applyFont="1" applyFill="1" applyBorder="1">
      <alignment vertical="center"/>
    </xf>
    <xf numFmtId="202" fontId="126" fillId="6" borderId="149" xfId="367" applyNumberFormat="1" applyFont="1" applyFill="1" applyBorder="1">
      <alignment vertical="center"/>
    </xf>
    <xf numFmtId="202" fontId="126" fillId="24" borderId="156" xfId="368" applyNumberFormat="1" applyFont="1" applyFill="1" applyBorder="1" applyAlignment="1">
      <alignment horizontal="right" vertical="center"/>
    </xf>
    <xf numFmtId="202" fontId="126" fillId="24" borderId="157" xfId="368" applyNumberFormat="1" applyFont="1" applyFill="1" applyBorder="1" applyAlignment="1">
      <alignment horizontal="right" vertical="center"/>
    </xf>
    <xf numFmtId="202" fontId="126" fillId="24" borderId="162" xfId="368" applyNumberFormat="1" applyFont="1" applyFill="1" applyBorder="1" applyAlignment="1">
      <alignment horizontal="right" vertical="center"/>
    </xf>
    <xf numFmtId="0" fontId="80" fillId="24" borderId="175" xfId="367" applyFont="1" applyFill="1" applyBorder="1" applyAlignment="1">
      <alignment horizontal="center" vertical="center"/>
    </xf>
    <xf numFmtId="0" fontId="80" fillId="24" borderId="176" xfId="367" applyFont="1" applyFill="1" applyBorder="1" applyAlignment="1">
      <alignment horizontal="center" vertical="center"/>
    </xf>
    <xf numFmtId="178" fontId="81" fillId="24" borderId="177" xfId="368" applyNumberFormat="1" applyFont="1" applyFill="1" applyBorder="1" applyAlignment="1">
      <alignment vertical="center"/>
    </xf>
    <xf numFmtId="178" fontId="81" fillId="24" borderId="154" xfId="368" applyNumberFormat="1" applyFont="1" applyFill="1" applyBorder="1" applyAlignment="1">
      <alignment vertical="center"/>
    </xf>
    <xf numFmtId="178" fontId="81" fillId="24" borderId="197" xfId="368" applyNumberFormat="1" applyFont="1" applyFill="1" applyBorder="1" applyAlignment="1">
      <alignment vertical="center"/>
    </xf>
    <xf numFmtId="178" fontId="81" fillId="24" borderId="192" xfId="368" applyNumberFormat="1" applyFont="1" applyFill="1" applyBorder="1" applyAlignment="1">
      <alignment vertical="center"/>
    </xf>
    <xf numFmtId="178" fontId="81" fillId="24" borderId="176" xfId="368" applyNumberFormat="1" applyFont="1" applyFill="1" applyBorder="1" applyAlignment="1">
      <alignment vertical="center"/>
    </xf>
    <xf numFmtId="178" fontId="81" fillId="24" borderId="178" xfId="368" applyNumberFormat="1" applyFont="1" applyFill="1" applyBorder="1" applyAlignment="1">
      <alignment vertical="center"/>
    </xf>
    <xf numFmtId="178" fontId="81" fillId="24" borderId="175" xfId="368" applyNumberFormat="1" applyFont="1" applyFill="1" applyBorder="1" applyAlignment="1">
      <alignment horizontal="right" vertical="center"/>
    </xf>
    <xf numFmtId="178" fontId="81" fillId="24" borderId="176" xfId="368" applyNumberFormat="1" applyFont="1" applyFill="1" applyBorder="1" applyAlignment="1">
      <alignment horizontal="right" vertical="center"/>
    </xf>
    <xf numFmtId="178" fontId="81" fillId="24" borderId="179" xfId="368" applyNumberFormat="1" applyFont="1" applyFill="1" applyBorder="1" applyAlignment="1">
      <alignment horizontal="right" vertical="center"/>
    </xf>
    <xf numFmtId="178" fontId="81" fillId="24" borderId="180" xfId="368" applyNumberFormat="1" applyFont="1" applyFill="1" applyBorder="1" applyAlignment="1">
      <alignment vertical="center"/>
    </xf>
    <xf numFmtId="178" fontId="81" fillId="24" borderId="175" xfId="368" applyNumberFormat="1" applyFont="1" applyFill="1" applyBorder="1" applyAlignment="1">
      <alignment vertical="center"/>
    </xf>
    <xf numFmtId="0" fontId="80" fillId="24" borderId="156" xfId="367" applyFont="1" applyFill="1" applyBorder="1" applyAlignment="1">
      <alignment horizontal="center" vertical="center"/>
    </xf>
    <xf numFmtId="0" fontId="80" fillId="24" borderId="157" xfId="367" applyFont="1" applyFill="1" applyBorder="1" applyAlignment="1">
      <alignment horizontal="center" vertical="center"/>
    </xf>
    <xf numFmtId="202" fontId="126" fillId="24" borderId="158" xfId="367" applyNumberFormat="1" applyFont="1" applyFill="1" applyBorder="1">
      <alignment vertical="center"/>
    </xf>
    <xf numFmtId="202" fontId="126" fillId="24" borderId="159" xfId="367" applyNumberFormat="1" applyFont="1" applyFill="1" applyBorder="1">
      <alignment vertical="center"/>
    </xf>
    <xf numFmtId="202" fontId="126" fillId="24" borderId="195" xfId="367" applyNumberFormat="1" applyFont="1" applyFill="1" applyBorder="1">
      <alignment vertical="center"/>
    </xf>
    <xf numFmtId="202" fontId="126" fillId="24" borderId="206" xfId="367" applyNumberFormat="1" applyFont="1" applyFill="1" applyBorder="1">
      <alignment vertical="center"/>
    </xf>
    <xf numFmtId="202" fontId="126" fillId="24" borderId="157" xfId="367" applyNumberFormat="1" applyFont="1" applyFill="1" applyBorder="1">
      <alignment vertical="center"/>
    </xf>
    <xf numFmtId="202" fontId="126" fillId="24" borderId="161" xfId="367" applyNumberFormat="1" applyFont="1" applyFill="1" applyBorder="1">
      <alignment vertical="center"/>
    </xf>
    <xf numFmtId="202" fontId="126" fillId="24" borderId="183" xfId="367" applyNumberFormat="1" applyFont="1" applyFill="1" applyBorder="1">
      <alignment vertical="center"/>
    </xf>
    <xf numFmtId="202" fontId="126" fillId="24" borderId="156" xfId="367" applyNumberFormat="1" applyFont="1" applyFill="1" applyBorder="1">
      <alignment vertical="center"/>
    </xf>
    <xf numFmtId="178" fontId="81" fillId="24" borderId="179" xfId="368" applyNumberFormat="1" applyFont="1" applyFill="1" applyBorder="1" applyAlignment="1">
      <alignment vertical="center"/>
    </xf>
    <xf numFmtId="178" fontId="81" fillId="6" borderId="181" xfId="368" applyNumberFormat="1" applyFont="1" applyFill="1" applyBorder="1" applyAlignment="1">
      <alignment vertical="center"/>
    </xf>
    <xf numFmtId="178" fontId="81" fillId="6" borderId="150" xfId="368" applyNumberFormat="1" applyFont="1" applyFill="1" applyBorder="1" applyAlignment="1">
      <alignment vertical="center"/>
    </xf>
    <xf numFmtId="178" fontId="81" fillId="6" borderId="182" xfId="368" applyNumberFormat="1" applyFont="1" applyFill="1" applyBorder="1" applyAlignment="1">
      <alignment vertical="center"/>
    </xf>
    <xf numFmtId="202" fontId="126" fillId="6" borderId="181" xfId="367" applyNumberFormat="1" applyFont="1" applyFill="1" applyBorder="1">
      <alignment vertical="center"/>
    </xf>
    <xf numFmtId="202" fontId="126" fillId="6" borderId="150" xfId="367" applyNumberFormat="1" applyFont="1" applyFill="1" applyBorder="1">
      <alignment vertical="center"/>
    </xf>
    <xf numFmtId="178" fontId="81" fillId="6" borderId="180" xfId="368" applyNumberFormat="1" applyFont="1" applyFill="1" applyBorder="1" applyAlignment="1">
      <alignment vertical="center"/>
    </xf>
    <xf numFmtId="178" fontId="81" fillId="6" borderId="175" xfId="368" applyNumberFormat="1" applyFont="1" applyFill="1" applyBorder="1" applyAlignment="1">
      <alignment vertical="center"/>
    </xf>
    <xf numFmtId="178" fontId="81" fillId="6" borderId="179" xfId="368" applyNumberFormat="1" applyFont="1" applyFill="1" applyBorder="1" applyAlignment="1">
      <alignment vertical="center"/>
    </xf>
    <xf numFmtId="202" fontId="126" fillId="24" borderId="147" xfId="368" applyNumberFormat="1" applyFont="1" applyFill="1" applyBorder="1" applyAlignment="1">
      <alignment horizontal="right" vertical="center"/>
    </xf>
    <xf numFmtId="202" fontId="126" fillId="24" borderId="171" xfId="368" applyNumberFormat="1" applyFont="1" applyFill="1" applyBorder="1" applyAlignment="1">
      <alignment horizontal="right" vertical="center"/>
    </xf>
    <xf numFmtId="202" fontId="126" fillId="24" borderId="172" xfId="368" applyNumberFormat="1" applyFont="1" applyFill="1" applyBorder="1" applyAlignment="1">
      <alignment horizontal="right" vertical="center"/>
    </xf>
    <xf numFmtId="0" fontId="80" fillId="24" borderId="171" xfId="367" applyFont="1" applyFill="1" applyBorder="1" applyAlignment="1">
      <alignment horizontal="center" vertical="center"/>
    </xf>
    <xf numFmtId="202" fontId="126" fillId="24" borderId="148" xfId="367" applyNumberFormat="1" applyFont="1" applyFill="1" applyBorder="1">
      <alignment vertical="center"/>
    </xf>
    <xf numFmtId="202" fontId="126" fillId="24" borderId="146" xfId="367" applyNumberFormat="1" applyFont="1" applyFill="1" applyBorder="1">
      <alignment vertical="center"/>
    </xf>
    <xf numFmtId="202" fontId="126" fillId="24" borderId="194" xfId="367" applyNumberFormat="1" applyFont="1" applyFill="1" applyBorder="1">
      <alignment vertical="center"/>
    </xf>
    <xf numFmtId="202" fontId="126" fillId="24" borderId="200" xfId="367" applyNumberFormat="1" applyFont="1" applyFill="1" applyBorder="1">
      <alignment vertical="center"/>
    </xf>
    <xf numFmtId="202" fontId="126" fillId="24" borderId="171" xfId="367" applyNumberFormat="1" applyFont="1" applyFill="1" applyBorder="1">
      <alignment vertical="center"/>
    </xf>
    <xf numFmtId="202" fontId="126" fillId="24" borderId="151" xfId="367" applyNumberFormat="1" applyFont="1" applyFill="1" applyBorder="1">
      <alignment vertical="center"/>
    </xf>
    <xf numFmtId="202" fontId="126" fillId="24" borderId="173" xfId="367" applyNumberFormat="1" applyFont="1" applyFill="1" applyBorder="1">
      <alignment vertical="center"/>
    </xf>
    <xf numFmtId="202" fontId="126" fillId="24" borderId="147" xfId="367" applyNumberFormat="1" applyFont="1" applyFill="1" applyBorder="1" applyAlignment="1">
      <alignment horizontal="right" vertical="center"/>
    </xf>
    <xf numFmtId="202" fontId="126" fillId="24" borderId="171" xfId="367" applyNumberFormat="1" applyFont="1" applyFill="1" applyBorder="1" applyAlignment="1">
      <alignment horizontal="right" vertical="center"/>
    </xf>
    <xf numFmtId="202" fontId="126" fillId="24" borderId="151" xfId="367" applyNumberFormat="1" applyFont="1" applyFill="1" applyBorder="1" applyAlignment="1">
      <alignment horizontal="right" vertical="center"/>
    </xf>
    <xf numFmtId="202" fontId="126" fillId="0" borderId="171" xfId="367" applyNumberFormat="1" applyFont="1" applyBorder="1">
      <alignment vertical="center"/>
    </xf>
    <xf numFmtId="202" fontId="126" fillId="0" borderId="151" xfId="367" applyNumberFormat="1" applyFont="1" applyBorder="1">
      <alignment vertical="center"/>
    </xf>
    <xf numFmtId="202" fontId="126" fillId="0" borderId="147" xfId="368" applyNumberFormat="1" applyFont="1" applyBorder="1" applyAlignment="1">
      <alignment horizontal="right" vertical="center"/>
    </xf>
    <xf numFmtId="202" fontId="126" fillId="0" borderId="171" xfId="368" applyNumberFormat="1" applyFont="1" applyBorder="1" applyAlignment="1">
      <alignment horizontal="right" vertical="center"/>
    </xf>
    <xf numFmtId="202" fontId="126" fillId="0" borderId="172" xfId="368" applyNumberFormat="1" applyFont="1" applyBorder="1" applyAlignment="1">
      <alignment horizontal="right" vertical="center"/>
    </xf>
    <xf numFmtId="0" fontId="78" fillId="0" borderId="164" xfId="367" applyFont="1" applyBorder="1" applyAlignment="1">
      <alignment horizontal="center" vertical="center"/>
    </xf>
    <xf numFmtId="0" fontId="78" fillId="0" borderId="165" xfId="367" applyFont="1" applyBorder="1" applyAlignment="1">
      <alignment horizontal="center" vertical="center"/>
    </xf>
    <xf numFmtId="178" fontId="81" fillId="0" borderId="166" xfId="368" applyNumberFormat="1" applyFont="1" applyBorder="1" applyAlignment="1">
      <alignment vertical="center"/>
    </xf>
    <xf numFmtId="178" fontId="81" fillId="0" borderId="167" xfId="368" applyNumberFormat="1" applyFont="1" applyBorder="1" applyAlignment="1">
      <alignment vertical="center"/>
    </xf>
    <xf numFmtId="178" fontId="81" fillId="0" borderId="196" xfId="368" applyNumberFormat="1" applyFont="1" applyBorder="1" applyAlignment="1">
      <alignment vertical="center"/>
    </xf>
    <xf numFmtId="178" fontId="81" fillId="0" borderId="201" xfId="368" applyNumberFormat="1" applyFont="1" applyBorder="1" applyAlignment="1">
      <alignment vertical="center"/>
    </xf>
    <xf numFmtId="178" fontId="81" fillId="0" borderId="165" xfId="368" applyNumberFormat="1" applyFont="1" applyBorder="1" applyAlignment="1">
      <alignment vertical="center"/>
    </xf>
    <xf numFmtId="178" fontId="81" fillId="0" borderId="168" xfId="368" applyNumberFormat="1" applyFont="1" applyBorder="1" applyAlignment="1">
      <alignment vertical="center"/>
    </xf>
    <xf numFmtId="178" fontId="81" fillId="0" borderId="164" xfId="368" applyNumberFormat="1" applyFont="1" applyBorder="1" applyAlignment="1">
      <alignment horizontal="right" vertical="center"/>
    </xf>
    <xf numFmtId="178" fontId="81" fillId="0" borderId="165" xfId="368" applyNumberFormat="1" applyFont="1" applyBorder="1" applyAlignment="1">
      <alignment horizontal="right" vertical="center"/>
    </xf>
    <xf numFmtId="178" fontId="81" fillId="0" borderId="169" xfId="368" applyNumberFormat="1" applyFont="1" applyBorder="1" applyAlignment="1">
      <alignment horizontal="right" vertical="center"/>
    </xf>
    <xf numFmtId="178" fontId="81" fillId="0" borderId="174" xfId="368" applyNumberFormat="1" applyFont="1" applyBorder="1" applyAlignment="1">
      <alignment vertical="center"/>
    </xf>
    <xf numFmtId="178" fontId="81" fillId="0" borderId="164" xfId="368" applyNumberFormat="1" applyFont="1" applyBorder="1" applyAlignment="1">
      <alignment vertical="center"/>
    </xf>
    <xf numFmtId="178" fontId="81" fillId="0" borderId="169" xfId="368" applyNumberFormat="1" applyFont="1" applyBorder="1" applyAlignment="1">
      <alignment vertical="center"/>
    </xf>
    <xf numFmtId="202" fontId="126" fillId="0" borderId="159" xfId="367" applyNumberFormat="1" applyFont="1" applyBorder="1">
      <alignment vertical="center"/>
    </xf>
    <xf numFmtId="202" fontId="126" fillId="0" borderId="156" xfId="368" applyNumberFormat="1" applyFont="1" applyBorder="1" applyAlignment="1">
      <alignment horizontal="right" vertical="center"/>
    </xf>
    <xf numFmtId="202" fontId="126" fillId="0" borderId="157" xfId="368" applyNumberFormat="1" applyFont="1" applyBorder="1" applyAlignment="1">
      <alignment horizontal="right" vertical="center"/>
    </xf>
    <xf numFmtId="202" fontId="126" fillId="0" borderId="162" xfId="368" applyNumberFormat="1" applyFont="1" applyBorder="1" applyAlignment="1">
      <alignment horizontal="right" vertical="center"/>
    </xf>
    <xf numFmtId="178" fontId="81" fillId="0" borderId="170" xfId="368" applyNumberFormat="1" applyFont="1" applyBorder="1" applyAlignment="1">
      <alignment vertical="center"/>
    </xf>
    <xf numFmtId="0" fontId="80" fillId="24" borderId="156" xfId="367" applyFont="1" applyFill="1" applyBorder="1" applyAlignment="1">
      <alignment horizontal="center" vertical="center" textRotation="255"/>
    </xf>
    <xf numFmtId="0" fontId="80" fillId="24" borderId="157" xfId="367" applyFont="1" applyFill="1" applyBorder="1" applyAlignment="1">
      <alignment horizontal="center" vertical="center" textRotation="255"/>
    </xf>
    <xf numFmtId="0" fontId="80" fillId="24" borderId="152" xfId="367" applyFont="1" applyFill="1" applyBorder="1" applyAlignment="1">
      <alignment horizontal="center" vertical="center" textRotation="255"/>
    </xf>
    <xf numFmtId="0" fontId="80" fillId="24" borderId="0" xfId="367" applyFont="1" applyFill="1" applyAlignment="1">
      <alignment horizontal="center" vertical="center" textRotation="255"/>
    </xf>
    <xf numFmtId="0" fontId="78" fillId="0" borderId="156" xfId="367" applyFont="1" applyBorder="1" applyAlignment="1">
      <alignment horizontal="center" vertical="center"/>
    </xf>
    <xf numFmtId="0" fontId="78" fillId="0" borderId="157" xfId="367" applyFont="1" applyBorder="1" applyAlignment="1">
      <alignment horizontal="center" vertical="center"/>
    </xf>
    <xf numFmtId="202" fontId="126" fillId="0" borderId="158" xfId="367" applyNumberFormat="1" applyFont="1" applyBorder="1">
      <alignment vertical="center"/>
    </xf>
    <xf numFmtId="202" fontId="126" fillId="0" borderId="195" xfId="367" applyNumberFormat="1" applyFont="1" applyBorder="1">
      <alignment vertical="center"/>
    </xf>
    <xf numFmtId="202" fontId="126" fillId="0" borderId="206" xfId="367" applyNumberFormat="1" applyFont="1" applyBorder="1">
      <alignment vertical="center"/>
    </xf>
    <xf numFmtId="202" fontId="126" fillId="0" borderId="157" xfId="367" applyNumberFormat="1" applyFont="1" applyBorder="1">
      <alignment vertical="center"/>
    </xf>
    <xf numFmtId="202" fontId="126" fillId="0" borderId="161" xfId="367" applyNumberFormat="1" applyFont="1" applyBorder="1">
      <alignment vertical="center"/>
    </xf>
    <xf numFmtId="202" fontId="126" fillId="0" borderId="163" xfId="367" applyNumberFormat="1" applyFont="1" applyBorder="1">
      <alignment vertical="center"/>
    </xf>
    <xf numFmtId="0" fontId="78" fillId="0" borderId="147" xfId="367" applyFont="1" applyBorder="1" applyAlignment="1">
      <alignment horizontal="center" vertical="center"/>
    </xf>
    <xf numFmtId="0" fontId="78" fillId="0" borderId="171" xfId="367" applyFont="1" applyBorder="1" applyAlignment="1">
      <alignment horizontal="center" vertical="center"/>
    </xf>
    <xf numFmtId="202" fontId="126" fillId="0" borderId="148" xfId="367" applyNumberFormat="1" applyFont="1" applyBorder="1">
      <alignment vertical="center"/>
    </xf>
    <xf numFmtId="202" fontId="126" fillId="0" borderId="194" xfId="367" applyNumberFormat="1" applyFont="1" applyBorder="1">
      <alignment vertical="center"/>
    </xf>
    <xf numFmtId="202" fontId="126" fillId="0" borderId="200" xfId="367" applyNumberFormat="1" applyFont="1" applyBorder="1">
      <alignment vertical="center"/>
    </xf>
    <xf numFmtId="202" fontId="126" fillId="0" borderId="173" xfId="367" applyNumberFormat="1" applyFont="1" applyBorder="1">
      <alignment vertical="center"/>
    </xf>
    <xf numFmtId="0" fontId="78" fillId="21" borderId="149" xfId="367" applyFont="1" applyFill="1" applyBorder="1" applyAlignment="1">
      <alignment horizontal="center" vertical="center"/>
    </xf>
    <xf numFmtId="0" fontId="78" fillId="21" borderId="152" xfId="367" applyFont="1" applyFill="1" applyBorder="1" applyAlignment="1">
      <alignment horizontal="center" vertical="center"/>
    </xf>
    <xf numFmtId="0" fontId="78" fillId="21" borderId="153" xfId="367" applyFont="1" applyFill="1" applyBorder="1" applyAlignment="1">
      <alignment horizontal="center" vertical="center"/>
    </xf>
    <xf numFmtId="0" fontId="78" fillId="21" borderId="146" xfId="367" applyFont="1" applyFill="1" applyBorder="1" applyAlignment="1">
      <alignment horizontal="center" vertical="center"/>
    </xf>
    <xf numFmtId="0" fontId="78" fillId="21" borderId="154" xfId="367" applyFont="1" applyFill="1" applyBorder="1" applyAlignment="1">
      <alignment horizontal="center" vertical="center"/>
    </xf>
    <xf numFmtId="0" fontId="78" fillId="21" borderId="155" xfId="367" applyFont="1" applyFill="1" applyBorder="1" applyAlignment="1">
      <alignment horizontal="center" vertical="center"/>
    </xf>
    <xf numFmtId="0" fontId="79" fillId="21" borderId="141" xfId="367" applyFont="1" applyFill="1" applyBorder="1" applyAlignment="1">
      <alignment horizontal="center" vertical="center" wrapText="1"/>
    </xf>
    <xf numFmtId="0" fontId="79" fillId="21" borderId="142" xfId="367" applyFont="1" applyFill="1" applyBorder="1" applyAlignment="1">
      <alignment horizontal="center" vertical="center"/>
    </xf>
    <xf numFmtId="0" fontId="79" fillId="21" borderId="146" xfId="367" applyFont="1" applyFill="1" applyBorder="1" applyAlignment="1">
      <alignment horizontal="center" vertical="center" wrapText="1"/>
    </xf>
    <xf numFmtId="0" fontId="79" fillId="21" borderId="146" xfId="367" applyFont="1" applyFill="1" applyBorder="1" applyAlignment="1">
      <alignment horizontal="center" vertical="center"/>
    </xf>
    <xf numFmtId="0" fontId="79" fillId="21" borderId="147" xfId="367" applyFont="1" applyFill="1" applyBorder="1" applyAlignment="1">
      <alignment horizontal="center" vertical="center"/>
    </xf>
    <xf numFmtId="0" fontId="79" fillId="21" borderId="144" xfId="367" applyFont="1" applyFill="1" applyBorder="1" applyAlignment="1">
      <alignment horizontal="center" vertical="center"/>
    </xf>
    <xf numFmtId="0" fontId="79" fillId="21" borderId="193" xfId="367" applyFont="1" applyFill="1" applyBorder="1" applyAlignment="1">
      <alignment horizontal="center" vertical="center"/>
    </xf>
    <xf numFmtId="0" fontId="78" fillId="21" borderId="151" xfId="367" applyFont="1" applyFill="1" applyBorder="1" applyAlignment="1">
      <alignment horizontal="center" vertical="center"/>
    </xf>
    <xf numFmtId="202" fontId="126" fillId="6" borderId="156" xfId="368" applyNumberFormat="1" applyFont="1" applyFill="1" applyBorder="1" applyAlignment="1">
      <alignment vertical="center"/>
    </xf>
    <xf numFmtId="202" fontId="126" fillId="6" borderId="157" xfId="368" applyNumberFormat="1" applyFont="1" applyFill="1" applyBorder="1" applyAlignment="1">
      <alignment vertical="center"/>
    </xf>
    <xf numFmtId="202" fontId="126" fillId="6" borderId="163" xfId="367" applyNumberFormat="1" applyFont="1" applyFill="1" applyBorder="1">
      <alignment vertical="center"/>
    </xf>
    <xf numFmtId="202" fontId="126" fillId="6" borderId="162" xfId="368" applyNumberFormat="1" applyFont="1" applyFill="1" applyBorder="1" applyAlignment="1">
      <alignment vertical="center"/>
    </xf>
    <xf numFmtId="0" fontId="80" fillId="21" borderId="200" xfId="367" quotePrefix="1" applyFont="1" applyFill="1" applyBorder="1" applyAlignment="1">
      <alignment horizontal="center" vertical="center"/>
    </xf>
    <xf numFmtId="0" fontId="80" fillId="21" borderId="231" xfId="367" quotePrefix="1" applyFont="1" applyFill="1" applyBorder="1" applyAlignment="1">
      <alignment horizontal="center" vertical="center"/>
    </xf>
    <xf numFmtId="0" fontId="80" fillId="21" borderId="192" xfId="367" quotePrefix="1" applyFont="1" applyFill="1" applyBorder="1" applyAlignment="1">
      <alignment horizontal="center" vertical="center"/>
    </xf>
    <xf numFmtId="0" fontId="80" fillId="21" borderId="176" xfId="367" quotePrefix="1" applyFont="1" applyFill="1" applyBorder="1" applyAlignment="1">
      <alignment horizontal="center" vertical="center"/>
    </xf>
    <xf numFmtId="0" fontId="80" fillId="21" borderId="184" xfId="367" quotePrefix="1" applyFont="1" applyFill="1" applyBorder="1" applyAlignment="1">
      <alignment horizontal="center" vertical="center"/>
    </xf>
    <xf numFmtId="0" fontId="80" fillId="21" borderId="151" xfId="367" quotePrefix="1" applyFont="1" applyFill="1" applyBorder="1" applyAlignment="1">
      <alignment horizontal="center" vertical="center"/>
    </xf>
    <xf numFmtId="0" fontId="80" fillId="21" borderId="178" xfId="367" quotePrefix="1" applyFont="1" applyFill="1" applyBorder="1" applyAlignment="1">
      <alignment horizontal="center" vertical="center"/>
    </xf>
    <xf numFmtId="204" fontId="78" fillId="24" borderId="142" xfId="320" applyNumberFormat="1" applyFont="1" applyFill="1" applyBorder="1" applyAlignment="1">
      <alignment horizontal="center" vertical="center"/>
    </xf>
    <xf numFmtId="204" fontId="78" fillId="24" borderId="145" xfId="320" applyNumberFormat="1" applyFont="1" applyFill="1" applyBorder="1" applyAlignment="1">
      <alignment horizontal="center" vertical="center"/>
    </xf>
    <xf numFmtId="0" fontId="78" fillId="24" borderId="142" xfId="0" applyFont="1" applyFill="1" applyBorder="1" applyAlignment="1">
      <alignment horizontal="center" vertical="center"/>
    </xf>
    <xf numFmtId="0" fontId="78" fillId="24" borderId="145" xfId="0" applyFont="1" applyFill="1" applyBorder="1" applyAlignment="1">
      <alignment horizontal="center" vertical="center"/>
    </xf>
    <xf numFmtId="0" fontId="78" fillId="24" borderId="147" xfId="0" applyFont="1" applyFill="1" applyBorder="1" applyAlignment="1">
      <alignment horizontal="center" vertical="center"/>
    </xf>
    <xf numFmtId="0" fontId="78" fillId="24" borderId="151" xfId="0" applyFont="1" applyFill="1" applyBorder="1" applyAlignment="1">
      <alignment horizontal="center" vertical="center"/>
    </xf>
    <xf numFmtId="0" fontId="78" fillId="24" borderId="164" xfId="0" applyFont="1" applyFill="1" applyBorder="1" applyAlignment="1">
      <alignment horizontal="center" vertical="center"/>
    </xf>
    <xf numFmtId="0" fontId="78" fillId="24" borderId="168" xfId="0" applyFont="1" applyFill="1" applyBorder="1" applyAlignment="1">
      <alignment horizontal="center" vertical="center"/>
    </xf>
    <xf numFmtId="0" fontId="78" fillId="24" borderId="146" xfId="0" applyFont="1" applyFill="1" applyBorder="1" applyAlignment="1">
      <alignment horizontal="center" vertical="center" wrapText="1"/>
    </xf>
    <xf numFmtId="0" fontId="78" fillId="24" borderId="149" xfId="0" applyFont="1" applyFill="1" applyBorder="1" applyAlignment="1">
      <alignment horizontal="center" vertical="center"/>
    </xf>
    <xf numFmtId="0" fontId="78" fillId="24" borderId="146" xfId="0" applyFont="1" applyFill="1" applyBorder="1" applyAlignment="1">
      <alignment horizontal="center" vertical="center"/>
    </xf>
    <xf numFmtId="0" fontId="78" fillId="24" borderId="164" xfId="0" applyFont="1" applyFill="1" applyBorder="1" applyAlignment="1">
      <alignment horizontal="right" vertical="center"/>
    </xf>
    <xf numFmtId="0" fontId="78" fillId="24" borderId="145" xfId="0" applyFont="1" applyFill="1" applyBorder="1" applyAlignment="1">
      <alignment horizontal="right" vertical="center"/>
    </xf>
    <xf numFmtId="41" fontId="78" fillId="24" borderId="142" xfId="320" applyFont="1" applyFill="1" applyBorder="1" applyAlignment="1">
      <alignment horizontal="center" vertical="center"/>
    </xf>
    <xf numFmtId="41" fontId="78" fillId="24" borderId="145" xfId="320" applyFont="1" applyFill="1" applyBorder="1" applyAlignment="1">
      <alignment horizontal="center" vertical="center"/>
    </xf>
    <xf numFmtId="0" fontId="114" fillId="24" borderId="146" xfId="0" applyFont="1" applyFill="1" applyBorder="1" applyAlignment="1">
      <alignment horizontal="center" vertical="center"/>
    </xf>
    <xf numFmtId="0" fontId="114" fillId="24" borderId="149" xfId="0" applyFont="1" applyFill="1" applyBorder="1" applyAlignment="1">
      <alignment horizontal="center" vertical="center"/>
    </xf>
    <xf numFmtId="0" fontId="114" fillId="24" borderId="167" xfId="0" applyFont="1" applyFill="1" applyBorder="1" applyAlignment="1">
      <alignment horizontal="center" vertical="center"/>
    </xf>
    <xf numFmtId="0" fontId="78" fillId="24" borderId="199" xfId="0" applyFont="1" applyFill="1" applyBorder="1" applyAlignment="1">
      <alignment horizontal="center" vertical="center"/>
    </xf>
    <xf numFmtId="0" fontId="78" fillId="24" borderId="146" xfId="0" applyFont="1" applyFill="1" applyBorder="1">
      <alignment vertical="center"/>
    </xf>
    <xf numFmtId="0" fontId="78" fillId="24" borderId="149" xfId="0" applyFont="1" applyFill="1" applyBorder="1">
      <alignment vertical="center"/>
    </xf>
    <xf numFmtId="0" fontId="78" fillId="24" borderId="167" xfId="0" applyFont="1" applyFill="1" applyBorder="1">
      <alignment vertical="center"/>
    </xf>
    <xf numFmtId="0" fontId="114" fillId="21" borderId="142" xfId="0" quotePrefix="1" applyFont="1" applyFill="1" applyBorder="1" applyAlignment="1">
      <alignment horizontal="center" vertical="center"/>
    </xf>
    <xf numFmtId="0" fontId="114" fillId="21" borderId="199" xfId="0" quotePrefix="1" applyFont="1" applyFill="1" applyBorder="1" applyAlignment="1">
      <alignment horizontal="center" vertical="center"/>
    </xf>
    <xf numFmtId="0" fontId="114" fillId="21" borderId="145" xfId="0" quotePrefix="1" applyFont="1" applyFill="1" applyBorder="1" applyAlignment="1">
      <alignment horizontal="center" vertical="center"/>
    </xf>
    <xf numFmtId="0" fontId="78" fillId="24" borderId="146" xfId="0" applyFont="1" applyFill="1" applyBorder="1" applyAlignment="1">
      <alignment horizontal="left" vertical="center" wrapText="1"/>
    </xf>
    <xf numFmtId="0" fontId="78" fillId="24" borderId="149" xfId="0" applyFont="1" applyFill="1" applyBorder="1" applyAlignment="1">
      <alignment horizontal="left" vertical="center" wrapText="1"/>
    </xf>
    <xf numFmtId="0" fontId="78" fillId="24" borderId="167" xfId="0" applyFont="1" applyFill="1" applyBorder="1" applyAlignment="1">
      <alignment horizontal="left" vertical="center" wrapText="1"/>
    </xf>
    <xf numFmtId="0" fontId="114" fillId="24" borderId="146" xfId="0" applyFont="1" applyFill="1" applyBorder="1" applyAlignment="1">
      <alignment horizontal="center" vertical="center" wrapText="1"/>
    </xf>
    <xf numFmtId="0" fontId="78" fillId="24" borderId="167" xfId="0" applyFont="1" applyFill="1" applyBorder="1" applyAlignment="1">
      <alignment horizontal="center" vertical="center"/>
    </xf>
    <xf numFmtId="0" fontId="78" fillId="24" borderId="146" xfId="0" applyFont="1" applyFill="1" applyBorder="1" applyAlignment="1">
      <alignment vertical="center" wrapText="1"/>
    </xf>
    <xf numFmtId="0" fontId="78" fillId="24" borderId="149" xfId="0" applyFont="1" applyFill="1" applyBorder="1" applyAlignment="1">
      <alignment vertical="center" wrapText="1"/>
    </xf>
    <xf numFmtId="0" fontId="78" fillId="24" borderId="167" xfId="0" applyFont="1" applyFill="1" applyBorder="1" applyAlignment="1">
      <alignment vertical="center" wrapText="1"/>
    </xf>
    <xf numFmtId="41" fontId="92" fillId="4" borderId="1" xfId="323" applyFont="1" applyFill="1" applyBorder="1" applyAlignment="1">
      <alignment horizontal="center" vertical="center"/>
    </xf>
    <xf numFmtId="0" fontId="92" fillId="4" borderId="17" xfId="321" applyFont="1" applyFill="1" applyBorder="1" applyAlignment="1">
      <alignment horizontal="center" vertical="center"/>
    </xf>
    <xf numFmtId="0" fontId="92" fillId="4" borderId="18" xfId="321" applyFont="1" applyFill="1" applyBorder="1" applyAlignment="1">
      <alignment horizontal="center" vertical="center"/>
    </xf>
    <xf numFmtId="41" fontId="92" fillId="4" borderId="19" xfId="323" applyFont="1" applyFill="1" applyBorder="1" applyAlignment="1">
      <alignment horizontal="center" vertical="center"/>
    </xf>
    <xf numFmtId="41" fontId="92" fillId="4" borderId="16" xfId="323" applyFont="1" applyFill="1" applyBorder="1" applyAlignment="1">
      <alignment horizontal="center" vertical="center"/>
    </xf>
    <xf numFmtId="0" fontId="92" fillId="4" borderId="17" xfId="316" applyFont="1" applyFill="1" applyBorder="1" applyAlignment="1">
      <alignment horizontal="center" vertical="center"/>
    </xf>
    <xf numFmtId="0" fontId="92" fillId="4" borderId="18" xfId="316" applyFont="1" applyFill="1" applyBorder="1" applyAlignment="1">
      <alignment horizontal="center" vertical="center"/>
    </xf>
    <xf numFmtId="41" fontId="92" fillId="4" borderId="1" xfId="305" applyFont="1" applyFill="1" applyBorder="1" applyAlignment="1">
      <alignment horizontal="center" vertical="center"/>
    </xf>
    <xf numFmtId="202" fontId="68" fillId="6" borderId="1" xfId="305" applyNumberFormat="1" applyFont="1" applyFill="1" applyBorder="1" applyAlignment="1">
      <alignment horizontal="center" vertical="center"/>
    </xf>
    <xf numFmtId="202" fontId="68" fillId="17" borderId="17" xfId="305" applyNumberFormat="1" applyFont="1" applyFill="1" applyBorder="1" applyAlignment="1">
      <alignment horizontal="center" vertical="center" wrapText="1"/>
    </xf>
    <xf numFmtId="202" fontId="68" fillId="17" borderId="18" xfId="305" applyNumberFormat="1" applyFont="1" applyFill="1" applyBorder="1" applyAlignment="1">
      <alignment horizontal="center" vertical="center"/>
    </xf>
    <xf numFmtId="202" fontId="68" fillId="4" borderId="19" xfId="305" applyNumberFormat="1" applyFont="1" applyFill="1" applyBorder="1" applyAlignment="1">
      <alignment horizontal="center" vertical="center"/>
    </xf>
    <xf numFmtId="202" fontId="68" fillId="4" borderId="20" xfId="305" applyNumberFormat="1" applyFont="1" applyFill="1" applyBorder="1" applyAlignment="1">
      <alignment horizontal="center" vertical="center"/>
    </xf>
    <xf numFmtId="202" fontId="68" fillId="4" borderId="16" xfId="305" applyNumberFormat="1" applyFont="1" applyFill="1" applyBorder="1" applyAlignment="1">
      <alignment horizontal="center" vertical="center"/>
    </xf>
    <xf numFmtId="202" fontId="68" fillId="4" borderId="17" xfId="305" applyNumberFormat="1" applyFont="1" applyFill="1" applyBorder="1" applyAlignment="1">
      <alignment horizontal="center" vertical="center"/>
    </xf>
    <xf numFmtId="202" fontId="68" fillId="4" borderId="18" xfId="305" applyNumberFormat="1" applyFont="1" applyFill="1" applyBorder="1" applyAlignment="1">
      <alignment horizontal="center" vertical="center"/>
    </xf>
    <xf numFmtId="202" fontId="68" fillId="4" borderId="17" xfId="305" applyNumberFormat="1" applyFont="1" applyFill="1" applyBorder="1" applyAlignment="1">
      <alignment horizontal="center" vertical="center" wrapText="1"/>
    </xf>
    <xf numFmtId="41" fontId="69" fillId="21" borderId="17" xfId="305" applyFont="1" applyFill="1" applyBorder="1" applyAlignment="1">
      <alignment horizontal="center" vertical="center"/>
    </xf>
    <xf numFmtId="41" fontId="69" fillId="21" borderId="18" xfId="305" applyFont="1" applyFill="1" applyBorder="1" applyAlignment="1">
      <alignment horizontal="center" vertical="center"/>
    </xf>
    <xf numFmtId="41" fontId="69" fillId="21" borderId="19" xfId="305" applyFont="1" applyFill="1" applyBorder="1" applyAlignment="1">
      <alignment horizontal="center" vertical="center"/>
    </xf>
    <xf numFmtId="41" fontId="69" fillId="21" borderId="20" xfId="305" applyFont="1" applyFill="1" applyBorder="1" applyAlignment="1">
      <alignment horizontal="center" vertical="center"/>
    </xf>
    <xf numFmtId="41" fontId="69" fillId="21" borderId="16" xfId="305" applyFont="1" applyFill="1" applyBorder="1" applyAlignment="1">
      <alignment horizontal="center" vertical="center"/>
    </xf>
    <xf numFmtId="0" fontId="69" fillId="6" borderId="19" xfId="369" applyFont="1" applyFill="1" applyBorder="1" applyAlignment="1">
      <alignment horizontal="center" vertical="center"/>
    </xf>
    <xf numFmtId="0" fontId="69" fillId="6" borderId="16" xfId="369" applyFont="1" applyFill="1" applyBorder="1" applyAlignment="1">
      <alignment horizontal="center" vertical="center"/>
    </xf>
    <xf numFmtId="41" fontId="69" fillId="21" borderId="17" xfId="305" applyFont="1" applyFill="1" applyBorder="1" applyAlignment="1">
      <alignment horizontal="center" vertical="center" wrapText="1"/>
    </xf>
    <xf numFmtId="41" fontId="69" fillId="21" borderId="18" xfId="305" applyFont="1" applyFill="1" applyBorder="1" applyAlignment="1">
      <alignment horizontal="center" vertical="center" wrapText="1"/>
    </xf>
    <xf numFmtId="41" fontId="89" fillId="4" borderId="29" xfId="305" applyFont="1" applyFill="1" applyBorder="1" applyAlignment="1">
      <alignment horizontal="center" vertical="center"/>
    </xf>
    <xf numFmtId="41" fontId="89" fillId="4" borderId="27" xfId="305" applyFont="1" applyFill="1" applyBorder="1" applyAlignment="1">
      <alignment horizontal="center" vertical="center"/>
    </xf>
    <xf numFmtId="41" fontId="89" fillId="4" borderId="28" xfId="305" applyFont="1" applyFill="1" applyBorder="1" applyAlignment="1">
      <alignment horizontal="center" vertical="center"/>
    </xf>
    <xf numFmtId="0" fontId="89" fillId="4" borderId="29" xfId="318" applyFont="1" applyFill="1" applyBorder="1" applyAlignment="1">
      <alignment horizontal="center" vertical="center" shrinkToFit="1"/>
    </xf>
    <xf numFmtId="0" fontId="89" fillId="4" borderId="28" xfId="318" applyFont="1" applyFill="1" applyBorder="1" applyAlignment="1">
      <alignment horizontal="center" vertical="center" shrinkToFit="1"/>
    </xf>
    <xf numFmtId="38" fontId="89" fillId="5" borderId="22" xfId="318" applyNumberFormat="1" applyFont="1" applyFill="1" applyBorder="1" applyAlignment="1">
      <alignment horizontal="center" vertical="center" wrapText="1"/>
    </xf>
    <xf numFmtId="38" fontId="89" fillId="5" borderId="23" xfId="318" applyNumberFormat="1" applyFont="1" applyFill="1" applyBorder="1" applyAlignment="1">
      <alignment horizontal="center" vertical="center" wrapText="1"/>
    </xf>
    <xf numFmtId="38" fontId="89" fillId="5" borderId="24" xfId="318" applyNumberFormat="1" applyFont="1" applyFill="1" applyBorder="1" applyAlignment="1">
      <alignment horizontal="center" vertical="center" wrapText="1"/>
    </xf>
    <xf numFmtId="0" fontId="89" fillId="11" borderId="19" xfId="318" applyFont="1" applyFill="1" applyBorder="1" applyAlignment="1">
      <alignment horizontal="center"/>
    </xf>
    <xf numFmtId="0" fontId="89" fillId="11" borderId="16" xfId="318" applyFont="1" applyFill="1" applyBorder="1" applyAlignment="1">
      <alignment horizontal="center"/>
    </xf>
    <xf numFmtId="38" fontId="89" fillId="3" borderId="19" xfId="318" applyNumberFormat="1" applyFont="1" applyFill="1" applyBorder="1" applyAlignment="1">
      <alignment horizontal="center" vertical="center"/>
    </xf>
    <xf numFmtId="38" fontId="89" fillId="3" borderId="16" xfId="318" applyNumberFormat="1" applyFont="1" applyFill="1" applyBorder="1" applyAlignment="1">
      <alignment horizontal="center" vertical="center"/>
    </xf>
    <xf numFmtId="38" fontId="89" fillId="0" borderId="19" xfId="318" applyNumberFormat="1" applyFont="1" applyBorder="1" applyAlignment="1">
      <alignment horizontal="center" vertical="center"/>
    </xf>
    <xf numFmtId="38" fontId="89" fillId="0" borderId="16" xfId="318" applyNumberFormat="1" applyFont="1" applyBorder="1" applyAlignment="1">
      <alignment horizontal="center" vertical="center"/>
    </xf>
    <xf numFmtId="0" fontId="89" fillId="4" borderId="22" xfId="318" applyFont="1" applyFill="1" applyBorder="1" applyAlignment="1">
      <alignment horizontal="center" vertical="center"/>
    </xf>
    <xf numFmtId="0" fontId="89" fillId="4" borderId="25" xfId="318" applyFont="1" applyFill="1" applyBorder="1" applyAlignment="1">
      <alignment horizontal="center" vertical="center"/>
    </xf>
    <xf numFmtId="0" fontId="89" fillId="4" borderId="24" xfId="318" applyFont="1" applyFill="1" applyBorder="1" applyAlignment="1">
      <alignment horizontal="center" vertical="center"/>
    </xf>
    <xf numFmtId="0" fontId="89" fillId="4" borderId="26" xfId="318" applyFont="1" applyFill="1" applyBorder="1" applyAlignment="1">
      <alignment horizontal="center" vertical="center"/>
    </xf>
    <xf numFmtId="0" fontId="92" fillId="4" borderId="17" xfId="328" applyFont="1" applyFill="1" applyBorder="1" applyAlignment="1">
      <alignment horizontal="center" vertical="center" wrapText="1"/>
    </xf>
    <xf numFmtId="0" fontId="92" fillId="4" borderId="18" xfId="328" applyFont="1" applyFill="1" applyBorder="1" applyAlignment="1">
      <alignment horizontal="center" vertical="center" wrapText="1"/>
    </xf>
    <xf numFmtId="41" fontId="92" fillId="2" borderId="19" xfId="329" applyFont="1" applyFill="1" applyBorder="1" applyAlignment="1">
      <alignment horizontal="center" vertical="center"/>
    </xf>
    <xf numFmtId="41" fontId="92" fillId="2" borderId="16" xfId="329" applyFont="1" applyFill="1" applyBorder="1" applyAlignment="1">
      <alignment horizontal="center" vertical="center"/>
    </xf>
    <xf numFmtId="41" fontId="92" fillId="4" borderId="1" xfId="329" applyFont="1" applyFill="1" applyBorder="1" applyAlignment="1">
      <alignment horizontal="center" vertical="center"/>
    </xf>
    <xf numFmtId="0" fontId="92" fillId="4" borderId="1" xfId="328" applyFont="1" applyFill="1" applyBorder="1" applyAlignment="1">
      <alignment horizontal="center" vertical="center"/>
    </xf>
    <xf numFmtId="41" fontId="92" fillId="4" borderId="22" xfId="329" applyFont="1" applyFill="1" applyBorder="1" applyAlignment="1">
      <alignment horizontal="center" vertical="center"/>
    </xf>
    <xf numFmtId="41" fontId="92" fillId="4" borderId="25" xfId="329" applyFont="1" applyFill="1" applyBorder="1" applyAlignment="1">
      <alignment horizontal="center" vertical="center"/>
    </xf>
    <xf numFmtId="41" fontId="92" fillId="4" borderId="24" xfId="329" applyFont="1" applyFill="1" applyBorder="1" applyAlignment="1">
      <alignment horizontal="center" vertical="center"/>
    </xf>
    <xf numFmtId="41" fontId="92" fillId="4" borderId="26" xfId="329" applyFont="1" applyFill="1" applyBorder="1" applyAlignment="1">
      <alignment horizontal="center" vertical="center"/>
    </xf>
    <xf numFmtId="41" fontId="92" fillId="4" borderId="19" xfId="329" applyFont="1" applyFill="1" applyBorder="1" applyAlignment="1">
      <alignment horizontal="center" vertical="center"/>
    </xf>
    <xf numFmtId="41" fontId="92" fillId="4" borderId="16" xfId="329" applyFont="1" applyFill="1" applyBorder="1" applyAlignment="1">
      <alignment horizontal="center" vertical="center"/>
    </xf>
    <xf numFmtId="0" fontId="92" fillId="4" borderId="19" xfId="328" applyFont="1" applyFill="1" applyBorder="1" applyAlignment="1">
      <alignment horizontal="center" vertical="center"/>
    </xf>
    <xf numFmtId="0" fontId="92" fillId="4" borderId="16" xfId="328" applyFont="1" applyFill="1" applyBorder="1" applyAlignment="1">
      <alignment horizontal="center" vertical="center"/>
    </xf>
    <xf numFmtId="0" fontId="92" fillId="4" borderId="1" xfId="328" applyFont="1" applyFill="1" applyBorder="1" applyAlignment="1">
      <alignment horizontal="center" vertical="center" wrapText="1"/>
    </xf>
    <xf numFmtId="41" fontId="92" fillId="2" borderId="1" xfId="329" applyFont="1" applyFill="1" applyBorder="1" applyAlignment="1">
      <alignment horizontal="center" vertical="center"/>
    </xf>
    <xf numFmtId="41" fontId="89" fillId="11" borderId="19" xfId="305" applyFont="1" applyFill="1" applyBorder="1" applyAlignment="1" applyProtection="1">
      <alignment horizontal="center" vertical="center"/>
      <protection locked="0"/>
    </xf>
    <xf numFmtId="41" fontId="89" fillId="11" borderId="16" xfId="305" applyFont="1" applyFill="1" applyBorder="1" applyAlignment="1" applyProtection="1">
      <alignment horizontal="center" vertical="center"/>
      <protection locked="0"/>
    </xf>
    <xf numFmtId="0" fontId="82" fillId="5" borderId="17" xfId="328" applyFont="1" applyFill="1" applyBorder="1" applyAlignment="1">
      <alignment horizontal="center" vertical="center" textRotation="255"/>
    </xf>
    <xf numFmtId="0" fontId="82" fillId="5" borderId="62" xfId="328" applyFont="1" applyFill="1" applyBorder="1" applyAlignment="1">
      <alignment horizontal="center" vertical="center" textRotation="255"/>
    </xf>
    <xf numFmtId="0" fontId="82" fillId="5" borderId="18" xfId="328" applyFont="1" applyFill="1" applyBorder="1" applyAlignment="1">
      <alignment horizontal="center" vertical="center" textRotation="255"/>
    </xf>
    <xf numFmtId="0" fontId="92" fillId="4" borderId="17" xfId="328" applyFont="1" applyFill="1" applyBorder="1" applyAlignment="1">
      <alignment horizontal="center" vertical="center"/>
    </xf>
    <xf numFmtId="0" fontId="92" fillId="4" borderId="18" xfId="328" applyFont="1" applyFill="1" applyBorder="1" applyAlignment="1">
      <alignment horizontal="center" vertical="center"/>
    </xf>
    <xf numFmtId="0" fontId="85" fillId="14" borderId="67" xfId="335" applyFont="1" applyFill="1" applyBorder="1" applyAlignment="1">
      <alignment horizontal="center" vertical="center" shrinkToFit="1"/>
    </xf>
    <xf numFmtId="0" fontId="85" fillId="14" borderId="68" xfId="335" applyFont="1" applyFill="1" applyBorder="1" applyAlignment="1">
      <alignment horizontal="center" vertical="center" shrinkToFit="1"/>
    </xf>
    <xf numFmtId="0" fontId="78" fillId="0" borderId="61" xfId="335" applyFont="1" applyBorder="1" applyAlignment="1">
      <alignment horizontal="center" vertical="center"/>
    </xf>
    <xf numFmtId="0" fontId="85" fillId="14" borderId="69" xfId="335" applyFont="1" applyFill="1" applyBorder="1" applyAlignment="1">
      <alignment horizontal="center" vertical="center" shrinkToFit="1"/>
    </xf>
    <xf numFmtId="0" fontId="85" fillId="14" borderId="73" xfId="335" applyFont="1" applyFill="1" applyBorder="1" applyAlignment="1">
      <alignment horizontal="center" vertical="center" shrinkToFit="1"/>
    </xf>
    <xf numFmtId="0" fontId="78" fillId="26" borderId="1" xfId="335" applyFont="1" applyFill="1" applyBorder="1" applyAlignment="1">
      <alignment horizontal="center" vertical="center"/>
    </xf>
    <xf numFmtId="0" fontId="85" fillId="14" borderId="19" xfId="335" applyFont="1" applyFill="1" applyBorder="1" applyAlignment="1" applyProtection="1">
      <alignment horizontal="center" vertical="center"/>
      <protection locked="0"/>
    </xf>
    <xf numFmtId="0" fontId="85" fillId="14" borderId="16" xfId="335" applyFont="1" applyFill="1" applyBorder="1" applyAlignment="1" applyProtection="1">
      <alignment horizontal="center" vertical="center"/>
      <protection locked="0"/>
    </xf>
    <xf numFmtId="0" fontId="85" fillId="0" borderId="30" xfId="335" applyFont="1" applyBorder="1" applyAlignment="1" applyProtection="1">
      <alignment horizontal="center" vertical="center" shrinkToFit="1"/>
      <protection locked="0"/>
    </xf>
    <xf numFmtId="0" fontId="85" fillId="0" borderId="5" xfId="335" applyFont="1" applyBorder="1" applyAlignment="1" applyProtection="1">
      <alignment horizontal="center" vertical="center" shrinkToFit="1"/>
      <protection locked="0"/>
    </xf>
    <xf numFmtId="0" fontId="85" fillId="0" borderId="52" xfId="335" applyFont="1" applyBorder="1" applyAlignment="1" applyProtection="1">
      <alignment horizontal="center" vertical="center" shrinkToFit="1"/>
      <protection locked="0"/>
    </xf>
    <xf numFmtId="0" fontId="85" fillId="14" borderId="64" xfId="335" applyFont="1" applyFill="1" applyBorder="1" applyAlignment="1" applyProtection="1">
      <alignment horizontal="center" vertical="center" shrinkToFit="1"/>
      <protection locked="0"/>
    </xf>
    <xf numFmtId="0" fontId="85" fillId="14" borderId="65" xfId="335" applyFont="1" applyFill="1" applyBorder="1" applyAlignment="1" applyProtection="1">
      <alignment horizontal="center" vertical="center" shrinkToFit="1"/>
      <protection locked="0"/>
    </xf>
    <xf numFmtId="0" fontId="85" fillId="14" borderId="66" xfId="335" applyFont="1" applyFill="1" applyBorder="1" applyAlignment="1" applyProtection="1">
      <alignment horizontal="center" vertical="center" shrinkToFit="1"/>
      <protection locked="0"/>
    </xf>
    <xf numFmtId="0" fontId="85" fillId="14" borderId="30" xfId="335" applyFont="1" applyFill="1" applyBorder="1" applyAlignment="1" applyProtection="1">
      <alignment horizontal="center" vertical="center" shrinkToFit="1"/>
      <protection locked="0"/>
    </xf>
    <xf numFmtId="0" fontId="85" fillId="14" borderId="5" xfId="335" applyFont="1" applyFill="1" applyBorder="1" applyAlignment="1" applyProtection="1">
      <alignment horizontal="center" vertical="center" shrinkToFit="1"/>
      <protection locked="0"/>
    </xf>
    <xf numFmtId="0" fontId="85" fillId="14" borderId="60" xfId="335" applyFont="1" applyFill="1" applyBorder="1" applyAlignment="1" applyProtection="1">
      <alignment horizontal="center" vertical="center" shrinkToFit="1"/>
      <protection locked="0"/>
    </xf>
    <xf numFmtId="0" fontId="85" fillId="14" borderId="9" xfId="335" applyFont="1" applyFill="1" applyBorder="1" applyAlignment="1" applyProtection="1">
      <alignment horizontal="center" vertical="center" shrinkToFit="1"/>
      <protection locked="0"/>
    </xf>
    <xf numFmtId="0" fontId="85" fillId="14" borderId="31" xfId="336" applyFont="1" applyFill="1" applyBorder="1" applyAlignment="1" applyProtection="1">
      <alignment horizontal="center" vertical="center" shrinkToFit="1"/>
      <protection locked="0"/>
    </xf>
    <xf numFmtId="0" fontId="85" fillId="14" borderId="10" xfId="336" applyFont="1" applyFill="1" applyBorder="1" applyAlignment="1" applyProtection="1">
      <alignment horizontal="center" vertical="center" shrinkToFit="1"/>
      <protection locked="0"/>
    </xf>
    <xf numFmtId="0" fontId="85" fillId="14" borderId="17" xfId="335" applyFont="1" applyFill="1" applyBorder="1" applyAlignment="1" applyProtection="1">
      <alignment horizontal="center" vertical="center" shrinkToFit="1"/>
      <protection locked="0"/>
    </xf>
    <xf numFmtId="0" fontId="85" fillId="14" borderId="18" xfId="335" applyFont="1" applyFill="1" applyBorder="1" applyAlignment="1" applyProtection="1">
      <alignment horizontal="center" vertical="center" shrinkToFit="1"/>
      <protection locked="0"/>
    </xf>
    <xf numFmtId="188" fontId="85" fillId="14" borderId="29" xfId="335" applyNumberFormat="1" applyFont="1" applyFill="1" applyBorder="1" applyAlignment="1" applyProtection="1">
      <alignment horizontal="center" vertical="center" shrinkToFit="1"/>
      <protection locked="0"/>
    </xf>
    <xf numFmtId="188" fontId="85" fillId="14" borderId="27" xfId="335" applyNumberFormat="1" applyFont="1" applyFill="1" applyBorder="1" applyAlignment="1" applyProtection="1">
      <alignment horizontal="center" vertical="center" shrinkToFit="1"/>
      <protection locked="0"/>
    </xf>
    <xf numFmtId="188" fontId="85" fillId="14" borderId="63" xfId="335" applyNumberFormat="1" applyFont="1" applyFill="1" applyBorder="1" applyAlignment="1" applyProtection="1">
      <alignment horizontal="center" vertical="center" shrinkToFit="1"/>
      <protection locked="0"/>
    </xf>
    <xf numFmtId="0" fontId="133" fillId="24" borderId="142" xfId="0" applyFont="1" applyFill="1" applyBorder="1" applyAlignment="1">
      <alignment horizontal="center" vertical="center" shrinkToFit="1"/>
    </xf>
    <xf numFmtId="0" fontId="133" fillId="24" borderId="145" xfId="0" applyFont="1" applyFill="1" applyBorder="1" applyAlignment="1">
      <alignment horizontal="center" vertical="center" shrinkToFit="1"/>
    </xf>
    <xf numFmtId="0" fontId="105" fillId="24" borderId="142" xfId="0" applyFont="1" applyFill="1" applyBorder="1" applyAlignment="1">
      <alignment horizontal="center" vertical="center" wrapText="1" shrinkToFit="1"/>
    </xf>
    <xf numFmtId="0" fontId="105" fillId="24" borderId="145" xfId="0" applyFont="1" applyFill="1" applyBorder="1" applyAlignment="1">
      <alignment horizontal="center" vertical="center" wrapText="1" shrinkToFit="1"/>
    </xf>
    <xf numFmtId="0" fontId="134" fillId="24" borderId="142" xfId="0" applyFont="1" applyFill="1" applyBorder="1" applyAlignment="1">
      <alignment horizontal="center" vertical="center" shrinkToFit="1"/>
    </xf>
    <xf numFmtId="0" fontId="134" fillId="24" borderId="145" xfId="0" applyFont="1" applyFill="1" applyBorder="1" applyAlignment="1">
      <alignment horizontal="center" vertical="center" shrinkToFit="1"/>
    </xf>
    <xf numFmtId="0" fontId="78" fillId="24" borderId="142" xfId="0" applyFont="1" applyFill="1" applyBorder="1" applyAlignment="1">
      <alignment horizontal="center" vertical="center" shrinkToFit="1"/>
    </xf>
    <xf numFmtId="0" fontId="78" fillId="24" borderId="145" xfId="0" applyFont="1" applyFill="1" applyBorder="1" applyAlignment="1">
      <alignment horizontal="center" vertical="center" shrinkToFit="1"/>
    </xf>
    <xf numFmtId="0" fontId="78" fillId="24" borderId="146" xfId="0" applyFont="1" applyFill="1" applyBorder="1" applyAlignment="1">
      <alignment horizontal="center" vertical="center" wrapText="1" shrinkToFit="1"/>
    </xf>
    <xf numFmtId="0" fontId="78" fillId="24" borderId="149" xfId="0" applyFont="1" applyFill="1" applyBorder="1" applyAlignment="1">
      <alignment horizontal="center" vertical="center" shrinkToFit="1"/>
    </xf>
    <xf numFmtId="0" fontId="78" fillId="24" borderId="164" xfId="0" applyFont="1" applyFill="1" applyBorder="1" applyAlignment="1">
      <alignment horizontal="center" vertical="center" shrinkToFit="1"/>
    </xf>
    <xf numFmtId="0" fontId="114" fillId="24" borderId="149" xfId="0" applyFont="1" applyFill="1" applyBorder="1" applyAlignment="1">
      <alignment horizontal="center" vertical="center" wrapText="1"/>
    </xf>
    <xf numFmtId="0" fontId="114" fillId="24" borderId="167" xfId="0" applyFont="1" applyFill="1" applyBorder="1" applyAlignment="1">
      <alignment horizontal="center" vertical="center" wrapText="1"/>
    </xf>
    <xf numFmtId="0" fontId="105" fillId="24" borderId="147" xfId="0" applyFont="1" applyFill="1" applyBorder="1" applyAlignment="1">
      <alignment horizontal="center" vertical="center" wrapText="1" shrinkToFit="1"/>
    </xf>
    <xf numFmtId="0" fontId="105" fillId="24" borderId="152" xfId="0" applyFont="1" applyFill="1" applyBorder="1" applyAlignment="1">
      <alignment horizontal="center" vertical="center" shrinkToFit="1"/>
    </xf>
    <xf numFmtId="0" fontId="105" fillId="24" borderId="164" xfId="0" applyFont="1" applyFill="1" applyBorder="1" applyAlignment="1">
      <alignment horizontal="center" vertical="center" shrinkToFit="1"/>
    </xf>
    <xf numFmtId="0" fontId="78" fillId="24" borderId="147" xfId="0" applyFont="1" applyFill="1" applyBorder="1" applyAlignment="1">
      <alignment horizontal="left" vertical="center" wrapText="1"/>
    </xf>
    <xf numFmtId="0" fontId="78" fillId="24" borderId="171" xfId="0" applyFont="1" applyFill="1" applyBorder="1" applyAlignment="1">
      <alignment horizontal="left" vertical="center"/>
    </xf>
    <xf numFmtId="0" fontId="78" fillId="24" borderId="151" xfId="0" applyFont="1" applyFill="1" applyBorder="1" applyAlignment="1">
      <alignment horizontal="left" vertical="center"/>
    </xf>
    <xf numFmtId="0" fontId="78" fillId="24" borderId="152" xfId="0" applyFont="1" applyFill="1" applyBorder="1" applyAlignment="1">
      <alignment horizontal="left" vertical="center"/>
    </xf>
    <xf numFmtId="0" fontId="78" fillId="24" borderId="0" xfId="0" applyFont="1" applyFill="1" applyAlignment="1">
      <alignment horizontal="left" vertical="center"/>
    </xf>
    <xf numFmtId="0" fontId="78" fillId="24" borderId="182" xfId="0" applyFont="1" applyFill="1" applyBorder="1" applyAlignment="1">
      <alignment horizontal="left" vertical="center"/>
    </xf>
    <xf numFmtId="0" fontId="78" fillId="24" borderId="164" xfId="0" applyFont="1" applyFill="1" applyBorder="1" applyAlignment="1">
      <alignment horizontal="left" vertical="center"/>
    </xf>
    <xf numFmtId="0" fontId="78" fillId="24" borderId="165" xfId="0" applyFont="1" applyFill="1" applyBorder="1" applyAlignment="1">
      <alignment horizontal="left" vertical="center"/>
    </xf>
    <xf numFmtId="0" fontId="78" fillId="24" borderId="168" xfId="0" applyFont="1" applyFill="1" applyBorder="1" applyAlignment="1">
      <alignment horizontal="left" vertical="center"/>
    </xf>
    <xf numFmtId="0" fontId="126" fillId="24" borderId="142" xfId="0" applyFont="1" applyFill="1" applyBorder="1" applyAlignment="1">
      <alignment horizontal="center" vertical="center" shrinkToFit="1"/>
    </xf>
    <xf numFmtId="0" fontId="126" fillId="24" borderId="145" xfId="0" applyFont="1" applyFill="1" applyBorder="1" applyAlignment="1">
      <alignment horizontal="center" vertical="center" shrinkToFit="1"/>
    </xf>
    <xf numFmtId="0" fontId="105" fillId="24" borderId="142" xfId="0" applyFont="1" applyFill="1" applyBorder="1" applyAlignment="1">
      <alignment horizontal="center" vertical="center" shrinkToFit="1"/>
    </xf>
    <xf numFmtId="0" fontId="105" fillId="24" borderId="145" xfId="0" applyFont="1" applyFill="1" applyBorder="1" applyAlignment="1">
      <alignment horizontal="center" vertical="center" shrinkToFit="1"/>
    </xf>
    <xf numFmtId="0" fontId="135" fillId="24" borderId="142" xfId="0" applyFont="1" applyFill="1" applyBorder="1" applyAlignment="1">
      <alignment horizontal="center" vertical="center" shrinkToFit="1"/>
    </xf>
    <xf numFmtId="0" fontId="135" fillId="24" borderId="145" xfId="0" applyFont="1" applyFill="1" applyBorder="1" applyAlignment="1">
      <alignment horizontal="center" vertical="center" shrinkToFit="1"/>
    </xf>
    <xf numFmtId="0" fontId="114" fillId="21" borderId="146" xfId="0" applyFont="1" applyFill="1" applyBorder="1" applyAlignment="1">
      <alignment horizontal="center" vertical="center"/>
    </xf>
    <xf numFmtId="0" fontId="114" fillId="21" borderId="167" xfId="0" applyFont="1" applyFill="1" applyBorder="1" applyAlignment="1">
      <alignment horizontal="center" vertical="center"/>
    </xf>
    <xf numFmtId="0" fontId="114" fillId="21" borderId="146" xfId="0" quotePrefix="1" applyFont="1" applyFill="1" applyBorder="1" applyAlignment="1">
      <alignment horizontal="center" vertical="center"/>
    </xf>
    <xf numFmtId="0" fontId="114" fillId="21" borderId="167" xfId="0" quotePrefix="1" applyFont="1" applyFill="1" applyBorder="1" applyAlignment="1">
      <alignment horizontal="center" vertical="center"/>
    </xf>
    <xf numFmtId="41" fontId="126" fillId="24" borderId="142" xfId="320" applyFont="1" applyFill="1" applyBorder="1" applyAlignment="1">
      <alignment horizontal="center" vertical="center" shrinkToFit="1"/>
    </xf>
    <xf numFmtId="41" fontId="126" fillId="24" borderId="145" xfId="320" applyFont="1" applyFill="1" applyBorder="1" applyAlignment="1">
      <alignment horizontal="center" vertical="center" shrinkToFit="1"/>
    </xf>
    <xf numFmtId="41" fontId="126" fillId="24" borderId="142" xfId="320" applyFont="1" applyFill="1" applyBorder="1" applyAlignment="1">
      <alignment vertical="center" shrinkToFit="1"/>
    </xf>
    <xf numFmtId="41" fontId="126" fillId="24" borderId="145" xfId="320" applyFont="1" applyFill="1" applyBorder="1" applyAlignment="1">
      <alignment vertical="center" shrinkToFit="1"/>
    </xf>
    <xf numFmtId="178" fontId="126" fillId="24" borderId="147" xfId="327" applyNumberFormat="1" applyFont="1" applyFill="1" applyBorder="1" applyAlignment="1">
      <alignment horizontal="center" vertical="center" shrinkToFit="1"/>
    </xf>
    <xf numFmtId="178" fontId="126" fillId="24" borderId="151" xfId="327" applyNumberFormat="1" applyFont="1" applyFill="1" applyBorder="1" applyAlignment="1">
      <alignment horizontal="center" vertical="center" shrinkToFit="1"/>
    </xf>
    <xf numFmtId="178" fontId="126" fillId="24" borderId="164" xfId="327" applyNumberFormat="1" applyFont="1" applyFill="1" applyBorder="1" applyAlignment="1">
      <alignment horizontal="center" vertical="center" shrinkToFit="1"/>
    </xf>
    <xf numFmtId="178" fontId="126" fillId="24" borderId="168" xfId="327" applyNumberFormat="1" applyFont="1" applyFill="1" applyBorder="1" applyAlignment="1">
      <alignment horizontal="center" vertical="center" shrinkToFit="1"/>
    </xf>
    <xf numFmtId="0" fontId="114" fillId="21" borderId="147" xfId="0" quotePrefix="1" applyFont="1" applyFill="1" applyBorder="1" applyAlignment="1">
      <alignment horizontal="center" vertical="center"/>
    </xf>
    <xf numFmtId="0" fontId="114" fillId="21" borderId="171" xfId="0" quotePrefix="1" applyFont="1" applyFill="1" applyBorder="1" applyAlignment="1">
      <alignment horizontal="center" vertical="center"/>
    </xf>
    <xf numFmtId="0" fontId="114" fillId="21" borderId="151" xfId="0" quotePrefix="1" applyFont="1" applyFill="1" applyBorder="1" applyAlignment="1">
      <alignment horizontal="center" vertical="center"/>
    </xf>
    <xf numFmtId="0" fontId="114" fillId="21" borderId="164" xfId="0" quotePrefix="1" applyFont="1" applyFill="1" applyBorder="1" applyAlignment="1">
      <alignment horizontal="center" vertical="center"/>
    </xf>
    <xf numFmtId="0" fontId="114" fillId="21" borderId="165" xfId="0" quotePrefix="1" applyFont="1" applyFill="1" applyBorder="1" applyAlignment="1">
      <alignment horizontal="center" vertical="center"/>
    </xf>
    <xf numFmtId="0" fontId="114" fillId="21" borderId="168" xfId="0" quotePrefix="1" applyFont="1" applyFill="1" applyBorder="1" applyAlignment="1">
      <alignment horizontal="center" vertical="center"/>
    </xf>
    <xf numFmtId="0" fontId="194" fillId="24" borderId="147" xfId="0" applyFont="1" applyFill="1" applyBorder="1" applyAlignment="1">
      <alignment horizontal="left" vertical="center" wrapText="1"/>
    </xf>
    <xf numFmtId="0" fontId="114" fillId="21" borderId="141" xfId="0" quotePrefix="1" applyFont="1" applyFill="1" applyBorder="1" applyAlignment="1">
      <alignment horizontal="center" vertical="center"/>
    </xf>
    <xf numFmtId="0" fontId="79" fillId="21" borderId="142" xfId="0" quotePrefix="1" applyFont="1" applyFill="1" applyBorder="1" applyAlignment="1">
      <alignment horizontal="center" vertical="center"/>
    </xf>
    <xf numFmtId="0" fontId="79" fillId="21" borderId="145" xfId="0" quotePrefix="1" applyFont="1" applyFill="1" applyBorder="1" applyAlignment="1">
      <alignment horizontal="center" vertical="center"/>
    </xf>
    <xf numFmtId="0" fontId="78" fillId="24" borderId="147" xfId="0" applyFont="1" applyFill="1" applyBorder="1" applyAlignment="1">
      <alignment vertical="center" wrapText="1"/>
    </xf>
    <xf numFmtId="0" fontId="78" fillId="24" borderId="171" xfId="0" applyFont="1" applyFill="1" applyBorder="1" applyAlignment="1">
      <alignment vertical="center" wrapText="1"/>
    </xf>
    <xf numFmtId="0" fontId="78" fillId="24" borderId="151" xfId="0" applyFont="1" applyFill="1" applyBorder="1" applyAlignment="1">
      <alignment vertical="center" wrapText="1"/>
    </xf>
    <xf numFmtId="0" fontId="78" fillId="24" borderId="164" xfId="0" applyFont="1" applyFill="1" applyBorder="1" applyAlignment="1">
      <alignment vertical="center" wrapText="1"/>
    </xf>
    <xf numFmtId="0" fontId="78" fillId="24" borderId="165" xfId="0" applyFont="1" applyFill="1" applyBorder="1" applyAlignment="1">
      <alignment vertical="center" wrapText="1"/>
    </xf>
    <xf numFmtId="0" fontId="78" fillId="24" borderId="168" xfId="0" applyFont="1" applyFill="1" applyBorder="1" applyAlignment="1">
      <alignment vertical="center" wrapText="1"/>
    </xf>
    <xf numFmtId="0" fontId="78" fillId="24" borderId="152" xfId="0" applyFont="1" applyFill="1" applyBorder="1" applyAlignment="1">
      <alignment horizontal="left" vertical="center" wrapText="1"/>
    </xf>
    <xf numFmtId="0" fontId="126" fillId="24" borderId="142" xfId="0" applyFont="1" applyFill="1" applyBorder="1" applyAlignment="1">
      <alignment horizontal="center" vertical="center" wrapText="1" shrinkToFit="1"/>
    </xf>
    <xf numFmtId="0" fontId="126" fillId="24" borderId="145" xfId="0" applyFont="1" applyFill="1" applyBorder="1" applyAlignment="1">
      <alignment horizontal="center" vertical="center" wrapText="1" shrinkToFit="1"/>
    </xf>
    <xf numFmtId="0" fontId="126" fillId="24" borderId="147" xfId="0" applyFont="1" applyFill="1" applyBorder="1" applyAlignment="1">
      <alignment horizontal="center" vertical="center" wrapText="1" shrinkToFit="1"/>
    </xf>
    <xf numFmtId="0" fontId="126" fillId="24" borderId="151" xfId="0" applyFont="1" applyFill="1" applyBorder="1" applyAlignment="1">
      <alignment horizontal="center" vertical="center" wrapText="1" shrinkToFit="1"/>
    </xf>
    <xf numFmtId="0" fontId="126" fillId="24" borderId="164" xfId="0" applyFont="1" applyFill="1" applyBorder="1" applyAlignment="1">
      <alignment horizontal="center" vertical="center" wrapText="1" shrinkToFit="1"/>
    </xf>
    <xf numFmtId="0" fontId="126" fillId="24" borderId="168" xfId="0" applyFont="1" applyFill="1" applyBorder="1" applyAlignment="1">
      <alignment horizontal="center" vertical="center" wrapText="1" shrinkToFit="1"/>
    </xf>
    <xf numFmtId="0" fontId="126" fillId="24" borderId="146" xfId="0" applyFont="1" applyFill="1" applyBorder="1" applyAlignment="1">
      <alignment horizontal="center" vertical="center" wrapText="1" shrinkToFit="1"/>
    </xf>
    <xf numFmtId="0" fontId="126" fillId="24" borderId="149" xfId="0" applyFont="1" applyFill="1" applyBorder="1" applyAlignment="1">
      <alignment horizontal="center" vertical="center" shrinkToFit="1"/>
    </xf>
    <xf numFmtId="0" fontId="78" fillId="24" borderId="171" xfId="0" applyFont="1" applyFill="1" applyBorder="1" applyAlignment="1">
      <alignment horizontal="center" vertical="center"/>
    </xf>
    <xf numFmtId="0" fontId="78" fillId="24" borderId="152" xfId="0" applyFont="1" applyFill="1" applyBorder="1" applyAlignment="1">
      <alignment horizontal="center" vertical="center"/>
    </xf>
    <xf numFmtId="0" fontId="78" fillId="24" borderId="0" xfId="0" applyFont="1" applyFill="1" applyAlignment="1">
      <alignment horizontal="center" vertical="center"/>
    </xf>
    <xf numFmtId="0" fontId="78" fillId="24" borderId="182" xfId="0" applyFont="1" applyFill="1" applyBorder="1" applyAlignment="1">
      <alignment horizontal="center" vertical="center"/>
    </xf>
    <xf numFmtId="0" fontId="78" fillId="24" borderId="165" xfId="0" applyFont="1" applyFill="1" applyBorder="1" applyAlignment="1">
      <alignment horizontal="center" vertical="center"/>
    </xf>
    <xf numFmtId="0" fontId="85" fillId="11" borderId="30" xfId="335" applyFont="1" applyFill="1" applyBorder="1" applyAlignment="1" applyProtection="1">
      <alignment horizontal="center" vertical="center" shrinkToFit="1"/>
      <protection locked="0"/>
    </xf>
    <xf numFmtId="0" fontId="85" fillId="11" borderId="52" xfId="335" applyFont="1" applyFill="1" applyBorder="1" applyAlignment="1" applyProtection="1">
      <alignment horizontal="center" vertical="center" shrinkToFit="1"/>
      <protection locked="0"/>
    </xf>
    <xf numFmtId="0" fontId="85" fillId="11" borderId="5" xfId="335" applyFont="1" applyFill="1" applyBorder="1" applyAlignment="1" applyProtection="1">
      <alignment horizontal="center" vertical="center" shrinkToFit="1"/>
      <protection locked="0"/>
    </xf>
    <xf numFmtId="0" fontId="85" fillId="4" borderId="17" xfId="335" applyFont="1" applyFill="1" applyBorder="1" applyAlignment="1">
      <alignment horizontal="center" vertical="center"/>
    </xf>
    <xf numFmtId="0" fontId="85" fillId="4" borderId="18" xfId="335" applyFont="1" applyFill="1" applyBorder="1" applyAlignment="1">
      <alignment horizontal="center" vertical="center"/>
    </xf>
    <xf numFmtId="0" fontId="85" fillId="4" borderId="3" xfId="335" applyFont="1" applyFill="1" applyBorder="1" applyAlignment="1">
      <alignment horizontal="center" vertical="center"/>
    </xf>
    <xf numFmtId="0" fontId="85" fillId="4" borderId="12" xfId="335" applyFont="1" applyFill="1" applyBorder="1" applyAlignment="1">
      <alignment horizontal="center" vertical="center"/>
    </xf>
    <xf numFmtId="0" fontId="85" fillId="4" borderId="1" xfId="335" applyFont="1" applyFill="1" applyBorder="1" applyAlignment="1">
      <alignment horizontal="center" vertical="center"/>
    </xf>
    <xf numFmtId="0" fontId="85" fillId="14" borderId="17" xfId="335" applyFont="1" applyFill="1" applyBorder="1" applyAlignment="1">
      <alignment horizontal="center" vertical="center" wrapText="1"/>
    </xf>
    <xf numFmtId="0" fontId="85" fillId="14" borderId="18" xfId="335" applyFont="1" applyFill="1" applyBorder="1" applyAlignment="1">
      <alignment horizontal="center" vertical="center"/>
    </xf>
    <xf numFmtId="0" fontId="85" fillId="14" borderId="22" xfId="335" applyFont="1" applyFill="1" applyBorder="1" applyAlignment="1">
      <alignment horizontal="center" vertical="center" wrapText="1"/>
    </xf>
    <xf numFmtId="0" fontId="85" fillId="14" borderId="24" xfId="335" applyFont="1" applyFill="1" applyBorder="1" applyAlignment="1">
      <alignment horizontal="center" vertical="center"/>
    </xf>
    <xf numFmtId="0" fontId="85" fillId="14" borderId="101" xfId="335" applyFont="1" applyFill="1" applyBorder="1" applyAlignment="1">
      <alignment horizontal="center" vertical="center" wrapText="1"/>
    </xf>
    <xf numFmtId="0" fontId="85" fillId="14" borderId="102" xfId="335" applyFont="1" applyFill="1" applyBorder="1" applyAlignment="1">
      <alignment horizontal="center" vertical="center"/>
    </xf>
    <xf numFmtId="0" fontId="85" fillId="16" borderId="20" xfId="335" applyFont="1" applyFill="1" applyBorder="1" applyAlignment="1">
      <alignment horizontal="center" vertical="center" shrinkToFit="1"/>
    </xf>
    <xf numFmtId="0" fontId="85" fillId="16" borderId="16" xfId="335" applyFont="1" applyFill="1" applyBorder="1" applyAlignment="1">
      <alignment horizontal="center" vertical="center" shrinkToFit="1"/>
    </xf>
    <xf numFmtId="0" fontId="85" fillId="4" borderId="7" xfId="335" applyFont="1" applyFill="1" applyBorder="1" applyAlignment="1">
      <alignment horizontal="center" vertical="center"/>
    </xf>
    <xf numFmtId="0" fontId="85" fillId="14" borderId="25" xfId="335" applyFont="1" applyFill="1" applyBorder="1" applyAlignment="1">
      <alignment horizontal="center" vertical="center" wrapText="1"/>
    </xf>
    <xf numFmtId="0" fontId="85" fillId="14" borderId="26" xfId="335" applyFont="1" applyFill="1" applyBorder="1" applyAlignment="1">
      <alignment horizontal="center" vertical="center"/>
    </xf>
    <xf numFmtId="0" fontId="85" fillId="17" borderId="19" xfId="335" applyFont="1" applyFill="1" applyBorder="1" applyAlignment="1">
      <alignment horizontal="center" vertical="center" shrinkToFit="1"/>
    </xf>
    <xf numFmtId="0" fontId="85" fillId="17" borderId="16" xfId="335" applyFont="1" applyFill="1" applyBorder="1" applyAlignment="1">
      <alignment horizontal="center" vertical="center" shrinkToFit="1"/>
    </xf>
    <xf numFmtId="0" fontId="85" fillId="16" borderId="19" xfId="335" applyFont="1" applyFill="1" applyBorder="1" applyAlignment="1">
      <alignment horizontal="center" vertical="center" shrinkToFit="1"/>
    </xf>
    <xf numFmtId="0" fontId="85" fillId="2" borderId="30" xfId="335" applyFont="1" applyFill="1" applyBorder="1" applyAlignment="1">
      <alignment horizontal="center" vertical="center"/>
    </xf>
    <xf numFmtId="0" fontId="85" fillId="2" borderId="5" xfId="335" applyFont="1" applyFill="1" applyBorder="1" applyAlignment="1">
      <alignment horizontal="center" vertical="center"/>
    </xf>
    <xf numFmtId="0" fontId="85" fillId="4" borderId="116" xfId="335" applyFont="1" applyFill="1" applyBorder="1" applyAlignment="1">
      <alignment horizontal="center" vertical="center"/>
    </xf>
    <xf numFmtId="0" fontId="85" fillId="4" borderId="117" xfId="335" applyFont="1" applyFill="1" applyBorder="1" applyAlignment="1">
      <alignment horizontal="center" vertical="center"/>
    </xf>
    <xf numFmtId="0" fontId="85" fillId="17" borderId="20" xfId="335" applyFont="1" applyFill="1" applyBorder="1" applyAlignment="1">
      <alignment horizontal="center" vertical="center" shrinkToFit="1"/>
    </xf>
    <xf numFmtId="202" fontId="177" fillId="0" borderId="1" xfId="342" applyNumberFormat="1" applyFont="1" applyBorder="1" applyAlignment="1">
      <alignment horizontal="center" vertical="center"/>
    </xf>
    <xf numFmtId="0" fontId="95" fillId="5" borderId="1" xfId="342" applyFont="1" applyFill="1" applyBorder="1" applyAlignment="1">
      <alignment horizontal="center" vertical="center" wrapText="1"/>
    </xf>
    <xf numFmtId="0" fontId="95" fillId="5" borderId="1" xfId="342" applyFont="1" applyFill="1" applyBorder="1" applyAlignment="1">
      <alignment horizontal="center" vertical="center"/>
    </xf>
    <xf numFmtId="0" fontId="95" fillId="3" borderId="1" xfId="342" applyFont="1" applyFill="1" applyBorder="1" applyAlignment="1">
      <alignment horizontal="center" vertical="center" wrapText="1"/>
    </xf>
    <xf numFmtId="0" fontId="95" fillId="3" borderId="1" xfId="342" applyFont="1" applyFill="1" applyBorder="1" applyAlignment="1">
      <alignment horizontal="center" vertical="center"/>
    </xf>
    <xf numFmtId="0" fontId="95" fillId="4" borderId="19" xfId="342" applyFont="1" applyFill="1" applyBorder="1" applyAlignment="1">
      <alignment horizontal="center" vertical="center"/>
    </xf>
    <xf numFmtId="0" fontId="95" fillId="4" borderId="16" xfId="342" applyFont="1" applyFill="1" applyBorder="1" applyAlignment="1">
      <alignment horizontal="center" vertical="center"/>
    </xf>
    <xf numFmtId="0" fontId="95" fillId="4" borderId="1" xfId="342" applyFont="1" applyFill="1" applyBorder="1" applyAlignment="1">
      <alignment horizontal="center" vertical="center"/>
    </xf>
    <xf numFmtId="0" fontId="95" fillId="0" borderId="1" xfId="342" applyFont="1" applyBorder="1" applyAlignment="1">
      <alignment horizontal="center" vertical="center" wrapText="1"/>
    </xf>
    <xf numFmtId="0" fontId="95" fillId="0" borderId="1" xfId="342" applyFont="1" applyBorder="1" applyAlignment="1">
      <alignment horizontal="center" vertical="center"/>
    </xf>
    <xf numFmtId="0" fontId="78" fillId="0" borderId="49" xfId="389" applyFont="1" applyBorder="1" applyAlignment="1">
      <alignment horizontal="center" vertical="center"/>
    </xf>
    <xf numFmtId="0" fontId="78" fillId="0" borderId="40" xfId="389" applyFont="1" applyBorder="1" applyAlignment="1">
      <alignment horizontal="center" vertical="center"/>
    </xf>
    <xf numFmtId="0" fontId="78" fillId="13" borderId="40" xfId="389" applyFont="1" applyFill="1" applyBorder="1" applyAlignment="1">
      <alignment horizontal="center" vertical="center"/>
    </xf>
    <xf numFmtId="0" fontId="78" fillId="0" borderId="54" xfId="389" applyFont="1" applyBorder="1" applyAlignment="1">
      <alignment horizontal="center" vertical="center"/>
    </xf>
    <xf numFmtId="202" fontId="75" fillId="4" borderId="17" xfId="359" applyNumberFormat="1" applyFont="1" applyFill="1" applyBorder="1" applyAlignment="1">
      <alignment horizontal="center" vertical="center"/>
    </xf>
    <xf numFmtId="202" fontId="75" fillId="4" borderId="18" xfId="359" applyNumberFormat="1" applyFont="1" applyFill="1" applyBorder="1" applyAlignment="1">
      <alignment horizontal="center" vertical="center"/>
    </xf>
    <xf numFmtId="0" fontId="78" fillId="31" borderId="1" xfId="389" applyFont="1" applyFill="1" applyBorder="1" applyAlignment="1">
      <alignment horizontal="center" vertical="center"/>
    </xf>
    <xf numFmtId="0" fontId="78" fillId="31" borderId="1" xfId="389" applyFont="1" applyFill="1" applyBorder="1" applyAlignment="1">
      <alignment horizontal="center" vertical="center" wrapText="1"/>
    </xf>
    <xf numFmtId="0" fontId="78" fillId="13" borderId="1" xfId="389" applyFont="1" applyFill="1" applyBorder="1" applyAlignment="1">
      <alignment horizontal="center" vertical="center"/>
    </xf>
    <xf numFmtId="0" fontId="78" fillId="6" borderId="1" xfId="389" applyFont="1" applyFill="1" applyBorder="1" applyAlignment="1">
      <alignment horizontal="center" vertical="center" wrapText="1"/>
    </xf>
    <xf numFmtId="0" fontId="78" fillId="6" borderId="1" xfId="389" applyFont="1" applyFill="1" applyBorder="1" applyAlignment="1">
      <alignment horizontal="center" vertical="center"/>
    </xf>
    <xf numFmtId="0" fontId="78" fillId="13" borderId="28" xfId="389" applyFont="1" applyFill="1" applyBorder="1" applyAlignment="1">
      <alignment horizontal="center" vertical="center" wrapText="1"/>
    </xf>
    <xf numFmtId="0" fontId="78" fillId="13" borderId="45" xfId="389" applyFont="1" applyFill="1" applyBorder="1" applyAlignment="1">
      <alignment horizontal="center" vertical="center" wrapText="1"/>
    </xf>
    <xf numFmtId="0" fontId="78" fillId="13" borderId="48" xfId="389" applyFont="1" applyFill="1" applyBorder="1" applyAlignment="1">
      <alignment horizontal="center" vertical="center" wrapText="1"/>
    </xf>
    <xf numFmtId="0" fontId="78" fillId="13" borderId="59" xfId="389" applyFont="1" applyFill="1" applyBorder="1" applyAlignment="1">
      <alignment horizontal="center" vertical="center" wrapText="1"/>
    </xf>
    <xf numFmtId="0" fontId="78" fillId="0" borderId="16" xfId="389" applyFont="1" applyBorder="1" applyAlignment="1">
      <alignment horizontal="center" vertical="center"/>
    </xf>
    <xf numFmtId="0" fontId="78" fillId="0" borderId="1" xfId="389" applyFont="1" applyBorder="1" applyAlignment="1">
      <alignment horizontal="center" vertical="center"/>
    </xf>
    <xf numFmtId="0" fontId="78" fillId="6" borderId="16" xfId="389" applyFont="1" applyFill="1" applyBorder="1" applyAlignment="1">
      <alignment horizontal="center" vertical="center"/>
    </xf>
    <xf numFmtId="0" fontId="78" fillId="6" borderId="18" xfId="389" applyFont="1" applyFill="1" applyBorder="1" applyAlignment="1">
      <alignment horizontal="center" vertical="center"/>
    </xf>
    <xf numFmtId="0" fontId="78" fillId="14" borderId="19" xfId="342" applyFont="1" applyFill="1" applyBorder="1" applyAlignment="1">
      <alignment horizontal="center" vertical="center"/>
    </xf>
    <xf numFmtId="0" fontId="78" fillId="14" borderId="20" xfId="342" applyFont="1" applyFill="1" applyBorder="1" applyAlignment="1">
      <alignment horizontal="center" vertical="center"/>
    </xf>
    <xf numFmtId="0" fontId="78" fillId="0" borderId="19" xfId="342" applyFont="1" applyBorder="1" applyAlignment="1">
      <alignment horizontal="center" vertical="center" wrapText="1"/>
    </xf>
    <xf numFmtId="0" fontId="78" fillId="0" borderId="16" xfId="342" applyFont="1" applyBorder="1" applyAlignment="1">
      <alignment horizontal="center" vertical="center" wrapText="1"/>
    </xf>
    <xf numFmtId="0" fontId="78" fillId="0" borderId="17" xfId="342" applyFont="1" applyBorder="1" applyAlignment="1">
      <alignment horizontal="center" vertical="center" wrapText="1"/>
    </xf>
    <xf numFmtId="0" fontId="78" fillId="0" borderId="62" xfId="342" applyFont="1" applyBorder="1" applyAlignment="1">
      <alignment horizontal="center" vertical="center" wrapText="1"/>
    </xf>
    <xf numFmtId="0" fontId="78" fillId="0" borderId="18" xfId="342" applyFont="1" applyBorder="1" applyAlignment="1">
      <alignment horizontal="center" vertical="center" wrapText="1"/>
    </xf>
    <xf numFmtId="41" fontId="95" fillId="0" borderId="0" xfId="320" applyFont="1" applyAlignment="1">
      <alignment horizontal="center" vertical="center"/>
    </xf>
    <xf numFmtId="0" fontId="88" fillId="7" borderId="17" xfId="313" applyFont="1" applyFill="1" applyBorder="1" applyAlignment="1">
      <alignment horizontal="center" vertical="center" textRotation="255"/>
    </xf>
    <xf numFmtId="0" fontId="88" fillId="7" borderId="62" xfId="313" applyFont="1" applyFill="1" applyBorder="1" applyAlignment="1">
      <alignment horizontal="center" vertical="center" textRotation="255"/>
    </xf>
    <xf numFmtId="0" fontId="92" fillId="7" borderId="18" xfId="313" applyFont="1" applyFill="1" applyBorder="1" applyAlignment="1">
      <alignment horizontal="center" vertical="center" textRotation="255"/>
    </xf>
    <xf numFmtId="0" fontId="85" fillId="8" borderId="17" xfId="313" applyFont="1" applyFill="1" applyBorder="1" applyAlignment="1">
      <alignment horizontal="center" vertical="center" shrinkToFit="1"/>
    </xf>
    <xf numFmtId="0" fontId="85" fillId="8" borderId="62" xfId="313" applyFont="1" applyFill="1" applyBorder="1" applyAlignment="1">
      <alignment horizontal="center" vertical="center" shrinkToFit="1"/>
    </xf>
    <xf numFmtId="0" fontId="85" fillId="8" borderId="18" xfId="313" applyFont="1" applyFill="1" applyBorder="1" applyAlignment="1">
      <alignment horizontal="center" vertical="center" shrinkToFit="1"/>
    </xf>
    <xf numFmtId="178" fontId="85" fillId="8" borderId="17" xfId="327" applyNumberFormat="1" applyFont="1" applyFill="1" applyBorder="1" applyAlignment="1">
      <alignment horizontal="center" vertical="center" shrinkToFit="1"/>
    </xf>
    <xf numFmtId="178" fontId="85" fillId="8" borderId="62" xfId="327" applyNumberFormat="1" applyFont="1" applyFill="1" applyBorder="1" applyAlignment="1">
      <alignment horizontal="center" vertical="center" shrinkToFit="1"/>
    </xf>
    <xf numFmtId="178" fontId="85" fillId="8" borderId="18" xfId="327" applyNumberFormat="1" applyFont="1" applyFill="1" applyBorder="1" applyAlignment="1">
      <alignment horizontal="center" vertical="center" shrinkToFit="1"/>
    </xf>
    <xf numFmtId="0" fontId="92" fillId="7" borderId="62" xfId="313" applyFont="1" applyFill="1" applyBorder="1" applyAlignment="1">
      <alignment horizontal="center" vertical="center" textRotation="255"/>
    </xf>
    <xf numFmtId="0" fontId="78" fillId="20" borderId="128" xfId="0" applyFont="1" applyFill="1" applyBorder="1" applyAlignment="1">
      <alignment horizontal="center" vertical="center"/>
    </xf>
    <xf numFmtId="0" fontId="78" fillId="20" borderId="129" xfId="0" applyFont="1" applyFill="1" applyBorder="1" applyAlignment="1">
      <alignment horizontal="center" vertical="center"/>
    </xf>
    <xf numFmtId="0" fontId="88" fillId="4" borderId="25" xfId="313" applyFont="1" applyFill="1" applyBorder="1" applyAlignment="1">
      <alignment horizontal="center" vertical="center"/>
    </xf>
    <xf numFmtId="0" fontId="88" fillId="4" borderId="26" xfId="313" applyFont="1" applyFill="1" applyBorder="1" applyAlignment="1">
      <alignment horizontal="center" vertical="center"/>
    </xf>
    <xf numFmtId="0" fontId="88" fillId="4" borderId="1" xfId="313" applyFont="1" applyFill="1" applyBorder="1" applyAlignment="1">
      <alignment horizontal="center" vertical="center"/>
    </xf>
    <xf numFmtId="0" fontId="88" fillId="4" borderId="19" xfId="313" applyFont="1" applyFill="1" applyBorder="1" applyAlignment="1">
      <alignment horizontal="center" vertical="center"/>
    </xf>
    <xf numFmtId="0" fontId="88" fillId="4" borderId="20" xfId="313" applyFont="1" applyFill="1" applyBorder="1" applyAlignment="1">
      <alignment horizontal="center" vertical="center"/>
    </xf>
    <xf numFmtId="0" fontId="88" fillId="4" borderId="16" xfId="313" applyFont="1" applyFill="1" applyBorder="1" applyAlignment="1">
      <alignment horizontal="center" vertical="center"/>
    </xf>
    <xf numFmtId="0" fontId="88" fillId="4" borderId="17" xfId="313" applyFont="1" applyFill="1" applyBorder="1" applyAlignment="1">
      <alignment horizontal="center" vertical="center"/>
    </xf>
    <xf numFmtId="0" fontId="88" fillId="4" borderId="18" xfId="313" applyFont="1" applyFill="1" applyBorder="1" applyAlignment="1">
      <alignment horizontal="center" vertical="center"/>
    </xf>
    <xf numFmtId="0" fontId="88" fillId="4" borderId="17" xfId="313" applyFont="1" applyFill="1" applyBorder="1" applyAlignment="1">
      <alignment horizontal="center" vertical="center" wrapText="1"/>
    </xf>
    <xf numFmtId="0" fontId="89" fillId="4" borderId="22" xfId="313" applyFont="1" applyFill="1" applyBorder="1" applyAlignment="1">
      <alignment horizontal="center" vertical="center"/>
    </xf>
    <xf numFmtId="0" fontId="89" fillId="4" borderId="24" xfId="313" applyFont="1" applyFill="1" applyBorder="1" applyAlignment="1">
      <alignment horizontal="center" vertical="center"/>
    </xf>
    <xf numFmtId="0" fontId="78" fillId="14" borderId="125" xfId="0" applyFont="1" applyFill="1" applyBorder="1" applyAlignment="1">
      <alignment horizontal="center" vertical="center"/>
    </xf>
    <xf numFmtId="0" fontId="78" fillId="14" borderId="126" xfId="0" applyFont="1" applyFill="1" applyBorder="1" applyAlignment="1">
      <alignment horizontal="center" vertical="center"/>
    </xf>
    <xf numFmtId="0" fontId="78" fillId="14" borderId="127" xfId="0" applyFont="1" applyFill="1" applyBorder="1" applyAlignment="1">
      <alignment horizontal="center" vertical="center"/>
    </xf>
    <xf numFmtId="0" fontId="180" fillId="2" borderId="1" xfId="358" applyFont="1" applyFill="1" applyBorder="1" applyAlignment="1">
      <alignment horizontal="center" vertical="center"/>
    </xf>
    <xf numFmtId="0" fontId="181" fillId="4" borderId="1" xfId="358" applyFont="1" applyFill="1" applyBorder="1" applyAlignment="1">
      <alignment horizontal="center" vertical="center"/>
    </xf>
    <xf numFmtId="0" fontId="181" fillId="4" borderId="19" xfId="358" applyFont="1" applyFill="1" applyBorder="1" applyAlignment="1">
      <alignment horizontal="center" vertical="center"/>
    </xf>
    <xf numFmtId="0" fontId="181" fillId="4" borderId="20" xfId="358" applyFont="1" applyFill="1" applyBorder="1" applyAlignment="1">
      <alignment horizontal="center" vertical="center"/>
    </xf>
    <xf numFmtId="0" fontId="181" fillId="4" borderId="25" xfId="358" applyFont="1" applyFill="1" applyBorder="1" applyAlignment="1">
      <alignment horizontal="center" vertical="center"/>
    </xf>
    <xf numFmtId="0" fontId="81" fillId="14" borderId="19" xfId="316" applyFont="1" applyFill="1" applyBorder="1" applyAlignment="1">
      <alignment horizontal="center" vertical="center"/>
    </xf>
    <xf numFmtId="0" fontId="81" fillId="14" borderId="16" xfId="316" applyFont="1" applyFill="1" applyBorder="1" applyAlignment="1">
      <alignment horizontal="center" vertical="center"/>
    </xf>
    <xf numFmtId="0" fontId="81" fillId="14" borderId="20" xfId="316" applyFont="1" applyFill="1" applyBorder="1" applyAlignment="1">
      <alignment horizontal="center" vertical="center"/>
    </xf>
    <xf numFmtId="0" fontId="78" fillId="20" borderId="309" xfId="0" applyFont="1" applyFill="1" applyBorder="1" applyAlignment="1">
      <alignment horizontal="center" vertical="center"/>
    </xf>
    <xf numFmtId="0" fontId="181" fillId="7" borderId="17" xfId="358" applyFont="1" applyFill="1" applyBorder="1" applyAlignment="1">
      <alignment horizontal="center" vertical="center" textRotation="255"/>
    </xf>
    <xf numFmtId="0" fontId="181" fillId="7" borderId="62" xfId="358" applyFont="1" applyFill="1" applyBorder="1" applyAlignment="1">
      <alignment horizontal="center" vertical="center" textRotation="255"/>
    </xf>
    <xf numFmtId="0" fontId="181" fillId="7" borderId="18" xfId="358" applyFont="1" applyFill="1" applyBorder="1" applyAlignment="1">
      <alignment horizontal="center" vertical="center" textRotation="255"/>
    </xf>
    <xf numFmtId="0" fontId="0" fillId="0" borderId="264" xfId="0" applyBorder="1" applyAlignment="1">
      <alignment horizontal="center" vertical="center" wrapText="1"/>
    </xf>
    <xf numFmtId="0" fontId="0" fillId="0" borderId="265" xfId="0" applyBorder="1" applyAlignment="1">
      <alignment horizontal="center" vertical="center"/>
    </xf>
    <xf numFmtId="0" fontId="0" fillId="0" borderId="0" xfId="0" applyAlignment="1">
      <alignment horizontal="center" vertical="center"/>
    </xf>
    <xf numFmtId="49" fontId="0" fillId="5" borderId="268" xfId="0" quotePrefix="1" applyNumberFormat="1" applyFill="1" applyBorder="1" applyAlignment="1">
      <alignment horizontal="center" vertical="center"/>
    </xf>
    <xf numFmtId="49" fontId="0" fillId="5" borderId="268" xfId="0" applyNumberFormat="1" applyFill="1" applyBorder="1" applyAlignment="1">
      <alignment horizontal="center" vertical="center"/>
    </xf>
    <xf numFmtId="3" fontId="0" fillId="0" borderId="17" xfId="0" applyNumberFormat="1" applyBorder="1" applyAlignment="1">
      <alignment horizontal="center" vertical="center"/>
    </xf>
    <xf numFmtId="3" fontId="0" fillId="0" borderId="18" xfId="0" applyNumberFormat="1" applyBorder="1" applyAlignment="1">
      <alignment horizontal="center" vertical="center"/>
    </xf>
    <xf numFmtId="49" fontId="0" fillId="5" borderId="267" xfId="0" quotePrefix="1" applyNumberFormat="1" applyFill="1" applyBorder="1" applyAlignment="1">
      <alignment horizontal="center" vertical="center"/>
    </xf>
    <xf numFmtId="49" fontId="0" fillId="12" borderId="269" xfId="0" quotePrefix="1" applyNumberFormat="1" applyFill="1" applyBorder="1" applyAlignment="1">
      <alignment horizontal="center" vertical="center"/>
    </xf>
    <xf numFmtId="49" fontId="0" fillId="12" borderId="268" xfId="0" applyNumberFormat="1" applyFill="1" applyBorder="1" applyAlignment="1">
      <alignment horizontal="center" vertical="center"/>
    </xf>
    <xf numFmtId="49" fontId="0" fillId="12" borderId="270" xfId="0" applyNumberFormat="1" applyFill="1" applyBorder="1" applyAlignment="1">
      <alignment horizontal="center" vertical="center"/>
    </xf>
    <xf numFmtId="176" fontId="0" fillId="0" borderId="271" xfId="0" applyNumberFormat="1" applyBorder="1" applyAlignment="1">
      <alignment horizontal="center" vertical="center"/>
    </xf>
    <xf numFmtId="176" fontId="0" fillId="0" borderId="26" xfId="0" applyNumberFormat="1" applyBorder="1" applyAlignment="1">
      <alignment horizontal="center" vertical="center"/>
    </xf>
    <xf numFmtId="49" fontId="0" fillId="0" borderId="272" xfId="0" applyNumberFormat="1" applyBorder="1" applyAlignment="1">
      <alignment horizontal="center" vertical="center"/>
    </xf>
    <xf numFmtId="49" fontId="0" fillId="0" borderId="276" xfId="0" applyNumberFormat="1" applyBorder="1" applyAlignment="1">
      <alignment horizontal="center" vertical="center"/>
    </xf>
    <xf numFmtId="3" fontId="0" fillId="12" borderId="62" xfId="0" applyNumberFormat="1" applyFill="1" applyBorder="1" applyAlignment="1">
      <alignment horizontal="right" vertical="center"/>
    </xf>
    <xf numFmtId="49" fontId="0" fillId="29" borderId="269" xfId="0" quotePrefix="1" applyNumberFormat="1" applyFill="1" applyBorder="1" applyAlignment="1">
      <alignment horizontal="center" vertical="center"/>
    </xf>
    <xf numFmtId="49" fontId="0" fillId="29" borderId="268" xfId="0" applyNumberFormat="1" applyFill="1" applyBorder="1" applyAlignment="1">
      <alignment horizontal="center" vertical="center"/>
    </xf>
    <xf numFmtId="49" fontId="0" fillId="29" borderId="270" xfId="0" applyNumberFormat="1" applyFill="1" applyBorder="1" applyAlignment="1">
      <alignment horizontal="center" vertical="center"/>
    </xf>
    <xf numFmtId="3" fontId="0" fillId="4" borderId="273" xfId="0" quotePrefix="1" applyNumberFormat="1" applyFill="1" applyBorder="1" applyAlignment="1">
      <alignment horizontal="center" vertical="center"/>
    </xf>
    <xf numFmtId="3" fontId="0" fillId="4" borderId="268" xfId="0" applyNumberFormat="1" applyFill="1" applyBorder="1" applyAlignment="1">
      <alignment horizontal="center" vertical="center"/>
    </xf>
    <xf numFmtId="3" fontId="0" fillId="12" borderId="267" xfId="0" quotePrefix="1" applyNumberFormat="1" applyFill="1" applyBorder="1" applyAlignment="1">
      <alignment horizontal="center" vertical="center"/>
    </xf>
    <xf numFmtId="3" fontId="0" fillId="12" borderId="268" xfId="0" applyNumberFormat="1" applyFill="1" applyBorder="1" applyAlignment="1">
      <alignment horizontal="center" vertical="center"/>
    </xf>
    <xf numFmtId="3" fontId="0" fillId="12" borderId="274" xfId="0" applyNumberFormat="1" applyFill="1" applyBorder="1" applyAlignment="1">
      <alignment horizontal="center" vertical="center"/>
    </xf>
    <xf numFmtId="0" fontId="62" fillId="0" borderId="1" xfId="384" applyFont="1" applyBorder="1" applyAlignment="1">
      <alignment horizontal="center" vertical="center"/>
    </xf>
    <xf numFmtId="0" fontId="62" fillId="0" borderId="19" xfId="384" applyFont="1" applyBorder="1" applyAlignment="1">
      <alignment horizontal="center" vertical="center"/>
    </xf>
    <xf numFmtId="0" fontId="62" fillId="0" borderId="16" xfId="384" applyFont="1" applyBorder="1" applyAlignment="1">
      <alignment horizontal="center" vertical="center"/>
    </xf>
    <xf numFmtId="49" fontId="159" fillId="0" borderId="0" xfId="0" applyNumberFormat="1" applyFont="1" applyAlignment="1">
      <alignment vertical="top"/>
    </xf>
    <xf numFmtId="41" fontId="160" fillId="0" borderId="21" xfId="320" applyFont="1" applyBorder="1" applyAlignment="1">
      <alignment horizontal="center" vertical="top" wrapText="1"/>
    </xf>
    <xf numFmtId="41" fontId="160" fillId="0" borderId="25" xfId="320" applyFont="1" applyBorder="1" applyAlignment="1">
      <alignment horizontal="center" vertical="top" wrapText="1"/>
    </xf>
    <xf numFmtId="49" fontId="166" fillId="0" borderId="0" xfId="0" applyNumberFormat="1" applyFont="1" applyAlignment="1">
      <alignment vertical="top"/>
    </xf>
    <xf numFmtId="49" fontId="159" fillId="0" borderId="61" xfId="0" applyNumberFormat="1" applyFont="1" applyBorder="1" applyAlignment="1">
      <alignment vertical="top"/>
    </xf>
    <xf numFmtId="49" fontId="166" fillId="0" borderId="21" xfId="0" applyNumberFormat="1" applyFont="1" applyBorder="1" applyAlignment="1">
      <alignment vertical="top"/>
    </xf>
    <xf numFmtId="41" fontId="161" fillId="0" borderId="61" xfId="320" applyFont="1" applyBorder="1" applyAlignment="1">
      <alignment horizontal="center" vertical="top" wrapText="1"/>
    </xf>
    <xf numFmtId="41" fontId="161" fillId="0" borderId="26" xfId="320" applyFont="1" applyBorder="1" applyAlignment="1">
      <alignment horizontal="center" vertical="top" wrapText="1"/>
    </xf>
    <xf numFmtId="49" fontId="167" fillId="0" borderId="61" xfId="0" applyNumberFormat="1" applyFont="1" applyBorder="1" applyAlignment="1">
      <alignment vertical="top"/>
    </xf>
    <xf numFmtId="49" fontId="160" fillId="0" borderId="21" xfId="0" applyNumberFormat="1" applyFont="1" applyBorder="1" applyAlignment="1">
      <alignment horizontal="center" vertical="top" wrapText="1"/>
    </xf>
    <xf numFmtId="49" fontId="160" fillId="0" borderId="25" xfId="0" applyNumberFormat="1" applyFont="1" applyBorder="1" applyAlignment="1">
      <alignment horizontal="center" vertical="top" wrapText="1"/>
    </xf>
    <xf numFmtId="177" fontId="160" fillId="0" borderId="21" xfId="396" applyFont="1" applyBorder="1" applyAlignment="1">
      <alignment horizontal="center" vertical="top" wrapText="1"/>
    </xf>
    <xf numFmtId="177" fontId="160" fillId="0" borderId="25" xfId="396" applyFont="1" applyBorder="1" applyAlignment="1">
      <alignment horizontal="center" vertical="top" wrapText="1"/>
    </xf>
    <xf numFmtId="177" fontId="161" fillId="0" borderId="61" xfId="396" applyFont="1" applyBorder="1" applyAlignment="1">
      <alignment horizontal="center" vertical="top" wrapText="1"/>
    </xf>
    <xf numFmtId="177" fontId="161" fillId="0" borderId="26" xfId="396" applyFont="1" applyBorder="1" applyAlignment="1">
      <alignment horizontal="center" vertical="top" wrapText="1"/>
    </xf>
    <xf numFmtId="49" fontId="161" fillId="0" borderId="61" xfId="0" applyNumberFormat="1" applyFont="1" applyBorder="1" applyAlignment="1">
      <alignment horizontal="center" vertical="top" wrapText="1"/>
    </xf>
    <xf numFmtId="49" fontId="161" fillId="0" borderId="26" xfId="0" applyNumberFormat="1" applyFont="1" applyBorder="1" applyAlignment="1">
      <alignment horizontal="center" vertical="top" wrapText="1"/>
    </xf>
    <xf numFmtId="49" fontId="167" fillId="0" borderId="0" xfId="0" applyNumberFormat="1" applyFont="1" applyAlignment="1">
      <alignment vertical="top"/>
    </xf>
  </cellXfs>
  <cellStyles count="401">
    <cellStyle name="          _x000d__x000a_mouse.drv=lmouse.drv" xfId="1" xr:uid="{00000000-0005-0000-0000-000000000000}"/>
    <cellStyle name="A¨­￠￢￠O [0]_6-3¡Æⓒ¡Ai¡¤A " xfId="2" xr:uid="{00000000-0005-0000-0000-000001000000}"/>
    <cellStyle name="A¨­￠￢￠O_6-3¡Æⓒ¡Ai¡¤A " xfId="3" xr:uid="{00000000-0005-0000-0000-000002000000}"/>
    <cellStyle name="AeE­ [0]_¡U¾EU￢ A¾COºn±³ " xfId="4" xr:uid="{00000000-0005-0000-0000-000003000000}"/>
    <cellStyle name="ÅëÈ­ [0]_¡Ú¾ÈÜ¬ Á¾ÇÕºñ±³ " xfId="5" xr:uid="{00000000-0005-0000-0000-000004000000}"/>
    <cellStyle name="AeE­ [0]_¼­½AA¼01_AoAO°eE¹ " xfId="6" xr:uid="{00000000-0005-0000-0000-000005000000}"/>
    <cellStyle name="ÅëÈ­ [0]_¼­½ÄÃ¼01_ÅõÀÔ°èÈ¹ " xfId="7" xr:uid="{00000000-0005-0000-0000-000006000000}"/>
    <cellStyle name="AeE­ [0]_¼­½AAI¶÷_AoAO°eE¹ " xfId="8" xr:uid="{00000000-0005-0000-0000-000007000000}"/>
    <cellStyle name="ÅëÈ­ [0]_¼­½ÄÀÏ¶÷_ÅõÀÔ°èÈ¹ " xfId="9" xr:uid="{00000000-0005-0000-0000-000008000000}"/>
    <cellStyle name="AeE­ [0]_1.ÆC¸A½CAu " xfId="10" xr:uid="{00000000-0005-0000-0000-000009000000}"/>
    <cellStyle name="ÅëÈ­ [0]_1.ÆÇ¸Å½ÇÀû " xfId="11" xr:uid="{00000000-0005-0000-0000-00000A000000}"/>
    <cellStyle name="AeE­ [0]_1.SUMMARY " xfId="12" xr:uid="{00000000-0005-0000-0000-00000B000000}"/>
    <cellStyle name="ÅëÈ­ [0]_1.SUMMARY " xfId="13" xr:uid="{00000000-0005-0000-0000-00000C000000}"/>
    <cellStyle name="AeE­ [0]_2.CONCEPT " xfId="14" xr:uid="{00000000-0005-0000-0000-00000D000000}"/>
    <cellStyle name="ÅëÈ­ [0]_2.CONCEPT " xfId="15" xr:uid="{00000000-0005-0000-0000-00000E000000}"/>
    <cellStyle name="AeE­ [0]_3.MSCHEDULE¿μ¹R " xfId="16" xr:uid="{00000000-0005-0000-0000-00000F000000}"/>
    <cellStyle name="ÅëÈ­ [0]_3PJTR°èÈ¹ " xfId="17" xr:uid="{00000000-0005-0000-0000-000010000000}"/>
    <cellStyle name="AeE­ [0]_4 " xfId="18" xr:uid="{00000000-0005-0000-0000-000011000000}"/>
    <cellStyle name="ÅëÈ­ [0]_4 " xfId="19" xr:uid="{00000000-0005-0000-0000-000012000000}"/>
    <cellStyle name="AeE­ [0]_5-3-3-1-1.≫y≫e±¸A¶ºÐ¼R-MAT'L¡­ " xfId="20" xr:uid="{00000000-0005-0000-0000-000013000000}"/>
    <cellStyle name="ÅëÈ­ [0]_6-3°æÀï·Â " xfId="21" xr:uid="{00000000-0005-0000-0000-000014000000}"/>
    <cellStyle name="AeE­ [0]_7.MASTER SCHEDULE " xfId="22" xr:uid="{00000000-0005-0000-0000-000015000000}"/>
    <cellStyle name="ÅëÈ­ [0]_7.MASTER SCHEDULE " xfId="23" xr:uid="{00000000-0005-0000-0000-000016000000}"/>
    <cellStyle name="AeE­ [0]_AI¿ø°eE¹ " xfId="24" xr:uid="{00000000-0005-0000-0000-000017000000}"/>
    <cellStyle name="ÅëÈ­ [0]_ÀÎ¿ø°èÈ¹ " xfId="25" xr:uid="{00000000-0005-0000-0000-000018000000}"/>
    <cellStyle name="AeE­ [0]_AOA¾AIA¤ " xfId="26" xr:uid="{00000000-0005-0000-0000-000019000000}"/>
    <cellStyle name="ÅëÈ­ [0]_ÃÖÁ¾ÀÏÁ¤ " xfId="27" xr:uid="{00000000-0005-0000-0000-00001A000000}"/>
    <cellStyle name="AeE­ [0]_INQUIRY ¿μ¾÷AßAø " xfId="28" xr:uid="{00000000-0005-0000-0000-00001B000000}"/>
    <cellStyle name="ÅëÈ­ [0]_lx-taxi " xfId="29" xr:uid="{00000000-0005-0000-0000-00001C000000}"/>
    <cellStyle name="AeE­ [0]_MKN-M1.1 " xfId="30" xr:uid="{00000000-0005-0000-0000-00001D000000}"/>
    <cellStyle name="ÅëÈ­ [0]_MKN-M1.1 " xfId="31" xr:uid="{00000000-0005-0000-0000-00001E000000}"/>
    <cellStyle name="AeE­ [0]_ºÐ·u±a01_AoAO°eE¹ " xfId="32" xr:uid="{00000000-0005-0000-0000-00001F000000}"/>
    <cellStyle name="ÅëÈ­ [0]_ºÐ·ù±â01_ÅõÀÔ°èÈ¹ " xfId="33" xr:uid="{00000000-0005-0000-0000-000020000000}"/>
    <cellStyle name="AeE­ [0]_ºÐ·u±a02_AoAO°eE¹ " xfId="34" xr:uid="{00000000-0005-0000-0000-000021000000}"/>
    <cellStyle name="ÅëÈ­ [0]_ºÐ·ù±â02_ÅõÀÔ°èÈ¹ " xfId="35" xr:uid="{00000000-0005-0000-0000-000022000000}"/>
    <cellStyle name="AeE­ [0]_ºÐ·u±a03_AoAO°eE¹ " xfId="36" xr:uid="{00000000-0005-0000-0000-000023000000}"/>
    <cellStyle name="ÅëÈ­ [0]_ºÐ·ù±â03_ÅõÀÔ°èÈ¹ " xfId="37" xr:uid="{00000000-0005-0000-0000-000024000000}"/>
    <cellStyle name="AeE­ [0]_ºÐ·u±aAØ_AoAO°eE¹ " xfId="38" xr:uid="{00000000-0005-0000-0000-000025000000}"/>
    <cellStyle name="ÅëÈ­ [0]_ºÐ·ù±âÁØ_ÅõÀÔ°èÈ¹ " xfId="39" xr:uid="{00000000-0005-0000-0000-000026000000}"/>
    <cellStyle name="AeE­ [0]_ºÐ·u±aE￡_AoAO°eE¹ " xfId="40" xr:uid="{00000000-0005-0000-0000-000027000000}"/>
    <cellStyle name="ÅëÈ­ [0]_ºÐ·ù±âÈ£_ÅõÀÔ°èÈ¹ " xfId="41" xr:uid="{00000000-0005-0000-0000-000028000000}"/>
    <cellStyle name="AeE­ [0]_SAMPLE " xfId="42" xr:uid="{00000000-0005-0000-0000-000029000000}"/>
    <cellStyle name="ÅëÈ­ [0]_SAMPLE " xfId="43" xr:uid="{00000000-0005-0000-0000-00002A000000}"/>
    <cellStyle name="AeE­ [0]_Sheet1 (2)_1.SUMMARY " xfId="44" xr:uid="{00000000-0005-0000-0000-00002B000000}"/>
    <cellStyle name="ÅëÈ­ [0]_Sheet1 (2)_1.SUMMARY " xfId="45" xr:uid="{00000000-0005-0000-0000-00002C000000}"/>
    <cellStyle name="AeE­ [0]_Sheet1 (2)_3.MSCHEDULE¿μ¹R " xfId="46" xr:uid="{00000000-0005-0000-0000-00002D000000}"/>
    <cellStyle name="ÅëÈ­ [0]_Sheet1_1.SUMMARY " xfId="47" xr:uid="{00000000-0005-0000-0000-00002E000000}"/>
    <cellStyle name="AeE­ [0]_Sheet1_3.MSCHEDULE¿μ¹R " xfId="48" xr:uid="{00000000-0005-0000-0000-00002F000000}"/>
    <cellStyle name="ÅëÈ­ [0]_Sheet1_ÃÖÁ¾ÀÏÁ¤ " xfId="49" xr:uid="{00000000-0005-0000-0000-000030000000}"/>
    <cellStyle name="AeE­ [0]_Sheet1_XD AOA¾AIA¤ " xfId="50" xr:uid="{00000000-0005-0000-0000-000031000000}"/>
    <cellStyle name="ÅëÈ­ [0]_Sheet1_XD ÃÖÁ¾ÀÏÁ¤ " xfId="51" xr:uid="{00000000-0005-0000-0000-000032000000}"/>
    <cellStyle name="AeE­ [0]_SMG-CKD-d1.1 " xfId="52" xr:uid="{00000000-0005-0000-0000-000033000000}"/>
    <cellStyle name="ÅëÈ­ [0]_SMG-CKD-d1.1 " xfId="53" xr:uid="{00000000-0005-0000-0000-000034000000}"/>
    <cellStyle name="AeE­_¡U¾EU￢ A¾COºn±³ " xfId="54" xr:uid="{00000000-0005-0000-0000-000035000000}"/>
    <cellStyle name="ÅëÈ­_¡Ú¾ÈÜ¬ Á¾ÇÕºñ±³ " xfId="55" xr:uid="{00000000-0005-0000-0000-000036000000}"/>
    <cellStyle name="AeE­_´U°eº° ±¸Aa¾E" xfId="56" xr:uid="{00000000-0005-0000-0000-000037000000}"/>
    <cellStyle name="ÅëÈ­_¼­½ÄÃ¼01_ÅõÀÔ°èÈ¹ " xfId="57" xr:uid="{00000000-0005-0000-0000-000038000000}"/>
    <cellStyle name="AeE­_¼­½AAI¶÷_AoAO°eE¹ " xfId="58" xr:uid="{00000000-0005-0000-0000-000039000000}"/>
    <cellStyle name="ÅëÈ­_¼­½ÄÀÏ¶÷_ÅõÀÔ°èÈ¹ " xfId="59" xr:uid="{00000000-0005-0000-0000-00003A000000}"/>
    <cellStyle name="AeE­_1.ÆC¸A½CAu " xfId="60" xr:uid="{00000000-0005-0000-0000-00003B000000}"/>
    <cellStyle name="ÅëÈ­_1.ÆÇ¸Å½ÇÀû " xfId="61" xr:uid="{00000000-0005-0000-0000-00003C000000}"/>
    <cellStyle name="AeE­_1.SUMMARY " xfId="62" xr:uid="{00000000-0005-0000-0000-00003D000000}"/>
    <cellStyle name="ÅëÈ­_1.SUMMARY " xfId="63" xr:uid="{00000000-0005-0000-0000-00003E000000}"/>
    <cellStyle name="AeE­_2.CONCEPT " xfId="64" xr:uid="{00000000-0005-0000-0000-00003F000000}"/>
    <cellStyle name="ÅëÈ­_2.CONCEPT " xfId="65" xr:uid="{00000000-0005-0000-0000-000040000000}"/>
    <cellStyle name="AeE­_3.MSCHEDULE¿μ¹R " xfId="66" xr:uid="{00000000-0005-0000-0000-000041000000}"/>
    <cellStyle name="ÅëÈ­_3PJTR°èÈ¹ " xfId="67" xr:uid="{00000000-0005-0000-0000-000042000000}"/>
    <cellStyle name="AeE­_4 " xfId="68" xr:uid="{00000000-0005-0000-0000-000043000000}"/>
    <cellStyle name="ÅëÈ­_4 " xfId="69" xr:uid="{00000000-0005-0000-0000-000044000000}"/>
    <cellStyle name="AeE­_5-3-3-1-1.≫y≫e±¸A¶ºÐ¼R-MAT'L¡­ " xfId="70" xr:uid="{00000000-0005-0000-0000-000045000000}"/>
    <cellStyle name="ÅëÈ­_6-3°æÀï·Â " xfId="71" xr:uid="{00000000-0005-0000-0000-000046000000}"/>
    <cellStyle name="AeE­_7.MASTER SCHEDULE " xfId="72" xr:uid="{00000000-0005-0000-0000-000047000000}"/>
    <cellStyle name="ÅëÈ­_7.MASTER SCHEDULE " xfId="73" xr:uid="{00000000-0005-0000-0000-000048000000}"/>
    <cellStyle name="AeE­_AI¿ø°eE¹ " xfId="74" xr:uid="{00000000-0005-0000-0000-000049000000}"/>
    <cellStyle name="ÅëÈ­_ÀÎ¿ø°èÈ¹ " xfId="75" xr:uid="{00000000-0005-0000-0000-00004A000000}"/>
    <cellStyle name="AeE­_AOA¾AIA¤ " xfId="76" xr:uid="{00000000-0005-0000-0000-00004B000000}"/>
    <cellStyle name="ÅëÈ­_ÃÖÁ¾ÀÏÁ¤ " xfId="77" xr:uid="{00000000-0005-0000-0000-00004C000000}"/>
    <cellStyle name="AeE­_INQUIRY ¿μ¾÷AßAø " xfId="78" xr:uid="{00000000-0005-0000-0000-00004D000000}"/>
    <cellStyle name="ÅëÈ­_lx-taxi " xfId="79" xr:uid="{00000000-0005-0000-0000-00004E000000}"/>
    <cellStyle name="AeE­_MKN-M1.1 " xfId="80" xr:uid="{00000000-0005-0000-0000-00004F000000}"/>
    <cellStyle name="ÅëÈ­_MKN-M1.1 " xfId="81" xr:uid="{00000000-0005-0000-0000-000050000000}"/>
    <cellStyle name="AeE­_ºÐ·u±a01_AoAO°eE¹ " xfId="82" xr:uid="{00000000-0005-0000-0000-000051000000}"/>
    <cellStyle name="ÅëÈ­_ºÐ·ù±â01_ÅõÀÔ°èÈ¹ " xfId="83" xr:uid="{00000000-0005-0000-0000-000052000000}"/>
    <cellStyle name="AeE­_ºÐ·u±a02_AoAO°eE¹ " xfId="84" xr:uid="{00000000-0005-0000-0000-000053000000}"/>
    <cellStyle name="ÅëÈ­_ºÐ·ù±â02_ÅõÀÔ°èÈ¹ " xfId="85" xr:uid="{00000000-0005-0000-0000-000054000000}"/>
    <cellStyle name="AeE­_ºÐ·u±a03_AoAO°eE¹ " xfId="86" xr:uid="{00000000-0005-0000-0000-000055000000}"/>
    <cellStyle name="ÅëÈ­_ºÐ·ù±â03_ÅõÀÔ°èÈ¹ " xfId="87" xr:uid="{00000000-0005-0000-0000-000056000000}"/>
    <cellStyle name="AeE­_ºÐ·u±aAØ_AoAO°eE¹ " xfId="88" xr:uid="{00000000-0005-0000-0000-000057000000}"/>
    <cellStyle name="ÅëÈ­_ºÐ·ù±âÁØ_ÅõÀÔ°èÈ¹ " xfId="89" xr:uid="{00000000-0005-0000-0000-000058000000}"/>
    <cellStyle name="AeE­_ºÐ·u±aE￡_AoAO°eE¹ " xfId="90" xr:uid="{00000000-0005-0000-0000-000059000000}"/>
    <cellStyle name="ÅëÈ­_ºÐ·ù±âÈ£_ÅõÀÔ°èÈ¹ " xfId="91" xr:uid="{00000000-0005-0000-0000-00005A000000}"/>
    <cellStyle name="AeE­_SAMPLE " xfId="92" xr:uid="{00000000-0005-0000-0000-00005B000000}"/>
    <cellStyle name="ÅëÈ­_SAMPLE " xfId="93" xr:uid="{00000000-0005-0000-0000-00005C000000}"/>
    <cellStyle name="AeE­_Sheet1 (2)_1.SUMMARY " xfId="94" xr:uid="{00000000-0005-0000-0000-00005D000000}"/>
    <cellStyle name="ÅëÈ­_Sheet1 (2)_1.SUMMARY " xfId="95" xr:uid="{00000000-0005-0000-0000-00005E000000}"/>
    <cellStyle name="AeE­_Sheet1 (2)_3.MSCHEDULE¿μ¹R " xfId="96" xr:uid="{00000000-0005-0000-0000-00005F000000}"/>
    <cellStyle name="ÅëÈ­_Sheet1_1.SUMMARY " xfId="97" xr:uid="{00000000-0005-0000-0000-000060000000}"/>
    <cellStyle name="AeE­_Sheet1_3.MSCHEDULE¿μ¹R " xfId="98" xr:uid="{00000000-0005-0000-0000-000061000000}"/>
    <cellStyle name="ÅëÈ­_Sheet1_ÃÖÁ¾ÀÏÁ¤ " xfId="99" xr:uid="{00000000-0005-0000-0000-000062000000}"/>
    <cellStyle name="AeE­_Sheet1_XD AOA¾AIA¤ " xfId="100" xr:uid="{00000000-0005-0000-0000-000063000000}"/>
    <cellStyle name="ÅëÈ­_Sheet1_XD ÃÖÁ¾ÀÏÁ¤ " xfId="101" xr:uid="{00000000-0005-0000-0000-000064000000}"/>
    <cellStyle name="AeE­_SMG-CKD-d1.1 " xfId="102" xr:uid="{00000000-0005-0000-0000-000065000000}"/>
    <cellStyle name="ÅëÈ­_SMG-CKD-d1.1 " xfId="103" xr:uid="{00000000-0005-0000-0000-000066000000}"/>
    <cellStyle name="AeE¡ⓒ [0]_6-3¡Æⓒ¡Ai¡¤A " xfId="104" xr:uid="{00000000-0005-0000-0000-000067000000}"/>
    <cellStyle name="AeE¡ⓒ_6-3¡Æⓒ¡Ai¡¤A " xfId="105" xr:uid="{00000000-0005-0000-0000-000068000000}"/>
    <cellStyle name="AÞ¸¶ [0]_¡U¾EU￢ A¾COºn±³ " xfId="106" xr:uid="{00000000-0005-0000-0000-000069000000}"/>
    <cellStyle name="ÄÞ¸¶ [0]_¡Ú¾ÈÜ¬ Á¾ÇÕºñ±³ " xfId="107" xr:uid="{00000000-0005-0000-0000-00006A000000}"/>
    <cellStyle name="AÞ¸¶ [0]_´U°eº° ±¸Aa¾E" xfId="108" xr:uid="{00000000-0005-0000-0000-00006B000000}"/>
    <cellStyle name="ÄÞ¸¶ [0]_1.SUMMARY " xfId="109" xr:uid="{00000000-0005-0000-0000-00006C000000}"/>
    <cellStyle name="AÞ¸¶ [0]_2.CONCEPT " xfId="110" xr:uid="{00000000-0005-0000-0000-00006D000000}"/>
    <cellStyle name="ÄÞ¸¶ [0]_2.CONCEPT " xfId="111" xr:uid="{00000000-0005-0000-0000-00006E000000}"/>
    <cellStyle name="AÞ¸¶ [0]_3.MSCHEDULE¿μ¹R " xfId="112" xr:uid="{00000000-0005-0000-0000-00006F000000}"/>
    <cellStyle name="ÄÞ¸¶ [0]_3PJTR°èÈ¹ " xfId="113" xr:uid="{00000000-0005-0000-0000-000070000000}"/>
    <cellStyle name="AÞ¸¶ [0]_4 " xfId="114" xr:uid="{00000000-0005-0000-0000-000071000000}"/>
    <cellStyle name="ÄÞ¸¶ [0]_4 " xfId="115" xr:uid="{00000000-0005-0000-0000-000072000000}"/>
    <cellStyle name="AÞ¸¶ [0]_6-3°æAi·A " xfId="116" xr:uid="{00000000-0005-0000-0000-000073000000}"/>
    <cellStyle name="ÄÞ¸¶ [0]_6-3°æÀï·Â " xfId="117" xr:uid="{00000000-0005-0000-0000-000074000000}"/>
    <cellStyle name="AÞ¸¶ [0]_7.MASTER SCHEDULE " xfId="118" xr:uid="{00000000-0005-0000-0000-000075000000}"/>
    <cellStyle name="ÄÞ¸¶ [0]_7.MASTER SCHEDULE " xfId="119" xr:uid="{00000000-0005-0000-0000-000076000000}"/>
    <cellStyle name="AÞ¸¶ [0]_AI¿ø°eE¹ " xfId="120" xr:uid="{00000000-0005-0000-0000-000077000000}"/>
    <cellStyle name="ÄÞ¸¶ [0]_ÀÎ¿ø°èÈ¹ " xfId="121" xr:uid="{00000000-0005-0000-0000-000078000000}"/>
    <cellStyle name="AÞ¸¶ [0]_AOA¾AIA¤ " xfId="122" xr:uid="{00000000-0005-0000-0000-000079000000}"/>
    <cellStyle name="ÄÞ¸¶ [0]_ÃÖÁ¾ÀÏÁ¤ " xfId="123" xr:uid="{00000000-0005-0000-0000-00007A000000}"/>
    <cellStyle name="AÞ¸¶ [0]_INQUIRY ¿μ¾÷AßAø " xfId="124" xr:uid="{00000000-0005-0000-0000-00007B000000}"/>
    <cellStyle name="ÄÞ¸¶ [0]_lx-taxi " xfId="125" xr:uid="{00000000-0005-0000-0000-00007C000000}"/>
    <cellStyle name="AÞ¸¶ [0]_MKN-M1.1 " xfId="126" xr:uid="{00000000-0005-0000-0000-00007D000000}"/>
    <cellStyle name="ÄÞ¸¶ [0]_MKN-M1.1 " xfId="127" xr:uid="{00000000-0005-0000-0000-00007E000000}"/>
    <cellStyle name="AÞ¸¶ [0]_SAMPLE " xfId="128" xr:uid="{00000000-0005-0000-0000-00007F000000}"/>
    <cellStyle name="ÄÞ¸¶ [0]_SAMPLE " xfId="129" xr:uid="{00000000-0005-0000-0000-000080000000}"/>
    <cellStyle name="AÞ¸¶ [0]_Sheet1 (2)_1.SUMMARY " xfId="130" xr:uid="{00000000-0005-0000-0000-000081000000}"/>
    <cellStyle name="ÄÞ¸¶ [0]_Sheet1 (2)_1.SUMMARY " xfId="131" xr:uid="{00000000-0005-0000-0000-000082000000}"/>
    <cellStyle name="AÞ¸¶ [0]_Sheet1 (2)_3.MSCHEDULE¿μ¹R " xfId="132" xr:uid="{00000000-0005-0000-0000-000083000000}"/>
    <cellStyle name="ÄÞ¸¶ [0]_Sheet1_1.SUMMARY " xfId="133" xr:uid="{00000000-0005-0000-0000-000084000000}"/>
    <cellStyle name="AÞ¸¶ [0]_Sheet1_3.MSCHEDULE¿μ¹R " xfId="134" xr:uid="{00000000-0005-0000-0000-000085000000}"/>
    <cellStyle name="ÄÞ¸¶ [0]_Sheet1_ÃÖÁ¾ÀÏÁ¤ " xfId="135" xr:uid="{00000000-0005-0000-0000-000086000000}"/>
    <cellStyle name="AÞ¸¶ [0]_Sheet1_XD AOA¾AIA¤ " xfId="136" xr:uid="{00000000-0005-0000-0000-000087000000}"/>
    <cellStyle name="ÄÞ¸¶ [0]_Sheet1_XD ÃÖÁ¾ÀÏÁ¤ " xfId="137" xr:uid="{00000000-0005-0000-0000-000088000000}"/>
    <cellStyle name="AÞ¸¶ [0]_SMG-CKD-d1.1 " xfId="138" xr:uid="{00000000-0005-0000-0000-000089000000}"/>
    <cellStyle name="ÄÞ¸¶ [0]_SMG-CKD-d1.1 " xfId="139" xr:uid="{00000000-0005-0000-0000-00008A000000}"/>
    <cellStyle name="AÞ¸¶_¡U¾EU￢ A¾COºn±³ " xfId="140" xr:uid="{00000000-0005-0000-0000-00008B000000}"/>
    <cellStyle name="ÄÞ¸¶_¡Ú¾ÈÜ¬ Á¾ÇÕºñ±³ " xfId="141" xr:uid="{00000000-0005-0000-0000-00008C000000}"/>
    <cellStyle name="AÞ¸¶_´U°eº° ±¸Aa¾E" xfId="142" xr:uid="{00000000-0005-0000-0000-00008D000000}"/>
    <cellStyle name="ÄÞ¸¶_1.SUMMARY " xfId="143" xr:uid="{00000000-0005-0000-0000-00008E000000}"/>
    <cellStyle name="AÞ¸¶_2.CONCEPT " xfId="144" xr:uid="{00000000-0005-0000-0000-00008F000000}"/>
    <cellStyle name="ÄÞ¸¶_2.CONCEPT " xfId="145" xr:uid="{00000000-0005-0000-0000-000090000000}"/>
    <cellStyle name="AÞ¸¶_3.MSCHEDULE¿μ¹R " xfId="146" xr:uid="{00000000-0005-0000-0000-000091000000}"/>
    <cellStyle name="ÄÞ¸¶_3PJTR°èÈ¹ " xfId="147" xr:uid="{00000000-0005-0000-0000-000092000000}"/>
    <cellStyle name="AÞ¸¶_4 " xfId="148" xr:uid="{00000000-0005-0000-0000-000093000000}"/>
    <cellStyle name="ÄÞ¸¶_4 " xfId="149" xr:uid="{00000000-0005-0000-0000-000094000000}"/>
    <cellStyle name="AÞ¸¶_6-3°æAi·A " xfId="150" xr:uid="{00000000-0005-0000-0000-000095000000}"/>
    <cellStyle name="ÄÞ¸¶_6-3°æÀï·Â " xfId="151" xr:uid="{00000000-0005-0000-0000-000096000000}"/>
    <cellStyle name="AÞ¸¶_7.MASTER SCHEDULE " xfId="152" xr:uid="{00000000-0005-0000-0000-000097000000}"/>
    <cellStyle name="ÄÞ¸¶_7.MASTER SCHEDULE " xfId="153" xr:uid="{00000000-0005-0000-0000-000098000000}"/>
    <cellStyle name="AÞ¸¶_AI¿ø°eE¹ " xfId="154" xr:uid="{00000000-0005-0000-0000-000099000000}"/>
    <cellStyle name="ÄÞ¸¶_ÀÎ¿ø°èÈ¹ " xfId="155" xr:uid="{00000000-0005-0000-0000-00009A000000}"/>
    <cellStyle name="AÞ¸¶_AOA¾AIA¤ " xfId="156" xr:uid="{00000000-0005-0000-0000-00009B000000}"/>
    <cellStyle name="ÄÞ¸¶_ÃÖÁ¾ÀÏÁ¤ " xfId="157" xr:uid="{00000000-0005-0000-0000-00009C000000}"/>
    <cellStyle name="AÞ¸¶_INQUIRY ¿μ¾÷AßAø " xfId="158" xr:uid="{00000000-0005-0000-0000-00009D000000}"/>
    <cellStyle name="ÄÞ¸¶_lx-taxi " xfId="159" xr:uid="{00000000-0005-0000-0000-00009E000000}"/>
    <cellStyle name="AÞ¸¶_MKN-M1.1 " xfId="160" xr:uid="{00000000-0005-0000-0000-00009F000000}"/>
    <cellStyle name="ÄÞ¸¶_MKN-M1.1 " xfId="161" xr:uid="{00000000-0005-0000-0000-0000A0000000}"/>
    <cellStyle name="AÞ¸¶_SAMPLE " xfId="162" xr:uid="{00000000-0005-0000-0000-0000A1000000}"/>
    <cellStyle name="ÄÞ¸¶_SAMPLE " xfId="163" xr:uid="{00000000-0005-0000-0000-0000A2000000}"/>
    <cellStyle name="AÞ¸¶_Sheet1 (2)_1.SUMMARY " xfId="164" xr:uid="{00000000-0005-0000-0000-0000A3000000}"/>
    <cellStyle name="ÄÞ¸¶_Sheet1 (2)_1.SUMMARY " xfId="165" xr:uid="{00000000-0005-0000-0000-0000A4000000}"/>
    <cellStyle name="AÞ¸¶_Sheet1 (2)_3.MSCHEDULE¿μ¹R " xfId="166" xr:uid="{00000000-0005-0000-0000-0000A5000000}"/>
    <cellStyle name="ÄÞ¸¶_Sheet1_1.SUMMARY " xfId="167" xr:uid="{00000000-0005-0000-0000-0000A6000000}"/>
    <cellStyle name="AÞ¸¶_Sheet1_3.MSCHEDULE¿μ¹R " xfId="168" xr:uid="{00000000-0005-0000-0000-0000A7000000}"/>
    <cellStyle name="ÄÞ¸¶_Sheet1_ÃÖÁ¾ÀÏÁ¤ " xfId="169" xr:uid="{00000000-0005-0000-0000-0000A8000000}"/>
    <cellStyle name="AÞ¸¶_Sheet1_XD AOA¾AIA¤ " xfId="170" xr:uid="{00000000-0005-0000-0000-0000A9000000}"/>
    <cellStyle name="ÄÞ¸¶_Sheet1_XD ÃÖÁ¾ÀÏÁ¤ " xfId="171" xr:uid="{00000000-0005-0000-0000-0000AA000000}"/>
    <cellStyle name="AÞ¸¶_SMG-CKD-d1.1 " xfId="172" xr:uid="{00000000-0005-0000-0000-0000AB000000}"/>
    <cellStyle name="ÄÞ¸¶_SMG-CKD-d1.1 " xfId="173" xr:uid="{00000000-0005-0000-0000-0000AC000000}"/>
    <cellStyle name="C¡IA¨ª_¡Æ￠R¨uO￠￢¡ÆAIA￠´_￥iⓒ￡A¨IAIA￠´ " xfId="174" xr:uid="{00000000-0005-0000-0000-0000AD000000}"/>
    <cellStyle name="C￥AØ_(2)_°øAa°³¼± " xfId="175" xr:uid="{00000000-0005-0000-0000-0000AE000000}"/>
    <cellStyle name="Ç¥ÁØ_¡ßFO ÅõÀÚºñºñ±³ " xfId="176" xr:uid="{00000000-0005-0000-0000-0000AF000000}"/>
    <cellStyle name="C￥AØ_´U°eº° ±¸Aa¾E" xfId="177" xr:uid="{00000000-0005-0000-0000-0000B0000000}"/>
    <cellStyle name="Ç¥ÁØ_±â¾È " xfId="178" xr:uid="{00000000-0005-0000-0000-0000B1000000}"/>
    <cellStyle name="C￥AØ_≫c¾÷ºIº° AN°e " xfId="179" xr:uid="{00000000-0005-0000-0000-0000B2000000}"/>
    <cellStyle name="Ç¥ÁØ_°¡¼Ö¸°ÀÏÁ¤_µðÁ©ÀÏÁ¤ " xfId="180" xr:uid="{00000000-0005-0000-0000-0000B3000000}"/>
    <cellStyle name="C￥AØ_°¡¼O¸°AIA¤_μðAⓒAIA¤ " xfId="181" xr:uid="{00000000-0005-0000-0000-0000B4000000}"/>
    <cellStyle name="Ç¥ÁØ_°³¹ßÀÏÁ¤ " xfId="182" xr:uid="{00000000-0005-0000-0000-0000B5000000}"/>
    <cellStyle name="C￥AØ_°³¹ßAIA¤  (2)_°³¹ßAIA¤ " xfId="183" xr:uid="{00000000-0005-0000-0000-0000B6000000}"/>
    <cellStyle name="Ç¥ÁØ_°³¹ßÀÏÁ¤  (2)_°³¹ßÀÏÁ¤ " xfId="184" xr:uid="{00000000-0005-0000-0000-0000B7000000}"/>
    <cellStyle name="C￥AØ_1.ÆC¸A½CAu " xfId="185" xr:uid="{00000000-0005-0000-0000-0000B8000000}"/>
    <cellStyle name="Ç¥ÁØ_1.ÆÇ¸Å½ÇÀû " xfId="186" xr:uid="{00000000-0005-0000-0000-0000B9000000}"/>
    <cellStyle name="C￥AØ_1.SUMMARY " xfId="187" xr:uid="{00000000-0005-0000-0000-0000BA000000}"/>
    <cellStyle name="Ç¥ÁØ_1.SUMMARY " xfId="188" xr:uid="{00000000-0005-0000-0000-0000BB000000}"/>
    <cellStyle name="C￥AØ_2.CONCEPT " xfId="189" xr:uid="{00000000-0005-0000-0000-0000BC000000}"/>
    <cellStyle name="Ç¥ÁØ_2.CONCEPT " xfId="190" xr:uid="{00000000-0005-0000-0000-0000BD000000}"/>
    <cellStyle name="C￥AØ_3.MSCHEDULE¿μ¹R " xfId="191" xr:uid="{00000000-0005-0000-0000-0000BE000000}"/>
    <cellStyle name="Ç¥ÁØ_3PJTR°èÈ¹ " xfId="192" xr:uid="{00000000-0005-0000-0000-0000BF000000}"/>
    <cellStyle name="C￥AØ_4 " xfId="193" xr:uid="{00000000-0005-0000-0000-0000C0000000}"/>
    <cellStyle name="Ç¥ÁØ_4 " xfId="194" xr:uid="{00000000-0005-0000-0000-0000C1000000}"/>
    <cellStyle name="C￥AØ_5-1±¤°i " xfId="195" xr:uid="{00000000-0005-0000-0000-0000C2000000}"/>
    <cellStyle name="Ç¥ÁØ_5-1±¤°í " xfId="196" xr:uid="{00000000-0005-0000-0000-0000C3000000}"/>
    <cellStyle name="C￥AØ_5-3-3-1-1.≫y≫e±¸A¶ºÐ¼R-MAT'L¡­ " xfId="197" xr:uid="{00000000-0005-0000-0000-0000C4000000}"/>
    <cellStyle name="Ç¥ÁØ_6-3°æÀï·Â " xfId="198" xr:uid="{00000000-0005-0000-0000-0000C5000000}"/>
    <cellStyle name="C￥AØ_7.MASTER SCHEDULE " xfId="199" xr:uid="{00000000-0005-0000-0000-0000C6000000}"/>
    <cellStyle name="Ç¥ÁØ_7.MASTER SCHEDULE " xfId="200" xr:uid="{00000000-0005-0000-0000-0000C7000000}"/>
    <cellStyle name="C￥AØ_96AI¿ø°e2 " xfId="201" xr:uid="{00000000-0005-0000-0000-0000C8000000}"/>
    <cellStyle name="Ç¥ÁØ_96ÀÎ¿ø°è2 " xfId="202" xr:uid="{00000000-0005-0000-0000-0000C9000000}"/>
    <cellStyle name="C￥AØ_96AI¿ø°O 3 " xfId="203" xr:uid="{00000000-0005-0000-0000-0000CA000000}"/>
    <cellStyle name="Ç¥ÁØ_96ÀÎ¿ø°Ô 3 " xfId="204" xr:uid="{00000000-0005-0000-0000-0000CB000000}"/>
    <cellStyle name="C￥AØ_A·ºI2 " xfId="205" xr:uid="{00000000-0005-0000-0000-0000CC000000}"/>
    <cellStyle name="Ç¥ÁØ_Ã·ºÎ2 " xfId="206" xr:uid="{00000000-0005-0000-0000-0000CD000000}"/>
    <cellStyle name="C￥AØ_AOA¾AIA¤ " xfId="207" xr:uid="{00000000-0005-0000-0000-0000CE000000}"/>
    <cellStyle name="Ç¥ÁØ_ÃÖÁ¾ÀÏÁ¤ " xfId="208" xr:uid="{00000000-0005-0000-0000-0000CF000000}"/>
    <cellStyle name="C￥AØ_AoAUºn(ºI¼­º°,°eA¤º°) " xfId="209" xr:uid="{00000000-0005-0000-0000-0000D0000000}"/>
    <cellStyle name="Ç¥ÁØ_ÅõÀÚºñ(ºÎ¼­º°,°èÁ¤º°) " xfId="210" xr:uid="{00000000-0005-0000-0000-0000D1000000}"/>
    <cellStyle name="C￥AØ_Aß±a≫y≫e°eE¹ " xfId="211" xr:uid="{00000000-0005-0000-0000-0000D2000000}"/>
    <cellStyle name="Ç¥ÁØ_ÇùÁ¶Àü_ÅõÀÔ°èÈ¹ " xfId="212" xr:uid="{00000000-0005-0000-0000-0000D3000000}"/>
    <cellStyle name="C￥AØ_laroux_°³¹ßAIA¤ " xfId="213" xr:uid="{00000000-0005-0000-0000-0000D4000000}"/>
    <cellStyle name="Ç¥ÁØ_laroux_°³¹ßÀÏÁ¤ " xfId="214" xr:uid="{00000000-0005-0000-0000-0000D5000000}"/>
    <cellStyle name="C￥AØ_laroux_°³¹ßAIA¤  (2)_°³¹ßAIA¤ " xfId="215" xr:uid="{00000000-0005-0000-0000-0000D6000000}"/>
    <cellStyle name="Ç¥ÁØ_laroux_°³¹ßÀÏÁ¤  (2)_°³¹ßÀÏÁ¤ " xfId="216" xr:uid="{00000000-0005-0000-0000-0000D7000000}"/>
    <cellStyle name="C￥AØ_laroux_1_°³¹ßAIA¤ " xfId="217" xr:uid="{00000000-0005-0000-0000-0000D8000000}"/>
    <cellStyle name="Ç¥ÁØ_laroux_1_°³¹ßÀÏÁ¤ " xfId="218" xr:uid="{00000000-0005-0000-0000-0000D9000000}"/>
    <cellStyle name="C￥AØ_laroux_2_°³¹ßAIA¤ " xfId="219" xr:uid="{00000000-0005-0000-0000-0000DA000000}"/>
    <cellStyle name="Ç¥ÁØ_laroux_2_°³¹ßÀÏÁ¤ " xfId="220" xr:uid="{00000000-0005-0000-0000-0000DB000000}"/>
    <cellStyle name="C￥AØ_lx-taxi " xfId="221" xr:uid="{00000000-0005-0000-0000-0000DC000000}"/>
    <cellStyle name="Ç¥ÁØ_lx-taxi " xfId="222" xr:uid="{00000000-0005-0000-0000-0000DD000000}"/>
    <cellStyle name="C￥AØ_MKN-M1.1 " xfId="223" xr:uid="{00000000-0005-0000-0000-0000DE000000}"/>
    <cellStyle name="Ç¥ÁØ_MKN-M1.1 " xfId="224" xr:uid="{00000000-0005-0000-0000-0000DF000000}"/>
    <cellStyle name="C￥AØ_RDTR99ML " xfId="225" xr:uid="{00000000-0005-0000-0000-0000E0000000}"/>
    <cellStyle name="Ç¥ÁØ_RDTR99ML " xfId="226" xr:uid="{00000000-0005-0000-0000-0000E1000000}"/>
    <cellStyle name="C￥AØ_RDTR99ML _2005사업계획서(염성)" xfId="227" xr:uid="{00000000-0005-0000-0000-0000E2000000}"/>
    <cellStyle name="Ç¥ÁØ_RDTR99ML _2005사업계획서(염성)" xfId="228" xr:uid="{00000000-0005-0000-0000-0000E3000000}"/>
    <cellStyle name="C￥AØ_RDTR99ML _2005사업계획서(염성)_2006사업계획서(북경)" xfId="229" xr:uid="{00000000-0005-0000-0000-0000E4000000}"/>
    <cellStyle name="Ç¥ÁØ_RDTR99ML _2005사업계획서(염성)_2006사업계획서(북경)" xfId="230" xr:uid="{00000000-0005-0000-0000-0000E5000000}"/>
    <cellStyle name="C￥AØ_RDTR99ML _2005사업계획서(염성)_2006사업계획서(북경)_2007사업계획수립근거(강소DSC)(06.12.04)(1)" xfId="231" xr:uid="{00000000-0005-0000-0000-0000E6000000}"/>
    <cellStyle name="Ç¥ÁØ_RDTR99ML _2005사업계획서(염성)_2006사업계획서(북경)_2007사업계획수립근거(강소DSC)(06.12.04)(1)" xfId="232" xr:uid="{00000000-0005-0000-0000-0000E7000000}"/>
    <cellStyle name="C￥AØ_RDTR99ML _2005사업계획서(염성)_2006사업계획서(북경)_경영실적(염성공장0712)" xfId="233" xr:uid="{00000000-0005-0000-0000-0000E8000000}"/>
    <cellStyle name="Ç¥ÁØ_RDTR99ML _2005사업계획서(염성)_2006사업계획서(북경)_경영실적(염성공장0712)" xfId="234" xr:uid="{00000000-0005-0000-0000-0000E9000000}"/>
    <cellStyle name="C￥AØ_RDTR99ML _2005사업계획서(염성)_2006사업계획서(북경)_원가절감실적(북경1108)" xfId="235" xr:uid="{00000000-0005-0000-0000-0000EA000000}"/>
    <cellStyle name="Ç¥ÁØ_RDTR99ML _2005사업계획서(염성)_2006사업계획서(북경)_원가절감실적(북경1108)" xfId="236" xr:uid="{00000000-0005-0000-0000-0000EB000000}"/>
    <cellStyle name="C￥AØ_RDTR99ML _2005사업계획서(염성)_2006생산계획(북경)" xfId="237" xr:uid="{00000000-0005-0000-0000-0000EC000000}"/>
    <cellStyle name="Ç¥ÁØ_RDTR99ML _2005사업계획서(염성)_2006생산계획(북경)" xfId="238" xr:uid="{00000000-0005-0000-0000-0000ED000000}"/>
    <cellStyle name="C￥AØ_RDTR99ML _2005사업계획서(염성)_2006판매계획(북경)" xfId="239" xr:uid="{00000000-0005-0000-0000-0000EE000000}"/>
    <cellStyle name="Ç¥ÁØ_RDTR99ML _2005사업계획서(염성)_2006판매계획(북경)" xfId="240" xr:uid="{00000000-0005-0000-0000-0000EF000000}"/>
    <cellStyle name="C￥AØ_RDTR99ML _2005사업계획서(염성)_2007사업계획수립근거(강소DSC)(06.12.04)(1)" xfId="241" xr:uid="{00000000-0005-0000-0000-0000F0000000}"/>
    <cellStyle name="Ç¥ÁØ_RDTR99ML _2005사업계획서(염성)_2007사업계획수립근거(강소DSC)(06.12.04)(1)" xfId="242" xr:uid="{00000000-0005-0000-0000-0000F1000000}"/>
    <cellStyle name="C￥AØ_RDTR99ML _2005사업계획서(염성)_경영실적(염성공장0712)" xfId="243" xr:uid="{00000000-0005-0000-0000-0000F2000000}"/>
    <cellStyle name="Ç¥ÁØ_RDTR99ML _2005사업계획서(염성)_경영실적(염성공장0712)" xfId="244" xr:uid="{00000000-0005-0000-0000-0000F3000000}"/>
    <cellStyle name="C￥AØ_RDTR99ML _2005사업계획서(염성)_원가절감실적(북경1108)" xfId="245" xr:uid="{00000000-0005-0000-0000-0000F4000000}"/>
    <cellStyle name="Ç¥ÁØ_RDTR99ML _2005사업계획서(염성)_원가절감실적(북경1108)" xfId="246" xr:uid="{00000000-0005-0000-0000-0000F5000000}"/>
    <cellStyle name="C￥AØ_RDTR99ML _2006사업계획서(염성)" xfId="247" xr:uid="{00000000-0005-0000-0000-0000F6000000}"/>
    <cellStyle name="Ç¥ÁØ_RDTR99ML _2006사업계획서(염성)" xfId="248" xr:uid="{00000000-0005-0000-0000-0000F7000000}"/>
    <cellStyle name="C￥AØ_RDTR99ML _2006사업계획서(염성)_2007사업계획수립근거(강소DSC)(06.12.04)(1)" xfId="249" xr:uid="{00000000-0005-0000-0000-0000F8000000}"/>
    <cellStyle name="Ç¥ÁØ_RDTR99ML _2006사업계획서(염성)_2007사업계획수립근거(강소DSC)(06.12.04)(1)" xfId="250" xr:uid="{00000000-0005-0000-0000-0000F9000000}"/>
    <cellStyle name="C￥AØ_RDTR99ML _2006사업계획서(염성)_경영실적(염성공장0712)" xfId="251" xr:uid="{00000000-0005-0000-0000-0000FA000000}"/>
    <cellStyle name="Ç¥ÁØ_RDTR99ML _2006사업계획서(염성)_경영실적(염성공장0712)" xfId="252" xr:uid="{00000000-0005-0000-0000-0000FB000000}"/>
    <cellStyle name="C￥AØ_RDTR99ML _2006사업계획서(염성)_원가절감실적(북경1108)" xfId="253" xr:uid="{00000000-0005-0000-0000-0000FC000000}"/>
    <cellStyle name="Ç¥ÁØ_RDTR99ML _2006사업계획서(염성)_원가절감실적(북경1108)" xfId="254" xr:uid="{00000000-0005-0000-0000-0000FD000000}"/>
    <cellStyle name="C￥AØ_RDTR99ML _수불종합(04)-스위벨포함" xfId="255" xr:uid="{00000000-0005-0000-0000-0000FE000000}"/>
    <cellStyle name="Ç¥ÁØ_RDTR99ML _수불종합(04)-스위벨포함" xfId="256" xr:uid="{00000000-0005-0000-0000-0000FF000000}"/>
    <cellStyle name="C￥AØ_RDTR99ML _수불종합(04)-스위벨포함_2007사업계획수립근거(강소DSC)(06.12.04)(1)" xfId="257" xr:uid="{00000000-0005-0000-0000-000000010000}"/>
    <cellStyle name="Ç¥ÁØ_RDTR99ML _수불종합(04)-스위벨포함_2007사업계획수립근거(강소DSC)(06.12.04)(1)" xfId="258" xr:uid="{00000000-0005-0000-0000-000001010000}"/>
    <cellStyle name="C￥AØ_RDTR99ML _수불종합(04)-스위벨포함_경영실적(염성공장0712)" xfId="259" xr:uid="{00000000-0005-0000-0000-000002010000}"/>
    <cellStyle name="Ç¥ÁØ_RDTR99ML _수불종합(04)-스위벨포함_경영실적(염성공장0712)" xfId="260" xr:uid="{00000000-0005-0000-0000-000003010000}"/>
    <cellStyle name="C￥AØ_RDTR99ML _수불종합(04)-스위벨포함_원가절감실적(북경1108)" xfId="261" xr:uid="{00000000-0005-0000-0000-000004010000}"/>
    <cellStyle name="Ç¥ÁØ_RDTR99ML _수불종합(04)-스위벨포함_원가절감실적(북경1108)" xfId="262" xr:uid="{00000000-0005-0000-0000-000005010000}"/>
    <cellStyle name="C￥AØ_Sheet1 (2)_1.SUMMARY " xfId="263" xr:uid="{00000000-0005-0000-0000-000006010000}"/>
    <cellStyle name="Ç¥ÁØ_Sheet1 (2)_1.SUMMARY " xfId="264" xr:uid="{00000000-0005-0000-0000-000007010000}"/>
    <cellStyle name="C￥AØ_Sheet1 (2)_3.MSCHEDULE¿μ¹R " xfId="265" xr:uid="{00000000-0005-0000-0000-000008010000}"/>
    <cellStyle name="Ç¥ÁØ_Sheet1_1.SUMMARY " xfId="266" xr:uid="{00000000-0005-0000-0000-000009010000}"/>
    <cellStyle name="C￥AØ_Sheet1_1_1.SUMMARY " xfId="267" xr:uid="{00000000-0005-0000-0000-00000A010000}"/>
    <cellStyle name="Ç¥ÁØ_Sheet1_1_1.SUMMARY " xfId="268" xr:uid="{00000000-0005-0000-0000-00000B010000}"/>
    <cellStyle name="C￥AØ_Sheet1_1_3.MSCHEDULE¿μ¹R " xfId="269" xr:uid="{00000000-0005-0000-0000-00000C010000}"/>
    <cellStyle name="Ç¥ÁØ_Sheet1_1_XD ÃÖÁ¾ÀÏÁ¤ " xfId="270" xr:uid="{00000000-0005-0000-0000-00000D010000}"/>
    <cellStyle name="C￥AØ_Sheet1_3.MSCHEDULE¿μ¹R " xfId="271" xr:uid="{00000000-0005-0000-0000-00000E010000}"/>
    <cellStyle name="Ç¥ÁØ_Sheet1_XD ÃÖÁ¾ÀÏÁ¤ " xfId="272" xr:uid="{00000000-0005-0000-0000-00000F010000}"/>
    <cellStyle name="C￥AØ_SMG-CKD-d1.1 " xfId="273" xr:uid="{00000000-0005-0000-0000-000010010000}"/>
    <cellStyle name="Ç¥ÁØ_SMG-CKD-d1.1 " xfId="274" xr:uid="{00000000-0005-0000-0000-000011010000}"/>
    <cellStyle name="C￥AØ_WIPER " xfId="275" xr:uid="{00000000-0005-0000-0000-000012010000}"/>
    <cellStyle name="Ç¥ÁØ_WIPER " xfId="276" xr:uid="{00000000-0005-0000-0000-000013010000}"/>
    <cellStyle name="C￥AØ_XD AOA¾AIA¤ " xfId="277" xr:uid="{00000000-0005-0000-0000-000014010000}"/>
    <cellStyle name="Ç¥ÁØ_XD ÃÖÁ¾ÀÏÁ¤ " xfId="278" xr:uid="{00000000-0005-0000-0000-000015010000}"/>
    <cellStyle name="C￥AØ_μðAⓒAIA¤ " xfId="279" xr:uid="{00000000-0005-0000-0000-000016010000}"/>
    <cellStyle name="category" xfId="280" xr:uid="{00000000-0005-0000-0000-000017010000}"/>
    <cellStyle name="Comma 12" xfId="387" xr:uid="{00000000-0005-0000-0000-000018010000}"/>
    <cellStyle name="Currency1" xfId="281" xr:uid="{00000000-0005-0000-0000-000019010000}"/>
    <cellStyle name="Grey" xfId="282" xr:uid="{00000000-0005-0000-0000-00001A010000}"/>
    <cellStyle name="HEADER" xfId="283" xr:uid="{00000000-0005-0000-0000-00001B010000}"/>
    <cellStyle name="Input [yellow]" xfId="284" xr:uid="{00000000-0005-0000-0000-00001C010000}"/>
    <cellStyle name="Model" xfId="285" xr:uid="{00000000-0005-0000-0000-00001D010000}"/>
    <cellStyle name="Normal - Style1" xfId="286" xr:uid="{00000000-0005-0000-0000-00001E010000}"/>
    <cellStyle name="Normal 14" xfId="390" xr:uid="{00000000-0005-0000-0000-00001F010000}"/>
    <cellStyle name="Normal 2" xfId="389" xr:uid="{00000000-0005-0000-0000-000020010000}"/>
    <cellStyle name="Normal 3" xfId="397" xr:uid="{00000000-0005-0000-0000-000021010000}"/>
    <cellStyle name="Normal 44" xfId="388" xr:uid="{00000000-0005-0000-0000-000022010000}"/>
    <cellStyle name="Percent [2]" xfId="287" xr:uid="{00000000-0005-0000-0000-000023010000}"/>
    <cellStyle name="subhead" xfId="288" xr:uid="{00000000-0005-0000-0000-000024010000}"/>
    <cellStyle name="咬訌裝?INCOM1" xfId="289" xr:uid="{00000000-0005-0000-0000-000025010000}"/>
    <cellStyle name="咬訌裝?INCOM10" xfId="290" xr:uid="{00000000-0005-0000-0000-000026010000}"/>
    <cellStyle name="咬訌裝?INCOM2" xfId="291" xr:uid="{00000000-0005-0000-0000-000027010000}"/>
    <cellStyle name="咬訌裝?INCOM3" xfId="292" xr:uid="{00000000-0005-0000-0000-000028010000}"/>
    <cellStyle name="咬訌裝?INCOM4" xfId="293" xr:uid="{00000000-0005-0000-0000-000029010000}"/>
    <cellStyle name="咬訌裝?INCOM5" xfId="294" xr:uid="{00000000-0005-0000-0000-00002A010000}"/>
    <cellStyle name="咬訌裝?INCOM6" xfId="295" xr:uid="{00000000-0005-0000-0000-00002B010000}"/>
    <cellStyle name="咬訌裝?INCOM7" xfId="296" xr:uid="{00000000-0005-0000-0000-00002C010000}"/>
    <cellStyle name="咬訌裝?INCOM8" xfId="297" xr:uid="{00000000-0005-0000-0000-00002D010000}"/>
    <cellStyle name="咬訌裝?INCOM9" xfId="298" xr:uid="{00000000-0005-0000-0000-00002E010000}"/>
    <cellStyle name="咬訌裝?PRIB11" xfId="299" xr:uid="{00000000-0005-0000-0000-00002F010000}"/>
    <cellStyle name="백분율" xfId="327" builtinId="5"/>
    <cellStyle name="백분율 2" xfId="300" xr:uid="{00000000-0005-0000-0000-000031010000}"/>
    <cellStyle name="백분율 2 16" xfId="341" xr:uid="{00000000-0005-0000-0000-000032010000}"/>
    <cellStyle name="백분율 2 2" xfId="301" xr:uid="{00000000-0005-0000-0000-000033010000}"/>
    <cellStyle name="백분율 2 2 11 2 2" xfId="330" xr:uid="{00000000-0005-0000-0000-000034010000}"/>
    <cellStyle name="백분율 2 2 2" xfId="339" xr:uid="{00000000-0005-0000-0000-000035010000}"/>
    <cellStyle name="백분율 2 2 2 2" xfId="391" xr:uid="{00000000-0005-0000-0000-000036010000}"/>
    <cellStyle name="백분율 2 3" xfId="326" xr:uid="{00000000-0005-0000-0000-000037010000}"/>
    <cellStyle name="백분율 2 4" xfId="366" xr:uid="{00000000-0005-0000-0000-000038010000}"/>
    <cellStyle name="백분율 2 5" xfId="380" xr:uid="{00000000-0005-0000-0000-000039010000}"/>
    <cellStyle name="백분율 3" xfId="302" xr:uid="{00000000-0005-0000-0000-00003A010000}"/>
    <cellStyle name="백분율 4" xfId="322" xr:uid="{00000000-0005-0000-0000-00003B010000}"/>
    <cellStyle name="백분율 4 2" xfId="352" xr:uid="{00000000-0005-0000-0000-00003C010000}"/>
    <cellStyle name="백분율 5" xfId="338" xr:uid="{00000000-0005-0000-0000-00003D010000}"/>
    <cellStyle name="백분율 5 2" xfId="394" xr:uid="{00000000-0005-0000-0000-00003E010000}"/>
    <cellStyle name="백분율 6" xfId="362" xr:uid="{00000000-0005-0000-0000-00003F010000}"/>
    <cellStyle name="백분율 7" xfId="365" xr:uid="{00000000-0005-0000-0000-000040010000}"/>
    <cellStyle name="백분율 8" xfId="368" xr:uid="{00000000-0005-0000-0000-000041010000}"/>
    <cellStyle name="백분율 9" xfId="385" xr:uid="{00000000-0005-0000-0000-000042010000}"/>
    <cellStyle name="뷭?" xfId="303" xr:uid="{00000000-0005-0000-0000-000043010000}"/>
    <cellStyle name="常规_07년 예상판매계획(07.01.04)每月计划 (version 1)" xfId="304" xr:uid="{00000000-0005-0000-0000-000044010000}"/>
    <cellStyle name="쉼표" xfId="396" builtinId="3"/>
    <cellStyle name="쉼표 [0]" xfId="320" builtinId="6"/>
    <cellStyle name="쉼표 [0] 2" xfId="305" xr:uid="{00000000-0005-0000-0000-000047010000}"/>
    <cellStyle name="쉼표 [0] 2 2" xfId="306" xr:uid="{00000000-0005-0000-0000-000048010000}"/>
    <cellStyle name="쉼표 [0] 2 2 10 2" xfId="329" xr:uid="{00000000-0005-0000-0000-000049010000}"/>
    <cellStyle name="쉼표 [0] 2 3" xfId="379" xr:uid="{00000000-0005-0000-0000-00004A010000}"/>
    <cellStyle name="쉼표 [0] 3" xfId="323" xr:uid="{00000000-0005-0000-0000-00004B010000}"/>
    <cellStyle name="쉼표 [0] 4" xfId="332" xr:uid="{00000000-0005-0000-0000-00004C010000}"/>
    <cellStyle name="쉼표 [0] 5" xfId="340" xr:uid="{00000000-0005-0000-0000-00004D010000}"/>
    <cellStyle name="쉼표 [0] 6" xfId="381" xr:uid="{00000000-0005-0000-0000-00004E010000}"/>
    <cellStyle name="쉼표 [0] 7" xfId="386" xr:uid="{00000000-0005-0000-0000-00004F010000}"/>
    <cellStyle name="쉼표 2" xfId="382" xr:uid="{00000000-0005-0000-0000-000050010000}"/>
    <cellStyle name="쉼표 3" xfId="383" xr:uid="{00000000-0005-0000-0000-000051010000}"/>
    <cellStyle name="스타일 1" xfId="307" xr:uid="{00000000-0005-0000-0000-000052010000}"/>
    <cellStyle name="지정되지 않음" xfId="308" xr:uid="{00000000-0005-0000-0000-000053010000}"/>
    <cellStyle name="千位分隔[0]_07년 예상판매계획(07.01.04)每月计划 (version 1)" xfId="309" xr:uid="{00000000-0005-0000-0000-000054010000}"/>
    <cellStyle name="千位分隔_07년 예상판매계획(07.01.04)每月计划 (version 1)" xfId="310" xr:uid="{00000000-0005-0000-0000-000055010000}"/>
    <cellStyle name="콤마 [0]_ - 0807" xfId="311" xr:uid="{00000000-0005-0000-0000-000056010000}"/>
    <cellStyle name="콤마_ - 0807" xfId="312" xr:uid="{00000000-0005-0000-0000-000057010000}"/>
    <cellStyle name="표준" xfId="0" builtinId="0"/>
    <cellStyle name="표준 10" xfId="328" xr:uid="{00000000-0005-0000-0000-000059010000}"/>
    <cellStyle name="표준 10 2" xfId="342" xr:uid="{00000000-0005-0000-0000-00005A010000}"/>
    <cellStyle name="표준 10 2 2" xfId="357" xr:uid="{00000000-0005-0000-0000-00005B010000}"/>
    <cellStyle name="표준 10 2 2 2" xfId="399" xr:uid="{18865C81-DD20-4C30-9667-C7ABAFEE4F92}"/>
    <cellStyle name="표준 10 2 4" xfId="337" xr:uid="{00000000-0005-0000-0000-00005C010000}"/>
    <cellStyle name="표준 11" xfId="384" xr:uid="{00000000-0005-0000-0000-00005D010000}"/>
    <cellStyle name="표준 16" xfId="344" xr:uid="{00000000-0005-0000-0000-00005E010000}"/>
    <cellStyle name="표준 17" xfId="345" xr:uid="{00000000-0005-0000-0000-00005F010000}"/>
    <cellStyle name="표준 18" xfId="346" xr:uid="{00000000-0005-0000-0000-000060010000}"/>
    <cellStyle name="표준 19" xfId="347" xr:uid="{00000000-0005-0000-0000-000061010000}"/>
    <cellStyle name="표준 2" xfId="313" xr:uid="{00000000-0005-0000-0000-000062010000}"/>
    <cellStyle name="표준 2 2" xfId="314" xr:uid="{00000000-0005-0000-0000-000063010000}"/>
    <cellStyle name="표준 2 2 2" xfId="315" xr:uid="{00000000-0005-0000-0000-000064010000}"/>
    <cellStyle name="표준 2 2 2 2" xfId="359" xr:uid="{00000000-0005-0000-0000-000065010000}"/>
    <cellStyle name="표준 2 2 3" xfId="336" xr:uid="{00000000-0005-0000-0000-000066010000}"/>
    <cellStyle name="표준 2 2 3 2" xfId="398" xr:uid="{B5B1A5AF-0901-4FCD-BB44-0E9A8C722368}"/>
    <cellStyle name="표준 2 3" xfId="325" xr:uid="{00000000-0005-0000-0000-000067010000}"/>
    <cellStyle name="표준 2 3 2" xfId="358" xr:uid="{00000000-0005-0000-0000-000068010000}"/>
    <cellStyle name="표준 2 3 8" xfId="360" xr:uid="{00000000-0005-0000-0000-000069010000}"/>
    <cellStyle name="표준 2 4" xfId="331" xr:uid="{00000000-0005-0000-0000-00006A010000}"/>
    <cellStyle name="표준 2 6" xfId="395" xr:uid="{00000000-0005-0000-0000-00006B010000}"/>
    <cellStyle name="표준 20" xfId="348" xr:uid="{00000000-0005-0000-0000-00006C010000}"/>
    <cellStyle name="표준 21" xfId="349" xr:uid="{00000000-0005-0000-0000-00006D010000}"/>
    <cellStyle name="표준 22" xfId="370" xr:uid="{00000000-0005-0000-0000-00006E010000}"/>
    <cellStyle name="표준 23" xfId="371" xr:uid="{00000000-0005-0000-0000-00006F010000}"/>
    <cellStyle name="표준 24" xfId="372" xr:uid="{00000000-0005-0000-0000-000070010000}"/>
    <cellStyle name="표준 25" xfId="373" xr:uid="{00000000-0005-0000-0000-000071010000}"/>
    <cellStyle name="표준 26" xfId="350" xr:uid="{00000000-0005-0000-0000-000072010000}"/>
    <cellStyle name="표준 27" xfId="351" xr:uid="{00000000-0005-0000-0000-000073010000}"/>
    <cellStyle name="표준 28" xfId="374" xr:uid="{00000000-0005-0000-0000-000074010000}"/>
    <cellStyle name="표준 29" xfId="333" xr:uid="{00000000-0005-0000-0000-000075010000}"/>
    <cellStyle name="표준 3" xfId="316" xr:uid="{00000000-0005-0000-0000-000076010000}"/>
    <cellStyle name="표준 3 2" xfId="364" xr:uid="{00000000-0005-0000-0000-000077010000}"/>
    <cellStyle name="표준 30" xfId="334" xr:uid="{00000000-0005-0000-0000-000078010000}"/>
    <cellStyle name="표준 31" xfId="375" xr:uid="{00000000-0005-0000-0000-000079010000}"/>
    <cellStyle name="표준 32" xfId="376" xr:uid="{00000000-0005-0000-0000-00007A010000}"/>
    <cellStyle name="표준 33" xfId="377" xr:uid="{00000000-0005-0000-0000-00007B010000}"/>
    <cellStyle name="표준 34" xfId="353" xr:uid="{00000000-0005-0000-0000-00007C010000}"/>
    <cellStyle name="표준 36" xfId="355" xr:uid="{00000000-0005-0000-0000-00007D010000}"/>
    <cellStyle name="표준 37" xfId="354" xr:uid="{00000000-0005-0000-0000-00007E010000}"/>
    <cellStyle name="표준 38" xfId="356" xr:uid="{00000000-0005-0000-0000-00007F010000}"/>
    <cellStyle name="표준 4" xfId="317" xr:uid="{00000000-0005-0000-0000-000080010000}"/>
    <cellStyle name="표준 4 2" xfId="343" xr:uid="{00000000-0005-0000-0000-000081010000}"/>
    <cellStyle name="표준 4 2 2" xfId="363" xr:uid="{00000000-0005-0000-0000-000082010000}"/>
    <cellStyle name="표준 5" xfId="324" xr:uid="{00000000-0005-0000-0000-000083010000}"/>
    <cellStyle name="표준 50" xfId="369" xr:uid="{00000000-0005-0000-0000-000084010000}"/>
    <cellStyle name="표준 6" xfId="335" xr:uid="{00000000-0005-0000-0000-000085010000}"/>
    <cellStyle name="표준 6 10 2" xfId="392" xr:uid="{00000000-0005-0000-0000-000086010000}"/>
    <cellStyle name="표준 6 2" xfId="393" xr:uid="{00000000-0005-0000-0000-000087010000}"/>
    <cellStyle name="표준 6 3 2" xfId="400" xr:uid="{1CDE4EBF-D584-4BC3-A725-46C118B93876}"/>
    <cellStyle name="표준 7" xfId="361" xr:uid="{00000000-0005-0000-0000-000088010000}"/>
    <cellStyle name="표준 8" xfId="367" xr:uid="{00000000-0005-0000-0000-000089010000}"/>
    <cellStyle name="표준 9" xfId="378" xr:uid="{00000000-0005-0000-0000-00008A010000}"/>
    <cellStyle name="표준_3 염성공장 경영계획 수립양식-(2012,1201) v4-수정본(기획)" xfId="321" xr:uid="{00000000-0005-0000-0000-00008B010000}"/>
    <cellStyle name="표준_북경공장 2011년 사업계획 보고양식-v2.0" xfId="318" xr:uid="{00000000-0005-0000-0000-00008D010000}"/>
    <cellStyle name="표준_아산 1월 경영실적(법인샘플)" xfId="319" xr:uid="{00000000-0005-0000-0000-00008E01000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FF0000"/>
      </font>
    </dxf>
  </dxfs>
  <tableStyles count="0" defaultTableStyle="TableStyleMedium9" defaultPivotStyle="PivotStyleLight16"/>
  <colors>
    <mruColors>
      <color rgb="FFCCFFFF"/>
      <color rgb="FFFFFF99"/>
      <color rgb="FF0000FF"/>
      <color rgb="FFCCCCFF"/>
      <color rgb="FFF6F6FC"/>
      <color rgb="FFFFFFCC"/>
      <color rgb="FF0000CC"/>
      <color rgb="FFFFCCFF"/>
      <color rgb="FFD9D9D9"/>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457002457002461E-2"/>
          <c:y val="0.10854812238452334"/>
          <c:w val="0.88215747064172256"/>
          <c:h val="0.74538273892234064"/>
        </c:manualLayout>
      </c:layout>
      <c:barChart>
        <c:barDir val="col"/>
        <c:grouping val="clustered"/>
        <c:varyColors val="0"/>
        <c:ser>
          <c:idx val="1"/>
          <c:order val="0"/>
          <c:tx>
            <c:v>매출액</c:v>
          </c:tx>
          <c:spPr>
            <a:solidFill>
              <a:srgbClr val="00B0F0"/>
            </a:solidFill>
            <a:ln>
              <a:noFill/>
            </a:ln>
            <a:effectLst/>
          </c:spPr>
          <c:invertIfNegative val="0"/>
          <c:cat>
            <c:strLit>
              <c:ptCount val="15"/>
              <c:pt idx="0">
                <c:v>'22년 실적</c:v>
              </c:pt>
              <c:pt idx="1">
                <c:v>'23년 목표</c:v>
              </c:pt>
              <c:pt idx="2">
                <c:v>1월</c:v>
              </c:pt>
              <c:pt idx="3">
                <c:v>2월</c:v>
              </c:pt>
              <c:pt idx="4">
                <c:v>3월</c:v>
              </c:pt>
              <c:pt idx="5">
                <c:v>4월</c:v>
              </c:pt>
              <c:pt idx="6">
                <c:v>5월</c:v>
              </c:pt>
              <c:pt idx="7">
                <c:v>6월</c:v>
              </c:pt>
              <c:pt idx="8">
                <c:v>7월</c:v>
              </c:pt>
              <c:pt idx="9">
                <c:v>8월</c:v>
              </c:pt>
              <c:pt idx="10">
                <c:v>9월</c:v>
              </c:pt>
              <c:pt idx="11">
                <c:v>10월</c:v>
              </c:pt>
              <c:pt idx="12">
                <c:v>11월</c:v>
              </c:pt>
              <c:pt idx="13">
                <c:v>12월</c:v>
              </c:pt>
              <c:pt idx="14">
                <c:v>누계</c:v>
              </c:pt>
            </c:strLit>
          </c:cat>
          <c:val>
            <c:numRef>
              <c:f>('경영실적 추이도 PT'!$F$23,'경영실적 추이도 PT'!$J$23:$W$23)</c:f>
              <c:numCache>
                <c:formatCode>#,##0_ ;[Red]\-#,##0\ </c:formatCode>
                <c:ptCount val="15"/>
                <c:pt idx="0">
                  <c:v>100374.62400624003</c:v>
                </c:pt>
                <c:pt idx="1">
                  <c:v>104614.07262394683</c:v>
                </c:pt>
                <c:pt idx="2">
                  <c:v>8161.5522868800008</c:v>
                </c:pt>
                <c:pt idx="3">
                  <c:v>8923.5954832000007</c:v>
                </c:pt>
                <c:pt idx="4">
                  <c:v>0</c:v>
                </c:pt>
                <c:pt idx="5">
                  <c:v>0</c:v>
                </c:pt>
                <c:pt idx="6">
                  <c:v>0</c:v>
                </c:pt>
                <c:pt idx="7">
                  <c:v>0</c:v>
                </c:pt>
                <c:pt idx="8">
                  <c:v>0</c:v>
                </c:pt>
                <c:pt idx="9">
                  <c:v>0</c:v>
                </c:pt>
                <c:pt idx="10">
                  <c:v>0</c:v>
                </c:pt>
                <c:pt idx="11">
                  <c:v>0</c:v>
                </c:pt>
                <c:pt idx="12">
                  <c:v>0</c:v>
                </c:pt>
                <c:pt idx="13">
                  <c:v>0</c:v>
                </c:pt>
                <c:pt idx="14">
                  <c:v>17085.147770080002</c:v>
                </c:pt>
              </c:numCache>
            </c:numRef>
          </c:val>
          <c:extLst>
            <c:ext xmlns:c16="http://schemas.microsoft.com/office/drawing/2014/chart" uri="{C3380CC4-5D6E-409C-BE32-E72D297353CC}">
              <c16:uniqueId val="{00000001-77BE-4BFC-9FB2-097296604B3B}"/>
            </c:ext>
          </c:extLst>
        </c:ser>
        <c:dLbls>
          <c:showLegendKey val="0"/>
          <c:showVal val="0"/>
          <c:showCatName val="0"/>
          <c:showSerName val="0"/>
          <c:showPercent val="0"/>
          <c:showBubbleSize val="0"/>
        </c:dLbls>
        <c:gapWidth val="219"/>
        <c:axId val="261664128"/>
        <c:axId val="261665920"/>
      </c:barChart>
      <c:lineChart>
        <c:grouping val="standard"/>
        <c:varyColors val="0"/>
        <c:ser>
          <c:idx val="0"/>
          <c:order val="1"/>
          <c:tx>
            <c:v>영업이익</c:v>
          </c:tx>
          <c:spPr>
            <a:ln w="19050" cap="rnd">
              <a:solidFill>
                <a:schemeClr val="tx1"/>
              </a:solidFill>
              <a:round/>
            </a:ln>
            <a:effectLst/>
          </c:spPr>
          <c:marker>
            <c:symbol val="circle"/>
            <c:size val="5"/>
            <c:spPr>
              <a:solidFill>
                <a:schemeClr val="bg1">
                  <a:lumMod val="50000"/>
                </a:schemeClr>
              </a:solidFill>
              <a:ln w="19050">
                <a:solidFill>
                  <a:schemeClr val="tx1"/>
                </a:solidFill>
              </a:ln>
              <a:effectLst/>
            </c:spPr>
          </c:marker>
          <c:val>
            <c:numRef>
              <c:f>('경영실적 추이도 PT'!$F$25,'경영실적 추이도 PT'!$J$25:$W$25)</c:f>
              <c:numCache>
                <c:formatCode>#,##0_ ;[Red]\-#,##0\ </c:formatCode>
                <c:ptCount val="15"/>
                <c:pt idx="0">
                  <c:v>5580.3287130955605</c:v>
                </c:pt>
                <c:pt idx="1">
                  <c:v>6962.354428939655</c:v>
                </c:pt>
                <c:pt idx="2">
                  <c:v>375.01734512844496</c:v>
                </c:pt>
                <c:pt idx="3">
                  <c:v>746.13853887999994</c:v>
                </c:pt>
                <c:pt idx="4">
                  <c:v>0</c:v>
                </c:pt>
                <c:pt idx="5">
                  <c:v>0</c:v>
                </c:pt>
                <c:pt idx="6">
                  <c:v>0</c:v>
                </c:pt>
                <c:pt idx="7">
                  <c:v>0</c:v>
                </c:pt>
                <c:pt idx="8">
                  <c:v>0</c:v>
                </c:pt>
                <c:pt idx="9">
                  <c:v>0</c:v>
                </c:pt>
                <c:pt idx="10">
                  <c:v>0</c:v>
                </c:pt>
                <c:pt idx="11">
                  <c:v>0</c:v>
                </c:pt>
                <c:pt idx="12">
                  <c:v>0</c:v>
                </c:pt>
                <c:pt idx="13">
                  <c:v>0</c:v>
                </c:pt>
                <c:pt idx="14">
                  <c:v>1121.1558840084449</c:v>
                </c:pt>
              </c:numCache>
            </c:numRef>
          </c:val>
          <c:smooth val="0"/>
          <c:extLst>
            <c:ext xmlns:c16="http://schemas.microsoft.com/office/drawing/2014/chart" uri="{C3380CC4-5D6E-409C-BE32-E72D297353CC}">
              <c16:uniqueId val="{00000005-77BE-4BFC-9FB2-097296604B3B}"/>
            </c:ext>
          </c:extLst>
        </c:ser>
        <c:ser>
          <c:idx val="2"/>
          <c:order val="2"/>
          <c:tx>
            <c:v>경상이익</c:v>
          </c:tx>
          <c:spPr>
            <a:ln w="19050" cap="rnd">
              <a:solidFill>
                <a:srgbClr val="C00000"/>
              </a:solidFill>
              <a:round/>
            </a:ln>
            <a:effectLst/>
          </c:spPr>
          <c:marker>
            <c:symbol val="circle"/>
            <c:size val="5"/>
            <c:spPr>
              <a:solidFill>
                <a:schemeClr val="bg1">
                  <a:lumMod val="50000"/>
                </a:schemeClr>
              </a:solidFill>
              <a:ln w="19050">
                <a:solidFill>
                  <a:srgbClr val="C00000"/>
                </a:solidFill>
              </a:ln>
              <a:effectLst/>
            </c:spPr>
          </c:marker>
          <c:val>
            <c:numRef>
              <c:f>('경영실적 추이도 PT'!$F$27,'경영실적 추이도 PT'!$J$27:$W$27)</c:f>
              <c:numCache>
                <c:formatCode>#,##0_ ;[Red]\-#,##0\ </c:formatCode>
                <c:ptCount val="15"/>
                <c:pt idx="0">
                  <c:v>3621.7269694722759</c:v>
                </c:pt>
                <c:pt idx="1">
                  <c:v>5611.7573390769312</c:v>
                </c:pt>
                <c:pt idx="2">
                  <c:v>311.460028488445</c:v>
                </c:pt>
                <c:pt idx="3">
                  <c:v>635.49982095155701</c:v>
                </c:pt>
                <c:pt idx="4">
                  <c:v>0</c:v>
                </c:pt>
                <c:pt idx="5">
                  <c:v>0</c:v>
                </c:pt>
                <c:pt idx="6">
                  <c:v>0</c:v>
                </c:pt>
                <c:pt idx="7">
                  <c:v>0</c:v>
                </c:pt>
                <c:pt idx="8">
                  <c:v>0</c:v>
                </c:pt>
                <c:pt idx="9">
                  <c:v>0</c:v>
                </c:pt>
                <c:pt idx="10">
                  <c:v>0</c:v>
                </c:pt>
                <c:pt idx="11">
                  <c:v>0</c:v>
                </c:pt>
                <c:pt idx="12">
                  <c:v>0</c:v>
                </c:pt>
                <c:pt idx="13">
                  <c:v>0</c:v>
                </c:pt>
                <c:pt idx="14">
                  <c:v>946.95984944000202</c:v>
                </c:pt>
              </c:numCache>
            </c:numRef>
          </c:val>
          <c:smooth val="0"/>
          <c:extLst>
            <c:ext xmlns:c16="http://schemas.microsoft.com/office/drawing/2014/chart" uri="{C3380CC4-5D6E-409C-BE32-E72D297353CC}">
              <c16:uniqueId val="{00000006-77BE-4BFC-9FB2-097296604B3B}"/>
            </c:ext>
          </c:extLst>
        </c:ser>
        <c:dLbls>
          <c:showLegendKey val="0"/>
          <c:showVal val="0"/>
          <c:showCatName val="0"/>
          <c:showSerName val="0"/>
          <c:showPercent val="0"/>
          <c:showBubbleSize val="0"/>
        </c:dLbls>
        <c:marker val="1"/>
        <c:smooth val="0"/>
        <c:axId val="1161462191"/>
        <c:axId val="1161464271"/>
      </c:lineChart>
      <c:catAx>
        <c:axId val="26166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1665920"/>
        <c:crosses val="autoZero"/>
        <c:auto val="1"/>
        <c:lblAlgn val="ctr"/>
        <c:lblOffset val="100"/>
        <c:noMultiLvlLbl val="0"/>
      </c:catAx>
      <c:valAx>
        <c:axId val="261665920"/>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1664128"/>
        <c:crosses val="autoZero"/>
        <c:crossBetween val="between"/>
      </c:valAx>
      <c:valAx>
        <c:axId val="1161464271"/>
        <c:scaling>
          <c:orientation val="minMax"/>
        </c:scaling>
        <c:delete val="0"/>
        <c:axPos val="r"/>
        <c:numFmt formatCode="#,##0_ ;[Red]\-#,##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1161462191"/>
        <c:crosses val="max"/>
        <c:crossBetween val="between"/>
        <c:majorUnit val="2000"/>
      </c:valAx>
      <c:catAx>
        <c:axId val="1161462191"/>
        <c:scaling>
          <c:orientation val="minMax"/>
        </c:scaling>
        <c:delete val="1"/>
        <c:axPos val="b"/>
        <c:majorTickMark val="out"/>
        <c:minorTickMark val="none"/>
        <c:tickLblPos val="nextTo"/>
        <c:crossAx val="1161464271"/>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8.37155335421782E-2"/>
          <c:y val="2.7136019762235603E-3"/>
          <c:w val="0.18568812970959275"/>
          <c:h val="6.6235294117647059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('경영실적 PT'!$BA$26,'경영실적 PT'!$BB$26,'경영실적 PT'!$BC$26)</c:f>
              <c:numCache>
                <c:formatCode>#,##0_ ;[Red]\-#,##0\ </c:formatCode>
                <c:ptCount val="3"/>
                <c:pt idx="0">
                  <c:v>104614.07262394683</c:v>
                </c:pt>
                <c:pt idx="1">
                  <c:v>9209.4916891023222</c:v>
                </c:pt>
                <c:pt idx="2">
                  <c:v>26299.701788035622</c:v>
                </c:pt>
              </c:numCache>
            </c:numRef>
          </c:val>
          <c:extLst>
            <c:ext xmlns:c16="http://schemas.microsoft.com/office/drawing/2014/chart" uri="{C3380CC4-5D6E-409C-BE32-E72D297353CC}">
              <c16:uniqueId val="{00000000-01A6-4450-A899-6D78D84099B6}"/>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('경영실적 PT'!$BA$27,'경영실적 PT'!$BB$27,'경영실적 PT'!$BC$27)</c:f>
              <c:numCache>
                <c:formatCode>#,##0_ ;[Red]\-#,##0\ </c:formatCode>
                <c:ptCount val="3"/>
                <c:pt idx="1">
                  <c:v>0</c:v>
                </c:pt>
                <c:pt idx="2">
                  <c:v>17085.147770079999</c:v>
                </c:pt>
              </c:numCache>
            </c:numRef>
          </c:val>
          <c:extLst>
            <c:ext xmlns:c16="http://schemas.microsoft.com/office/drawing/2014/chart" uri="{C3380CC4-5D6E-409C-BE32-E72D297353CC}">
              <c16:uniqueId val="{00000002-01A6-4450-A899-6D78D84099B6}"/>
            </c:ext>
          </c:extLst>
        </c:ser>
        <c:dLbls>
          <c:showLegendKey val="0"/>
          <c:showVal val="0"/>
          <c:showCatName val="0"/>
          <c:showSerName val="0"/>
          <c:showPercent val="0"/>
          <c:showBubbleSize val="0"/>
        </c:dLbls>
        <c:gapWidth val="219"/>
        <c:overlap val="-27"/>
        <c:axId val="261664128"/>
        <c:axId val="261665920"/>
      </c:barChart>
      <c:catAx>
        <c:axId val="26166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1665920"/>
        <c:crosses val="autoZero"/>
        <c:auto val="1"/>
        <c:lblAlgn val="ctr"/>
        <c:lblOffset val="100"/>
        <c:noMultiLvlLbl val="0"/>
      </c:catAx>
      <c:valAx>
        <c:axId val="261665920"/>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1664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8.1027380038795643E-2"/>
          <c:y val="2.7137527693282299E-3"/>
          <c:w val="0.19763902123699503"/>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('월계획 '!$C$86,'월계획 '!$E$86,'월계획 '!$G$86)</c:f>
              <c:numCache>
                <c:formatCode>0.0%</c:formatCode>
                <c:ptCount val="3"/>
                <c:pt idx="0">
                  <c:v>0.80412841604227125</c:v>
                </c:pt>
                <c:pt idx="1">
                  <c:v>0.80617777182026362</c:v>
                </c:pt>
                <c:pt idx="2">
                  <c:v>0.80708676283591563</c:v>
                </c:pt>
              </c:numCache>
            </c:numRef>
          </c:val>
          <c:extLst>
            <c:ext xmlns:c16="http://schemas.microsoft.com/office/drawing/2014/chart" uri="{C3380CC4-5D6E-409C-BE32-E72D297353CC}">
              <c16:uniqueId val="{00000000-2688-42FA-B785-B837D46B7772}"/>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('월계획 '!$D$109,'월계획 '!$E$118,'월계획 '!$G$118)</c:f>
              <c:numCache>
                <c:formatCode>0.0%</c:formatCode>
                <c:ptCount val="3"/>
                <c:pt idx="1">
                  <c:v>0</c:v>
                </c:pt>
                <c:pt idx="2">
                  <c:v>0.81473226574351265</c:v>
                </c:pt>
              </c:numCache>
            </c:numRef>
          </c:val>
          <c:extLst>
            <c:ext xmlns:c16="http://schemas.microsoft.com/office/drawing/2014/chart" uri="{C3380CC4-5D6E-409C-BE32-E72D297353CC}">
              <c16:uniqueId val="{00000001-2688-42FA-B785-B837D46B7772}"/>
            </c:ext>
          </c:extLst>
        </c:ser>
        <c:dLbls>
          <c:showLegendKey val="0"/>
          <c:showVal val="0"/>
          <c:showCatName val="0"/>
          <c:showSerName val="0"/>
          <c:showPercent val="0"/>
          <c:showBubbleSize val="0"/>
        </c:dLbls>
        <c:gapWidth val="219"/>
        <c:overlap val="-27"/>
        <c:axId val="262434816"/>
        <c:axId val="262436352"/>
      </c:barChart>
      <c:catAx>
        <c:axId val="26243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2436352"/>
        <c:crosses val="autoZero"/>
        <c:auto val="1"/>
        <c:lblAlgn val="ctr"/>
        <c:lblOffset val="100"/>
        <c:noMultiLvlLbl val="0"/>
      </c:catAx>
      <c:valAx>
        <c:axId val="262436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2434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8.3967056959062758E-2"/>
          <c:y val="2.7137527693282299E-3"/>
          <c:w val="0.19763902123699503"/>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22002862688761116"/>
          <c:w val="0.8476999292285915"/>
          <c:h val="0.38998568655619442"/>
        </c:manualLayout>
      </c:layout>
      <c:barChart>
        <c:barDir val="col"/>
        <c:grouping val="clustered"/>
        <c:varyColors val="0"/>
        <c:ser>
          <c:idx val="0"/>
          <c:order val="0"/>
          <c:tx>
            <c:v>직접직계획</c:v>
          </c:tx>
          <c:spPr>
            <a:solidFill>
              <a:schemeClr val="bg1">
                <a:lumMod val="50000"/>
              </a:schemeClr>
            </a:solidFill>
            <a:ln>
              <a:noFill/>
            </a:ln>
            <a:effectLst/>
          </c:spPr>
          <c:invertIfNegative val="0"/>
          <c:cat>
            <c:strLit>
              <c:ptCount val="3"/>
              <c:pt idx="0">
                <c:v>'23년</c:v>
              </c:pt>
              <c:pt idx="1">
                <c:v>당월</c:v>
              </c:pt>
              <c:pt idx="2">
                <c:v>누계</c:v>
              </c:pt>
            </c:strLit>
          </c:cat>
          <c:val>
            <c:numRef>
              <c:f>('경영실적 PT'!$BD$29,'경영실적 PT'!$BE$29,'경영실적 PT'!$BF$29)</c:f>
              <c:numCache>
                <c:formatCode>0.0%</c:formatCode>
                <c:ptCount val="3"/>
                <c:pt idx="0">
                  <c:v>2.7210736095346404E-2</c:v>
                </c:pt>
                <c:pt idx="1">
                  <c:v>2.4128882042699241E-2</c:v>
                </c:pt>
                <c:pt idx="2">
                  <c:v>2.4638090770358903E-2</c:v>
                </c:pt>
              </c:numCache>
            </c:numRef>
          </c:val>
          <c:extLst>
            <c:ext xmlns:c16="http://schemas.microsoft.com/office/drawing/2014/chart" uri="{C3380CC4-5D6E-409C-BE32-E72D297353CC}">
              <c16:uniqueId val="{00000000-320D-4A75-BF31-F1DF12A75212}"/>
            </c:ext>
          </c:extLst>
        </c:ser>
        <c:ser>
          <c:idx val="1"/>
          <c:order val="1"/>
          <c:tx>
            <c:v>직접직실적</c:v>
          </c:tx>
          <c:spPr>
            <a:solidFill>
              <a:schemeClr val="bg1">
                <a:lumMod val="85000"/>
              </a:schemeClr>
            </a:solidFill>
            <a:ln>
              <a:noFill/>
            </a:ln>
            <a:effectLst/>
          </c:spPr>
          <c:invertIfNegative val="0"/>
          <c:cat>
            <c:strLit>
              <c:ptCount val="3"/>
              <c:pt idx="0">
                <c:v>'23년</c:v>
              </c:pt>
              <c:pt idx="1">
                <c:v>당월</c:v>
              </c:pt>
              <c:pt idx="2">
                <c:v>누계</c:v>
              </c:pt>
            </c:strLit>
          </c:cat>
          <c:val>
            <c:numRef>
              <c:f>('경영실적 PT'!$BD$32,'경영실적 PT'!$BE$32,'경영실적 PT'!$BF$32)</c:f>
              <c:numCache>
                <c:formatCode>0.0%</c:formatCode>
                <c:ptCount val="3"/>
                <c:pt idx="1">
                  <c:v>0</c:v>
                </c:pt>
                <c:pt idx="2">
                  <c:v>2.4857563705930504E-2</c:v>
                </c:pt>
              </c:numCache>
            </c:numRef>
          </c:val>
          <c:extLst>
            <c:ext xmlns:c16="http://schemas.microsoft.com/office/drawing/2014/chart" uri="{C3380CC4-5D6E-409C-BE32-E72D297353CC}">
              <c16:uniqueId val="{00000001-320D-4A75-BF31-F1DF12A75212}"/>
            </c:ext>
          </c:extLst>
        </c:ser>
        <c:ser>
          <c:idx val="2"/>
          <c:order val="2"/>
          <c:tx>
            <c:v>간접직계획</c:v>
          </c:tx>
          <c:spPr>
            <a:solidFill>
              <a:srgbClr val="002060"/>
            </a:solidFill>
          </c:spPr>
          <c:invertIfNegative val="0"/>
          <c:cat>
            <c:strLit>
              <c:ptCount val="3"/>
              <c:pt idx="0">
                <c:v>'23년</c:v>
              </c:pt>
              <c:pt idx="1">
                <c:v>당월</c:v>
              </c:pt>
              <c:pt idx="2">
                <c:v>누계</c:v>
              </c:pt>
            </c:strLit>
          </c:cat>
          <c:val>
            <c:numRef>
              <c:f>('경영실적 PT'!$BD$30,'경영실적 PT'!$BE$30,'경영실적 PT'!$BF$30)</c:f>
              <c:numCache>
                <c:formatCode>0.0%</c:formatCode>
                <c:ptCount val="3"/>
                <c:pt idx="0">
                  <c:v>1.3207322279755525E-2</c:v>
                </c:pt>
                <c:pt idx="1">
                  <c:v>1.1944783260605264E-2</c:v>
                </c:pt>
                <c:pt idx="2">
                  <c:v>1.2374005150210209E-2</c:v>
                </c:pt>
              </c:numCache>
            </c:numRef>
          </c:val>
          <c:extLst>
            <c:ext xmlns:c16="http://schemas.microsoft.com/office/drawing/2014/chart" uri="{C3380CC4-5D6E-409C-BE32-E72D297353CC}">
              <c16:uniqueId val="{00000000-0219-4874-A27D-38FEA103AADC}"/>
            </c:ext>
          </c:extLst>
        </c:ser>
        <c:ser>
          <c:idx val="3"/>
          <c:order val="3"/>
          <c:tx>
            <c:v>간접직실적</c:v>
          </c:tx>
          <c:spPr>
            <a:solidFill>
              <a:srgbClr val="00B0F0"/>
            </a:solidFill>
          </c:spPr>
          <c:invertIfNegative val="0"/>
          <c:cat>
            <c:strLit>
              <c:ptCount val="3"/>
              <c:pt idx="0">
                <c:v>'23년</c:v>
              </c:pt>
              <c:pt idx="1">
                <c:v>당월</c:v>
              </c:pt>
              <c:pt idx="2">
                <c:v>누계</c:v>
              </c:pt>
            </c:strLit>
          </c:cat>
          <c:val>
            <c:numRef>
              <c:f>('경영실적 PT'!$BD$33,'경영실적 PT'!$BE$33,'경영실적 PT'!$BF$33)</c:f>
              <c:numCache>
                <c:formatCode>0.0%</c:formatCode>
                <c:ptCount val="3"/>
                <c:pt idx="1">
                  <c:v>0</c:v>
                </c:pt>
                <c:pt idx="2">
                  <c:v>1.2687980669363857E-2</c:v>
                </c:pt>
              </c:numCache>
            </c:numRef>
          </c:val>
          <c:extLst>
            <c:ext xmlns:c16="http://schemas.microsoft.com/office/drawing/2014/chart" uri="{C3380CC4-5D6E-409C-BE32-E72D297353CC}">
              <c16:uniqueId val="{00000001-0219-4874-A27D-38FEA103AADC}"/>
            </c:ext>
          </c:extLst>
        </c:ser>
        <c:dLbls>
          <c:showLegendKey val="0"/>
          <c:showVal val="0"/>
          <c:showCatName val="0"/>
          <c:showSerName val="0"/>
          <c:showPercent val="0"/>
          <c:showBubbleSize val="0"/>
        </c:dLbls>
        <c:gapWidth val="219"/>
        <c:overlap val="-27"/>
        <c:axId val="262604672"/>
        <c:axId val="262606208"/>
      </c:barChart>
      <c:catAx>
        <c:axId val="26260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2606208"/>
        <c:crosses val="autoZero"/>
        <c:auto val="1"/>
        <c:lblAlgn val="ctr"/>
        <c:lblOffset val="100"/>
        <c:noMultiLvlLbl val="0"/>
      </c:catAx>
      <c:valAx>
        <c:axId val="26260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2604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0.41335513197122625"/>
          <c:y val="4.6324238315083224E-4"/>
          <c:w val="0.57772160645524406"/>
          <c:h val="0.11725670525672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084498044097179"/>
          <c:w val="0.8476999292285915"/>
          <c:h val="0.44957750977951411"/>
        </c:manualLayout>
      </c:layout>
      <c:barChart>
        <c:barDir val="col"/>
        <c:grouping val="clustered"/>
        <c:varyColors val="0"/>
        <c:ser>
          <c:idx val="0"/>
          <c:order val="0"/>
          <c:tx>
            <c:v>상각계획</c:v>
          </c:tx>
          <c:spPr>
            <a:solidFill>
              <a:schemeClr val="bg1">
                <a:lumMod val="50000"/>
              </a:schemeClr>
            </a:solidFill>
            <a:ln>
              <a:noFill/>
            </a:ln>
            <a:effectLst/>
          </c:spPr>
          <c:invertIfNegative val="0"/>
          <c:cat>
            <c:strLit>
              <c:ptCount val="3"/>
              <c:pt idx="0">
                <c:v>'23년</c:v>
              </c:pt>
              <c:pt idx="1">
                <c:v>당월</c:v>
              </c:pt>
              <c:pt idx="2">
                <c:v>누계</c:v>
              </c:pt>
            </c:strLit>
          </c:cat>
          <c:val>
            <c:numRef>
              <c:f>('경영실적 PT'!$BD$36,'경영실적 PT'!$BE$36,'경영실적 PT'!$BF$36)</c:f>
              <c:numCache>
                <c:formatCode>0.0%</c:formatCode>
                <c:ptCount val="3"/>
                <c:pt idx="0">
                  <c:v>3.3771253623614494E-2</c:v>
                </c:pt>
                <c:pt idx="1">
                  <c:v>2.9050788217514726E-2</c:v>
                </c:pt>
                <c:pt idx="2">
                  <c:v>2.9012814825920986E-2</c:v>
                </c:pt>
              </c:numCache>
            </c:numRef>
          </c:val>
          <c:extLst>
            <c:ext xmlns:c16="http://schemas.microsoft.com/office/drawing/2014/chart" uri="{C3380CC4-5D6E-409C-BE32-E72D297353CC}">
              <c16:uniqueId val="{00000000-3B62-45FE-A4B8-6FC9CB8EE3C8}"/>
            </c:ext>
          </c:extLst>
        </c:ser>
        <c:ser>
          <c:idx val="1"/>
          <c:order val="1"/>
          <c:tx>
            <c:v>상각실적</c:v>
          </c:tx>
          <c:spPr>
            <a:solidFill>
              <a:schemeClr val="bg1">
                <a:lumMod val="85000"/>
              </a:schemeClr>
            </a:solidFill>
            <a:ln>
              <a:noFill/>
            </a:ln>
            <a:effectLst/>
          </c:spPr>
          <c:invertIfNegative val="0"/>
          <c:cat>
            <c:strLit>
              <c:ptCount val="3"/>
              <c:pt idx="0">
                <c:v>'23년</c:v>
              </c:pt>
              <c:pt idx="1">
                <c:v>당월</c:v>
              </c:pt>
              <c:pt idx="2">
                <c:v>누계</c:v>
              </c:pt>
            </c:strLit>
          </c:cat>
          <c:val>
            <c:numRef>
              <c:f>('경영실적 PT'!$BD$39,'경영실적 PT'!$BE$39,'경영실적 PT'!$BF$39)</c:f>
              <c:numCache>
                <c:formatCode>0.0%</c:formatCode>
                <c:ptCount val="3"/>
                <c:pt idx="1">
                  <c:v>0</c:v>
                </c:pt>
                <c:pt idx="2">
                  <c:v>2.7920023412786824E-2</c:v>
                </c:pt>
              </c:numCache>
            </c:numRef>
          </c:val>
          <c:extLst>
            <c:ext xmlns:c16="http://schemas.microsoft.com/office/drawing/2014/chart" uri="{C3380CC4-5D6E-409C-BE32-E72D297353CC}">
              <c16:uniqueId val="{00000001-3B62-45FE-A4B8-6FC9CB8EE3C8}"/>
            </c:ext>
          </c:extLst>
        </c:ser>
        <c:ser>
          <c:idx val="2"/>
          <c:order val="2"/>
          <c:tx>
            <c:v>일반계획</c:v>
          </c:tx>
          <c:spPr>
            <a:solidFill>
              <a:srgbClr val="002060"/>
            </a:solidFill>
          </c:spPr>
          <c:invertIfNegative val="0"/>
          <c:cat>
            <c:strLit>
              <c:ptCount val="3"/>
              <c:pt idx="0">
                <c:v>'23년</c:v>
              </c:pt>
              <c:pt idx="1">
                <c:v>당월</c:v>
              </c:pt>
              <c:pt idx="2">
                <c:v>누계</c:v>
              </c:pt>
            </c:strLit>
          </c:cat>
          <c:val>
            <c:numRef>
              <c:f>('경영실적 PT'!$BD$37,'경영실적 PT'!$BE$37,'경영실적 PT'!$BF$37)</c:f>
              <c:numCache>
                <c:formatCode>0.0%</c:formatCode>
                <c:ptCount val="3"/>
                <c:pt idx="0">
                  <c:v>5.5129519979199675E-2</c:v>
                </c:pt>
                <c:pt idx="1">
                  <c:v>5.4074607725066622E-2</c:v>
                </c:pt>
                <c:pt idx="2">
                  <c:v>5.4954103135365515E-2</c:v>
                </c:pt>
              </c:numCache>
            </c:numRef>
          </c:val>
          <c:extLst>
            <c:ext xmlns:c16="http://schemas.microsoft.com/office/drawing/2014/chart" uri="{C3380CC4-5D6E-409C-BE32-E72D297353CC}">
              <c16:uniqueId val="{00000000-567A-42DF-B8D1-F1B001DD03EF}"/>
            </c:ext>
          </c:extLst>
        </c:ser>
        <c:ser>
          <c:idx val="3"/>
          <c:order val="3"/>
          <c:tx>
            <c:v>일반실적</c:v>
          </c:tx>
          <c:spPr>
            <a:solidFill>
              <a:srgbClr val="00B0F0"/>
            </a:solidFill>
          </c:spPr>
          <c:invertIfNegative val="0"/>
          <c:cat>
            <c:strLit>
              <c:ptCount val="3"/>
              <c:pt idx="0">
                <c:v>'23년</c:v>
              </c:pt>
              <c:pt idx="1">
                <c:v>당월</c:v>
              </c:pt>
              <c:pt idx="2">
                <c:v>누계</c:v>
              </c:pt>
            </c:strLit>
          </c:cat>
          <c:val>
            <c:numRef>
              <c:f>('경영실적 PT'!$BD$40,'경영실적 PT'!$BE$40,'경영실적 PT'!$BF$40)</c:f>
              <c:numCache>
                <c:formatCode>0.0%</c:formatCode>
                <c:ptCount val="3"/>
                <c:pt idx="1">
                  <c:v>0</c:v>
                </c:pt>
                <c:pt idx="2">
                  <c:v>5.418049909413606E-2</c:v>
                </c:pt>
              </c:numCache>
            </c:numRef>
          </c:val>
          <c:extLst>
            <c:ext xmlns:c16="http://schemas.microsoft.com/office/drawing/2014/chart" uri="{C3380CC4-5D6E-409C-BE32-E72D297353CC}">
              <c16:uniqueId val="{00000001-567A-42DF-B8D1-F1B001DD03EF}"/>
            </c:ext>
          </c:extLst>
        </c:ser>
        <c:dLbls>
          <c:showLegendKey val="0"/>
          <c:showVal val="0"/>
          <c:showCatName val="0"/>
          <c:showSerName val="0"/>
          <c:showPercent val="0"/>
          <c:showBubbleSize val="0"/>
        </c:dLbls>
        <c:gapWidth val="219"/>
        <c:overlap val="-27"/>
        <c:axId val="262651904"/>
        <c:axId val="262653440"/>
      </c:barChart>
      <c:catAx>
        <c:axId val="262651904"/>
        <c:scaling>
          <c:orientation val="minMax"/>
        </c:scaling>
        <c:delete val="0"/>
        <c:axPos val="b"/>
        <c:numFmt formatCode="#,##0_ ;[Red]\-#,##0\ "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2653440"/>
        <c:crosses val="autoZero"/>
        <c:auto val="1"/>
        <c:lblAlgn val="ctr"/>
        <c:lblOffset val="100"/>
        <c:noMultiLvlLbl val="0"/>
      </c:catAx>
      <c:valAx>
        <c:axId val="2626534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2651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0.40027293800416791"/>
          <c:y val="2.1046342516654118E-3"/>
          <c:w val="0.59624610617940277"/>
          <c:h val="0.11572059033375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'24년</c:v>
              </c:pt>
              <c:pt idx="1">
                <c:v>당월</c:v>
              </c:pt>
              <c:pt idx="2">
                <c:v>누계</c:v>
              </c:pt>
            </c:strLit>
          </c:cat>
          <c:val>
            <c:numRef>
              <c:f>(투자비!$D$37,투자비!$I$37,투자비!$K$37)</c:f>
              <c:numCache>
                <c:formatCode>_(* #,##0_);_(* \(#,##0\);_(* "-"_);_(@_)</c:formatCode>
                <c:ptCount val="3"/>
                <c:pt idx="0">
                  <c:v>5804500</c:v>
                </c:pt>
                <c:pt idx="1">
                  <c:v>18000</c:v>
                </c:pt>
                <c:pt idx="2">
                  <c:v>36000</c:v>
                </c:pt>
              </c:numCache>
            </c:numRef>
          </c:val>
          <c:extLst>
            <c:ext xmlns:c16="http://schemas.microsoft.com/office/drawing/2014/chart" uri="{C3380CC4-5D6E-409C-BE32-E72D297353CC}">
              <c16:uniqueId val="{00000000-A3F5-4B4B-8C4D-7CDE1CB32F5D}"/>
            </c:ext>
          </c:extLst>
        </c:ser>
        <c:ser>
          <c:idx val="1"/>
          <c:order val="1"/>
          <c:tx>
            <c:v>실적</c:v>
          </c:tx>
          <c:spPr>
            <a:solidFill>
              <a:srgbClr val="00B0F0"/>
            </a:solidFill>
            <a:ln>
              <a:noFill/>
            </a:ln>
            <a:effectLst/>
          </c:spPr>
          <c:invertIfNegative val="0"/>
          <c:cat>
            <c:strLit>
              <c:ptCount val="3"/>
              <c:pt idx="0">
                <c:v>'24년</c:v>
              </c:pt>
              <c:pt idx="1">
                <c:v>당월</c:v>
              </c:pt>
              <c:pt idx="2">
                <c:v>누계</c:v>
              </c:pt>
            </c:strLit>
          </c:cat>
          <c:val>
            <c:numRef>
              <c:f>(투자비!$D$38,투자비!$J$37,투자비!$L$37)</c:f>
              <c:numCache>
                <c:formatCode>_(* #,##0_);_(* \(#,##0\);_(* "-"_);_(@_)</c:formatCode>
                <c:ptCount val="3"/>
                <c:pt idx="1">
                  <c:v>19208</c:v>
                </c:pt>
                <c:pt idx="2">
                  <c:v>19208</c:v>
                </c:pt>
              </c:numCache>
            </c:numRef>
          </c:val>
          <c:extLst>
            <c:ext xmlns:c16="http://schemas.microsoft.com/office/drawing/2014/chart" uri="{C3380CC4-5D6E-409C-BE32-E72D297353CC}">
              <c16:uniqueId val="{00000001-A3F5-4B4B-8C4D-7CDE1CB32F5D}"/>
            </c:ext>
          </c:extLst>
        </c:ser>
        <c:dLbls>
          <c:showLegendKey val="0"/>
          <c:showVal val="0"/>
          <c:showCatName val="0"/>
          <c:showSerName val="0"/>
          <c:showPercent val="0"/>
          <c:showBubbleSize val="0"/>
        </c:dLbls>
        <c:gapWidth val="219"/>
        <c:overlap val="-27"/>
        <c:axId val="268059392"/>
        <c:axId val="268060928"/>
      </c:barChart>
      <c:catAx>
        <c:axId val="26805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8060928"/>
        <c:crosses val="autoZero"/>
        <c:auto val="1"/>
        <c:lblAlgn val="ctr"/>
        <c:lblOffset val="100"/>
        <c:noMultiLvlLbl val="0"/>
      </c:catAx>
      <c:valAx>
        <c:axId val="268060928"/>
        <c:scaling>
          <c:orientation val="minMax"/>
        </c:scaling>
        <c:delete val="0"/>
        <c:axPos val="l"/>
        <c:majorGridlines>
          <c:spPr>
            <a:ln w="9525" cap="flat" cmpd="sng" algn="ctr">
              <a:solidFill>
                <a:schemeClr val="tx1">
                  <a:lumMod val="15000"/>
                  <a:lumOff val="85000"/>
                </a:schemeClr>
              </a:solidFill>
              <a:round/>
            </a:ln>
            <a:effectLst/>
          </c:spPr>
        </c:majorGridlines>
        <c:numFmt formatCode="#,##0_ ;[Red]\-#,##0\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680593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0.10519796490406852"/>
          <c:y val="5.4725019208100179E-3"/>
          <c:w val="0.19763902123699503"/>
          <c:h val="8.53030642261450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4043534657798348"/>
          <c:w val="0.8476999292285915"/>
          <c:h val="0.48741745092395816"/>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(보고서_제조_SAP미적용!$V$15,보고서_제조_SAP미적용!$W$15,보고서_제조_SAP미적용!$Y$15)</c:f>
              <c:numCache>
                <c:formatCode>0.0%</c:formatCode>
                <c:ptCount val="3"/>
                <c:pt idx="0">
                  <c:v>1</c:v>
                </c:pt>
                <c:pt idx="1">
                  <c:v>1</c:v>
                </c:pt>
                <c:pt idx="2">
                  <c:v>1</c:v>
                </c:pt>
              </c:numCache>
            </c:numRef>
          </c:val>
          <c:extLst>
            <c:ext xmlns:c16="http://schemas.microsoft.com/office/drawing/2014/chart" uri="{C3380CC4-5D6E-409C-BE32-E72D297353CC}">
              <c16:uniqueId val="{00000000-01A6-4450-A899-6D78D84099B6}"/>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(보고서_제조_SAP미적용!$T$15,보고서_제조_SAP미적용!$X$15,보고서_제조_SAP미적용!$Z$15)</c:f>
              <c:numCache>
                <c:formatCode>0.0%</c:formatCode>
                <c:ptCount val="3"/>
                <c:pt idx="1">
                  <c:v>0</c:v>
                </c:pt>
                <c:pt idx="2">
                  <c:v>0</c:v>
                </c:pt>
              </c:numCache>
            </c:numRef>
          </c:val>
          <c:extLst>
            <c:ext xmlns:c16="http://schemas.microsoft.com/office/drawing/2014/chart" uri="{C3380CC4-5D6E-409C-BE32-E72D297353CC}">
              <c16:uniqueId val="{00000002-01A6-4450-A899-6D78D84099B6}"/>
            </c:ext>
          </c:extLst>
        </c:ser>
        <c:dLbls>
          <c:showLegendKey val="0"/>
          <c:showVal val="0"/>
          <c:showCatName val="0"/>
          <c:showSerName val="0"/>
          <c:showPercent val="0"/>
          <c:showBubbleSize val="0"/>
        </c:dLbls>
        <c:gapWidth val="219"/>
        <c:overlap val="-27"/>
        <c:axId val="270203904"/>
        <c:axId val="270078720"/>
      </c:barChart>
      <c:catAx>
        <c:axId val="27020390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078720"/>
        <c:crosses val="autoZero"/>
        <c:auto val="1"/>
        <c:lblAlgn val="ctr"/>
        <c:lblOffset val="100"/>
        <c:noMultiLvlLbl val="0"/>
      </c:catAx>
      <c:valAx>
        <c:axId val="27007872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203904"/>
        <c:crosses val="autoZero"/>
        <c:crossBetween val="between"/>
        <c:majorUnit val="0.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2.100547202963874E-2"/>
          <c:y val="2.8004589235797622E-3"/>
          <c:w val="0.35726928273852349"/>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3049792214882652"/>
          <c:w val="0.8476999292285915"/>
          <c:h val="0.4442991773122763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(보고서_제조_SAP미적용!$V$19,보고서_제조_SAP미적용!$W$19,보고서_제조_SAP미적용!$Y$19)</c:f>
              <c:numCache>
                <c:formatCode>#,##0"PPM"</c:formatCode>
                <c:ptCount val="3"/>
                <c:pt idx="0">
                  <c:v>0</c:v>
                </c:pt>
                <c:pt idx="1">
                  <c:v>16.124792997969887</c:v>
                </c:pt>
                <c:pt idx="2">
                  <c:v>16.124792997969887</c:v>
                </c:pt>
              </c:numCache>
            </c:numRef>
          </c:val>
          <c:extLst>
            <c:ext xmlns:c16="http://schemas.microsoft.com/office/drawing/2014/chart" uri="{C3380CC4-5D6E-409C-BE32-E72D297353CC}">
              <c16:uniqueId val="{00000000-2688-42FA-B785-B837D46B7772}"/>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(보고서_제조_SAP미적용!$T$19,보고서_제조_SAP미적용!$X$19,보고서_제조_SAP미적용!$Z$19)</c:f>
              <c:numCache>
                <c:formatCode>#,##0"PPM"</c:formatCode>
                <c:ptCount val="3"/>
                <c:pt idx="1">
                  <c:v>22.25715358827048</c:v>
                </c:pt>
                <c:pt idx="2">
                  <c:v>29.416911431335397</c:v>
                </c:pt>
              </c:numCache>
            </c:numRef>
          </c:val>
          <c:extLst>
            <c:ext xmlns:c16="http://schemas.microsoft.com/office/drawing/2014/chart" uri="{C3380CC4-5D6E-409C-BE32-E72D297353CC}">
              <c16:uniqueId val="{00000001-2688-42FA-B785-B837D46B7772}"/>
            </c:ext>
          </c:extLst>
        </c:ser>
        <c:dLbls>
          <c:showLegendKey val="0"/>
          <c:showVal val="0"/>
          <c:showCatName val="0"/>
          <c:showSerName val="0"/>
          <c:showPercent val="0"/>
          <c:showBubbleSize val="0"/>
        </c:dLbls>
        <c:gapWidth val="219"/>
        <c:overlap val="-27"/>
        <c:axId val="270114176"/>
        <c:axId val="270115968"/>
      </c:barChart>
      <c:catAx>
        <c:axId val="27011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115968"/>
        <c:crosses val="autoZero"/>
        <c:auto val="1"/>
        <c:lblAlgn val="ctr"/>
        <c:lblOffset val="100"/>
        <c:noMultiLvlLbl val="0"/>
      </c:catAx>
      <c:valAx>
        <c:axId val="27011596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114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0.14558030048989945"/>
          <c:y val="6.3111524972320858E-3"/>
          <c:w val="0.36266773420466142"/>
          <c:h val="0.1415941232440354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5165033848032058"/>
          <c:w val="0.8476999292285915"/>
          <c:h val="0.4827556690321687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(보고서_제조_SAP미적용!$E$7,보고서_제조_SAP미적용!$F$7,보고서_제조_SAP미적용!$I$7)</c:f>
              <c:numCache>
                <c:formatCode>#,##0_ ;[Red]\-#,##0\ </c:formatCode>
                <c:ptCount val="3"/>
                <c:pt idx="0">
                  <c:v>2980.0104253726558</c:v>
                </c:pt>
                <c:pt idx="1">
                  <c:v>0</c:v>
                </c:pt>
                <c:pt idx="2">
                  <c:v>1622.2775514115763</c:v>
                </c:pt>
              </c:numCache>
            </c:numRef>
          </c:val>
          <c:extLst>
            <c:ext xmlns:c16="http://schemas.microsoft.com/office/drawing/2014/chart" uri="{C3380CC4-5D6E-409C-BE32-E72D297353CC}">
              <c16:uniqueId val="{00000000-320D-4A75-BF31-F1DF12A75212}"/>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(보고서_제조_SAP미적용!$E$2,보고서_제조_SAP미적용!$G$7,보고서_제조_SAP미적용!$J$7)</c:f>
              <c:numCache>
                <c:formatCode>#,##0_ ;[Red]\-#,##0\ </c:formatCode>
                <c:ptCount val="3"/>
                <c:pt idx="1">
                  <c:v>3187.884192</c:v>
                </c:pt>
                <c:pt idx="2">
                  <c:v>3192.3849920000002</c:v>
                </c:pt>
              </c:numCache>
            </c:numRef>
          </c:val>
          <c:extLst>
            <c:ext xmlns:c16="http://schemas.microsoft.com/office/drawing/2014/chart" uri="{C3380CC4-5D6E-409C-BE32-E72D297353CC}">
              <c16:uniqueId val="{00000001-320D-4A75-BF31-F1DF12A75212}"/>
            </c:ext>
          </c:extLst>
        </c:ser>
        <c:dLbls>
          <c:showLegendKey val="0"/>
          <c:showVal val="0"/>
          <c:showCatName val="0"/>
          <c:showSerName val="0"/>
          <c:showPercent val="0"/>
          <c:showBubbleSize val="0"/>
        </c:dLbls>
        <c:gapWidth val="219"/>
        <c:overlap val="-27"/>
        <c:axId val="275331712"/>
        <c:axId val="275341696"/>
      </c:barChart>
      <c:catAx>
        <c:axId val="27533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41696"/>
        <c:crosses val="autoZero"/>
        <c:auto val="1"/>
        <c:lblAlgn val="ctr"/>
        <c:lblOffset val="100"/>
        <c:noMultiLvlLbl val="0"/>
      </c:catAx>
      <c:valAx>
        <c:axId val="27534169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31712"/>
        <c:crosses val="autoZero"/>
        <c:crossBetween val="between"/>
        <c:majorUnit val="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3.907398834825499E-3"/>
          <c:y val="2.9769535919040493E-3"/>
          <c:w val="0.34247651073410984"/>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478124209376431"/>
          <c:w val="0.8476999292285915"/>
          <c:h val="0.48021401712042394"/>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(보고서_제조_SAP미적용!$V$22,보고서_제조_SAP미적용!$W$22,보고서_제조_SAP미적용!$Y$22)</c:f>
              <c:numCache>
                <c:formatCode>#,##0_ ;[Red]\-#,##0\ </c:formatCode>
                <c:ptCount val="3"/>
                <c:pt idx="0">
                  <c:v>10.461407262394683</c:v>
                </c:pt>
                <c:pt idx="1">
                  <c:v>0.92094916891023215</c:v>
                </c:pt>
                <c:pt idx="2">
                  <c:v>2.6299701788035619</c:v>
                </c:pt>
              </c:numCache>
            </c:numRef>
          </c:val>
          <c:extLst>
            <c:ext xmlns:c16="http://schemas.microsoft.com/office/drawing/2014/chart" uri="{C3380CC4-5D6E-409C-BE32-E72D297353CC}">
              <c16:uniqueId val="{00000000-2688-42FA-B785-B837D46B7772}"/>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(보고서_제조_SAP미적용!$T$22,보고서_제조_SAP미적용!$X$22,보고서_제조_SAP미적용!$Z$22)</c:f>
              <c:numCache>
                <c:formatCode>General</c:formatCode>
                <c:ptCount val="3"/>
                <c:pt idx="1">
                  <c:v>1.881</c:v>
                </c:pt>
                <c:pt idx="2" formatCode="#,##0_ ;[Red]\-#,##0\ ">
                  <c:v>5.7910000000000004</c:v>
                </c:pt>
              </c:numCache>
            </c:numRef>
          </c:val>
          <c:extLst>
            <c:ext xmlns:c16="http://schemas.microsoft.com/office/drawing/2014/chart" uri="{C3380CC4-5D6E-409C-BE32-E72D297353CC}">
              <c16:uniqueId val="{00000001-2688-42FA-B785-B837D46B7772}"/>
            </c:ext>
          </c:extLst>
        </c:ser>
        <c:dLbls>
          <c:showLegendKey val="0"/>
          <c:showVal val="0"/>
          <c:showCatName val="0"/>
          <c:showSerName val="0"/>
          <c:showPercent val="0"/>
          <c:showBubbleSize val="0"/>
        </c:dLbls>
        <c:gapWidth val="219"/>
        <c:overlap val="-27"/>
        <c:axId val="275447168"/>
        <c:axId val="279905408"/>
      </c:barChart>
      <c:catAx>
        <c:axId val="27544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9905408"/>
        <c:crosses val="autoZero"/>
        <c:auto val="1"/>
        <c:lblAlgn val="ctr"/>
        <c:lblOffset val="100"/>
        <c:noMultiLvlLbl val="0"/>
      </c:catAx>
      <c:valAx>
        <c:axId val="27990540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447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9.3142004416061602E-2"/>
          <c:y val="2.805062353328302E-3"/>
          <c:w val="0.34661472716282904"/>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07156973550453"/>
          <c:y val="0.15165033848032058"/>
          <c:w val="0.83635615618030656"/>
          <c:h val="0.59738126076811915"/>
        </c:manualLayout>
      </c:layout>
      <c:lineChart>
        <c:grouping val="standard"/>
        <c:varyColors val="0"/>
        <c:ser>
          <c:idx val="0"/>
          <c:order val="0"/>
          <c:tx>
            <c:v>발생금액</c:v>
          </c:tx>
          <c:spPr>
            <a:effectLst/>
          </c:spPr>
          <c:cat>
            <c:strLit>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Lit>
          </c:cat>
          <c:val>
            <c:numRef>
              <c:f>항공물류!$C$7:$N$7</c:f>
              <c:numCache>
                <c:formatCode>#,##0_ ;[Red]\-#,##0\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107-49D7-8024-F24AD2B83A92}"/>
            </c:ext>
          </c:extLst>
        </c:ser>
        <c:ser>
          <c:idx val="1"/>
          <c:order val="1"/>
          <c:tx>
            <c:v>회수금액</c:v>
          </c:tx>
          <c:spPr>
            <a:effectLst/>
          </c:spPr>
          <c:cat>
            <c:strLit>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Lit>
          </c:cat>
          <c:val>
            <c:numRef>
              <c:f>항공물류!$C$11:$N$11</c:f>
              <c:numCache>
                <c:formatCode>#,##0_ ;[Red]\-#,##0\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107-49D7-8024-F24AD2B83A92}"/>
            </c:ext>
          </c:extLst>
        </c:ser>
        <c:dLbls>
          <c:showLegendKey val="0"/>
          <c:showVal val="0"/>
          <c:showCatName val="0"/>
          <c:showSerName val="0"/>
          <c:showPercent val="0"/>
          <c:showBubbleSize val="0"/>
        </c:dLbls>
        <c:marker val="1"/>
        <c:smooth val="0"/>
        <c:axId val="275331712"/>
        <c:axId val="275341696"/>
      </c:lineChart>
      <c:catAx>
        <c:axId val="27533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41696"/>
        <c:crosses val="autoZero"/>
        <c:auto val="1"/>
        <c:lblAlgn val="ctr"/>
        <c:lblOffset val="100"/>
        <c:noMultiLvlLbl val="0"/>
      </c:catAx>
      <c:valAx>
        <c:axId val="27534169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31712"/>
        <c:crosses val="autoZero"/>
        <c:crossBetween val="between"/>
        <c:majorUnit val="2000"/>
      </c:valAx>
      <c:spPr>
        <a:noFill/>
        <a:ln>
          <a:noFill/>
        </a:ln>
        <a:effectLst/>
      </c:spPr>
    </c:plotArea>
    <c:legend>
      <c:legendPos val="b"/>
      <c:layout>
        <c:manualLayout>
          <c:xMode val="edge"/>
          <c:yMode val="edge"/>
          <c:x val="0"/>
          <c:y val="2.9768677885433823E-3"/>
          <c:w val="0.63164806957948094"/>
          <c:h val="9.0428956085024798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507156973550453"/>
          <c:y val="0.18519726361421518"/>
          <c:w val="0.83635615618030656"/>
          <c:h val="0.56383444688615703"/>
        </c:manualLayout>
      </c:layout>
      <c:lineChart>
        <c:grouping val="standard"/>
        <c:varyColors val="0"/>
        <c:ser>
          <c:idx val="0"/>
          <c:order val="0"/>
          <c:tx>
            <c:v>차종단산</c:v>
          </c:tx>
          <c:spPr>
            <a:effectLst/>
          </c:spPr>
          <c:cat>
            <c:strLit>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Lit>
          </c:cat>
          <c:val>
            <c:numRef>
              <c:f>불용재고!$C$4:$N$4</c:f>
              <c:numCache>
                <c:formatCode>#,##0_ ;[Red]\-#,##0\ </c:formatCode>
                <c:ptCount val="12"/>
              </c:numCache>
            </c:numRef>
          </c:val>
          <c:smooth val="0"/>
          <c:extLst>
            <c:ext xmlns:c16="http://schemas.microsoft.com/office/drawing/2014/chart" uri="{C3380CC4-5D6E-409C-BE32-E72D297353CC}">
              <c16:uniqueId val="{00000000-6F16-4B61-AFD1-B4CF31FE50B6}"/>
            </c:ext>
          </c:extLst>
        </c:ser>
        <c:ser>
          <c:idx val="1"/>
          <c:order val="1"/>
          <c:tx>
            <c:v>EO변경</c:v>
          </c:tx>
          <c:spPr>
            <a:effectLst/>
          </c:spPr>
          <c:cat>
            <c:strLit>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Lit>
          </c:cat>
          <c:val>
            <c:numRef>
              <c:f>불용재고!$C$9:$N$9</c:f>
              <c:numCache>
                <c:formatCode>#,##0_ ;[Red]\-#,##0\ </c:formatCode>
                <c:ptCount val="12"/>
              </c:numCache>
            </c:numRef>
          </c:val>
          <c:smooth val="0"/>
          <c:extLst>
            <c:ext xmlns:c16="http://schemas.microsoft.com/office/drawing/2014/chart" uri="{C3380CC4-5D6E-409C-BE32-E72D297353CC}">
              <c16:uniqueId val="{00000001-6F16-4B61-AFD1-B4CF31FE50B6}"/>
            </c:ext>
          </c:extLst>
        </c:ser>
        <c:ser>
          <c:idx val="2"/>
          <c:order val="2"/>
          <c:tx>
            <c:v>발주오류</c:v>
          </c:tx>
          <c:val>
            <c:numRef>
              <c:f>불용재고!$C$14:$N$14</c:f>
              <c:numCache>
                <c:formatCode>#,##0_ ;[Red]\-#,##0\ </c:formatCode>
                <c:ptCount val="12"/>
              </c:numCache>
            </c:numRef>
          </c:val>
          <c:smooth val="0"/>
          <c:extLst>
            <c:ext xmlns:c16="http://schemas.microsoft.com/office/drawing/2014/chart" uri="{C3380CC4-5D6E-409C-BE32-E72D297353CC}">
              <c16:uniqueId val="{00000002-6F16-4B61-AFD1-B4CF31FE50B6}"/>
            </c:ext>
          </c:extLst>
        </c:ser>
        <c:ser>
          <c:idx val="3"/>
          <c:order val="3"/>
          <c:tx>
            <c:v>사양삭제</c:v>
          </c:tx>
          <c:val>
            <c:numRef>
              <c:f>불용재고!$C$19:$N$19</c:f>
              <c:numCache>
                <c:formatCode>#,##0_ ;[Red]\-#,##0\ </c:formatCode>
                <c:ptCount val="12"/>
              </c:numCache>
            </c:numRef>
          </c:val>
          <c:smooth val="0"/>
          <c:extLst>
            <c:ext xmlns:c16="http://schemas.microsoft.com/office/drawing/2014/chart" uri="{C3380CC4-5D6E-409C-BE32-E72D297353CC}">
              <c16:uniqueId val="{00000003-6F16-4B61-AFD1-B4CF31FE50B6}"/>
            </c:ext>
          </c:extLst>
        </c:ser>
        <c:dLbls>
          <c:showLegendKey val="0"/>
          <c:showVal val="0"/>
          <c:showCatName val="0"/>
          <c:showSerName val="0"/>
          <c:showPercent val="0"/>
          <c:showBubbleSize val="0"/>
        </c:dLbls>
        <c:marker val="1"/>
        <c:smooth val="0"/>
        <c:axId val="275331712"/>
        <c:axId val="275341696"/>
      </c:lineChart>
      <c:catAx>
        <c:axId val="27533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41696"/>
        <c:crosses val="autoZero"/>
        <c:auto val="1"/>
        <c:lblAlgn val="ctr"/>
        <c:lblOffset val="100"/>
        <c:noMultiLvlLbl val="0"/>
      </c:catAx>
      <c:valAx>
        <c:axId val="27534169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31712"/>
        <c:crosses val="autoZero"/>
        <c:crossBetween val="between"/>
        <c:majorUnit val="10"/>
      </c:valAx>
      <c:spPr>
        <a:noFill/>
        <a:ln>
          <a:noFill/>
        </a:ln>
        <a:effectLst/>
      </c:spPr>
    </c:plotArea>
    <c:legend>
      <c:legendPos val="b"/>
      <c:layout>
        <c:manualLayout>
          <c:xMode val="edge"/>
          <c:yMode val="edge"/>
          <c:x val="0"/>
          <c:y val="2.9768677885433823E-3"/>
          <c:w val="0.64032556561409271"/>
          <c:h val="0.119106921188206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4043534657798348"/>
          <c:w val="0.8476999292285915"/>
          <c:h val="0.48741745092395816"/>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(보고서_제조_SAP미적용!$V$15,보고서_제조_SAP미적용!$W$15,보고서_제조_SAP미적용!$Y$15)</c:f>
              <c:numCache>
                <c:formatCode>0.0%</c:formatCode>
                <c:ptCount val="3"/>
                <c:pt idx="0">
                  <c:v>1</c:v>
                </c:pt>
                <c:pt idx="1">
                  <c:v>1</c:v>
                </c:pt>
                <c:pt idx="2">
                  <c:v>1</c:v>
                </c:pt>
              </c:numCache>
            </c:numRef>
          </c:val>
          <c:extLst>
            <c:ext xmlns:c16="http://schemas.microsoft.com/office/drawing/2014/chart" uri="{C3380CC4-5D6E-409C-BE32-E72D297353CC}">
              <c16:uniqueId val="{00000000-279D-4DB8-91F1-6264C89648E1}"/>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(보고서_제조_SAP미적용!$T$15,보고서_제조_SAP미적용!$X$15,보고서_제조_SAP미적용!$Z$15)</c:f>
              <c:numCache>
                <c:formatCode>0.0%</c:formatCode>
                <c:ptCount val="3"/>
                <c:pt idx="1">
                  <c:v>0</c:v>
                </c:pt>
                <c:pt idx="2">
                  <c:v>0</c:v>
                </c:pt>
              </c:numCache>
            </c:numRef>
          </c:val>
          <c:extLst>
            <c:ext xmlns:c16="http://schemas.microsoft.com/office/drawing/2014/chart" uri="{C3380CC4-5D6E-409C-BE32-E72D297353CC}">
              <c16:uniqueId val="{00000001-279D-4DB8-91F1-6264C89648E1}"/>
            </c:ext>
          </c:extLst>
        </c:ser>
        <c:dLbls>
          <c:showLegendKey val="0"/>
          <c:showVal val="0"/>
          <c:showCatName val="0"/>
          <c:showSerName val="0"/>
          <c:showPercent val="0"/>
          <c:showBubbleSize val="0"/>
        </c:dLbls>
        <c:gapWidth val="219"/>
        <c:overlap val="-27"/>
        <c:axId val="270203904"/>
        <c:axId val="270078720"/>
      </c:barChart>
      <c:catAx>
        <c:axId val="27020390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078720"/>
        <c:crosses val="autoZero"/>
        <c:auto val="1"/>
        <c:lblAlgn val="ctr"/>
        <c:lblOffset val="100"/>
        <c:noMultiLvlLbl val="0"/>
      </c:catAx>
      <c:valAx>
        <c:axId val="27007872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203904"/>
        <c:crosses val="autoZero"/>
        <c:crossBetween val="between"/>
        <c:majorUnit val="0.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2.100547202963874E-2"/>
          <c:y val="2.8004589235797622E-3"/>
          <c:w val="0.35726928273852349"/>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5165033848032058"/>
          <c:w val="0.8476999292285915"/>
          <c:h val="0.4827556690321687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(보고서_제조_SAP미적용!$E$7,보고서_제조_SAP미적용!$F$7,보고서_제조_SAP미적용!$I$7)</c:f>
              <c:numCache>
                <c:formatCode>#,##0_ ;[Red]\-#,##0\ </c:formatCode>
                <c:ptCount val="3"/>
                <c:pt idx="0">
                  <c:v>2980.0104253726558</c:v>
                </c:pt>
                <c:pt idx="1">
                  <c:v>0</c:v>
                </c:pt>
                <c:pt idx="2">
                  <c:v>1622.2775514115763</c:v>
                </c:pt>
              </c:numCache>
            </c:numRef>
          </c:val>
          <c:extLst>
            <c:ext xmlns:c16="http://schemas.microsoft.com/office/drawing/2014/chart" uri="{C3380CC4-5D6E-409C-BE32-E72D297353CC}">
              <c16:uniqueId val="{00000000-E73D-4B42-AFB7-E6CAAACD6C12}"/>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(보고서_제조_SAP미적용!$E$2,보고서_제조_SAP미적용!$G$7,보고서_제조_SAP미적용!$J$7)</c:f>
              <c:numCache>
                <c:formatCode>#,##0_ ;[Red]\-#,##0\ </c:formatCode>
                <c:ptCount val="3"/>
                <c:pt idx="1">
                  <c:v>3187.884192</c:v>
                </c:pt>
                <c:pt idx="2">
                  <c:v>3192.3849920000002</c:v>
                </c:pt>
              </c:numCache>
            </c:numRef>
          </c:val>
          <c:extLst>
            <c:ext xmlns:c16="http://schemas.microsoft.com/office/drawing/2014/chart" uri="{C3380CC4-5D6E-409C-BE32-E72D297353CC}">
              <c16:uniqueId val="{00000001-E73D-4B42-AFB7-E6CAAACD6C12}"/>
            </c:ext>
          </c:extLst>
        </c:ser>
        <c:dLbls>
          <c:showLegendKey val="0"/>
          <c:showVal val="0"/>
          <c:showCatName val="0"/>
          <c:showSerName val="0"/>
          <c:showPercent val="0"/>
          <c:showBubbleSize val="0"/>
        </c:dLbls>
        <c:gapWidth val="219"/>
        <c:overlap val="-27"/>
        <c:axId val="275331712"/>
        <c:axId val="275341696"/>
      </c:barChart>
      <c:catAx>
        <c:axId val="27533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41696"/>
        <c:crosses val="autoZero"/>
        <c:auto val="1"/>
        <c:lblAlgn val="ctr"/>
        <c:lblOffset val="100"/>
        <c:noMultiLvlLbl val="0"/>
      </c:catAx>
      <c:valAx>
        <c:axId val="27534169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31712"/>
        <c:crosses val="autoZero"/>
        <c:crossBetween val="between"/>
        <c:majorUnit val="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3.907398834825499E-3"/>
          <c:y val="2.9769535919040493E-3"/>
          <c:w val="0.34247651073410984"/>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3049792214882652"/>
          <c:w val="0.8476999292285915"/>
          <c:h val="0.4442991773122763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(보고서_제조_SAP미적용!$V$20,보고서_제조_SAP미적용!$W$20,보고서_제조_SAP미적용!$Y$20)</c:f>
              <c:numCache>
                <c:formatCode>#,##0"PPM"</c:formatCode>
                <c:ptCount val="3"/>
                <c:pt idx="0">
                  <c:v>50</c:v>
                </c:pt>
                <c:pt idx="1">
                  <c:v>50</c:v>
                </c:pt>
                <c:pt idx="2">
                  <c:v>50</c:v>
                </c:pt>
              </c:numCache>
            </c:numRef>
          </c:val>
          <c:extLst>
            <c:ext xmlns:c16="http://schemas.microsoft.com/office/drawing/2014/chart" uri="{C3380CC4-5D6E-409C-BE32-E72D297353CC}">
              <c16:uniqueId val="{00000000-42E6-446B-998A-FF87ECB697D3}"/>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(보고서_제조_SAP미적용!$T$20,보고서_제조_SAP미적용!$X$20,보고서_제조_SAP미적용!$Z$20)</c:f>
              <c:numCache>
                <c:formatCode>#,##0"PPM"</c:formatCode>
                <c:ptCount val="3"/>
                <c:pt idx="1">
                  <c:v>140.76445414672781</c:v>
                </c:pt>
                <c:pt idx="2">
                  <c:v>128.85911791512555</c:v>
                </c:pt>
              </c:numCache>
            </c:numRef>
          </c:val>
          <c:extLst>
            <c:ext xmlns:c16="http://schemas.microsoft.com/office/drawing/2014/chart" uri="{C3380CC4-5D6E-409C-BE32-E72D297353CC}">
              <c16:uniqueId val="{00000001-42E6-446B-998A-FF87ECB697D3}"/>
            </c:ext>
          </c:extLst>
        </c:ser>
        <c:dLbls>
          <c:showLegendKey val="0"/>
          <c:showVal val="0"/>
          <c:showCatName val="0"/>
          <c:showSerName val="0"/>
          <c:showPercent val="0"/>
          <c:showBubbleSize val="0"/>
        </c:dLbls>
        <c:gapWidth val="219"/>
        <c:overlap val="-27"/>
        <c:axId val="270114176"/>
        <c:axId val="270115968"/>
      </c:barChart>
      <c:catAx>
        <c:axId val="27011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115968"/>
        <c:crosses val="autoZero"/>
        <c:auto val="1"/>
        <c:lblAlgn val="ctr"/>
        <c:lblOffset val="100"/>
        <c:noMultiLvlLbl val="0"/>
      </c:catAx>
      <c:valAx>
        <c:axId val="27011596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0114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0.14558030048989945"/>
          <c:y val="6.3111524972320858E-3"/>
          <c:w val="0.36266773420466142"/>
          <c:h val="0.1415941232440354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5163965954948"/>
          <c:y val="0.24301556824132478"/>
          <c:w val="0.84734836034045058"/>
          <c:h val="0.56633480637246969"/>
        </c:manualLayout>
      </c:layout>
      <c:lineChart>
        <c:grouping val="standard"/>
        <c:varyColors val="0"/>
        <c:ser>
          <c:idx val="0"/>
          <c:order val="0"/>
          <c:tx>
            <c:v>3자검사</c:v>
          </c:tx>
          <c:spPr>
            <a:effectLst/>
          </c:spPr>
          <c:cat>
            <c:strLit>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Lit>
          </c:cat>
          <c:val>
            <c:numRef>
              <c:f>'3자검사'!$C$7:$N$7</c:f>
              <c:numCache>
                <c:formatCode>#,##0_ ;[Red]\-#,##0\ </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356-45D4-9704-8883EFB6E4DA}"/>
            </c:ext>
          </c:extLst>
        </c:ser>
        <c:ser>
          <c:idx val="1"/>
          <c:order val="1"/>
          <c:tx>
            <c:v>폐기비용</c:v>
          </c:tx>
          <c:spPr>
            <a:effectLst/>
          </c:spPr>
          <c:cat>
            <c:strLit>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Lit>
          </c:cat>
          <c:val>
            <c:numRef>
              <c:f>'클레임&amp;폐기비'!$C$20:$N$20</c:f>
              <c:numCache>
                <c:formatCode>#,##0.0_ ;[Red]\-#,##0.0\ </c:formatCode>
                <c:ptCount val="12"/>
                <c:pt idx="0">
                  <c:v>3.74</c:v>
                </c:pt>
                <c:pt idx="1">
                  <c:v>4.01</c:v>
                </c:pt>
                <c:pt idx="2">
                  <c:v>6.0860000000000003</c:v>
                </c:pt>
                <c:pt idx="3">
                  <c:v>3.653</c:v>
                </c:pt>
              </c:numCache>
            </c:numRef>
          </c:val>
          <c:smooth val="0"/>
          <c:extLst>
            <c:ext xmlns:c16="http://schemas.microsoft.com/office/drawing/2014/chart" uri="{C3380CC4-5D6E-409C-BE32-E72D297353CC}">
              <c16:uniqueId val="{00000001-2356-45D4-9704-8883EFB6E4DA}"/>
            </c:ext>
          </c:extLst>
        </c:ser>
        <c:ser>
          <c:idx val="2"/>
          <c:order val="2"/>
          <c:tx>
            <c:v>리워크비용</c:v>
          </c:tx>
          <c:val>
            <c:numRef>
              <c:f>'클레임&amp;폐기비'!$C$20:$L$20</c:f>
              <c:numCache>
                <c:formatCode>#,##0.0_ ;[Red]\-#,##0.0\ </c:formatCode>
                <c:ptCount val="10"/>
                <c:pt idx="0">
                  <c:v>3.74</c:v>
                </c:pt>
                <c:pt idx="1">
                  <c:v>4.01</c:v>
                </c:pt>
                <c:pt idx="2">
                  <c:v>6.0860000000000003</c:v>
                </c:pt>
                <c:pt idx="3">
                  <c:v>3.653</c:v>
                </c:pt>
              </c:numCache>
            </c:numRef>
          </c:val>
          <c:smooth val="0"/>
          <c:extLst>
            <c:ext xmlns:c16="http://schemas.microsoft.com/office/drawing/2014/chart" uri="{C3380CC4-5D6E-409C-BE32-E72D297353CC}">
              <c16:uniqueId val="{00000002-2356-45D4-9704-8883EFB6E4DA}"/>
            </c:ext>
          </c:extLst>
        </c:ser>
        <c:dLbls>
          <c:showLegendKey val="0"/>
          <c:showVal val="0"/>
          <c:showCatName val="0"/>
          <c:showSerName val="0"/>
          <c:showPercent val="0"/>
          <c:showBubbleSize val="0"/>
        </c:dLbls>
        <c:marker val="1"/>
        <c:smooth val="0"/>
        <c:axId val="275331712"/>
        <c:axId val="275341696"/>
      </c:lineChart>
      <c:catAx>
        <c:axId val="27533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41696"/>
        <c:crosses val="autoZero"/>
        <c:auto val="1"/>
        <c:lblAlgn val="ctr"/>
        <c:lblOffset val="100"/>
        <c:noMultiLvlLbl val="0"/>
      </c:catAx>
      <c:valAx>
        <c:axId val="27534169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331712"/>
        <c:crosses val="autoZero"/>
        <c:crossBetween val="between"/>
        <c:majorUnit val="2000"/>
      </c:valAx>
      <c:spPr>
        <a:noFill/>
        <a:ln>
          <a:noFill/>
        </a:ln>
        <a:effectLst/>
      </c:spPr>
    </c:plotArea>
    <c:legend>
      <c:legendPos val="b"/>
      <c:layout>
        <c:manualLayout>
          <c:xMode val="edge"/>
          <c:yMode val="edge"/>
          <c:x val="0"/>
          <c:y val="9.6277369319339376E-3"/>
          <c:w val="0.79161077580479344"/>
          <c:h val="9.2582128251469109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(보고서_제조_SAP미적용!$E$14,보고서_제조_SAP미적용!$F$14,보고서_제조_SAP미적용!$I$14)</c:f>
              <c:numCache>
                <c:formatCode>#,##0_ </c:formatCode>
                <c:ptCount val="3"/>
                <c:pt idx="0">
                  <c:v>582.33333333333326</c:v>
                </c:pt>
                <c:pt idx="1">
                  <c:v>575</c:v>
                </c:pt>
                <c:pt idx="2" formatCode="0">
                  <c:v>576.66666666666674</c:v>
                </c:pt>
              </c:numCache>
            </c:numRef>
          </c:val>
          <c:extLst>
            <c:ext xmlns:c16="http://schemas.microsoft.com/office/drawing/2014/chart" uri="{C3380CC4-5D6E-409C-BE32-E72D297353CC}">
              <c16:uniqueId val="{00000000-320D-4A75-BF31-F1DF12A75212}"/>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(보고서_제조_SAP미적용!$E$2,보고서_제조_SAP미적용!$G$14,보고서_제조_SAP미적용!$J$14)</c:f>
              <c:numCache>
                <c:formatCode>#,##0_ </c:formatCode>
                <c:ptCount val="3"/>
                <c:pt idx="1">
                  <c:v>0</c:v>
                </c:pt>
                <c:pt idx="2" formatCode="0">
                  <c:v>555</c:v>
                </c:pt>
              </c:numCache>
            </c:numRef>
          </c:val>
          <c:extLst>
            <c:ext xmlns:c16="http://schemas.microsoft.com/office/drawing/2014/chart" uri="{C3380CC4-5D6E-409C-BE32-E72D297353CC}">
              <c16:uniqueId val="{00000001-320D-4A75-BF31-F1DF12A75212}"/>
            </c:ext>
          </c:extLst>
        </c:ser>
        <c:ser>
          <c:idx val="2"/>
          <c:order val="2"/>
          <c:tx>
            <c:v>차이</c:v>
          </c:tx>
          <c:spPr>
            <a:solidFill>
              <a:srgbClr val="002060"/>
            </a:solidFill>
          </c:spPr>
          <c:invertIfNegative val="0"/>
          <c:cat>
            <c:strLit>
              <c:ptCount val="3"/>
              <c:pt idx="0">
                <c:v>'23년</c:v>
              </c:pt>
              <c:pt idx="1">
                <c:v>당월</c:v>
              </c:pt>
              <c:pt idx="2">
                <c:v>누계</c:v>
              </c:pt>
            </c:strLit>
          </c:cat>
          <c:val>
            <c:numRef>
              <c:f>(보고서_제조_SAP미적용!$T$14,보고서_제조_SAP미적용!$X$14,보고서_제조_SAP미적용!$Z$14)</c:f>
              <c:numCache>
                <c:formatCode>#,##0_ </c:formatCode>
                <c:ptCount val="3"/>
                <c:pt idx="1">
                  <c:v>-575</c:v>
                </c:pt>
                <c:pt idx="2" formatCode="0">
                  <c:v>-21.666666666666742</c:v>
                </c:pt>
              </c:numCache>
            </c:numRef>
          </c:val>
          <c:extLst>
            <c:ext xmlns:c16="http://schemas.microsoft.com/office/drawing/2014/chart" uri="{C3380CC4-5D6E-409C-BE32-E72D297353CC}">
              <c16:uniqueId val="{00000000-B014-4141-996B-4BFE24439889}"/>
            </c:ext>
          </c:extLst>
        </c:ser>
        <c:dLbls>
          <c:showLegendKey val="0"/>
          <c:showVal val="0"/>
          <c:showCatName val="0"/>
          <c:showSerName val="0"/>
          <c:showPercent val="0"/>
          <c:showBubbleSize val="0"/>
        </c:dLbls>
        <c:gapWidth val="219"/>
        <c:overlap val="-27"/>
        <c:axId val="279542400"/>
        <c:axId val="279548288"/>
      </c:barChart>
      <c:catAx>
        <c:axId val="27954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9548288"/>
        <c:crosses val="autoZero"/>
        <c:auto val="1"/>
        <c:lblAlgn val="ctr"/>
        <c:lblOffset val="100"/>
        <c:noMultiLvlLbl val="0"/>
      </c:catAx>
      <c:valAx>
        <c:axId val="27954828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9542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9.7702206844763953E-2"/>
          <c:y val="5.4470635117033163E-3"/>
          <c:w val="0.25711170048062038"/>
          <c:h val="0.12452519989062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(보고서_제조_SAP미적용!$E$10,보고서_제조_SAP미적용!$F$10,보고서_제조_SAP미적용!$I$10)</c:f>
              <c:numCache>
                <c:formatCode>#,##0_);[Red]\(#,##0\)</c:formatCode>
                <c:ptCount val="3"/>
                <c:pt idx="0">
                  <c:v>467.25</c:v>
                </c:pt>
                <c:pt idx="1">
                  <c:v>461</c:v>
                </c:pt>
                <c:pt idx="2" formatCode="_(* #,##0_);_(* \(#,##0\);_(* &quot;-&quot;_);_(@_)">
                  <c:v>462.66666666666669</c:v>
                </c:pt>
              </c:numCache>
            </c:numRef>
          </c:val>
          <c:extLst>
            <c:ext xmlns:c16="http://schemas.microsoft.com/office/drawing/2014/chart" uri="{C3380CC4-5D6E-409C-BE32-E72D297353CC}">
              <c16:uniqueId val="{00000000-3B62-45FE-A4B8-6FC9CB8EE3C8}"/>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(보고서_제조_SAP미적용!$E$2,보고서_제조_SAP미적용!$G$10,보고서_제조_SAP미적용!$J$10)</c:f>
              <c:numCache>
                <c:formatCode>#,##0_);[Red]\(#,##0\)</c:formatCode>
                <c:ptCount val="3"/>
                <c:pt idx="1">
                  <c:v>0</c:v>
                </c:pt>
                <c:pt idx="2" formatCode="0">
                  <c:v>436</c:v>
                </c:pt>
              </c:numCache>
            </c:numRef>
          </c:val>
          <c:extLst>
            <c:ext xmlns:c16="http://schemas.microsoft.com/office/drawing/2014/chart" uri="{C3380CC4-5D6E-409C-BE32-E72D297353CC}">
              <c16:uniqueId val="{00000001-3B62-45FE-A4B8-6FC9CB8EE3C8}"/>
            </c:ext>
          </c:extLst>
        </c:ser>
        <c:ser>
          <c:idx val="2"/>
          <c:order val="2"/>
          <c:tx>
            <c:v>차이</c:v>
          </c:tx>
          <c:spPr>
            <a:solidFill>
              <a:srgbClr val="002060"/>
            </a:solidFill>
          </c:spPr>
          <c:invertIfNegative val="0"/>
          <c:cat>
            <c:strLit>
              <c:ptCount val="3"/>
              <c:pt idx="0">
                <c:v>'23년</c:v>
              </c:pt>
              <c:pt idx="1">
                <c:v>당월</c:v>
              </c:pt>
              <c:pt idx="2">
                <c:v>누계</c:v>
              </c:pt>
            </c:strLit>
          </c:cat>
          <c:val>
            <c:numRef>
              <c:f>(보고서_제조_SAP미적용!$T$10,보고서_제조_SAP미적용!$X$10,보고서_제조_SAP미적용!$Z$10)</c:f>
              <c:numCache>
                <c:formatCode>#,##0_);[Red]\(#,##0\)</c:formatCode>
                <c:ptCount val="3"/>
                <c:pt idx="1">
                  <c:v>-461</c:v>
                </c:pt>
                <c:pt idx="2" formatCode="0">
                  <c:v>-26.666666666666686</c:v>
                </c:pt>
              </c:numCache>
            </c:numRef>
          </c:val>
          <c:extLst>
            <c:ext xmlns:c16="http://schemas.microsoft.com/office/drawing/2014/chart" uri="{C3380CC4-5D6E-409C-BE32-E72D297353CC}">
              <c16:uniqueId val="{00000000-1306-400C-B2E5-A5BFBB2C7635}"/>
            </c:ext>
          </c:extLst>
        </c:ser>
        <c:dLbls>
          <c:showLegendKey val="0"/>
          <c:showVal val="0"/>
          <c:showCatName val="0"/>
          <c:showSerName val="0"/>
          <c:showPercent val="0"/>
          <c:showBubbleSize val="0"/>
        </c:dLbls>
        <c:gapWidth val="219"/>
        <c:overlap val="-27"/>
        <c:axId val="280072192"/>
        <c:axId val="280073728"/>
      </c:barChart>
      <c:catAx>
        <c:axId val="28007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80073728"/>
        <c:crosses val="autoZero"/>
        <c:auto val="1"/>
        <c:lblAlgn val="ctr"/>
        <c:lblOffset val="100"/>
        <c:noMultiLvlLbl val="0"/>
      </c:catAx>
      <c:valAx>
        <c:axId val="280073728"/>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80072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7.6889401563658047E-2"/>
          <c:y val="5.5472263868065969E-3"/>
          <c:w val="0.29635655415684503"/>
          <c:h val="0.122925834637551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(보고서_제조_SAP미적용!$E$11,보고서_제조_SAP미적용!$F$11,보고서_제조_SAP미적용!$I$11)</c:f>
              <c:numCache>
                <c:formatCode>#,##0_);[Red]\(#,##0\)</c:formatCode>
                <c:ptCount val="3"/>
                <c:pt idx="0">
                  <c:v>93</c:v>
                </c:pt>
                <c:pt idx="1">
                  <c:v>93</c:v>
                </c:pt>
                <c:pt idx="2" formatCode="_(* #,##0_);_(* \(#,##0\);_(* &quot;-&quot;_);_(@_)">
                  <c:v>93</c:v>
                </c:pt>
              </c:numCache>
            </c:numRef>
          </c:val>
          <c:extLst>
            <c:ext xmlns:c16="http://schemas.microsoft.com/office/drawing/2014/chart" uri="{C3380CC4-5D6E-409C-BE32-E72D297353CC}">
              <c16:uniqueId val="{00000000-6B1C-49C0-9F90-A8EB1BE87AF4}"/>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(보고서_제조_SAP미적용!$E$2,보고서_제조_SAP미적용!$G$11,보고서_제조_SAP미적용!$J$11)</c:f>
              <c:numCache>
                <c:formatCode>#,##0_);[Red]\(#,##0\)</c:formatCode>
                <c:ptCount val="3"/>
                <c:pt idx="1">
                  <c:v>0</c:v>
                </c:pt>
                <c:pt idx="2" formatCode="_(* #,##0_);_(* \(#,##0\);_(* &quot;-&quot;_);_(@_)">
                  <c:v>98</c:v>
                </c:pt>
              </c:numCache>
            </c:numRef>
          </c:val>
          <c:extLst>
            <c:ext xmlns:c16="http://schemas.microsoft.com/office/drawing/2014/chart" uri="{C3380CC4-5D6E-409C-BE32-E72D297353CC}">
              <c16:uniqueId val="{00000001-6B1C-49C0-9F90-A8EB1BE87AF4}"/>
            </c:ext>
          </c:extLst>
        </c:ser>
        <c:ser>
          <c:idx val="3"/>
          <c:order val="2"/>
          <c:tx>
            <c:v>제외인원</c:v>
          </c:tx>
          <c:spPr>
            <a:solidFill>
              <a:schemeClr val="tx1"/>
            </a:solidFill>
          </c:spPr>
          <c:invertIfNegative val="0"/>
          <c:cat>
            <c:strLit>
              <c:ptCount val="3"/>
              <c:pt idx="0">
                <c:v>'23년</c:v>
              </c:pt>
              <c:pt idx="1">
                <c:v>당월</c:v>
              </c:pt>
              <c:pt idx="2">
                <c:v>누계</c:v>
              </c:pt>
            </c:strLit>
          </c:cat>
          <c:val>
            <c:numRef>
              <c:f>(보고서_제조_SAP미적용!$E$2,보고서_제조_SAP미적용!$G$12,보고서_제조_SAP미적용!$J$12)</c:f>
              <c:numCache>
                <c:formatCode>#,##0_);[Red]\(#,##0\)</c:formatCode>
                <c:ptCount val="3"/>
                <c:pt idx="1">
                  <c:v>0</c:v>
                </c:pt>
                <c:pt idx="2" formatCode="0">
                  <c:v>21</c:v>
                </c:pt>
              </c:numCache>
            </c:numRef>
          </c:val>
          <c:extLst>
            <c:ext xmlns:c16="http://schemas.microsoft.com/office/drawing/2014/chart" uri="{C3380CC4-5D6E-409C-BE32-E72D297353CC}">
              <c16:uniqueId val="{00000002-0F60-4185-9A3C-82AB8354A775}"/>
            </c:ext>
          </c:extLst>
        </c:ser>
        <c:ser>
          <c:idx val="2"/>
          <c:order val="3"/>
          <c:tx>
            <c:v>차이</c:v>
          </c:tx>
          <c:spPr>
            <a:solidFill>
              <a:srgbClr val="002060"/>
            </a:solidFill>
          </c:spPr>
          <c:invertIfNegative val="0"/>
          <c:cat>
            <c:strLit>
              <c:ptCount val="3"/>
              <c:pt idx="0">
                <c:v>'23년</c:v>
              </c:pt>
              <c:pt idx="1">
                <c:v>당월</c:v>
              </c:pt>
              <c:pt idx="2">
                <c:v>누계</c:v>
              </c:pt>
            </c:strLit>
          </c:cat>
          <c:val>
            <c:numRef>
              <c:f>(보고서_제조_SAP미적용!$T$11,보고서_제조_SAP미적용!$X$11,보고서_제조_SAP미적용!$Z$11)</c:f>
              <c:numCache>
                <c:formatCode>#,##0_);[Red]\(#,##0\)</c:formatCode>
                <c:ptCount val="3"/>
                <c:pt idx="1">
                  <c:v>-93</c:v>
                </c:pt>
                <c:pt idx="2" formatCode="General">
                  <c:v>5</c:v>
                </c:pt>
              </c:numCache>
            </c:numRef>
          </c:val>
          <c:extLst>
            <c:ext xmlns:c16="http://schemas.microsoft.com/office/drawing/2014/chart" uri="{C3380CC4-5D6E-409C-BE32-E72D297353CC}">
              <c16:uniqueId val="{00000000-7F03-422A-82CA-2EAF9B7D2052}"/>
            </c:ext>
          </c:extLst>
        </c:ser>
        <c:dLbls>
          <c:showLegendKey val="0"/>
          <c:showVal val="0"/>
          <c:showCatName val="0"/>
          <c:showSerName val="0"/>
          <c:showPercent val="0"/>
          <c:showBubbleSize val="0"/>
        </c:dLbls>
        <c:gapWidth val="219"/>
        <c:overlap val="-27"/>
        <c:axId val="277365888"/>
        <c:axId val="277367424"/>
      </c:barChart>
      <c:catAx>
        <c:axId val="2773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7367424"/>
        <c:crosses val="autoZero"/>
        <c:auto val="1"/>
        <c:lblAlgn val="ctr"/>
        <c:lblOffset val="100"/>
        <c:noMultiLvlLbl val="0"/>
      </c:catAx>
      <c:valAx>
        <c:axId val="27736742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73658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0.15049166624872529"/>
          <c:y val="5.4725019208100179E-3"/>
          <c:w val="0.37673036093418266"/>
          <c:h val="0.1094714289265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(보고서_제조_SAP미적용!$E$24,보고서_제조_SAP미적용!$F$24,보고서_제조_SAP미적용!$I$24)</c:f>
              <c:numCache>
                <c:formatCode>#,##0_ ;[Red]\-#,##0\ </c:formatCode>
                <c:ptCount val="3"/>
                <c:pt idx="0">
                  <c:v>1569.21109</c:v>
                </c:pt>
                <c:pt idx="1">
                  <c:v>156.92110900000003</c:v>
                </c:pt>
                <c:pt idx="2">
                  <c:v>941.52665400000012</c:v>
                </c:pt>
              </c:numCache>
            </c:numRef>
          </c:val>
          <c:extLst>
            <c:ext xmlns:c16="http://schemas.microsoft.com/office/drawing/2014/chart" uri="{C3380CC4-5D6E-409C-BE32-E72D297353CC}">
              <c16:uniqueId val="{00000000-B9E3-40BD-90CC-500363BEE6BD}"/>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(보고서_제조_SAP미적용!$E$2,보고서_제조_SAP미적용!$G$24,보고서_제조_SAP미적용!$J$24)</c:f>
              <c:numCache>
                <c:formatCode>0</c:formatCode>
                <c:ptCount val="3"/>
                <c:pt idx="1">
                  <c:v>0</c:v>
                </c:pt>
                <c:pt idx="2" formatCode="#,##0_ ;[Red]\-#,##0\ ">
                  <c:v>347.54500000000002</c:v>
                </c:pt>
              </c:numCache>
            </c:numRef>
          </c:val>
          <c:extLst>
            <c:ext xmlns:c16="http://schemas.microsoft.com/office/drawing/2014/chart" uri="{C3380CC4-5D6E-409C-BE32-E72D297353CC}">
              <c16:uniqueId val="{00000001-B9E3-40BD-90CC-500363BEE6BD}"/>
            </c:ext>
          </c:extLst>
        </c:ser>
        <c:dLbls>
          <c:showLegendKey val="0"/>
          <c:showVal val="0"/>
          <c:showCatName val="0"/>
          <c:showSerName val="0"/>
          <c:showPercent val="0"/>
          <c:showBubbleSize val="0"/>
        </c:dLbls>
        <c:gapWidth val="219"/>
        <c:overlap val="-27"/>
        <c:axId val="275409920"/>
        <c:axId val="275411712"/>
      </c:barChart>
      <c:catAx>
        <c:axId val="27540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411712"/>
        <c:crosses val="autoZero"/>
        <c:auto val="1"/>
        <c:lblAlgn val="ctr"/>
        <c:lblOffset val="100"/>
        <c:noMultiLvlLbl val="0"/>
      </c:catAx>
      <c:valAx>
        <c:axId val="27541171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75409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7.4122786751931388E-2"/>
          <c:y val="2.8271735813801325E-3"/>
          <c:w val="0.33444326876871333"/>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983722576079263"/>
          <c:y val="0.10854812238452334"/>
          <c:w val="0.8476999292285915"/>
          <c:h val="0.6395003736182191"/>
        </c:manualLayout>
      </c:layout>
      <c:barChart>
        <c:barDir val="col"/>
        <c:grouping val="clustered"/>
        <c:varyColors val="0"/>
        <c:ser>
          <c:idx val="0"/>
          <c:order val="0"/>
          <c:tx>
            <c:v>계획</c:v>
          </c:tx>
          <c:spPr>
            <a:solidFill>
              <a:schemeClr val="bg1">
                <a:lumMod val="65000"/>
              </a:schemeClr>
            </a:solidFill>
            <a:ln>
              <a:noFill/>
            </a:ln>
            <a:effectLst/>
          </c:spPr>
          <c:invertIfNegative val="0"/>
          <c:cat>
            <c:strLit>
              <c:ptCount val="3"/>
              <c:pt idx="0">
                <c:v>'23년</c:v>
              </c:pt>
              <c:pt idx="1">
                <c:v>당월</c:v>
              </c:pt>
              <c:pt idx="2">
                <c:v>누계</c:v>
              </c:pt>
            </c:strLit>
          </c:cat>
          <c:val>
            <c:numRef>
              <c:f>(보고서_제조_SAP미적용!$V$29,보고서_제조_SAP미적용!$W$29,보고서_제조_SAP미적용!$Y$29)</c:f>
              <c:numCache>
                <c:formatCode>#,##0.0"점"</c:formatCode>
                <c:ptCount val="3"/>
                <c:pt idx="0">
                  <c:v>100</c:v>
                </c:pt>
                <c:pt idx="1">
                  <c:v>100</c:v>
                </c:pt>
                <c:pt idx="2">
                  <c:v>100</c:v>
                </c:pt>
              </c:numCache>
            </c:numRef>
          </c:val>
          <c:extLst>
            <c:ext xmlns:c16="http://schemas.microsoft.com/office/drawing/2014/chart" uri="{C3380CC4-5D6E-409C-BE32-E72D297353CC}">
              <c16:uniqueId val="{00000000-2958-4412-B1F0-22E31730090D}"/>
            </c:ext>
          </c:extLst>
        </c:ser>
        <c:ser>
          <c:idx val="1"/>
          <c:order val="1"/>
          <c:tx>
            <c:v>실적</c:v>
          </c:tx>
          <c:spPr>
            <a:solidFill>
              <a:srgbClr val="00B0F0"/>
            </a:solidFill>
            <a:ln>
              <a:noFill/>
            </a:ln>
            <a:effectLst/>
          </c:spPr>
          <c:invertIfNegative val="0"/>
          <c:cat>
            <c:strLit>
              <c:ptCount val="3"/>
              <c:pt idx="0">
                <c:v>'23년</c:v>
              </c:pt>
              <c:pt idx="1">
                <c:v>당월</c:v>
              </c:pt>
              <c:pt idx="2">
                <c:v>누계</c:v>
              </c:pt>
            </c:strLit>
          </c:cat>
          <c:val>
            <c:numRef>
              <c:f>(보고서_제조_SAP미적용!$T$29,보고서_제조_SAP미적용!$X$29,보고서_제조_SAP미적용!$Z$29)</c:f>
              <c:numCache>
                <c:formatCode>#,##0.0"점"</c:formatCode>
                <c:ptCount val="3"/>
                <c:pt idx="1">
                  <c:v>0</c:v>
                </c:pt>
                <c:pt idx="2">
                  <c:v>0</c:v>
                </c:pt>
              </c:numCache>
            </c:numRef>
          </c:val>
          <c:extLst>
            <c:ext xmlns:c16="http://schemas.microsoft.com/office/drawing/2014/chart" uri="{C3380CC4-5D6E-409C-BE32-E72D297353CC}">
              <c16:uniqueId val="{00000001-2958-4412-B1F0-22E31730090D}"/>
            </c:ext>
          </c:extLst>
        </c:ser>
        <c:dLbls>
          <c:showLegendKey val="0"/>
          <c:showVal val="0"/>
          <c:showCatName val="0"/>
          <c:showSerName val="0"/>
          <c:showPercent val="0"/>
          <c:showBubbleSize val="0"/>
        </c:dLbls>
        <c:gapWidth val="219"/>
        <c:overlap val="-27"/>
        <c:axId val="280011904"/>
        <c:axId val="280013440"/>
      </c:barChart>
      <c:catAx>
        <c:axId val="28001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80013440"/>
        <c:crosses val="autoZero"/>
        <c:auto val="1"/>
        <c:lblAlgn val="ctr"/>
        <c:lblOffset val="100"/>
        <c:noMultiLvlLbl val="0"/>
      </c:catAx>
      <c:valAx>
        <c:axId val="280013440"/>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crossAx val="280011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dTable>
      <c:spPr>
        <a:noFill/>
        <a:ln>
          <a:noFill/>
        </a:ln>
        <a:effectLst/>
      </c:spPr>
    </c:plotArea>
    <c:legend>
      <c:legendPos val="b"/>
      <c:layout>
        <c:manualLayout>
          <c:xMode val="edge"/>
          <c:yMode val="edge"/>
          <c:x val="0.10519796490406852"/>
          <c:y val="1.2814766887285011E-2"/>
          <c:w val="0.30910593179754137"/>
          <c:h val="8.5303064226145003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현대하모니 L" panose="02020603020101020101" pitchFamily="18" charset="-127"/>
              <a:ea typeface="현대하모니 L" panose="02020603020101020101" pitchFamily="18" charset="-127"/>
              <a:cs typeface="+mn-cs"/>
            </a:defRPr>
          </a:pPr>
          <a:endParaRPr lang="ko-KR"/>
        </a:p>
      </c:txPr>
    </c:legend>
    <c:plotVisOnly val="1"/>
    <c:dispBlanksAs val="gap"/>
    <c:showDLblsOverMax val="0"/>
  </c:chart>
  <c:spPr>
    <a:noFill/>
    <a:ln w="9525" cap="flat" cmpd="sng" algn="ctr">
      <a:noFill/>
      <a:round/>
    </a:ln>
    <a:effectLst/>
  </c:spPr>
  <c:txPr>
    <a:bodyPr/>
    <a:lstStyle/>
    <a:p>
      <a:pPr>
        <a:defRPr>
          <a:latin typeface="현대하모니 L" panose="02020603020101020101" pitchFamily="18" charset="-127"/>
          <a:ea typeface="현대하모니 L" panose="02020603020101020101" pitchFamily="18" charset="-127"/>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2.emf"/><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1.emf"/><Relationship Id="rId5" Type="http://schemas.openxmlformats.org/officeDocument/2006/relationships/image" Target="../media/image10.emf"/><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image" Target="../media/image16.emf"/><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image" Target="../media/image18.emf"/></Relationships>
</file>

<file path=xl/drawings/_rels/drawing8.xml.rels><?xml version="1.0" encoding="UTF-8" standalone="yes"?>
<Relationships xmlns="http://schemas.openxmlformats.org/package/2006/relationships"><Relationship Id="rId1" Type="http://schemas.openxmlformats.org/officeDocument/2006/relationships/image" Target="../media/image20.emf"/></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23.emf"/><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image" Target="../media/image22.emf"/></Relationships>
</file>

<file path=xl/drawings/_rels/drawing10.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27.emf"/><Relationship Id="rId2" Type="http://schemas.openxmlformats.org/officeDocument/2006/relationships/chart" Target="../charts/chart17.xml"/><Relationship Id="rId1" Type="http://schemas.openxmlformats.org/officeDocument/2006/relationships/image" Target="../media/image26.emf"/><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image" Target="../media/image3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4.emf"/><Relationship Id="rId1" Type="http://schemas.openxmlformats.org/officeDocument/2006/relationships/image" Target="../media/image1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7.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5.emf"/><Relationship Id="rId1" Type="http://schemas.openxmlformats.org/officeDocument/2006/relationships/image" Target="../media/image24.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9.emf"/><Relationship Id="rId1" Type="http://schemas.openxmlformats.org/officeDocument/2006/relationships/image" Target="../media/image28.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3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481741</xdr:colOff>
          <xdr:row>86</xdr:row>
          <xdr:rowOff>210334</xdr:rowOff>
        </xdr:from>
        <xdr:to>
          <xdr:col>15</xdr:col>
          <xdr:colOff>3673625</xdr:colOff>
          <xdr:row>122</xdr:row>
          <xdr:rowOff>173133</xdr:rowOff>
        </xdr:to>
        <xdr:pic>
          <xdr:nvPicPr>
            <xdr:cNvPr id="2" name="그림 1">
              <a:extLst>
                <a:ext uri="{FF2B5EF4-FFF2-40B4-BE49-F238E27FC236}">
                  <a16:creationId xmlns:a16="http://schemas.microsoft.com/office/drawing/2014/main" id="{00000000-0008-0000-0700-000002000000}"/>
                </a:ext>
              </a:extLst>
            </xdr:cNvPr>
            <xdr:cNvPicPr>
              <a:picLocks noChangeAspect="1" noChangeArrowheads="1"/>
              <a:extLst>
                <a:ext uri="{84589F7E-364E-4C9E-8A38-B11213B215E9}">
                  <a14:cameraTool cellRange="$B$3:$P$30" spid="_x0000_s776459"/>
                </a:ext>
              </a:extLst>
            </xdr:cNvPicPr>
          </xdr:nvPicPr>
          <xdr:blipFill>
            <a:blip xmlns:r="http://schemas.openxmlformats.org/officeDocument/2006/relationships" r:embed="rId1"/>
            <a:srcRect/>
            <a:stretch>
              <a:fillRect/>
            </a:stretch>
          </xdr:blipFill>
          <xdr:spPr bwMode="auto">
            <a:xfrm>
              <a:off x="481741" y="17467393"/>
              <a:ext cx="14524617" cy="802150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8963</xdr:colOff>
      <xdr:row>4</xdr:row>
      <xdr:rowOff>17485</xdr:rowOff>
    </xdr:from>
    <xdr:to>
      <xdr:col>3</xdr:col>
      <xdr:colOff>77353</xdr:colOff>
      <xdr:row>4</xdr:row>
      <xdr:rowOff>242492</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8963" y="1066356"/>
          <a:ext cx="722814" cy="225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현대하모니 L" panose="02020603020101020101" pitchFamily="18" charset="-127"/>
              <a:ea typeface="현대하모니 L" panose="02020603020101020101" pitchFamily="18" charset="-127"/>
            </a:rPr>
            <a:t>차종명</a:t>
          </a:r>
        </a:p>
      </xdr:txBody>
    </xdr:sp>
    <xdr:clientData/>
  </xdr:twoCellAnchor>
  <xdr:twoCellAnchor>
    <xdr:from>
      <xdr:col>3</xdr:col>
      <xdr:colOff>233081</xdr:colOff>
      <xdr:row>3</xdr:row>
      <xdr:rowOff>26449</xdr:rowOff>
    </xdr:from>
    <xdr:to>
      <xdr:col>7</xdr:col>
      <xdr:colOff>113213</xdr:colOff>
      <xdr:row>3</xdr:row>
      <xdr:rowOff>278350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887505" y="788449"/>
          <a:ext cx="848320"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현대하모니 L" panose="02020603020101020101" pitchFamily="18" charset="-127"/>
              <a:ea typeface="현대하모니 L" panose="02020603020101020101" pitchFamily="18" charset="-127"/>
            </a:rPr>
            <a:t>구 분</a:t>
          </a:r>
        </a:p>
      </xdr:txBody>
    </xdr:sp>
    <xdr:clientData/>
  </xdr:twoCellAnchor>
  <mc:AlternateContent xmlns:mc="http://schemas.openxmlformats.org/markup-compatibility/2006">
    <mc:Choice xmlns:a14="http://schemas.microsoft.com/office/drawing/2010/main" Requires="a14">
      <xdr:twoCellAnchor editAs="oneCell">
        <xdr:from>
          <xdr:col>50</xdr:col>
          <xdr:colOff>118781</xdr:colOff>
          <xdr:row>2</xdr:row>
          <xdr:rowOff>221428</xdr:rowOff>
        </xdr:from>
        <xdr:to>
          <xdr:col>66</xdr:col>
          <xdr:colOff>550355</xdr:colOff>
          <xdr:row>23</xdr:row>
          <xdr:rowOff>44607</xdr:rowOff>
        </xdr:to>
        <xdr:pic>
          <xdr:nvPicPr>
            <xdr:cNvPr id="5" name="그림 4">
              <a:extLst>
                <a:ext uri="{FF2B5EF4-FFF2-40B4-BE49-F238E27FC236}">
                  <a16:creationId xmlns:a16="http://schemas.microsoft.com/office/drawing/2014/main" id="{00000000-0008-0000-0800-000005000000}"/>
                </a:ext>
              </a:extLst>
            </xdr:cNvPr>
            <xdr:cNvPicPr>
              <a:picLocks noChangeAspect="1" noChangeArrowheads="1"/>
              <a:extLst>
                <a:ext uri="{84589F7E-364E-4C9E-8A38-B11213B215E9}">
                  <a14:cameraTool cellRange="$A$4:$AW$17" spid="_x0000_s650871"/>
                </a:ext>
              </a:extLst>
            </xdr:cNvPicPr>
          </xdr:nvPicPr>
          <xdr:blipFill>
            <a:blip xmlns:r="http://schemas.openxmlformats.org/officeDocument/2006/relationships" r:embed="rId1"/>
            <a:srcRect/>
            <a:stretch>
              <a:fillRect/>
            </a:stretch>
          </xdr:blipFill>
          <xdr:spPr bwMode="auto">
            <a:xfrm>
              <a:off x="9827557" y="750346"/>
              <a:ext cx="9410400" cy="3930918"/>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1</xdr:col>
      <xdr:colOff>116541</xdr:colOff>
      <xdr:row>23</xdr:row>
      <xdr:rowOff>26894</xdr:rowOff>
    </xdr:from>
    <xdr:to>
      <xdr:col>3</xdr:col>
      <xdr:colOff>36461</xdr:colOff>
      <xdr:row>36</xdr:row>
      <xdr:rowOff>71269</xdr:rowOff>
    </xdr:to>
    <xdr:sp macro="" textlink="">
      <xdr:nvSpPr>
        <xdr:cNvPr id="2" name="직사각형 1">
          <a:extLst>
            <a:ext uri="{FF2B5EF4-FFF2-40B4-BE49-F238E27FC236}">
              <a16:creationId xmlns:a16="http://schemas.microsoft.com/office/drawing/2014/main" id="{00000000-0008-0000-0800-000002000000}"/>
            </a:ext>
          </a:extLst>
        </xdr:cNvPr>
        <xdr:cNvSpPr/>
      </xdr:nvSpPr>
      <xdr:spPr>
        <a:xfrm>
          <a:off x="322729" y="7198659"/>
          <a:ext cx="368156" cy="2375198"/>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생</a:t>
          </a:r>
          <a:endParaRPr lang="en-US" altLang="ko-KR" sz="1500">
            <a:solidFill>
              <a:sysClr val="windowText" lastClr="000000"/>
            </a:solidFill>
            <a:latin typeface="현대하모니 L" panose="02020603020101020101" pitchFamily="18" charset="-127"/>
            <a:ea typeface="현대하모니 L" panose="02020603020101020101" pitchFamily="18" charset="-127"/>
          </a:endParaRPr>
        </a:p>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산</a:t>
          </a:r>
          <a:endParaRPr lang="en-US" altLang="ko-KR" sz="1500">
            <a:solidFill>
              <a:sysClr val="windowText" lastClr="000000"/>
            </a:solidFill>
            <a:latin typeface="현대하모니 L" panose="02020603020101020101" pitchFamily="18" charset="-127"/>
            <a:ea typeface="현대하모니 L" panose="02020603020101020101" pitchFamily="18" charset="-127"/>
          </a:endParaRPr>
        </a:p>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현</a:t>
          </a:r>
          <a:endParaRPr lang="en-US" altLang="ko-KR" sz="1500">
            <a:solidFill>
              <a:sysClr val="windowText" lastClr="000000"/>
            </a:solidFill>
            <a:latin typeface="현대하모니 L" panose="02020603020101020101" pitchFamily="18" charset="-127"/>
            <a:ea typeface="현대하모니 L" panose="02020603020101020101" pitchFamily="18" charset="-127"/>
          </a:endParaRPr>
        </a:p>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황</a:t>
          </a:r>
        </a:p>
      </xdr:txBody>
    </xdr:sp>
    <xdr:clientData/>
  </xdr:twoCellAnchor>
  <xdr:twoCellAnchor>
    <xdr:from>
      <xdr:col>3</xdr:col>
      <xdr:colOff>170189</xdr:colOff>
      <xdr:row>23</xdr:row>
      <xdr:rowOff>0</xdr:rowOff>
    </xdr:from>
    <xdr:to>
      <xdr:col>46</xdr:col>
      <xdr:colOff>60503</xdr:colOff>
      <xdr:row>36</xdr:row>
      <xdr:rowOff>46280</xdr:rowOff>
    </xdr:to>
    <xdr:sp macro="" textlink="">
      <xdr:nvSpPr>
        <xdr:cNvPr id="6" name="직사각형 5">
          <a:extLst>
            <a:ext uri="{FF2B5EF4-FFF2-40B4-BE49-F238E27FC236}">
              <a16:creationId xmlns:a16="http://schemas.microsoft.com/office/drawing/2014/main" id="{00000000-0008-0000-0800-000006000000}"/>
            </a:ext>
          </a:extLst>
        </xdr:cNvPr>
        <xdr:cNvSpPr/>
      </xdr:nvSpPr>
      <xdr:spPr>
        <a:xfrm>
          <a:off x="824613" y="7171765"/>
          <a:ext cx="8200596" cy="2377103"/>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ko-KR">
              <a:solidFill>
                <a:sysClr val="windowText" lastClr="000000"/>
              </a:solidFill>
              <a:effectLst/>
            </a:rPr>
            <a:t>• AI3 17%(7.7</a:t>
          </a:r>
          <a:r>
            <a:rPr lang="ko-KR" altLang="en-US">
              <a:solidFill>
                <a:sysClr val="windowText" lastClr="000000"/>
              </a:solidFill>
              <a:effectLst/>
            </a:rPr>
            <a:t>억</a:t>
          </a:r>
          <a:r>
            <a:rPr lang="en-US" altLang="ko-KR">
              <a:solidFill>
                <a:sysClr val="windowText" lastClr="000000"/>
              </a:solidFill>
              <a:effectLst/>
            </a:rPr>
            <a:t>), BI3 7%(1</a:t>
          </a:r>
          <a:r>
            <a:rPr lang="ko-KR" altLang="en-US">
              <a:solidFill>
                <a:sysClr val="windowText" lastClr="000000"/>
              </a:solidFill>
              <a:effectLst/>
            </a:rPr>
            <a:t>억</a:t>
          </a:r>
          <a:r>
            <a:rPr lang="en-US" altLang="ko-KR">
              <a:solidFill>
                <a:sysClr val="windowText" lastClr="000000"/>
              </a:solidFill>
              <a:effectLst/>
            </a:rPr>
            <a:t>), QXI 6%(3.6</a:t>
          </a:r>
          <a:r>
            <a:rPr lang="ko-KR" altLang="en-US">
              <a:solidFill>
                <a:sysClr val="windowText" lastClr="000000"/>
              </a:solidFill>
              <a:effectLst/>
            </a:rPr>
            <a:t>억</a:t>
          </a:r>
          <a:r>
            <a:rPr lang="en-US" altLang="ko-KR">
              <a:solidFill>
                <a:sysClr val="windowText" lastClr="000000"/>
              </a:solidFill>
              <a:effectLst/>
            </a:rPr>
            <a:t>) </a:t>
          </a:r>
          <a:r>
            <a:rPr lang="ko-KR" altLang="en-US">
              <a:solidFill>
                <a:sysClr val="windowText" lastClr="000000"/>
              </a:solidFill>
              <a:effectLst/>
            </a:rPr>
            <a:t>계획대비↑</a:t>
          </a:r>
          <a:endParaRPr lang="en-US" altLang="ko-KR">
            <a:solidFill>
              <a:sysClr val="windowText" lastClr="000000"/>
            </a:solidFill>
            <a:effectLst/>
          </a:endParaRPr>
        </a:p>
        <a:p>
          <a:r>
            <a:rPr lang="en-US" altLang="ko-KR">
              <a:solidFill>
                <a:sysClr val="windowText" lastClr="000000"/>
              </a:solidFill>
              <a:effectLst/>
            </a:rPr>
            <a:t>• BN7I -28%(3.3</a:t>
          </a:r>
          <a:r>
            <a:rPr lang="ko-KR" altLang="en-US">
              <a:solidFill>
                <a:sysClr val="windowText" lastClr="000000"/>
              </a:solidFill>
              <a:effectLst/>
            </a:rPr>
            <a:t>억</a:t>
          </a:r>
          <a:r>
            <a:rPr lang="en-US" altLang="ko-KR">
              <a:solidFill>
                <a:sysClr val="windowText" lastClr="000000"/>
              </a:solidFill>
              <a:effectLst/>
            </a:rPr>
            <a:t>), PS7 -34%(7</a:t>
          </a:r>
          <a:r>
            <a:rPr lang="ko-KR" altLang="en-US">
              <a:solidFill>
                <a:sysClr val="windowText" lastClr="000000"/>
              </a:solidFill>
              <a:effectLst/>
            </a:rPr>
            <a:t>억</a:t>
          </a:r>
          <a:r>
            <a:rPr lang="en-US" altLang="ko-KR">
              <a:solidFill>
                <a:sysClr val="windowText" lastClr="000000"/>
              </a:solidFill>
              <a:effectLst/>
            </a:rPr>
            <a:t>), SU2I -18%(3.4</a:t>
          </a:r>
          <a:r>
            <a:rPr lang="ko-KR" altLang="en-US">
              <a:solidFill>
                <a:sysClr val="windowText" lastClr="000000"/>
              </a:solidFill>
              <a:effectLst/>
            </a:rPr>
            <a:t>억</a:t>
          </a:r>
          <a:r>
            <a:rPr lang="en-US" altLang="ko-KR">
              <a:solidFill>
                <a:sysClr val="windowText" lastClr="000000"/>
              </a:solidFill>
              <a:effectLst/>
            </a:rPr>
            <a:t>)↓</a:t>
          </a:r>
          <a:endParaRPr lang="ko-KR" altLang="ko-KR">
            <a:solidFill>
              <a:sysClr val="windowText" lastClr="000000"/>
            </a:solidFill>
            <a:effectLst/>
          </a:endParaRPr>
        </a:p>
      </xdr:txBody>
    </xdr:sp>
    <xdr:clientData/>
  </xdr:twoCellAnchor>
  <xdr:twoCellAnchor>
    <xdr:from>
      <xdr:col>1</xdr:col>
      <xdr:colOff>116542</xdr:colOff>
      <xdr:row>38</xdr:row>
      <xdr:rowOff>20652</xdr:rowOff>
    </xdr:from>
    <xdr:to>
      <xdr:col>3</xdr:col>
      <xdr:colOff>187854</xdr:colOff>
      <xdr:row>52</xdr:row>
      <xdr:rowOff>147694</xdr:rowOff>
    </xdr:to>
    <xdr:sp macro="" textlink="">
      <xdr:nvSpPr>
        <xdr:cNvPr id="8" name="직사각형 7">
          <a:extLst>
            <a:ext uri="{FF2B5EF4-FFF2-40B4-BE49-F238E27FC236}">
              <a16:creationId xmlns:a16="http://schemas.microsoft.com/office/drawing/2014/main" id="{00000000-0008-0000-0800-000008000000}"/>
            </a:ext>
          </a:extLst>
        </xdr:cNvPr>
        <xdr:cNvSpPr/>
      </xdr:nvSpPr>
      <xdr:spPr>
        <a:xfrm>
          <a:off x="322730" y="9881828"/>
          <a:ext cx="519548" cy="263716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적정재고</a:t>
          </a:r>
        </a:p>
      </xdr:txBody>
    </xdr:sp>
    <xdr:clientData/>
  </xdr:twoCellAnchor>
  <xdr:twoCellAnchor>
    <xdr:from>
      <xdr:col>4</xdr:col>
      <xdr:colOff>9326</xdr:colOff>
      <xdr:row>38</xdr:row>
      <xdr:rowOff>20652</xdr:rowOff>
    </xdr:from>
    <xdr:to>
      <xdr:col>46</xdr:col>
      <xdr:colOff>157409</xdr:colOff>
      <xdr:row>52</xdr:row>
      <xdr:rowOff>163453</xdr:rowOff>
    </xdr:to>
    <xdr:sp macro="" textlink="">
      <xdr:nvSpPr>
        <xdr:cNvPr id="9" name="직사각형 8">
          <a:extLst>
            <a:ext uri="{FF2B5EF4-FFF2-40B4-BE49-F238E27FC236}">
              <a16:creationId xmlns:a16="http://schemas.microsoft.com/office/drawing/2014/main" id="{00000000-0008-0000-0800-000009000000}"/>
            </a:ext>
          </a:extLst>
        </xdr:cNvPr>
        <xdr:cNvSpPr/>
      </xdr:nvSpPr>
      <xdr:spPr>
        <a:xfrm>
          <a:off x="905797" y="9881828"/>
          <a:ext cx="8216318" cy="2652919"/>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1" hangingPunct="1"/>
          <a:endParaRPr lang="ko-KR" altLang="ko-KR">
            <a:solidFill>
              <a:sysClr val="windowText" lastClr="000000"/>
            </a:solidFill>
            <a:effectLst/>
          </a:endParaRPr>
        </a:p>
      </xdr:txBody>
    </xdr:sp>
    <xdr:clientData/>
  </xdr:twoCellAnchor>
  <xdr:twoCellAnchor>
    <xdr:from>
      <xdr:col>1</xdr:col>
      <xdr:colOff>0</xdr:colOff>
      <xdr:row>62</xdr:row>
      <xdr:rowOff>0</xdr:rowOff>
    </xdr:from>
    <xdr:to>
      <xdr:col>49</xdr:col>
      <xdr:colOff>53788</xdr:colOff>
      <xdr:row>75</xdr:row>
      <xdr:rowOff>62750</xdr:rowOff>
    </xdr:to>
    <xdr:sp macro="" textlink="">
      <xdr:nvSpPr>
        <xdr:cNvPr id="10" name="직사각형 9">
          <a:extLst>
            <a:ext uri="{FF2B5EF4-FFF2-40B4-BE49-F238E27FC236}">
              <a16:creationId xmlns:a16="http://schemas.microsoft.com/office/drawing/2014/main" id="{00000000-0008-0000-0800-00000A000000}"/>
            </a:ext>
          </a:extLst>
        </xdr:cNvPr>
        <xdr:cNvSpPr/>
      </xdr:nvSpPr>
      <xdr:spPr>
        <a:xfrm>
          <a:off x="206188" y="14164235"/>
          <a:ext cx="9377082" cy="2393574"/>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200" b="1">
              <a:solidFill>
                <a:sysClr val="windowText" lastClr="000000"/>
              </a:solidFill>
              <a:latin typeface="+mn-ea"/>
            </a:rPr>
            <a:t># </a:t>
          </a:r>
          <a:r>
            <a:rPr lang="ko-KR" altLang="en-US" sz="1200" b="1">
              <a:solidFill>
                <a:sysClr val="windowText" lastClr="000000"/>
              </a:solidFill>
              <a:latin typeface="+mn-ea"/>
            </a:rPr>
            <a:t>작성방법</a:t>
          </a:r>
          <a:endParaRPr lang="en-US" altLang="ko-KR" sz="1200" b="1">
            <a:solidFill>
              <a:sysClr val="windowText" lastClr="000000"/>
            </a:solidFill>
            <a:latin typeface="+mn-ea"/>
          </a:endParaRPr>
        </a:p>
        <a:p>
          <a:r>
            <a:rPr lang="en-US" altLang="ko-KR" sz="1200" b="1">
              <a:solidFill>
                <a:sysClr val="windowText" lastClr="000000"/>
              </a:solidFill>
              <a:latin typeface="+mn-ea"/>
            </a:rPr>
            <a:t> 1) </a:t>
          </a:r>
          <a:r>
            <a:rPr lang="ko-KR" altLang="en-US" sz="1200" b="1">
              <a:solidFill>
                <a:sysClr val="windowText" lastClr="000000"/>
              </a:solidFill>
              <a:latin typeface="+mn-ea"/>
            </a:rPr>
            <a:t>단위 </a:t>
          </a:r>
          <a:r>
            <a:rPr lang="en-US" altLang="ko-KR" sz="1200" b="1">
              <a:solidFill>
                <a:sysClr val="windowText" lastClr="000000"/>
              </a:solidFill>
              <a:latin typeface="+mn-ea"/>
            </a:rPr>
            <a:t>: </a:t>
          </a:r>
          <a:r>
            <a:rPr lang="ko-KR" altLang="en-US" sz="1200" b="1">
              <a:solidFill>
                <a:sysClr val="windowText" lastClr="000000"/>
              </a:solidFill>
              <a:latin typeface="+mn-ea"/>
            </a:rPr>
            <a:t>대</a:t>
          </a:r>
          <a:endParaRPr lang="en-US" altLang="ko-KR" sz="1200" b="1">
            <a:solidFill>
              <a:sysClr val="windowText" lastClr="000000"/>
            </a:solidFill>
            <a:latin typeface="+mn-ea"/>
          </a:endParaRPr>
        </a:p>
        <a:p>
          <a:r>
            <a:rPr lang="en-US" altLang="ko-KR" sz="1200" b="1">
              <a:solidFill>
                <a:sysClr val="windowText" lastClr="000000"/>
              </a:solidFill>
              <a:latin typeface="+mn-ea"/>
            </a:rPr>
            <a:t> 2) </a:t>
          </a:r>
          <a:r>
            <a:rPr lang="ko-KR" altLang="en-US" sz="1200" b="1">
              <a:solidFill>
                <a:sysClr val="windowText" lastClr="000000"/>
              </a:solidFill>
              <a:latin typeface="+mn-ea"/>
            </a:rPr>
            <a:t>파일 더블 클릭 시 엑셀 워크시트로 전환됨</a:t>
          </a:r>
          <a:r>
            <a:rPr lang="en-US" altLang="ko-KR" sz="1200" b="1">
              <a:solidFill>
                <a:sysClr val="windowText" lastClr="000000"/>
              </a:solidFill>
              <a:latin typeface="+mn-ea"/>
            </a:rPr>
            <a:t>(</a:t>
          </a:r>
          <a:r>
            <a:rPr lang="ko-KR" altLang="en-US" sz="1200" b="1">
              <a:solidFill>
                <a:sysClr val="windowText" lastClr="000000"/>
              </a:solidFill>
              <a:latin typeface="+mn-ea"/>
            </a:rPr>
            <a:t>엑셀에서 월별 생산 수량 기록관리</a:t>
          </a:r>
          <a:r>
            <a:rPr lang="en-US" altLang="ko-KR" sz="1200" b="1">
              <a:solidFill>
                <a:sysClr val="windowText" lastClr="000000"/>
              </a:solidFill>
              <a:latin typeface="+mn-ea"/>
            </a:rPr>
            <a:t>)</a:t>
          </a:r>
        </a:p>
        <a:p>
          <a:r>
            <a:rPr lang="en-US" altLang="ko-KR" sz="1200" b="1">
              <a:solidFill>
                <a:sysClr val="windowText" lastClr="000000"/>
              </a:solidFill>
              <a:latin typeface="+mn-ea"/>
            </a:rPr>
            <a:t> 3) 22</a:t>
          </a:r>
          <a:r>
            <a:rPr lang="ko-KR" altLang="en-US" sz="1200" b="1">
              <a:solidFill>
                <a:sysClr val="windowText" lastClr="000000"/>
              </a:solidFill>
              <a:latin typeface="+mn-ea"/>
            </a:rPr>
            <a:t>년 연간 계획 수량 기입 </a:t>
          </a:r>
          <a:r>
            <a:rPr lang="en-US" altLang="ko-KR" sz="1200" b="1">
              <a:solidFill>
                <a:sysClr val="windowText" lastClr="000000"/>
              </a:solidFill>
              <a:latin typeface="+mn-ea"/>
            </a:rPr>
            <a:t>(</a:t>
          </a:r>
          <a:r>
            <a:rPr lang="ko-KR" altLang="en-US" sz="1200" b="1">
              <a:solidFill>
                <a:sysClr val="windowText" lastClr="000000"/>
              </a:solidFill>
              <a:latin typeface="+mn-ea"/>
            </a:rPr>
            <a:t>내림차순으로 기입</a:t>
          </a:r>
          <a:r>
            <a:rPr lang="en-US" altLang="ko-KR" sz="1200" b="1">
              <a:solidFill>
                <a:sysClr val="windowText" lastClr="000000"/>
              </a:solidFill>
              <a:latin typeface="+mn-ea"/>
            </a:rPr>
            <a:t>)</a:t>
          </a:r>
        </a:p>
        <a:p>
          <a:r>
            <a:rPr lang="en-US" altLang="ko-KR" sz="1200" b="1">
              <a:solidFill>
                <a:sysClr val="windowText" lastClr="000000"/>
              </a:solidFill>
              <a:latin typeface="+mn-ea"/>
            </a:rPr>
            <a:t> 4) 22</a:t>
          </a:r>
          <a:r>
            <a:rPr lang="ko-KR" altLang="en-US" sz="1200" b="1">
              <a:solidFill>
                <a:sysClr val="windowText" lastClr="000000"/>
              </a:solidFill>
              <a:latin typeface="+mn-ea"/>
            </a:rPr>
            <a:t>년 당월 계획 수량 기입 </a:t>
          </a:r>
          <a:r>
            <a:rPr lang="en-US" altLang="ko-KR" sz="1200" b="1">
              <a:solidFill>
                <a:sysClr val="windowText" lastClr="000000"/>
              </a:solidFill>
              <a:latin typeface="+mn-ea"/>
            </a:rPr>
            <a:t>(</a:t>
          </a:r>
          <a:r>
            <a:rPr lang="ko-KR" altLang="en-US" sz="1200" b="1">
              <a:solidFill>
                <a:sysClr val="windowText" lastClr="000000"/>
              </a:solidFill>
              <a:latin typeface="+mn-ea"/>
            </a:rPr>
            <a:t>내림차순으로 기입</a:t>
          </a:r>
          <a:r>
            <a:rPr lang="en-US" altLang="ko-KR" sz="1200" b="1">
              <a:solidFill>
                <a:sysClr val="windowText" lastClr="000000"/>
              </a:solidFill>
              <a:latin typeface="+mn-ea"/>
            </a:rPr>
            <a:t>)</a:t>
          </a:r>
        </a:p>
        <a:p>
          <a:r>
            <a:rPr lang="en-US" altLang="ko-KR" sz="1200" b="1">
              <a:solidFill>
                <a:sysClr val="windowText" lastClr="000000"/>
              </a:solidFill>
              <a:latin typeface="+mn-ea"/>
            </a:rPr>
            <a:t> 5) </a:t>
          </a:r>
          <a:r>
            <a:rPr lang="ko-KR" altLang="en-US" sz="1200" b="1">
              <a:solidFill>
                <a:sysClr val="windowText" lastClr="000000"/>
              </a:solidFill>
              <a:latin typeface="+mn-ea"/>
            </a:rPr>
            <a:t>대표 차종 </a:t>
          </a:r>
          <a:r>
            <a:rPr lang="en-US" altLang="ko-KR" sz="1200" b="1">
              <a:solidFill>
                <a:sysClr val="windowText" lastClr="000000"/>
              </a:solidFill>
              <a:latin typeface="+mn-ea"/>
            </a:rPr>
            <a:t>10</a:t>
          </a:r>
          <a:r>
            <a:rPr lang="ko-KR" altLang="en-US" sz="1200" b="1">
              <a:solidFill>
                <a:sysClr val="windowText" lastClr="000000"/>
              </a:solidFill>
              <a:latin typeface="+mn-ea"/>
            </a:rPr>
            <a:t>개 작성 나머지 차종은 기타 차종으로 합산</a:t>
          </a:r>
          <a:endParaRPr lang="en-US" altLang="ko-KR" sz="1200" b="1">
            <a:solidFill>
              <a:sysClr val="windowText" lastClr="000000"/>
            </a:solidFill>
            <a:latin typeface="+mn-ea"/>
          </a:endParaRPr>
        </a:p>
        <a:p>
          <a:r>
            <a:rPr lang="en-US" altLang="ko-KR" sz="1200" b="1">
              <a:solidFill>
                <a:sysClr val="windowText" lastClr="000000"/>
              </a:solidFill>
              <a:latin typeface="+mn-ea"/>
            </a:rPr>
            <a:t> 6) </a:t>
          </a:r>
          <a:r>
            <a:rPr lang="ko-KR" altLang="en-US" sz="1200" b="1">
              <a:solidFill>
                <a:sysClr val="windowText" lastClr="000000"/>
              </a:solidFill>
              <a:latin typeface="+mn-ea"/>
            </a:rPr>
            <a:t>생산현황 분석 기재</a:t>
          </a:r>
          <a:endParaRPr lang="en-US" altLang="ko-KR" sz="1200" b="1">
            <a:solidFill>
              <a:sysClr val="windowText" lastClr="000000"/>
            </a:solidFill>
            <a:latin typeface="+mn-ea"/>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1</xdr:row>
      <xdr:rowOff>95251</xdr:rowOff>
    </xdr:from>
    <xdr:to>
      <xdr:col>22</xdr:col>
      <xdr:colOff>880110</xdr:colOff>
      <xdr:row>18</xdr:row>
      <xdr:rowOff>104775</xdr:rowOff>
    </xdr:to>
    <xdr:graphicFrame macro="">
      <xdr:nvGraphicFramePr>
        <xdr:cNvPr id="5" name="차트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25</xdr:col>
          <xdr:colOff>133350</xdr:colOff>
          <xdr:row>1</xdr:row>
          <xdr:rowOff>114300</xdr:rowOff>
        </xdr:from>
        <xdr:to>
          <xdr:col>42</xdr:col>
          <xdr:colOff>229485</xdr:colOff>
          <xdr:row>24</xdr:row>
          <xdr:rowOff>178594</xdr:rowOff>
        </xdr:to>
        <xdr:pic>
          <xdr:nvPicPr>
            <xdr:cNvPr id="7" name="그림 6">
              <a:extLst>
                <a:ext uri="{FF2B5EF4-FFF2-40B4-BE49-F238E27FC236}">
                  <a16:creationId xmlns:a16="http://schemas.microsoft.com/office/drawing/2014/main" id="{00000000-0008-0000-0A00-000007000000}"/>
                </a:ext>
              </a:extLst>
            </xdr:cNvPr>
            <xdr:cNvPicPr>
              <a:picLocks noChangeAspect="1" noChangeArrowheads="1"/>
              <a:extLst>
                <a:ext uri="{84589F7E-364E-4C9E-8A38-B11213B215E9}">
                  <a14:cameraTool cellRange="$A$2:$W$28" spid="_x0000_s774415"/>
                </a:ext>
              </a:extLst>
            </xdr:cNvPicPr>
          </xdr:nvPicPr>
          <xdr:blipFill>
            <a:blip xmlns:r="http://schemas.openxmlformats.org/officeDocument/2006/relationships" r:embed="rId2"/>
            <a:srcRect/>
            <a:stretch>
              <a:fillRect/>
            </a:stretch>
          </xdr:blipFill>
          <xdr:spPr bwMode="auto">
            <a:xfrm>
              <a:off x="12956381" y="483394"/>
              <a:ext cx="9656854" cy="5612606"/>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50</xdr:col>
          <xdr:colOff>97631</xdr:colOff>
          <xdr:row>1</xdr:row>
          <xdr:rowOff>173831</xdr:rowOff>
        </xdr:from>
        <xdr:to>
          <xdr:col>66</xdr:col>
          <xdr:colOff>244876</xdr:colOff>
          <xdr:row>21</xdr:row>
          <xdr:rowOff>214312</xdr:rowOff>
        </xdr:to>
        <xdr:pic>
          <xdr:nvPicPr>
            <xdr:cNvPr id="2" name="그림 1">
              <a:extLst>
                <a:ext uri="{FF2B5EF4-FFF2-40B4-BE49-F238E27FC236}">
                  <a16:creationId xmlns:a16="http://schemas.microsoft.com/office/drawing/2014/main" id="{00000000-0008-0000-0900-000002000000}"/>
                </a:ext>
              </a:extLst>
            </xdr:cNvPr>
            <xdr:cNvPicPr>
              <a:picLocks noChangeAspect="1" noChangeArrowheads="1"/>
              <a:extLst>
                <a:ext uri="{84589F7E-364E-4C9E-8A38-B11213B215E9}">
                  <a14:cameraTool cellRange="$A$4:$AU$22" spid="_x0000_s622248"/>
                </a:ext>
              </a:extLst>
            </xdr:cNvPicPr>
          </xdr:nvPicPr>
          <xdr:blipFill>
            <a:blip xmlns:r="http://schemas.openxmlformats.org/officeDocument/2006/relationships" r:embed="rId1"/>
            <a:srcRect/>
            <a:stretch>
              <a:fillRect/>
            </a:stretch>
          </xdr:blipFill>
          <xdr:spPr bwMode="auto">
            <a:xfrm>
              <a:off x="10527506" y="542925"/>
              <a:ext cx="9529370" cy="5755481"/>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editAs="oneCell">
    <xdr:from>
      <xdr:col>0</xdr:col>
      <xdr:colOff>19050</xdr:colOff>
      <xdr:row>24</xdr:row>
      <xdr:rowOff>85725</xdr:rowOff>
    </xdr:from>
    <xdr:to>
      <xdr:col>33</xdr:col>
      <xdr:colOff>28575</xdr:colOff>
      <xdr:row>29</xdr:row>
      <xdr:rowOff>108585</xdr:rowOff>
    </xdr:to>
    <xdr:pic>
      <xdr:nvPicPr>
        <xdr:cNvPr id="4" name="그림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6657975"/>
          <a:ext cx="6781800" cy="880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47</xdr:row>
      <xdr:rowOff>0</xdr:rowOff>
    </xdr:from>
    <xdr:to>
      <xdr:col>1</xdr:col>
      <xdr:colOff>208596</xdr:colOff>
      <xdr:row>63</xdr:row>
      <xdr:rowOff>19834</xdr:rowOff>
    </xdr:to>
    <xdr:sp macro="" textlink="">
      <xdr:nvSpPr>
        <xdr:cNvPr id="3" name="직사각형 2">
          <a:extLst>
            <a:ext uri="{FF2B5EF4-FFF2-40B4-BE49-F238E27FC236}">
              <a16:creationId xmlns:a16="http://schemas.microsoft.com/office/drawing/2014/main" id="{00000000-0008-0000-0900-000003000000}"/>
            </a:ext>
          </a:extLst>
        </xdr:cNvPr>
        <xdr:cNvSpPr/>
      </xdr:nvSpPr>
      <xdr:spPr>
        <a:xfrm>
          <a:off x="0" y="10820400"/>
          <a:ext cx="418146" cy="2915434"/>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만</a:t>
          </a:r>
          <a:endParaRPr lang="en-US" altLang="ko-KR" sz="1500">
            <a:solidFill>
              <a:sysClr val="windowText" lastClr="000000"/>
            </a:solidFill>
            <a:latin typeface="현대하모니 L" panose="02020603020101020101" pitchFamily="18" charset="-127"/>
            <a:ea typeface="현대하모니 L" panose="02020603020101020101" pitchFamily="18" charset="-127"/>
          </a:endParaRPr>
        </a:p>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회</a:t>
          </a:r>
          <a:endParaRPr lang="en-US" altLang="ko-KR" sz="1500">
            <a:solidFill>
              <a:sysClr val="windowText" lastClr="000000"/>
            </a:solidFill>
            <a:latin typeface="현대하모니 L" panose="02020603020101020101" pitchFamily="18" charset="-127"/>
            <a:ea typeface="현대하모니 L" panose="02020603020101020101" pitchFamily="18" charset="-127"/>
          </a:endParaRPr>
        </a:p>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방</a:t>
          </a:r>
          <a:endParaRPr lang="en-US" altLang="ko-KR" sz="1500">
            <a:solidFill>
              <a:sysClr val="windowText" lastClr="000000"/>
            </a:solidFill>
            <a:latin typeface="현대하모니 L" panose="02020603020101020101" pitchFamily="18" charset="-127"/>
            <a:ea typeface="현대하모니 L" panose="02020603020101020101" pitchFamily="18" charset="-127"/>
          </a:endParaRPr>
        </a:p>
        <a:p>
          <a:pPr algn="ctr"/>
          <a:r>
            <a:rPr lang="ko-KR" altLang="en-US" sz="1500">
              <a:solidFill>
                <a:sysClr val="windowText" lastClr="000000"/>
              </a:solidFill>
              <a:latin typeface="현대하모니 L" panose="02020603020101020101" pitchFamily="18" charset="-127"/>
              <a:ea typeface="현대하모니 L" panose="02020603020101020101" pitchFamily="18" charset="-127"/>
            </a:rPr>
            <a:t>안</a:t>
          </a:r>
        </a:p>
      </xdr:txBody>
    </xdr:sp>
    <xdr:clientData/>
  </xdr:twoCellAnchor>
  <xdr:twoCellAnchor>
    <xdr:from>
      <xdr:col>2</xdr:col>
      <xdr:colOff>61700</xdr:colOff>
      <xdr:row>47</xdr:row>
      <xdr:rowOff>1</xdr:rowOff>
    </xdr:from>
    <xdr:to>
      <xdr:col>42</xdr:col>
      <xdr:colOff>185793</xdr:colOff>
      <xdr:row>62</xdr:row>
      <xdr:rowOff>179070</xdr:rowOff>
    </xdr:to>
    <xdr:sp macro="" textlink="">
      <xdr:nvSpPr>
        <xdr:cNvPr id="5" name="직사각형 4">
          <a:extLst>
            <a:ext uri="{FF2B5EF4-FFF2-40B4-BE49-F238E27FC236}">
              <a16:creationId xmlns:a16="http://schemas.microsoft.com/office/drawing/2014/main" id="{00000000-0008-0000-0900-000005000000}"/>
            </a:ext>
          </a:extLst>
        </xdr:cNvPr>
        <xdr:cNvSpPr/>
      </xdr:nvSpPr>
      <xdr:spPr>
        <a:xfrm>
          <a:off x="480800" y="10820401"/>
          <a:ext cx="8363218" cy="2893694"/>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eaLnBrk="1" fontAlgn="base" latinLnBrk="1" hangingPunct="1"/>
          <a:r>
            <a:rPr lang="ko-KR" altLang="en-US" sz="1100" b="0" i="0" baseline="0">
              <a:solidFill>
                <a:sysClr val="windowText" lastClr="000000"/>
              </a:solidFill>
              <a:effectLst/>
              <a:latin typeface="+mn-lt"/>
              <a:ea typeface="+mn-ea"/>
              <a:cs typeface="+mn-cs"/>
            </a:rPr>
            <a:t>손익 분석</a:t>
          </a:r>
          <a:endParaRPr lang="ko-KR" altLang="ko-KR" sz="1100">
            <a:solidFill>
              <a:sysClr val="windowText" lastClr="000000"/>
            </a:solidFill>
            <a:effectLst/>
          </a:endParaRPr>
        </a:p>
        <a:p>
          <a:pPr rtl="0" eaLnBrk="1" fontAlgn="base" latinLnBrk="1" hangingPunct="1"/>
          <a:r>
            <a:rPr lang="ko-KR" altLang="ko-KR" sz="1100" b="0" i="0" baseline="0">
              <a:solidFill>
                <a:sysClr val="windowText" lastClr="000000"/>
              </a:solidFill>
              <a:effectLst/>
              <a:latin typeface="+mn-lt"/>
              <a:ea typeface="+mn-ea"/>
              <a:cs typeface="+mn-cs"/>
            </a:rPr>
            <a:t>   </a:t>
          </a:r>
          <a:r>
            <a:rPr lang="en-US" altLang="ko-KR" sz="1100" b="0" i="0" baseline="0">
              <a:solidFill>
                <a:sysClr val="windowText" lastClr="000000"/>
              </a:solidFill>
              <a:effectLst/>
              <a:latin typeface="+mn-lt"/>
              <a:ea typeface="+mn-ea"/>
              <a:cs typeface="+mn-cs"/>
            </a:rPr>
            <a:t>1) </a:t>
          </a:r>
          <a:r>
            <a:rPr lang="ko-KR" altLang="ko-KR" sz="1100" b="0" i="0" baseline="0">
              <a:solidFill>
                <a:sysClr val="windowText" lastClr="000000"/>
              </a:solidFill>
              <a:effectLst/>
              <a:latin typeface="+mn-lt"/>
              <a:ea typeface="+mn-ea"/>
              <a:cs typeface="+mn-cs"/>
            </a:rPr>
            <a:t>매   출 </a:t>
          </a:r>
          <a:r>
            <a:rPr lang="en-US" altLang="ko-KR" sz="1100" b="0" i="0" baseline="0">
              <a:solidFill>
                <a:sysClr val="windowText" lastClr="000000"/>
              </a:solidFill>
              <a:effectLst/>
              <a:latin typeface="+mn-lt"/>
              <a:ea typeface="+mn-ea"/>
              <a:cs typeface="+mn-cs"/>
            </a:rPr>
            <a:t>: AI3 16%(3.4</a:t>
          </a:r>
          <a:r>
            <a:rPr lang="ko-KR" altLang="en-US" sz="1100" b="0" i="0" baseline="0">
              <a:solidFill>
                <a:sysClr val="windowText" lastClr="000000"/>
              </a:solidFill>
              <a:effectLst/>
              <a:latin typeface="+mn-lt"/>
              <a:ea typeface="+mn-ea"/>
              <a:cs typeface="+mn-cs"/>
            </a:rPr>
            <a:t>억</a:t>
          </a:r>
          <a:r>
            <a:rPr lang="en-US" altLang="ko-KR" sz="1100" b="0" i="0" baseline="0">
              <a:solidFill>
                <a:sysClr val="windowText" lastClr="000000"/>
              </a:solidFill>
              <a:effectLst/>
              <a:latin typeface="+mn-lt"/>
              <a:ea typeface="+mn-ea"/>
              <a:cs typeface="+mn-cs"/>
            </a:rPr>
            <a:t>), BI3 14%(1</a:t>
          </a:r>
          <a:r>
            <a:rPr lang="ko-KR" altLang="en-US" sz="1100" b="0" i="0" baseline="0">
              <a:solidFill>
                <a:sysClr val="windowText" lastClr="000000"/>
              </a:solidFill>
              <a:effectLst/>
              <a:latin typeface="+mn-lt"/>
              <a:ea typeface="+mn-ea"/>
              <a:cs typeface="+mn-cs"/>
            </a:rPr>
            <a:t>억</a:t>
          </a:r>
          <a:r>
            <a:rPr lang="en-US" altLang="ko-KR" sz="1100" b="0" i="0" baseline="0">
              <a:solidFill>
                <a:sysClr val="windowText" lastClr="000000"/>
              </a:solidFill>
              <a:effectLst/>
              <a:latin typeface="+mn-lt"/>
              <a:ea typeface="+mn-ea"/>
              <a:cs typeface="+mn-cs"/>
            </a:rPr>
            <a:t>), QXI 4%(1.1</a:t>
          </a:r>
          <a:r>
            <a:rPr lang="ko-KR" altLang="en-US" sz="1100" b="0" i="0" baseline="0">
              <a:solidFill>
                <a:sysClr val="windowText" lastClr="000000"/>
              </a:solidFill>
              <a:effectLst/>
              <a:latin typeface="+mn-lt"/>
              <a:ea typeface="+mn-ea"/>
              <a:cs typeface="+mn-cs"/>
            </a:rPr>
            <a:t>억</a:t>
          </a:r>
          <a:r>
            <a:rPr lang="en-US" altLang="ko-KR" sz="1100" b="0" i="0" baseline="0">
              <a:solidFill>
                <a:sysClr val="windowText" lastClr="000000"/>
              </a:solidFill>
              <a:effectLst/>
              <a:latin typeface="+mn-lt"/>
              <a:ea typeface="+mn-ea"/>
              <a:cs typeface="+mn-cs"/>
            </a:rPr>
            <a:t>) </a:t>
          </a:r>
          <a:r>
            <a:rPr lang="ko-KR" altLang="en-US" sz="1100" b="0" i="0" baseline="0">
              <a:solidFill>
                <a:sysClr val="windowText" lastClr="000000"/>
              </a:solidFill>
              <a:effectLst/>
              <a:latin typeface="+mn-lt"/>
              <a:ea typeface="+mn-ea"/>
              <a:cs typeface="+mn-cs"/>
            </a:rPr>
            <a:t>계획대비↑</a:t>
          </a:r>
          <a:endParaRPr lang="en-US" altLang="ko-KR" sz="1100" b="0" i="0" baseline="0">
            <a:solidFill>
              <a:sysClr val="windowText" lastClr="000000"/>
            </a:solidFill>
            <a:effectLst/>
            <a:latin typeface="+mn-lt"/>
            <a:ea typeface="+mn-ea"/>
            <a:cs typeface="+mn-cs"/>
          </a:endParaRPr>
        </a:p>
        <a:p>
          <a:pPr rtl="0" eaLnBrk="1" fontAlgn="base" latinLnBrk="1" hangingPunct="1"/>
          <a:r>
            <a:rPr lang="en-US" altLang="ko-KR" sz="1100" b="0" i="0" baseline="0">
              <a:solidFill>
                <a:sysClr val="windowText" lastClr="000000"/>
              </a:solidFill>
              <a:effectLst/>
              <a:latin typeface="+mn-lt"/>
              <a:ea typeface="+mn-ea"/>
              <a:cs typeface="+mn-cs"/>
            </a:rPr>
            <a:t>                      BN7I -23%(1.3</a:t>
          </a:r>
          <a:r>
            <a:rPr lang="ko-KR" altLang="en-US" sz="1100" b="0" i="0" baseline="0">
              <a:solidFill>
                <a:sysClr val="windowText" lastClr="000000"/>
              </a:solidFill>
              <a:effectLst/>
              <a:latin typeface="+mn-lt"/>
              <a:ea typeface="+mn-ea"/>
              <a:cs typeface="+mn-cs"/>
            </a:rPr>
            <a:t>억</a:t>
          </a:r>
          <a:r>
            <a:rPr lang="en-US" altLang="ko-KR" sz="1100" b="0" i="0" baseline="0">
              <a:solidFill>
                <a:sysClr val="windowText" lastClr="000000"/>
              </a:solidFill>
              <a:effectLst/>
              <a:latin typeface="+mn-lt"/>
              <a:ea typeface="+mn-ea"/>
              <a:cs typeface="+mn-cs"/>
            </a:rPr>
            <a:t>), PS7 -37%(3.7</a:t>
          </a:r>
          <a:r>
            <a:rPr lang="ko-KR" altLang="en-US" sz="1100" b="0" i="0" baseline="0">
              <a:solidFill>
                <a:sysClr val="windowText" lastClr="000000"/>
              </a:solidFill>
              <a:effectLst/>
              <a:latin typeface="+mn-lt"/>
              <a:ea typeface="+mn-ea"/>
              <a:cs typeface="+mn-cs"/>
            </a:rPr>
            <a:t>억</a:t>
          </a:r>
          <a:r>
            <a:rPr lang="en-US" altLang="ko-KR" sz="1100" b="0" i="0" baseline="0">
              <a:solidFill>
                <a:sysClr val="windowText" lastClr="000000"/>
              </a:solidFill>
              <a:effectLst/>
              <a:latin typeface="+mn-lt"/>
              <a:ea typeface="+mn-ea"/>
              <a:cs typeface="+mn-cs"/>
            </a:rPr>
            <a:t>), SU2I -12%(1.1</a:t>
          </a:r>
          <a:r>
            <a:rPr lang="ko-KR" altLang="en-US" sz="1100" b="0" i="0" baseline="0">
              <a:solidFill>
                <a:sysClr val="windowText" lastClr="000000"/>
              </a:solidFill>
              <a:effectLst/>
              <a:latin typeface="+mn-lt"/>
              <a:ea typeface="+mn-ea"/>
              <a:cs typeface="+mn-cs"/>
            </a:rPr>
            <a:t>억</a:t>
          </a:r>
          <a:r>
            <a:rPr lang="en-US" altLang="ko-KR" sz="1100" b="0" i="0" baseline="0">
              <a:solidFill>
                <a:sysClr val="windowText" lastClr="000000"/>
              </a:solidFill>
              <a:effectLst/>
              <a:latin typeface="+mn-lt"/>
              <a:ea typeface="+mn-ea"/>
              <a:cs typeface="+mn-cs"/>
            </a:rPr>
            <a:t>)↓    (</a:t>
          </a:r>
          <a:r>
            <a:rPr lang="ko-KR" altLang="ko-KR" sz="1100" b="0" i="0" baseline="0">
              <a:solidFill>
                <a:sysClr val="windowText" lastClr="000000"/>
              </a:solidFill>
              <a:effectLst/>
              <a:latin typeface="+mn-lt"/>
              <a:ea typeface="+mn-ea"/>
              <a:cs typeface="+mn-cs"/>
            </a:rPr>
            <a:t>매출 </a:t>
          </a:r>
          <a:r>
            <a:rPr lang="en-US" altLang="ko-KR" sz="1100" b="0" i="0" baseline="0">
              <a:solidFill>
                <a:sysClr val="windowText" lastClr="000000"/>
              </a:solidFill>
              <a:effectLst/>
              <a:latin typeface="+mn-lt"/>
              <a:ea typeface="+mn-ea"/>
              <a:cs typeface="+mn-cs"/>
            </a:rPr>
            <a:t>132% </a:t>
          </a:r>
          <a:r>
            <a:rPr lang="ko-KR" altLang="ko-KR" sz="1100" b="0" i="0" baseline="0">
              <a:solidFill>
                <a:sysClr val="windowText" lastClr="000000"/>
              </a:solidFill>
              <a:effectLst/>
              <a:latin typeface="+mn-lt"/>
              <a:ea typeface="+mn-ea"/>
              <a:cs typeface="+mn-cs"/>
            </a:rPr>
            <a:t>달성</a:t>
          </a:r>
          <a:r>
            <a:rPr lang="en-US" altLang="ko-KR" sz="1100" b="0" i="0" baseline="0">
              <a:solidFill>
                <a:sysClr val="windowText" lastClr="000000"/>
              </a:solidFill>
              <a:effectLst/>
              <a:latin typeface="+mn-lt"/>
              <a:ea typeface="+mn-ea"/>
              <a:cs typeface="+mn-cs"/>
            </a:rPr>
            <a:t>)</a:t>
          </a:r>
          <a:endParaRPr lang="ko-KR" altLang="ko-KR">
            <a:solidFill>
              <a:sysClr val="windowText" lastClr="000000"/>
            </a:solidFill>
            <a:effectLst/>
          </a:endParaRPr>
        </a:p>
        <a:p>
          <a:pPr rtl="0" eaLnBrk="1" fontAlgn="base" latinLnBrk="1" hangingPunct="1"/>
          <a:r>
            <a:rPr lang="ko-KR" altLang="ko-KR" sz="1100" b="0" i="0" baseline="0">
              <a:solidFill>
                <a:sysClr val="windowText" lastClr="000000"/>
              </a:solidFill>
              <a:effectLst/>
              <a:latin typeface="+mn-lt"/>
              <a:ea typeface="+mn-ea"/>
              <a:cs typeface="+mn-cs"/>
            </a:rPr>
            <a:t>   </a:t>
          </a:r>
          <a:r>
            <a:rPr lang="en-US" altLang="ko-KR" sz="1100" b="0" i="0" baseline="0">
              <a:solidFill>
                <a:sysClr val="windowText" lastClr="000000"/>
              </a:solidFill>
              <a:effectLst/>
              <a:latin typeface="+mn-lt"/>
              <a:ea typeface="+mn-ea"/>
              <a:cs typeface="+mn-cs"/>
            </a:rPr>
            <a:t>2) </a:t>
          </a:r>
          <a:r>
            <a:rPr lang="ko-KR" altLang="ko-KR" sz="1100" b="0" i="0" baseline="0">
              <a:solidFill>
                <a:sysClr val="windowText" lastClr="000000"/>
              </a:solidFill>
              <a:effectLst/>
              <a:latin typeface="+mn-lt"/>
              <a:ea typeface="+mn-ea"/>
              <a:cs typeface="+mn-cs"/>
            </a:rPr>
            <a:t>재료비 </a:t>
          </a:r>
          <a:r>
            <a:rPr lang="en-US" altLang="ko-KR" sz="1100" b="0" i="0" baseline="0">
              <a:solidFill>
                <a:sysClr val="windowText" lastClr="000000"/>
              </a:solidFill>
              <a:effectLst/>
              <a:latin typeface="+mn-lt"/>
              <a:ea typeface="+mn-ea"/>
              <a:cs typeface="+mn-cs"/>
            </a:rPr>
            <a:t>: </a:t>
          </a:r>
          <a:endParaRPr lang="ko-KR" altLang="ko-KR">
            <a:solidFill>
              <a:sysClr val="windowText" lastClr="000000"/>
            </a:solidFill>
            <a:effectLst/>
          </a:endParaRPr>
        </a:p>
        <a:p>
          <a:pPr rtl="0" eaLnBrk="1" fontAlgn="base" latinLnBrk="1" hangingPunct="1"/>
          <a:r>
            <a:rPr lang="ko-KR" altLang="ko-KR" sz="1100" b="0" i="0" baseline="0">
              <a:solidFill>
                <a:sysClr val="windowText" lastClr="000000"/>
              </a:solidFill>
              <a:effectLst/>
              <a:latin typeface="+mn-lt"/>
              <a:ea typeface="+mn-ea"/>
              <a:cs typeface="+mn-cs"/>
            </a:rPr>
            <a:t>   </a:t>
          </a:r>
          <a:r>
            <a:rPr lang="en-US" altLang="ko-KR" sz="1100" b="0" i="0" baseline="0">
              <a:solidFill>
                <a:sysClr val="windowText" lastClr="000000"/>
              </a:solidFill>
              <a:effectLst/>
              <a:latin typeface="+mn-lt"/>
              <a:ea typeface="+mn-ea"/>
              <a:cs typeface="+mn-cs"/>
            </a:rPr>
            <a:t>3) </a:t>
          </a:r>
          <a:r>
            <a:rPr lang="ko-KR" altLang="ko-KR" sz="1100" b="0" i="0" baseline="0">
              <a:solidFill>
                <a:sysClr val="windowText" lastClr="000000"/>
              </a:solidFill>
              <a:effectLst/>
              <a:latin typeface="+mn-lt"/>
              <a:ea typeface="+mn-ea"/>
              <a:cs typeface="+mn-cs"/>
            </a:rPr>
            <a:t>노무비 </a:t>
          </a:r>
          <a:r>
            <a:rPr lang="en-US" altLang="ko-KR" sz="1100" b="0" i="0" baseline="0">
              <a:solidFill>
                <a:sysClr val="windowText" lastClr="000000"/>
              </a:solidFill>
              <a:effectLst/>
              <a:latin typeface="+mn-lt"/>
              <a:ea typeface="+mn-ea"/>
              <a:cs typeface="+mn-cs"/>
            </a:rPr>
            <a:t>: </a:t>
          </a:r>
          <a:endParaRPr lang="ko-KR" altLang="ko-KR">
            <a:solidFill>
              <a:sysClr val="windowText" lastClr="000000"/>
            </a:solidFill>
            <a:effectLst/>
          </a:endParaRPr>
        </a:p>
        <a:p>
          <a:pPr rtl="0" eaLnBrk="1" fontAlgn="base" latinLnBrk="1" hangingPunct="1"/>
          <a:r>
            <a:rPr lang="ko-KR" altLang="ko-KR" sz="1100" b="0" i="0" baseline="0">
              <a:solidFill>
                <a:sysClr val="windowText" lastClr="000000"/>
              </a:solidFill>
              <a:effectLst/>
              <a:latin typeface="+mn-lt"/>
              <a:ea typeface="+mn-ea"/>
              <a:cs typeface="+mn-cs"/>
            </a:rPr>
            <a:t>                  </a:t>
          </a:r>
          <a:endParaRPr lang="ko-KR" altLang="ko-KR">
            <a:solidFill>
              <a:sysClr val="windowText" lastClr="000000"/>
            </a:solidFill>
            <a:effectLst/>
          </a:endParaRPr>
        </a:p>
        <a:p>
          <a:pPr rtl="0" eaLnBrk="1" fontAlgn="base" latinLnBrk="1" hangingPunct="1"/>
          <a:r>
            <a:rPr lang="ko-KR" altLang="ko-KR" sz="1100" b="0" i="0" baseline="0">
              <a:solidFill>
                <a:sysClr val="windowText" lastClr="000000"/>
              </a:solidFill>
              <a:effectLst/>
              <a:latin typeface="+mn-lt"/>
              <a:ea typeface="+mn-ea"/>
              <a:cs typeface="+mn-cs"/>
            </a:rPr>
            <a:t>   </a:t>
          </a:r>
          <a:r>
            <a:rPr lang="en-US" altLang="ko-KR" sz="1100" b="0" i="0" baseline="0">
              <a:solidFill>
                <a:sysClr val="windowText" lastClr="000000"/>
              </a:solidFill>
              <a:effectLst/>
              <a:latin typeface="+mn-lt"/>
              <a:ea typeface="+mn-ea"/>
              <a:cs typeface="+mn-cs"/>
            </a:rPr>
            <a:t>4) </a:t>
          </a:r>
          <a:r>
            <a:rPr lang="ko-KR" altLang="ko-KR" sz="1100" b="0" i="0" baseline="0">
              <a:solidFill>
                <a:sysClr val="windowText" lastClr="000000"/>
              </a:solidFill>
              <a:effectLst/>
              <a:latin typeface="+mn-lt"/>
              <a:ea typeface="+mn-ea"/>
              <a:cs typeface="+mn-cs"/>
            </a:rPr>
            <a:t>경   비 </a:t>
          </a:r>
          <a:r>
            <a:rPr lang="en-US" altLang="ko-KR" sz="1100" b="0" i="0" baseline="0">
              <a:solidFill>
                <a:sysClr val="windowText" lastClr="000000"/>
              </a:solidFill>
              <a:effectLst/>
              <a:latin typeface="+mn-lt"/>
              <a:ea typeface="+mn-ea"/>
              <a:cs typeface="+mn-cs"/>
            </a:rPr>
            <a:t>: </a:t>
          </a:r>
          <a:endParaRPr lang="ko-KR" altLang="ko-KR">
            <a:solidFill>
              <a:sysClr val="windowText" lastClr="000000"/>
            </a:solidFill>
            <a:effectLst/>
          </a:endParaRPr>
        </a:p>
        <a:p>
          <a:pPr rtl="0" eaLnBrk="1" fontAlgn="base" latinLnBrk="1" hangingPunct="1"/>
          <a:r>
            <a:rPr lang="en-US" altLang="ko-KR" sz="1100" b="0" i="0" baseline="0">
              <a:solidFill>
                <a:sysClr val="windowText" lastClr="000000"/>
              </a:solidFill>
              <a:effectLst/>
              <a:latin typeface="+mn-lt"/>
              <a:ea typeface="+mn-ea"/>
              <a:cs typeface="+mn-cs"/>
            </a:rPr>
            <a:t>                </a:t>
          </a:r>
          <a:r>
            <a:rPr lang="ko-KR" altLang="ko-KR" sz="1100" b="0" i="0" baseline="0">
              <a:solidFill>
                <a:sysClr val="windowText" lastClr="000000"/>
              </a:solidFill>
              <a:effectLst/>
              <a:latin typeface="+mn-lt"/>
              <a:ea typeface="+mn-ea"/>
              <a:cs typeface="+mn-cs"/>
            </a:rPr>
            <a:t> </a:t>
          </a:r>
          <a:endParaRPr lang="ko-KR" altLang="ko-KR">
            <a:solidFill>
              <a:sysClr val="windowText" lastClr="000000"/>
            </a:solidFill>
            <a:effectLst/>
          </a:endParaRPr>
        </a:p>
        <a:p>
          <a:pPr rtl="0" eaLnBrk="1" fontAlgn="base" latinLnBrk="1" hangingPunct="1"/>
          <a:r>
            <a:rPr lang="ko-KR" altLang="ko-KR" sz="1100" b="0" i="0" baseline="0">
              <a:solidFill>
                <a:sysClr val="windowText" lastClr="000000"/>
              </a:solidFill>
              <a:effectLst/>
              <a:latin typeface="+mn-lt"/>
              <a:ea typeface="+mn-ea"/>
              <a:cs typeface="+mn-cs"/>
            </a:rPr>
            <a:t>추진방향</a:t>
          </a:r>
          <a:endParaRPr lang="ko-KR" altLang="ko-KR">
            <a:solidFill>
              <a:sysClr val="windowText" lastClr="000000"/>
            </a:solidFill>
            <a:effectLst/>
          </a:endParaRPr>
        </a:p>
        <a:p>
          <a:pPr rtl="0" eaLnBrk="1" fontAlgn="base" latinLnBrk="1" hangingPunct="1"/>
          <a:r>
            <a:rPr lang="en-US" altLang="ko-KR" sz="1100" b="0" i="0" baseline="0">
              <a:solidFill>
                <a:sysClr val="windowText" lastClr="000000"/>
              </a:solidFill>
              <a:effectLst/>
              <a:latin typeface="+mn-lt"/>
              <a:ea typeface="+mn-ea"/>
              <a:cs typeface="+mn-cs"/>
            </a:rPr>
            <a:t>   1) </a:t>
          </a:r>
          <a:r>
            <a:rPr lang="ko-KR" altLang="ko-KR" sz="1100" b="0" i="0" baseline="0">
              <a:solidFill>
                <a:sysClr val="windowText" lastClr="000000"/>
              </a:solidFill>
              <a:effectLst/>
              <a:latin typeface="+mn-lt"/>
              <a:ea typeface="+mn-ea"/>
              <a:cs typeface="+mn-cs"/>
            </a:rPr>
            <a:t>매출 </a:t>
          </a:r>
          <a:r>
            <a:rPr lang="en-US" altLang="ko-KR" sz="1100" b="0" i="0" baseline="0">
              <a:solidFill>
                <a:sysClr val="windowText" lastClr="000000"/>
              </a:solidFill>
              <a:effectLst/>
              <a:latin typeface="+mn-lt"/>
              <a:ea typeface="+mn-ea"/>
              <a:cs typeface="+mn-cs"/>
            </a:rPr>
            <a:t>&amp; </a:t>
          </a:r>
          <a:r>
            <a:rPr lang="ko-KR" altLang="ko-KR" sz="1100" b="0" i="0" baseline="0">
              <a:solidFill>
                <a:sysClr val="windowText" lastClr="000000"/>
              </a:solidFill>
              <a:effectLst/>
              <a:latin typeface="+mn-lt"/>
              <a:ea typeface="+mn-ea"/>
              <a:cs typeface="+mn-cs"/>
            </a:rPr>
            <a:t>재료비</a:t>
          </a:r>
          <a:r>
            <a:rPr lang="en-US" altLang="ko-KR" sz="1100" b="0" i="0" baseline="0">
              <a:solidFill>
                <a:sysClr val="windowText" lastClr="000000"/>
              </a:solidFill>
              <a:effectLst/>
              <a:latin typeface="+mn-lt"/>
              <a:ea typeface="+mn-ea"/>
              <a:cs typeface="+mn-cs"/>
            </a:rPr>
            <a:t>: CR </a:t>
          </a:r>
          <a:r>
            <a:rPr lang="ko-KR" altLang="ko-KR" sz="1100" b="0" i="0" baseline="0">
              <a:solidFill>
                <a:sysClr val="windowText" lastClr="000000"/>
              </a:solidFill>
              <a:effectLst/>
              <a:latin typeface="+mn-lt"/>
              <a:ea typeface="+mn-ea"/>
              <a:cs typeface="+mn-cs"/>
            </a:rPr>
            <a:t>방어를 통한 재료비율 증가 방지</a:t>
          </a:r>
          <a:endParaRPr lang="ko-KR" altLang="ko-KR">
            <a:solidFill>
              <a:sysClr val="windowText" lastClr="000000"/>
            </a:solidFill>
            <a:effectLst/>
          </a:endParaRPr>
        </a:p>
        <a:p>
          <a:pPr rtl="0" eaLnBrk="1" fontAlgn="base" latinLnBrk="1" hangingPunct="1"/>
          <a:r>
            <a:rPr lang="en-US" altLang="ko-KR" sz="1100" b="0" i="0" baseline="0">
              <a:solidFill>
                <a:sysClr val="windowText" lastClr="000000"/>
              </a:solidFill>
              <a:effectLst/>
              <a:latin typeface="+mn-lt"/>
              <a:ea typeface="+mn-ea"/>
              <a:cs typeface="+mn-cs"/>
            </a:rPr>
            <a:t>   2) </a:t>
          </a:r>
          <a:r>
            <a:rPr lang="ko-KR" altLang="ko-KR" sz="1100" b="0" i="0" baseline="0">
              <a:solidFill>
                <a:sysClr val="windowText" lastClr="000000"/>
              </a:solidFill>
              <a:effectLst/>
              <a:latin typeface="+mn-lt"/>
              <a:ea typeface="+mn-ea"/>
              <a:cs typeface="+mn-cs"/>
            </a:rPr>
            <a:t>매출 증가에 따른 인원</a:t>
          </a:r>
          <a:r>
            <a:rPr lang="en-US" altLang="ko-KR" sz="1100" b="0" i="0" baseline="0">
              <a:solidFill>
                <a:sysClr val="windowText" lastClr="000000"/>
              </a:solidFill>
              <a:effectLst/>
              <a:latin typeface="+mn-lt"/>
              <a:ea typeface="+mn-ea"/>
              <a:cs typeface="+mn-cs"/>
            </a:rPr>
            <a:t>/</a:t>
          </a:r>
          <a:r>
            <a:rPr lang="ko-KR" altLang="ko-KR" sz="1100" b="0" i="0" baseline="0">
              <a:solidFill>
                <a:sysClr val="windowText" lastClr="000000"/>
              </a:solidFill>
              <a:effectLst/>
              <a:latin typeface="+mn-lt"/>
              <a:ea typeface="+mn-ea"/>
              <a:cs typeface="+mn-cs"/>
            </a:rPr>
            <a:t>경비 증가 억제</a:t>
          </a:r>
          <a:endParaRPr lang="ko-KR" altLang="ko-KR">
            <a:solidFill>
              <a:sysClr val="windowText" lastClr="000000"/>
            </a:solidFill>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121023</xdr:colOff>
      <xdr:row>5</xdr:row>
      <xdr:rowOff>104216</xdr:rowOff>
    </xdr:from>
    <xdr:to>
      <xdr:col>13</xdr:col>
      <xdr:colOff>8965</xdr:colOff>
      <xdr:row>5</xdr:row>
      <xdr:rowOff>2618815</xdr:rowOff>
    </xdr:to>
    <xdr:graphicFrame macro="">
      <xdr:nvGraphicFramePr>
        <xdr:cNvPr id="19" name="차트 18">
          <a:extLst>
            <a:ext uri="{FF2B5EF4-FFF2-40B4-BE49-F238E27FC236}">
              <a16:creationId xmlns:a16="http://schemas.microsoft.com/office/drawing/2014/main" id="{00000000-0008-0000-0B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322729</xdr:colOff>
      <xdr:row>5</xdr:row>
      <xdr:rowOff>26333</xdr:rowOff>
    </xdr:from>
    <xdr:to>
      <xdr:col>13</xdr:col>
      <xdr:colOff>53790</xdr:colOff>
      <xdr:row>5</xdr:row>
      <xdr:rowOff>259976</xdr:rowOff>
    </xdr:to>
    <xdr:sp macro="" textlink="">
      <xdr:nvSpPr>
        <xdr:cNvPr id="21" name="TextBox 20">
          <a:extLst>
            <a:ext uri="{FF2B5EF4-FFF2-40B4-BE49-F238E27FC236}">
              <a16:creationId xmlns:a16="http://schemas.microsoft.com/office/drawing/2014/main" id="{00000000-0008-0000-0B00-000015000000}"/>
            </a:ext>
          </a:extLst>
        </xdr:cNvPr>
        <xdr:cNvSpPr txBox="1"/>
      </xdr:nvSpPr>
      <xdr:spPr>
        <a:xfrm>
          <a:off x="4930588" y="1146921"/>
          <a:ext cx="977155" cy="233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19610</xdr:colOff>
      <xdr:row>7</xdr:row>
      <xdr:rowOff>75080</xdr:rowOff>
    </xdr:from>
    <xdr:to>
      <xdr:col>12</xdr:col>
      <xdr:colOff>932329</xdr:colOff>
      <xdr:row>7</xdr:row>
      <xdr:rowOff>2589679</xdr:rowOff>
    </xdr:to>
    <xdr:graphicFrame macro="">
      <xdr:nvGraphicFramePr>
        <xdr:cNvPr id="22" name="차트 21">
          <a:extLst>
            <a:ext uri="{FF2B5EF4-FFF2-40B4-BE49-F238E27FC236}">
              <a16:creationId xmlns:a16="http://schemas.microsoft.com/office/drawing/2014/main" id="{00000000-0008-0000-0B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37541</xdr:colOff>
      <xdr:row>11</xdr:row>
      <xdr:rowOff>57148</xdr:rowOff>
    </xdr:from>
    <xdr:to>
      <xdr:col>13</xdr:col>
      <xdr:colOff>7621</xdr:colOff>
      <xdr:row>12</xdr:row>
      <xdr:rowOff>2662517</xdr:rowOff>
    </xdr:to>
    <xdr:graphicFrame macro="">
      <xdr:nvGraphicFramePr>
        <xdr:cNvPr id="32" name="차트 31">
          <a:extLst>
            <a:ext uri="{FF2B5EF4-FFF2-40B4-BE49-F238E27FC236}">
              <a16:creationId xmlns:a16="http://schemas.microsoft.com/office/drawing/2014/main" id="{00000000-0008-0000-0B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19611</xdr:colOff>
      <xdr:row>27</xdr:row>
      <xdr:rowOff>44824</xdr:rowOff>
    </xdr:from>
    <xdr:to>
      <xdr:col>12</xdr:col>
      <xdr:colOff>419997</xdr:colOff>
      <xdr:row>27</xdr:row>
      <xdr:rowOff>2411506</xdr:rowOff>
    </xdr:to>
    <xdr:graphicFrame macro="">
      <xdr:nvGraphicFramePr>
        <xdr:cNvPr id="33" name="차트 32">
          <a:extLst>
            <a:ext uri="{FF2B5EF4-FFF2-40B4-BE49-F238E27FC236}">
              <a16:creationId xmlns:a16="http://schemas.microsoft.com/office/drawing/2014/main" id="{00000000-0008-0000-0B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331695</xdr:colOff>
      <xdr:row>27</xdr:row>
      <xdr:rowOff>2438399</xdr:rowOff>
    </xdr:from>
    <xdr:to>
      <xdr:col>13</xdr:col>
      <xdr:colOff>53789</xdr:colOff>
      <xdr:row>28</xdr:row>
      <xdr:rowOff>8964</xdr:rowOff>
    </xdr:to>
    <xdr:sp macro="" textlink="">
      <xdr:nvSpPr>
        <xdr:cNvPr id="13" name="TextBox 12">
          <a:extLst>
            <a:ext uri="{FF2B5EF4-FFF2-40B4-BE49-F238E27FC236}">
              <a16:creationId xmlns:a16="http://schemas.microsoft.com/office/drawing/2014/main" id="{00000000-0008-0000-0B00-00000D000000}"/>
            </a:ext>
          </a:extLst>
        </xdr:cNvPr>
        <xdr:cNvSpPr txBox="1"/>
      </xdr:nvSpPr>
      <xdr:spPr>
        <a:xfrm>
          <a:off x="5647766" y="16611599"/>
          <a:ext cx="887505" cy="242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1</xdr:col>
      <xdr:colOff>44824</xdr:colOff>
      <xdr:row>44</xdr:row>
      <xdr:rowOff>89647</xdr:rowOff>
    </xdr:from>
    <xdr:to>
      <xdr:col>14</xdr:col>
      <xdr:colOff>4554071</xdr:colOff>
      <xdr:row>57</xdr:row>
      <xdr:rowOff>152399</xdr:rowOff>
    </xdr:to>
    <xdr:sp macro="" textlink="">
      <xdr:nvSpPr>
        <xdr:cNvPr id="15" name="직사각형 14">
          <a:extLst>
            <a:ext uri="{FF2B5EF4-FFF2-40B4-BE49-F238E27FC236}">
              <a16:creationId xmlns:a16="http://schemas.microsoft.com/office/drawing/2014/main" id="{00000000-0008-0000-0B00-00000F000000}"/>
            </a:ext>
          </a:extLst>
        </xdr:cNvPr>
        <xdr:cNvSpPr/>
      </xdr:nvSpPr>
      <xdr:spPr>
        <a:xfrm>
          <a:off x="197224" y="21407718"/>
          <a:ext cx="10945906" cy="2393575"/>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200" b="1">
              <a:solidFill>
                <a:sysClr val="windowText" lastClr="000000"/>
              </a:solidFill>
              <a:latin typeface="+mn-ea"/>
            </a:rPr>
            <a:t># </a:t>
          </a:r>
          <a:r>
            <a:rPr lang="ko-KR" altLang="en-US" sz="1200" b="1">
              <a:solidFill>
                <a:sysClr val="windowText" lastClr="000000"/>
              </a:solidFill>
              <a:latin typeface="+mn-ea"/>
            </a:rPr>
            <a:t>작성방법</a:t>
          </a:r>
          <a:endParaRPr lang="en-US" altLang="ko-KR" sz="1200" b="1">
            <a:solidFill>
              <a:sysClr val="windowText" lastClr="000000"/>
            </a:solidFill>
            <a:latin typeface="+mn-ea"/>
          </a:endParaRPr>
        </a:p>
        <a:p>
          <a:r>
            <a:rPr lang="en-US" altLang="ko-KR" sz="1200" b="1">
              <a:solidFill>
                <a:sysClr val="windowText" lastClr="000000"/>
              </a:solidFill>
              <a:latin typeface="+mn-ea"/>
            </a:rPr>
            <a:t> 1) </a:t>
          </a:r>
          <a:r>
            <a:rPr lang="ko-KR" altLang="en-US" sz="1200" b="1">
              <a:solidFill>
                <a:sysClr val="windowText" lastClr="000000"/>
              </a:solidFill>
              <a:latin typeface="+mn-ea"/>
            </a:rPr>
            <a:t>우측 실적분석</a:t>
          </a:r>
          <a:r>
            <a:rPr lang="ko-KR" altLang="en-US" sz="1200" b="1" baseline="0">
              <a:solidFill>
                <a:sysClr val="windowText" lastClr="000000"/>
              </a:solidFill>
              <a:latin typeface="+mn-ea"/>
            </a:rPr>
            <a:t> 중요내용 요약하여 작성 </a:t>
          </a:r>
          <a:endParaRPr lang="en-US" altLang="ko-KR" sz="1200" b="1" baseline="0">
            <a:solidFill>
              <a:sysClr val="windowText" lastClr="000000"/>
            </a:solidFill>
            <a:latin typeface="+mn-ea"/>
          </a:endParaRPr>
        </a:p>
        <a:p>
          <a:r>
            <a:rPr lang="en-US" altLang="ko-KR" sz="1200" b="1" baseline="0">
              <a:solidFill>
                <a:sysClr val="windowText" lastClr="000000"/>
              </a:solidFill>
              <a:latin typeface="+mn-ea"/>
            </a:rPr>
            <a:t>    (</a:t>
          </a:r>
          <a:r>
            <a:rPr lang="ko-KR" altLang="en-US" sz="1200" b="1" baseline="0">
              <a:solidFill>
                <a:sysClr val="windowText" lastClr="000000"/>
              </a:solidFill>
              <a:latin typeface="+mn-ea"/>
            </a:rPr>
            <a:t>그래프는 각 항목별 시트 작성시 자동 표기 </a:t>
          </a:r>
          <a:r>
            <a:rPr lang="en-US" altLang="ko-KR" sz="1200" b="1" baseline="0">
              <a:solidFill>
                <a:sysClr val="windowText" lastClr="000000"/>
              </a:solidFill>
              <a:latin typeface="+mn-ea"/>
            </a:rPr>
            <a:t>:</a:t>
          </a:r>
          <a:r>
            <a:rPr lang="ko-KR" altLang="en-US" sz="1200" b="1" baseline="0">
              <a:solidFill>
                <a:sysClr val="windowText" lastClr="000000"/>
              </a:solidFill>
              <a:latin typeface="+mn-ea"/>
            </a:rPr>
            <a:t> </a:t>
          </a:r>
          <a:r>
            <a:rPr lang="ko-KR" altLang="en-US" sz="1200" b="1" baseline="0">
              <a:solidFill>
                <a:srgbClr val="FF0000"/>
              </a:solidFill>
              <a:latin typeface="+mn-ea"/>
            </a:rPr>
            <a:t>매출액</a:t>
          </a:r>
          <a:r>
            <a:rPr lang="en-US" altLang="ko-KR" sz="1200" b="1" baseline="0">
              <a:solidFill>
                <a:srgbClr val="FF0000"/>
              </a:solidFill>
              <a:latin typeface="+mn-ea"/>
            </a:rPr>
            <a:t>, </a:t>
          </a:r>
          <a:r>
            <a:rPr lang="ko-KR" altLang="en-US" sz="1200" b="1" baseline="0">
              <a:solidFill>
                <a:srgbClr val="FF0000"/>
              </a:solidFill>
              <a:latin typeface="+mn-ea"/>
            </a:rPr>
            <a:t>재료비</a:t>
          </a:r>
          <a:r>
            <a:rPr lang="en-US" altLang="ko-KR" sz="1200" b="1" baseline="0">
              <a:solidFill>
                <a:srgbClr val="FF0000"/>
              </a:solidFill>
              <a:latin typeface="+mn-ea"/>
            </a:rPr>
            <a:t>, </a:t>
          </a:r>
          <a:r>
            <a:rPr lang="ko-KR" altLang="en-US" sz="1200" b="1" baseline="0">
              <a:solidFill>
                <a:srgbClr val="FF0000"/>
              </a:solidFill>
              <a:latin typeface="+mn-ea"/>
            </a:rPr>
            <a:t>노무비</a:t>
          </a:r>
          <a:r>
            <a:rPr lang="en-US" altLang="ko-KR" sz="1200" b="1" baseline="0">
              <a:solidFill>
                <a:srgbClr val="FF0000"/>
              </a:solidFill>
              <a:latin typeface="+mn-ea"/>
            </a:rPr>
            <a:t>, </a:t>
          </a:r>
          <a:r>
            <a:rPr lang="ko-KR" altLang="en-US" sz="1200" b="1" baseline="0">
              <a:solidFill>
                <a:srgbClr val="FF0000"/>
              </a:solidFill>
              <a:latin typeface="+mn-ea"/>
            </a:rPr>
            <a:t>경비 → 경영실적</a:t>
          </a:r>
          <a:r>
            <a:rPr lang="en-US" altLang="ko-KR" sz="1200" b="1" baseline="0">
              <a:solidFill>
                <a:srgbClr val="FF0000"/>
              </a:solidFill>
              <a:latin typeface="+mn-ea"/>
            </a:rPr>
            <a:t>PT </a:t>
          </a:r>
          <a:r>
            <a:rPr lang="ko-KR" altLang="en-US" sz="1200" b="1" baseline="0">
              <a:solidFill>
                <a:srgbClr val="FF0000"/>
              </a:solidFill>
              <a:latin typeface="+mn-ea"/>
            </a:rPr>
            <a:t>시트</a:t>
          </a:r>
          <a:r>
            <a:rPr lang="en-US" altLang="ko-KR" sz="1200" b="1" baseline="0">
              <a:solidFill>
                <a:srgbClr val="FF0000"/>
              </a:solidFill>
              <a:latin typeface="+mn-ea"/>
            </a:rPr>
            <a:t> / </a:t>
          </a:r>
          <a:r>
            <a:rPr lang="ko-KR" altLang="en-US" sz="1200" b="1" baseline="0">
              <a:solidFill>
                <a:srgbClr val="FF0000"/>
              </a:solidFill>
              <a:latin typeface="+mn-ea"/>
            </a:rPr>
            <a:t>투자비 → 투자비 시트</a:t>
          </a:r>
          <a:r>
            <a:rPr lang="en-US" altLang="ko-KR" sz="1200" b="1" baseline="0">
              <a:solidFill>
                <a:sysClr val="windowText" lastClr="000000"/>
              </a:solidFill>
              <a:latin typeface="+mn-ea"/>
            </a:rPr>
            <a:t>)</a:t>
          </a:r>
        </a:p>
      </xdr:txBody>
    </xdr:sp>
    <xdr:clientData/>
  </xdr:twoCellAnchor>
  <xdr:twoCellAnchor>
    <xdr:from>
      <xdr:col>11</xdr:col>
      <xdr:colOff>89647</xdr:colOff>
      <xdr:row>12</xdr:row>
      <xdr:rowOff>2644590</xdr:rowOff>
    </xdr:from>
    <xdr:to>
      <xdr:col>14</xdr:col>
      <xdr:colOff>0</xdr:colOff>
      <xdr:row>13</xdr:row>
      <xdr:rowOff>1</xdr:rowOff>
    </xdr:to>
    <xdr:sp macro="" textlink="">
      <xdr:nvSpPr>
        <xdr:cNvPr id="18" name="TextBox 17">
          <a:extLst>
            <a:ext uri="{FF2B5EF4-FFF2-40B4-BE49-F238E27FC236}">
              <a16:creationId xmlns:a16="http://schemas.microsoft.com/office/drawing/2014/main" id="{00000000-0008-0000-0B00-000012000000}"/>
            </a:ext>
          </a:extLst>
        </xdr:cNvPr>
        <xdr:cNvSpPr txBox="1"/>
      </xdr:nvSpPr>
      <xdr:spPr>
        <a:xfrm>
          <a:off x="5405718" y="10524566"/>
          <a:ext cx="1147482"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명</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mc:AlternateContent xmlns:mc="http://schemas.openxmlformats.org/markup-compatibility/2006">
    <mc:Choice xmlns:a14="http://schemas.microsoft.com/office/drawing/2010/main" Requires="a14">
      <xdr:twoCellAnchor editAs="oneCell">
        <xdr:from>
          <xdr:col>15</xdr:col>
          <xdr:colOff>637838</xdr:colOff>
          <xdr:row>2</xdr:row>
          <xdr:rowOff>151055</xdr:rowOff>
        </xdr:from>
        <xdr:to>
          <xdr:col>29</xdr:col>
          <xdr:colOff>657885</xdr:colOff>
          <xdr:row>7</xdr:row>
          <xdr:rowOff>2085287</xdr:rowOff>
        </xdr:to>
        <xdr:pic>
          <xdr:nvPicPr>
            <xdr:cNvPr id="31" name="그림 30">
              <a:extLst>
                <a:ext uri="{FF2B5EF4-FFF2-40B4-BE49-F238E27FC236}">
                  <a16:creationId xmlns:a16="http://schemas.microsoft.com/office/drawing/2014/main" id="{00000000-0008-0000-0B00-00001F000000}"/>
                </a:ext>
              </a:extLst>
            </xdr:cNvPr>
            <xdr:cNvPicPr>
              <a:picLocks noChangeAspect="1" noChangeArrowheads="1"/>
              <a:extLst>
                <a:ext uri="{84589F7E-364E-4C9E-8A38-B11213B215E9}">
                  <a14:cameraTool cellRange="$B$4:$O$8" spid="_x0000_s808624"/>
                </a:ext>
              </a:extLst>
            </xdr:cNvPicPr>
          </xdr:nvPicPr>
          <xdr:blipFill>
            <a:blip xmlns:r="http://schemas.openxmlformats.org/officeDocument/2006/relationships" r:embed="rId5"/>
            <a:srcRect/>
            <a:stretch>
              <a:fillRect/>
            </a:stretch>
          </xdr:blipFill>
          <xdr:spPr bwMode="auto">
            <a:xfrm>
              <a:off x="11807862" y="617220"/>
              <a:ext cx="9684000" cy="5600794"/>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603323</xdr:colOff>
          <xdr:row>10</xdr:row>
          <xdr:rowOff>2241</xdr:rowOff>
        </xdr:from>
        <xdr:to>
          <xdr:col>29</xdr:col>
          <xdr:colOff>623370</xdr:colOff>
          <xdr:row>21</xdr:row>
          <xdr:rowOff>54157</xdr:rowOff>
        </xdr:to>
        <xdr:pic>
          <xdr:nvPicPr>
            <xdr:cNvPr id="35" name="그림 34">
              <a:extLst>
                <a:ext uri="{FF2B5EF4-FFF2-40B4-BE49-F238E27FC236}">
                  <a16:creationId xmlns:a16="http://schemas.microsoft.com/office/drawing/2014/main" id="{00000000-0008-0000-0B00-000023000000}"/>
                </a:ext>
              </a:extLst>
            </xdr:cNvPr>
            <xdr:cNvPicPr>
              <a:picLocks noChangeAspect="1" noChangeArrowheads="1"/>
              <a:extLst>
                <a:ext uri="{84589F7E-364E-4C9E-8A38-B11213B215E9}">
                  <a14:cameraTool cellRange="$B$11:$O$24" spid="_x0000_s808625"/>
                </a:ext>
              </a:extLst>
            </xdr:cNvPicPr>
          </xdr:nvPicPr>
          <xdr:blipFill>
            <a:blip xmlns:r="http://schemas.openxmlformats.org/officeDocument/2006/relationships" r:embed="rId6"/>
            <a:srcRect/>
            <a:stretch>
              <a:fillRect/>
            </a:stretch>
          </xdr:blipFill>
          <xdr:spPr bwMode="auto">
            <a:xfrm>
              <a:off x="11773347" y="7398123"/>
              <a:ext cx="9684000" cy="5520387"/>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593463</xdr:colOff>
          <xdr:row>25</xdr:row>
          <xdr:rowOff>30480</xdr:rowOff>
        </xdr:from>
        <xdr:to>
          <xdr:col>29</xdr:col>
          <xdr:colOff>613510</xdr:colOff>
          <xdr:row>37</xdr:row>
          <xdr:rowOff>69480</xdr:rowOff>
        </xdr:to>
        <xdr:pic>
          <xdr:nvPicPr>
            <xdr:cNvPr id="37" name="그림 36">
              <a:extLst>
                <a:ext uri="{FF2B5EF4-FFF2-40B4-BE49-F238E27FC236}">
                  <a16:creationId xmlns:a16="http://schemas.microsoft.com/office/drawing/2014/main" id="{00000000-0008-0000-0B00-000025000000}"/>
                </a:ext>
              </a:extLst>
            </xdr:cNvPr>
            <xdr:cNvPicPr>
              <a:picLocks noChangeAspect="1" noChangeArrowheads="1"/>
              <a:extLst>
                <a:ext uri="{84589F7E-364E-4C9E-8A38-B11213B215E9}">
                  <a14:cameraTool cellRange="$B$26:$O$40" spid="_x0000_s808626"/>
                </a:ext>
              </a:extLst>
            </xdr:cNvPicPr>
          </xdr:nvPicPr>
          <xdr:blipFill>
            <a:blip xmlns:r="http://schemas.openxmlformats.org/officeDocument/2006/relationships" r:embed="rId7"/>
            <a:srcRect/>
            <a:stretch>
              <a:fillRect/>
            </a:stretch>
          </xdr:blipFill>
          <xdr:spPr bwMode="auto">
            <a:xfrm>
              <a:off x="11763487" y="14087139"/>
              <a:ext cx="9684000" cy="5480574"/>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3</xdr:col>
      <xdr:colOff>109818</xdr:colOff>
      <xdr:row>5</xdr:row>
      <xdr:rowOff>38659</xdr:rowOff>
    </xdr:from>
    <xdr:to>
      <xdr:col>13</xdr:col>
      <xdr:colOff>636494</xdr:colOff>
      <xdr:row>5</xdr:row>
      <xdr:rowOff>1999130</xdr:rowOff>
    </xdr:to>
    <xdr:graphicFrame macro="">
      <xdr:nvGraphicFramePr>
        <xdr:cNvPr id="9" name="차트 8">
          <a:extLst>
            <a:ext uri="{FF2B5EF4-FFF2-40B4-BE49-F238E27FC236}">
              <a16:creationId xmlns:a16="http://schemas.microsoft.com/office/drawing/2014/main" id="{00000000-0008-0000-0C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125507</xdr:colOff>
      <xdr:row>4</xdr:row>
      <xdr:rowOff>62751</xdr:rowOff>
    </xdr:from>
    <xdr:to>
      <xdr:col>15</xdr:col>
      <xdr:colOff>367555</xdr:colOff>
      <xdr:row>5</xdr:row>
      <xdr:rowOff>215153</xdr:rowOff>
    </xdr:to>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5342966" y="1120586"/>
          <a:ext cx="1712260" cy="215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1</xdr:col>
      <xdr:colOff>26895</xdr:colOff>
      <xdr:row>28</xdr:row>
      <xdr:rowOff>116542</xdr:rowOff>
    </xdr:from>
    <xdr:to>
      <xdr:col>15</xdr:col>
      <xdr:colOff>4536142</xdr:colOff>
      <xdr:row>41</xdr:row>
      <xdr:rowOff>179293</xdr:rowOff>
    </xdr:to>
    <xdr:sp macro="" textlink="">
      <xdr:nvSpPr>
        <xdr:cNvPr id="11" name="직사각형 10">
          <a:extLst>
            <a:ext uri="{FF2B5EF4-FFF2-40B4-BE49-F238E27FC236}">
              <a16:creationId xmlns:a16="http://schemas.microsoft.com/office/drawing/2014/main" id="{00000000-0008-0000-0C00-00000B000000}"/>
            </a:ext>
          </a:extLst>
        </xdr:cNvPr>
        <xdr:cNvSpPr/>
      </xdr:nvSpPr>
      <xdr:spPr>
        <a:xfrm>
          <a:off x="179295" y="8758518"/>
          <a:ext cx="12218894" cy="2393575"/>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200" b="1">
              <a:solidFill>
                <a:sysClr val="windowText" lastClr="000000"/>
              </a:solidFill>
              <a:latin typeface="+mn-ea"/>
            </a:rPr>
            <a:t># </a:t>
          </a:r>
          <a:r>
            <a:rPr lang="ko-KR" altLang="en-US" sz="1200" b="1">
              <a:solidFill>
                <a:sysClr val="windowText" lastClr="000000"/>
              </a:solidFill>
              <a:latin typeface="+mn-ea"/>
            </a:rPr>
            <a:t>작성방법</a:t>
          </a:r>
          <a:endParaRPr lang="en-US" altLang="ko-KR" sz="1200" b="1">
            <a:solidFill>
              <a:sysClr val="windowText" lastClr="000000"/>
            </a:solidFill>
            <a:latin typeface="+mn-ea"/>
          </a:endParaRPr>
        </a:p>
        <a:p>
          <a:r>
            <a:rPr lang="en-US" altLang="ko-KR" sz="1200" b="1">
              <a:solidFill>
                <a:sysClr val="windowText" lastClr="000000"/>
              </a:solidFill>
              <a:latin typeface="+mn-ea"/>
            </a:rPr>
            <a:t> 1) </a:t>
          </a:r>
          <a:r>
            <a:rPr lang="ko-KR" altLang="en-US" sz="1200" b="1">
              <a:solidFill>
                <a:sysClr val="windowText" lastClr="000000"/>
              </a:solidFill>
              <a:latin typeface="+mn-ea"/>
            </a:rPr>
            <a:t>우측 실적분석</a:t>
          </a:r>
          <a:r>
            <a:rPr lang="ko-KR" altLang="en-US" sz="1200" b="1" baseline="0">
              <a:solidFill>
                <a:sysClr val="windowText" lastClr="000000"/>
              </a:solidFill>
              <a:latin typeface="+mn-ea"/>
            </a:rPr>
            <a:t> 중요내용 요약하여 작성 </a:t>
          </a:r>
          <a:endParaRPr lang="en-US" altLang="ko-KR" sz="1200" b="1" baseline="0">
            <a:solidFill>
              <a:sysClr val="windowText" lastClr="000000"/>
            </a:solidFill>
            <a:latin typeface="+mn-ea"/>
          </a:endParaRPr>
        </a:p>
        <a:p>
          <a:r>
            <a:rPr lang="en-US" altLang="ko-KR" sz="1200" b="1" baseline="0">
              <a:solidFill>
                <a:sysClr val="windowText" lastClr="000000"/>
              </a:solidFill>
              <a:latin typeface="+mn-ea"/>
            </a:rPr>
            <a:t>    (</a:t>
          </a:r>
          <a:r>
            <a:rPr lang="ko-KR" altLang="en-US" sz="1200" b="1" baseline="0">
              <a:solidFill>
                <a:sysClr val="windowText" lastClr="000000"/>
              </a:solidFill>
              <a:latin typeface="+mn-ea"/>
            </a:rPr>
            <a:t>그래프는 각 항목별 시트 작성시 자동 표기 </a:t>
          </a:r>
          <a:r>
            <a:rPr lang="en-US" altLang="ko-KR" sz="1200" b="1" baseline="0">
              <a:solidFill>
                <a:sysClr val="windowText" lastClr="000000"/>
              </a:solidFill>
              <a:latin typeface="+mn-ea"/>
            </a:rPr>
            <a:t>:</a:t>
          </a:r>
          <a:r>
            <a:rPr lang="ko-KR" altLang="en-US" sz="1200" b="1" baseline="0">
              <a:solidFill>
                <a:sysClr val="windowText" lastClr="000000"/>
              </a:solidFill>
              <a:latin typeface="+mn-ea"/>
            </a:rPr>
            <a:t> </a:t>
          </a:r>
          <a:r>
            <a:rPr lang="ko-KR" altLang="en-US" sz="1200" b="1" baseline="0">
              <a:solidFill>
                <a:srgbClr val="FF0000"/>
              </a:solidFill>
              <a:latin typeface="+mn-ea"/>
            </a:rPr>
            <a:t>매출액</a:t>
          </a:r>
          <a:r>
            <a:rPr lang="en-US" altLang="ko-KR" sz="1200" b="1" baseline="0">
              <a:solidFill>
                <a:srgbClr val="FF0000"/>
              </a:solidFill>
              <a:latin typeface="+mn-ea"/>
            </a:rPr>
            <a:t>, </a:t>
          </a:r>
          <a:r>
            <a:rPr lang="ko-KR" altLang="en-US" sz="1200" b="1" baseline="0">
              <a:solidFill>
                <a:srgbClr val="FF0000"/>
              </a:solidFill>
              <a:latin typeface="+mn-ea"/>
            </a:rPr>
            <a:t>재료비</a:t>
          </a:r>
          <a:r>
            <a:rPr lang="en-US" altLang="ko-KR" sz="1200" b="1" baseline="0">
              <a:solidFill>
                <a:srgbClr val="FF0000"/>
              </a:solidFill>
              <a:latin typeface="+mn-ea"/>
            </a:rPr>
            <a:t>, </a:t>
          </a:r>
          <a:r>
            <a:rPr lang="ko-KR" altLang="en-US" sz="1200" b="1" baseline="0">
              <a:solidFill>
                <a:srgbClr val="FF0000"/>
              </a:solidFill>
              <a:latin typeface="+mn-ea"/>
            </a:rPr>
            <a:t>노무비</a:t>
          </a:r>
          <a:r>
            <a:rPr lang="en-US" altLang="ko-KR" sz="1200" b="1" baseline="0">
              <a:solidFill>
                <a:srgbClr val="FF0000"/>
              </a:solidFill>
              <a:latin typeface="+mn-ea"/>
            </a:rPr>
            <a:t>, </a:t>
          </a:r>
          <a:r>
            <a:rPr lang="ko-KR" altLang="en-US" sz="1200" b="1" baseline="0">
              <a:solidFill>
                <a:srgbClr val="FF0000"/>
              </a:solidFill>
              <a:latin typeface="+mn-ea"/>
            </a:rPr>
            <a:t>경비 → 경영실적</a:t>
          </a:r>
          <a:r>
            <a:rPr lang="en-US" altLang="ko-KR" sz="1200" b="1" baseline="0">
              <a:solidFill>
                <a:srgbClr val="FF0000"/>
              </a:solidFill>
              <a:latin typeface="+mn-ea"/>
            </a:rPr>
            <a:t>PT </a:t>
          </a:r>
          <a:r>
            <a:rPr lang="ko-KR" altLang="en-US" sz="1200" b="1" baseline="0">
              <a:solidFill>
                <a:srgbClr val="FF0000"/>
              </a:solidFill>
              <a:latin typeface="+mn-ea"/>
            </a:rPr>
            <a:t>시트</a:t>
          </a:r>
          <a:r>
            <a:rPr lang="en-US" altLang="ko-KR" sz="1200" b="1" baseline="0">
              <a:solidFill>
                <a:srgbClr val="FF0000"/>
              </a:solidFill>
              <a:latin typeface="+mn-ea"/>
            </a:rPr>
            <a:t> / </a:t>
          </a:r>
          <a:r>
            <a:rPr lang="ko-KR" altLang="en-US" sz="1200" b="1" baseline="0">
              <a:solidFill>
                <a:srgbClr val="FF0000"/>
              </a:solidFill>
              <a:latin typeface="+mn-ea"/>
            </a:rPr>
            <a:t>투자비 → 투자비 시트</a:t>
          </a:r>
          <a:r>
            <a:rPr lang="en-US" altLang="ko-KR" sz="1200" b="1" baseline="0">
              <a:solidFill>
                <a:sysClr val="windowText" lastClr="000000"/>
              </a:solidFill>
              <a:latin typeface="+mn-ea"/>
            </a:rPr>
            <a:t>)</a:t>
          </a:r>
        </a:p>
      </xdr:txBody>
    </xdr:sp>
    <xdr:clientData/>
  </xdr:twoCellAnchor>
  <xdr:twoCellAnchor>
    <xdr:from>
      <xdr:col>10</xdr:col>
      <xdr:colOff>475130</xdr:colOff>
      <xdr:row>7</xdr:row>
      <xdr:rowOff>8963</xdr:rowOff>
    </xdr:from>
    <xdr:to>
      <xdr:col>15</xdr:col>
      <xdr:colOff>80682</xdr:colOff>
      <xdr:row>8</xdr:row>
      <xdr:rowOff>8965</xdr:rowOff>
    </xdr:to>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5692589" y="3146610"/>
          <a:ext cx="1075764" cy="22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mc:AlternateContent xmlns:mc="http://schemas.openxmlformats.org/markup-compatibility/2006">
    <mc:Choice xmlns:a14="http://schemas.microsoft.com/office/drawing/2010/main" Requires="a14">
      <xdr:twoCellAnchor editAs="oneCell">
        <xdr:from>
          <xdr:col>16</xdr:col>
          <xdr:colOff>546400</xdr:colOff>
          <xdr:row>2</xdr:row>
          <xdr:rowOff>163157</xdr:rowOff>
        </xdr:from>
        <xdr:to>
          <xdr:col>30</xdr:col>
          <xdr:colOff>566447</xdr:colOff>
          <xdr:row>18</xdr:row>
          <xdr:rowOff>124330</xdr:rowOff>
        </xdr:to>
        <xdr:pic>
          <xdr:nvPicPr>
            <xdr:cNvPr id="13" name="그림 12">
              <a:extLst>
                <a:ext uri="{FF2B5EF4-FFF2-40B4-BE49-F238E27FC236}">
                  <a16:creationId xmlns:a16="http://schemas.microsoft.com/office/drawing/2014/main" id="{00000000-0008-0000-0C00-00000D000000}"/>
                </a:ext>
              </a:extLst>
            </xdr:cNvPr>
            <xdr:cNvPicPr>
              <a:picLocks noChangeAspect="1" noChangeArrowheads="1"/>
              <a:extLst>
                <a:ext uri="{84589F7E-364E-4C9E-8A38-B11213B215E9}">
                  <a14:cameraTool cellRange="$B$4:$P$24" spid="_x0000_s727483"/>
                </a:ext>
              </a:extLst>
            </xdr:cNvPicPr>
          </xdr:nvPicPr>
          <xdr:blipFill>
            <a:blip xmlns:r="http://schemas.openxmlformats.org/officeDocument/2006/relationships" r:embed="rId2"/>
            <a:srcRect/>
            <a:stretch>
              <a:fillRect/>
            </a:stretch>
          </xdr:blipFill>
          <xdr:spPr bwMode="auto">
            <a:xfrm>
              <a:off x="13034235" y="629322"/>
              <a:ext cx="9684000" cy="5599973"/>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71</xdr:row>
          <xdr:rowOff>0</xdr:rowOff>
        </xdr:from>
        <xdr:to>
          <xdr:col>9</xdr:col>
          <xdr:colOff>15765</xdr:colOff>
          <xdr:row>105</xdr:row>
          <xdr:rowOff>97453</xdr:rowOff>
        </xdr:to>
        <xdr:pic>
          <xdr:nvPicPr>
            <xdr:cNvPr id="3" name="그림 3">
              <a:extLst>
                <a:ext uri="{FF2B5EF4-FFF2-40B4-BE49-F238E27FC236}">
                  <a16:creationId xmlns:a16="http://schemas.microsoft.com/office/drawing/2014/main" id="{00000000-0008-0000-1000-000003000000}"/>
                </a:ext>
              </a:extLst>
            </xdr:cNvPr>
            <xdr:cNvPicPr>
              <a:picLocks noChangeArrowheads="1"/>
              <a:extLst>
                <a:ext uri="{84589F7E-364E-4C9E-8A38-B11213B215E9}">
                  <a14:cameraTool cellRange="$A$38:$I$68" spid="_x0000_s449472"/>
                </a:ext>
              </a:extLst>
            </xdr:cNvPicPr>
          </xdr:nvPicPr>
          <xdr:blipFill>
            <a:blip xmlns:r="http://schemas.openxmlformats.org/officeDocument/2006/relationships" r:embed="rId1"/>
            <a:srcRect/>
            <a:stretch>
              <a:fillRect/>
            </a:stretch>
          </xdr:blipFill>
          <xdr:spPr bwMode="auto">
            <a:xfrm>
              <a:off x="0" y="12668250"/>
              <a:ext cx="9820800" cy="5713200"/>
            </a:xfrm>
            <a:prstGeom prst="rect">
              <a:avLst/>
            </a:prstGeom>
            <a:solidFill>
              <a:srgbClr val="FFFFFF"/>
            </a:solidFill>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374613</xdr:colOff>
          <xdr:row>37</xdr:row>
          <xdr:rowOff>6050</xdr:rowOff>
        </xdr:from>
        <xdr:to>
          <xdr:col>13</xdr:col>
          <xdr:colOff>1314003</xdr:colOff>
          <xdr:row>70</xdr:row>
          <xdr:rowOff>11205</xdr:rowOff>
        </xdr:to>
        <xdr:pic>
          <xdr:nvPicPr>
            <xdr:cNvPr id="9" name="그림 8">
              <a:extLst>
                <a:ext uri="{FF2B5EF4-FFF2-40B4-BE49-F238E27FC236}">
                  <a16:creationId xmlns:a16="http://schemas.microsoft.com/office/drawing/2014/main" id="{00000000-0008-0000-1700-000009000000}"/>
                </a:ext>
              </a:extLst>
            </xdr:cNvPr>
            <xdr:cNvPicPr>
              <a:picLocks noChangeAspect="1" noChangeArrowheads="1"/>
              <a:extLst>
                <a:ext uri="{84589F7E-364E-4C9E-8A38-B11213B215E9}">
                  <a14:cameraTool cellRange="$A$3:$N$29" spid="_x0000_s595638"/>
                </a:ext>
              </a:extLst>
            </xdr:cNvPicPr>
          </xdr:nvPicPr>
          <xdr:blipFill>
            <a:blip xmlns:r="http://schemas.openxmlformats.org/officeDocument/2006/relationships" r:embed="rId1"/>
            <a:srcRect/>
            <a:stretch>
              <a:fillRect/>
            </a:stretch>
          </xdr:blipFill>
          <xdr:spPr bwMode="auto">
            <a:xfrm>
              <a:off x="374613" y="9587079"/>
              <a:ext cx="9657566" cy="5552067"/>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2</xdr:col>
      <xdr:colOff>32654</xdr:colOff>
      <xdr:row>5</xdr:row>
      <xdr:rowOff>54430</xdr:rowOff>
    </xdr:from>
    <xdr:to>
      <xdr:col>4</xdr:col>
      <xdr:colOff>26894</xdr:colOff>
      <xdr:row>8</xdr:row>
      <xdr:rowOff>600635</xdr:rowOff>
    </xdr:to>
    <xdr:graphicFrame macro="">
      <xdr:nvGraphicFramePr>
        <xdr:cNvPr id="3" name="차트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674033</xdr:colOff>
      <xdr:row>45</xdr:row>
      <xdr:rowOff>17929</xdr:rowOff>
    </xdr:from>
    <xdr:to>
      <xdr:col>3</xdr:col>
      <xdr:colOff>3056964</xdr:colOff>
      <xdr:row>47</xdr:row>
      <xdr:rowOff>457200</xdr:rowOff>
    </xdr:to>
    <xdr:graphicFrame macro="">
      <xdr:nvGraphicFramePr>
        <xdr:cNvPr id="5" name="차트 4">
          <a:extLst>
            <a:ext uri="{FF2B5EF4-FFF2-40B4-BE49-F238E27FC236}">
              <a16:creationId xmlns:a16="http://schemas.microsoft.com/office/drawing/2014/main" id="{00000000-0008-0000-1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35859</xdr:colOff>
      <xdr:row>10</xdr:row>
      <xdr:rowOff>26894</xdr:rowOff>
    </xdr:from>
    <xdr:to>
      <xdr:col>3</xdr:col>
      <xdr:colOff>3045022</xdr:colOff>
      <xdr:row>18</xdr:row>
      <xdr:rowOff>412375</xdr:rowOff>
    </xdr:to>
    <xdr:graphicFrame macro="">
      <xdr:nvGraphicFramePr>
        <xdr:cNvPr id="8" name="차트 7">
          <a:extLst>
            <a:ext uri="{FF2B5EF4-FFF2-40B4-BE49-F238E27FC236}">
              <a16:creationId xmlns:a16="http://schemas.microsoft.com/office/drawing/2014/main" id="{00000000-0008-0000-1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654425</xdr:colOff>
      <xdr:row>55</xdr:row>
      <xdr:rowOff>44824</xdr:rowOff>
    </xdr:from>
    <xdr:to>
      <xdr:col>3</xdr:col>
      <xdr:colOff>3052707</xdr:colOff>
      <xdr:row>58</xdr:row>
      <xdr:rowOff>807367</xdr:rowOff>
    </xdr:to>
    <xdr:graphicFrame macro="">
      <xdr:nvGraphicFramePr>
        <xdr:cNvPr id="11" name="차트 10">
          <a:extLst>
            <a:ext uri="{FF2B5EF4-FFF2-40B4-BE49-F238E27FC236}">
              <a16:creationId xmlns:a16="http://schemas.microsoft.com/office/drawing/2014/main" id="{00000000-0008-0000-18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2206517</xdr:colOff>
      <xdr:row>54</xdr:row>
      <xdr:rowOff>68275</xdr:rowOff>
    </xdr:from>
    <xdr:to>
      <xdr:col>4</xdr:col>
      <xdr:colOff>9604</xdr:colOff>
      <xdr:row>55</xdr:row>
      <xdr:rowOff>311843</xdr:rowOff>
    </xdr:to>
    <xdr:sp macro="" textlink="">
      <xdr:nvSpPr>
        <xdr:cNvPr id="12" name="TextBox 11">
          <a:extLst>
            <a:ext uri="{FF2B5EF4-FFF2-40B4-BE49-F238E27FC236}">
              <a16:creationId xmlns:a16="http://schemas.microsoft.com/office/drawing/2014/main" id="{00000000-0008-0000-1800-00000C000000}"/>
            </a:ext>
          </a:extLst>
        </xdr:cNvPr>
        <xdr:cNvSpPr txBox="1"/>
      </xdr:nvSpPr>
      <xdr:spPr>
        <a:xfrm flipH="1">
          <a:off x="3120917" y="10081851"/>
          <a:ext cx="904875" cy="333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2275627</xdr:colOff>
      <xdr:row>9</xdr:row>
      <xdr:rowOff>55707</xdr:rowOff>
    </xdr:from>
    <xdr:to>
      <xdr:col>4</xdr:col>
      <xdr:colOff>48663</xdr:colOff>
      <xdr:row>10</xdr:row>
      <xdr:rowOff>289432</xdr:rowOff>
    </xdr:to>
    <xdr:sp macro="" textlink="">
      <xdr:nvSpPr>
        <xdr:cNvPr id="13" name="TextBox 12">
          <a:extLst>
            <a:ext uri="{FF2B5EF4-FFF2-40B4-BE49-F238E27FC236}">
              <a16:creationId xmlns:a16="http://schemas.microsoft.com/office/drawing/2014/main" id="{00000000-0008-0000-1800-00000D000000}"/>
            </a:ext>
          </a:extLst>
        </xdr:cNvPr>
        <xdr:cNvSpPr txBox="1"/>
      </xdr:nvSpPr>
      <xdr:spPr>
        <a:xfrm flipH="1">
          <a:off x="3190027" y="2933378"/>
          <a:ext cx="874824" cy="323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1</xdr:col>
      <xdr:colOff>32657</xdr:colOff>
      <xdr:row>61</xdr:row>
      <xdr:rowOff>54429</xdr:rowOff>
    </xdr:from>
    <xdr:to>
      <xdr:col>10</xdr:col>
      <xdr:colOff>3854823</xdr:colOff>
      <xdr:row>69</xdr:row>
      <xdr:rowOff>35860</xdr:rowOff>
    </xdr:to>
    <xdr:sp macro="" textlink="">
      <xdr:nvSpPr>
        <xdr:cNvPr id="25" name="직사각형 24">
          <a:extLst>
            <a:ext uri="{FF2B5EF4-FFF2-40B4-BE49-F238E27FC236}">
              <a16:creationId xmlns:a16="http://schemas.microsoft.com/office/drawing/2014/main" id="{00000000-0008-0000-1800-000019000000}"/>
            </a:ext>
          </a:extLst>
        </xdr:cNvPr>
        <xdr:cNvSpPr/>
      </xdr:nvSpPr>
      <xdr:spPr>
        <a:xfrm>
          <a:off x="185057" y="19229935"/>
          <a:ext cx="10285719" cy="1344066"/>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200" b="1">
              <a:solidFill>
                <a:sysClr val="windowText" lastClr="000000"/>
              </a:solidFill>
              <a:latin typeface="+mn-ea"/>
            </a:rPr>
            <a:t># </a:t>
          </a:r>
          <a:r>
            <a:rPr lang="ko-KR" altLang="en-US" sz="1200" b="1">
              <a:solidFill>
                <a:sysClr val="windowText" lastClr="000000"/>
              </a:solidFill>
              <a:latin typeface="+mn-ea"/>
            </a:rPr>
            <a:t>작성방법</a:t>
          </a:r>
          <a:endParaRPr lang="en-US" altLang="ko-KR" sz="1200" b="1">
            <a:solidFill>
              <a:sysClr val="windowText" lastClr="000000"/>
            </a:solidFill>
            <a:latin typeface="+mn-ea"/>
          </a:endParaRPr>
        </a:p>
        <a:p>
          <a:r>
            <a:rPr lang="en-US" altLang="ko-KR" sz="1200" b="1">
              <a:solidFill>
                <a:sysClr val="windowText" lastClr="000000"/>
              </a:solidFill>
              <a:latin typeface="+mn-ea"/>
            </a:rPr>
            <a:t> 1) </a:t>
          </a:r>
          <a:r>
            <a:rPr lang="ko-KR" altLang="en-US" sz="1200" b="1">
              <a:solidFill>
                <a:sysClr val="windowText" lastClr="000000"/>
              </a:solidFill>
              <a:latin typeface="+mn-ea"/>
            </a:rPr>
            <a:t>우측 미달성 원인분석 및 개선계획</a:t>
          </a:r>
          <a:r>
            <a:rPr lang="ko-KR" altLang="en-US" sz="1200" b="1" baseline="0">
              <a:solidFill>
                <a:sysClr val="windowText" lastClr="000000"/>
              </a:solidFill>
              <a:latin typeface="+mn-ea"/>
            </a:rPr>
            <a:t> 요약하여 작성 </a:t>
          </a:r>
          <a:endParaRPr lang="en-US" altLang="ko-KR" sz="1200" b="1" baseline="0">
            <a:solidFill>
              <a:sysClr val="windowText" lastClr="000000"/>
            </a:solidFill>
            <a:latin typeface="+mn-ea"/>
          </a:endParaRPr>
        </a:p>
        <a:p>
          <a:r>
            <a:rPr lang="en-US" altLang="ko-KR" sz="1200" b="1" baseline="0">
              <a:solidFill>
                <a:sysClr val="windowText" lastClr="000000"/>
              </a:solidFill>
              <a:latin typeface="+mn-ea"/>
            </a:rPr>
            <a:t>    (</a:t>
          </a:r>
          <a:r>
            <a:rPr lang="ko-KR" altLang="en-US" sz="1200" b="1" baseline="0">
              <a:solidFill>
                <a:sysClr val="windowText" lastClr="000000"/>
              </a:solidFill>
              <a:latin typeface="+mn-ea"/>
            </a:rPr>
            <a:t>그래프는 각 항목별 시트 작성시 자동 표기 </a:t>
          </a:r>
          <a:r>
            <a:rPr lang="en-US" altLang="ko-KR" sz="1200" b="1" baseline="0">
              <a:solidFill>
                <a:sysClr val="windowText" lastClr="000000"/>
              </a:solidFill>
              <a:latin typeface="+mn-ea"/>
            </a:rPr>
            <a:t>:</a:t>
          </a:r>
          <a:r>
            <a:rPr lang="ko-KR" altLang="en-US" sz="1200" b="1" baseline="0">
              <a:solidFill>
                <a:sysClr val="windowText" lastClr="000000"/>
              </a:solidFill>
              <a:latin typeface="+mn-ea"/>
            </a:rPr>
            <a:t> 보고서</a:t>
          </a:r>
          <a:r>
            <a:rPr lang="en-US" altLang="ko-KR" sz="1200" b="1" baseline="0">
              <a:solidFill>
                <a:sysClr val="windowText" lastClr="000000"/>
              </a:solidFill>
              <a:latin typeface="+mn-ea"/>
            </a:rPr>
            <a:t>_</a:t>
          </a:r>
          <a:r>
            <a:rPr lang="ko-KR" altLang="en-US" sz="1200" b="1" baseline="0">
              <a:solidFill>
                <a:sysClr val="windowText" lastClr="000000"/>
              </a:solidFill>
              <a:latin typeface="+mn-ea"/>
            </a:rPr>
            <a:t>제조 시트에서 차출</a:t>
          </a:r>
          <a:r>
            <a:rPr lang="en-US" altLang="ko-KR" sz="1200" b="1" baseline="0">
              <a:solidFill>
                <a:sysClr val="windowText" lastClr="000000"/>
              </a:solidFill>
              <a:latin typeface="+mn-ea"/>
            </a:rPr>
            <a:t>)</a:t>
          </a:r>
        </a:p>
        <a:p>
          <a:r>
            <a:rPr lang="en-US" altLang="ko-KR" sz="1200" b="1" baseline="0">
              <a:solidFill>
                <a:sysClr val="windowText" lastClr="000000"/>
              </a:solidFill>
              <a:latin typeface="+mn-ea"/>
            </a:rPr>
            <a:t>    (</a:t>
          </a:r>
          <a:r>
            <a:rPr lang="ko-KR" altLang="en-US" sz="1200" b="1" baseline="0">
              <a:solidFill>
                <a:srgbClr val="FF0000"/>
              </a:solidFill>
              <a:latin typeface="+mn-ea"/>
            </a:rPr>
            <a:t>가운데 당월 세부내용 → 각 항목별 시트 작성시 당월내용 자동수식</a:t>
          </a:r>
          <a:r>
            <a:rPr lang="en-US" altLang="ko-KR" sz="1200" b="1" baseline="0">
              <a:solidFill>
                <a:sysClr val="windowText" lastClr="000000"/>
              </a:solidFill>
              <a:latin typeface="+mn-ea"/>
            </a:rPr>
            <a:t>)</a:t>
          </a:r>
        </a:p>
      </xdr:txBody>
    </xdr:sp>
    <xdr:clientData/>
  </xdr:twoCellAnchor>
  <xdr:twoCellAnchor>
    <xdr:from>
      <xdr:col>10</xdr:col>
      <xdr:colOff>618567</xdr:colOff>
      <xdr:row>55</xdr:row>
      <xdr:rowOff>555812</xdr:rowOff>
    </xdr:from>
    <xdr:to>
      <xdr:col>10</xdr:col>
      <xdr:colOff>3487273</xdr:colOff>
      <xdr:row>58</xdr:row>
      <xdr:rowOff>134469</xdr:rowOff>
    </xdr:to>
    <xdr:sp macro="" textlink="">
      <xdr:nvSpPr>
        <xdr:cNvPr id="23" name="직사각형 22">
          <a:extLst>
            <a:ext uri="{FF2B5EF4-FFF2-40B4-BE49-F238E27FC236}">
              <a16:creationId xmlns:a16="http://schemas.microsoft.com/office/drawing/2014/main" id="{00000000-0008-0000-1800-000017000000}"/>
            </a:ext>
          </a:extLst>
        </xdr:cNvPr>
        <xdr:cNvSpPr/>
      </xdr:nvSpPr>
      <xdr:spPr>
        <a:xfrm>
          <a:off x="7234520" y="10381130"/>
          <a:ext cx="2868706" cy="135366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ko-KR" altLang="en-US" sz="1600">
              <a:latin typeface="현대하모니 M" panose="02020603020101020101" pitchFamily="18" charset="-127"/>
              <a:ea typeface="현대하모니 M" panose="02020603020101020101" pitchFamily="18" charset="-127"/>
            </a:rPr>
            <a:t>고객클레임 </a:t>
          </a:r>
          <a:r>
            <a:rPr lang="en-US" altLang="ko-KR" sz="1600">
              <a:latin typeface="현대하모니 M" panose="02020603020101020101" pitchFamily="18" charset="-127"/>
              <a:ea typeface="현대하모니 M" panose="02020603020101020101" pitchFamily="18" charset="-127"/>
            </a:rPr>
            <a:t>: </a:t>
          </a:r>
          <a:r>
            <a:rPr lang="ko-KR" altLang="en-US" sz="1600">
              <a:latin typeface="현대하모니 M" panose="02020603020101020101" pitchFamily="18" charset="-127"/>
              <a:ea typeface="현대하모니 M" panose="02020603020101020101" pitchFamily="18" charset="-127"/>
            </a:rPr>
            <a:t>필드클레임</a:t>
          </a:r>
          <a:r>
            <a:rPr lang="en-US" altLang="ko-KR" sz="1600">
              <a:latin typeface="현대하모니 M" panose="02020603020101020101" pitchFamily="18" charset="-127"/>
              <a:ea typeface="현대하모니 M" panose="02020603020101020101" pitchFamily="18" charset="-127"/>
            </a:rPr>
            <a:t>+</a:t>
          </a:r>
          <a:r>
            <a:rPr lang="ko-KR" altLang="en-US" sz="1600">
              <a:latin typeface="현대하모니 M" panose="02020603020101020101" pitchFamily="18" charset="-127"/>
              <a:ea typeface="현대하모니 M" panose="02020603020101020101" pitchFamily="18" charset="-127"/>
            </a:rPr>
            <a:t>고객클레임</a:t>
          </a:r>
          <a:endParaRPr lang="en-US" altLang="ko-KR" sz="1600">
            <a:latin typeface="현대하모니 M" panose="02020603020101020101" pitchFamily="18" charset="-127"/>
            <a:ea typeface="현대하모니 M" panose="02020603020101020101" pitchFamily="18" charset="-127"/>
          </a:endParaRPr>
        </a:p>
        <a:p>
          <a:pPr algn="l"/>
          <a:endParaRPr lang="en-US" altLang="ko-KR" sz="1600">
            <a:latin typeface="현대하모니 M" panose="02020603020101020101" pitchFamily="18" charset="-127"/>
            <a:ea typeface="현대하모니 M" panose="02020603020101020101" pitchFamily="18" charset="-127"/>
          </a:endParaRPr>
        </a:p>
        <a:p>
          <a:pPr algn="l"/>
          <a:r>
            <a:rPr lang="ko-KR" altLang="en-US" sz="1600">
              <a:latin typeface="현대하모니 M" panose="02020603020101020101" pitchFamily="18" charset="-127"/>
              <a:ea typeface="현대하모니 M" panose="02020603020101020101" pitchFamily="18" charset="-127"/>
            </a:rPr>
            <a:t>협력사 클레임 </a:t>
          </a:r>
          <a:r>
            <a:rPr lang="en-US" altLang="ko-KR" sz="1600">
              <a:latin typeface="현대하모니 M" panose="02020603020101020101" pitchFamily="18" charset="-127"/>
              <a:ea typeface="현대하모니 M" panose="02020603020101020101" pitchFamily="18" charset="-127"/>
            </a:rPr>
            <a:t>: </a:t>
          </a:r>
          <a:r>
            <a:rPr lang="ko-KR" altLang="en-US" sz="1600">
              <a:latin typeface="현대하모니 M" panose="02020603020101020101" pitchFamily="18" charset="-127"/>
              <a:ea typeface="현대하모니 M" panose="02020603020101020101" pitchFamily="18" charset="-127"/>
            </a:rPr>
            <a:t>참고사항</a:t>
          </a:r>
        </a:p>
      </xdr:txBody>
    </xdr:sp>
    <xdr:clientData/>
  </xdr:twoCellAnchor>
  <xdr:twoCellAnchor>
    <xdr:from>
      <xdr:col>3</xdr:col>
      <xdr:colOff>2251341</xdr:colOff>
      <xdr:row>29</xdr:row>
      <xdr:rowOff>68275</xdr:rowOff>
    </xdr:from>
    <xdr:to>
      <xdr:col>4</xdr:col>
      <xdr:colOff>54428</xdr:colOff>
      <xdr:row>30</xdr:row>
      <xdr:rowOff>311843</xdr:rowOff>
    </xdr:to>
    <xdr:sp macro="" textlink="">
      <xdr:nvSpPr>
        <xdr:cNvPr id="21" name="TextBox 20">
          <a:extLst>
            <a:ext uri="{FF2B5EF4-FFF2-40B4-BE49-F238E27FC236}">
              <a16:creationId xmlns:a16="http://schemas.microsoft.com/office/drawing/2014/main" id="{00000000-0008-0000-1800-000015000000}"/>
            </a:ext>
          </a:extLst>
        </xdr:cNvPr>
        <xdr:cNvSpPr txBox="1"/>
      </xdr:nvSpPr>
      <xdr:spPr>
        <a:xfrm flipH="1">
          <a:off x="3165741" y="9965310"/>
          <a:ext cx="904875" cy="33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10</xdr:col>
      <xdr:colOff>618567</xdr:colOff>
      <xdr:row>30</xdr:row>
      <xdr:rowOff>555812</xdr:rowOff>
    </xdr:from>
    <xdr:to>
      <xdr:col>10</xdr:col>
      <xdr:colOff>3487273</xdr:colOff>
      <xdr:row>33</xdr:row>
      <xdr:rowOff>134469</xdr:rowOff>
    </xdr:to>
    <xdr:sp macro="" textlink="">
      <xdr:nvSpPr>
        <xdr:cNvPr id="22" name="직사각형 21">
          <a:extLst>
            <a:ext uri="{FF2B5EF4-FFF2-40B4-BE49-F238E27FC236}">
              <a16:creationId xmlns:a16="http://schemas.microsoft.com/office/drawing/2014/main" id="{00000000-0008-0000-1800-000016000000}"/>
            </a:ext>
          </a:extLst>
        </xdr:cNvPr>
        <xdr:cNvSpPr/>
      </xdr:nvSpPr>
      <xdr:spPr>
        <a:xfrm>
          <a:off x="7042675" y="12586447"/>
          <a:ext cx="0" cy="2052916"/>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ko-KR" altLang="en-US" sz="1600">
              <a:latin typeface="현대하모니 M" panose="02020603020101020101" pitchFamily="18" charset="-127"/>
              <a:ea typeface="현대하모니 M" panose="02020603020101020101" pitchFamily="18" charset="-127"/>
            </a:rPr>
            <a:t>고객클레임 </a:t>
          </a:r>
          <a:r>
            <a:rPr lang="en-US" altLang="ko-KR" sz="1600">
              <a:latin typeface="현대하모니 M" panose="02020603020101020101" pitchFamily="18" charset="-127"/>
              <a:ea typeface="현대하모니 M" panose="02020603020101020101" pitchFamily="18" charset="-127"/>
            </a:rPr>
            <a:t>: </a:t>
          </a:r>
          <a:r>
            <a:rPr lang="ko-KR" altLang="en-US" sz="1600">
              <a:latin typeface="현대하모니 M" panose="02020603020101020101" pitchFamily="18" charset="-127"/>
              <a:ea typeface="현대하모니 M" panose="02020603020101020101" pitchFamily="18" charset="-127"/>
            </a:rPr>
            <a:t>필드클레임</a:t>
          </a:r>
          <a:r>
            <a:rPr lang="en-US" altLang="ko-KR" sz="1600">
              <a:latin typeface="현대하모니 M" panose="02020603020101020101" pitchFamily="18" charset="-127"/>
              <a:ea typeface="현대하모니 M" panose="02020603020101020101" pitchFamily="18" charset="-127"/>
            </a:rPr>
            <a:t>+</a:t>
          </a:r>
          <a:r>
            <a:rPr lang="ko-KR" altLang="en-US" sz="1600">
              <a:latin typeface="현대하모니 M" panose="02020603020101020101" pitchFamily="18" charset="-127"/>
              <a:ea typeface="현대하모니 M" panose="02020603020101020101" pitchFamily="18" charset="-127"/>
            </a:rPr>
            <a:t>고객클레임</a:t>
          </a:r>
          <a:endParaRPr lang="en-US" altLang="ko-KR" sz="1600">
            <a:latin typeface="현대하모니 M" panose="02020603020101020101" pitchFamily="18" charset="-127"/>
            <a:ea typeface="현대하모니 M" panose="02020603020101020101" pitchFamily="18" charset="-127"/>
          </a:endParaRPr>
        </a:p>
        <a:p>
          <a:pPr algn="l"/>
          <a:endParaRPr lang="en-US" altLang="ko-KR" sz="1600">
            <a:latin typeface="현대하모니 M" panose="02020603020101020101" pitchFamily="18" charset="-127"/>
            <a:ea typeface="현대하모니 M" panose="02020603020101020101" pitchFamily="18" charset="-127"/>
          </a:endParaRPr>
        </a:p>
        <a:p>
          <a:pPr algn="l"/>
          <a:r>
            <a:rPr lang="ko-KR" altLang="en-US" sz="1600">
              <a:latin typeface="현대하모니 M" panose="02020603020101020101" pitchFamily="18" charset="-127"/>
              <a:ea typeface="현대하모니 M" panose="02020603020101020101" pitchFamily="18" charset="-127"/>
            </a:rPr>
            <a:t>협력사 클레임 </a:t>
          </a:r>
          <a:r>
            <a:rPr lang="en-US" altLang="ko-KR" sz="1600">
              <a:latin typeface="현대하모니 M" panose="02020603020101020101" pitchFamily="18" charset="-127"/>
              <a:ea typeface="현대하모니 M" panose="02020603020101020101" pitchFamily="18" charset="-127"/>
            </a:rPr>
            <a:t>: </a:t>
          </a:r>
          <a:r>
            <a:rPr lang="ko-KR" altLang="en-US" sz="1600">
              <a:latin typeface="현대하모니 M" panose="02020603020101020101" pitchFamily="18" charset="-127"/>
              <a:ea typeface="현대하모니 M" panose="02020603020101020101" pitchFamily="18" charset="-127"/>
            </a:rPr>
            <a:t>참고사항</a:t>
          </a:r>
        </a:p>
      </xdr:txBody>
    </xdr:sp>
    <xdr:clientData/>
  </xdr:twoCellAnchor>
  <xdr:twoCellAnchor>
    <xdr:from>
      <xdr:col>3</xdr:col>
      <xdr:colOff>2260305</xdr:colOff>
      <xdr:row>23</xdr:row>
      <xdr:rowOff>14486</xdr:rowOff>
    </xdr:from>
    <xdr:to>
      <xdr:col>4</xdr:col>
      <xdr:colOff>63392</xdr:colOff>
      <xdr:row>24</xdr:row>
      <xdr:rowOff>284949</xdr:rowOff>
    </xdr:to>
    <xdr:sp macro="" textlink="">
      <xdr:nvSpPr>
        <xdr:cNvPr id="26" name="TextBox 25">
          <a:extLst>
            <a:ext uri="{FF2B5EF4-FFF2-40B4-BE49-F238E27FC236}">
              <a16:creationId xmlns:a16="http://schemas.microsoft.com/office/drawing/2014/main" id="{00000000-0008-0000-1800-00001A000000}"/>
            </a:ext>
          </a:extLst>
        </xdr:cNvPr>
        <xdr:cNvSpPr txBox="1"/>
      </xdr:nvSpPr>
      <xdr:spPr>
        <a:xfrm flipH="1">
          <a:off x="3174705" y="7374510"/>
          <a:ext cx="904875" cy="33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53789</xdr:colOff>
      <xdr:row>24</xdr:row>
      <xdr:rowOff>17930</xdr:rowOff>
    </xdr:from>
    <xdr:to>
      <xdr:col>3</xdr:col>
      <xdr:colOff>3062952</xdr:colOff>
      <xdr:row>28</xdr:row>
      <xdr:rowOff>744071</xdr:rowOff>
    </xdr:to>
    <xdr:graphicFrame macro="">
      <xdr:nvGraphicFramePr>
        <xdr:cNvPr id="30" name="차트 29">
          <a:extLst>
            <a:ext uri="{FF2B5EF4-FFF2-40B4-BE49-F238E27FC236}">
              <a16:creationId xmlns:a16="http://schemas.microsoft.com/office/drawing/2014/main" id="{00000000-0008-0000-18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44824</xdr:colOff>
      <xdr:row>30</xdr:row>
      <xdr:rowOff>98613</xdr:rowOff>
    </xdr:from>
    <xdr:to>
      <xdr:col>3</xdr:col>
      <xdr:colOff>3053987</xdr:colOff>
      <xdr:row>33</xdr:row>
      <xdr:rowOff>555812</xdr:rowOff>
    </xdr:to>
    <xdr:graphicFrame macro="">
      <xdr:nvGraphicFramePr>
        <xdr:cNvPr id="31" name="차트 30">
          <a:extLst>
            <a:ext uri="{FF2B5EF4-FFF2-40B4-BE49-F238E27FC236}">
              <a16:creationId xmlns:a16="http://schemas.microsoft.com/office/drawing/2014/main" id="{00000000-0008-0000-18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32654</xdr:colOff>
      <xdr:row>5</xdr:row>
      <xdr:rowOff>54430</xdr:rowOff>
    </xdr:from>
    <xdr:to>
      <xdr:col>4</xdr:col>
      <xdr:colOff>26894</xdr:colOff>
      <xdr:row>8</xdr:row>
      <xdr:rowOff>600635</xdr:rowOff>
    </xdr:to>
    <xdr:graphicFrame macro="">
      <xdr:nvGraphicFramePr>
        <xdr:cNvPr id="27" name="차트 26">
          <a:extLst>
            <a:ext uri="{FF2B5EF4-FFF2-40B4-BE49-F238E27FC236}">
              <a16:creationId xmlns:a16="http://schemas.microsoft.com/office/drawing/2014/main" id="{00000000-0008-0000-18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35859</xdr:colOff>
      <xdr:row>10</xdr:row>
      <xdr:rowOff>26894</xdr:rowOff>
    </xdr:from>
    <xdr:to>
      <xdr:col>3</xdr:col>
      <xdr:colOff>3045022</xdr:colOff>
      <xdr:row>18</xdr:row>
      <xdr:rowOff>412375</xdr:rowOff>
    </xdr:to>
    <xdr:graphicFrame macro="">
      <xdr:nvGraphicFramePr>
        <xdr:cNvPr id="29" name="차트 28">
          <a:extLst>
            <a:ext uri="{FF2B5EF4-FFF2-40B4-BE49-F238E27FC236}">
              <a16:creationId xmlns:a16="http://schemas.microsoft.com/office/drawing/2014/main" id="{00000000-0008-0000-18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2275627</xdr:colOff>
      <xdr:row>9</xdr:row>
      <xdr:rowOff>55707</xdr:rowOff>
    </xdr:from>
    <xdr:to>
      <xdr:col>4</xdr:col>
      <xdr:colOff>48663</xdr:colOff>
      <xdr:row>10</xdr:row>
      <xdr:rowOff>289432</xdr:rowOff>
    </xdr:to>
    <xdr:sp macro="" textlink="">
      <xdr:nvSpPr>
        <xdr:cNvPr id="33" name="TextBox 32">
          <a:extLst>
            <a:ext uri="{FF2B5EF4-FFF2-40B4-BE49-F238E27FC236}">
              <a16:creationId xmlns:a16="http://schemas.microsoft.com/office/drawing/2014/main" id="{00000000-0008-0000-1800-000021000000}"/>
            </a:ext>
          </a:extLst>
        </xdr:cNvPr>
        <xdr:cNvSpPr txBox="1"/>
      </xdr:nvSpPr>
      <xdr:spPr>
        <a:xfrm flipH="1">
          <a:off x="3190027" y="3740201"/>
          <a:ext cx="874824" cy="323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2242376</xdr:colOff>
      <xdr:row>44</xdr:row>
      <xdr:rowOff>32416</xdr:rowOff>
    </xdr:from>
    <xdr:to>
      <xdr:col>4</xdr:col>
      <xdr:colOff>45463</xdr:colOff>
      <xdr:row>45</xdr:row>
      <xdr:rowOff>302878</xdr:rowOff>
    </xdr:to>
    <xdr:sp macro="" textlink="">
      <xdr:nvSpPr>
        <xdr:cNvPr id="38" name="TextBox 37">
          <a:extLst>
            <a:ext uri="{FF2B5EF4-FFF2-40B4-BE49-F238E27FC236}">
              <a16:creationId xmlns:a16="http://schemas.microsoft.com/office/drawing/2014/main" id="{00000000-0008-0000-1800-000026000000}"/>
            </a:ext>
          </a:extLst>
        </xdr:cNvPr>
        <xdr:cNvSpPr txBox="1"/>
      </xdr:nvSpPr>
      <xdr:spPr>
        <a:xfrm flipH="1">
          <a:off x="3156776" y="14304228"/>
          <a:ext cx="904875" cy="333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고객불량율</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mc:AlternateContent xmlns:mc="http://schemas.openxmlformats.org/markup-compatibility/2006">
    <mc:Choice xmlns:a14="http://schemas.microsoft.com/office/drawing/2010/main" Requires="a14">
      <xdr:twoCellAnchor editAs="oneCell">
        <xdr:from>
          <xdr:col>19</xdr:col>
          <xdr:colOff>75304</xdr:colOff>
          <xdr:row>2</xdr:row>
          <xdr:rowOff>25549</xdr:rowOff>
        </xdr:from>
        <xdr:to>
          <xdr:col>33</xdr:col>
          <xdr:colOff>355327</xdr:colOff>
          <xdr:row>16</xdr:row>
          <xdr:rowOff>165403</xdr:rowOff>
        </xdr:to>
        <xdr:pic>
          <xdr:nvPicPr>
            <xdr:cNvPr id="40" name="그림 39">
              <a:extLst>
                <a:ext uri="{FF2B5EF4-FFF2-40B4-BE49-F238E27FC236}">
                  <a16:creationId xmlns:a16="http://schemas.microsoft.com/office/drawing/2014/main" id="{00000000-0008-0000-1800-000028000000}"/>
                </a:ext>
              </a:extLst>
            </xdr:cNvPr>
            <xdr:cNvPicPr>
              <a:picLocks noChangeAspect="1" noChangeArrowheads="1"/>
              <a:extLst>
                <a:ext uri="{84589F7E-364E-4C9E-8A38-B11213B215E9}">
                  <a14:cameraTool cellRange="$B$3:$R$19" spid="_x0000_s753464"/>
                </a:ext>
              </a:extLst>
            </xdr:cNvPicPr>
          </xdr:nvPicPr>
          <xdr:blipFill>
            <a:blip xmlns:r="http://schemas.openxmlformats.org/officeDocument/2006/relationships" r:embed="rId9"/>
            <a:srcRect/>
            <a:stretch>
              <a:fillRect/>
            </a:stretch>
          </xdr:blipFill>
          <xdr:spPr bwMode="auto">
            <a:xfrm>
              <a:off x="11720457" y="491714"/>
              <a:ext cx="9684000" cy="5464889"/>
            </a:xfrm>
            <a:prstGeom prst="rect">
              <a:avLst/>
            </a:prstGeom>
            <a:solidFill>
              <a:srgbClr val="FFFFFF" mc:Ignorable="a14" a14:legacySpreadsheetColorIndex="9"/>
            </a:solidFill>
            <a:ln w="9525">
              <a:noFill/>
              <a:miter lim="800000"/>
              <a:headEnd/>
              <a:tailEnd/>
            </a:ln>
          </xdr:spPr>
        </xdr:pic>
        <xdr:clientData/>
      </xdr:twoCellAnchor>
    </mc:Choice>
    <mc:Fallback/>
  </mc:AlternateContent>
  <xdr:twoCellAnchor>
    <xdr:from>
      <xdr:col>3</xdr:col>
      <xdr:colOff>0</xdr:colOff>
      <xdr:row>49</xdr:row>
      <xdr:rowOff>0</xdr:rowOff>
    </xdr:from>
    <xdr:to>
      <xdr:col>4</xdr:col>
      <xdr:colOff>43143</xdr:colOff>
      <xdr:row>53</xdr:row>
      <xdr:rowOff>439271</xdr:rowOff>
    </xdr:to>
    <xdr:graphicFrame macro="">
      <xdr:nvGraphicFramePr>
        <xdr:cNvPr id="41" name="차트 40">
          <a:extLst>
            <a:ext uri="{FF2B5EF4-FFF2-40B4-BE49-F238E27FC236}">
              <a16:creationId xmlns:a16="http://schemas.microsoft.com/office/drawing/2014/main" id="{00000000-0008-0000-18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2251341</xdr:colOff>
      <xdr:row>34</xdr:row>
      <xdr:rowOff>68275</xdr:rowOff>
    </xdr:from>
    <xdr:to>
      <xdr:col>4</xdr:col>
      <xdr:colOff>54428</xdr:colOff>
      <xdr:row>35</xdr:row>
      <xdr:rowOff>311843</xdr:rowOff>
    </xdr:to>
    <xdr:sp macro="" textlink="">
      <xdr:nvSpPr>
        <xdr:cNvPr id="2" name="TextBox 1">
          <a:extLst>
            <a:ext uri="{FF2B5EF4-FFF2-40B4-BE49-F238E27FC236}">
              <a16:creationId xmlns:a16="http://schemas.microsoft.com/office/drawing/2014/main" id="{79AFCA55-E83E-45DF-A06D-BBC024BC164B}"/>
            </a:ext>
          </a:extLst>
        </xdr:cNvPr>
        <xdr:cNvSpPr txBox="1"/>
      </xdr:nvSpPr>
      <xdr:spPr>
        <a:xfrm flipH="1">
          <a:off x="3159391" y="12007545"/>
          <a:ext cx="899347" cy="329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26894</xdr:colOff>
      <xdr:row>35</xdr:row>
      <xdr:rowOff>44823</xdr:rowOff>
    </xdr:from>
    <xdr:to>
      <xdr:col>3</xdr:col>
      <xdr:colOff>2886634</xdr:colOff>
      <xdr:row>39</xdr:row>
      <xdr:rowOff>8965</xdr:rowOff>
    </xdr:to>
    <xdr:graphicFrame macro="">
      <xdr:nvGraphicFramePr>
        <xdr:cNvPr id="4" name="차트 3">
          <a:extLst>
            <a:ext uri="{FF2B5EF4-FFF2-40B4-BE49-F238E27FC236}">
              <a16:creationId xmlns:a16="http://schemas.microsoft.com/office/drawing/2014/main" id="{F8866E93-4892-40A6-8F7E-3E82F724B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19</xdr:col>
          <xdr:colOff>44824</xdr:colOff>
          <xdr:row>21</xdr:row>
          <xdr:rowOff>55133</xdr:rowOff>
        </xdr:from>
        <xdr:to>
          <xdr:col>33</xdr:col>
          <xdr:colOff>331695</xdr:colOff>
          <xdr:row>36</xdr:row>
          <xdr:rowOff>448235</xdr:rowOff>
        </xdr:to>
        <xdr:pic>
          <xdr:nvPicPr>
            <xdr:cNvPr id="6" name="그림 5">
              <a:extLst>
                <a:ext uri="{FF2B5EF4-FFF2-40B4-BE49-F238E27FC236}">
                  <a16:creationId xmlns:a16="http://schemas.microsoft.com/office/drawing/2014/main" id="{5855110C-34E7-2DCB-305D-D9EAE7C25362}"/>
                </a:ext>
              </a:extLst>
            </xdr:cNvPr>
            <xdr:cNvPicPr>
              <a:picLocks noChangeAspect="1" noChangeArrowheads="1"/>
              <a:extLst>
                <a:ext uri="{84589F7E-364E-4C9E-8A38-B11213B215E9}">
                  <a14:cameraTool cellRange="$B$22:$R$39" spid="_x0000_s753465"/>
                </a:ext>
              </a:extLst>
            </xdr:cNvPicPr>
          </xdr:nvPicPr>
          <xdr:blipFill>
            <a:blip xmlns:r="http://schemas.openxmlformats.org/officeDocument/2006/relationships" r:embed="rId12"/>
            <a:srcRect/>
            <a:stretch>
              <a:fillRect/>
            </a:stretch>
          </xdr:blipFill>
          <xdr:spPr bwMode="auto">
            <a:xfrm>
              <a:off x="11887200" y="7119321"/>
              <a:ext cx="9690848" cy="579882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7</xdr:col>
          <xdr:colOff>328811</xdr:colOff>
          <xdr:row>10</xdr:row>
          <xdr:rowOff>29343</xdr:rowOff>
        </xdr:from>
        <xdr:ext cx="9684000" cy="5770531"/>
        <xdr:pic>
          <xdr:nvPicPr>
            <xdr:cNvPr id="16" name="그림 15">
              <a:extLst>
                <a:ext uri="{FF2B5EF4-FFF2-40B4-BE49-F238E27FC236}">
                  <a16:creationId xmlns:a16="http://schemas.microsoft.com/office/drawing/2014/main" id="{00000000-0008-0000-1900-000010000000}"/>
                </a:ext>
              </a:extLst>
            </xdr:cNvPr>
            <xdr:cNvPicPr>
              <a:picLocks noChangeAspect="1" noChangeArrowheads="1"/>
              <a:extLst>
                <a:ext uri="{84589F7E-364E-4C9E-8A38-B11213B215E9}">
                  <a14:cameraTool cellRange="$B$11:$F$17" spid="_x0000_s835614"/>
                </a:ext>
              </a:extLst>
            </xdr:cNvPicPr>
          </xdr:nvPicPr>
          <xdr:blipFill>
            <a:blip xmlns:r="http://schemas.openxmlformats.org/officeDocument/2006/relationships" r:embed="rId1"/>
            <a:srcRect/>
            <a:stretch>
              <a:fillRect/>
            </a:stretch>
          </xdr:blipFill>
          <xdr:spPr bwMode="auto">
            <a:xfrm>
              <a:off x="10978882" y="7272825"/>
              <a:ext cx="9684000" cy="5770531"/>
            </a:xfrm>
            <a:prstGeom prst="rect">
              <a:avLst/>
            </a:prstGeom>
            <a:noFill/>
            <a:ln w="9525">
              <a:noFill/>
              <a:miter lim="800000"/>
              <a:headEnd/>
              <a:tailEnd/>
            </a:ln>
          </xdr:spPr>
        </xdr:pic>
        <xdr:clientData/>
      </xdr:oneCellAnchor>
    </mc:Choice>
    <mc:Fallback/>
  </mc:AlternateContent>
  <xdr:twoCellAnchor>
    <xdr:from>
      <xdr:col>2</xdr:col>
      <xdr:colOff>8965</xdr:colOff>
      <xdr:row>12</xdr:row>
      <xdr:rowOff>24492</xdr:rowOff>
    </xdr:from>
    <xdr:to>
      <xdr:col>4</xdr:col>
      <xdr:colOff>0</xdr:colOff>
      <xdr:row>12</xdr:row>
      <xdr:rowOff>1745970</xdr:rowOff>
    </xdr:to>
    <xdr:graphicFrame macro="">
      <xdr:nvGraphicFramePr>
        <xdr:cNvPr id="17" name="차트 16">
          <a:extLst>
            <a:ext uri="{FF2B5EF4-FFF2-40B4-BE49-F238E27FC236}">
              <a16:creationId xmlns:a16="http://schemas.microsoft.com/office/drawing/2014/main" id="{00000000-0008-0000-19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xdr:colOff>
      <xdr:row>14</xdr:row>
      <xdr:rowOff>20250</xdr:rowOff>
    </xdr:from>
    <xdr:to>
      <xdr:col>3</xdr:col>
      <xdr:colOff>4514850</xdr:colOff>
      <xdr:row>14</xdr:row>
      <xdr:rowOff>1767790</xdr:rowOff>
    </xdr:to>
    <xdr:graphicFrame macro="">
      <xdr:nvGraphicFramePr>
        <xdr:cNvPr id="18" name="차트 17">
          <a:extLst>
            <a:ext uri="{FF2B5EF4-FFF2-40B4-BE49-F238E27FC236}">
              <a16:creationId xmlns:a16="http://schemas.microsoft.com/office/drawing/2014/main" id="{00000000-0008-0000-1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16</xdr:row>
      <xdr:rowOff>14967</xdr:rowOff>
    </xdr:from>
    <xdr:to>
      <xdr:col>3</xdr:col>
      <xdr:colOff>4524375</xdr:colOff>
      <xdr:row>16</xdr:row>
      <xdr:rowOff>1744706</xdr:rowOff>
    </xdr:to>
    <xdr:graphicFrame macro="">
      <xdr:nvGraphicFramePr>
        <xdr:cNvPr id="19" name="차트 18">
          <a:extLst>
            <a:ext uri="{FF2B5EF4-FFF2-40B4-BE49-F238E27FC236}">
              <a16:creationId xmlns:a16="http://schemas.microsoft.com/office/drawing/2014/main" id="{00000000-0008-0000-1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3801044</xdr:colOff>
      <xdr:row>12</xdr:row>
      <xdr:rowOff>35858</xdr:rowOff>
    </xdr:from>
    <xdr:to>
      <xdr:col>5</xdr:col>
      <xdr:colOff>112628</xdr:colOff>
      <xdr:row>12</xdr:row>
      <xdr:rowOff>264458</xdr:rowOff>
    </xdr:to>
    <xdr:sp macro="" textlink="">
      <xdr:nvSpPr>
        <xdr:cNvPr id="20" name="TextBox 19">
          <a:extLst>
            <a:ext uri="{FF2B5EF4-FFF2-40B4-BE49-F238E27FC236}">
              <a16:creationId xmlns:a16="http://schemas.microsoft.com/office/drawing/2014/main" id="{00000000-0008-0000-1900-000014000000}"/>
            </a:ext>
          </a:extLst>
        </xdr:cNvPr>
        <xdr:cNvSpPr txBox="1"/>
      </xdr:nvSpPr>
      <xdr:spPr>
        <a:xfrm>
          <a:off x="4715444" y="1156446"/>
          <a:ext cx="10001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명</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3810003</xdr:colOff>
      <xdr:row>14</xdr:row>
      <xdr:rowOff>53789</xdr:rowOff>
    </xdr:from>
    <xdr:to>
      <xdr:col>5</xdr:col>
      <xdr:colOff>121587</xdr:colOff>
      <xdr:row>14</xdr:row>
      <xdr:rowOff>282389</xdr:rowOff>
    </xdr:to>
    <xdr:sp macro="" textlink="">
      <xdr:nvSpPr>
        <xdr:cNvPr id="21" name="TextBox 20">
          <a:extLst>
            <a:ext uri="{FF2B5EF4-FFF2-40B4-BE49-F238E27FC236}">
              <a16:creationId xmlns:a16="http://schemas.microsoft.com/office/drawing/2014/main" id="{00000000-0008-0000-1900-000015000000}"/>
            </a:ext>
          </a:extLst>
        </xdr:cNvPr>
        <xdr:cNvSpPr txBox="1"/>
      </xdr:nvSpPr>
      <xdr:spPr>
        <a:xfrm>
          <a:off x="4724403" y="3039036"/>
          <a:ext cx="10001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명</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3827929</xdr:colOff>
      <xdr:row>16</xdr:row>
      <xdr:rowOff>62754</xdr:rowOff>
    </xdr:from>
    <xdr:to>
      <xdr:col>5</xdr:col>
      <xdr:colOff>139513</xdr:colOff>
      <xdr:row>16</xdr:row>
      <xdr:rowOff>291354</xdr:rowOff>
    </xdr:to>
    <xdr:sp macro="" textlink="">
      <xdr:nvSpPr>
        <xdr:cNvPr id="22" name="TextBox 21">
          <a:extLst>
            <a:ext uri="{FF2B5EF4-FFF2-40B4-BE49-F238E27FC236}">
              <a16:creationId xmlns:a16="http://schemas.microsoft.com/office/drawing/2014/main" id="{00000000-0008-0000-1900-000016000000}"/>
            </a:ext>
          </a:extLst>
        </xdr:cNvPr>
        <xdr:cNvSpPr txBox="1"/>
      </xdr:nvSpPr>
      <xdr:spPr>
        <a:xfrm>
          <a:off x="4742329" y="4912660"/>
          <a:ext cx="10001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명</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xdr:twoCellAnchor>
    <xdr:from>
      <xdr:col>3</xdr:col>
      <xdr:colOff>125506</xdr:colOff>
      <xdr:row>4</xdr:row>
      <xdr:rowOff>98611</xdr:rowOff>
    </xdr:from>
    <xdr:to>
      <xdr:col>3</xdr:col>
      <xdr:colOff>4453986</xdr:colOff>
      <xdr:row>4</xdr:row>
      <xdr:rowOff>2641787</xdr:rowOff>
    </xdr:to>
    <xdr:graphicFrame macro="">
      <xdr:nvGraphicFramePr>
        <xdr:cNvPr id="15" name="차트 14">
          <a:extLst>
            <a:ext uri="{FF2B5EF4-FFF2-40B4-BE49-F238E27FC236}">
              <a16:creationId xmlns:a16="http://schemas.microsoft.com/office/drawing/2014/main" id="{00000000-0008-0000-1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179294</xdr:colOff>
      <xdr:row>6</xdr:row>
      <xdr:rowOff>98612</xdr:rowOff>
    </xdr:from>
    <xdr:to>
      <xdr:col>3</xdr:col>
      <xdr:colOff>4512129</xdr:colOff>
      <xdr:row>6</xdr:row>
      <xdr:rowOff>2613211</xdr:rowOff>
    </xdr:to>
    <xdr:graphicFrame macro="">
      <xdr:nvGraphicFramePr>
        <xdr:cNvPr id="23" name="차트 22">
          <a:extLst>
            <a:ext uri="{FF2B5EF4-FFF2-40B4-BE49-F238E27FC236}">
              <a16:creationId xmlns:a16="http://schemas.microsoft.com/office/drawing/2014/main" id="{00000000-0008-0000-19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3756211</xdr:colOff>
      <xdr:row>3</xdr:row>
      <xdr:rowOff>0</xdr:rowOff>
    </xdr:from>
    <xdr:to>
      <xdr:col>4</xdr:col>
      <xdr:colOff>14085</xdr:colOff>
      <xdr:row>4</xdr:row>
      <xdr:rowOff>352425</xdr:rowOff>
    </xdr:to>
    <xdr:sp macro="" textlink="">
      <xdr:nvSpPr>
        <xdr:cNvPr id="24" name="TextBox 23">
          <a:extLst>
            <a:ext uri="{FF2B5EF4-FFF2-40B4-BE49-F238E27FC236}">
              <a16:creationId xmlns:a16="http://schemas.microsoft.com/office/drawing/2014/main" id="{00000000-0008-0000-1900-000018000000}"/>
            </a:ext>
          </a:extLst>
        </xdr:cNvPr>
        <xdr:cNvSpPr txBox="1"/>
      </xdr:nvSpPr>
      <xdr:spPr>
        <a:xfrm flipH="1">
          <a:off x="4670611" y="1013012"/>
          <a:ext cx="874698" cy="41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단위 </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 </a:t>
          </a:r>
          <a:r>
            <a:rPr lang="ko-KR" altLang="en-US" sz="900">
              <a:solidFill>
                <a:schemeClr val="bg1">
                  <a:lumMod val="50000"/>
                </a:schemeClr>
              </a:solidFill>
              <a:latin typeface="현대하모니 L" panose="02020603020101020101" pitchFamily="18" charset="-127"/>
              <a:ea typeface="현대하모니 L" panose="02020603020101020101" pitchFamily="18" charset="-127"/>
            </a:rPr>
            <a:t>백만원</a:t>
          </a:r>
          <a:r>
            <a:rPr lang="en-US" altLang="ko-KR" sz="900">
              <a:solidFill>
                <a:schemeClr val="bg1">
                  <a:lumMod val="50000"/>
                </a:schemeClr>
              </a:solidFill>
              <a:latin typeface="현대하모니 L" panose="02020603020101020101" pitchFamily="18" charset="-127"/>
              <a:ea typeface="현대하모니 L" panose="02020603020101020101" pitchFamily="18" charset="-127"/>
            </a:rPr>
            <a:t>]</a:t>
          </a:r>
          <a:endParaRPr lang="ko-KR" altLang="en-US" sz="900">
            <a:solidFill>
              <a:schemeClr val="bg1">
                <a:lumMod val="50000"/>
              </a:schemeClr>
            </a:solidFill>
            <a:latin typeface="현대하모니 L" panose="02020603020101020101" pitchFamily="18" charset="-127"/>
            <a:ea typeface="현대하모니 L" panose="02020603020101020101" pitchFamily="18" charset="-127"/>
          </a:endParaRPr>
        </a:p>
      </xdr:txBody>
    </xdr:sp>
    <xdr:clientData/>
  </xdr:twoCellAnchor>
  <mc:AlternateContent xmlns:mc="http://schemas.openxmlformats.org/markup-compatibility/2006">
    <mc:Choice xmlns:a14="http://schemas.microsoft.com/office/drawing/2010/main" Requires="a14">
      <xdr:twoCellAnchor editAs="oneCell">
        <xdr:from>
          <xdr:col>7</xdr:col>
          <xdr:colOff>344244</xdr:colOff>
          <xdr:row>2</xdr:row>
          <xdr:rowOff>62753</xdr:rowOff>
        </xdr:from>
        <xdr:to>
          <xdr:col>21</xdr:col>
          <xdr:colOff>624268</xdr:colOff>
          <xdr:row>6</xdr:row>
          <xdr:rowOff>2480395</xdr:rowOff>
        </xdr:to>
        <xdr:pic>
          <xdr:nvPicPr>
            <xdr:cNvPr id="25" name="그림 24">
              <a:extLst>
                <a:ext uri="{FF2B5EF4-FFF2-40B4-BE49-F238E27FC236}">
                  <a16:creationId xmlns:a16="http://schemas.microsoft.com/office/drawing/2014/main" id="{00000000-0008-0000-1900-000019000000}"/>
                </a:ext>
              </a:extLst>
            </xdr:cNvPr>
            <xdr:cNvPicPr>
              <a:picLocks noChangeAspect="1" noChangeArrowheads="1"/>
              <a:extLst>
                <a:ext uri="{84589F7E-364E-4C9E-8A38-B11213B215E9}">
                  <a14:cameraTool cellRange="$B$3:$F$7" spid="_x0000_s835615"/>
                </a:ext>
              </a:extLst>
            </xdr:cNvPicPr>
          </xdr:nvPicPr>
          <xdr:blipFill>
            <a:blip xmlns:r="http://schemas.openxmlformats.org/officeDocument/2006/relationships" r:embed="rId7"/>
            <a:srcRect/>
            <a:stretch>
              <a:fillRect/>
            </a:stretch>
          </xdr:blipFill>
          <xdr:spPr bwMode="auto">
            <a:xfrm>
              <a:off x="10994315" y="654424"/>
              <a:ext cx="9684000" cy="563597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32</xdr:col>
      <xdr:colOff>795114</xdr:colOff>
      <xdr:row>76</xdr:row>
      <xdr:rowOff>152465</xdr:rowOff>
    </xdr:from>
    <xdr:to>
      <xdr:col>33</xdr:col>
      <xdr:colOff>414205</xdr:colOff>
      <xdr:row>80</xdr:row>
      <xdr:rowOff>55442</xdr:rowOff>
    </xdr:to>
    <xdr:sp macro="" textlink="">
      <xdr:nvSpPr>
        <xdr:cNvPr id="2" name="왼쪽/위쪽 화살표 1">
          <a:extLst>
            <a:ext uri="{FF2B5EF4-FFF2-40B4-BE49-F238E27FC236}">
              <a16:creationId xmlns:a16="http://schemas.microsoft.com/office/drawing/2014/main" id="{00000000-0008-0000-1A00-000002000000}"/>
            </a:ext>
          </a:extLst>
        </xdr:cNvPr>
        <xdr:cNvSpPr/>
      </xdr:nvSpPr>
      <xdr:spPr>
        <a:xfrm rot="18557020">
          <a:off x="26601992" y="15792944"/>
          <a:ext cx="719405" cy="626020"/>
        </a:xfrm>
        <a:prstGeom prst="leftUpArrow">
          <a:avLst>
            <a:gd name="adj1" fmla="val 11356"/>
            <a:gd name="adj2" fmla="val 25000"/>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32</xdr:col>
      <xdr:colOff>795114</xdr:colOff>
      <xdr:row>41</xdr:row>
      <xdr:rowOff>152465</xdr:rowOff>
    </xdr:from>
    <xdr:to>
      <xdr:col>33</xdr:col>
      <xdr:colOff>414205</xdr:colOff>
      <xdr:row>45</xdr:row>
      <xdr:rowOff>55442</xdr:rowOff>
    </xdr:to>
    <xdr:sp macro="" textlink="">
      <xdr:nvSpPr>
        <xdr:cNvPr id="6" name="왼쪽/위쪽 화살표 5">
          <a:extLst>
            <a:ext uri="{FF2B5EF4-FFF2-40B4-BE49-F238E27FC236}">
              <a16:creationId xmlns:a16="http://schemas.microsoft.com/office/drawing/2014/main" id="{00000000-0008-0000-1A00-000006000000}"/>
            </a:ext>
          </a:extLst>
        </xdr:cNvPr>
        <xdr:cNvSpPr/>
      </xdr:nvSpPr>
      <xdr:spPr>
        <a:xfrm rot="18557020">
          <a:off x="26601992" y="15792944"/>
          <a:ext cx="719405" cy="626020"/>
        </a:xfrm>
        <a:prstGeom prst="leftUpArrow">
          <a:avLst>
            <a:gd name="adj1" fmla="val 11356"/>
            <a:gd name="adj2" fmla="val 25000"/>
            <a:gd name="adj3" fmla="val 2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100"/>
        </a:p>
      </xdr:txBody>
    </xdr:sp>
    <xdr:clientData/>
  </xdr:twoCellAnchor>
  <xdr:twoCellAnchor>
    <xdr:from>
      <xdr:col>0</xdr:col>
      <xdr:colOff>53788</xdr:colOff>
      <xdr:row>86</xdr:row>
      <xdr:rowOff>0</xdr:rowOff>
    </xdr:from>
    <xdr:to>
      <xdr:col>7</xdr:col>
      <xdr:colOff>475130</xdr:colOff>
      <xdr:row>93</xdr:row>
      <xdr:rowOff>151760</xdr:rowOff>
    </xdr:to>
    <xdr:sp macro="" textlink="">
      <xdr:nvSpPr>
        <xdr:cNvPr id="4" name="직사각형 3">
          <a:extLst>
            <a:ext uri="{FF2B5EF4-FFF2-40B4-BE49-F238E27FC236}">
              <a16:creationId xmlns:a16="http://schemas.microsoft.com/office/drawing/2014/main" id="{00000000-0008-0000-1A00-000004000000}"/>
            </a:ext>
          </a:extLst>
        </xdr:cNvPr>
        <xdr:cNvSpPr/>
      </xdr:nvSpPr>
      <xdr:spPr>
        <a:xfrm>
          <a:off x="53788" y="14845553"/>
          <a:ext cx="7180730" cy="1344066"/>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r>
            <a:rPr lang="en-US" altLang="ko-KR" sz="1200" b="1">
              <a:solidFill>
                <a:sysClr val="windowText" lastClr="000000"/>
              </a:solidFill>
              <a:latin typeface="+mn-ea"/>
            </a:rPr>
            <a:t># </a:t>
          </a:r>
          <a:r>
            <a:rPr lang="ko-KR" altLang="en-US" sz="1200" b="1">
              <a:solidFill>
                <a:sysClr val="windowText" lastClr="000000"/>
              </a:solidFill>
              <a:latin typeface="+mn-ea"/>
            </a:rPr>
            <a:t>작성방법</a:t>
          </a:r>
          <a:endParaRPr lang="en-US" altLang="ko-KR" sz="1200" b="1">
            <a:solidFill>
              <a:sysClr val="windowText" lastClr="000000"/>
            </a:solidFill>
            <a:latin typeface="+mn-ea"/>
          </a:endParaRPr>
        </a:p>
        <a:p>
          <a:r>
            <a:rPr lang="en-US" altLang="ko-KR" sz="1200" b="1">
              <a:solidFill>
                <a:sysClr val="windowText" lastClr="000000"/>
              </a:solidFill>
              <a:latin typeface="+mn-ea"/>
            </a:rPr>
            <a:t> 1) 22</a:t>
          </a:r>
          <a:r>
            <a:rPr lang="ko-KR" altLang="en-US" sz="1200" b="1">
              <a:solidFill>
                <a:sysClr val="windowText" lastClr="000000"/>
              </a:solidFill>
              <a:latin typeface="+mn-ea"/>
            </a:rPr>
            <a:t>년 실적 </a:t>
          </a:r>
          <a:r>
            <a:rPr lang="en-US" altLang="ko-KR" sz="1200" b="1">
              <a:solidFill>
                <a:sysClr val="windowText" lastClr="000000"/>
              </a:solidFill>
              <a:latin typeface="+mn-ea"/>
            </a:rPr>
            <a:t>: 21</a:t>
          </a:r>
          <a:r>
            <a:rPr lang="ko-KR" altLang="en-US" sz="1200" b="1">
              <a:solidFill>
                <a:sysClr val="windowText" lastClr="000000"/>
              </a:solidFill>
              <a:latin typeface="+mn-ea"/>
            </a:rPr>
            <a:t>년 </a:t>
          </a:r>
          <a:r>
            <a:rPr lang="en-US" altLang="ko-KR" sz="1200" b="1">
              <a:solidFill>
                <a:sysClr val="windowText" lastClr="000000"/>
              </a:solidFill>
              <a:latin typeface="+mn-ea"/>
            </a:rPr>
            <a:t>11</a:t>
          </a:r>
          <a:r>
            <a:rPr lang="ko-KR" altLang="en-US" sz="1200" b="1">
              <a:solidFill>
                <a:sysClr val="windowText" lastClr="000000"/>
              </a:solidFill>
              <a:latin typeface="+mn-ea"/>
            </a:rPr>
            <a:t>월 </a:t>
          </a:r>
          <a:r>
            <a:rPr lang="en-US" altLang="ko-KR" sz="1200" b="1">
              <a:solidFill>
                <a:sysClr val="windowText" lastClr="000000"/>
              </a:solidFill>
              <a:latin typeface="+mn-ea"/>
            </a:rPr>
            <a:t>~ 22</a:t>
          </a:r>
          <a:r>
            <a:rPr lang="ko-KR" altLang="en-US" sz="1200" b="1">
              <a:solidFill>
                <a:sysClr val="windowText" lastClr="000000"/>
              </a:solidFill>
              <a:latin typeface="+mn-ea"/>
            </a:rPr>
            <a:t>년 </a:t>
          </a:r>
          <a:r>
            <a:rPr lang="en-US" altLang="ko-KR" sz="1200" b="1">
              <a:solidFill>
                <a:sysClr val="windowText" lastClr="000000"/>
              </a:solidFill>
              <a:latin typeface="+mn-ea"/>
            </a:rPr>
            <a:t>10</a:t>
          </a:r>
          <a:r>
            <a:rPr lang="ko-KR" altLang="en-US" sz="1200" b="1">
              <a:solidFill>
                <a:sysClr val="windowText" lastClr="000000"/>
              </a:solidFill>
              <a:latin typeface="+mn-ea"/>
            </a:rPr>
            <a:t>월까지의 실적 반영</a:t>
          </a:r>
          <a:endParaRPr lang="en-US" altLang="ko-KR" sz="1200" b="1">
            <a:solidFill>
              <a:sysClr val="windowText" lastClr="000000"/>
            </a:solidFill>
            <a:latin typeface="+mn-ea"/>
          </a:endParaRPr>
        </a:p>
        <a:p>
          <a:r>
            <a:rPr lang="en-US" altLang="ko-KR" sz="1200" b="1" baseline="0">
              <a:solidFill>
                <a:sysClr val="windowText" lastClr="000000"/>
              </a:solidFill>
              <a:latin typeface="+mn-ea"/>
            </a:rPr>
            <a:t> 2) 23</a:t>
          </a:r>
          <a:r>
            <a:rPr lang="ko-KR" altLang="en-US" sz="1200" b="1" baseline="0">
              <a:solidFill>
                <a:sysClr val="windowText" lastClr="000000"/>
              </a:solidFill>
              <a:latin typeface="+mn-ea"/>
            </a:rPr>
            <a:t>년 목표 </a:t>
          </a:r>
          <a:r>
            <a:rPr lang="en-US" altLang="ko-KR" sz="1200" b="1" baseline="0">
              <a:solidFill>
                <a:sysClr val="windowText" lastClr="000000"/>
              </a:solidFill>
              <a:latin typeface="+mn-ea"/>
            </a:rPr>
            <a:t>: 22</a:t>
          </a:r>
          <a:r>
            <a:rPr lang="ko-KR" altLang="en-US" sz="1200" b="1" baseline="0">
              <a:solidFill>
                <a:sysClr val="windowText" lastClr="000000"/>
              </a:solidFill>
              <a:latin typeface="+mn-ea"/>
            </a:rPr>
            <a:t>년 </a:t>
          </a:r>
          <a:r>
            <a:rPr lang="en-US" altLang="ko-KR" sz="1200" b="1" baseline="0">
              <a:solidFill>
                <a:sysClr val="windowText" lastClr="000000"/>
              </a:solidFill>
              <a:latin typeface="+mn-ea"/>
            </a:rPr>
            <a:t>11</a:t>
          </a:r>
          <a:r>
            <a:rPr lang="ko-KR" altLang="en-US" sz="1200" b="1" baseline="0">
              <a:solidFill>
                <a:sysClr val="windowText" lastClr="000000"/>
              </a:solidFill>
              <a:latin typeface="+mn-ea"/>
            </a:rPr>
            <a:t>월 </a:t>
          </a:r>
          <a:r>
            <a:rPr lang="en-US" altLang="ko-KR" sz="1200" b="1" baseline="0">
              <a:solidFill>
                <a:sysClr val="windowText" lastClr="000000"/>
              </a:solidFill>
              <a:latin typeface="+mn-ea"/>
            </a:rPr>
            <a:t>~ 23</a:t>
          </a:r>
          <a:r>
            <a:rPr lang="ko-KR" altLang="en-US" sz="1200" b="1" baseline="0">
              <a:solidFill>
                <a:sysClr val="windowText" lastClr="000000"/>
              </a:solidFill>
              <a:latin typeface="+mn-ea"/>
            </a:rPr>
            <a:t>년 </a:t>
          </a:r>
          <a:r>
            <a:rPr lang="en-US" altLang="ko-KR" sz="1200" b="1" baseline="0">
              <a:solidFill>
                <a:sysClr val="windowText" lastClr="000000"/>
              </a:solidFill>
              <a:latin typeface="+mn-ea"/>
            </a:rPr>
            <a:t>10</a:t>
          </a:r>
          <a:r>
            <a:rPr lang="ko-KR" altLang="en-US" sz="1200" b="1" baseline="0">
              <a:solidFill>
                <a:sysClr val="windowText" lastClr="000000"/>
              </a:solidFill>
              <a:latin typeface="+mn-ea"/>
            </a:rPr>
            <a:t>월까지의 목표 반영</a:t>
          </a:r>
          <a:endParaRPr lang="en-US" altLang="ko-KR" sz="1200" b="1" baseline="0">
            <a:solidFill>
              <a:sysClr val="windowText" lastClr="000000"/>
            </a:solidFill>
            <a:latin typeface="+mn-ea"/>
          </a:endParaRPr>
        </a:p>
        <a:p>
          <a:r>
            <a:rPr lang="en-US" altLang="ko-KR" sz="1200" b="1" baseline="0">
              <a:solidFill>
                <a:srgbClr val="FF0000"/>
              </a:solidFill>
              <a:latin typeface="+mn-ea"/>
            </a:rPr>
            <a:t>  </a:t>
          </a:r>
          <a:r>
            <a:rPr lang="ko-KR" altLang="en-US" sz="1200" b="1" baseline="0">
              <a:solidFill>
                <a:srgbClr val="FF0000"/>
              </a:solidFill>
              <a:latin typeface="+mn-ea"/>
            </a:rPr>
            <a:t>└ </a:t>
          </a:r>
          <a:r>
            <a:rPr lang="en-US" altLang="ko-KR" sz="1200" b="1" baseline="0">
              <a:solidFill>
                <a:srgbClr val="FF0000"/>
              </a:solidFill>
              <a:latin typeface="+mn-ea"/>
            </a:rPr>
            <a:t>22</a:t>
          </a:r>
          <a:r>
            <a:rPr lang="ko-KR" altLang="en-US" sz="1200" b="1" baseline="0">
              <a:solidFill>
                <a:srgbClr val="FF0000"/>
              </a:solidFill>
              <a:latin typeface="+mn-ea"/>
            </a:rPr>
            <a:t>년 </a:t>
          </a:r>
          <a:r>
            <a:rPr lang="en-US" altLang="ko-KR" sz="1200" b="1" baseline="0">
              <a:solidFill>
                <a:srgbClr val="FF0000"/>
              </a:solidFill>
              <a:latin typeface="+mn-ea"/>
            </a:rPr>
            <a:t>11</a:t>
          </a:r>
          <a:r>
            <a:rPr lang="ko-KR" altLang="en-US" sz="1200" b="1" baseline="0">
              <a:solidFill>
                <a:srgbClr val="FF0000"/>
              </a:solidFill>
              <a:latin typeface="+mn-ea"/>
            </a:rPr>
            <a:t>월 경영실적 성과지표 작성 時 </a:t>
          </a:r>
          <a:r>
            <a:rPr lang="en-US" altLang="ko-KR" sz="1200" b="1" baseline="0">
              <a:solidFill>
                <a:srgbClr val="FF0000"/>
              </a:solidFill>
              <a:latin typeface="+mn-ea"/>
            </a:rPr>
            <a:t>23</a:t>
          </a:r>
          <a:r>
            <a:rPr lang="ko-KR" altLang="en-US" sz="1200" b="1" baseline="0">
              <a:solidFill>
                <a:srgbClr val="FF0000"/>
              </a:solidFill>
              <a:latin typeface="+mn-ea"/>
            </a:rPr>
            <a:t>년도 목표 대비 및 </a:t>
          </a:r>
          <a:r>
            <a:rPr lang="en-US" altLang="ko-KR" sz="1200" b="1" baseline="0">
              <a:solidFill>
                <a:srgbClr val="FF0000"/>
              </a:solidFill>
              <a:latin typeface="+mn-ea"/>
            </a:rPr>
            <a:t>22</a:t>
          </a:r>
          <a:r>
            <a:rPr lang="ko-KR" altLang="en-US" sz="1200" b="1" baseline="0">
              <a:solidFill>
                <a:srgbClr val="FF0000"/>
              </a:solidFill>
              <a:latin typeface="+mn-ea"/>
            </a:rPr>
            <a:t>년 </a:t>
          </a:r>
          <a:r>
            <a:rPr lang="en-US" altLang="ko-KR" sz="1200" b="1" baseline="0">
              <a:solidFill>
                <a:srgbClr val="FF0000"/>
              </a:solidFill>
              <a:latin typeface="+mn-ea"/>
            </a:rPr>
            <a:t>11</a:t>
          </a:r>
          <a:r>
            <a:rPr lang="ko-KR" altLang="en-US" sz="1200" b="1" baseline="0">
              <a:solidFill>
                <a:srgbClr val="FF0000"/>
              </a:solidFill>
              <a:latin typeface="+mn-ea"/>
            </a:rPr>
            <a:t>월 실적 반영 </a:t>
          </a:r>
          <a:r>
            <a:rPr lang="en-US" altLang="ko-KR" sz="1200" b="1" baseline="0">
              <a:solidFill>
                <a:srgbClr val="FF0000"/>
              </a:solidFill>
              <a:latin typeface="+mn-ea"/>
            </a:rPr>
            <a:t>(</a:t>
          </a:r>
          <a:r>
            <a:rPr lang="ko-KR" altLang="en-US" sz="1200" b="1" baseline="0">
              <a:solidFill>
                <a:srgbClr val="FF0000"/>
              </a:solidFill>
              <a:latin typeface="+mn-ea"/>
            </a:rPr>
            <a:t>성과지표 限</a:t>
          </a:r>
          <a:r>
            <a:rPr lang="en-US" altLang="ko-KR" sz="1200" b="1" baseline="0">
              <a:solidFill>
                <a:srgbClr val="FF0000"/>
              </a:solidFill>
              <a:latin typeface="+mn-ea"/>
            </a:rPr>
            <a:t>)</a:t>
          </a:r>
          <a:r>
            <a:rPr lang="ko-KR" altLang="en-US" sz="1200" b="1" baseline="0">
              <a:solidFill>
                <a:srgbClr val="FF0000"/>
              </a:solidFill>
              <a:latin typeface="+mn-ea"/>
            </a:rPr>
            <a:t> </a:t>
          </a:r>
          <a:endParaRPr lang="en-US" altLang="ko-KR" sz="1200" b="1" baseline="0">
            <a:solidFill>
              <a:srgbClr val="FF0000"/>
            </a:solidFill>
            <a:latin typeface="+mn-ea"/>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214312</xdr:colOff>
      <xdr:row>225</xdr:row>
      <xdr:rowOff>47626</xdr:rowOff>
    </xdr:from>
    <xdr:to>
      <xdr:col>4</xdr:col>
      <xdr:colOff>2750343</xdr:colOff>
      <xdr:row>228</xdr:row>
      <xdr:rowOff>0</xdr:rowOff>
    </xdr:to>
    <xdr:sp macro="" textlink="">
      <xdr:nvSpPr>
        <xdr:cNvPr id="3" name="사각형 설명선 2">
          <a:extLst>
            <a:ext uri="{FF2B5EF4-FFF2-40B4-BE49-F238E27FC236}">
              <a16:creationId xmlns:a16="http://schemas.microsoft.com/office/drawing/2014/main" id="{00000000-0008-0000-1E00-000003000000}"/>
            </a:ext>
          </a:extLst>
        </xdr:cNvPr>
        <xdr:cNvSpPr/>
      </xdr:nvSpPr>
      <xdr:spPr>
        <a:xfrm>
          <a:off x="2147887" y="1419226"/>
          <a:ext cx="3145631" cy="495300"/>
        </a:xfrm>
        <a:prstGeom prst="wedgeRectCallout">
          <a:avLst>
            <a:gd name="adj1" fmla="val -60985"/>
            <a:gd name="adj2" fmla="val -13436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200"/>
            <a:t>※</a:t>
          </a:r>
          <a:r>
            <a:rPr lang="en-US" altLang="ko-KR" sz="1200" baseline="0"/>
            <a:t> </a:t>
          </a:r>
          <a:r>
            <a:rPr lang="ko-KR" altLang="en-US" sz="1200"/>
            <a:t>누계 완료실적</a:t>
          </a:r>
          <a:r>
            <a:rPr lang="ko-KR" altLang="en-US" sz="1200" baseline="0"/>
            <a:t> 반영</a:t>
          </a:r>
          <a:endParaRPr lang="ko-KR" altLang="en-US" sz="1200"/>
        </a:p>
      </xdr:txBody>
    </xdr:sp>
    <xdr:clientData/>
  </xdr:twoCellAnchor>
  <xdr:twoCellAnchor>
    <xdr:from>
      <xdr:col>4</xdr:col>
      <xdr:colOff>3003318</xdr:colOff>
      <xdr:row>235</xdr:row>
      <xdr:rowOff>0</xdr:rowOff>
    </xdr:from>
    <xdr:to>
      <xdr:col>9</xdr:col>
      <xdr:colOff>464345</xdr:colOff>
      <xdr:row>238</xdr:row>
      <xdr:rowOff>112059</xdr:rowOff>
    </xdr:to>
    <xdr:sp macro="" textlink="">
      <xdr:nvSpPr>
        <xdr:cNvPr id="5" name="사각형 설명선 4">
          <a:extLst>
            <a:ext uri="{FF2B5EF4-FFF2-40B4-BE49-F238E27FC236}">
              <a16:creationId xmlns:a16="http://schemas.microsoft.com/office/drawing/2014/main" id="{00000000-0008-0000-1E00-000005000000}"/>
            </a:ext>
          </a:extLst>
        </xdr:cNvPr>
        <xdr:cNvSpPr/>
      </xdr:nvSpPr>
      <xdr:spPr>
        <a:xfrm>
          <a:off x="5334142" y="3294529"/>
          <a:ext cx="3848379" cy="649942"/>
        </a:xfrm>
        <a:prstGeom prst="wedgeRectCallout">
          <a:avLst>
            <a:gd name="adj1" fmla="val 55524"/>
            <a:gd name="adj2" fmla="val -408037"/>
          </a:avLst>
        </a:prstGeom>
        <a:solidFill>
          <a:srgbClr val="4F81BD"/>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2.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완료실적</a:t>
          </a:r>
          <a:endPar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a:t>
          </a: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1)</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완료월 </a:t>
          </a: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감사팀에서 공지된 인정월 </a:t>
          </a: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표기</a:t>
          </a:r>
          <a:endPar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2)</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인정실적 </a:t>
          </a: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감사팀에서 공지된 인정액 표기</a:t>
          </a:r>
          <a:endPar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endParaRPr>
        </a:p>
      </xdr:txBody>
    </xdr:sp>
    <xdr:clientData/>
  </xdr:twoCellAnchor>
  <xdr:twoCellAnchor>
    <xdr:from>
      <xdr:col>10</xdr:col>
      <xdr:colOff>515331</xdr:colOff>
      <xdr:row>237</xdr:row>
      <xdr:rowOff>135170</xdr:rowOff>
    </xdr:from>
    <xdr:to>
      <xdr:col>13</xdr:col>
      <xdr:colOff>2177443</xdr:colOff>
      <xdr:row>243</xdr:row>
      <xdr:rowOff>156882</xdr:rowOff>
    </xdr:to>
    <xdr:sp macro="" textlink="">
      <xdr:nvSpPr>
        <xdr:cNvPr id="6" name="사각형 설명선 5">
          <a:extLst>
            <a:ext uri="{FF2B5EF4-FFF2-40B4-BE49-F238E27FC236}">
              <a16:creationId xmlns:a16="http://schemas.microsoft.com/office/drawing/2014/main" id="{00000000-0008-0000-1E00-000006000000}"/>
            </a:ext>
          </a:extLst>
        </xdr:cNvPr>
        <xdr:cNvSpPr/>
      </xdr:nvSpPr>
      <xdr:spPr>
        <a:xfrm>
          <a:off x="9928272" y="3788288"/>
          <a:ext cx="3567112" cy="1097476"/>
        </a:xfrm>
        <a:prstGeom prst="wedgeRectCallout">
          <a:avLst>
            <a:gd name="adj1" fmla="val -29455"/>
            <a:gd name="adj2" fmla="val -311955"/>
          </a:avLst>
        </a:prstGeom>
        <a:solidFill>
          <a:srgbClr val="4F81BD"/>
        </a:solidFill>
        <a:ln w="25400" cap="flat" cmpd="sng" algn="ctr">
          <a:solidFill>
            <a:srgbClr val="4F81BD">
              <a:shade val="50000"/>
            </a:srgb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3.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수정계획</a:t>
          </a:r>
          <a:endPar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a:t>
          </a: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1)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수정월 </a:t>
          </a: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잔여기간 가능한 월 표기</a:t>
          </a:r>
          <a:endPar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2)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수정금액 </a:t>
          </a:r>
          <a:r>
            <a:rPr kumimoji="0" lang="en-US" altLang="ko-KR"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  </a:t>
          </a:r>
          <a:r>
            <a:rPr kumimoji="0" lang="ko-KR" altLang="en-US" sz="1200" b="0" i="0" u="none" strike="noStrike" kern="0" cap="none" spc="0" normalizeH="0" baseline="0" noProof="0">
              <a:ln>
                <a:noFill/>
              </a:ln>
              <a:solidFill>
                <a:sysClr val="window" lastClr="FFFFFF"/>
              </a:solidFill>
              <a:effectLst/>
              <a:uLnTx/>
              <a:uFillTx/>
              <a:latin typeface="Calibri" panose="020F0502020204030204"/>
              <a:ea typeface="맑은 고딕" panose="020B0503020000020004" pitchFamily="50" charset="-127"/>
              <a:cs typeface="+mn-cs"/>
            </a:rPr>
            <a:t>잔여기간 수정된  금액 표기</a:t>
          </a:r>
        </a:p>
      </xdr:txBody>
    </xdr:sp>
    <xdr:clientData/>
  </xdr:twoCellAnchor>
  <mc:AlternateContent xmlns:mc="http://schemas.openxmlformats.org/markup-compatibility/2006">
    <mc:Choice xmlns:a14="http://schemas.microsoft.com/office/drawing/2010/main" Requires="a14">
      <xdr:twoCellAnchor editAs="oneCell">
        <xdr:from>
          <xdr:col>14</xdr:col>
          <xdr:colOff>332253</xdr:colOff>
          <xdr:row>220</xdr:row>
          <xdr:rowOff>73960</xdr:rowOff>
        </xdr:from>
        <xdr:to>
          <xdr:col>33</xdr:col>
          <xdr:colOff>460466</xdr:colOff>
          <xdr:row>250</xdr:row>
          <xdr:rowOff>22188</xdr:rowOff>
        </xdr:to>
        <xdr:pic>
          <xdr:nvPicPr>
            <xdr:cNvPr id="7" name="그림 6">
              <a:extLst>
                <a:ext uri="{FF2B5EF4-FFF2-40B4-BE49-F238E27FC236}">
                  <a16:creationId xmlns:a16="http://schemas.microsoft.com/office/drawing/2014/main" id="{00000000-0008-0000-1E00-000007000000}"/>
                </a:ext>
              </a:extLst>
            </xdr:cNvPr>
            <xdr:cNvPicPr>
              <a:picLocks noChangeArrowheads="1"/>
              <a:extLst>
                <a:ext uri="{84589F7E-364E-4C9E-8A38-B11213B215E9}">
                  <a14:cameraTool cellRange="$A$222:$N$260" spid="_x0000_s483247"/>
                </a:ext>
              </a:extLst>
            </xdr:cNvPicPr>
          </xdr:nvPicPr>
          <xdr:blipFill>
            <a:blip xmlns:r="http://schemas.openxmlformats.org/officeDocument/2006/relationships" r:embed="rId1"/>
            <a:srcRect/>
            <a:stretch>
              <a:fillRect/>
            </a:stretch>
          </xdr:blipFill>
          <xdr:spPr bwMode="auto">
            <a:xfrm>
              <a:off x="14664577" y="611842"/>
              <a:ext cx="9720000" cy="5400000"/>
            </a:xfrm>
            <a:prstGeom prst="rect">
              <a:avLst/>
            </a:prstGeom>
            <a:noFill/>
            <a:ln w="9525">
              <a:no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kcpark\Desktop\&#49892;&#51201;&#48372;&#44256;2017\&#52285;&#51452;&#44277;&#51109;%20&#49457;&#44284;&#51648;&#54364;%20&#49892;&#51201;%20&#44228;&#49328;%20&#44592;&#52488;%20re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ida305\c\&#44608;&#45209;&#54872;\&#44592;&#50500;&#51088;&#46041;&#52264;\&#51064;&#49688;&#45800;(&#44608;&#45209;&#54872;GJ)\dmpro\DOWN\&#48149;&#46041;&#54616;\&#49892;&#53468;\My%20Documents\&#50808;&#51452;&#54788;&#54889;.WQ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EU-CAR%20&#53552;&#53412;&#46356;&#50640;&#49828;&#49884;%20&#45800;&#44032;&#48516;&#49437;_Ver.2(&#49888;&#44508;&#54408;&#47785;&#52628;&#4403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23%23DATA%23%23\d\&#54644;&#50808;&#50689;&#50629;&#54016;&#50629;&#47924;\&#52264;&#51333;\EU\&#53552;&#53412;&#46356;&#50640;&#49828;&#49884;&#50696;&#49345;&#44032;\151028_EUT%20&#46356;&#50640;&#49828;&#49884;&#52572;&#51333;&#44032;&#44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10\c\GH&#47928;&#49436;\LPB(PART_LIST)\FRT\&#47588;&#53356;&#47196;&#50672;&#44208;\Book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
      <sheetName val="계정관리 (실적) (2018)"/>
      <sheetName val="도급급여"/>
      <sheetName val="은행제출"/>
      <sheetName val="도급"/>
      <sheetName val="주요경비분석"/>
      <sheetName val="재무관리 (실적)"/>
      <sheetName val="계정관리 (실적)"/>
      <sheetName val="계정관리 (계획)"/>
      <sheetName val="경비_계정관리 (수정)"/>
      <sheetName val="차이검증"/>
      <sheetName val="급여"/>
      <sheetName val="매출(계획)"/>
      <sheetName val="노무비 계획 및 실적 (3차수정)"/>
      <sheetName val="노무비 계획 및 실적 (2차수정)"/>
      <sheetName val="노무비 계획 및 실적 (가상)"/>
      <sheetName val="노무비 정리"/>
      <sheetName val="계정관리 (실적) 2016"/>
      <sheetName val="재고"/>
      <sheetName val="창주공장 성과지표 실적 계산 기초 rev.3"/>
      <sheetName val="Sheet2"/>
      <sheetName val="계정관리_(실적)_(2018)"/>
      <sheetName val="재무관리_(실적)"/>
      <sheetName val="계정관리_(실적)"/>
      <sheetName val="계정관리_(계획)"/>
      <sheetName val="경비_계정관리_(수정)"/>
      <sheetName val="노무비_계획_및_실적_(3차수정)"/>
      <sheetName val="노무비_계획_및_실적_(2차수정)"/>
      <sheetName val="노무비_계획_및_실적_(가상)"/>
      <sheetName val="노무비_정리"/>
      <sheetName val="계정관리_(실적)_2016"/>
      <sheetName val="창주공장_성과지표_실적_계산_기초_rev_3"/>
      <sheetName val="창주공장_성과지표_실적_계산_기초_rev_31"/>
      <sheetName val="계정관리_(실적)_(2018)1"/>
      <sheetName val="재무관리_(실적)1"/>
      <sheetName val="계정관리_(실적)1"/>
      <sheetName val="계정관리_(계획)1"/>
      <sheetName val="경비_계정관리_(수정)1"/>
      <sheetName val="노무비_계획_및_실적_(3차수정)1"/>
      <sheetName val="노무비_계획_및_실적_(2차수정)1"/>
      <sheetName val="노무비_계획_및_실적_(가상)1"/>
      <sheetName val="노무비_정리1"/>
      <sheetName val="계정관리_(실적)_20161"/>
      <sheetName val="창주공장_성과지표_실적_계산_기초_rev_32"/>
      <sheetName val="창주공장_성과지표_실적_계산_기초_rev_33"/>
      <sheetName val="창주공장_성과지표_실적_계산_기초_rev_34"/>
      <sheetName val="계정관리_(실적)_(2018)2"/>
      <sheetName val="재무관리_(실적)2"/>
      <sheetName val="계정관리_(실적)2"/>
      <sheetName val="계정관리_(계획)2"/>
      <sheetName val="경비_계정관리_(수정)2"/>
      <sheetName val="노무비_계획_및_실적_(3차수정)2"/>
      <sheetName val="노무비_계획_및_실적_(2차수정)2"/>
      <sheetName val="노무비_계획_및_실적_(가상)2"/>
      <sheetName val="노무비_정리2"/>
      <sheetName val="계정관리_(실적)_20162"/>
    </sheetNames>
    <definedNames>
      <definedName name="________KDX3" refersTo="#REF!" sheetId="17"/>
      <definedName name="_______KDX3" refersTo="#REF!" sheetId="17"/>
      <definedName name="______KDX3" refersTo="#REF!" sheetId="17"/>
      <definedName name="_____KDX3" refersTo="#REF!" sheetId="17"/>
      <definedName name="____KDX3" refersTo="#REF!" sheetId="17"/>
      <definedName name="___KDX3" refersTo="#REF!" sheetId="17"/>
      <definedName name="__KDX3" refersTo="#REF!" sheetId="17"/>
      <definedName name="_a1O" refersTo="#REF!" sheetId="14"/>
      <definedName name="_a1Z" refersTo="#REF!"/>
      <definedName name="_KDX3" refersTo="#REF!" sheetId="17"/>
      <definedName name="AAAAAAAAA" refersTo="#REF!" sheetId="17"/>
      <definedName name="ASAS" refersTo="#REF!" sheetId="17"/>
      <definedName name="ASDS" refersTo="#REF!" sheetId="17"/>
      <definedName name="BlankMacro1"/>
      <definedName name="DOM" refersTo="#REF!" sheetId="17"/>
      <definedName name="DOMUSAGER" refersTo="#REF!" sheetId="17"/>
      <definedName name="DOMUSA저장" refersTo="#REF!" sheetId="17"/>
      <definedName name="DOM전장" refersTo="#REF!" sheetId="17"/>
      <definedName name="FC현황" refersTo="#REF!" sheetId="17"/>
      <definedName name="GELALL" refersTo="#REF!" sheetId="17"/>
      <definedName name="GELALL전장2" refersTo="#REF!" sheetId="17"/>
      <definedName name="GER" refersTo="#REF!" sheetId="17"/>
      <definedName name="GER전장" refersTo="#REF!" sheetId="17"/>
      <definedName name="LC3차서" refersTo="#REF!" sheetId="17"/>
      <definedName name="MIPX3" refersTo="#REF!" sheetId="17"/>
      <definedName name="Module1.Macro1" refersTo="#REF!" sheetId="17"/>
      <definedName name="Module1.Macro2" refersTo="#REF!" sheetId="17"/>
      <definedName name="Module1.Macro3" refersTo="#REF!" sheetId="17"/>
      <definedName name="Module2.Macro5" refersTo="#REF!" sheetId="17"/>
      <definedName name="Module4.매크로10" refersTo="#REF!" sheetId="17"/>
      <definedName name="Module4.매크로11" refersTo="#REF!" sheetId="17"/>
      <definedName name="Module4.매크로12" refersTo="#REF!" sheetId="17"/>
      <definedName name="Module4.매크로13" refersTo="#REF!" sheetId="17"/>
      <definedName name="Module4.매크로14" refersTo="#REF!" sheetId="17"/>
      <definedName name="Module4.매크로15" refersTo="#REF!" sheetId="17"/>
      <definedName name="Module4.매크로16" refersTo="#REF!" sheetId="17"/>
      <definedName name="Module4.매크로17" refersTo="#REF!" sheetId="17"/>
      <definedName name="Module4.매크로6" refersTo="#REF!" sheetId="17"/>
      <definedName name="Module4.매크로8" refersTo="#REF!" sheetId="17"/>
      <definedName name="Module4.매크로9" refersTo="#REF!" sheetId="17"/>
      <definedName name="PCDOCSFileClose"/>
      <definedName name="REJ정리" refersTo="#REF!" sheetId="17"/>
      <definedName name="RLA" refersTo="#REF!" sheetId="17"/>
      <definedName name="TM" refersTo="#REF!" sheetId="17"/>
      <definedName name="건" refersTo="#REF!" sheetId="17"/>
      <definedName name="기타1" refersTo="#REF!" sheetId="17"/>
      <definedName name="나ㅣ나ㅣㄴ" refersTo="#REF!" sheetId="17"/>
      <definedName name="매크로123" refersTo="#REF!" sheetId="17"/>
      <definedName name="매크로1245" refersTo="#REF!" sheetId="17"/>
      <definedName name="매크로14" refersTo="#REF!" sheetId="17"/>
      <definedName name="매크로15" refersTo="#REF!" sheetId="17"/>
      <definedName name="매크로16" refersTo="#REF!" sheetId="17"/>
      <definedName name="매크로17" refersTo="#REF!" sheetId="17"/>
      <definedName name="매크로6" refersTo="#REF!" sheetId="17"/>
      <definedName name="매크로7" refersTo="#REF!" sheetId="17"/>
      <definedName name="별도" refersTo="#REF!" sheetId="17"/>
      <definedName name="새시" refersTo="#REF!" sheetId="17"/>
      <definedName name="샤시M" refersTo="#REF!" sheetId="17"/>
      <definedName name="샤시MD일" refersTo="#REF!" sheetId="17"/>
      <definedName name="세부사항3" refersTo="#REF!" sheetId="17"/>
      <definedName name="ㅇㄹㅇㄹㅇㄹ" refersTo="#REF!" sheetId="17"/>
      <definedName name="열달" refersTo="#REF!" sheetId="17"/>
      <definedName name="의장현황" refersTo="#REF!" sheetId="17"/>
      <definedName name="ㅈㅈ" refersTo="#REF!" sheetId="17"/>
      <definedName name="재털이" refersTo="#REF!" sheetId="17"/>
      <definedName name="전장DOM" refersTo="#REF!" sheetId="17"/>
      <definedName name="전체현황1" refersTo="#REF!" sheetId="17"/>
      <definedName name="정리" refersTo="#REF!" sheetId="17"/>
      <definedName name="집" refersTo="#REF!" sheetId="17"/>
      <definedName name="ㅏㅏㅏㅏㅏ" refersTo="#REF!" sheetId="17"/>
      <definedName name="ㅡㅇ" refersTo="#REF!" sheetId="17"/>
      <definedName name="ㅡㅗ" refersTo="#REF!" sheetId="17"/>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주현황.wq1"/>
      <sheetName val="p2-1"/>
      <sheetName val="외주현황_wq1"/>
      <sheetName val="문서처리전"/>
      <sheetName val="RD제품개발투자비(매가)"/>
      <sheetName val="#REF"/>
      <sheetName val="W-현원가"/>
      <sheetName val="Netting list"/>
      <sheetName val="시작품의"/>
      <sheetName val="6 N.m CCW 전류"/>
      <sheetName val="Macro1"/>
      <sheetName val="ML"/>
      <sheetName val="외주현황"/>
      <sheetName val="Sheet2"/>
      <sheetName val="GB-IC Villingen GG"/>
      <sheetName val="R&amp;R(DATA)"/>
      <sheetName val="직원신상"/>
      <sheetName val="9899DISC"/>
      <sheetName val="PJT.11"/>
      <sheetName val="M1master"/>
      <sheetName val="二.POSITION.XLS"/>
      <sheetName val="2.대외공문"/>
      <sheetName val="지게차"/>
      <sheetName val="B053 (990701)공정실적PP%계산"/>
      <sheetName val="(평균)"/>
      <sheetName val="Sheet1"/>
      <sheetName val="항목(1)"/>
      <sheetName val="●현황"/>
      <sheetName val="●목차"/>
      <sheetName val="가공"/>
      <sheetName val="3.일반사상"/>
      <sheetName val="CAUDIT"/>
      <sheetName val="집계"/>
      <sheetName val="외주현황_wq11"/>
      <sheetName val="6_N_m_CCW_전류"/>
      <sheetName val="B053_(990701)공정실적PP%계산"/>
      <sheetName val="판가반영"/>
      <sheetName val="은행"/>
      <sheetName val="61 210 289"/>
      <sheetName val="FUEL FILLER"/>
      <sheetName val="진행 DATA (2)"/>
      <sheetName val="CD-실적"/>
      <sheetName val="B053 (990701)공정능력PC%계산"/>
      <sheetName val="임율"/>
      <sheetName val="재질단가"/>
      <sheetName val="BACKDATA"/>
      <sheetName val="카메라"/>
      <sheetName val="GK_XDBASE"/>
      <sheetName val="이름정의"/>
      <sheetName val="N719(NC)"/>
      <sheetName val="5.WIRE적용LIST"/>
      <sheetName val="제품마스타"/>
      <sheetName val="하자DB"/>
      <sheetName val="표지"/>
      <sheetName val="PP%계산"/>
      <sheetName val="수출가격"/>
      <sheetName val="공정능력(을) (2)"/>
      <sheetName val="DATA"/>
      <sheetName val="전체LIST원본"/>
      <sheetName val="PILOT품"/>
      <sheetName val="M96현황-동아"/>
      <sheetName val="JT3.0견적-구1"/>
      <sheetName val="PS일계획"/>
      <sheetName val="X-3 ENG"/>
      <sheetName val="선수금"/>
      <sheetName val="BRAKE 1M 94년 8월 NEGO"/>
      <sheetName val="1st"/>
      <sheetName val="WEIGHT"/>
      <sheetName val="사양조정"/>
      <sheetName val="major"/>
      <sheetName val="1.변경범위"/>
      <sheetName val="품의서"/>
      <sheetName val="B"/>
      <sheetName val="BND"/>
      <sheetName val="단가"/>
      <sheetName val="712"/>
      <sheetName val="비교원RD-S"/>
      <sheetName val="比모듈조립비"/>
      <sheetName val="전체LIST"/>
      <sheetName val="대외공문"/>
      <sheetName val="불량현상별END"/>
      <sheetName val="LCQ"/>
      <sheetName val="2"/>
      <sheetName val="Procured P.Part"/>
      <sheetName val="설계내역서"/>
      <sheetName val="HP1AMLIST"/>
      <sheetName val="▣ SEAT ASSY"/>
      <sheetName val="CPK"/>
      <sheetName val="code"/>
      <sheetName val="BOM(LDC)"/>
      <sheetName val="봉제길이"/>
      <sheetName val="PM재고회전율"/>
      <sheetName val="Base 基础"/>
      <sheetName val="현금경비중역"/>
      <sheetName val="공정별공법-W.HSE-LH"/>
      <sheetName val="1.2내수"/>
      <sheetName val="MC&amp;다변화"/>
      <sheetName val="XD4DR"/>
      <sheetName val="SAP_Data"/>
      <sheetName val="12-30"/>
      <sheetName val="임율 경비율"/>
      <sheetName val="공수"/>
      <sheetName val="SOURCE"/>
      <sheetName val="BAL(이력관리)"/>
      <sheetName val="BASE"/>
      <sheetName val="BATT INSULTION PAD"/>
      <sheetName val="对账单"/>
      <sheetName val="공정능력외경"/>
      <sheetName val="비고1"/>
      <sheetName val="30310"/>
      <sheetName val="상용"/>
      <sheetName val="LKVL-CK-HT-GD1"/>
      <sheetName val="TONGKE-HT"/>
      <sheetName val="giathanh1"/>
      <sheetName val="금형견적서(PRESS)"/>
      <sheetName val="96원가"/>
      <sheetName val="10월작업불량"/>
      <sheetName val="98종합"/>
      <sheetName val="계열사현황종합"/>
      <sheetName val="계정"/>
      <sheetName val="일괄인쇄"/>
      <sheetName val="人工费(管理职)"/>
      <sheetName val="견적서"/>
      <sheetName val="총괄표"/>
      <sheetName val="사진(시험실)"/>
      <sheetName val="inr(U)"/>
      <sheetName val="96갑지"/>
      <sheetName val="계산DATA입력"/>
      <sheetName val="상세 계산 내역"/>
      <sheetName val="계산정보"/>
      <sheetName val="発注書"/>
      <sheetName val="환율"/>
      <sheetName val="OPT손익_내수"/>
      <sheetName val="ppcarpet"/>
      <sheetName val="OPT손익_수출"/>
      <sheetName val="재1"/>
      <sheetName val="XL4Poppy"/>
      <sheetName val="LXLIST1"/>
      <sheetName val="A-A"/>
      <sheetName val="THEME_CODE"/>
      <sheetName val="X3"/>
      <sheetName val="부서CODE"/>
      <sheetName val="CR_CODE"/>
      <sheetName val="99_조정금액"/>
      <sheetName val="자산_종합"/>
      <sheetName val="초기입력(시산)"/>
      <sheetName val="월별손익 (수정) (2)"/>
      <sheetName val="수리결과"/>
      <sheetName val="코드정보"/>
      <sheetName val="6월"/>
      <sheetName val="LD-동양"/>
      <sheetName val="S50 "/>
      <sheetName val="rt"/>
      <sheetName val="비자동차00출고"/>
      <sheetName val="BRAKE"/>
      <sheetName val="A-100전제"/>
      <sheetName val="CSM with CKD Br"/>
      <sheetName val="공정능력(1)"/>
      <sheetName val="Sheet3"/>
      <sheetName val="▶PRESS DATA"/>
      <sheetName val="운반비"/>
      <sheetName val="★KD 집계표"/>
      <sheetName val="용접(CO2)"/>
      <sheetName val="2ND경비"/>
      <sheetName val="직거래품"/>
      <sheetName val="용접(CO2)추가"/>
      <sheetName val="상세_계산_내역"/>
      <sheetName val="Headcount"/>
      <sheetName val="#142-1-갑"/>
      <sheetName val="5-2)GLASS계산서"/>
      <sheetName val="5-1)HEATER"/>
      <sheetName val="5-3)양면테입"/>
      <sheetName val="6-1)BSD WIRE 계산서"/>
      <sheetName val="주행"/>
      <sheetName val="양식(공정편성표)"/>
      <sheetName val="목표세부명세"/>
      <sheetName val="RDLEVLST"/>
      <sheetName val="MOTO"/>
      <sheetName val="Mth"/>
      <sheetName val="Qtr"/>
      <sheetName val="星取表"/>
      <sheetName val="계정관리 (실적) 2016"/>
      <sheetName val="노무비 계획 및 실적 (2차수정)"/>
      <sheetName val="LIBRARY"/>
      <sheetName val="PC%계산"/>
      <sheetName val="이력"/>
      <sheetName val="data1"/>
      <sheetName val="LEASE4"/>
      <sheetName val="勿动"/>
      <sheetName val="MX628EX"/>
      <sheetName val="11"/>
      <sheetName val="표지★"/>
      <sheetName val="재료비집계표"/>
      <sheetName val="9709관리노무비"/>
      <sheetName val="관리직 (2)"/>
      <sheetName val="배부후(1차)"/>
      <sheetName val="COMP매출(원가)"/>
      <sheetName val="기초자료입력"/>
      <sheetName val="WS-641단가"/>
      <sheetName val="DSF"/>
      <sheetName val="SGP"/>
      <sheetName val="GRNF"/>
      <sheetName val="보고"/>
      <sheetName val="신규DEP"/>
      <sheetName val="간이연락"/>
      <sheetName val="LIST"/>
      <sheetName val="MCT6"/>
      <sheetName val="980710"/>
      <sheetName val="126.255"/>
      <sheetName val="汇总1"/>
      <sheetName val="IND. PRENSAS 2013 "/>
      <sheetName val="부서코드표"/>
      <sheetName val="Value Analysis - Sheet 1"/>
      <sheetName val="1"/>
      <sheetName val="자재입고"/>
      <sheetName val="외주현황_wq12"/>
      <sheetName val="Netting_list"/>
      <sheetName val="6_N_m_CCW_전류1"/>
      <sheetName val="PJT_11"/>
      <sheetName val="二_POSITION_XLS"/>
      <sheetName val="2_대외공문"/>
      <sheetName val="B053_(990701)공정실적PP%계산1"/>
      <sheetName val="61_210_289"/>
      <sheetName val="3_일반사상"/>
      <sheetName val="5_WIRE적용LIST"/>
      <sheetName val="FUEL_FILLER"/>
      <sheetName val="진행_DATA_(2)"/>
      <sheetName val="B053_(990701)공정능력PC%계산"/>
      <sheetName val="Procured_P_Part"/>
      <sheetName val="GB-IC_Villingen_GG"/>
      <sheetName val="공정능력(을)_(2)"/>
      <sheetName val="JT3_0견적-구1"/>
      <sheetName val="X-3_ENG"/>
      <sheetName val="BRAKE_1M_94년_8월_NEGO"/>
      <sheetName val="1_변경범위"/>
      <sheetName val="Base_基础"/>
      <sheetName val="공정별공법-W_HSE-LH"/>
      <sheetName val="1_2내수"/>
      <sheetName val="임율_경비율"/>
      <sheetName val="상세_계산_내역1"/>
      <sheetName val="월별손익_(수정)_(2)"/>
      <sheetName val="S50_"/>
      <sheetName val="CSM_with_CKD_Br"/>
      <sheetName val="▶PRESS_DATA"/>
      <sheetName val="★KD_집계표"/>
      <sheetName val="6-1)BSD_WIRE_계산서"/>
      <sheetName val="BATT_INSULTION_PAD"/>
      <sheetName val="효율계획(당월)"/>
      <sheetName val="전체실적"/>
      <sheetName val="表紙"/>
      <sheetName val="RY-2M11"/>
      <sheetName val="93"/>
      <sheetName val="信昌原紙"/>
      <sheetName val="129346部番リスト"/>
      <sheetName val="MPL 技連"/>
      <sheetName val="342E BLOCK"/>
      <sheetName val="ACO"/>
      <sheetName val="総合B"/>
      <sheetName val="星取・"/>
      <sheetName val="愛知・日デ"/>
      <sheetName val="一般"/>
      <sheetName val="一般職評価"/>
      <sheetName val="一般職"/>
      <sheetName val="840G1"/>
      <sheetName val="수입"/>
      <sheetName val="1-3、1-4).生産工場別グラフ"/>
      <sheetName val="SSQC"/>
      <sheetName val="2.グループ間"/>
      <sheetName val="合体 (編集)"/>
      <sheetName val="TSQC (設計番号毎)"/>
      <sheetName val="工程内損失計算シート"/>
      <sheetName val="DIEZEL動弁相場"/>
      <sheetName val="원자재"/>
      <sheetName val="PC%계산DWMC"/>
      <sheetName val="GK차체EO-CUT전"/>
      <sheetName val="비교견적vs DM"/>
      <sheetName val="Plan"/>
      <sheetName val="Vymeny"/>
      <sheetName val="Prevodnik"/>
      <sheetName val="31-32"/>
      <sheetName val="31-32 (2)"/>
      <sheetName val="관리기준"/>
      <sheetName val="품평회"/>
      <sheetName val="Assumption-2"/>
      <sheetName val="6~12월 예상 필요수량"/>
      <sheetName val="PKGINV"/>
      <sheetName val="갑지"/>
      <sheetName val="R&amp;D"/>
      <sheetName val="원자재 단가변동(151124영업팀).xlsx"/>
      <sheetName val="건수"/>
      <sheetName val="기준서갑(ST)"/>
      <sheetName val="通常剥離"/>
      <sheetName val="3综合不良处理方案"/>
      <sheetName val="휴일특근"/>
      <sheetName val="안전달력"/>
      <sheetName val="사고내용"/>
      <sheetName val="감사 일정계획"/>
      <sheetName val="COSTO"/>
      <sheetName val="Reference"/>
      <sheetName val="Guide Line"/>
      <sheetName val="99 11월 제조품List"/>
      <sheetName val="99년10월 제조품매출누계"/>
      <sheetName val="감가비"/>
      <sheetName val="Customer"/>
      <sheetName val="Budget"/>
      <sheetName val="VGP"/>
      <sheetName val="日程管理"/>
      <sheetName val="조건식"/>
      <sheetName val="부품품질"/>
      <sheetName val="DB"/>
      <sheetName val="외주현황_wq13"/>
      <sheetName val="6_N_m_CCW_전류2"/>
      <sheetName val="Netting_list1"/>
      <sheetName val="PJT_111"/>
      <sheetName val="二_POSITION_XLS1"/>
      <sheetName val="2_대외공문1"/>
      <sheetName val="B053_(990701)공정실적PP%계산2"/>
      <sheetName val="61_210_2891"/>
      <sheetName val="3_일반사상1"/>
      <sheetName val="5_WIRE적용LIST1"/>
      <sheetName val="FUEL_FILLER1"/>
      <sheetName val="진행_DATA_(2)1"/>
      <sheetName val="B053_(990701)공정능력PC%계산1"/>
      <sheetName val="Procured_P_Part1"/>
      <sheetName val="GB-IC_Villingen_GG1"/>
      <sheetName val="공정능력(을)_(2)1"/>
      <sheetName val="JT3_0견적-구11"/>
      <sheetName val="X-3_ENG1"/>
      <sheetName val="BRAKE_1M_94년_8월_NEGO1"/>
      <sheetName val="1_변경범위1"/>
      <sheetName val="공정별공법-W_HSE-LH1"/>
      <sheetName val="1_2내수1"/>
      <sheetName val="Base_基础1"/>
      <sheetName val="임율_경비율1"/>
      <sheetName val="상세_계산_내역2"/>
      <sheetName val="월별손익_(수정)_(2)1"/>
      <sheetName val="S50_1"/>
      <sheetName val="CSM_with_CKD_Br1"/>
      <sheetName val="▶PRESS_DATA1"/>
      <sheetName val="★KD_집계표1"/>
      <sheetName val="6-1)BSD_WIRE_계산서1"/>
      <sheetName val="BATT_INSULTION_PAD1"/>
      <sheetName val="▣_SEAT_ASSY"/>
      <sheetName val="관리직_(2)"/>
      <sheetName val="Value_Analysis_-_Sheet_1"/>
      <sheetName val="계정관리_(실적)_2016"/>
      <sheetName val="노무비_계획_및_실적_(2차수정)"/>
      <sheetName val="126_255"/>
      <sheetName val="IND__PRENSAS_2013_"/>
      <sheetName val="비교견적vs_DM"/>
      <sheetName val="31-32_(2)"/>
      <sheetName val="MPL_技連"/>
      <sheetName val="342E_BLOCK"/>
      <sheetName val="1-3、1-4)_生産工場別グラフ"/>
      <sheetName val="2_グループ間"/>
      <sheetName val="合体_(編集)"/>
      <sheetName val="TSQC_(設計番号毎)"/>
      <sheetName val="외주현황_wq14"/>
      <sheetName val="6_N_m_CCW_전류3"/>
      <sheetName val="Netting_list2"/>
      <sheetName val="PJT_112"/>
      <sheetName val="二_POSITION_XLS2"/>
      <sheetName val="2_대외공문2"/>
      <sheetName val="B053_(990701)공정실적PP%계산3"/>
      <sheetName val="61_210_2892"/>
      <sheetName val="3_일반사상2"/>
      <sheetName val="5_WIRE적용LIST2"/>
      <sheetName val="FUEL_FILLER2"/>
      <sheetName val="진행_DATA_(2)2"/>
      <sheetName val="B053_(990701)공정능력PC%계산2"/>
      <sheetName val="Procured_P_Part2"/>
      <sheetName val="GB-IC_Villingen_GG2"/>
      <sheetName val="공정능력(을)_(2)2"/>
      <sheetName val="JT3_0견적-구12"/>
      <sheetName val="X-3_ENG2"/>
      <sheetName val="BRAKE_1M_94년_8월_NEGO2"/>
      <sheetName val="1_변경범위2"/>
      <sheetName val="공정별공법-W_HSE-LH2"/>
      <sheetName val="1_2내수2"/>
      <sheetName val="Base_基础2"/>
      <sheetName val="임율_경비율2"/>
      <sheetName val="상세_계산_내역3"/>
      <sheetName val="월별손익_(수정)_(2)2"/>
      <sheetName val="S50_2"/>
      <sheetName val="CSM_with_CKD_Br2"/>
      <sheetName val="▶PRESS_DATA2"/>
      <sheetName val="★KD_집계표2"/>
      <sheetName val="6-1)BSD_WIRE_계산서2"/>
      <sheetName val="BATT_INSULTION_PAD2"/>
      <sheetName val="▣_SEAT_ASSY1"/>
      <sheetName val="관리직_(2)1"/>
      <sheetName val="Value_Analysis_-_Sheet_11"/>
      <sheetName val="계정관리_(실적)_20161"/>
      <sheetName val="노무비_계획_및_실적_(2차수정)1"/>
      <sheetName val="126_2551"/>
      <sheetName val="IND__PRENSAS_2013_1"/>
      <sheetName val="외주현황_wq15"/>
      <sheetName val="Netting_list3"/>
      <sheetName val="6_N_m_CCW_전류4"/>
      <sheetName val="PJT_113"/>
      <sheetName val="二_POSITION_XLS3"/>
      <sheetName val="2_대외공문3"/>
      <sheetName val="B053_(990701)공정실적PP%계산4"/>
      <sheetName val="61_210_2893"/>
      <sheetName val="3_일반사상3"/>
      <sheetName val="5_WIRE적용LIST3"/>
      <sheetName val="FUEL_FILLER3"/>
      <sheetName val="진행_DATA_(2)3"/>
      <sheetName val="B053_(990701)공정능력PC%계산3"/>
      <sheetName val="Procured_P_Part3"/>
      <sheetName val="GB-IC_Villingen_GG3"/>
      <sheetName val="공정능력(을)_(2)3"/>
      <sheetName val="JT3_0견적-구13"/>
      <sheetName val="X-3_ENG3"/>
      <sheetName val="BRAKE_1M_94년_8월_NEGO3"/>
      <sheetName val="1_변경범위3"/>
      <sheetName val="공정별공법-W_HSE-LH3"/>
      <sheetName val="1_2내수3"/>
      <sheetName val="Base_基础3"/>
      <sheetName val="임율_경비율3"/>
      <sheetName val="상세_계산_내역4"/>
      <sheetName val="월별손익_(수정)_(2)3"/>
      <sheetName val="S50_3"/>
      <sheetName val="CSM_with_CKD_Br3"/>
      <sheetName val="▶PRESS_DATA3"/>
      <sheetName val="★KD_집계표3"/>
      <sheetName val="6-1)BSD_WIRE_계산서3"/>
      <sheetName val="BATT_INSULTION_PAD3"/>
      <sheetName val="▣_SEAT_ASSY2"/>
      <sheetName val="관리직_(2)2"/>
      <sheetName val="Value_Analysis_-_Sheet_12"/>
      <sheetName val="계정관리_(실적)_20162"/>
      <sheetName val="노무비_계획_및_실적_(2차수정)2"/>
      <sheetName val="126_2552"/>
      <sheetName val="IND__PRENSAS_2013_2"/>
      <sheetName val="비교견적vs_DM1"/>
      <sheetName val="31-32_(2)1"/>
      <sheetName val="MPL_技連1"/>
      <sheetName val="342E_BLOCK1"/>
      <sheetName val="1-3、1-4)_生産工場別グラフ1"/>
      <sheetName val="2_グループ間1"/>
      <sheetName val="合体_(編集)1"/>
      <sheetName val="TSQC_(設計番号毎)1"/>
      <sheetName val="원자재_단가변동(151124영업팀)_xlsx"/>
      <sheetName val="KHLR(RC-ASSY)"/>
      <sheetName val="QUY HOACH KE HOACH LAP RAP"/>
      <sheetName val="노동부"/>
      <sheetName val="Upload SEM-BCS"/>
      <sheetName val="YOKE-H(10.3)"/>
      <sheetName val="ACTUAL"/>
      <sheetName val="자체실적1Q"/>
      <sheetName val="ﾃﾞｰﾀｼｰﾄ"/>
      <sheetName val="ＳＳ別"/>
      <sheetName val="업무분장"/>
      <sheetName val="2월"/>
      <sheetName val="factor"/>
      <sheetName val="s-ding"/>
      <sheetName val="THEME CODE"/>
      <sheetName val="CR CODE"/>
      <sheetName val="12월원재료매입"/>
      <sheetName val="Segments"/>
      <sheetName val="동적차트"/>
      <sheetName val="alc code"/>
      <sheetName val="경영분석"/>
      <sheetName val="기준정보"/>
      <sheetName val="공정능력"/>
      <sheetName val="기안"/>
      <sheetName val="List2"/>
      <sheetName val="alc_code"/>
      <sheetName val="A공정불량코드(지우지마세요)"/>
      <sheetName val="검사등록DB"/>
      <sheetName val="취합항목 세부항목"/>
      <sheetName val="2.협력사 담당자(첨부)"/>
      <sheetName val="기타"/>
      <sheetName val="Penyusutan Inventaris"/>
      <sheetName val="Penyusutan Kendaraan"/>
      <sheetName val="Tables"/>
      <sheetName val="Stock Price"/>
      <sheetName val="OT Hours"/>
      <sheetName val="Cash Flow"/>
      <sheetName val="가2"/>
      <sheetName val="금형이력"/>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원단위"/>
      <sheetName val="▣ SEAT ASSY"/>
      <sheetName val="-경비"/>
      <sheetName val="최종가단가"/>
      <sheetName val="▶EU_설계원가양식"/>
      <sheetName val="Sheet1"/>
      <sheetName val="초기견적대비비교"/>
      <sheetName val="외주현황.wq1"/>
      <sheetName val="▶EU_최종계산"/>
      <sheetName val="▣_SEAT_ASSY"/>
      <sheetName val="외주현황_wq1"/>
      <sheetName val="▣_SEAT_ASSY1"/>
      <sheetName val="외주현황_wq11"/>
      <sheetName val="▣_SEAT_ASSY2"/>
      <sheetName val="외주현황_wq12"/>
    </sheetNames>
    <sheetDataSet>
      <sheetData sheetId="0">
        <row r="4">
          <cell r="W4">
            <v>89</v>
          </cell>
        </row>
      </sheetData>
      <sheetData sheetId="1"/>
      <sheetData sheetId="2">
        <row r="24">
          <cell r="AI24">
            <v>1100</v>
          </cell>
          <cell r="AK24">
            <v>1.1200000000000001</v>
          </cell>
        </row>
      </sheetData>
      <sheetData sheetId="3"/>
      <sheetData sheetId="4"/>
      <sheetData sheetId="5">
        <row r="26">
          <cell r="S26">
            <v>0.79669999999999985</v>
          </cell>
        </row>
      </sheetData>
      <sheetData sheetId="6"/>
      <sheetData sheetId="7"/>
      <sheetData sheetId="8" refreshError="1"/>
      <sheetData sheetId="9" refreshError="1"/>
      <sheetData sheetId="10">
        <row r="24">
          <cell r="AI24">
            <v>1100</v>
          </cell>
        </row>
      </sheetData>
      <sheetData sheetId="11"/>
      <sheetData sheetId="12">
        <row r="24">
          <cell r="AI24">
            <v>1100</v>
          </cell>
        </row>
      </sheetData>
      <sheetData sheetId="13"/>
      <sheetData sheetId="14">
        <row r="24">
          <cell r="AI24">
            <v>1100</v>
          </cell>
        </row>
      </sheetData>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원단위"/>
      <sheetName val="-경비"/>
      <sheetName val="합의서_15.10.28"/>
      <sheetName val="최종가격"/>
      <sheetName val="▶EU_최종계산"/>
      <sheetName val="summary"/>
      <sheetName val="STAMPING PARTS"/>
      <sheetName val="PIPE PARTS"/>
      <sheetName val="합의서_15_10_28"/>
      <sheetName val="STAMPING_PARTS"/>
      <sheetName val="PIPE_PARTS"/>
      <sheetName val="합의서_15_10_281"/>
      <sheetName val="STAMPING_PARTS1"/>
      <sheetName val="PIPE_PARTS1"/>
      <sheetName val="합의서_15_10_282"/>
      <sheetName val="STAMPING_PARTS2"/>
      <sheetName val="PIPE_PARTS2"/>
    </sheetNames>
    <sheetDataSet>
      <sheetData sheetId="0">
        <row r="4">
          <cell r="W4">
            <v>89</v>
          </cell>
        </row>
      </sheetData>
      <sheetData sheetId="1" refreshError="1"/>
      <sheetData sheetId="2" refreshError="1"/>
      <sheetData sheetId="3"/>
      <sheetData sheetId="4">
        <row r="2">
          <cell r="H2">
            <v>0.9</v>
          </cell>
        </row>
      </sheetData>
      <sheetData sheetId="5">
        <row r="7">
          <cell r="Q7" t="str">
            <v>P/NAME</v>
          </cell>
        </row>
        <row r="22">
          <cell r="AG22">
            <v>1100</v>
          </cell>
        </row>
      </sheetData>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1"/>
      <sheetName val="2.대외공문"/>
      <sheetName val="#REF"/>
      <sheetName val="Value Analysis - Sheet 1"/>
      <sheetName val="Sheet2"/>
      <sheetName val="Sheet3"/>
      <sheetName val="현금경비중역"/>
      <sheetName val="공문"/>
      <sheetName val="96"/>
      <sheetName val="외주현황.wq1"/>
      <sheetName val="재질단가"/>
      <sheetName val="CAUDIT"/>
      <sheetName val="PRESS DATA"/>
      <sheetName val="JT3.0견적-구1"/>
      <sheetName val="진행 DATA (2)"/>
      <sheetName val="CBD"/>
      <sheetName val="공통"/>
      <sheetName val="W-현원가"/>
      <sheetName val="J100"/>
      <sheetName val="MAIN"/>
      <sheetName val="BND"/>
      <sheetName val="ORIGIN"/>
      <sheetName val="FUEL FILLER"/>
      <sheetName val="Tbom-tot"/>
      <sheetName val="LIST"/>
      <sheetName val="EXP-COST"/>
      <sheetName val="MH_생산"/>
      <sheetName val="A-100전제"/>
      <sheetName val="시설투자"/>
      <sheetName val="팀별 합계"/>
      <sheetName val="PILOT APP."/>
      <sheetName val="BRAKE"/>
      <sheetName val="차체"/>
      <sheetName val="T진도"/>
      <sheetName val="J150 승인진도관리 LIST"/>
      <sheetName val="TOTAL LIST"/>
      <sheetName val="FTR MACRo"/>
      <sheetName val="지정공장"/>
      <sheetName val="서울정비"/>
      <sheetName val="전체실적"/>
      <sheetName val="효율계획(당월)"/>
      <sheetName val="Price Range"/>
      <sheetName val="data"/>
      <sheetName val="판매대수"/>
      <sheetName val="PAKAGE4362"/>
      <sheetName val="Macro1"/>
      <sheetName val="목표재료비"/>
      <sheetName val=""/>
      <sheetName val="CLMN자료"/>
      <sheetName val="EC성능결과"/>
      <sheetName val="B"/>
      <sheetName val="GB-IC Villingen GG"/>
      <sheetName val="정산"/>
      <sheetName val="CPK"/>
      <sheetName val="REGORIANր_x0002_ GREGORIAN_x0005_HIJRI哌"/>
      <sheetName val="INHOUSE ITEMS"/>
      <sheetName val="카메라"/>
      <sheetName val="제품"/>
      <sheetName val="Summary"/>
      <sheetName val="초도발주서"/>
      <sheetName val="在建工程转入固资2005"/>
      <sheetName val="M1master"/>
      <sheetName val="REGORIAN"/>
      <sheetName val="원단위"/>
      <sheetName val="Sheet1 (2)"/>
      <sheetName val="제조부문배부"/>
      <sheetName val="06.10-07.8 actual"/>
      <sheetName val="cover "/>
      <sheetName val="제출"/>
      <sheetName val="제출 (2)"/>
      <sheetName val="compare"/>
      <sheetName val="협조전"/>
      <sheetName val="인원1"/>
      <sheetName val="CIELO발주"/>
      <sheetName val="세부"/>
      <sheetName val="법인+비법인"/>
      <sheetName val="LANOS"/>
      <sheetName val="LEGANZA"/>
      <sheetName val="NUBIRA"/>
      <sheetName val="사양조정"/>
      <sheetName val="추이도"/>
      <sheetName val="정철호"/>
      <sheetName val="KKM04"/>
      <sheetName val="가격표"/>
      <sheetName val="code"/>
      <sheetName val="GRACE"/>
      <sheetName val="VT원단위"/>
      <sheetName val="경비공통"/>
      <sheetName val="수리결과"/>
      <sheetName val="▣ SEAT ASSY"/>
      <sheetName val="8월차잔"/>
      <sheetName val="진급관련DATA"/>
      <sheetName val="VXX"/>
      <sheetName val="2_대외공문"/>
      <sheetName val="Value_Analysis_-_Sheet_1"/>
      <sheetName val="JT3_0견적-구1"/>
      <sheetName val="진행_DATA_(2)"/>
      <sheetName val="FUEL_FILLER"/>
      <sheetName val="설계내역서"/>
      <sheetName val="현황"/>
      <sheetName val="잉여금"/>
      <sheetName val="철판2"/>
      <sheetName val="REGORIAN?ր?_x0002_ GREGORIAN?_x0005_HIJRI?哌"/>
      <sheetName val="̀ǖǞǟǢæ̵G̵ǧǦǧǨk̨Ǫ"/>
      <sheetName val="품의서"/>
      <sheetName val="11"/>
      <sheetName val="BASE"/>
      <sheetName val="주행"/>
      <sheetName val="표지★"/>
      <sheetName val="MX628EX"/>
      <sheetName val="p2-1"/>
      <sheetName val="85872-82"/>
      <sheetName val="_REF"/>
      <sheetName val="표지_"/>
      <sheetName val="p2_1"/>
      <sheetName val="???"/>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Production Plan1"/>
      <sheetName val="카케라1"/>
      <sheetName val="카메라4"/>
      <sheetName val="RD제품개발투자비(매가)"/>
      <sheetName val="표2"/>
      <sheetName val="so-021"/>
      <sheetName val="major"/>
      <sheetName val="기안"/>
      <sheetName val="R&amp;D"/>
      <sheetName val="신규DEP"/>
      <sheetName val="95계획"/>
      <sheetName val="BUS제원1"/>
      <sheetName val="대외공문"/>
      <sheetName val="기안(2)"/>
      <sheetName val="예산근거"/>
      <sheetName val="경쟁실분"/>
      <sheetName val="그패프"/>
      <sheetName val="MAST S"/>
      <sheetName val="96수출"/>
      <sheetName val="인도원가"/>
      <sheetName val="전체현황"/>
      <sheetName val="차수"/>
      <sheetName val="견적LIST"/>
      <sheetName val="투자계획서"/>
      <sheetName val="Sheet4"/>
      <sheetName val="Sheet5"/>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mdb,*.htm,*.html,*.pub);웹 페이지("/>
      <sheetName val="ccar"/>
      <sheetName val="목차"/>
      <sheetName val="1-1)개발추진범위"/>
      <sheetName val="1-2)개발일정"/>
      <sheetName val="S_MBR_UPR"/>
      <sheetName val="S_MBR_LWR"/>
      <sheetName val="Sheet6"/>
      <sheetName val="Sheet7"/>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사장"/>
      <sheetName val="사원"/>
      <sheetName val="기존젨비교"/>
      <sheetName val="䅀㿠_x0001__x0001_t_x0016_䅀㿰"/>
      <sheetName val="戀椀最㔀"/>
      <sheetName val="Sheet1_x0004_ ǅ"/>
      <sheetName val="_x0001__x0001__x0003__x0001_Ô_x0001_,¦¦"/>
      <sheetName val="_x001e_.&gt;N^n~®¾ÎÞî"/>
      <sheetName val="bleĤģ서식을 ĨĥħĦ률"/>
      <sheetName val="전산품의"/>
      <sheetName val="품의양식"/>
      <sheetName val="Sheet1ˆŒ_x0004_ ǅ_x0001_ˆ&lt;BOOK1.XLS]Shee"/>
      <sheetName val="_x001e_.&gt;N^n~Žž®¾ÎÞî"/>
      <sheetName val="bleĤģ서식을 ĨĥħĦ률며을 변경īĪ용ĭĬ 끌어"/>
      <sheetName val="ㅊ.ㅔㅁㅇ"/>
      <sheetName val="Sheet1ˆŒ_x0004_ ǅ"/>
      <sheetName val="¿ÜÁÖÇöÈ².wq1"/>
      <sheetName val="LEASE4"/>
      <sheetName val="bleĤģ"/>
      <sheetName val="CD-실적"/>
      <sheetName val="FR HR(A-LEA)"/>
      <sheetName val="FR HR(VINYL)"/>
      <sheetName val="PROTECTOR단가"/>
      <sheetName val="NBQA"/>
      <sheetName val="RR 세부"/>
      <sheetName val="MOTO"/>
      <sheetName val="환율기준"/>
      <sheetName val="Sheet1_x0004_ ǅ_x0001_&lt;BOOK1.XLS]Sh"/>
      <sheetName val="bleĤģ서식을 ĨĥħĦ률며을 변경īĪ용ĭĬ"/>
      <sheetName val="UPH"/>
      <sheetName val="??"/>
      <sheetName val="̃"/>
      <sheetName val="bleĤģ서식을 ĨĥħĦ"/>
      <sheetName val="dd mmmm yyyy赶_x0003__x0016_[$-0409]hh:m"/>
      <sheetName val="?䅀㿠????_x0001_?????_x0001_t_x0016_?䅀㿰??"/>
      <sheetName val="Sheet1???_x0004_?????? ǅ???????????"/>
      <sheetName val="?_x0001_?_x0001_?_x0003_?_x0001_?Ô?_x0001_???,?¦?¦???????????"/>
      <sheetName val="bleĤģ??????서식을 Ĩĥ????ħĦ??????률?"/>
      <sheetName val="Sheet1?ˆŒ_x0004_? ǅ_x0001_?ˆ&lt;BOOK1.XLS]Shee"/>
      <sheetName val="bleĤģ서식을 ĨĥħĦ?률?며?을 변경īĪ용?ĭĬ 끌어"/>
      <sheetName val="Sheet1?ˆŒ?_x0004_? ǅ"/>
      <sheetName val="_x0001_?_x0001_?_x0003_?_x0001_?Ô_x0001_?,?¦¦"/>
      <sheetName val="bleĤģ서식을 ĨĥħĦ?률?"/>
      <sheetName val="___"/>
      <sheetName val="__仛"/>
      <sheetName val="__★"/>
      <sheetName val="2.____"/>
      <sheetName val=".mdb,_.htm,_.html,_.pub);웹 페이지("/>
      <sheetName val="_x0001_"/>
      <sheetName val="2_대외공문1"/>
      <sheetName val="2_????"/>
      <sheetName val="B_K작업분석1"/>
      <sheetName val="조치사항"/>
      <sheetName val="XGPROD"/>
      <sheetName val="OPT손익_내수"/>
      <sheetName val="OPT손익_수출"/>
      <sheetName val="full_(2)"/>
      <sheetName val="GRP"/>
      <sheetName val="발생장소"/>
      <sheetName val="공작"/>
      <sheetName val="계열사현황종합"/>
      <sheetName val="모듈"/>
      <sheetName val="KMCWD"/>
      <sheetName val="KD율"/>
      <sheetName val="문제유형"/>
      <sheetName val="DATA_(2)"/>
      <sheetName val="A-A"/>
      <sheetName val="전장"/>
      <sheetName val="64164"/>
      <sheetName val="HOLE_9905(1)"/>
      <sheetName val="_SR3차원단위_(3)"/>
      <sheetName val="내장"/>
      <sheetName val="계정"/>
      <sheetName val="THEME_CODE"/>
      <sheetName val="1-5-2"/>
      <sheetName val="외장"/>
      <sheetName val="해외"/>
      <sheetName val="VDR"/>
      <sheetName val="126_255"/>
      <sheetName val="JANG_DOM"/>
      <sheetName val="CR_CODE"/>
      <sheetName val="설비사양서B-1"/>
      <sheetName val="구list"/>
      <sheetName val="대표경력"/>
      <sheetName val="대표자"/>
      <sheetName val="2월"/>
      <sheetName val="부서CODE"/>
      <sheetName val="차체부품_INS_REPORT(갑)"/>
      <sheetName val="DAT(목표)"/>
      <sheetName val="인원"/>
      <sheetName val="1.변경범위"/>
      <sheetName val="PC%계산"/>
      <sheetName val="3.일반사상"/>
      <sheetName val="Sheet1ˆŒ_x0004_ ǅ_x0001_ˆ&lt;BOOK1.XLS]Sh"/>
      <sheetName val="䅀㿠_x0001_?_x0001_t_x0016_?䅀㿰"/>
      <sheetName val="_x0001_?_x0001_?_x0003_?_x0001_?Ô_x0001_?,?¦¦_x0002_?p?4"/>
      <sheetName val="__"/>
      <sheetName val="OP20"/>
      <sheetName val="수출"/>
      <sheetName val="기초자료"/>
      <sheetName val="dd mmmm yyyy"/>
      <sheetName val="d_m_yy"/>
      <sheetName val="_䅀㿠_____x0001_______x0001_t_x0016__䅀㿰__"/>
      <sheetName val="Sheet1____x0004_______ ǅ___________"/>
      <sheetName val="__x0001___x0001___x0003___x0001__Ô__x0001____,_¦_¦___________"/>
      <sheetName val="bleĤģ______서식을 Ĩĥ____ħĦ______률_"/>
      <sheetName val="Sheet1_ˆŒ_x0004__ ǅ_x0001__ˆ&lt;BOOK1.XLS_Shee"/>
      <sheetName val="bleĤģ서식을 ĨĥħĦ_률_며_을 변경īĪ용_ĭĬ 끌어"/>
      <sheetName val="䅀㿠_x0001___x0001_t_x0016__䅀㿰"/>
      <sheetName val="_x0001___x0001___x0003___x0001__Ô_x0001__,_¦¦_x0002__p_4"/>
      <sheetName val="Sheet1_ˆŒ__x0004__ ǅ"/>
      <sheetName val="_x0001___x0001___x0003___x0001__Ô_x0001__,_¦¦"/>
      <sheetName val="bleĤģ서식을 ĨĥħĦ_률_"/>
      <sheetName val="2_____"/>
      <sheetName val="와이어링종합"/>
      <sheetName val="FB-봉제"/>
      <sheetName val="FC-봉제"/>
      <sheetName val="프로텍터(압출)"/>
      <sheetName val="인서트와이어"/>
      <sheetName val="02년결과_VLOOK"/>
      <sheetName val="2차-PROTO-(1)"/>
      <sheetName val="팀별 내역"/>
      <sheetName val="샤설"/>
      <sheetName val="시작"/>
      <sheetName val="성시"/>
      <sheetName val="차시"/>
      <sheetName val="기시"/>
      <sheetName val="전시"/>
      <sheetName val="인증"/>
      <sheetName val="용접계산참조"/>
      <sheetName val="원가계산"/>
      <sheetName val="재료비"/>
      <sheetName val="가공비"/>
      <sheetName val="하나로통신"/>
      <sheetName val="원본"/>
      <sheetName val=" 계산(&amp;E)                중지(&amp;A)  "/>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3)"/>
      <sheetName val="1의 공정능력"/>
      <sheetName val="서식등록대장"/>
      <sheetName val="Sheet1ˆŒ_x0004_ ǅ_x0001_ˆ&lt;BOOK1.XLS"/>
      <sheetName val="1st Gear"/>
      <sheetName val="1st Gear (2)"/>
      <sheetName val="차체부품 INS REPORT(갑)"/>
      <sheetName val="검사기준서"/>
      <sheetName val="R_D"/>
      <sheetName val="2차_PROTO__1_"/>
      <sheetName val="1127"/>
      <sheetName val="_x000e_"/>
      <sheetName val="1030"/>
      <sheetName val="1030(2)"/>
      <sheetName val="1108"/>
      <sheetName val="FRAME SIDE INR ROOF"/>
      <sheetName val="_x0005__x0004_䁀ּּ"/>
      <sheetName val="ƻဂ︀_x0010_ Ȁ ȯ翽_x0008_؈"/>
      <sheetName val="REGORIANր_x0002_ GREGORIAN_x0005_HIJRI哌_x0001_"/>
      <sheetName val="분석mast"/>
      <sheetName val="INHOUSE_ITEMS"/>
      <sheetName val="dddd, dd&quot; de &quot;mmmm&quot; de &quot;yyyy&quot;["/>
      <sheetName val="교육계획"/>
      <sheetName val="의장"/>
      <sheetName val="FO-BO-ER"/>
      <sheetName val="dddd, dd&quot; de &quot;mmmm&quot; de &quot;yyyy"/>
      <sheetName val="97"/>
      <sheetName val="J150_승인진도관리_LIST"/>
      <sheetName val="5.세운W-A"/>
      <sheetName val="자산대형 완료"/>
      <sheetName val="재료율"/>
      <sheetName val="DATE"/>
      <sheetName val="일괄인쇄"/>
      <sheetName val="Macro2"/>
      <sheetName val="Macro4"/>
      <sheetName val="수주단가"/>
      <sheetName val="전부인쇄"/>
      <sheetName val="2"/>
      <sheetName val="출장거리"/>
      <sheetName val="본문"/>
      <sheetName val="별도투자가 있을때"/>
      <sheetName val="CLM-MP"/>
      <sheetName val="예정임율"/>
      <sheetName val="Sheet6 (3)"/>
      <sheetName val="10"/>
      <sheetName val="90"/>
      <sheetName val="40"/>
      <sheetName val="50"/>
      <sheetName val="60"/>
      <sheetName val="70"/>
      <sheetName val="camera_10"/>
      <sheetName val="과제"/>
      <sheetName val="report_20"/>
      <sheetName val="camera_30"/>
      <sheetName val="DBL LPG시험"/>
      <sheetName val="#93"/>
      <sheetName val="626TD(COLOR)"/>
      <sheetName val="full (2)"/>
      <sheetName val="상용_mp"/>
      <sheetName val="비교원RD-S"/>
      <sheetName val="내수1.8GL"/>
      <sheetName val="Sheet1??ˆŒ?_x0004_?????? ǅ???????????"/>
      <sheetName val="dd mmmm yyyy赶_x0003__x0016_[$-0409]hh:mm:s"/>
      <sheetName val="LX3.0 RR"/>
      <sheetName val="+T_x0002__x0005_Ā_x0008_믪_x000c__x0002_Ā_x0008_໦ȥ_x0001_蘕诠밖_x0001__x0018_"/>
      <sheetName val="̃?"/>
      <sheetName val="Sheet1??_x0004_? ǅ?_x0001_?&lt;BOOK1.XLS]Sh"/>
      <sheetName val="bleĤģ?서식을 Ĩĥ?ħĦ?률?며?을 변경īĪ?용?ĭĬ"/>
      <sheetName val="̀ü"/>
      <sheetName val="+T"/>
      <sheetName val="dd mmmm yyyy???赶?_x0003__x0016_[$-0409]hh:m"/>
      <sheetName val="Sheet1ˆŒ_x0004_ ǅ_x0001_ˆ&lt;BOOK1.XLS]Sheet2ˆ"/>
      <sheetName val="헤드불량내용"/>
      <sheetName val="크랑크불량내용"/>
      <sheetName val="p"/>
      <sheetName val="C"/>
      <sheetName val="intro"/>
      <sheetName val="표시형식"/>
      <sheetName val="셀간 이동"/>
      <sheetName val="영역선택"/>
      <sheetName val="bleĤģ서식을 ĨĥħĦ률며을 변경īĪ용ĭĬ 끌어 에서는"/>
      <sheetName val="omctl32.dllEdit_x0018_$_x0018__x0018_ံ"/>
      <sheetName val="#REF!"/>
      <sheetName val="T255 가격현황"/>
      <sheetName val="제조관리"/>
      <sheetName val="ĞĀ_x0008_r_x0005__x0003_⇠藩떘뱬̀耀¨_x0008__x0002_蒀"/>
      <sheetName val="성과지표"/>
      <sheetName val="bleĤģ서식을 ĨĥħĦ_x0001_뛸〉"/>
      <sheetName val="직원신상"/>
      <sheetName val="현금예금"/>
      <sheetName val="투자자산"/>
      <sheetName val="유형자산"/>
      <sheetName val="상각overall"/>
      <sheetName val="단기차입금"/>
      <sheetName val="장기차입금"/>
      <sheetName val="자본"/>
      <sheetName val="이자비용"/>
      <sheetName val="_x001e__x0002__x001d_&amp;"/>
      <sheetName val="2-다-종합의견(1분기)"/>
      <sheetName val="채산"/>
      <sheetName val="3D"/>
      <sheetName val="2D"/>
      <sheetName val="되게 합니다.셏택한 WordArt 개체의 왼쪽에 텍스트를"/>
      <sheetName val="B)...文字方向(&amp;X)...项目符号和编号(&amp;N)...标"/>
      <sheetName val="-INR BUTN"/>
      <sheetName val="Book1.xls"/>
      <sheetName val="납킈용기개발"/>
      <sheetName val="시작젨문제"/>
      <sheetName val="가공라인실적"/>
      <sheetName val="1_x0012_覨ǧ裨ǧ_x000a__x0006__x000a__x000a_ဠ01_x0001_0"/>
      <sheetName val="Summa"/>
      <sheetName val="Sheet1Œ_x0004_ ǅ"/>
      <sheetName val="Sheet1Œ_x0004_ ǅ_x0001_&lt;BOOK1.XLS]Sh"/>
      <sheetName val="_x0001_¨_x0001__x0001__x0001__x0010_ր_x0001__x0002__x000d__x0001_⿰_x0001_⿰_x0001_耀_x0010_"/>
      <sheetName val="omctl32.dllEdit_x0018_$_x0018__x0018_ံ6.0.2"/>
      <sheetName val="_x0002_⁏ꗞ۴_x001a_ܐ`_x0002_⹏─ݰ_x001a_ތ`_x0002_Ꜵ빨߬"/>
      <sheetName val="Ɛ䳐믱 _x000d_Ā_x0008__x0007__x0006_狜Ĝ쀤"/>
      <sheetName val="Ɛ䳐믱 _x000d__x0008_ǀ믥힨믪ꇸ쀫_x0001_"/>
      <sheetName val="Documents and Settings\kihoon\M"/>
      <sheetName val="실적"/>
      <sheetName val="기본계획"/>
      <sheetName val="변경안"/>
      <sheetName val="OW_x000a_ROW.HEIGHT_x000b_FORMAT.MOVE_x000b_FORMA"/>
      <sheetName val="TD쿠페-선재(6월~)"/>
      <sheetName val="omctl32.dll"/>
      <sheetName val="_x001e__x0002_"/>
      <sheetName val="ĞĀ_x0008_r_x0005__x0003_"/>
      <sheetName val="5_1_설비투螐변경이력"/>
      <sheetName val="NF+CM"/>
      <sheetName val="Commodity"/>
      <sheetName val="()    ()        )_x000d__x000a_            "/>
      <sheetName val="第26期基础题2-chrisfang.xls"/>
      <sheetName val="8월"/>
      <sheetName val="_x0002_⁏ꗞ۴_x001a_ܐ`_x0002_⹏─ݰ_x001a_ތ`_x0002_Ꜵ빨߬_x001e_ࠌd_x0002_"/>
      <sheetName val="=C:=C:\Documents and Settings\"/>
      <sheetName val="ts and Settings\MYHOME\바탕 화면AL"/>
      <sheetName val="_x001c_*8FTbp~¨¶Ä"/>
      <sheetName val="_x0001_¨_x0001_"/>
      <sheetName val="ket"/>
      <sheetName val="uments and Settings\원진산업 진천공장 1"/>
      <sheetName val="nd Settings\원진산업 진천공장 1\My Docu"/>
      <sheetName val="S2(단산)"/>
      <sheetName val="Sheet5_x000f_[BOOK1.XLS]ccar"/>
      <sheetName val="Ɛ"/>
      <sheetName val="10월작업불량"/>
      <sheetName val="차종별"/>
      <sheetName val="98종합"/>
      <sheetName val="리오비용"/>
      <sheetName val="반송불량율"/>
      <sheetName val="구동"/>
      <sheetName val="ML"/>
      <sheetName val="HP1AMLIST"/>
      <sheetName val="세목별"/>
      <sheetName val="소상 &quot;1&quot;"/>
      <sheetName val="투자-국내2"/>
      <sheetName val="PTR台손익"/>
      <sheetName val="TOT"/>
      <sheetName val="코스모스1"/>
      <sheetName val="BBB"/>
      <sheetName val="BAL.(TTL)"/>
      <sheetName val="BAL(이력관리)"/>
      <sheetName val="계실5-1"/>
      <sheetName val="작업일보"/>
      <sheetName val="승용"/>
      <sheetName val="온도"/>
      <sheetName val="CALENDAR"/>
      <sheetName val="예산계획"/>
      <sheetName val="간이연락"/>
      <sheetName val="COST관리"/>
      <sheetName val="소유주(원)"/>
      <sheetName val="인원01"/>
      <sheetName val="보고서"/>
      <sheetName val="94B"/>
      <sheetName val="존4"/>
      <sheetName val="1~3월 지시사항"/>
      <sheetName val="회의록"/>
      <sheetName val="626TD"/>
      <sheetName val="●현황"/>
      <sheetName val="●목차"/>
      <sheetName val="LD종합"/>
      <sheetName val="VQ종합"/>
      <sheetName val="MG종합"/>
      <sheetName val="KM종합"/>
      <sheetName val="GH종합"/>
      <sheetName val="설계품질"/>
      <sheetName val="클레임요약"/>
      <sheetName val="클레임차트"/>
      <sheetName val="8"/>
      <sheetName val="Sheet9"/>
      <sheetName val="SD그림1"/>
      <sheetName val="SD그림2"/>
      <sheetName val="SD그림3"/>
      <sheetName val="SD그림4"/>
      <sheetName val="SD그림5"/>
      <sheetName val="SD그림6"/>
      <sheetName val="SD그림7"/>
      <sheetName val="SD그림8"/>
      <sheetName val="UK그림1"/>
      <sheetName val="UK그림2"/>
      <sheetName val="UK그림3"/>
      <sheetName val="UK그림4"/>
      <sheetName val="UK그림5"/>
      <sheetName val="UK그림6"/>
      <sheetName val="UK그림7"/>
      <sheetName val="업체선정현황FULLLIST"/>
      <sheetName val="Documents and Settings_kihoon_M"/>
      <sheetName val="신뢰성(Ɬ登ᄨ夗"/>
      <sheetName val="_x0002_"/>
      <sheetName val="OW_ROW.HEIGHT_x000b_FORMAT.MOVE_x000b_FORMA"/>
      <sheetName val="_x0001_¨_x0001__x0001__x0001__x0010_ր_x0001__x0002__x000d__x0001_⿰_x0001_⿰_x0001_耀_x0010_欇拶뫱礸બ︀"/>
      <sheetName val="=C:=C:\Documents and Settings\이"/>
      <sheetName val="TOTAL"/>
      <sheetName val="CPCـC"/>
      <sheetName val="_x0001_¨_x0001__x0001__x0001__x0010_ր_x0001__x0002__x000d__x0001_⿰_x0001_⿰_x0001_耀_x0010_欇拶뫱礸બ︀"/>
      <sheetName val="1"/>
      <sheetName val="기술제휴"/>
      <sheetName val="omctl32.dllEdit_x0018_$_x0018__x0018_ံ6.0."/>
      <sheetName val="B2d"/>
      <sheetName val="누유피벗(당월)"/>
      <sheetName val="(주)와이디피05"/>
      <sheetName val="1_x0012_覨ǧ裨ǧ_x000a__x0006__x000a__x000a_ဠ01_x0001_00_x0002__x0008_01_x000a__x000b_00_x000c__x0012_"/>
      <sheetName val="_x001c_*8FTbp~Œš¨¶Ä"/>
      <sheetName val="매출DATA"/>
      <sheetName val="Ɛ䳐믱 _x000a_Ā_x0008__x0007__x0006_狜Ĝ쀤"/>
      <sheetName val="Ɛ䳐믱 _x000a__x0008_ǀ믥힨믪ꇸ쀫_x0001_"/>
      <sheetName val="Value "/>
      <sheetName val="þ＀￮îက _x0002_ 䰀_x0005_＀﷯ɿ　_x0001_įįༀ"/>
      <sheetName val="()    ()        )_x000d__            "/>
      <sheetName val="uments and Settings_원진산업 진천공장 1"/>
      <sheetName val="nd Settings_원진산업 진천공장 1_My Docu"/>
      <sheetName val="2010년판매계획(업체별)"/>
      <sheetName val="????"/>
      <sheetName val="_x0002_⁏ꗞ۴_x001a_ܐ`_x0002_⹏─ݰ_x001a_ތ`_x0002_Ꜵ빨߬_x001e_"/>
      <sheetName val="_x0001__x0001__x0003__x0001_T_x0001_,&amp;&amp;"/>
      <sheetName val="_x001e_.&gt;N^n~_x000e__x001e_.&gt;N^n"/>
      <sheetName val="_x0001__x0001__x0003__x0001_Ô_x0001_,¦¦_x0002_p4"/>
      <sheetName val="_x0001_¨_x0001__x0001__x0001__x0010_ր_x0001__x0002__x000d__x0001_⿰_x0001_⿰_x0001_耀_x0010_欇拶뫱礸બ︀"/>
      <sheetName val="11월(매출계획)"/>
      <sheetName val="omctl32.dllEdit_x0001_耀躗鐛␡谀↌鐀↑ऀ"/>
      <sheetName val="Sheet1_x0004_ ǅ뻰&quot;騍㼵_x0001_"/>
      <sheetName val="Random Weibull"/>
      <sheetName val="제품-대분류별현황"/>
      <sheetName val="동명재고"/>
      <sheetName val="순위"/>
      <sheetName val="업체명"/>
      <sheetName val="검구사양서"/>
      <sheetName val="DR설변이력070115"/>
      <sheetName val="CFLOW"/>
      <sheetName val="EMBLEM"/>
      <sheetName val="Sheet1__ˆŒ__x0004_______ ǅ___________"/>
      <sheetName val="CARPET (ACTUAL)-bond"/>
      <sheetName val="RM DETAILS"/>
      <sheetName val="䎈㨀尀倀爀漀最爀愀洀䐀愀琀愀尀䴀椀挀爀漀猀漀昀琀尀圀椀渀搀漀"/>
      <sheetName val="Sheet1?ˆŒ_x0004_? ǅ_x0001_?ˆ&lt;BOOK1.XLS]Sh"/>
      <sheetName val="+T?_x0002__x0005_Ā_x0008_??믪_x000c__x0002_Ā_x0008_໦ȥ_x0001_???蘕诠밖_x0001_???_x0018_?"/>
      <sheetName val="업종(수정)"/>
      <sheetName val="１１月"/>
      <sheetName val="生涯利益計画ｼｰﾄ"/>
      <sheetName val="인도"/>
      <sheetName val="북미"/>
      <sheetName val="안양블루몬테 약도"/>
      <sheetName val="테마별구상서2"/>
      <sheetName val="테마별구상서4"/>
      <sheetName val="테마별구상서6"/>
      <sheetName val="테마별구상서8"/>
      <sheetName val="테마별구상서10"/>
      <sheetName val="RR 테마별구상서11"/>
      <sheetName val="RR 테마별구상서12"/>
      <sheetName val="RR 테마별구상서13"/>
      <sheetName val="RR 테마별구상서14"/>
      <sheetName val="RR 테마별구상서15"/>
      <sheetName val="RR 테마별구상서16"/>
      <sheetName val="T1"/>
      <sheetName val="MC&amp;다변화"/>
      <sheetName val="#142-1-갑"/>
      <sheetName val="712"/>
      <sheetName val="CVT산정"/>
      <sheetName val="THEME CODE"/>
      <sheetName val="CR CODE"/>
      <sheetName val="완성차"/>
      <sheetName val="0303-0803"/>
      <sheetName val="CVT??"/>
      <sheetName val="??CODE"/>
      <sheetName val="wir'g외"/>
      <sheetName val="개발집계"/>
      <sheetName val="구상제안(1)"/>
      <sheetName val="EFB (2)"/>
      <sheetName val="HP (2)"/>
      <sheetName val="FC"/>
      <sheetName val="CPE99"/>
      <sheetName val="LZ"/>
      <sheetName val="A1"/>
      <sheetName val="SMFO"/>
      <sheetName val="AU"/>
      <sheetName val="XD"/>
      <sheetName val="EF"/>
      <sheetName val="LC"/>
      <sheetName val="XG"/>
      <sheetName val="DS2"/>
      <sheetName val="PT차이"/>
      <sheetName val="PART별개발계획서 (2)"/>
      <sheetName val="표지 (2)"/>
      <sheetName val="목차 (2)"/>
      <sheetName val="TB-ITEM현황 (2)"/>
      <sheetName val="4M (우영) (2)"/>
      <sheetName val="10월금형개발 (6)"/>
      <sheetName val="제안서(견본)"/>
      <sheetName val="SPOT"/>
      <sheetName val="P-WD"/>
      <sheetName val="조립 CT"/>
      <sheetName val="안전조치내역"/>
      <sheetName val="Sheet3 (2)"/>
      <sheetName val="BOM"/>
      <sheetName val="금문산업HOOD MOLDG현황"/>
      <sheetName val="P2  PP-05.04.2003"/>
      <sheetName val="S_BDW (2)"/>
      <sheetName val="제안현황"/>
      <sheetName val="FR-ASSY-3DR"/>
      <sheetName val="Ⅲ"/>
      <sheetName val="Ⅶ"/>
      <sheetName val="개발비집계"/>
      <sheetName val="CR구상안체계표"/>
      <sheetName val="比760011C000"/>
      <sheetName val="계측기관리대장"/>
      <sheetName val="JM.D검사기준"/>
      <sheetName val="조립계획"/>
      <sheetName val="96PLAN"/>
      <sheetName val="11월마감현황"/>
      <sheetName val="매출(총액)"/>
      <sheetName val="판관비"/>
      <sheetName val="矏࿠벒М_x000d_ 턈벒릨뱩К_x0002__x000c_턈"/>
      <sheetName val="설비별유실시간분석"/>
      <sheetName val=":_x0018__x0018_̀6.0.2600.1891"/>
      <sheetName val="기초"/>
      <sheetName val="Y7304 샵밴"/>
      <sheetName val="=C:=C:\Documents and Settings\U"/>
      <sheetName val="계산정보"/>
      <sheetName val="동절기"/>
      <sheetName val="품의양"/>
      <sheetName val="검사성적서 (외관)"/>
      <sheetName val="금형개발_"/>
      <sheetName val="CH'K_P(A)"/>
      <sheetName val="CH'K_P(B)"/>
      <sheetName val="FMEA_W_S(HU)"/>
      <sheetName val="FMEA_W_S(S_W)"/>
      <sheetName val="부품특성2_"/>
      <sheetName val="_mdb,*_htm,*_html,*_pub);웹_페이지("/>
      <sheetName val="b"/>
      <sheetName val="ㅊ_ㅔㅁㅇ"/>
      <sheetName val=""/>
      <sheetName val="31342-22900"/>
      <sheetName val="31228-22900"/>
      <sheetName val="31229-22900"/>
      <sheetName val="31154-22900"/>
      <sheetName val="???b"/>
      <sheetName val="9-1차이내역"/>
      <sheetName val="?=C:=C:\Documents and Settings\"/>
      <sheetName val="[Book1.xls]d_m_yy_____1010000_2"/>
      <sheetName val="[Book1.xls]d_m_yy_____1010000_3"/>
      <sheetName val="ts and Settings\MYHOME\바탕 화면"/>
      <sheetName val="database"/>
      <sheetName val="운전석"/>
      <sheetName val="cr2000분석"/>
      <sheetName val="[Book1.xls][Book1.xls]d_m_yy__2"/>
      <sheetName val="홍원식"/>
      <sheetName val="[Book1.xls]d_m_yy_____1010000_8"/>
      <sheetName val="[Book1.xls]d_m_yy_____1010000_9"/>
      <sheetName val="[Book1.xls]d_m_yy_____1010000_4"/>
      <sheetName val="[Book1.xls]d_m_yy_____1010000_5"/>
      <sheetName val="[Book1.xls]d_m_yy_____1010000_6"/>
      <sheetName val="[Book1.xls]d_m_yy_____1010000_7"/>
      <sheetName val="[Book1.xls]d_m_yy_____101000_10"/>
      <sheetName val="[Book1.xls]d_m_yy_____101000_11"/>
      <sheetName val="[Book1.xls][Book1.xls]d_m_yy__3"/>
      <sheetName val="작성양식"/>
      <sheetName val="[Book1.xls]d_m_yy_____10100_921"/>
      <sheetName val="[Book1.xls]d_m_yy_____10100_922"/>
      <sheetName val="2_대외공문2"/>
      <sheetName val="Value_Analysis_-_Sheet_11"/>
      <sheetName val="외주현황_wq1"/>
      <sheetName val="PRESS_DATA"/>
      <sheetName val="JT3_0견적-구11"/>
      <sheetName val="진행_DATA_(2)1"/>
      <sheetName val="FUEL_FILLER1"/>
      <sheetName val="팀별_합계"/>
      <sheetName val="PILOT_APP_"/>
      <sheetName val="J150_승인진도관리_LIST1"/>
      <sheetName val="TOTAL_LIST"/>
      <sheetName val="FTR_MACRo"/>
      <sheetName val="Price_Range"/>
      <sheetName val="GB-IC_Villingen_GG"/>
      <sheetName val="REGORIANր_GREGORIANHIJRI哌"/>
      <sheetName val="INHOUSE_ITEMS1"/>
      <sheetName val="Sheet1_(2)"/>
      <sheetName val="06_10-07_8_actual"/>
      <sheetName val="cover_"/>
      <sheetName val="제출_(2)"/>
      <sheetName val="REGORIANր GREGORIANHIJRI哌"/>
      <sheetName val="▣_SEAT_ASSY"/>
      <sheetName val="REGORIAN?ր? GREGORIAN?HIJRI?哌"/>
      <sheetName val="REGORIAN?ր?_GREGORIAN?HIJRI?哌"/>
      <sheetName val="2_????1"/>
      <sheetName val="2_´ë¿Ü°ø¹®"/>
      <sheetName val="Production_Plan1"/>
      <sheetName val="MAST_S"/>
      <sheetName val="금형개발_1"/>
      <sheetName val="CH'K_P(A)1"/>
      <sheetName val="CH'K_P(B)1"/>
      <sheetName val="FMEA_W_S(HU)1"/>
      <sheetName val="FMEA_W_S(S_W)1"/>
      <sheetName val="_mdb,*_htm,*_html,*_pub);웹_페이지1"/>
      <sheetName val="부품특성2_1"/>
      <sheetName val="SPARE_PART(기계부)"/>
      <sheetName val="SPARE_PART(전기부)"/>
      <sheetName val="소모_공구"/>
      <sheetName val="우일_FA(납땜),아이제_코리아(마킹),반도상사(도장)"/>
      <sheetName val="10_21이후_(최종본)"/>
      <sheetName val="List(Item별)_(10_21회의록_근거)"/>
      <sheetName val="10_21이후"/>
      <sheetName val="10_20까지"/>
      <sheetName val="25_32_34"/>
      <sheetName val="List(Item별)_(하나모듈)"/>
      <sheetName val="䅀㿠t䅀㿰"/>
      <sheetName val="Sheet1_ǅ"/>
      <sheetName val="Ô,¦¦"/>
      <sheetName val="_&gt;N^n~®¾ÎÞî"/>
      <sheetName val="bleĤģ서식을_ĨĥħĦ률"/>
      <sheetName val="Sheet1ˆŒ_ǅˆ&lt;BOOK1_XLS]Shee"/>
      <sheetName val="_&gt;N^n~Žž®¾ÎÞî"/>
      <sheetName val="bleĤģ서식을_ĨĥħĦ률며을_변경īĪ용ĭĬ_끌어"/>
      <sheetName val="ㅊ_ㅔㅁㅇ1"/>
      <sheetName val="Sheet1ˆŒ_ǅ"/>
      <sheetName val="¿ÜÁÖÇöÈ²_wq1"/>
      <sheetName val="FR_HR(A-LEA)"/>
      <sheetName val="FR_HR(VINYL)"/>
      <sheetName val="RR_세부"/>
      <sheetName val="Sheet1_ǅ&lt;BOOK1_XLS]Sh"/>
      <sheetName val="bleĤģ서식을_ĨĥħĦ률며을_변경īĪ용ĭĬ"/>
      <sheetName val="bleĤģ서식을_ĨĥħĦ"/>
      <sheetName val="dd_mmmm_yyyy赶[$-0409]hh:m"/>
      <sheetName val="?䅀㿠?????????t?䅀㿰??"/>
      <sheetName val="Sheet1?????????_ǅ???????????"/>
      <sheetName val="?????Ô????,?¦?¦???????????"/>
      <sheetName val="bleĤģ??????서식을_Ĩĥ????ħĦ??????률?"/>
      <sheetName val="Sheet1?ˆŒ?_ǅ?ˆ&lt;BOOK1_XLS]Shee"/>
      <sheetName val="bleĤģ서식을_ĨĥħĦ?률?며?을_변경īĪ용?ĭĬ_끌어"/>
      <sheetName val="Sheet1?ˆŒ??_ǅ"/>
      <sheetName val="????Ô?,?¦¦"/>
      <sheetName val="bleĤģ서식을_ĨĥħĦ?률?"/>
      <sheetName val="2_____1"/>
      <sheetName val="_mdb,__htm,__html,__pub);웹_페이지("/>
      <sheetName val="1_변경범위"/>
      <sheetName val="3_일반사상"/>
      <sheetName val="Sheet1ˆŒ_ǅˆ&lt;BOOK1_XLS]Sh"/>
      <sheetName val="䅀㿠?t?䅀㿰"/>
      <sheetName val="????Ô?,?¦¦?p?4"/>
      <sheetName val="dd_mmmm_yyyy"/>
      <sheetName val="_䅀㿠_________t_䅀㿰__"/>
      <sheetName val="Sheet1__________ǅ___________"/>
      <sheetName val="_____Ô____,_¦_¦___________"/>
      <sheetName val="bleĤģ______서식을_Ĩĥ____ħĦ______률_"/>
      <sheetName val="Sheet1_ˆŒ__ǅ_ˆ&lt;BOOK1_XLS_Shee"/>
      <sheetName val="bleĤģ서식을_ĨĥħĦ_률_며_을_변경īĪ용_ĭĬ_끌어"/>
      <sheetName val="䅀㿠_t_䅀㿰"/>
      <sheetName val="____Ô_,_¦¦_p_4"/>
      <sheetName val="Sheet1_ˆŒ___ǅ"/>
      <sheetName val="____Ô_,_¦¦"/>
      <sheetName val="bleĤģ서식을_ĨĥħĦ_률_"/>
      <sheetName val="팀별_내역"/>
      <sheetName val="_계산(&amp;E)________________중지(&amp;A)__"/>
      <sheetName val="사용하십시오_인터넷_주소_'|'이(가)_잘못되었습니다__"/>
      <sheetName val="되게_합니다_선택한_WordArt_개체의_왼쪽에_텍스트를"/>
      <sheetName val="회색조_이미지로_변환합니다_선택한_그림을_흑백_이미지로_"/>
      <sheetName val="Sheet1_(3)"/>
      <sheetName val="1의_공정능력"/>
      <sheetName val="Sheet1ˆŒ_ǅˆ&lt;BOOK1_XLS"/>
      <sheetName val="1st_Gear"/>
      <sheetName val="1st_Gear_(2)"/>
      <sheetName val="차체부품_INS_REPORT(갑)1"/>
      <sheetName val="FRAME_SIDE_INR_ROOF"/>
      <sheetName val="䁀ּּ"/>
      <sheetName val="ƻဂ︀ Ȁ ȯ翽؈"/>
      <sheetName val="dddd,_dd&quot;_de_&quot;mmmm&quot;_de_&quot;yyyy&quot;["/>
      <sheetName val="dddd,_dd&quot;_de_&quot;mmmm&quot;_de_&quot;yyyy"/>
      <sheetName val="5_세운W-A"/>
      <sheetName val="자산대형_완료"/>
      <sheetName val="별도투자가_있을때"/>
      <sheetName val="Sheet6_(3)"/>
      <sheetName val="DBL_LPG시험"/>
      <sheetName val="full_(2)1"/>
      <sheetName val="내수1_8GL"/>
      <sheetName val="Sheet1??ˆŒ???????_ǅ???????????"/>
      <sheetName val="dd_mmmm_yyyy赶[$-0409]hh:mm:s"/>
      <sheetName val="LX3_0_RR"/>
      <sheetName val="+TĀ믪Ā໦ȥ蘕诠밖"/>
      <sheetName val="Sheet1???_ǅ??&lt;BOOK1_XLS]Sh"/>
      <sheetName val="bleĤģ?서식을_Ĩĥ?ħĦ?률?며?을_변경īĪ?용?ĭĬ"/>
      <sheetName val="dd_mmmm_yyyy???赶?[$-0409]hh:m"/>
      <sheetName val="Sheet1ˆŒ_ǅˆ&lt;BOOK1_XLS]Sheet2ˆ"/>
      <sheetName val="셀간_이동"/>
      <sheetName val="bleĤģ서식을_ĨĥħĦ률며을_변경īĪ용ĭĬ_끌어_에서는"/>
      <sheetName val="omctl32_dllEdit$ံ"/>
      <sheetName val="T255_가격현황"/>
      <sheetName val="ĞĀr⇠藩떘뱬̀耀¨蒀"/>
      <sheetName val="bleĤģ서식을_ĨĥħĦ뛸〉"/>
      <sheetName val="&amp;"/>
      <sheetName val="되게_합니다_셏택한_WordArt_개체의_왼쪽에_텍스트를"/>
      <sheetName val="B)___文字方向(&amp;X)___项目符号和编号(&amp;N)___标"/>
      <sheetName val="-INR_BUTN"/>
      <sheetName val="Book1_xls"/>
      <sheetName val="1覨ǧ裨ǧ_x000a__x000a__x000a_ဠ010"/>
      <sheetName val="Sheet1Œ_ǅ"/>
      <sheetName val="Sheet1Œ_ǅ&lt;BOOK1_XLS]Sh"/>
      <sheetName val="¨ր_x000a_⿰⿰耀"/>
      <sheetName val="omctl32_dllEdit$ံ6_0_2"/>
      <sheetName val="⁏ꗞ۴ܐ`⹏─ݰތ`Ꜵ빨߬"/>
      <sheetName val="Ɛ䳐믱 _x000a_Ā狜Ĝ쀤"/>
      <sheetName val="Ɛ䳐믱 _x000a_ǀ믥힨믪ꇸ쀫"/>
      <sheetName val="Documents_and_Settings\kihoon\M"/>
      <sheetName val="OW_x000a_ROW_HEIGHTFORMAT_MOVEFORMA"/>
      <sheetName val="omctl32_dll"/>
      <sheetName val="ĞĀr"/>
      <sheetName val="()____()________)_x000a_____________"/>
      <sheetName val="第26期基础题2-chrisfang_xls"/>
      <sheetName val="⁏ꗞ۴ܐ`⹏─ݰތ`Ꜵ빨߬ࠌd"/>
      <sheetName val="=C:=C:\Documents_and_Settings\"/>
      <sheetName val="ts_and_Settings\MYHOME\바탕_화면AL"/>
      <sheetName val="*8FTbp~¨¶Ä"/>
      <sheetName val="¨"/>
      <sheetName val="uments_and_Settings\원진산업_진천공장_1"/>
      <sheetName val="nd_Settings\원진산업_진천공장_1\My_Docu"/>
      <sheetName val="Sheet5[BOOK1_XLS]ccar"/>
      <sheetName val="소상_&quot;1&quot;"/>
      <sheetName val="BAL_(TTL)"/>
      <sheetName val="1~3월_지시사항"/>
      <sheetName val="Documents_and_Settings_kihoon_M"/>
      <sheetName val="OW_ROW_HEIGHTFORMAT_MOVEFORMA"/>
      <sheetName val="¨ր_x000a_⿰⿰耀欇拶뫱礸બ︀"/>
      <sheetName val="=C:=C:\Documents_and_Settings\이"/>
      <sheetName val="¨ր_x000a_⿰⿰耀欇拶뫱礸બ︀"/>
      <sheetName val="omctl32_dllEdit$ံ6_0_"/>
      <sheetName val="1覨ǧ裨ǧ_x000a__x000a__x000a_ဠ010001_x000a_00"/>
      <sheetName val="*8FTbp~Œš¨¶Ä"/>
      <sheetName val="Value_"/>
      <sheetName val="þ＀￮îက__䰀＀﷯ɿ　įįༀ"/>
      <sheetName val="()____()________)_x000a______________"/>
      <sheetName val="uments_and_Settings_원진산업_진천공장_1"/>
      <sheetName val="nd_Settings_원진산업_진천공장_1_My_Docu"/>
      <sheetName val="T,&amp;&amp;"/>
      <sheetName val="_&gt;N^n~_&gt;N^n"/>
      <sheetName val="Ô,¦¦p4"/>
      <sheetName val="¨ր_x000a_⿰⿰耀欇拶뫱礸બ︀"/>
      <sheetName val="omctl32_dllEdit耀躗鐛␡谀↌鐀↑ऀ"/>
      <sheetName val="Sheet1_ǅ뻰&quot;騍㼵"/>
      <sheetName val="Random_Weibull"/>
      <sheetName val="Sheet1__ˆŒ________ǅ___________"/>
      <sheetName val="CARPET_(ACTUAL)-bond"/>
      <sheetName val="RM_DETAILS"/>
      <sheetName val="Sheet1?ˆŒ?_ǅ?ˆ&lt;BOOK1_XLS]Sh"/>
      <sheetName val="+T?Ā??믪Ā໦ȥ???蘕诠밖????"/>
      <sheetName val="안양블루몬테_약도"/>
      <sheetName val="RR_테마별구상서11"/>
      <sheetName val="RR_테마별구상서12"/>
      <sheetName val="RR_테마별구상서13"/>
      <sheetName val="RR_테마별구상서14"/>
      <sheetName val="RR_테마별구상서15"/>
      <sheetName val="RR_테마별구상서16"/>
      <sheetName val="THEME_CODE1"/>
      <sheetName val="CR_CODE1"/>
      <sheetName val="EFB_(2)"/>
      <sheetName val="HP_(2)"/>
      <sheetName val="PART별개발계획서_(2)"/>
      <sheetName val="표지_(2)"/>
      <sheetName val="목차_(2)"/>
      <sheetName val="TB-ITEM현황_(2)"/>
      <sheetName val="4M_(우영)_(2)"/>
      <sheetName val="10월금형개발_(6)"/>
      <sheetName val="조립_CT"/>
      <sheetName val="Sheet3_(2)"/>
      <sheetName val="금문산업HOOD_MOLDG현황"/>
      <sheetName val="P2__PP-05_04_2003"/>
      <sheetName val="S_BDW_(2)"/>
      <sheetName val="JM_D검사기준"/>
      <sheetName val="矏࿠벒М_x000a_ 턈벒릨뱩К턈"/>
      <sheetName val=":̀6_0_2600_1891"/>
      <sheetName val="Y7304_샵밴"/>
      <sheetName val="=C:=C:\Documents_and_Settings\U"/>
      <sheetName val="검사성적서_(외관)"/>
      <sheetName val="?=C:=C:\Documents_and_Settings\"/>
      <sheetName val="Ɛ䳐믱__x000a_Ā狜Ĝ쀤"/>
      <sheetName val="Ɛ䳐믱__x000a_ǀ믥힨믪ꇸ쀫"/>
      <sheetName val="矏࿠벒М_x000a__턈벒릨뱩К턈"/>
      <sheetName val="▶EU_최종계산"/>
      <sheetName val="REGORIAN_ր__x0002_ GREGORIAN__x0005_HIJRI_哌"/>
      <sheetName val="[Book1.xls]d_m_yy_____101000_22"/>
      <sheetName val="[Book1.xls]d_m_yy_____101000_23"/>
      <sheetName val="[Book1.xls]d_m_yy_____101000_18"/>
      <sheetName val="[Book1.xls]d_m_yy_____101000_19"/>
      <sheetName val="[Book1.xls]d_m_yy_____101000_12"/>
      <sheetName val="[Book1.xls]d_m_yy_____101000_13"/>
      <sheetName val="[Book1.xls]d_m_yy_____101000_14"/>
      <sheetName val="[Book1.xls]d_m_yy_____101000_15"/>
      <sheetName val="[Book1.xls]d_m_yy_____101000_16"/>
      <sheetName val="[Book1.xls]d_m_yy_____101000_17"/>
      <sheetName val="[Book1.xls]d_m_yy_____101000_20"/>
      <sheetName val="[Book1.xls]d_m_yy_____101000_21"/>
      <sheetName val="[Book1.xls]d_m_yy_____101000_34"/>
      <sheetName val="[Book1.xls]d_m_yy_____101000_35"/>
      <sheetName val="[Book1.xls][Book1.xls]d_m_yy_18"/>
      <sheetName val="공통 (2)"/>
      <sheetName val="[Book1.xls][Book1.xls]d/m/yy_x0013_["/>
      <sheetName val="BM_NEW2"/>
      <sheetName val="수입"/>
      <sheetName val="거래선"/>
      <sheetName val="공용정보"/>
      <sheetName val="Car Costs"/>
      <sheetName val="TDL"/>
      <sheetName val="전문품의"/>
      <sheetName val="95하U$가격"/>
      <sheetName val="1~12월"/>
      <sheetName val="열지말것(수정불가) (2)"/>
      <sheetName val="TCA"/>
      <sheetName val="LB Plan 97 neu 15531 Best "/>
      <sheetName val="DATA-1"/>
      <sheetName val="지역-가마감"/>
      <sheetName val="B4가로"/>
      <sheetName val="cost"/>
      <sheetName val="슈마 가격비교"/>
      <sheetName val="pr34"/>
      <sheetName val="SPEC1"/>
      <sheetName val="세피아판매"/>
      <sheetName val="DropDownLists"/>
      <sheetName val="[Book1.xls]oPro_DOS_____wq1_C_2"/>
      <sheetName val="기종별 합계"/>
      <sheetName val="SPG생산"/>
      <sheetName val="중장기판매계획"/>
      <sheetName val="SETTING"/>
      <sheetName val="POOL계산"/>
      <sheetName val="B-III"/>
      <sheetName val="자체실적1Q"/>
      <sheetName val="아태"/>
      <sheetName val="중화권"/>
      <sheetName val="sedona"/>
      <sheetName val="shuma"/>
      <sheetName val="mentor"/>
      <sheetName val="2P"/>
      <sheetName val="리오1.35p(1)"/>
      <sheetName val="수출가격"/>
      <sheetName val="진도현황"/>
      <sheetName val="생산"/>
      <sheetName val="가동일보"/>
      <sheetName val="MDL"/>
      <sheetName val="[Book1.xls][Book1.xls]d_m_yy__6"/>
      <sheetName val="[Book1.xls][Book1.xls]d_m_yy__4"/>
      <sheetName val="[Book1.xls][Book1.xls]d_m_yy__5"/>
      <sheetName val="[Book1.xls][Book1.xls]d_m_yy__8"/>
      <sheetName val="[Book1.xls][Book1.xls]d_m_yy__7"/>
      <sheetName val="[Book1.xls][Book1.xls]d_m_yy__9"/>
      <sheetName val="[Book1.xls][Book1.xls]d_m_yy_10"/>
      <sheetName val="[Book1.xls][Book1.xls]d_m_yy_11"/>
      <sheetName val="[Book1.xls][Book1.xls]d_m_yy_12"/>
      <sheetName val="[Book1.xls]d_m_yy_____101000_24"/>
      <sheetName val="[Book1.xls]d_m_yy_____101000_25"/>
      <sheetName val="[Book1.xls][Book1.xls]d_m_yy_13"/>
      <sheetName val="[Book1.xls]d_m_yy_____101000_28"/>
      <sheetName val="[Book1.xls]d_m_yy_____101000_29"/>
      <sheetName val="[Book1.xls][Book1.xls]d_m_yy_15"/>
      <sheetName val="[Book1.xls]d_m_yy_____101000_26"/>
      <sheetName val="[Book1.xls]d_m_yy_____101000_27"/>
      <sheetName val="[Book1.xls][Book1.xls]d_m_yy_14"/>
      <sheetName val="[Book1.xls]d_m_yy_____101000_32"/>
      <sheetName val="[Book1.xls]d_m_yy_____101000_33"/>
      <sheetName val="[Book1.xls][Book1.xls]d_m_yy_17"/>
      <sheetName val="[Book1.xls]d_m_yy_____101000_30"/>
      <sheetName val="[Book1.xls]d_m_yy_____101000_31"/>
      <sheetName val="[Book1.xls][Book1.xls]d_m_yy_16"/>
      <sheetName val="[Book1.xls][Book1.xls]d/m/yy"/>
      <sheetName val="̃_"/>
      <sheetName val="Sheet1___x0004__ ǅ__x0001__&lt;BOOK1.XLS_Sh"/>
      <sheetName val="bleĤģ_서식을 Ĩĥ_ħĦ_률_며_을 변경īĪ_용_ĭĬ"/>
      <sheetName val="dd mmmm yyyy___赶__x0003__x0016__$-0409_hh_m"/>
      <sheetName val="Sheet1ˆŒ_x0004_ ǅ_x0001_ˆ&lt;BOOK1.XLS_Sheet2ˆ"/>
      <sheetName val="ts and Settings_MYHOME_바탕 화면"/>
      <sheetName val="=C_=C__Documents and Settings_이"/>
      <sheetName val="_x001c__8FTbp~Œš¨¶Ä"/>
      <sheetName val="____"/>
      <sheetName val="Sheet1_ˆŒ_x0004__ ǅ_x0001__ˆ&lt;BOOK1.XLS_Sh"/>
      <sheetName val="+T__x0002__x0005_Ā_x0008___믪_x000c__x0002_Ā_x0008_໦ȥ_x0001____蘕诠밖_x0001_____x0018__"/>
      <sheetName val="CVT__"/>
      <sheetName val="__CODE"/>
      <sheetName val="=C_=C__Documents and Settings_U"/>
      <sheetName val="___b"/>
      <sheetName val="_=C_=C__Documents and Settings_"/>
      <sheetName val="_Book1.xls_d_m_yy_____1010000_6"/>
      <sheetName val="_Book1.xls_d_m_yy_____1010000_7"/>
      <sheetName val="_Book1.xls_d_m_yy_____1010000_2"/>
      <sheetName val="_Book1.xls_d_m_yy_____1010000_3"/>
      <sheetName val="_Book1.xls_d_m_yy_____1010000_4"/>
      <sheetName val="_Book1.xls_d_m_yy_____1010000_5"/>
      <sheetName val="FELT"/>
      <sheetName val="[Book1.xls]oPro_DOS_____wq1_428"/>
      <sheetName val="[Book1.xls][Book1.xls]d_m_y_459"/>
      <sheetName val="Tabelas Auxiliares"/>
      <sheetName val="종합현황"/>
      <sheetName val="[Book1.xls]d_m_yy_____101000_40"/>
      <sheetName val="[Book1.xls]d_m_yy_____101000_41"/>
      <sheetName val="[Book1.xls]oPro_DOS_____wq1_C_5"/>
      <sheetName val="[Book1.xls][Book1.xls]d_m_yy_21"/>
      <sheetName val="[Book1.xls]d_m_yy_____101000_36"/>
      <sheetName val="[Book1.xls]d_m_yy_____101000_37"/>
      <sheetName val="[Book1.xls]oPro_DOS_____wq1_C_3"/>
      <sheetName val="[Book1.xls][Book1.xls]d_m_yy_19"/>
      <sheetName val="[Book1.xls]d_m_yy_____101000_38"/>
      <sheetName val="[Book1.xls]d_m_yy_____101000_39"/>
      <sheetName val="[Book1.xls]oPro_DOS_____wq1_C_4"/>
      <sheetName val="[Book1.xls][Book1.xls]d_m_yy_20"/>
      <sheetName val="[Book1.xls]d_m_yy_____101000_46"/>
      <sheetName val="[Book1.xls]d_m_yy_____101000_47"/>
      <sheetName val="[Book1.xls]oPro_DOS_____wq1_C_8"/>
      <sheetName val="[Book1.xls][Book1.xls]d_m_yy_24"/>
      <sheetName val="[Book1.xls]d_m_yy_____101000_42"/>
      <sheetName val="[Book1.xls]d_m_yy_____101000_43"/>
      <sheetName val="[Book1.xls]oPro_DOS_____wq1_C_6"/>
      <sheetName val="[Book1.xls][Book1.xls]d_m_yy_22"/>
      <sheetName val="[Book1.xls]d_m_yy_____101000_44"/>
      <sheetName val="[Book1.xls]d_m_yy_____101000_45"/>
      <sheetName val="[Book1.xls]oPro_DOS_____wq1_C_7"/>
      <sheetName val="[Book1.xls][Book1.xls]d_m_yy_23"/>
      <sheetName val="[Book1.xls]d_m_yy_____101000_48"/>
      <sheetName val="[Book1.xls]d_m_yy_____101000_49"/>
      <sheetName val="[Book1.xls]oPro_DOS_____wq1_C_9"/>
      <sheetName val="[Book1.xls][Book1.xls]d_m_yy_25"/>
      <sheetName val="[Book1.xls]d_m_yy_____101000_50"/>
      <sheetName val="[Book1.xls]d_m_yy_____101000_51"/>
      <sheetName val="[Book1.xls]oPro_DOS_____wq1__10"/>
      <sheetName val="[Book1.xls][Book1.xls]d_m_yy_26"/>
      <sheetName val="[Book1.xls]d_m_yy_____101000_52"/>
      <sheetName val="[Book1.xls]d_m_yy_____101000_53"/>
      <sheetName val="[Book1.xls]oPro_DOS_____wq1__11"/>
      <sheetName val="[Book1.xls][Book1.xls]d_m_yy_27"/>
      <sheetName val="[Book1.xls]d_m_yy_____101000_54"/>
      <sheetName val="[Book1.xls]d_m_yy_____101000_55"/>
      <sheetName val="[Book1.xls]oPro_DOS_____wq1__12"/>
      <sheetName val="[Book1.xls][Book1.xls]d_m_yy_28"/>
      <sheetName val="[Book1.xls]d_m_yy_____101000_58"/>
      <sheetName val="[Book1.xls]d_m_yy_____101000_59"/>
      <sheetName val="[Book1.xls]oPro_DOS_____wq1__14"/>
      <sheetName val="[Book1.xls][Book1.xls]d_m_yy_30"/>
      <sheetName val="[Book1.xls]d_m_yy_____101000_56"/>
      <sheetName val="[Book1.xls]d_m_yy_____101000_57"/>
      <sheetName val="[Book1.xls]oPro_DOS_____wq1__13"/>
      <sheetName val="[Book1.xls][Book1.xls]d_m_yy_29"/>
      <sheetName val="[Book1.xls]d_m_yy_____101000_60"/>
      <sheetName val="[Book1.xls]d_m_yy_____101000_61"/>
      <sheetName val="[Book1.xls]oPro_DOS_____wq1__15"/>
      <sheetName val="[Book1.xls][Book1.xls]d_m_yy_31"/>
      <sheetName val="[Book1.xls]oPro_DOS_____wq1__16"/>
      <sheetName val="[Book1.xls]oPro_DOS_____wq1__17"/>
      <sheetName val="[Book1.xls]oPro_DOS_____wq1__20"/>
      <sheetName val="[Book1.xls]oPro_DOS_____wq1__18"/>
      <sheetName val="[Book1.xls]oPro_DOS_____wq1__19"/>
      <sheetName val="2_대외공문4"/>
      <sheetName val="Value_Analysis_-_Sheet_13"/>
      <sheetName val="외주현황_wq12"/>
      <sheetName val="PRESS_DATA2"/>
      <sheetName val="JT3_0견적-구13"/>
      <sheetName val="진행_DATA_(2)3"/>
      <sheetName val="FUEL_FILLER3"/>
      <sheetName val="팀별_합계2"/>
      <sheetName val="PILOT_APP_2"/>
      <sheetName val="J150_승인진도관리_LIST3"/>
      <sheetName val="TOTAL_LIST2"/>
      <sheetName val="FTR_MACRo2"/>
      <sheetName val="Price_Range2"/>
      <sheetName val="GB-IC_Villingen_GG2"/>
      <sheetName val="INHOUSE_ITEMS3"/>
      <sheetName val="Sheet1_(2)2"/>
      <sheetName val="06_10-07_8_actual2"/>
      <sheetName val="cover_2"/>
      <sheetName val="제출_(2)2"/>
      <sheetName val="▣_SEAT_ASSY2"/>
      <sheetName val="2_????3"/>
      <sheetName val="2_´ë¿Ü°ø¹®2"/>
      <sheetName val="Production_Plan12"/>
      <sheetName val="MAST_S2"/>
      <sheetName val="금형개발_3"/>
      <sheetName val="CH'K_P(A)3"/>
      <sheetName val="CH'K_P(B)3"/>
      <sheetName val="FMEA_W_S(HU)3"/>
      <sheetName val="FMEA_W_S(S_W)3"/>
      <sheetName val="_mdb,*_htm,*_html,*_pub);웹_페이지3"/>
      <sheetName val="부품특성2_3"/>
      <sheetName val="SPARE_PART(기계부)2"/>
      <sheetName val="SPARE_PART(전기부)2"/>
      <sheetName val="소모_공구2"/>
      <sheetName val="우일_FA(납땜),아이제_코리아(마킹),반도상사(도장)2"/>
      <sheetName val="10_21이후_(최종본)2"/>
      <sheetName val="List(Item별)_(10_21회의록_근거)2"/>
      <sheetName val="10_21이후2"/>
      <sheetName val="10_20까지2"/>
      <sheetName val="25_32_342"/>
      <sheetName val="List(Item별)_(하나모듈)2"/>
      <sheetName val="ㅊ_ㅔㅁㅇ3"/>
      <sheetName val="¿ÜÁÖÇöÈ²_wq12"/>
      <sheetName val="FR_HR(A-LEA)2"/>
      <sheetName val="FR_HR(VINYL)2"/>
      <sheetName val="RR_세부2"/>
      <sheetName val="bleĤģ서식을_ĨĥħĦ2"/>
      <sheetName val="bleĤģ??????서식을_Ĩĥ????ħĦ??????률2"/>
      <sheetName val="bleĤģ서식을_ĨĥħĦ?률?며?을_변경īĪ용?ĭĬ_끌2"/>
      <sheetName val="bleĤģ서식을_ĨĥħĦ?률?2"/>
      <sheetName val="2_____3"/>
      <sheetName val="_mdb,__htm,__html,__pub);웹_페이지2"/>
      <sheetName val="1_변경범위2"/>
      <sheetName val="3_일반사상2"/>
      <sheetName val="dd_mmmm_yyyy2"/>
      <sheetName val="bleĤģ______서식을_Ĩĥ____ħĦ______률2"/>
      <sheetName val="bleĤģ서식을_ĨĥħĦ_률_며_을_변경īĪ용_ĭĬ_끌2"/>
      <sheetName val="bleĤģ서식을_ĨĥħĦ_률_2"/>
      <sheetName val="팀별_내역2"/>
      <sheetName val="_계산(&amp;E)________________중지(&amp;A)_2"/>
      <sheetName val="사용하십시오_인터넷_주소_'|'이(가)_잘못되었습니다_2"/>
      <sheetName val="되게_합니다_선택한_WordArt_개체의_왼쪽에_텍스트2"/>
      <sheetName val="회색조_이미지로_변환합니다_선택한_그림을_흑백_이미지로2"/>
      <sheetName val="Sheet1_(3)2"/>
      <sheetName val="1의_공정능력2"/>
      <sheetName val="1st_Gear2"/>
      <sheetName val="1st_Gear_(2)2"/>
      <sheetName val="차체부품_INS_REPORT(갑)3"/>
      <sheetName val="FRAME_SIDE_INR_ROOF2"/>
      <sheetName val="dddd,_dd&quot;_de_&quot;mmmm&quot;_de_&quot;yyyy2"/>
      <sheetName val="5_세운W-A2"/>
      <sheetName val="자산대형_완료2"/>
      <sheetName val="별도투자가_있을때2"/>
      <sheetName val="Sheet6_(3)2"/>
      <sheetName val="DBL_LPG시험2"/>
      <sheetName val="full_(2)3"/>
      <sheetName val="내수1_8GL2"/>
      <sheetName val="LX3_0_RR2"/>
      <sheetName val="bleĤģ?서식을_Ĩĥ?ħĦ?률?며?을_변경īĪ?용?ĭ2"/>
      <sheetName val="셀간_이동2"/>
      <sheetName val="bleĤģ서식을_ĨĥħĦ률며을_변경īĪ용ĭĬ_끌어_에서2"/>
      <sheetName val="T255_가격현황2"/>
      <sheetName val="되게_합니다_셏택한_WordArt_개체의_왼쪽에_텍스트2"/>
      <sheetName val="B)___文字方向(&amp;X)___项目符号和编号(&amp;N)___2"/>
      <sheetName val="-INR_BUTN2"/>
      <sheetName val="Book1_xls2"/>
      <sheetName val="Documents_and_Settings\kihoon\2"/>
      <sheetName val="omctl32_dll2"/>
      <sheetName val="第26期基础题2-chrisfang_xls2"/>
      <sheetName val="uments_and_Settings\원진산업_진천공장_3"/>
      <sheetName val="nd_Settings\원진산업_진천공장_1\My_Doc2"/>
      <sheetName val="소상_&quot;1&quot;2"/>
      <sheetName val="BAL_(TTL)2"/>
      <sheetName val="1~3월_지시사항2"/>
      <sheetName val="Documents_and_Settings_kihoon_2"/>
      <sheetName val="=C:=C:\Documents_and_Settings\3"/>
      <sheetName val="Value_2"/>
      <sheetName val="uments_and_Settings_원진산업_진천공장_3"/>
      <sheetName val="nd_Settings_원진산업_진천공장_1_My_Doc2"/>
      <sheetName val="Random_Weibull2"/>
      <sheetName val="CARPET_(ACTUAL)-bond2"/>
      <sheetName val="RM_DETAILS2"/>
      <sheetName val="안양블루몬테_약도2"/>
      <sheetName val="RR_테마별구상서112"/>
      <sheetName val="RR_테마별구상서122"/>
      <sheetName val="RR_테마별구상서132"/>
      <sheetName val="RR_테마별구상서142"/>
      <sheetName val="RR_테마별구상서152"/>
      <sheetName val="RR_테마별구상서162"/>
      <sheetName val="THEME_CODE3"/>
      <sheetName val="CR_CODE3"/>
      <sheetName val="EFB_(2)2"/>
      <sheetName val="HP_(2)2"/>
      <sheetName val="PART별개발계획서_(2)2"/>
      <sheetName val="표지_(2)2"/>
      <sheetName val="목차_(2)2"/>
      <sheetName val="TB-ITEM현황_(2)2"/>
      <sheetName val="4M_(우영)_(2)2"/>
      <sheetName val="10월금형개발_(6)2"/>
      <sheetName val="조립_CT2"/>
      <sheetName val="Sheet3_(2)2"/>
      <sheetName val="금문산업HOOD_MOLDG현황2"/>
      <sheetName val="P2__PP-05_04_20032"/>
      <sheetName val="S_BDW_(2)2"/>
      <sheetName val="JM_D검사기준2"/>
      <sheetName val="Y7304_샵밴2"/>
      <sheetName val="=C:=C:\Documents_and_Settings\4"/>
      <sheetName val="검사성적서_(외관)2"/>
      <sheetName val="?=C:=C:\Documents_and_Settings2"/>
      <sheetName val="REGORIANր_GREGORIANHIJRI哌2"/>
      <sheetName val="REGORIAN?ր?_GREGORIAN?HIJRI?哌2"/>
      <sheetName val="Ɛ䳐믱__x000a_Ā狜Ĝ쀤2"/>
      <sheetName val="Ɛ䳐믱__x000a_ǀ믥힨믪ꇸ쀫2"/>
      <sheetName val="矏࿠벒М_x000a__턈벒릨뱩К턈2"/>
      <sheetName val="[Book1_xls]d_m_yy_____1010000_1"/>
      <sheetName val="[Book1_xls]d_m_yy_____101000010"/>
      <sheetName val="ts_and_Settings\MYHOME\바탕_화면1"/>
      <sheetName val="[Book1_xls][Book1_xls]d_m_yy__1"/>
      <sheetName val="[Book1_xls]d_m_yy_____101000011"/>
      <sheetName val="[Book1_xls]d_m_yy_____101000012"/>
      <sheetName val="REGORIAN_ր__GREGORIAN_HIJRI_哌"/>
      <sheetName val="REGORIAN_ր_ GREGORIAN_HIJRI_哌"/>
      <sheetName val="[Book1_xls]d_m_yy_____101000013"/>
      <sheetName val="[Book1_xls]d_m_yy_____101000014"/>
      <sheetName val="[Book1_xls]d_m_yy_____101000_20"/>
      <sheetName val="[Book1_xls]d_m_yy_____101000_21"/>
      <sheetName val="[Book1_xls]d_m_yy_____101000015"/>
      <sheetName val="[Book1_xls]d_m_yy_____101000016"/>
      <sheetName val="[Book1_xls]d_m_yy_____101000_22"/>
      <sheetName val="[Book1_xls]d_m_yy_____101000_23"/>
      <sheetName val="[Book1_xls][Book1_xls]d_m_yy__4"/>
      <sheetName val="[Book1_xls]d_m_yy_____101000_24"/>
      <sheetName val="[Book1_xls]d_m_yy_____101000_25"/>
      <sheetName val="[Book1_xls]d_m_yy_____101000_26"/>
      <sheetName val="[Book1_xls]d_m_yy_____101000_27"/>
      <sheetName val="[Book1_xls]d_m_yy_____101000_28"/>
      <sheetName val="[Book1_xls]d_m_yy_____101000_29"/>
      <sheetName val="2_대외공문3"/>
      <sheetName val="Value_Analysis_-_Sheet_12"/>
      <sheetName val="외주현황_wq11"/>
      <sheetName val="PRESS_DATA1"/>
      <sheetName val="JT3_0견적-구12"/>
      <sheetName val="진행_DATA_(2)2"/>
      <sheetName val="FUEL_FILLER2"/>
      <sheetName val="팀별_합계1"/>
      <sheetName val="PILOT_APP_1"/>
      <sheetName val="J150_승인진도관리_LIST2"/>
      <sheetName val="TOTAL_LIST1"/>
      <sheetName val="FTR_MACRo1"/>
      <sheetName val="Price_Range1"/>
      <sheetName val="GB-IC_Villingen_GG1"/>
      <sheetName val="INHOUSE_ITEMS2"/>
      <sheetName val="Sheet1_(2)1"/>
      <sheetName val="06_10-07_8_actual1"/>
      <sheetName val="cover_1"/>
      <sheetName val="제출_(2)1"/>
      <sheetName val="▣_SEAT_ASSY1"/>
      <sheetName val="2_????2"/>
      <sheetName val="2_´ë¿Ü°ø¹®1"/>
      <sheetName val="Production_Plan11"/>
      <sheetName val="MAST_S1"/>
      <sheetName val="금형개발_2"/>
      <sheetName val="CH'K_P(A)2"/>
      <sheetName val="CH'K_P(B)2"/>
      <sheetName val="FMEA_W_S(HU)2"/>
      <sheetName val="FMEA_W_S(S_W)2"/>
      <sheetName val="_mdb,*_htm,*_html,*_pub);웹_페이지2"/>
      <sheetName val="부품특성2_2"/>
      <sheetName val="SPARE_PART(기계부)1"/>
      <sheetName val="SPARE_PART(전기부)1"/>
      <sheetName val="소모_공구1"/>
      <sheetName val="우일_FA(납땜),아이제_코리아(마킹),반도상사(도장)1"/>
      <sheetName val="10_21이후_(최종본)1"/>
      <sheetName val="List(Item별)_(10_21회의록_근거)1"/>
      <sheetName val="10_21이후1"/>
      <sheetName val="10_20까지1"/>
      <sheetName val="25_32_341"/>
      <sheetName val="List(Item별)_(하나모듈)1"/>
      <sheetName val="ㅊ_ㅔㅁㅇ2"/>
      <sheetName val="¿ÜÁÖÇöÈ²_wq11"/>
      <sheetName val="FR_HR(A-LEA)1"/>
      <sheetName val="FR_HR(VINYL)1"/>
      <sheetName val="RR_세부1"/>
      <sheetName val="bleĤģ서식을_ĨĥħĦ1"/>
      <sheetName val="bleĤģ??????서식을_Ĩĥ????ħĦ??????률1"/>
      <sheetName val="bleĤģ서식을_ĨĥħĦ?률?며?을_변경īĪ용?ĭĬ_끌1"/>
      <sheetName val="bleĤģ서식을_ĨĥħĦ?률?1"/>
      <sheetName val="2_____2"/>
      <sheetName val="_mdb,__htm,__html,__pub);웹_페이지1"/>
      <sheetName val="1_변경범위1"/>
      <sheetName val="3_일반사상1"/>
      <sheetName val="dd_mmmm_yyyy1"/>
      <sheetName val="bleĤģ______서식을_Ĩĥ____ħĦ______률1"/>
      <sheetName val="bleĤģ서식을_ĨĥħĦ_률_며_을_변경īĪ용_ĭĬ_끌1"/>
      <sheetName val="bleĤģ서식을_ĨĥħĦ_률_1"/>
      <sheetName val="팀별_내역1"/>
      <sheetName val="_계산(&amp;E)________________중지(&amp;A)_1"/>
      <sheetName val="사용하십시오_인터넷_주소_'|'이(가)_잘못되었습니다_1"/>
      <sheetName val="되게_합니다_선택한_WordArt_개체의_왼쪽에_텍스트1"/>
      <sheetName val="회색조_이미지로_변환합니다_선택한_그림을_흑백_이미지로1"/>
      <sheetName val="Sheet1_(3)1"/>
      <sheetName val="1의_공정능력1"/>
      <sheetName val="1st_Gear1"/>
      <sheetName val="1st_Gear_(2)1"/>
      <sheetName val="차체부품_INS_REPORT(갑)2"/>
      <sheetName val="FRAME_SIDE_INR_ROOF1"/>
      <sheetName val="dddd,_dd&quot;_de_&quot;mmmm&quot;_de_&quot;yyyy1"/>
      <sheetName val="5_세운W-A1"/>
      <sheetName val="자산대형_완료1"/>
      <sheetName val="별도투자가_있을때1"/>
      <sheetName val="Sheet6_(3)1"/>
      <sheetName val="DBL_LPG시험1"/>
      <sheetName val="full_(2)2"/>
      <sheetName val="내수1_8GL1"/>
      <sheetName val="LX3_0_RR1"/>
      <sheetName val="bleĤģ?서식을_Ĩĥ?ħĦ?률?며?을_변경īĪ?용?ĭ1"/>
      <sheetName val="셀간_이동1"/>
      <sheetName val="bleĤģ서식을_ĨĥħĦ률며을_변경īĪ용ĭĬ_끌어_에서1"/>
      <sheetName val="T255_가격현황1"/>
      <sheetName val="되게_합니다_셏택한_WordArt_개체의_왼쪽에_텍스트1"/>
      <sheetName val="B)___文字方向(&amp;X)___项目符号和编号(&amp;N)___1"/>
      <sheetName val="-INR_BUTN1"/>
      <sheetName val="Book1_xls1"/>
      <sheetName val="Documents_and_Settings\kihoon\1"/>
      <sheetName val="omctl32_dll1"/>
      <sheetName val="第26期基础题2-chrisfang_xls1"/>
      <sheetName val="uments_and_Settings\원진산업_진천공장_2"/>
      <sheetName val="nd_Settings\원진산업_진천공장_1\My_Doc1"/>
      <sheetName val="소상_&quot;1&quot;1"/>
      <sheetName val="BAL_(TTL)1"/>
      <sheetName val="1~3월_지시사항1"/>
      <sheetName val="Documents_and_Settings_kihoon_1"/>
      <sheetName val="=C:=C:\Documents_and_Settings\1"/>
      <sheetName val="Value_1"/>
      <sheetName val="uments_and_Settings_원진산업_진천공장_2"/>
      <sheetName val="nd_Settings_원진산업_진천공장_1_My_Doc1"/>
      <sheetName val="Random_Weibull1"/>
      <sheetName val="CARPET_(ACTUAL)-bond1"/>
      <sheetName val="RM_DETAILS1"/>
      <sheetName val="안양블루몬테_약도1"/>
      <sheetName val="RR_테마별구상서111"/>
      <sheetName val="RR_테마별구상서121"/>
      <sheetName val="RR_테마별구상서131"/>
      <sheetName val="RR_테마별구상서141"/>
      <sheetName val="RR_테마별구상서151"/>
      <sheetName val="RR_테마별구상서161"/>
      <sheetName val="THEME_CODE2"/>
      <sheetName val="CR_CODE2"/>
      <sheetName val="EFB_(2)1"/>
      <sheetName val="HP_(2)1"/>
      <sheetName val="PART별개발계획서_(2)1"/>
      <sheetName val="표지_(2)1"/>
      <sheetName val="목차_(2)1"/>
      <sheetName val="TB-ITEM현황_(2)1"/>
      <sheetName val="4M_(우영)_(2)1"/>
      <sheetName val="10월금형개발_(6)1"/>
      <sheetName val="조립_CT1"/>
      <sheetName val="Sheet3_(2)1"/>
      <sheetName val="금문산업HOOD_MOLDG현황1"/>
      <sheetName val="P2__PP-05_04_20031"/>
      <sheetName val="S_BDW_(2)1"/>
      <sheetName val="JM_D검사기준1"/>
      <sheetName val="Y7304_샵밴1"/>
      <sheetName val="=C:=C:\Documents_and_Settings\2"/>
      <sheetName val="검사성적서_(외관)1"/>
      <sheetName val="?=C:=C:\Documents_and_Settings1"/>
      <sheetName val="REGORIANր_GREGORIANHIJRI哌1"/>
      <sheetName val="REGORIAN?ր?_GREGORIAN?HIJRI?哌1"/>
      <sheetName val="Ɛ䳐믱__x000a_Ā狜Ĝ쀤1"/>
      <sheetName val="Ɛ䳐믱__x000a_ǀ믥힨믪ꇸ쀫1"/>
      <sheetName val="矏࿠벒М_x000a__턈벒릨뱩К턈1"/>
      <sheetName val="[Book1_xls]d_m_yy_____1010000_2"/>
      <sheetName val="[Book1_xls]d_m_yy_____1010000_3"/>
      <sheetName val="ts_and_Settings\MYHOME\바탕_화면"/>
      <sheetName val="[Book1_xls][Book1_xls]d_m_yy__2"/>
      <sheetName val="[Book1_xls]d_m_yy_____1010000_6"/>
      <sheetName val="[Book1_xls]d_m_yy_____1010000_7"/>
      <sheetName val="REGORIAN_ր__GREGORIAN_HIJRI_哌1"/>
      <sheetName val="[Book1_xls]d_m_yy_____1010000_4"/>
      <sheetName val="[Book1_xls]d_m_yy_____1010000_5"/>
      <sheetName val="[Book1_xls]d_m_yy_____101000_18"/>
      <sheetName val="[Book1_xls]d_m_yy_____101000_19"/>
      <sheetName val="[Book1_xls]d_m_yy_____1010000_8"/>
      <sheetName val="[Book1_xls]d_m_yy_____1010000_9"/>
      <sheetName val="[Book1_xls]d_m_yy_____101000_10"/>
      <sheetName val="[Book1_xls]d_m_yy_____101000_11"/>
      <sheetName val="[Book1_xls][Book1_xls]d_m_yy__3"/>
      <sheetName val="[Book1_xls]d_m_yy_____101000_12"/>
      <sheetName val="[Book1_xls]d_m_yy_____101000_13"/>
      <sheetName val="[Book1_xls]d_m_yy_____101000_14"/>
      <sheetName val="[Book1_xls]d_m_yy_____101000_15"/>
      <sheetName val="[Book1_xls]d_m_yy_____101000_16"/>
      <sheetName val="[Book1_xls]d_m_yy_____101000_17"/>
      <sheetName val="[Book1.xls]d_m_yy_____101000_70"/>
      <sheetName val="[Book1.xls]d_m_yy_____101000_71"/>
      <sheetName val="[Book1.xls]d_m_yy_____101000_64"/>
      <sheetName val="[Book1.xls]d_m_yy_____101000_65"/>
      <sheetName val="[Book1.xls]d_m_yy_____101000_62"/>
      <sheetName val="[Book1.xls]d_m_yy_____101000_63"/>
      <sheetName val="[Book1.xls]d_m_yy_____101000_66"/>
      <sheetName val="[Book1.xls]d_m_yy_____101000_67"/>
      <sheetName val="[Book1.xls]d_m_yy_____101000_68"/>
      <sheetName val="[Book1.xls]d_m_yy_____101000_69"/>
      <sheetName val="[Book1.xls]oPro_DOS_____wq1__21"/>
      <sheetName val="[Book1.xls]oPro_DOS_____wq1__22"/>
      <sheetName val="[Book1.xls]oPro_DOS_____wq1__23"/>
      <sheetName val="[Book1.xls]oPro_DOS_____wq1__24"/>
      <sheetName val="[Book1.xls][Book1.xls]d_m_yy_32"/>
      <sheetName val="[Book1.xls]oPro_DOS_____wq1__25"/>
      <sheetName val="[Book1.xls][Book1.xls]d_m_yy_33"/>
      <sheetName val="[Book1.xls]oPro_DOS_____wq1__26"/>
      <sheetName val="[Book1.xls][Book1.xls]d_m_yy_34"/>
      <sheetName val="[Book1.xls]d_m_yy_____101000_72"/>
      <sheetName val="[Book1.xls]d_m_yy_____101000_73"/>
      <sheetName val="[Book1.xls]oPro_DOS_____wq1__27"/>
      <sheetName val="[Book1.xls][Book1.xls]d_m_yy_35"/>
      <sheetName val="[Book1.xls]d_m_yy_____101000_74"/>
      <sheetName val="[Book1.xls]d_m_yy_____101000_75"/>
      <sheetName val="[Book1.xls]oPro_DOS_____wq1__28"/>
      <sheetName val="[Book1.xls][Book1.xls]d_m_yy_36"/>
      <sheetName val="[Book1.xls]d_m_yy_____10100_466"/>
      <sheetName val="[Book1.xls]d_m_yy_____10100_467"/>
      <sheetName val="[Book1.xls][Book1.xls]d_m_y_226"/>
      <sheetName val="[Book1.xls]oPro_DOS_____wq1_208"/>
      <sheetName val="AN43"/>
      <sheetName val="업무분장 "/>
      <sheetName val="[Book1.xls]d_m_yy_____101000_76"/>
      <sheetName val="[Book1.xls]d_m_yy_____101000_77"/>
      <sheetName val="[Book1.xls]d_m_yy_____101000_78"/>
      <sheetName val="[Book1.xls]d_m_yy_____101000_79"/>
      <sheetName val="[Book1.xls]d_m_yy_____10100_122"/>
      <sheetName val="[Book1.xls]d_m_yy_____10100_123"/>
      <sheetName val="[Book1.xls][Book1.xls]d_m_yy_55"/>
      <sheetName val="[Book1.xls]oPro_DOS_____wq1__38"/>
      <sheetName val="[Book1.xls]d_m_yy_____101000_82"/>
      <sheetName val="[Book1.xls]d_m_yy_____101000_83"/>
      <sheetName val="[Book1.xls]d_m_yy_____101000_80"/>
      <sheetName val="[Book1.xls]d_m_yy_____101000_81"/>
      <sheetName val="[Book1.xls]d_m_yy_____101000_92"/>
      <sheetName val="[Book1.xls]d_m_yy_____101000_93"/>
      <sheetName val="[Book1.xls][Book1.xls]d_m_yy_40"/>
      <sheetName val="[Book1.xls]d_m_yy_____101000_84"/>
      <sheetName val="[Book1.xls]d_m_yy_____101000_85"/>
      <sheetName val="[Book1.xls]d_m_yy_____101000_86"/>
      <sheetName val="[Book1.xls]d_m_yy_____101000_87"/>
      <sheetName val="[Book1.xls][Book1.xls]d_m_yy_37"/>
      <sheetName val="[Book1.xls]d_m_yy_____101000_88"/>
      <sheetName val="[Book1.xls]d_m_yy_____101000_89"/>
      <sheetName val="[Book1.xls][Book1.xls]d_m_yy_38"/>
      <sheetName val="[Book1.xls]d_m_yy_____101000_90"/>
      <sheetName val="[Book1.xls]d_m_yy_____101000_91"/>
      <sheetName val="[Book1.xls][Book1.xls]d_m_yy_39"/>
      <sheetName val="[Book1.xls]d_m_yy_____101000_96"/>
      <sheetName val="[Book1.xls]d_m_yy_____101000_97"/>
      <sheetName val="[Book1.xls][Book1.xls]d_m_yy_42"/>
      <sheetName val="[Book1.xls]d_m_yy_____101000_94"/>
      <sheetName val="[Book1.xls]d_m_yy_____101000_95"/>
      <sheetName val="[Book1.xls][Book1.xls]d_m_yy_41"/>
      <sheetName val="[Book1.xls]d_m_yy_____10100_108"/>
      <sheetName val="[Book1.xls]d_m_yy_____10100_109"/>
      <sheetName val="[Book1.xls][Book1.xls]d_m_yy_48"/>
      <sheetName val="[Book1.xls]oPro_DOS_____wq1__31"/>
      <sheetName val="[Book1.xls]d_m_yy_____101000_98"/>
      <sheetName val="[Book1.xls]d_m_yy_____101000_99"/>
      <sheetName val="[Book1.xls][Book1.xls]d_m_yy_43"/>
      <sheetName val="[Book1.xls]d_m_yy_____10100_100"/>
      <sheetName val="[Book1.xls]d_m_yy_____10100_101"/>
      <sheetName val="[Book1.xls][Book1.xls]d_m_yy_44"/>
      <sheetName val="[Book1.xls]d_m_yy_____10100_102"/>
      <sheetName val="[Book1.xls]d_m_yy_____10100_103"/>
      <sheetName val="[Book1.xls][Book1.xls]d_m_yy_45"/>
      <sheetName val="[Book1.xls]d_m_yy_____10100_104"/>
      <sheetName val="[Book1.xls]d_m_yy_____10100_105"/>
      <sheetName val="[Book1.xls][Book1.xls]d_m_yy_46"/>
      <sheetName val="[Book1.xls]oPro_DOS_____wq1__29"/>
      <sheetName val="[Book1.xls]d_m_yy_____10100_106"/>
      <sheetName val="[Book1.xls]d_m_yy_____10100_107"/>
      <sheetName val="[Book1.xls][Book1.xls]d_m_yy_47"/>
      <sheetName val="[Book1.xls]oPro_DOS_____wq1__30"/>
      <sheetName val="[Book1.xls]d_m_yy_____10100_110"/>
      <sheetName val="[Book1.xls]d_m_yy_____10100_111"/>
      <sheetName val="[Book1.xls][Book1.xls]d_m_yy_49"/>
      <sheetName val="[Book1.xls]oPro_DOS_____wq1__32"/>
      <sheetName val="[Book1.xls]d_m_yy_____10100_112"/>
      <sheetName val="[Book1.xls]d_m_yy_____10100_113"/>
      <sheetName val="[Book1.xls][Book1.xls]d_m_yy_50"/>
      <sheetName val="[Book1.xls]oPro_DOS_____wq1__33"/>
      <sheetName val="[Book1.xls]d_m_yy_____10100_114"/>
      <sheetName val="[Book1.xls]d_m_yy_____10100_115"/>
      <sheetName val="[Book1.xls][Book1.xls]d_m_yy_51"/>
      <sheetName val="[Book1.xls]oPro_DOS_____wq1__34"/>
      <sheetName val="[Book1.xls]d_m_yy_____10100_116"/>
      <sheetName val="[Book1.xls]d_m_yy_____10100_117"/>
      <sheetName val="[Book1.xls][Book1.xls]d_m_yy_52"/>
      <sheetName val="[Book1.xls]oPro_DOS_____wq1__35"/>
      <sheetName val="[Book1.xls]d_m_yy_____10100_118"/>
      <sheetName val="[Book1.xls]d_m_yy_____10100_119"/>
      <sheetName val="[Book1.xls][Book1.xls]d_m_yy_53"/>
      <sheetName val="[Book1.xls]oPro_DOS_____wq1__36"/>
      <sheetName val="[Book1.xls]d_m_yy_____10100_120"/>
      <sheetName val="[Book1.xls]d_m_yy_____10100_121"/>
      <sheetName val="[Book1.xls][Book1.xls]d_m_yy_54"/>
      <sheetName val="[Book1.xls]oPro_DOS_____wq1__37"/>
      <sheetName val="[Book1.xls]d_m_yy_____10100_124"/>
      <sheetName val="[Book1.xls]d_m_yy_____10100_125"/>
      <sheetName val="[Book1.xls]d_m_yy_____10100_126"/>
      <sheetName val="[Book1.xls]d_m_yy_____10100_127"/>
      <sheetName val="[Book1.xls][Book1.xls]d_m_yy_57"/>
      <sheetName val="[Book1.xls]oPro_DOS_____wq1__40"/>
      <sheetName val="[Book1.xls][Book1.xls]d_m_yy_56"/>
      <sheetName val="[Book1.xls]oPro_DOS_____wq1__39"/>
      <sheetName val="[Book1.xls]d_m_yy_____10100_128"/>
      <sheetName val="[Book1.xls]d_m_yy_____10100_129"/>
      <sheetName val="[Book1.xls][Book1.xls]d_m_yy_58"/>
      <sheetName val="[Book1.xls]oPro_DOS_____wq1__41"/>
      <sheetName val="[Book1.xls]d_m_yy_____10100_156"/>
      <sheetName val="[Book1.xls]d_m_yy_____10100_157"/>
      <sheetName val="[Book1.xls]oPro_DOS_____wq1__54"/>
      <sheetName val="[Book1.xls][Book1.xls]d_m_yy_72"/>
      <sheetName val="[Book1.xls]d_m_yy_____10100_130"/>
      <sheetName val="[Book1.xls]d_m_yy_____10100_131"/>
      <sheetName val="[Book1.xls]oPro_DOS_____wq1__42"/>
      <sheetName val="[Book1.xls][Book1.xls]d_m_yy_59"/>
      <sheetName val="[Book1.xls]d_m_yy_____10100_132"/>
      <sheetName val="[Book1.xls]d_m_yy_____10100_133"/>
      <sheetName val="[Book1.xls][Book1.xls]d_m_yy_60"/>
      <sheetName val="[Book1.xls]oPro_DOS_____wq1__49"/>
      <sheetName val="[Book1.xls]d_m_yy_____10100_146"/>
      <sheetName val="[Book1.xls]d_m_yy_____10100_147"/>
      <sheetName val="[Book1.xls][Book1.xls]d_m_yy_67"/>
      <sheetName val="[Book1.xls]d_m_yy_____10100_134"/>
      <sheetName val="[Book1.xls]d_m_yy_____10100_135"/>
      <sheetName val="[Book1.xls]oPro_DOS_____wq1__43"/>
      <sheetName val="[Book1.xls][Book1.xls]d_m_yy_61"/>
      <sheetName val="[Book1.xls]d_m_yy_____10100_144"/>
      <sheetName val="[Book1.xls]d_m_yy_____10100_145"/>
      <sheetName val="[Book1.xls]oPro_DOS_____wq1__48"/>
      <sheetName val="[Book1.xls][Book1.xls]d_m_yy_66"/>
      <sheetName val="[Book1.xls]d_m_yy_____10100_136"/>
      <sheetName val="[Book1.xls]d_m_yy_____10100_137"/>
      <sheetName val="[Book1.xls]oPro_DOS_____wq1__44"/>
      <sheetName val="[Book1.xls][Book1.xls]d_m_yy_62"/>
      <sheetName val="[Book1.xls]d_m_yy_____10100_138"/>
      <sheetName val="[Book1.xls]d_m_yy_____10100_139"/>
      <sheetName val="[Book1.xls]oPro_DOS_____wq1__45"/>
      <sheetName val="[Book1.xls][Book1.xls]d_m_yy_63"/>
      <sheetName val="[Book1.xls]d_m_yy_____10100_140"/>
      <sheetName val="[Book1.xls]d_m_yy_____10100_141"/>
      <sheetName val="[Book1.xls]oPro_DOS_____wq1__46"/>
      <sheetName val="[Book1.xls][Book1.xls]d_m_yy_64"/>
      <sheetName val="[Book1.xls]d_m_yy_____10100_142"/>
      <sheetName val="[Book1.xls]d_m_yy_____10100_143"/>
      <sheetName val="[Book1.xls]oPro_DOS_____wq1__47"/>
      <sheetName val="[Book1.xls][Book1.xls]d_m_yy_65"/>
      <sheetName val="[Book1.xls]d_m_yy_____10100_148"/>
      <sheetName val="[Book1.xls]d_m_yy_____10100_149"/>
      <sheetName val="[Book1.xls][Book1.xls]d_m_yy_68"/>
      <sheetName val="[Book1.xls]oPro_DOS_____wq1__50"/>
      <sheetName val="[Book1.xls]d_m_yy_____10100_150"/>
      <sheetName val="[Book1.xls]d_m_yy_____10100_151"/>
      <sheetName val="[Book1.xls][Book1.xls]d_m_yy_69"/>
      <sheetName val="[Book1.xls]oPro_DOS_____wq1__51"/>
      <sheetName val="[Book1.xls]d_m_yy_____10100_152"/>
      <sheetName val="[Book1.xls]d_m_yy_____10100_153"/>
      <sheetName val="[Book1.xls][Book1.xls]d_m_yy_70"/>
      <sheetName val="[Book1.xls]oPro_DOS_____wq1__52"/>
      <sheetName val="[Book1.xls]d_m_yy_____10100_154"/>
      <sheetName val="[Book1.xls]d_m_yy_____10100_155"/>
      <sheetName val="[Book1.xls]oPro_DOS_____wq1__53"/>
      <sheetName val="[Book1.xls][Book1.xls]d_m_yy_71"/>
      <sheetName val="[Book1.xls]d_m_yy_____10100_158"/>
      <sheetName val="[Book1.xls]d_m_yy_____10100_159"/>
      <sheetName val="[Book1.xls]d_m_yy_____10100_286"/>
      <sheetName val="[Book1.xls]d_m_yy_____10100_287"/>
      <sheetName val="[Book1.xls][Book1.xls]d_m_yy_73"/>
      <sheetName val="[Book1.xls]oPro_DOS_____wq1__55"/>
      <sheetName val="[Book1.xls]d_m_yy_____10100_160"/>
      <sheetName val="[Book1.xls]d_m_yy_____10100_161"/>
      <sheetName val="[Book1.xls]d_m_yy_____10100_162"/>
      <sheetName val="[Book1.xls]d_m_yy_____10100_163"/>
      <sheetName val="[Book1.xls]d_m_yy_____10100_164"/>
      <sheetName val="[Book1.xls]d_m_yy_____10100_165"/>
      <sheetName val="[Book1.xls][Book1.xls]d_m_y_136"/>
      <sheetName val="[Book1.xls]oPro_DOS_____wq1__58"/>
      <sheetName val="[Book1.xls][Book1.xls]d_m_yy_76"/>
      <sheetName val="[Book1.xls]oPro_DOS_____wq1__56"/>
      <sheetName val="[Book1.xls][Book1.xls]d_m_yy_74"/>
      <sheetName val="[Book1.xls]oPro_DOS_____wq1__57"/>
      <sheetName val="[Book1.xls][Book1.xls]d_m_yy_75"/>
      <sheetName val="[Book1.xls]d_m_yy_____10100_216"/>
      <sheetName val="[Book1.xls]d_m_yy_____10100_217"/>
      <sheetName val="[Book1.xls][Book1.xls]d_m_y_102"/>
      <sheetName val="[Book1.xls]oPro_DOS_____wq1__84"/>
      <sheetName val="[Book1.xls]d_m_yy_____10100_166"/>
      <sheetName val="[Book1.xls]d_m_yy_____10100_167"/>
      <sheetName val="[Book1.xls][Book1.xls]d_m_yy_77"/>
      <sheetName val="[Book1.xls]oPro_DOS_____wq1__59"/>
      <sheetName val="[Book1.xls]d_m_yy_____10100_168"/>
      <sheetName val="[Book1.xls]d_m_yy_____10100_169"/>
      <sheetName val="[Book1.xls][Book1.xls]d_m_yy_78"/>
      <sheetName val="[Book1.xls]oPro_DOS_____wq1__60"/>
      <sheetName val="[Book1.xls]d_m_yy_____10100_170"/>
      <sheetName val="[Book1.xls]d_m_yy_____10100_171"/>
      <sheetName val="[Book1.xls][Book1.xls]d_m_yy_79"/>
      <sheetName val="[Book1.xls]oPro_DOS_____wq1__61"/>
      <sheetName val="[Book1.xls]d_m_yy_____10100_172"/>
      <sheetName val="[Book1.xls]d_m_yy_____10100_173"/>
      <sheetName val="[Book1.xls][Book1.xls]d_m_yy_80"/>
      <sheetName val="[Book1.xls]oPro_DOS_____wq1__62"/>
      <sheetName val="[Book1.xls]d_m_yy_____10100_174"/>
      <sheetName val="[Book1.xls]d_m_yy_____10100_175"/>
      <sheetName val="[Book1.xls][Book1.xls]d_m_yy_81"/>
      <sheetName val="[Book1.xls]oPro_DOS_____wq1__63"/>
      <sheetName val="[Book1.xls]d_m_yy_____10100_176"/>
      <sheetName val="[Book1.xls]d_m_yy_____10100_177"/>
      <sheetName val="[Book1.xls][Book1.xls]d_m_yy_82"/>
      <sheetName val="[Book1.xls]oPro_DOS_____wq1__64"/>
      <sheetName val="[Book1.xls]d_m_yy_____10100_178"/>
      <sheetName val="[Book1.xls]d_m_yy_____10100_179"/>
      <sheetName val="[Book1.xls][Book1.xls]d_m_yy_83"/>
      <sheetName val="[Book1.xls]oPro_DOS_____wq1__65"/>
      <sheetName val="[Book1.xls]d_m_yy_____10100_180"/>
      <sheetName val="[Book1.xls]d_m_yy_____10100_181"/>
      <sheetName val="[Book1.xls][Book1.xls]d_m_yy_84"/>
      <sheetName val="[Book1.xls]oPro_DOS_____wq1__66"/>
      <sheetName val="[Book1.xls]d_m_yy_____10100_182"/>
      <sheetName val="[Book1.xls]d_m_yy_____10100_183"/>
      <sheetName val="[Book1.xls][Book1.xls]d_m_yy_85"/>
      <sheetName val="[Book1.xls]oPro_DOS_____wq1__67"/>
      <sheetName val="[Book1.xls]d_m_yy_____10100_184"/>
      <sheetName val="[Book1.xls]d_m_yy_____10100_185"/>
      <sheetName val="[Book1.xls][Book1.xls]d_m_yy_86"/>
      <sheetName val="[Book1.xls]oPro_DOS_____wq1__68"/>
      <sheetName val="[Book1.xls]d_m_yy_____10100_186"/>
      <sheetName val="[Book1.xls]d_m_yy_____10100_187"/>
      <sheetName val="[Book1.xls][Book1.xls]d_m_yy_87"/>
      <sheetName val="[Book1.xls]oPro_DOS_____wq1__69"/>
      <sheetName val="[Book1.xls]d_m_yy_____10100_188"/>
      <sheetName val="[Book1.xls]d_m_yy_____10100_189"/>
      <sheetName val="[Book1.xls][Book1.xls]d_m_yy_88"/>
      <sheetName val="[Book1.xls]oPro_DOS_____wq1__70"/>
      <sheetName val="[Book1.xls]d_m_yy_____10100_190"/>
      <sheetName val="[Book1.xls]d_m_yy_____10100_191"/>
      <sheetName val="[Book1.xls][Book1.xls]d_m_yy_89"/>
      <sheetName val="[Book1.xls]oPro_DOS_____wq1__71"/>
      <sheetName val="[Book1.xls]d_m_yy_____10100_192"/>
      <sheetName val="[Book1.xls]d_m_yy_____10100_193"/>
      <sheetName val="[Book1.xls][Book1.xls]d_m_yy_90"/>
      <sheetName val="[Book1.xls]oPro_DOS_____wq1__72"/>
      <sheetName val="[Book1.xls]d_m_yy_____10100_194"/>
      <sheetName val="[Book1.xls]d_m_yy_____10100_195"/>
      <sheetName val="[Book1.xls][Book1.xls]d_m_yy_91"/>
      <sheetName val="[Book1.xls]oPro_DOS_____wq1__73"/>
      <sheetName val="[Book1.xls]d_m_yy_____10100_196"/>
      <sheetName val="[Book1.xls]d_m_yy_____10100_197"/>
      <sheetName val="[Book1.xls][Book1.xls]d_m_yy_92"/>
      <sheetName val="[Book1.xls]oPro_DOS_____wq1__74"/>
      <sheetName val="[Book1.xls]d_m_yy_____10100_198"/>
      <sheetName val="[Book1.xls]d_m_yy_____10100_199"/>
      <sheetName val="[Book1.xls][Book1.xls]d_m_yy_93"/>
      <sheetName val="[Book1.xls]oPro_DOS_____wq1__75"/>
      <sheetName val="[Book1.xls]d_m_yy_____10100_200"/>
      <sheetName val="[Book1.xls]d_m_yy_____10100_201"/>
      <sheetName val="[Book1.xls][Book1.xls]d_m_yy_94"/>
      <sheetName val="[Book1.xls]oPro_DOS_____wq1__76"/>
      <sheetName val="[Book1.xls]d_m_yy_____10100_202"/>
      <sheetName val="[Book1.xls]d_m_yy_____10100_203"/>
      <sheetName val="[Book1.xls][Book1.xls]d_m_yy_95"/>
      <sheetName val="[Book1.xls]oPro_DOS_____wq1__77"/>
      <sheetName val="[Book1.xls]d_m_yy_____10100_204"/>
      <sheetName val="[Book1.xls]d_m_yy_____10100_205"/>
      <sheetName val="[Book1.xls][Book1.xls]d_m_yy_96"/>
      <sheetName val="[Book1.xls]oPro_DOS_____wq1__78"/>
      <sheetName val="[Book1.xls]d_m_yy_____10100_206"/>
      <sheetName val="[Book1.xls]d_m_yy_____10100_207"/>
      <sheetName val="[Book1.xls][Book1.xls]d_m_yy_97"/>
      <sheetName val="[Book1.xls]oPro_DOS_____wq1__79"/>
      <sheetName val="[Book1.xls]d_m_yy_____10100_208"/>
      <sheetName val="[Book1.xls]d_m_yy_____10100_209"/>
      <sheetName val="[Book1.xls][Book1.xls]d_m_yy_98"/>
      <sheetName val="[Book1.xls]oPro_DOS_____wq1__80"/>
      <sheetName val="[Book1.xls]d_m_yy_____10100_210"/>
      <sheetName val="[Book1.xls]d_m_yy_____10100_211"/>
      <sheetName val="[Book1.xls][Book1.xls]d_m_yy_99"/>
      <sheetName val="[Book1.xls]oPro_DOS_____wq1__81"/>
      <sheetName val="[Book1.xls]d_m_yy_____10100_212"/>
      <sheetName val="[Book1.xls]d_m_yy_____10100_213"/>
      <sheetName val="[Book1.xls][Book1.xls]d_m_y_100"/>
      <sheetName val="[Book1.xls]oPro_DOS_____wq1__82"/>
      <sheetName val="[Book1.xls]d_m_yy_____10100_214"/>
      <sheetName val="[Book1.xls]d_m_yy_____10100_215"/>
      <sheetName val="[Book1.xls][Book1.xls]d_m_y_101"/>
      <sheetName val="[Book1.xls]oPro_DOS_____wq1__83"/>
      <sheetName val="[Book1.xls]d_m_yy_____10100_246"/>
      <sheetName val="[Book1.xls]d_m_yy_____10100_218"/>
      <sheetName val="[Book1.xls]d_m_yy_____10100_247"/>
      <sheetName val="[Book1.xls][Book1.xls]d_m_y_116"/>
      <sheetName val="[Book1.xls]oPro_DOS_____wq1__98"/>
      <sheetName val="[Book1.xls]d_m_yy_____10100_219"/>
      <sheetName val="[Book1.xls]d_m_yy_____10100_220"/>
      <sheetName val="[Book1.xls]d_m_yy_____10100_221"/>
      <sheetName val="[Book1.xls][Book1.xls]d_m_y_103"/>
      <sheetName val="[Book1.xls]oPro_DOS_____wq1__85"/>
      <sheetName val="[Book1.xls]d_m_yy_____10100_222"/>
      <sheetName val="[Book1.xls]d_m_yy_____10100_223"/>
      <sheetName val="[Book1.xls][Book1.xls]d_m_y_104"/>
      <sheetName val="[Book1.xls]oPro_DOS_____wq1__86"/>
      <sheetName val="[Book1.xls]d_m_yy_____10100_224"/>
      <sheetName val="[Book1.xls]d_m_yy_____10100_225"/>
      <sheetName val="[Book1.xls][Book1.xls]d_m_y_105"/>
      <sheetName val="[Book1.xls]oPro_DOS_____wq1__87"/>
      <sheetName val="[Book1.xls]d_m_yy_____10100_226"/>
      <sheetName val="[Book1.xls]d_m_yy_____10100_227"/>
      <sheetName val="[Book1.xls][Book1.xls]d_m_y_106"/>
      <sheetName val="[Book1.xls]oPro_DOS_____wq1__88"/>
      <sheetName val="[Book1.xls]d_m_yy_____10100_228"/>
      <sheetName val="[Book1.xls]d_m_yy_____10100_229"/>
      <sheetName val="[Book1.xls][Book1.xls]d_m_y_107"/>
      <sheetName val="[Book1.xls]oPro_DOS_____wq1__89"/>
      <sheetName val="[Book1.xls]d_m_yy_____10100_230"/>
      <sheetName val="[Book1.xls]d_m_yy_____10100_231"/>
      <sheetName val="[Book1.xls][Book1.xls]d_m_y_108"/>
      <sheetName val="[Book1.xls]oPro_DOS_____wq1__90"/>
      <sheetName val="[Book1.xls]d_m_yy_____10100_232"/>
      <sheetName val="[Book1.xls]d_m_yy_____10100_233"/>
      <sheetName val="[Book1.xls][Book1.xls]d_m_y_109"/>
      <sheetName val="[Book1.xls]oPro_DOS_____wq1__91"/>
      <sheetName val="[Book1.xls]d_m_yy_____10100_234"/>
      <sheetName val="[Book1.xls]d_m_yy_____10100_235"/>
      <sheetName val="[Book1.xls][Book1.xls]d_m_y_110"/>
      <sheetName val="[Book1.xls]oPro_DOS_____wq1__92"/>
      <sheetName val="[Book1.xls]d_m_yy_____10100_236"/>
      <sheetName val="[Book1.xls]d_m_yy_____10100_237"/>
      <sheetName val="[Book1.xls][Book1.xls]d_m_y_111"/>
      <sheetName val="[Book1.xls]oPro_DOS_____wq1__93"/>
      <sheetName val="[Book1.xls]d_m_yy_____10100_238"/>
      <sheetName val="[Book1.xls]d_m_yy_____10100_239"/>
      <sheetName val="[Book1.xls][Book1.xls]d_m_y_112"/>
      <sheetName val="[Book1.xls]oPro_DOS_____wq1__94"/>
      <sheetName val="[Book1.xls]d_m_yy_____10100_240"/>
      <sheetName val="[Book1.xls]d_m_yy_____10100_241"/>
      <sheetName val="[Book1.xls][Book1.xls]d_m_y_113"/>
      <sheetName val="[Book1.xls]oPro_DOS_____wq1__95"/>
      <sheetName val="[Book1.xls]d_m_yy_____10100_242"/>
      <sheetName val="[Book1.xls]d_m_yy_____10100_243"/>
      <sheetName val="[Book1.xls][Book1.xls]d_m_y_114"/>
      <sheetName val="[Book1.xls]oPro_DOS_____wq1__96"/>
      <sheetName val="[Book1.xls]d_m_yy_____10100_244"/>
      <sheetName val="[Book1.xls]d_m_yy_____10100_245"/>
      <sheetName val="[Book1.xls][Book1.xls]d_m_y_115"/>
      <sheetName val="[Book1.xls]oPro_DOS_____wq1__97"/>
      <sheetName val="[Book1.xls]d_m_yy_____10100_266"/>
      <sheetName val="[Book1.xls]oPro_DOS_____wq1_108"/>
      <sheetName val="[Book1.xls]d_m_yy_____10100_267"/>
      <sheetName val="[Book1.xls][Book1.xls]d_m_y_126"/>
      <sheetName val="[Book1.xls]d_m_yy_____10100_248"/>
      <sheetName val="[Book1.xls]oPro_DOS_____wq1__99"/>
      <sheetName val="[Book1.xls]d_m_yy_____10100_249"/>
      <sheetName val="[Book1.xls][Book1.xls]d_m_y_117"/>
      <sheetName val="[Book1.xls]d_m_yy_____10100_250"/>
      <sheetName val="[Book1.xls]oPro_DOS_____wq1_100"/>
      <sheetName val="[Book1.xls]d_m_yy_____10100_251"/>
      <sheetName val="[Book1.xls][Book1.xls]d_m_y_118"/>
      <sheetName val="[Book1.xls]d_m_yy_____10100_252"/>
      <sheetName val="[Book1.xls]oPro_DOS_____wq1_101"/>
      <sheetName val="[Book1.xls]d_m_yy_____10100_253"/>
      <sheetName val="[Book1.xls][Book1.xls]d_m_y_119"/>
      <sheetName val="[Book1.xls]d_m_yy_____10100_254"/>
      <sheetName val="[Book1.xls]oPro_DOS_____wq1_102"/>
      <sheetName val="[Book1.xls]d_m_yy_____10100_255"/>
      <sheetName val="[Book1.xls][Book1.xls]d_m_y_120"/>
      <sheetName val="[Book1.xls]d_m_yy_____10100_256"/>
      <sheetName val="[Book1.xls]oPro_DOS_____wq1_103"/>
      <sheetName val="[Book1.xls]d_m_yy_____10100_257"/>
      <sheetName val="[Book1.xls][Book1.xls]d_m_y_121"/>
      <sheetName val="[Book1.xls]d_m_yy_____10100_258"/>
      <sheetName val="[Book1.xls]oPro_DOS_____wq1_104"/>
      <sheetName val="[Book1.xls]d_m_yy_____10100_259"/>
      <sheetName val="[Book1.xls][Book1.xls]d_m_y_122"/>
      <sheetName val="[Book1.xls]d_m_yy_____10100_260"/>
      <sheetName val="[Book1.xls]oPro_DOS_____wq1_105"/>
      <sheetName val="[Book1.xls]d_m_yy_____10100_261"/>
      <sheetName val="[Book1.xls][Book1.xls]d_m_y_123"/>
      <sheetName val="[Book1.xls]d_m_yy_____10100_262"/>
      <sheetName val="[Book1.xls]oPro_DOS_____wq1_106"/>
      <sheetName val="[Book1.xls]d_m_yy_____10100_263"/>
      <sheetName val="[Book1.xls][Book1.xls]d_m_y_124"/>
      <sheetName val="[Book1.xls]d_m_yy_____10100_264"/>
      <sheetName val="[Book1.xls]oPro_DOS_____wq1_107"/>
      <sheetName val="[Book1.xls]d_m_yy_____10100_265"/>
      <sheetName val="[Book1.xls][Book1.xls]d_m_y_125"/>
      <sheetName val="[Book1.xls]d_m_yy_____10100_268"/>
      <sheetName val="[Book1.xls]oPro_DOS_____wq1_109"/>
      <sheetName val="[Book1.xls]d_m_yy_____10100_269"/>
      <sheetName val="[Book1.xls][Book1.xls]d_m_y_127"/>
      <sheetName val="[Book1.xls]d_m_yy_____10100_284"/>
      <sheetName val="[Book1.xls]oPro_DOS_____wq1_117"/>
      <sheetName val="[Book1.xls]d_m_yy_____10100_285"/>
      <sheetName val="[Book1.xls][Book1.xls]d_m_y_135"/>
      <sheetName val="[Book1.xls]d_m_yy_____10100_270"/>
      <sheetName val="[Book1.xls]oPro_DOS_____wq1_110"/>
      <sheetName val="[Book1.xls]d_m_yy_____10100_271"/>
      <sheetName val="[Book1.xls][Book1.xls]d_m_y_128"/>
      <sheetName val="[Book1.xls]d_m_yy_____10100_272"/>
      <sheetName val="[Book1.xls]oPro_DOS_____wq1_111"/>
      <sheetName val="[Book1.xls]d_m_yy_____10100_273"/>
      <sheetName val="[Book1.xls][Book1.xls]d_m_y_129"/>
      <sheetName val="[Book1.xls]d_m_yy_____10100_274"/>
      <sheetName val="[Book1.xls]oPro_DOS_____wq1_112"/>
      <sheetName val="[Book1.xls]d_m_yy_____10100_275"/>
      <sheetName val="[Book1.xls][Book1.xls]d_m_y_130"/>
      <sheetName val="[Book1.xls]d_m_yy_____10100_276"/>
      <sheetName val="[Book1.xls]oPro_DOS_____wq1_113"/>
      <sheetName val="[Book1.xls]d_m_yy_____10100_277"/>
      <sheetName val="[Book1.xls][Book1.xls]d_m_y_131"/>
      <sheetName val="[Book1.xls]d_m_yy_____10100_278"/>
      <sheetName val="[Book1.xls]oPro_DOS_____wq1_114"/>
      <sheetName val="[Book1.xls]d_m_yy_____10100_279"/>
      <sheetName val="[Book1.xls][Book1.xls]d_m_y_132"/>
      <sheetName val="[Book1.xls]d_m_yy_____10100_280"/>
      <sheetName val="[Book1.xls]oPro_DOS_____wq1_115"/>
      <sheetName val="[Book1.xls]d_m_yy_____10100_281"/>
      <sheetName val="[Book1.xls][Book1.xls]d_m_y_133"/>
      <sheetName val="[Book1.xls]d_m_yy_____10100_282"/>
      <sheetName val="[Book1.xls]oPro_DOS_____wq1_116"/>
      <sheetName val="[Book1.xls]d_m_yy_____10100_283"/>
      <sheetName val="[Book1.xls][Book1.xls]d_m_y_134"/>
      <sheetName val="[Book1.xls]oPro_DOS_____wq1_118"/>
      <sheetName val="[Book1.xls]d_m_yy_____10100_292"/>
      <sheetName val="[Book1.xls]d_m_yy_____10100_293"/>
      <sheetName val="[Book1.xls][Book1.xls]d_m_y_139"/>
      <sheetName val="[Book1.xls]oPro_DOS_____wq1_121"/>
      <sheetName val="[Book1.xls]d_m_yy_____10100_288"/>
      <sheetName val="[Book1.xls]d_m_yy_____10100_289"/>
      <sheetName val="[Book1.xls][Book1.xls]d_m_y_137"/>
      <sheetName val="[Book1.xls]oPro_DOS_____wq1_119"/>
      <sheetName val="[Book1.xls]d_m_yy_____10100_290"/>
      <sheetName val="[Book1.xls]d_m_yy_____10100_291"/>
      <sheetName val="[Book1.xls][Book1.xls]d_m_y_138"/>
      <sheetName val="[Book1.xls]oPro_DOS_____wq1_120"/>
      <sheetName val="[Book1.xls]d_m_yy_____10100_298"/>
      <sheetName val="[Book1.xls]d_m_yy_____10100_299"/>
      <sheetName val="[Book1.xls]d_m_yy_____10100_294"/>
      <sheetName val="[Book1.xls]d_m_yy_____10100_295"/>
      <sheetName val="[Book1.xls]d_m_yy_____10100_296"/>
      <sheetName val="[Book1.xls]d_m_yy_____10100_297"/>
      <sheetName val="[Book1.xls]d_m_yy_____10100_312"/>
      <sheetName val="[Book1.xls]d_m_yy_____10100_313"/>
      <sheetName val="[Book1.xls][Book1.xls]d_m_y_149"/>
      <sheetName val="[Book1.xls]oPro_DOS_____wq1_131"/>
      <sheetName val="[Book1.xls][Book1.xls]d_m_y_140"/>
      <sheetName val="[Book1.xls]oPro_DOS_____wq1_122"/>
      <sheetName val="[Book1.xls][Book1.xls]d_m_y_141"/>
      <sheetName val="[Book1.xls]oPro_DOS_____wq1_123"/>
      <sheetName val="[Book1.xls][Book1.xls]d_m_y_142"/>
      <sheetName val="[Book1.xls]oPro_DOS_____wq1_124"/>
      <sheetName val="[Book1.xls]d_m_yy_____10100_300"/>
      <sheetName val="[Book1.xls]d_m_yy_____10100_301"/>
      <sheetName val="[Book1.xls][Book1.xls]d_m_y_143"/>
      <sheetName val="[Book1.xls]oPro_DOS_____wq1_125"/>
      <sheetName val="[Book1.xls]d_m_yy_____10100_302"/>
      <sheetName val="[Book1.xls]d_m_yy_____10100_303"/>
      <sheetName val="[Book1.xls][Book1.xls]d_m_y_144"/>
      <sheetName val="[Book1.xls]oPro_DOS_____wq1_126"/>
      <sheetName val="[Book1.xls]d_m_yy_____10100_304"/>
      <sheetName val="[Book1.xls]d_m_yy_____10100_305"/>
      <sheetName val="[Book1.xls][Book1.xls]d_m_y_145"/>
      <sheetName val="[Book1.xls]oPro_DOS_____wq1_127"/>
      <sheetName val="[Book1.xls]d_m_yy_____10100_306"/>
      <sheetName val="[Book1.xls]d_m_yy_____10100_307"/>
      <sheetName val="[Book1.xls][Book1.xls]d_m_y_146"/>
      <sheetName val="[Book1.xls]oPro_DOS_____wq1_128"/>
      <sheetName val="[Book1.xls]d_m_yy_____10100_308"/>
      <sheetName val="[Book1.xls]d_m_yy_____10100_309"/>
      <sheetName val="[Book1.xls][Book1.xls]d_m_y_147"/>
      <sheetName val="[Book1.xls]oPro_DOS_____wq1_129"/>
      <sheetName val="[Book1.xls]d_m_yy_____10100_310"/>
      <sheetName val="[Book1.xls]d_m_yy_____10100_311"/>
      <sheetName val="[Book1.xls][Book1.xls]d_m_y_148"/>
      <sheetName val="[Book1.xls]oPro_DOS_____wq1_130"/>
      <sheetName val="[Book1.xls]d_m_yy_____10100_334"/>
      <sheetName val="[Book1.xls]oPro_DOS_____wq1_142"/>
      <sheetName val="[Book1.xls]d_m_yy_____10100_335"/>
      <sheetName val="[Book1.xls][Book1.xls]d_m_y_160"/>
      <sheetName val="[Book1.xls]d_m_yy_____10100_314"/>
      <sheetName val="[Book1.xls]oPro_DOS_____wq1_132"/>
      <sheetName val="[Book1.xls]d_m_yy_____10100_315"/>
      <sheetName val="[Book1.xls][Book1.xls]d_m_y_150"/>
      <sheetName val="[Book1.xls]d_m_yy_____10100_316"/>
      <sheetName val="[Book1.xls]oPro_DOS_____wq1_133"/>
      <sheetName val="[Book1.xls]d_m_yy_____10100_317"/>
      <sheetName val="[Book1.xls][Book1.xls]d_m_y_151"/>
      <sheetName val="[Book1.xls]d_m_yy_____10100_318"/>
      <sheetName val="[Book1.xls]oPro_DOS_____wq1_134"/>
      <sheetName val="[Book1.xls]d_m_yy_____10100_319"/>
      <sheetName val="[Book1.xls][Book1.xls]d_m_y_152"/>
      <sheetName val="[Book1.xls]d_m_yy_____10100_320"/>
      <sheetName val="[Book1.xls]oPro_DOS_____wq1_135"/>
      <sheetName val="[Book1.xls]d_m_yy_____10100_321"/>
      <sheetName val="[Book1.xls][Book1.xls]d_m_y_153"/>
      <sheetName val="[Book1.xls]d_m_yy_____10100_322"/>
      <sheetName val="[Book1.xls]oPro_DOS_____wq1_136"/>
      <sheetName val="[Book1.xls]d_m_yy_____10100_323"/>
      <sheetName val="[Book1.xls][Book1.xls]d_m_y_154"/>
      <sheetName val="[Book1.xls]d_m_yy_____10100_324"/>
      <sheetName val="[Book1.xls]oPro_DOS_____wq1_137"/>
      <sheetName val="[Book1.xls]d_m_yy_____10100_325"/>
      <sheetName val="[Book1.xls][Book1.xls]d_m_y_155"/>
      <sheetName val="[Book1.xls]d_m_yy_____10100_326"/>
      <sheetName val="[Book1.xls]oPro_DOS_____wq1_138"/>
      <sheetName val="[Book1.xls]d_m_yy_____10100_327"/>
      <sheetName val="[Book1.xls][Book1.xls]d_m_y_156"/>
      <sheetName val="[Book1.xls]d_m_yy_____10100_328"/>
      <sheetName val="[Book1.xls]oPro_DOS_____wq1_139"/>
      <sheetName val="[Book1.xls]d_m_yy_____10100_329"/>
      <sheetName val="[Book1.xls][Book1.xls]d_m_y_157"/>
      <sheetName val="[Book1.xls]d_m_yy_____10100_330"/>
      <sheetName val="[Book1.xls]oPro_DOS_____wq1_140"/>
      <sheetName val="[Book1.xls]d_m_yy_____10100_331"/>
      <sheetName val="[Book1.xls][Book1.xls]d_m_y_158"/>
      <sheetName val="[Book1.xls]d_m_yy_____10100_332"/>
      <sheetName val="[Book1.xls]oPro_DOS_____wq1_141"/>
      <sheetName val="[Book1.xls]d_m_yy_____10100_333"/>
      <sheetName val="[Book1.xls][Book1.xls]d_m_y_159"/>
      <sheetName val="[Book1.xls]d_m_yy_____10100_336"/>
      <sheetName val="[Book1.xls]d_m_yy_____10100_337"/>
      <sheetName val="[Book1.xls][Book1.xls]d_m_y_161"/>
      <sheetName val="[Book1.xls]oPro_DOS_____wq1_143"/>
      <sheetName val="[Book1.xls]d_m_yy_____10100_344"/>
      <sheetName val="[Book1.xls]d_m_yy_____10100_345"/>
      <sheetName val="[Book1.xls][Book1.xls]d_m_y_165"/>
      <sheetName val="[Book1.xls]oPro_DOS_____wq1_147"/>
      <sheetName val="[Book1.xls]d_m_yy_____10100_342"/>
      <sheetName val="[Book1.xls]d_m_yy_____10100_343"/>
      <sheetName val="[Book1.xls][Book1.xls]d_m_y_164"/>
      <sheetName val="[Book1.xls]oPro_DOS_____wq1_146"/>
      <sheetName val="d/m/yy"/>
      <sheetName val="[Book1.xls]d/m/yy"/>
      <sheetName val="[Book1.xls]d_m_yy_____10100_338"/>
      <sheetName val="[Book1.xls]d_m_yy_____10100_339"/>
      <sheetName val="[Book1.xls][Book1.xls]d_m_y_162"/>
      <sheetName val="[Book1.xls]oPro_DOS_____wq1_144"/>
      <sheetName val="[Book1.xls]d_m_yy_____10100_340"/>
      <sheetName val="[Book1.xls]d_m_yy_____10100_341"/>
      <sheetName val="[Book1.xls][Book1.xls]d_m_y_163"/>
      <sheetName val="[Book1.xls]oPro_DOS_____wq1_145"/>
      <sheetName val="[Book1.xls]d_m_yy_____10100_358"/>
      <sheetName val="[Book1.xls]d_m_yy_____10100_359"/>
      <sheetName val="[Book1.xls][Book1.xls]d_m_y_172"/>
      <sheetName val="[Book1.xls]oPro_DOS_____wq1_154"/>
      <sheetName val="[Book1.xls]d_m_yy_____10100_346"/>
      <sheetName val="[Book1.xls]d_m_yy_____10100_347"/>
      <sheetName val="[Book1.xls][Book1.xls]d_m_y_166"/>
      <sheetName val="[Book1.xls]oPro_DOS_____wq1_148"/>
      <sheetName val="[Book1.xls]d_m_yy_____10100_348"/>
      <sheetName val="[Book1.xls]d_m_yy_____10100_349"/>
      <sheetName val="[Book1.xls][Book1.xls]d_m_y_167"/>
      <sheetName val="[Book1.xls]oPro_DOS_____wq1_149"/>
      <sheetName val="[Book1.xls]d_m_yy_____10100_350"/>
      <sheetName val="[Book1.xls]d_m_yy_____10100_351"/>
      <sheetName val="[Book1.xls][Book1.xls]d_m_y_168"/>
      <sheetName val="[Book1.xls]oPro_DOS_____wq1_150"/>
      <sheetName val="[Book1.xls]d_m_yy_____10100_352"/>
      <sheetName val="[Book1.xls]d_m_yy_____10100_353"/>
      <sheetName val="[Book1.xls][Book1.xls]d_m_y_169"/>
      <sheetName val="[Book1.xls]oPro_DOS_____wq1_151"/>
      <sheetName val="[Book1.xls]d_m_yy_____10100_354"/>
      <sheetName val="[Book1.xls]d_m_yy_____10100_355"/>
      <sheetName val="[Book1.xls][Book1.xls]d_m_y_170"/>
      <sheetName val="[Book1.xls]oPro_DOS_____wq1_152"/>
      <sheetName val="[Book1.xls]d_m_yy_____10100_356"/>
      <sheetName val="[Book1.xls]d_m_yy_____10100_357"/>
      <sheetName val="[Book1.xls][Book1.xls]d_m_y_171"/>
      <sheetName val="[Book1.xls]oPro_DOS_____wq1_153"/>
      <sheetName val="[Book1.xls]d_m_yy_____10100_362"/>
      <sheetName val="[Book1.xls]d_m_yy_____10100_363"/>
      <sheetName val="[Book1.xls]oPro_DOS_____wq1_156"/>
      <sheetName val="[Book1.xls][Book1.xls]d_m_y_174"/>
      <sheetName val="[Book1.xls]d_m_yy_____10100_360"/>
      <sheetName val="[Book1.xls]d_m_yy_____10100_361"/>
      <sheetName val="[Book1.xls]oPro_DOS_____wq1_155"/>
      <sheetName val="[Book1.xls][Book1.xls]d_m_y_173"/>
      <sheetName val="계산DATA입력"/>
      <sheetName val="[Book1.xls]d_m_yy_____10100_364"/>
      <sheetName val="[Book1.xls]d_m_yy_____10100_365"/>
      <sheetName val="[Book1.xls][Book1.xls]d_m_y_175"/>
      <sheetName val="[Book1.xls]oPro_DOS_____wq1_157"/>
      <sheetName val="하자DB"/>
      <sheetName val="[Book1.xls]d_m_yy_____10100_372"/>
      <sheetName val="[Book1.xls]d_m_yy_____10100_373"/>
      <sheetName val="[Book1.xls]oPro_DOS_____wq1_161"/>
      <sheetName val="[Book1.xls][Book1.xls]d_m_y_179"/>
      <sheetName val="[Book1.xls]d_m_yy_____10100_366"/>
      <sheetName val="[Book1.xls]d_m_yy_____10100_367"/>
      <sheetName val="[Book1.xls]oPro_DOS_____wq1_158"/>
      <sheetName val="[Book1.xls][Book1.xls]d_m_y_176"/>
      <sheetName val="[Book1.xls]d_m_yy_____10100_368"/>
      <sheetName val="[Book1.xls]d_m_yy_____10100_369"/>
      <sheetName val="[Book1.xls]oPro_DOS_____wq1_159"/>
      <sheetName val="[Book1.xls][Book1.xls]d_m_y_177"/>
      <sheetName val="[Book1.xls]d_m_yy_____10100_370"/>
      <sheetName val="[Book1.xls]d_m_yy_____10100_371"/>
      <sheetName val="[Book1.xls]oPro_DOS_____wq1_160"/>
      <sheetName val="[Book1.xls][Book1.xls]d_m_y_178"/>
      <sheetName val="[Book1.xls]d_m_yy_____10100_374"/>
      <sheetName val="[Book1.xls]d_m_yy_____10100_375"/>
      <sheetName val="[Book1.xls]oPro_DOS_____wq1_162"/>
      <sheetName val="[Book1.xls][Book1.xls]d_m_y_180"/>
      <sheetName val="[Book1.xls]d_m_yy_____10100_380"/>
      <sheetName val="[Book1.xls]d_m_yy_____10100_381"/>
      <sheetName val="[Book1.xls][Book1.xls]d_m_y_183"/>
      <sheetName val="[Book1.xls]oPro_DOS_____wq1_165"/>
      <sheetName val="[Book1.xls]d_m_yy_____10100_376"/>
      <sheetName val="[Book1.xls]d_m_yy_____10100_377"/>
      <sheetName val="[Book1.xls][Book1.xls]d_m_y_181"/>
      <sheetName val="[Book1.xls]oPro_DOS_____wq1_163"/>
      <sheetName val="[Book1.xls]d_m_yy_____10100_378"/>
      <sheetName val="[Book1.xls]d_m_yy_____10100_379"/>
      <sheetName val="[Book1.xls][Book1.xls]d_m_y_182"/>
      <sheetName val="[Book1.xls]oPro_DOS_____wq1_164"/>
      <sheetName val="[Book1.xls]d_m_yy_____10100_392"/>
      <sheetName val="[Book1.xls]d_m_yy_____10100_393"/>
      <sheetName val="[Book1.xls][Book1.xls]d_m_y_189"/>
      <sheetName val="[Book1.xls]oPro_DOS_____wq1_171"/>
      <sheetName val="[Book1.xls]d_m_yy_____10100_382"/>
      <sheetName val="[Book1.xls]d_m_yy_____10100_383"/>
      <sheetName val="[Book1.xls][Book1.xls]d_m_y_184"/>
      <sheetName val="[Book1.xls]oPro_DOS_____wq1_166"/>
      <sheetName val="[Book1.xls]d_m_yy_____10100_386"/>
      <sheetName val="[Book1.xls]d_m_yy_____10100_387"/>
      <sheetName val="[Book1.xls][Book1.xls]d_m_y_186"/>
      <sheetName val="[Book1.xls]oPro_DOS_____wq1_168"/>
      <sheetName val="[Book1.xls]d_m_yy_____10100_384"/>
      <sheetName val="[Book1.xls]d_m_yy_____10100_385"/>
      <sheetName val="[Book1.xls][Book1.xls]d_m_y_185"/>
      <sheetName val="[Book1.xls]oPro_DOS_____wq1_167"/>
      <sheetName val="[Book1.xls]d_m_yy_____10100_388"/>
      <sheetName val="[Book1.xls]d_m_yy_____10100_389"/>
      <sheetName val="[Book1.xls][Book1.xls]d_m_y_187"/>
      <sheetName val="[Book1.xls]oPro_DOS_____wq1_169"/>
      <sheetName val="[Book1.xls]d_m_yy_____10100_390"/>
      <sheetName val="[Book1.xls]d_m_yy_____10100_391"/>
      <sheetName val="[Book1.xls][Book1.xls]d_m_y_188"/>
      <sheetName val="[Book1.xls]oPro_DOS_____wq1_170"/>
      <sheetName val="[Book1.xls]d_m_yy_____10100_398"/>
      <sheetName val="[Book1.xls]d_m_yy_____10100_399"/>
      <sheetName val="[Book1.xls][Book1.xls]d_m_y_192"/>
      <sheetName val="[Book1.xls]oPro_DOS_____wq1_174"/>
      <sheetName val="급여_DB"/>
      <sheetName val="[Book1.xls]d_m_yy_____10100_394"/>
      <sheetName val="[Book1.xls]d_m_yy_____10100_395"/>
      <sheetName val="[Book1.xls][Book1.xls]d_m_y_190"/>
      <sheetName val="[Book1.xls]oPro_DOS_____wq1_172"/>
      <sheetName val="[Book1.xls]d_m_yy_____10100_396"/>
      <sheetName val="[Book1.xls]d_m_yy_____10100_397"/>
      <sheetName val="[Book1.xls][Book1.xls]d_m_y_191"/>
      <sheetName val="[Book1.xls]oPro_DOS_____wq1_173"/>
      <sheetName val="[Book1.xls]d_m_yy_____10100_400"/>
      <sheetName val="[Book1.xls]d_m_yy_____10100_401"/>
      <sheetName val="[Book1.xls][Book1.xls]d_m_y_193"/>
      <sheetName val="[Book1.xls]oPro_DOS_____wq1_175"/>
      <sheetName val="[Book1.xls]oPro_DOS_____wq1_197"/>
      <sheetName val="[Book1.xls]d_m_yy_____10100_444"/>
      <sheetName val="[Book1.xls]d_m_yy_____10100_445"/>
      <sheetName val="[Book1.xls][Book1.xls]d_m_y_215"/>
      <sheetName val="[Book1.xls]d_m_yy_____10100_410"/>
      <sheetName val="[Book1.xls]d_m_yy_____10100_411"/>
      <sheetName val="[Book1.xls][Book1.xls]d_m_y_198"/>
      <sheetName val="[Book1.xls]oPro_DOS_____wq1_180"/>
      <sheetName val="[Book1.xls]d_m_yy_____10100_404"/>
      <sheetName val="[Book1.xls]d_m_yy_____10100_405"/>
      <sheetName val="[Book1.xls][Book1.xls]d_m_y_195"/>
      <sheetName val="[Book1.xls]oPro_DOS_____wq1_177"/>
      <sheetName val="[Book1.xls]d_m_yy_____10100_402"/>
      <sheetName val="[Book1.xls]d_m_yy_____10100_403"/>
      <sheetName val="[Book1.xls][Book1.xls]d_m_y_194"/>
      <sheetName val="[Book1.xls]oPro_DOS_____wq1_176"/>
      <sheetName val="[Book1.xls]d_m_yy_____10100_406"/>
      <sheetName val="[Book1.xls]d_m_yy_____10100_407"/>
      <sheetName val="[Book1.xls][Book1.xls]d_m_y_196"/>
      <sheetName val="[Book1.xls]oPro_DOS_____wq1_178"/>
      <sheetName val="[Book1.xls]d_m_yy_____10100_408"/>
      <sheetName val="[Book1.xls]d_m_yy_____10100_409"/>
      <sheetName val="[Book1.xls][Book1.xls]d_m_y_197"/>
      <sheetName val="[Book1.xls]oPro_DOS_____wq1_179"/>
      <sheetName val="[Book1.xls]d_m_yy_____10100_420"/>
      <sheetName val="[Book1.xls]d_m_yy_____10100_421"/>
      <sheetName val="[Book1.xls][Book1.xls]d_m_y_203"/>
      <sheetName val="[Book1.xls]oPro_DOS_____wq1_185"/>
      <sheetName val="[Book1.xls]d_m_yy_____10100_412"/>
      <sheetName val="[Book1.xls]d_m_yy_____10100_413"/>
      <sheetName val="[Book1.xls][Book1.xls]d_m_y_199"/>
      <sheetName val="[Book1.xls]oPro_DOS_____wq1_181"/>
      <sheetName val="[Book1.xls]d_m_yy_____10100_414"/>
      <sheetName val="[Book1.xls]d_m_yy_____10100_415"/>
      <sheetName val="[Book1.xls][Book1.xls]d_m_y_200"/>
      <sheetName val="[Book1.xls]oPro_DOS_____wq1_182"/>
      <sheetName val="[Book1.xls]d_m_yy_____10100_416"/>
      <sheetName val="[Book1.xls]d_m_yy_____10100_417"/>
      <sheetName val="[Book1.xls][Book1.xls]d_m_y_201"/>
      <sheetName val="[Book1.xls]oPro_DOS_____wq1_183"/>
      <sheetName val="[Book1.xls]d_m_yy_____10100_418"/>
      <sheetName val="[Book1.xls]d_m_yy_____10100_419"/>
      <sheetName val="[Book1.xls][Book1.xls]d_m_y_202"/>
      <sheetName val="[Book1.xls]oPro_DOS_____wq1_184"/>
      <sheetName val="[Book1.xls]d_m_yy_____10100_422"/>
      <sheetName val="[Book1.xls]d_m_yy_____10100_423"/>
      <sheetName val="[Book1.xls][Book1.xls]d_m_y_204"/>
      <sheetName val="[Book1.xls]oPro_DOS_____wq1_186"/>
      <sheetName val="[Book1.xls]d_m_yy_____10100_428"/>
      <sheetName val="[Book1.xls]d_m_yy_____10100_429"/>
      <sheetName val="[Book1.xls][Book1.xls]d_m_y_207"/>
      <sheetName val="[Book1.xls]oPro_DOS_____wq1_189"/>
      <sheetName val="[Book1.xls]d_m_yy_____10100_424"/>
      <sheetName val="[Book1.xls]d_m_yy_____10100_425"/>
      <sheetName val="[Book1.xls][Book1.xls]d_m_y_205"/>
      <sheetName val="[Book1.xls]oPro_DOS_____wq1_187"/>
      <sheetName val="[Book1.xls]d_m_yy_____10100_426"/>
      <sheetName val="[Book1.xls]d_m_yy_____10100_427"/>
      <sheetName val="[Book1.xls][Book1.xls]d_m_y_206"/>
      <sheetName val="[Book1.xls]oPro_DOS_____wq1_188"/>
      <sheetName val="[Book1.xls]d_m_yy_____10100_430"/>
      <sheetName val="[Book1.xls]d_m_yy_____10100_431"/>
      <sheetName val="[Book1.xls][Book1.xls]d_m_y_208"/>
      <sheetName val="[Book1.xls]oPro_DOS_____wq1_190"/>
      <sheetName val="[Book1.xls]d_m_yy_____10100_436"/>
      <sheetName val="[Book1.xls]oPro_DOS_____wq1_193"/>
      <sheetName val="[Book1.xls]d_m_yy_____10100_437"/>
      <sheetName val="[Book1.xls][Book1.xls]d_m_y_211"/>
      <sheetName val="[Book1.xls]d_m_yy_____10100_432"/>
      <sheetName val="[Book1.xls]oPro_DOS_____wq1_191"/>
      <sheetName val="[Book1.xls]d_m_yy_____10100_433"/>
      <sheetName val="[Book1.xls][Book1.xls]d_m_y_209"/>
      <sheetName val="[Book1.xls]d_m_yy_____10100_434"/>
      <sheetName val="[Book1.xls]oPro_DOS_____wq1_192"/>
      <sheetName val="[Book1.xls]d_m_yy_____10100_435"/>
      <sheetName val="[Book1.xls][Book1.xls]d_m_y_210"/>
      <sheetName val="[Book1.xls]d_m_yy_____10100_442"/>
      <sheetName val="[Book1.xls]d_m_yy_____10100_443"/>
      <sheetName val="[Book1.xls]oPro_DOS_____wq1_196"/>
      <sheetName val="[Book1.xls][Book1.xls]d_m_y_214"/>
      <sheetName val="[Book1.xls]d_m_yy_____10100_438"/>
      <sheetName val="[Book1.xls]d_m_yy_____10100_439"/>
      <sheetName val="[Book1.xls]oPro_DOS_____wq1_194"/>
      <sheetName val="[Book1.xls][Book1.xls]d_m_y_212"/>
      <sheetName val="[Book1.xls]d_m_yy_____10100_440"/>
      <sheetName val="[Book1.xls]d_m_yy_____10100_441"/>
      <sheetName val="[Book1.xls]oPro_DOS_____wq1_195"/>
      <sheetName val="[Book1.xls][Book1.xls]d_m_y_213"/>
      <sheetName val="[Book1.xls]d_m_yy_____10100_464"/>
      <sheetName val="[Book1.xls]d_m_yy_____10100_465"/>
      <sheetName val="[Book1.xls]oPro_DOS_____wq1_207"/>
      <sheetName val="[Book1.xls][Book1.xls]d_m_y_225"/>
      <sheetName val="[Book1.xls]d_m_yy_____10100_446"/>
      <sheetName val="[Book1.xls]d_m_yy_____10100_447"/>
      <sheetName val="[Book1.xls]oPro_DOS_____wq1_198"/>
      <sheetName val="[Book1.xls][Book1.xls]d_m_y_216"/>
      <sheetName val="[Book1.xls]d_m_yy_____10100_448"/>
      <sheetName val="[Book1.xls]d_m_yy_____10100_449"/>
      <sheetName val="[Book1.xls]oPro_DOS_____wq1_199"/>
      <sheetName val="[Book1.xls][Book1.xls]d_m_y_217"/>
      <sheetName val="[Book1.xls]d_m_yy_____10100_450"/>
      <sheetName val="[Book1.xls]d_m_yy_____10100_451"/>
      <sheetName val="[Book1.xls]oPro_DOS_____wq1_200"/>
      <sheetName val="[Book1.xls][Book1.xls]d_m_y_218"/>
      <sheetName val="[Book1.xls]d_m_yy_____10100_452"/>
      <sheetName val="[Book1.xls]d_m_yy_____10100_453"/>
      <sheetName val="[Book1.xls]oPro_DOS_____wq1_201"/>
      <sheetName val="[Book1.xls][Book1.xls]d_m_y_219"/>
      <sheetName val="[Book1.xls]d_m_yy_____10100_454"/>
      <sheetName val="[Book1.xls]d_m_yy_____10100_455"/>
      <sheetName val="[Book1.xls]oPro_DOS_____wq1_202"/>
      <sheetName val="[Book1.xls][Book1.xls]d_m_y_220"/>
      <sheetName val="[Book1.xls]d_m_yy_____10100_456"/>
      <sheetName val="[Book1.xls]d_m_yy_____10100_457"/>
      <sheetName val="[Book1.xls]oPro_DOS_____wq1_203"/>
      <sheetName val="[Book1.xls][Book1.xls]d_m_y_221"/>
      <sheetName val="[Book1.xls]d_m_yy_____10100_458"/>
      <sheetName val="[Book1.xls]d_m_yy_____10100_459"/>
      <sheetName val="[Book1.xls]oPro_DOS_____wq1_204"/>
      <sheetName val="[Book1.xls][Book1.xls]d_m_y_222"/>
      <sheetName val="[Book1.xls]d_m_yy_____10100_460"/>
      <sheetName val="[Book1.xls]d_m_yy_____10100_461"/>
      <sheetName val="[Book1.xls]oPro_DOS_____wq1_205"/>
      <sheetName val="[Book1.xls][Book1.xls]d_m_y_223"/>
      <sheetName val="[Book1.xls]d_m_yy_____10100_462"/>
      <sheetName val="[Book1.xls]d_m_yy_____10100_463"/>
      <sheetName val="[Book1.xls]oPro_DOS_____wq1_206"/>
      <sheetName val="[Book1.xls][Book1.xls]d_m_y_224"/>
      <sheetName val="[Book1.xls]d_m_yy_____10100_468"/>
      <sheetName val="[Book1.xls]d_m_yy_____10100_469"/>
      <sheetName val="[Book1.xls]oPro_DOS_____wq1_209"/>
      <sheetName val="[Book1.xls][Book1.xls]d_m_y_227"/>
      <sheetName val="[Book1.xls]d_m_yy_____10100_470"/>
      <sheetName val="[Book1.xls]d_m_yy_____10100_471"/>
      <sheetName val="[Book1.xls]oPro_DOS_____wq1_210"/>
      <sheetName val="[Book1.xls][Book1.xls]d_m_y_228"/>
      <sheetName val="[Book1.xls]d_m_yy_____10100_472"/>
      <sheetName val="[Book1.xls]d_m_yy_____10100_473"/>
      <sheetName val="[Book1.xls]oPro_DOS_____wq1_211"/>
      <sheetName val="[Book1.xls][Book1.xls]d_m_y_229"/>
      <sheetName val="[Book1.xls]d_m_yy_____10100_636"/>
      <sheetName val="[Book1.xls]d_m_yy_____10100_637"/>
      <sheetName val="[Book1.xls][Book1.xls]d_m_y_311"/>
      <sheetName val="[Book1.xls]oPro_DOS_____wq1_293"/>
      <sheetName val="[Book1.xls]d_m_yy_____10100_476"/>
      <sheetName val="[Book1.xls]d_m_yy_____10100_477"/>
      <sheetName val="[Book1.xls]oPro_DOS_____wq1_213"/>
      <sheetName val="[Book1.xls][Book1.xls]d_m_y_231"/>
      <sheetName val="[Book1.xls]d_m_yy_____10100_474"/>
      <sheetName val="[Book1.xls]d_m_yy_____10100_475"/>
      <sheetName val="[Book1.xls]oPro_DOS_____wq1_212"/>
      <sheetName val="[Book1.xls][Book1.xls]d_m_y_230"/>
      <sheetName val="[Book1.xls]d_m_yy_____10100_478"/>
      <sheetName val="[Book1.xls]d_m_yy_____10100_479"/>
      <sheetName val="[Book1.xls][Book1.xls]d_m_y_232"/>
      <sheetName val="[Book1.xls]oPro_DOS_____wq1_214"/>
      <sheetName val="[Book1.xls]oPro_DOS_____wq1_215"/>
      <sheetName val="[Book1.xls]d_m_yy_____10100_480"/>
      <sheetName val="[Book1.xls]d_m_yy_____10100_481"/>
      <sheetName val="[Book1.xls][Book1.xls]d_m_y_233"/>
      <sheetName val="[Book1.xls]d_m_yy_____10100_491"/>
      <sheetName val="[Book1.xls]d_m_yy_____10100_492"/>
      <sheetName val="[Book1.xls][Book1.xls]d_m_y_239"/>
      <sheetName val="[Book1.xls]oPro_DOS_____wq1_220"/>
      <sheetName val="[Book1.xls]d_m_yy_____10100_488"/>
      <sheetName val="[Book1.xls]d_m_yy_____10100_489"/>
      <sheetName val="[Book1.xls][Book1.xls]d_m_y_237"/>
      <sheetName val="[Book1.xls]oPro_DOS_____wq1_219"/>
      <sheetName val="[Book1.xls]d_m_yy_____10100_486"/>
      <sheetName val="[Book1.xls]d_m_yy_____10100_487"/>
      <sheetName val="[Book1.xls][Book1.xls]d_m_y_236"/>
      <sheetName val="[Book1.xls]oPro_DOS_____wq1_218"/>
      <sheetName val="[Book1.xls]d_m_yy_____10100_482"/>
      <sheetName val="[Book1.xls]d_m_yy_____10100_483"/>
      <sheetName val="[Book1.xls][Book1.xls]d_m_y_234"/>
      <sheetName val="[Book1.xls]oPro_DOS_____wq1_216"/>
      <sheetName val="[Book1.xls]d_m_yy_____10100_484"/>
      <sheetName val="[Book1.xls]d_m_yy_____10100_485"/>
      <sheetName val="[Book1.xls][Book1.xls]d_m_y_235"/>
      <sheetName val="[Book1.xls]oPro_DOS_____wq1_217"/>
      <sheetName val="[Book1.xls]d_m_yy_____10100_490"/>
      <sheetName val="[Book1.xls][Book1.xls]d_m_y_238"/>
      <sheetName val="[Book1.xls]d_m_yy_____10100_495"/>
      <sheetName val="[Book1.xls]d_m_yy_____10100_496"/>
      <sheetName val="[Book1.xls][Book1.xls]d_m_y_241"/>
      <sheetName val="[Book1.xls]oPro_DOS_____wq1_222"/>
      <sheetName val="[Book1.xls]d_m_yy_____10100_493"/>
      <sheetName val="[Book1.xls]d_m_yy_____10100_494"/>
      <sheetName val="[Book1.xls][Book1.xls]d_m_y_240"/>
      <sheetName val="[Book1.xls]oPro_DOS_____wq1_221"/>
      <sheetName val="[Book1.xls]oPro_DOS_____wq1_223"/>
      <sheetName val="[Book1.xls]d_m_yy_____10100_497"/>
      <sheetName val="[Book1.xls]d_m_yy_____10100_498"/>
      <sheetName val="[Book1.xls][Book1.xls]d_m_y_242"/>
      <sheetName val="[Book1.xls]oPro_DOS_____wq1_224"/>
      <sheetName val="[Book1.xls]oPro_DOS_____wq1_225"/>
      <sheetName val="[Book1.xls]d_m_yy_____10100_501"/>
      <sheetName val="[Book1.xls]d_m_yy_____10100_502"/>
      <sheetName val="[Book1.xls][Book1.xls]d_m_y_244"/>
      <sheetName val="[Book1.xls]oPro_DOS_____wq1_227"/>
      <sheetName val="[Book1.xls]d_m_yy_____10100_499"/>
      <sheetName val="[Book1.xls]d_m_yy_____10100_500"/>
      <sheetName val="[Book1.xls][Book1.xls]d_m_y_243"/>
      <sheetName val="[Book1.xls]oPro_DOS_____wq1_226"/>
      <sheetName val="[Book1.xls]d_m_yy_____10100_503"/>
      <sheetName val="[Book1.xls]d_m_yy_____10100_504"/>
      <sheetName val="[Book1.xls]d_m_yy_____10100_505"/>
      <sheetName val="[Book1.xls][Book1.xls]d_m_y_245"/>
      <sheetName val="[Book1.xls]oPro_DOS_____wq1_229"/>
      <sheetName val="[Book1.xls]d_m_yy_____10100_508"/>
      <sheetName val="[Book1.xls]d_m_yy_____10100_509"/>
      <sheetName val="[Book1.xls][Book1.xls]d_m_y_247"/>
      <sheetName val="[Book1.xls]oPro_DOS_____wq1_228"/>
      <sheetName val="[Book1.xls]d_m_yy_____10100_506"/>
      <sheetName val="[Book1.xls]d_m_yy_____10100_507"/>
      <sheetName val="[Book1.xls][Book1.xls]d_m_y_246"/>
      <sheetName val="[Book1.xls]d_m_yy_____10100_510"/>
      <sheetName val="[Book1.xls]d_m_yy_____10100_511"/>
      <sheetName val="[Book1.xls][Book1.xls]d_m_y_248"/>
      <sheetName val="[Book1.xls]oPro_DOS_____wq1_230"/>
      <sheetName val="[Book1.xls]oPro_DOS_____wq1_231"/>
      <sheetName val="[Book1.xls]d_m_yy_____10100_512"/>
      <sheetName val="[Book1.xls]d_m_yy_____10100_513"/>
      <sheetName val="[Book1.xls][Book1.xls]d_m_y_249"/>
      <sheetName val="[Book1.xls]d_m_yy_____10100_514"/>
      <sheetName val="[Book1.xls]d_m_yy_____10100_515"/>
      <sheetName val="[Book1.xls][Book1.xls]d_m_y_250"/>
      <sheetName val="[Book1.xls]oPro_DOS_____wq1_232"/>
      <sheetName val="[Book1.xls]d_m_yy_____10100_518"/>
      <sheetName val="[Book1.xls]d_m_yy_____10100_519"/>
      <sheetName val="[Book1.xls][Book1.xls]d_m_y_252"/>
      <sheetName val="[Book1.xls]oPro_DOS_____wq1_234"/>
      <sheetName val="[Book1.xls]d_m_yy_____10100_516"/>
      <sheetName val="[Book1.xls]d_m_yy_____10100_517"/>
      <sheetName val="[Book1.xls][Book1.xls]d_m_y_251"/>
      <sheetName val="[Book1.xls]oPro_DOS_____wq1_233"/>
      <sheetName val="[Book1.xls]d_m_yy_____10100_522"/>
      <sheetName val="[Book1.xls]d_m_yy_____10100_523"/>
      <sheetName val="[Book1.xls][Book1.xls]d_m_y_254"/>
      <sheetName val="[Book1.xls]oPro_DOS_____wq1_236"/>
      <sheetName val="[Book1.xls]d_m_yy_____10100_520"/>
      <sheetName val="[Book1.xls]d_m_yy_____10100_521"/>
      <sheetName val="[Book1.xls][Book1.xls]d_m_y_253"/>
      <sheetName val="[Book1.xls]oPro_DOS_____wq1_235"/>
      <sheetName val="[Book1.xls]oPro_DOS_____wq1_237"/>
      <sheetName val="[Book1.xls]d_m_yy_____10100_524"/>
      <sheetName val="[Book1.xls]d_m_yy_____10100_525"/>
      <sheetName val="[Book1.xls][Book1.xls]d_m_y_255"/>
      <sheetName val="[Book1.xls]oPro_DOS_____wq1_238"/>
      <sheetName val="[Book1.xls]d_m_yy_____10100_526"/>
      <sheetName val="[Book1.xls]d_m_yy_____10100_527"/>
      <sheetName val="[Book1.xls][Book1.xls]d_m_y_256"/>
      <sheetName val="[Book1.xls]d_m_yy_____10100_528"/>
      <sheetName val="[Book1.xls]d_m_yy_____10100_529"/>
      <sheetName val="[Book1.xls][Book1.xls]d_m_y_257"/>
      <sheetName val="[Book1.xls]oPro_DOS_____wq1_239"/>
      <sheetName val="NET면적"/>
      <sheetName val="96원가"/>
      <sheetName val="체재비"/>
      <sheetName val="JATO Worksheet - Sheet 1"/>
      <sheetName val="Option Report - Sheet 1"/>
      <sheetName val="Value Analysis - Sheet 1 (2)"/>
      <sheetName val="Value  (2)"/>
      <sheetName val="Price History"/>
      <sheetName val="Workbook Guide"/>
      <sheetName val="공정 PROCESS분석(MAIN)"/>
      <sheetName val="공정 PROCESS분석(TAIL)"/>
      <sheetName val="부품물류-조달분석표 (MAIN)"/>
      <sheetName val="부품물류-조달분석표(TAIL)"/>
      <sheetName val="SCRAP"/>
      <sheetName val="87650-3K040"/>
      <sheetName val="체카"/>
      <sheetName val="aje (FS) (2)"/>
      <sheetName val="매출액&amp;부가세대사"/>
      <sheetName val="영업외손익 (3)"/>
      <sheetName val="차입금"/>
      <sheetName val="상각표(최종)"/>
      <sheetName val="금형가"/>
      <sheetName val="대손상각"/>
      <sheetName val="aje"/>
      <sheetName val="미수수익 (2)"/>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호원tu"/>
      <sheetName val="보고서1"/>
      <sheetName val="보고서2"/>
      <sheetName val="보고서3"/>
      <sheetName val="Fig"/>
      <sheetName val="개발계획(갑지)"/>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구매사양"/>
      <sheetName val="PACKING LIST (2)"/>
      <sheetName val="WIRE MASTER LIST"/>
      <sheetName val="시작품의"/>
      <sheetName val="확정실적"/>
      <sheetName val="계획수량"/>
      <sheetName val="Sheet1?ˆŒ_x0004_? ǅ_x0001_?ˆ&lt;BOOK1.XLS"/>
      <sheetName val="dd mmmm yyyy?赶_x0003__x0016_[$-0409]hh:mm:s"/>
      <sheetName val="ptpcost1"/>
      <sheetName val="을지7"/>
      <sheetName val="d_m_yy__x0013__$-1010000_d_m_yyyy__x001e__$"/>
      <sheetName val="비교원가(97040-3L0孰&gt;⻼"/>
      <sheetName val="◁서열운반비 상세내역 (실제기준)"/>
      <sheetName val="dd mmmm yyyy_x0001_က⭵␏⠢Ⰰ▉㐀▎ऀ_x0008_저▎"/>
      <sheetName val="dd mmmm yyyy_x0001_᠀晉␋✢尀ኍ搀ኒऀ_x0008_ኒ"/>
      <sheetName val="Synthesis by Region and Quarter"/>
      <sheetName val="dd mmmm yyyy赶_x0003__x0016_[$-0409]hh:mm:"/>
      <sheetName val="Q1동"/>
      <sheetName val="DR1동"/>
      <sheetName val="dd mmmm yyyy⠀R萧䐢찀➉퐀➎ऀ_x0008_栀➏"/>
      <sheetName val="fgPRRKRKRKTBTB1RT"/>
      <sheetName val="문서처리전"/>
      <sheetName val="검기갑지"/>
      <sheetName val="감가상각비"/>
      <sheetName val="dd mmmm yyyy砀烤䠂䚍_x0001_草చ㼞瀀⑉"/>
      <sheetName val="dd mmmm yyyy砀烤䠂䚍_x0001_ࠀ叏స㼞瀀⑉"/>
      <sheetName val="dd mmmm yyyy蠀摤㄂䁶_x0001_堀ఞพえ"/>
      <sheetName val="Sheet1ˆŒ_x0004_ ǅ_x0001_ˆ&lt;B蠀瑤㄂偶_x0001_䠀ꐼగᤞကፈ"/>
      <sheetName val="Sheet1ˆŒ_x0004_ ǅ_x0001_ˆ&lt;B蠀瑤㄂偶_x0001_ꧥఢᤞကፈ"/>
      <sheetName val="dd mmmm yyyy蠀㄁쑶頀袪఑㼞䀀⑉"/>
      <sheetName val="dd mmmm yyyy㄁⡶退_xdf65_ధ숞_x0001__xd800_뉈_x0001_ऀ_x0008_"/>
      <sheetName val="dd mmmm yyyy蠀塤㄂㑶_x0001_㠀ᯆషⴞ怀ᩊ"/>
      <sheetName val="比모듈조립비"/>
      <sheetName val="96연구소인건비"/>
      <sheetName val="단가"/>
      <sheetName val="[Book1.xls]d_m_yy_____10100_532"/>
      <sheetName val="[Book1.xls]d_m_yy_____10100_533"/>
      <sheetName val="[Book1.xls]d_m_yy_____10100_530"/>
      <sheetName val="[Book1.xls]d_m_yy_____10100_531"/>
      <sheetName val="HP"/>
      <sheetName val="주소(한문)"/>
      <sheetName val="가격종합"/>
      <sheetName val="[Book1.xls]d_m_yy_____10100_538"/>
      <sheetName val="[Book1.xls]d_m_yy_____10100_539"/>
      <sheetName val="[Book1.xls][Book1.xls]d_m_y_262"/>
      <sheetName val="[Book1.xls]oPro_DOS_____wq1_243"/>
      <sheetName val="[Book1.xls][Book1.xls]d_m_y_259"/>
      <sheetName val="[Book1.xls]oPro_DOS_____wq1_241"/>
      <sheetName val="[Book1.xls][Book1.xls]d_m_y_258"/>
      <sheetName val="[Book1.xls]oPro_DOS_____wq1_240"/>
      <sheetName val="[Book1.xls]d_m_yy_____10100_534"/>
      <sheetName val="[Book1.xls]d_m_yy_____10100_535"/>
      <sheetName val="[Book1.xls][Book1.xls]d_m_y_260"/>
      <sheetName val="[Book1.xls]d_m_yy_____10100_536"/>
      <sheetName val="[Book1.xls]d_m_yy_____10100_537"/>
      <sheetName val="[Book1.xls][Book1.xls]d_m_y_261"/>
      <sheetName val="[Book1.xls]oPro_DOS_____wq1_242"/>
      <sheetName val="[Book1.xls]d_m_yy_____10100_540"/>
      <sheetName val="[Book1.xls]d_m_yy_____10100_541"/>
      <sheetName val="[Book1.xls][Book1.xls]d_m_y_263"/>
      <sheetName val="[Book1.xls]oPro_DOS_____wq1_244"/>
      <sheetName val="[Book1.xls]d_m_yy_____10100_542"/>
      <sheetName val="[Book1.xls]d_m_yy_____10100_543"/>
      <sheetName val="[Book1.xls][Book1.xls]d_m_y_264"/>
      <sheetName val="[Book1.xls]oPro_DOS_____wq1_245"/>
      <sheetName val="[Book1.xls]d_m_yy_____10100_544"/>
      <sheetName val="[Book1.xls]d_m_yy_____10100_545"/>
      <sheetName val="[Book1.xls][Book1.xls]d_m_y_265"/>
      <sheetName val="[Book1.xls]oPro_DOS_____wq1_246"/>
      <sheetName val="[Book1.xls]d_m_yy_____10100_548"/>
      <sheetName val="[Book1.xls]d_m_yy_____10100_549"/>
      <sheetName val="[Book1.xls][Book1.xls]d_m_y_267"/>
      <sheetName val="[Book1.xls]oPro_DOS_____wq1_248"/>
      <sheetName val="[Book1.xls]d_m_yy_____10100_546"/>
      <sheetName val="[Book1.xls]d_m_yy_____10100_547"/>
      <sheetName val="[Book1.xls][Book1.xls]d_m_y_266"/>
      <sheetName val="[Book1.xls]oPro_DOS_____wq1_247"/>
      <sheetName val="__Pc10_c_GH___LPB_PART_LIST___2"/>
      <sheetName val="[Book1.xls]d_m_yy_____10100_588"/>
      <sheetName val="[Book1.xls]d_m_yy_____10100_589"/>
      <sheetName val="[Book1.xls]oPro_DOS_____wq1_249"/>
      <sheetName val="[Book1.xls]d_m_yy_____10100_552"/>
      <sheetName val="[Book1.xls]d_m_yy_____10100_553"/>
      <sheetName val="[Book1.xls][Book1.xls]d_m_y_269"/>
      <sheetName val="[Book1.xls]oPro_DOS_____wq1_251"/>
      <sheetName val="[Book1.xls]d_m_yy_____10100_550"/>
      <sheetName val="[Book1.xls]d_m_yy_____10100_551"/>
      <sheetName val="[Book1.xls][Book1.xls]d_m_y_268"/>
      <sheetName val="[Book1.xls]oPro_DOS_____wq1_250"/>
      <sheetName val="[Book1.xls]oPro_DOS_____wq1_256"/>
      <sheetName val="[Book1.xls]d_m_yy_____10100_562"/>
      <sheetName val="[Book1.xls]d_m_yy_____10100_563"/>
      <sheetName val="[Book1.xls][Book1.xls]d_m_y_274"/>
      <sheetName val="[Book1.xls]oPro_DOS_____wq1_252"/>
      <sheetName val="[Book1.xls]d_m_yy_____10100_554"/>
      <sheetName val="[Book1.xls]d_m_yy_____10100_555"/>
      <sheetName val="[Book1.xls][Book1.xls]d_m_y_270"/>
      <sheetName val="[Book1.xls]oPro_DOS_____wq1_253"/>
      <sheetName val="[Book1.xls]d_m_yy_____10100_556"/>
      <sheetName val="[Book1.xls]d_m_yy_____10100_557"/>
      <sheetName val="[Book1.xls][Book1.xls]d_m_y_271"/>
      <sheetName val="[Book1.xls]oPro_DOS_____wq1_254"/>
      <sheetName val="[Book1.xls]d_m_yy_____10100_558"/>
      <sheetName val="[Book1.xls]d_m_yy_____10100_559"/>
      <sheetName val="[Book1.xls][Book1.xls]d_m_y_272"/>
      <sheetName val="[Book1.xls]oPro_DOS_____wq1_255"/>
      <sheetName val="[Book1.xls]d_m_yy_____10100_560"/>
      <sheetName val="[Book1.xls]d_m_yy_____10100_561"/>
      <sheetName val="[Book1.xls][Book1.xls]d_m_y_273"/>
      <sheetName val="[Book1.xls]d_m_yy_____10100_576"/>
      <sheetName val="[Book1.xls]d_m_yy_____10100_577"/>
      <sheetName val="[Book1.xls][Book1.xls]d_m_y_281"/>
      <sheetName val="[Book1.xls]oPro_DOS_____wq1_263"/>
      <sheetName val="[Book1.xls]d_m_yy_____10100_564"/>
      <sheetName val="[Book1.xls]d_m_yy_____10100_565"/>
      <sheetName val="[Book1.xls][Book1.xls]d_m_y_275"/>
      <sheetName val="[Book1.xls]oPro_DOS_____wq1_257"/>
      <sheetName val="[Book1.xls]d_m_yy_____10100_566"/>
      <sheetName val="[Book1.xls]d_m_yy_____10100_567"/>
      <sheetName val="[Book1.xls][Book1.xls]d_m_y_276"/>
      <sheetName val="[Book1.xls]oPro_DOS_____wq1_258"/>
      <sheetName val="[Book1.xls]d_m_yy_____10100_568"/>
      <sheetName val="[Book1.xls]d_m_yy_____10100_569"/>
      <sheetName val="[Book1.xls][Book1.xls]d_m_y_277"/>
      <sheetName val="[Book1.xls]oPro_DOS_____wq1_259"/>
      <sheetName val="[Book1.xls]d_m_yy_____10100_570"/>
      <sheetName val="[Book1.xls]d_m_yy_____10100_571"/>
      <sheetName val="[Book1.xls][Book1.xls]d_m_y_278"/>
      <sheetName val="[Book1.xls]oPro_DOS_____wq1_260"/>
      <sheetName val="[Book1.xls]d_m_yy_____10100_572"/>
      <sheetName val="[Book1.xls]d_m_yy_____10100_573"/>
      <sheetName val="[Book1.xls][Book1.xls]d_m_y_279"/>
      <sheetName val="[Book1.xls]oPro_DOS_____wq1_261"/>
      <sheetName val="[Book1.xls]d_m_yy_____10100_574"/>
      <sheetName val="[Book1.xls]d_m_yy_____10100_575"/>
      <sheetName val="[Book1.xls][Book1.xls]d_m_y_280"/>
      <sheetName val="[Book1.xls]oPro_DOS_____wq1_262"/>
      <sheetName val="[Book1.xls]d_m_yy_____10100_586"/>
      <sheetName val="[Book1.xls]d_m_yy_____10100_587"/>
      <sheetName val="[Book1.xls][Book1.xls]d_m_y_286"/>
      <sheetName val="[Book1.xls]oPro_DOS_____wq1_268"/>
      <sheetName val="[Book1.xls]d_m_yy_____10100_578"/>
      <sheetName val="[Book1.xls]d_m_yy_____10100_579"/>
      <sheetName val="[Book1.xls][Book1.xls]d_m_y_282"/>
      <sheetName val="[Book1.xls]oPro_DOS_____wq1_264"/>
      <sheetName val="[Book1.xls]d_m_yy_____10100_580"/>
      <sheetName val="[Book1.xls]d_m_yy_____10100_581"/>
      <sheetName val="[Book1.xls][Book1.xls]d_m_y_283"/>
      <sheetName val="[Book1.xls]oPro_DOS_____wq1_265"/>
      <sheetName val="[Book1.xls]d_m_yy_____10100_582"/>
      <sheetName val="[Book1.xls]d_m_yy_____10100_583"/>
      <sheetName val="[Book1.xls][Book1.xls]d_m_y_284"/>
      <sheetName val="[Book1.xls]oPro_DOS_____wq1_266"/>
      <sheetName val="[Book1.xls]d_m_yy_____10100_584"/>
      <sheetName val="[Book1.xls]d_m_yy_____10100_585"/>
      <sheetName val="[Book1.xls][Book1.xls]d_m_y_285"/>
      <sheetName val="[Book1.xls]oPro_DOS_____wq1_267"/>
      <sheetName val="[Book1.xls][Book1.xls]d_m_y_287"/>
      <sheetName val="[Book1.xls]oPro_DOS_____wq1_269"/>
      <sheetName val="[Book1.xls]d_m_yy_____10100_634"/>
      <sheetName val="[Book1.xls]d_m_yy_____10100_635"/>
      <sheetName val="[Book1.xls][Book1.xls]d_m_y_310"/>
      <sheetName val="[Book1.xls]oPro_DOS_____wq1_292"/>
      <sheetName val="[Book1.xls]d_m_yy_____10100_590"/>
      <sheetName val="[Book1.xls]d_m_yy_____10100_591"/>
      <sheetName val="[Book1.xls]oPro_DOS_____wq1_270"/>
      <sheetName val="[Book1.xls][Book1.xls]d_m_y_288"/>
      <sheetName val="[Book1.xls]d_m_yy_____10100_592"/>
      <sheetName val="[Book1.xls]d_m_yy_____10100_593"/>
      <sheetName val="[Book1.xls]oPro_DOS_____wq1_271"/>
      <sheetName val="[Book1.xls][Book1.xls]d_m_y_289"/>
      <sheetName val="[Book1.xls]d_m_yy_____10100_632"/>
      <sheetName val="[Book1.xls]d_m_yy_____10100_633"/>
      <sheetName val="[Book1.xls][Book1.xls]d_m_y_309"/>
      <sheetName val="[Book1.xls]oPro_DOS_____wq1_291"/>
      <sheetName val="[Book1.xls]d_m_yy_____10100_600"/>
      <sheetName val="[Book1.xls]d_m_yy_____10100_601"/>
      <sheetName val="[Book1.xls][Book1.xls]d_m_y_293"/>
      <sheetName val="[Book1.xls]oPro_DOS_____wq1_275"/>
      <sheetName val="[Book1.xls]d_m_yy_____10100_598"/>
      <sheetName val="[Book1.xls]d_m_yy_____10100_599"/>
      <sheetName val="[Book1.xls][Book1.xls]d_m_y_292"/>
      <sheetName val="[Book1.xls]oPro_DOS_____wq1_274"/>
      <sheetName val="[Book1.xls]d_m_yy_____10100_594"/>
      <sheetName val="[Book1.xls]d_m_yy_____10100_595"/>
      <sheetName val="[Book1.xls][Book1.xls]d_m_y_290"/>
      <sheetName val="[Book1.xls]oPro_DOS_____wq1_272"/>
      <sheetName val="[Book1.xls]d_m_yy_____10100_596"/>
      <sheetName val="[Book1.xls]d_m_yy_____10100_597"/>
      <sheetName val="[Book1.xls][Book1.xls]d_m_y_291"/>
      <sheetName val="[Book1.xls]oPro_DOS_____wq1_273"/>
      <sheetName val="[Book1.xls]d_m_yy_____10100_610"/>
      <sheetName val="[Book1.xls]d_m_yy_____10100_611"/>
      <sheetName val="[Book1.xls][Book1.xls]d_m_y_298"/>
      <sheetName val="[Book1.xls]oPro_DOS_____wq1_280"/>
      <sheetName val="[Book1.xls]d_m_yy_____10100_602"/>
      <sheetName val="[Book1.xls]d_m_yy_____10100_603"/>
      <sheetName val="[Book1.xls][Book1.xls]d_m_y_294"/>
      <sheetName val="[Book1.xls]oPro_DOS_____wq1_276"/>
      <sheetName val="[Book1.xls]d_m_yy_____10100_604"/>
      <sheetName val="[Book1.xls]d_m_yy_____10100_605"/>
      <sheetName val="[Book1.xls][Book1.xls]d_m_y_295"/>
      <sheetName val="[Book1.xls]oPro_DOS_____wq1_277"/>
      <sheetName val="[Book1.xls]d_m_yy_____10100_606"/>
      <sheetName val="[Book1.xls]d_m_yy_____10100_607"/>
      <sheetName val="[Book1.xls][Book1.xls]d_m_y_296"/>
      <sheetName val="[Book1.xls]oPro_DOS_____wq1_278"/>
      <sheetName val="[Book1.xls]d_m_yy_____10100_608"/>
      <sheetName val="[Book1.xls]d_m_yy_____10100_609"/>
      <sheetName val="[Book1.xls][Book1.xls]d_m_y_297"/>
      <sheetName val="[Book1.xls]oPro_DOS_____wq1_279"/>
      <sheetName val="[Book1.xls]d_m_yy_____10100_612"/>
      <sheetName val="[Book1.xls]d_m_yy_____10100_613"/>
      <sheetName val="[Book1.xls][Book1.xls]d_m_y_299"/>
      <sheetName val="[Book1.xls]oPro_DOS_____wq1_281"/>
      <sheetName val="[Book1.xls]d_m_yy_____10100_614"/>
      <sheetName val="[Book1.xls]d_m_yy_____10100_615"/>
      <sheetName val="[Book1.xls][Book1.xls]d_m_y_300"/>
      <sheetName val="[Book1.xls]oPro_DOS_____wq1_282"/>
      <sheetName val="[Book1.xls]d_m_yy_____10100_616"/>
      <sheetName val="[Book1.xls]d_m_yy_____10100_617"/>
      <sheetName val="[Book1.xls][Book1.xls]d_m_y_301"/>
      <sheetName val="[Book1.xls]oPro_DOS_____wq1_283"/>
      <sheetName val="[Book1.xls]d_m_yy_____10100_618"/>
      <sheetName val="[Book1.xls]d_m_yy_____10100_619"/>
      <sheetName val="[Book1.xls][Book1.xls]d_m_y_302"/>
      <sheetName val="[Book1.xls]oPro_DOS_____wq1_284"/>
      <sheetName val="[Book1.xls]d_m_yy_____10100_624"/>
      <sheetName val="[Book1.xls]d_m_yy_____10100_625"/>
      <sheetName val="[Book1.xls][Book1.xls]d_m_y_305"/>
      <sheetName val="[Book1.xls]oPro_DOS_____wq1_287"/>
      <sheetName val="[Book1.xls]d_m_yy_____10100_620"/>
      <sheetName val="[Book1.xls]d_m_yy_____10100_621"/>
      <sheetName val="[Book1.xls][Book1.xls]d_m_y_303"/>
      <sheetName val="[Book1.xls]oPro_DOS_____wq1_285"/>
      <sheetName val="[Book1.xls]d_m_yy_____10100_622"/>
      <sheetName val="[Book1.xls]d_m_yy_____10100_623"/>
      <sheetName val="[Book1.xls][Book1.xls]d_m_y_304"/>
      <sheetName val="[Book1.xls]oPro_DOS_____wq1_286"/>
      <sheetName val="[Book1.xls]d_m_yy_____10100_628"/>
      <sheetName val="[Book1.xls]d_m_yy_____10100_629"/>
      <sheetName val="[Book1.xls][Book1.xls]d_m_y_307"/>
      <sheetName val="[Book1.xls]oPro_DOS_____wq1_289"/>
      <sheetName val="[Book1.xls]d_m_yy_____10100_626"/>
      <sheetName val="[Book1.xls]d_m_yy_____10100_627"/>
      <sheetName val="[Book1.xls][Book1.xls]d_m_y_306"/>
      <sheetName val="[Book1.xls]oPro_DOS_____wq1_288"/>
      <sheetName val="[Book1.xls]d_m_yy_____10100_630"/>
      <sheetName val="[Book1.xls]d_m_yy_____10100_631"/>
      <sheetName val="[Book1.xls][Book1.xls]d_m_y_308"/>
      <sheetName val="[Book1.xls]oPro_DOS_____wq1_290"/>
      <sheetName val="_Book1.xls__Book1.xls_d_m_yy__2"/>
      <sheetName val="_Book1.xls_d_m_yy_____1010000_8"/>
      <sheetName val="_Book1.xls_d_m_yy_____1010000_9"/>
      <sheetName val="_Book1.xls_d_m_yy_____101000_10"/>
      <sheetName val="_Book1.xls_d_m_yy_____101000_11"/>
      <sheetName val="_Book1.xls__Book1.xls_d_m_yy__3"/>
      <sheetName val="_Book1.xls_d_m_yy_____101000_34"/>
      <sheetName val="_Book1.xls_d_m_yy_____101000_35"/>
      <sheetName val="_Book1.xls__Book1.xls_d_m_yy_18"/>
      <sheetName val="_Book1.xls__Book1.xls_d_m_yy"/>
      <sheetName val="_Book1.xls_oPro_DOS_____wq1_C_2"/>
      <sheetName val="_Book1.xls__Book1.xls_d_m_yy__6"/>
      <sheetName val="_Book1.xls__Book1.xls_d_m_yy__4"/>
      <sheetName val="_Book1.xls__Book1.xls_d_m_yy__5"/>
      <sheetName val="_Book1.xls_d_m_yy_____101000_14"/>
      <sheetName val="_Book1.xls_d_m_yy_____101000_15"/>
      <sheetName val="_Book1.xls__Book1.xls_d_m_yy__8"/>
      <sheetName val="_Book1.xls_d_m_yy_____101000_12"/>
      <sheetName val="_Book1.xls_d_m_yy_____101000_13"/>
      <sheetName val="_Book1.xls__Book1.xls_d_m_yy__7"/>
      <sheetName val="_Book1.xls_d_m_yy_____101000_16"/>
      <sheetName val="_Book1.xls_d_m_yy_____101000_17"/>
      <sheetName val="_Book1.xls__Book1.xls_d_m_yy__9"/>
      <sheetName val="_Book1.xls_d_m_yy_____101000_18"/>
      <sheetName val="_Book1.xls_d_m_yy_____101000_19"/>
      <sheetName val="_Book1.xls__Book1.xls_d_m_yy_10"/>
      <sheetName val="_Book1.xls_d_m_yy_____101000_20"/>
      <sheetName val="_Book1.xls_d_m_yy_____101000_21"/>
      <sheetName val="_Book1.xls__Book1.xls_d_m_yy_11"/>
      <sheetName val="_Book1.xls_d_m_yy_____101000_22"/>
      <sheetName val="_Book1.xls_d_m_yy_____101000_23"/>
      <sheetName val="_Book1.xls__Book1.xls_d_m_yy_12"/>
      <sheetName val="_Book1.xls_d_m_yy_____101000_24"/>
      <sheetName val="_Book1.xls_d_m_yy_____101000_25"/>
      <sheetName val="_Book1.xls__Book1.xls_d_m_yy_13"/>
      <sheetName val="_Book1.xls_d_m_yy_____101000_28"/>
      <sheetName val="_Book1.xls_d_m_yy_____101000_29"/>
      <sheetName val="_Book1.xls__Book1.xls_d_m_yy_15"/>
      <sheetName val="_Book1.xls_d_m_yy_____101000_26"/>
      <sheetName val="_Book1.xls_d_m_yy_____101000_27"/>
      <sheetName val="_Book1.xls__Book1.xls_d_m_yy_14"/>
      <sheetName val="_Book1.xls_d_m_yy_____101000_32"/>
      <sheetName val="_Book1.xls_d_m_yy_____101000_33"/>
      <sheetName val="_Book1.xls__Book1.xls_d_m_yy_17"/>
      <sheetName val="_Book1.xls_d_m_yy_____101000_30"/>
      <sheetName val="_Book1.xls_d_m_yy_____101000_31"/>
      <sheetName val="_Book1.xls__Book1.xls_d_m_yy_16"/>
      <sheetName val="Sheet1ˆŒ_ǅˆ&lt;BOOK1_XLS_Shee"/>
      <sheetName val="Sheet1_ǅ&lt;BOOK1_XLS_Sh"/>
      <sheetName val="dd_mmmm_yyyy赶_$-0409_hh_m"/>
      <sheetName val="Sheet1ˆŒ_ǅˆ&lt;BOOK1_XLS_Sh"/>
      <sheetName val="dddd,_dd&quot;_de_&quot;mmmm&quot;_de_&quot;yyyy&quot;_"/>
      <sheetName val="dd_mmmm_yyyy赶_$-0409_hh_mm_s"/>
      <sheetName val="Sheet1____ǅ__&lt;BOOK1_XLS_Sh"/>
      <sheetName val="bleĤģ_서식을_Ĩĥ_ħĦ_률_며_을_변경īĪ_용_ĭĬ"/>
      <sheetName val="dd_mmmm_yyyy___赶__$-0409_hh_m"/>
      <sheetName val="Sheet1ˆŒ_ǅˆ&lt;BOOK1_XLS_Sheet2ˆ"/>
      <sheetName val="1覨ǧ裨ǧ___ဠ010"/>
      <sheetName val="Sheet1Œ_ǅ&lt;BOOK1_XLS_Sh"/>
      <sheetName val="¨ր_⿰⿰耀"/>
      <sheetName val="Ɛ䳐믱 _Ā狜Ĝ쀤"/>
      <sheetName val="Ɛ䳐믱 _ǀ믥힨믪ꇸ쀫"/>
      <sheetName val="()____()________)_____________"/>
      <sheetName val="=C_=C__Documents_and_Settings_"/>
      <sheetName val="ts_and_Settings_MYHOME_바탕_화면AL"/>
      <sheetName val="_8FTbp~¨¶Ä"/>
      <sheetName val="Sheet5_BOOK1_XLS_ccar"/>
      <sheetName val="¨ր_⿰⿰耀欇拶뫱礸બ︀"/>
      <sheetName val="=C_=C__Documents_and_Settings_이"/>
      <sheetName val="¨ր_⿰⿰耀欇拶뫱礸બ︀"/>
      <sheetName val="1覨ǧ裨ǧ___ဠ010001_00"/>
      <sheetName val="_8FTbp~Œš¨¶Ä"/>
      <sheetName val="()____()________)______________"/>
      <sheetName val="¨ր_⿰⿰耀欇拶뫱礸બ︀"/>
      <sheetName val="Sheet1_ˆŒ__ǅ_ˆ&lt;BOOK1_XLS_Sh"/>
      <sheetName val="+T_Ā__믪Ā໦ȥ___蘕诠밖____"/>
      <sheetName val="矏࿠벒М_ 턈벒릨뱩К턈"/>
      <sheetName val="_̀6_0_2600_1891"/>
      <sheetName val="=C_=C__Documents_and_Settings_U"/>
      <sheetName val="_=C_=C__Documents_and_Settings_"/>
      <sheetName val="Ɛ䳐믱__Ā狜Ĝ쀤"/>
      <sheetName val="Ɛ䳐믱__ǀ믥힨믪ꇸ쀫"/>
      <sheetName val="矏࿠벒М__턈벒릨뱩К턈"/>
      <sheetName val="_Book1.xls_d_m_yy_____101000_50"/>
      <sheetName val="_Book1.xls_d_m_yy_____101000_51"/>
      <sheetName val="_Book1.xls_oPro_DOS_____wq1__10"/>
      <sheetName val="_Book1.xls__Book1.xls_d_m_yy_26"/>
      <sheetName val="_Book1.xls_d_m_yy_____101000_40"/>
      <sheetName val="_Book1.xls_d_m_yy_____101000_41"/>
      <sheetName val="_Book1.xls_oPro_DOS_____wq1_C_5"/>
      <sheetName val="_Book1.xls__Book1.xls_d_m_yy_21"/>
      <sheetName val="_Book1.xls_d_m_yy_____101000_36"/>
      <sheetName val="_Book1.xls_d_m_yy_____101000_37"/>
      <sheetName val="_Book1.xls_oPro_DOS_____wq1_C_3"/>
      <sheetName val="_Book1.xls__Book1.xls_d_m_yy_19"/>
      <sheetName val="_Book1.xls_d_m_yy_____101000_38"/>
      <sheetName val="_Book1.xls_d_m_yy_____101000_39"/>
      <sheetName val="_Book1.xls_oPro_DOS_____wq1_C_4"/>
      <sheetName val="_Book1.xls__Book1.xls_d_m_yy_20"/>
      <sheetName val="_Book1.xls_d_m_yy_____101000_46"/>
      <sheetName val="_Book1.xls_d_m_yy_____101000_47"/>
      <sheetName val="_Book1.xls_oPro_DOS_____wq1_C_8"/>
      <sheetName val="_Book1.xls__Book1.xls_d_m_yy_24"/>
      <sheetName val="_Book1.xls_d_m_yy_____101000_42"/>
      <sheetName val="_Book1.xls_d_m_yy_____101000_43"/>
      <sheetName val="_Book1.xls_oPro_DOS_____wq1_C_6"/>
      <sheetName val="_Book1.xls__Book1.xls_d_m_yy_22"/>
      <sheetName val="_Book1.xls_d_m_yy_____101000_44"/>
      <sheetName val="_Book1.xls_d_m_yy_____101000_45"/>
      <sheetName val="_Book1.xls_oPro_DOS_____wq1_C_7"/>
      <sheetName val="_Book1.xls__Book1.xls_d_m_yy_23"/>
      <sheetName val="_Book1.xls_d_m_yy_____101000_48"/>
      <sheetName val="_Book1.xls_d_m_yy_____101000_49"/>
      <sheetName val="_Book1.xls_oPro_DOS_____wq1_C_9"/>
      <sheetName val="_Book1.xls__Book1.xls_d_m_yy_25"/>
      <sheetName val="_Book1.xls_d_m_yy_____101000_54"/>
      <sheetName val="_Book1.xls_d_m_yy_____101000_55"/>
      <sheetName val="_Book1.xls_oPro_DOS_____wq1__12"/>
      <sheetName val="_Book1.xls__Book1.xls_d_m_yy_28"/>
      <sheetName val="_Book1.xls_d_m_yy_____101000_52"/>
      <sheetName val="_Book1.xls_d_m_yy_____101000_53"/>
      <sheetName val="_Book1.xls_oPro_DOS_____wq1__11"/>
      <sheetName val="_Book1.xls__Book1.xls_d_m_yy_27"/>
      <sheetName val="_Book1.xls_d_m_yy_____101000_58"/>
      <sheetName val="_Book1.xls_d_m_yy_____101000_59"/>
      <sheetName val="_Book1.xls_oPro_DOS_____wq1__14"/>
      <sheetName val="_Book1.xls__Book1.xls_d_m_yy_30"/>
      <sheetName val="_Book1.xls_d_m_yy_____101000_56"/>
      <sheetName val="_Book1.xls_d_m_yy_____101000_57"/>
      <sheetName val="_Book1.xls_oPro_DOS_____wq1__13"/>
      <sheetName val="_Book1.xls__Book1.xls_d_m_yy_29"/>
      <sheetName val="_Book1.xls_d_m_yy_____101000_60"/>
      <sheetName val="_Book1.xls_d_m_yy_____101000_61"/>
      <sheetName val="_Book1.xls_oPro_DOS_____wq1__15"/>
      <sheetName val="_Book1.xls__Book1.xls_d_m_yy_31"/>
      <sheetName val="_Book1.xls_d_m_yy_____101000_62"/>
      <sheetName val="_Book1.xls_d_m_yy_____101000_63"/>
      <sheetName val="_Book1.xls_oPro_DOS_____wq1__16"/>
      <sheetName val="_Book1.xls__Book1.xls_d_m_yy_32"/>
      <sheetName val="_Book1.xls_d_m_yy_____101000_64"/>
      <sheetName val="_Book1.xls_d_m_yy_____101000_65"/>
      <sheetName val="_Book1.xls_oPro_DOS_____wq1__17"/>
      <sheetName val="_Book1.xls__Book1.xls_d_m_yy_33"/>
      <sheetName val="_Book1.xls_d_m_yy_____101000_66"/>
      <sheetName val="_Book1.xls_d_m_yy_____101000_67"/>
      <sheetName val="_Book1.xls_oPro_DOS_____wq1__18"/>
      <sheetName val="_Book1.xls__Book1.xls_d_m_yy_34"/>
      <sheetName val="_Book1.xls_d_m_yy_____101000_70"/>
      <sheetName val="_Book1.xls_d_m_yy_____101000_71"/>
      <sheetName val="_Book1.xls_oPro_DOS_____wq1__20"/>
      <sheetName val="_Book1.xls__Book1.xls_d_m_yy_36"/>
      <sheetName val="_Book1.xls_d_m_yy_____101000_68"/>
      <sheetName val="_Book1.xls_d_m_yy_____101000_69"/>
      <sheetName val="_Book1.xls_oPro_DOS_____wq1__19"/>
      <sheetName val="_Book1.xls__Book1.xls_d_m_yy_35"/>
      <sheetName val="_Book1.xls_d_m_yy_____101000_72"/>
      <sheetName val="_Book1.xls_d_m_yy_____101000_73"/>
      <sheetName val="_Book1.xls_oPro_DOS_____wq1__21"/>
      <sheetName val="_Book1.xls__Book1.xls_d_m_yy_37"/>
      <sheetName val="_Book1.xls_d_m_yy_____10100_468"/>
      <sheetName val="_Book1.xls_d_m_yy_____10100_469"/>
      <sheetName val="_Book1.xls_oPro_DOS_____wq1_209"/>
      <sheetName val="_Book1.xls__Book1.xls_d_m_y_227"/>
      <sheetName val="_Book1.xls_oPro_DOS_____wq1__22"/>
      <sheetName val="_Book1.xls_oPro_DOS_____wq1__23"/>
      <sheetName val="_Book1.xls_oPro_DOS_____wq1__24"/>
      <sheetName val="_Book1.xls_oPro_DOS_____wq1__25"/>
      <sheetName val="_Book1.xls_oPro_DOS_____wq1__26"/>
      <sheetName val="_Book1.xls_oPro_DOS_____wq1__27"/>
      <sheetName val="_Book1.xls_d_m_yy_____101000_74"/>
      <sheetName val="_Book1.xls_d_m_yy_____101000_75"/>
      <sheetName val="_Book1.xls_oPro_DOS_____wq1__28"/>
      <sheetName val="_Book1.xls_d_m_yy_____101000_76"/>
      <sheetName val="_Book1.xls_d_m_yy_____101000_77"/>
      <sheetName val="_Book1.xls_oPro_DOS_____wq1__29"/>
      <sheetName val="_mdb,__htm,__html,__pub);웹_페이지3"/>
      <sheetName val="bleĤģ_서식을_Ĩĥ_ħĦ_률_며_을_변경īĪ_용_ĭ2"/>
      <sheetName val="=C_=C__Documents_and_Settings_3"/>
      <sheetName val="=C_=C__Documents_and_Settings_4"/>
      <sheetName val="_=C_=C__Documents_and_Settings2"/>
      <sheetName val="REGORIAN_ր__GREGORIAN_HIJRI_哌2"/>
      <sheetName val="Ɛ䳐믱__Ā狜Ĝ쀤2"/>
      <sheetName val="Ɛ䳐믱__ǀ믥힨믪ꇸ쀫2"/>
      <sheetName val="矏࿠벒М__턈벒릨뱩К턈2"/>
      <sheetName val="_Book1_xls_d_m_yy_____1010000_1"/>
      <sheetName val="_Book1_xls_d_m_yy_____101000010"/>
      <sheetName val="ts_and_Settings_MYHOME_바탕_화면1"/>
      <sheetName val="_Book1_xls__Book1_xls_d_m_yy__1"/>
      <sheetName val="_Book1_xls_d_m_yy_____101000011"/>
      <sheetName val="_Book1_xls_d_m_yy_____101000012"/>
      <sheetName val="_Book1_xls_d_m_yy_____101000013"/>
      <sheetName val="_Book1_xls_d_m_yy_____101000014"/>
      <sheetName val="_Book1_xls_d_m_yy_____101000_20"/>
      <sheetName val="_Book1_xls_d_m_yy_____101000_21"/>
      <sheetName val="_Book1_xls_d_m_yy_____101000015"/>
      <sheetName val="_Book1_xls_d_m_yy_____101000016"/>
      <sheetName val="_Book1_xls_d_m_yy_____101000_22"/>
      <sheetName val="_Book1_xls_d_m_yy_____101000_23"/>
      <sheetName val="_Book1_xls__Book1_xls_d_m_yy__4"/>
      <sheetName val="_Book1_xls_d_m_yy_____101000_24"/>
      <sheetName val="_Book1_xls_d_m_yy_____101000_25"/>
      <sheetName val="_Book1_xls_d_m_yy_____101000_26"/>
      <sheetName val="_Book1_xls_d_m_yy_____101000_27"/>
      <sheetName val="_Book1_xls_d_m_yy_____101000_28"/>
      <sheetName val="_Book1_xls_d_m_yy_____101000_29"/>
      <sheetName val="bleĤģ_서식을_Ĩĥ_ħĦ_률_며_을_변경īĪ_용_ĭ1"/>
      <sheetName val="=C_=C__Documents_and_Settings_1"/>
      <sheetName val="=C_=C__Documents_and_Settings_2"/>
      <sheetName val="_=C_=C__Documents_and_Settings1"/>
      <sheetName val="Ɛ䳐믱__Ā狜Ĝ쀤1"/>
      <sheetName val="Ɛ䳐믱__ǀ믥힨믪ꇸ쀫1"/>
      <sheetName val="矏࿠벒М__턈벒릨뱩К턈1"/>
      <sheetName val="_Book1_xls_d_m_yy_____1010000_2"/>
      <sheetName val="_Book1_xls_d_m_yy_____1010000_3"/>
      <sheetName val="ts_and_Settings_MYHOME_바탕_화면"/>
      <sheetName val="_Book1_xls__Book1_xls_d_m_yy__2"/>
      <sheetName val="_Book1_xls_d_m_yy_____1010000_6"/>
      <sheetName val="_Book1_xls_d_m_yy_____1010000_7"/>
      <sheetName val="_Book1_xls_d_m_yy_____1010000_4"/>
      <sheetName val="_Book1_xls_d_m_yy_____1010000_5"/>
      <sheetName val="_Book1_xls_d_m_yy_____101000_18"/>
      <sheetName val="_Book1_xls_d_m_yy_____101000_19"/>
      <sheetName val="_Book1_xls_d_m_yy_____1010000_8"/>
      <sheetName val="_Book1_xls_d_m_yy_____1010000_9"/>
      <sheetName val="_Book1_xls_d_m_yy_____101000_10"/>
      <sheetName val="_Book1_xls_d_m_yy_____101000_11"/>
      <sheetName val="_Book1_xls__Book1_xls_d_m_yy__3"/>
      <sheetName val="_Book1_xls_d_m_yy_____101000_12"/>
      <sheetName val="_Book1_xls_d_m_yy_____101000_13"/>
      <sheetName val="_Book1_xls_d_m_yy_____101000_14"/>
      <sheetName val="_Book1_xls_d_m_yy_____101000_15"/>
      <sheetName val="_Book1_xls_d_m_yy_____101000_16"/>
      <sheetName val="_Book1_xls_d_m_yy_____101000_17"/>
      <sheetName val="_Book1.xls_d_m_yy_____10100_466"/>
      <sheetName val="_Book1.xls_d_m_yy_____10100_467"/>
      <sheetName val="_Book1.xls__Book1.xls_d_m_y_226"/>
      <sheetName val="_Book1.xls_oPro_DOS_____wq1_208"/>
      <sheetName val="_Book1.xls_d_m_yy_____101000_78"/>
      <sheetName val="_Book1.xls_d_m_yy_____101000_79"/>
      <sheetName val="_Book1.xls_d_m_yy_____10100_122"/>
      <sheetName val="_Book1.xls_d_m_yy_____10100_123"/>
      <sheetName val="_Book1.xls__Book1.xls_d_m_yy_55"/>
      <sheetName val="_Book1.xls_oPro_DOS_____wq1__38"/>
      <sheetName val="_Book1.xls_d_m_yy_____101000_82"/>
      <sheetName val="_Book1.xls_d_m_yy_____101000_83"/>
      <sheetName val="_Book1.xls_d_m_yy_____101000_80"/>
      <sheetName val="_Book1.xls_d_m_yy_____101000_81"/>
      <sheetName val="_Book1.xls_d_m_yy_____101000_92"/>
      <sheetName val="_Book1.xls_d_m_yy_____101000_93"/>
      <sheetName val="_Book1.xls__Book1.xls_d_m_yy_40"/>
      <sheetName val="_Book1.xls_d_m_yy_____101000_84"/>
      <sheetName val="_Book1.xls_d_m_yy_____101000_85"/>
      <sheetName val="_Book1.xls_d_m_yy_____101000_86"/>
      <sheetName val="_Book1.xls_d_m_yy_____101000_87"/>
      <sheetName val="_Book1.xls_d_m_yy_____101000_88"/>
      <sheetName val="_Book1.xls_d_m_yy_____101000_89"/>
      <sheetName val="_Book1.xls__Book1.xls_d_m_yy_38"/>
      <sheetName val="_Book1.xls_d_m_yy_____101000_90"/>
      <sheetName val="_Book1.xls_d_m_yy_____101000_91"/>
      <sheetName val="_Book1.xls__Book1.xls_d_m_yy_39"/>
      <sheetName val="_Book1.xls_d_m_yy_____101000_96"/>
      <sheetName val="_Book1.xls_d_m_yy_____101000_97"/>
      <sheetName val="_Book1.xls__Book1.xls_d_m_yy_42"/>
      <sheetName val="_Book1.xls_d_m_yy_____101000_94"/>
      <sheetName val="_Book1.xls_d_m_yy_____101000_95"/>
      <sheetName val="_Book1.xls__Book1.xls_d_m_yy_41"/>
      <sheetName val="_Book1.xls_d_m_yy_____10100_108"/>
      <sheetName val="_Book1.xls_d_m_yy_____10100_109"/>
      <sheetName val="_Book1.xls__Book1.xls_d_m_yy_48"/>
      <sheetName val="_Book1.xls_oPro_DOS_____wq1__31"/>
      <sheetName val="_Book1.xls_d_m_yy_____101000_98"/>
      <sheetName val="_Book1.xls_d_m_yy_____101000_99"/>
      <sheetName val="_Book1.xls__Book1.xls_d_m_yy_43"/>
      <sheetName val="_Book1.xls_d_m_yy_____10100_100"/>
      <sheetName val="_Book1.xls_d_m_yy_____10100_101"/>
      <sheetName val="_Book1.xls__Book1.xls_d_m_yy_44"/>
      <sheetName val="_Book1.xls_d_m_yy_____10100_102"/>
      <sheetName val="_Book1.xls_d_m_yy_____10100_103"/>
      <sheetName val="_Book1.xls__Book1.xls_d_m_yy_45"/>
      <sheetName val="_Book1.xls_d_m_yy_____10100_104"/>
      <sheetName val="_Book1.xls_d_m_yy_____10100_105"/>
      <sheetName val="_Book1.xls__Book1.xls_d_m_yy_46"/>
      <sheetName val="_Book1.xls_d_m_yy_____10100_106"/>
      <sheetName val="_Book1.xls_d_m_yy_____10100_107"/>
      <sheetName val="_Book1.xls__Book1.xls_d_m_yy_47"/>
      <sheetName val="_Book1.xls_oPro_DOS_____wq1__30"/>
      <sheetName val="_Book1.xls_d_m_yy_____10100_110"/>
      <sheetName val="_Book1.xls_d_m_yy_____10100_111"/>
      <sheetName val="_Book1.xls__Book1.xls_d_m_yy_49"/>
      <sheetName val="_Book1.xls_oPro_DOS_____wq1__32"/>
      <sheetName val="_Book1.xls_d_m_yy_____10100_112"/>
      <sheetName val="_Book1.xls_d_m_yy_____10100_113"/>
      <sheetName val="_Book1.xls__Book1.xls_d_m_yy_50"/>
      <sheetName val="_Book1.xls_oPro_DOS_____wq1__33"/>
      <sheetName val="_Book1.xls_d_m_yy_____10100_114"/>
      <sheetName val="_Book1.xls_d_m_yy_____10100_115"/>
      <sheetName val="_Book1.xls__Book1.xls_d_m_yy_51"/>
      <sheetName val="_Book1.xls_oPro_DOS_____wq1__34"/>
      <sheetName val="_Book1.xls_d_m_yy_____10100_116"/>
      <sheetName val="_Book1.xls_d_m_yy_____10100_117"/>
      <sheetName val="_Book1.xls__Book1.xls_d_m_yy_52"/>
      <sheetName val="_Book1.xls_oPro_DOS_____wq1__35"/>
      <sheetName val="_Book1.xls_d_m_yy_____10100_118"/>
      <sheetName val="_Book1.xls_d_m_yy_____10100_119"/>
      <sheetName val="_Book1.xls__Book1.xls_d_m_yy_53"/>
      <sheetName val="_Book1.xls_oPro_DOS_____wq1__36"/>
      <sheetName val="_Book1.xls_d_m_yy_____10100_120"/>
      <sheetName val="_Book1.xls_d_m_yy_____10100_121"/>
      <sheetName val="_Book1.xls__Book1.xls_d_m_yy_54"/>
      <sheetName val="_Book1.xls_oPro_DOS_____wq1__37"/>
      <sheetName val="_Book1.xls_d_m_yy_____10100_124"/>
      <sheetName val="_Book1.xls_d_m_yy_____10100_125"/>
      <sheetName val="_Book1.xls_d_m_yy_____10100_126"/>
      <sheetName val="_Book1.xls_d_m_yy_____10100_127"/>
      <sheetName val="_Book1.xls__Book1.xls_d_m_yy_57"/>
      <sheetName val="_Book1.xls_oPro_DOS_____wq1__40"/>
      <sheetName val="_Book1.xls__Book1.xls_d_m_yy_56"/>
      <sheetName val="_Book1.xls_oPro_DOS_____wq1__39"/>
      <sheetName val="_Book1.xls_d_m_yy_____10100_128"/>
      <sheetName val="_Book1.xls_d_m_yy_____10100_129"/>
      <sheetName val="_Book1.xls__Book1.xls_d_m_yy_58"/>
      <sheetName val="_Book1.xls_oPro_DOS_____wq1__41"/>
      <sheetName val="_Book1.xls_d_m_yy_____10100_156"/>
      <sheetName val="_Book1.xls_d_m_yy_____10100_157"/>
      <sheetName val="_Book1.xls_oPro_DOS_____wq1__54"/>
      <sheetName val="_Book1.xls__Book1.xls_d_m_yy_72"/>
      <sheetName val="_Book1.xls_d_m_yy_____10100_130"/>
      <sheetName val="_Book1.xls_d_m_yy_____10100_131"/>
      <sheetName val="_Book1.xls_oPro_DOS_____wq1__42"/>
      <sheetName val="_Book1.xls__Book1.xls_d_m_yy_59"/>
      <sheetName val="_Book1.xls_d_m_yy_____10100_132"/>
      <sheetName val="_Book1.xls_d_m_yy_____10100_133"/>
      <sheetName val="_Book1.xls__Book1.xls_d_m_yy_60"/>
      <sheetName val="_Book1.xls_oPro_DOS_____wq1__49"/>
      <sheetName val="_Book1.xls_d_m_yy_____10100_146"/>
      <sheetName val="_Book1.xls_d_m_yy_____10100_147"/>
      <sheetName val="_Book1.xls__Book1.xls_d_m_yy_67"/>
      <sheetName val="_Book1.xls_d_m_yy_____10100_134"/>
      <sheetName val="_Book1.xls_d_m_yy_____10100_135"/>
      <sheetName val="_Book1.xls_oPro_DOS_____wq1__43"/>
      <sheetName val="_Book1.xls__Book1.xls_d_m_yy_61"/>
      <sheetName val="_Book1.xls_d_m_yy_____10100_144"/>
      <sheetName val="_Book1.xls_d_m_yy_____10100_145"/>
      <sheetName val="_Book1.xls_oPro_DOS_____wq1__48"/>
      <sheetName val="_Book1.xls__Book1.xls_d_m_yy_66"/>
      <sheetName val="_Book1.xls_d_m_yy_____10100_136"/>
      <sheetName val="_Book1.xls_d_m_yy_____10100_137"/>
      <sheetName val="_Book1.xls_oPro_DOS_____wq1__44"/>
      <sheetName val="_Book1.xls__Book1.xls_d_m_yy_62"/>
      <sheetName val="_Book1.xls_d_m_yy_____10100_138"/>
      <sheetName val="_Book1.xls_d_m_yy_____10100_139"/>
      <sheetName val="_Book1.xls_oPro_DOS_____wq1__45"/>
      <sheetName val="_Book1.xls__Book1.xls_d_m_yy_63"/>
      <sheetName val="_Book1.xls_d_m_yy_____10100_140"/>
      <sheetName val="_Book1.xls_d_m_yy_____10100_141"/>
      <sheetName val="_Book1.xls_oPro_DOS_____wq1__46"/>
      <sheetName val="_Book1.xls__Book1.xls_d_m_yy_64"/>
      <sheetName val="_Book1.xls_d_m_yy_____10100_142"/>
      <sheetName val="_Book1.xls_d_m_yy_____10100_143"/>
      <sheetName val="_Book1.xls_oPro_DOS_____wq1__47"/>
      <sheetName val="_Book1.xls__Book1.xls_d_m_yy_65"/>
      <sheetName val="_Book1.xls_d_m_yy_____10100_148"/>
      <sheetName val="_Book1.xls_d_m_yy_____10100_149"/>
      <sheetName val="_Book1.xls__Book1.xls_d_m_yy_68"/>
      <sheetName val="_Book1.xls_oPro_DOS_____wq1__50"/>
      <sheetName val="_Book1.xls_d_m_yy_____10100_150"/>
      <sheetName val="_Book1.xls_d_m_yy_____10100_151"/>
      <sheetName val="_Book1.xls__Book1.xls_d_m_yy_69"/>
      <sheetName val="_Book1.xls_oPro_DOS_____wq1__51"/>
      <sheetName val="_Book1.xls_d_m_yy_____10100_152"/>
      <sheetName val="_Book1.xls_d_m_yy_____10100_153"/>
      <sheetName val="_Book1.xls__Book1.xls_d_m_yy_70"/>
      <sheetName val="_Book1.xls_oPro_DOS_____wq1__52"/>
      <sheetName val="_Book1.xls_d_m_yy_____10100_154"/>
      <sheetName val="_Book1.xls_d_m_yy_____10100_155"/>
      <sheetName val="_Book1.xls_oPro_DOS_____wq1__53"/>
      <sheetName val="_Book1.xls__Book1.xls_d_m_yy_71"/>
      <sheetName val="_Book1.xls_d_m_yy_____10100_158"/>
      <sheetName val="_Book1.xls_d_m_yy_____10100_159"/>
      <sheetName val="_Book1.xls_d_m_yy_____10100_286"/>
      <sheetName val="_Book1.xls_d_m_yy_____10100_287"/>
      <sheetName val="_Book1.xls__Book1.xls_d_m_yy_73"/>
      <sheetName val="_Book1.xls_oPro_DOS_____wq1__55"/>
      <sheetName val="_Book1.xls_d_m_yy_____10100_160"/>
      <sheetName val="_Book1.xls_d_m_yy_____10100_161"/>
      <sheetName val="_Book1.xls_d_m_yy_____10100_162"/>
      <sheetName val="_Book1.xls_d_m_yy_____10100_163"/>
      <sheetName val="_Book1.xls_d_m_yy_____10100_164"/>
      <sheetName val="_Book1.xls_d_m_yy_____10100_165"/>
      <sheetName val="_Book1.xls__Book1.xls_d_m_y_136"/>
      <sheetName val="_Book1.xls_oPro_DOS_____wq1__58"/>
      <sheetName val="_Book1.xls__Book1.xls_d_m_yy_76"/>
      <sheetName val="_Book1.xls_oPro_DOS_____wq1__56"/>
      <sheetName val="_Book1.xls__Book1.xls_d_m_yy_74"/>
      <sheetName val="_Book1.xls_oPro_DOS_____wq1__57"/>
      <sheetName val="_Book1.xls__Book1.xls_d_m_yy_75"/>
      <sheetName val="_Book1.xls_d_m_yy_____10100_216"/>
      <sheetName val="_Book1.xls_d_m_yy_____10100_217"/>
      <sheetName val="_Book1.xls__Book1.xls_d_m_y_102"/>
      <sheetName val="_Book1.xls_oPro_DOS_____wq1__84"/>
      <sheetName val="_Book1.xls_d_m_yy_____10100_166"/>
      <sheetName val="_Book1.xls_d_m_yy_____10100_167"/>
      <sheetName val="_Book1.xls__Book1.xls_d_m_yy_77"/>
      <sheetName val="_Book1.xls_oPro_DOS_____wq1__59"/>
      <sheetName val="_Book1.xls_d_m_yy_____10100_168"/>
      <sheetName val="_Book1.xls_d_m_yy_____10100_169"/>
      <sheetName val="_Book1.xls__Book1.xls_d_m_yy_78"/>
      <sheetName val="_Book1.xls_oPro_DOS_____wq1__60"/>
      <sheetName val="_Book1.xls_d_m_yy_____10100_170"/>
      <sheetName val="_Book1.xls_d_m_yy_____10100_171"/>
      <sheetName val="_Book1.xls__Book1.xls_d_m_yy_79"/>
      <sheetName val="_Book1.xls_oPro_DOS_____wq1__61"/>
      <sheetName val="_Book1.xls_d_m_yy_____10100_172"/>
      <sheetName val="_Book1.xls_d_m_yy_____10100_173"/>
      <sheetName val="_Book1.xls__Book1.xls_d_m_yy_80"/>
      <sheetName val="_Book1.xls_oPro_DOS_____wq1__62"/>
      <sheetName val="_Book1.xls_d_m_yy_____10100_174"/>
      <sheetName val="_Book1.xls_d_m_yy_____10100_175"/>
      <sheetName val="_Book1.xls__Book1.xls_d_m_yy_81"/>
      <sheetName val="_Book1.xls_oPro_DOS_____wq1__63"/>
      <sheetName val="_Book1.xls_d_m_yy_____10100_176"/>
      <sheetName val="_Book1.xls_d_m_yy_____10100_177"/>
      <sheetName val="_Book1.xls__Book1.xls_d_m_yy_82"/>
      <sheetName val="_Book1.xls_oPro_DOS_____wq1__64"/>
      <sheetName val="_Book1.xls_d_m_yy_____10100_178"/>
      <sheetName val="_Book1.xls_d_m_yy_____10100_179"/>
      <sheetName val="_Book1.xls__Book1.xls_d_m_yy_83"/>
      <sheetName val="_Book1.xls_oPro_DOS_____wq1__65"/>
      <sheetName val="_Book1.xls_d_m_yy_____10100_180"/>
      <sheetName val="_Book1.xls_d_m_yy_____10100_181"/>
      <sheetName val="_Book1.xls__Book1.xls_d_m_yy_84"/>
      <sheetName val="_Book1.xls_oPro_DOS_____wq1__66"/>
      <sheetName val="_Book1.xls_d_m_yy_____10100_182"/>
      <sheetName val="_Book1.xls_d_m_yy_____10100_183"/>
      <sheetName val="_Book1.xls__Book1.xls_d_m_yy_85"/>
      <sheetName val="_Book1.xls_oPro_DOS_____wq1__67"/>
      <sheetName val="_Book1.xls_d_m_yy_____10100_184"/>
      <sheetName val="_Book1.xls_d_m_yy_____10100_185"/>
      <sheetName val="_Book1.xls__Book1.xls_d_m_yy_86"/>
      <sheetName val="_Book1.xls_oPro_DOS_____wq1__68"/>
      <sheetName val="_Book1.xls_d_m_yy_____10100_186"/>
      <sheetName val="_Book1.xls_d_m_yy_____10100_187"/>
      <sheetName val="_Book1.xls__Book1.xls_d_m_yy_87"/>
      <sheetName val="_Book1.xls_oPro_DOS_____wq1__69"/>
      <sheetName val="_Book1.xls_d_m_yy_____10100_188"/>
      <sheetName val="_Book1.xls_d_m_yy_____10100_189"/>
      <sheetName val="_Book1.xls__Book1.xls_d_m_yy_88"/>
      <sheetName val="_Book1.xls_oPro_DOS_____wq1__70"/>
      <sheetName val="_Book1.xls_d_m_yy_____10100_190"/>
      <sheetName val="_Book1.xls_d_m_yy_____10100_191"/>
      <sheetName val="_Book1.xls__Book1.xls_d_m_yy_89"/>
      <sheetName val="_Book1.xls_oPro_DOS_____wq1__71"/>
      <sheetName val="_Book1.xls_d_m_yy_____10100_192"/>
      <sheetName val="_Book1.xls_d_m_yy_____10100_193"/>
      <sheetName val="_Book1.xls__Book1.xls_d_m_yy_90"/>
      <sheetName val="_Book1.xls_oPro_DOS_____wq1__72"/>
      <sheetName val="_Book1.xls_d_m_yy_____10100_194"/>
      <sheetName val="_Book1.xls_d_m_yy_____10100_195"/>
      <sheetName val="_Book1.xls__Book1.xls_d_m_yy_91"/>
      <sheetName val="_Book1.xls_oPro_DOS_____wq1__73"/>
      <sheetName val="_Book1.xls_d_m_yy_____10100_196"/>
      <sheetName val="_Book1.xls_d_m_yy_____10100_197"/>
      <sheetName val="_Book1.xls__Book1.xls_d_m_yy_92"/>
      <sheetName val="_Book1.xls_oPro_DOS_____wq1__74"/>
      <sheetName val="_Book1.xls_d_m_yy_____10100_198"/>
      <sheetName val="_Book1.xls_d_m_yy_____10100_199"/>
      <sheetName val="_Book1.xls__Book1.xls_d_m_yy_93"/>
      <sheetName val="_Book1.xls_oPro_DOS_____wq1__75"/>
      <sheetName val="_Book1.xls_d_m_yy_____10100_200"/>
      <sheetName val="_Book1.xls_d_m_yy_____10100_201"/>
      <sheetName val="_Book1.xls__Book1.xls_d_m_yy_94"/>
      <sheetName val="_Book1.xls_oPro_DOS_____wq1__76"/>
      <sheetName val="_Book1.xls_d_m_yy_____10100_202"/>
      <sheetName val="_Book1.xls_d_m_yy_____10100_203"/>
      <sheetName val="_Book1.xls__Book1.xls_d_m_yy_95"/>
      <sheetName val="_Book1.xls_oPro_DOS_____wq1__77"/>
      <sheetName val="_Book1.xls_d_m_yy_____10100_204"/>
      <sheetName val="_Book1.xls_d_m_yy_____10100_205"/>
      <sheetName val="_Book1.xls__Book1.xls_d_m_yy_96"/>
      <sheetName val="_Book1.xls_oPro_DOS_____wq1__78"/>
      <sheetName val="_Book1.xls_d_m_yy_____10100_206"/>
      <sheetName val="_Book1.xls_d_m_yy_____10100_207"/>
      <sheetName val="_Book1.xls__Book1.xls_d_m_yy_97"/>
      <sheetName val="_Book1.xls_oPro_DOS_____wq1__79"/>
      <sheetName val="_Book1.xls_d_m_yy_____10100_208"/>
      <sheetName val="_Book1.xls_d_m_yy_____10100_209"/>
      <sheetName val="_Book1.xls__Book1.xls_d_m_yy_98"/>
      <sheetName val="_Book1.xls_oPro_DOS_____wq1__80"/>
      <sheetName val="_Book1.xls_d_m_yy_____10100_210"/>
      <sheetName val="_Book1.xls_d_m_yy_____10100_211"/>
      <sheetName val="_Book1.xls__Book1.xls_d_m_yy_99"/>
      <sheetName val="_Book1.xls_oPro_DOS_____wq1__81"/>
      <sheetName val="_Book1.xls_d_m_yy_____10100_212"/>
      <sheetName val="_Book1.xls_d_m_yy_____10100_213"/>
      <sheetName val="_Book1.xls__Book1.xls_d_m_y_100"/>
      <sheetName val="_Book1.xls_oPro_DOS_____wq1__82"/>
      <sheetName val="_Book1.xls_d_m_yy_____10100_214"/>
      <sheetName val="_Book1.xls_d_m_yy_____10100_215"/>
      <sheetName val="_Book1.xls__Book1.xls_d_m_y_101"/>
      <sheetName val="_Book1.xls_oPro_DOS_____wq1__83"/>
      <sheetName val="_Book1.xls_d_m_yy_____10100_246"/>
      <sheetName val="_Book1.xls_d_m_yy_____10100_218"/>
      <sheetName val="_Book1.xls_d_m_yy_____10100_247"/>
      <sheetName val="_Book1.xls__Book1.xls_d_m_y_116"/>
      <sheetName val="_Book1.xls_oPro_DOS_____wq1__98"/>
      <sheetName val="_Book1.xls_d_m_yy_____10100_219"/>
      <sheetName val="_Book1.xls_d_m_yy_____10100_220"/>
      <sheetName val="_Book1.xls_d_m_yy_____10100_221"/>
      <sheetName val="_Book1.xls__Book1.xls_d_m_y_103"/>
      <sheetName val="_Book1.xls_oPro_DOS_____wq1__85"/>
      <sheetName val="_Book1.xls_d_m_yy_____10100_222"/>
      <sheetName val="_Book1.xls_d_m_yy_____10100_223"/>
      <sheetName val="_Book1.xls__Book1.xls_d_m_y_104"/>
      <sheetName val="_Book1.xls_oPro_DOS_____wq1__86"/>
      <sheetName val="_Book1.xls_d_m_yy_____10100_224"/>
      <sheetName val="_Book1.xls_d_m_yy_____10100_225"/>
      <sheetName val="_Book1.xls__Book1.xls_d_m_y_105"/>
      <sheetName val="_Book1.xls_oPro_DOS_____wq1__87"/>
      <sheetName val="_Book1.xls_d_m_yy_____10100_226"/>
      <sheetName val="_Book1.xls_d_m_yy_____10100_227"/>
      <sheetName val="_Book1.xls__Book1.xls_d_m_y_106"/>
      <sheetName val="_Book1.xls_oPro_DOS_____wq1__88"/>
      <sheetName val="_Book1.xls_d_m_yy_____10100_228"/>
      <sheetName val="_Book1.xls_d_m_yy_____10100_229"/>
      <sheetName val="_Book1.xls__Book1.xls_d_m_y_107"/>
      <sheetName val="_Book1.xls_oPro_DOS_____wq1__89"/>
      <sheetName val="_Book1.xls_d_m_yy_____10100_230"/>
      <sheetName val="_Book1.xls_d_m_yy_____10100_231"/>
      <sheetName val="_Book1.xls__Book1.xls_d_m_y_108"/>
      <sheetName val="_Book1.xls_oPro_DOS_____wq1__90"/>
      <sheetName val="_Book1.xls_d_m_yy_____10100_232"/>
      <sheetName val="_Book1.xls_d_m_yy_____10100_233"/>
      <sheetName val="_Book1.xls__Book1.xls_d_m_y_109"/>
      <sheetName val="_Book1.xls_oPro_DOS_____wq1__91"/>
      <sheetName val="_Book1.xls_d_m_yy_____10100_234"/>
      <sheetName val="_Book1.xls_d_m_yy_____10100_235"/>
      <sheetName val="_Book1.xls__Book1.xls_d_m_y_110"/>
      <sheetName val="_Book1.xls_oPro_DOS_____wq1__92"/>
      <sheetName val="_Book1.xls_d_m_yy_____10100_236"/>
      <sheetName val="_Book1.xls_d_m_yy_____10100_237"/>
      <sheetName val="_Book1.xls__Book1.xls_d_m_y_111"/>
      <sheetName val="_Book1.xls_oPro_DOS_____wq1__93"/>
      <sheetName val="_Book1.xls_d_m_yy_____10100_238"/>
      <sheetName val="_Book1.xls_d_m_yy_____10100_239"/>
      <sheetName val="_Book1.xls__Book1.xls_d_m_y_112"/>
      <sheetName val="_Book1.xls_oPro_DOS_____wq1__94"/>
      <sheetName val="_Book1.xls_d_m_yy_____10100_240"/>
      <sheetName val="_Book1.xls_d_m_yy_____10100_241"/>
      <sheetName val="_Book1.xls__Book1.xls_d_m_y_113"/>
      <sheetName val="_Book1.xls_oPro_DOS_____wq1__95"/>
      <sheetName val="_Book1.xls_d_m_yy_____10100_242"/>
      <sheetName val="_Book1.xls_d_m_yy_____10100_243"/>
      <sheetName val="_Book1.xls__Book1.xls_d_m_y_114"/>
      <sheetName val="_Book1.xls_oPro_DOS_____wq1__96"/>
      <sheetName val="_Book1.xls_d_m_yy_____10100_244"/>
      <sheetName val="_Book1.xls_d_m_yy_____10100_245"/>
      <sheetName val="_Book1.xls__Book1.xls_d_m_y_115"/>
      <sheetName val="_Book1.xls_oPro_DOS_____wq1__97"/>
      <sheetName val="_Book1.xls_d_m_yy_____10100_266"/>
      <sheetName val="_Book1.xls_oPro_DOS_____wq1_108"/>
      <sheetName val="_Book1.xls_d_m_yy_____10100_267"/>
      <sheetName val="_Book1.xls__Book1.xls_d_m_y_126"/>
      <sheetName val="_Book1.xls_d_m_yy_____10100_248"/>
      <sheetName val="_Book1.xls_oPro_DOS_____wq1__99"/>
      <sheetName val="_Book1.xls_d_m_yy_____10100_249"/>
      <sheetName val="_Book1.xls__Book1.xls_d_m_y_117"/>
      <sheetName val="_Book1.xls_d_m_yy_____10100_250"/>
      <sheetName val="_Book1.xls_oPro_DOS_____wq1_100"/>
      <sheetName val="_Book1.xls_d_m_yy_____10100_251"/>
      <sheetName val="_Book1.xls__Book1.xls_d_m_y_118"/>
      <sheetName val="_Book1.xls_d_m_yy_____10100_252"/>
      <sheetName val="_Book1.xls_oPro_DOS_____wq1_101"/>
      <sheetName val="_Book1.xls_d_m_yy_____10100_253"/>
      <sheetName val="_Book1.xls__Book1.xls_d_m_y_119"/>
      <sheetName val="_Book1.xls_d_m_yy_____10100_254"/>
      <sheetName val="_Book1.xls_oPro_DOS_____wq1_102"/>
      <sheetName val="_Book1.xls_d_m_yy_____10100_255"/>
      <sheetName val="_Book1.xls__Book1.xls_d_m_y_120"/>
      <sheetName val="_Book1.xls_d_m_yy_____10100_256"/>
      <sheetName val="_Book1.xls_oPro_DOS_____wq1_103"/>
      <sheetName val="_Book1.xls_d_m_yy_____10100_257"/>
      <sheetName val="_Book1.xls__Book1.xls_d_m_y_121"/>
      <sheetName val="_Book1.xls_d_m_yy_____10100_258"/>
      <sheetName val="_Book1.xls_oPro_DOS_____wq1_104"/>
      <sheetName val="_Book1.xls_d_m_yy_____10100_259"/>
      <sheetName val="_Book1.xls__Book1.xls_d_m_y_122"/>
      <sheetName val="_Book1.xls_d_m_yy_____10100_260"/>
      <sheetName val="_Book1.xls_oPro_DOS_____wq1_105"/>
      <sheetName val="_Book1.xls_d_m_yy_____10100_261"/>
      <sheetName val="_Book1.xls__Book1.xls_d_m_y_123"/>
      <sheetName val="_Book1.xls_d_m_yy_____10100_262"/>
      <sheetName val="_Book1.xls_oPro_DOS_____wq1_106"/>
      <sheetName val="_Book1.xls_d_m_yy_____10100_263"/>
      <sheetName val="_Book1.xls__Book1.xls_d_m_y_124"/>
      <sheetName val="_Book1.xls_d_m_yy_____10100_264"/>
      <sheetName val="_Book1.xls_oPro_DOS_____wq1_107"/>
      <sheetName val="_Book1.xls_d_m_yy_____10100_265"/>
      <sheetName val="_Book1.xls__Book1.xls_d_m_y_125"/>
      <sheetName val="_Book1.xls_d_m_yy_____10100_268"/>
      <sheetName val="_Book1.xls_oPro_DOS_____wq1_109"/>
      <sheetName val="_Book1.xls_d_m_yy_____10100_269"/>
      <sheetName val="_Book1.xls__Book1.xls_d_m_y_127"/>
      <sheetName val="_Book1.xls_d_m_yy_____10100_284"/>
      <sheetName val="_Book1.xls_oPro_DOS_____wq1_117"/>
      <sheetName val="_Book1.xls_d_m_yy_____10100_285"/>
      <sheetName val="_Book1.xls__Book1.xls_d_m_y_135"/>
      <sheetName val="_Book1.xls_d_m_yy_____10100_270"/>
      <sheetName val="_Book1.xls_oPro_DOS_____wq1_110"/>
      <sheetName val="_Book1.xls_d_m_yy_____10100_271"/>
      <sheetName val="_Book1.xls__Book1.xls_d_m_y_128"/>
      <sheetName val="_Book1.xls_d_m_yy_____10100_272"/>
      <sheetName val="_Book1.xls_oPro_DOS_____wq1_111"/>
      <sheetName val="_Book1.xls_d_m_yy_____10100_273"/>
      <sheetName val="_Book1.xls__Book1.xls_d_m_y_129"/>
      <sheetName val="_Book1.xls_d_m_yy_____10100_274"/>
      <sheetName val="_Book1.xls_oPro_DOS_____wq1_112"/>
      <sheetName val="_Book1.xls_d_m_yy_____10100_275"/>
      <sheetName val="_Book1.xls__Book1.xls_d_m_y_130"/>
      <sheetName val="_Book1.xls_d_m_yy_____10100_276"/>
      <sheetName val="_Book1.xls_oPro_DOS_____wq1_113"/>
      <sheetName val="_Book1.xls_d_m_yy_____10100_277"/>
      <sheetName val="_Book1.xls__Book1.xls_d_m_y_131"/>
      <sheetName val="_Book1.xls_d_m_yy_____10100_278"/>
      <sheetName val="_Book1.xls_oPro_DOS_____wq1_114"/>
      <sheetName val="_Book1.xls_d_m_yy_____10100_279"/>
      <sheetName val="_Book1.xls__Book1.xls_d_m_y_132"/>
      <sheetName val="_Book1.xls_d_m_yy_____10100_280"/>
      <sheetName val="_Book1.xls_oPro_DOS_____wq1_115"/>
      <sheetName val="_Book1.xls_d_m_yy_____10100_281"/>
      <sheetName val="_Book1.xls__Book1.xls_d_m_y_133"/>
      <sheetName val="_Book1.xls_d_m_yy_____10100_282"/>
      <sheetName val="_Book1.xls_oPro_DOS_____wq1_116"/>
      <sheetName val="_Book1.xls_d_m_yy_____10100_283"/>
      <sheetName val="_Book1.xls__Book1.xls_d_m_y_134"/>
      <sheetName val="_Book1.xls_oPro_DOS_____wq1_118"/>
      <sheetName val="_Book1.xls_d_m_yy_____10100_292"/>
      <sheetName val="_Book1.xls_d_m_yy_____10100_293"/>
      <sheetName val="_Book1.xls__Book1.xls_d_m_y_139"/>
      <sheetName val="_Book1.xls_oPro_DOS_____wq1_121"/>
      <sheetName val="_Book1.xls_d_m_yy_____10100_288"/>
      <sheetName val="_Book1.xls_d_m_yy_____10100_289"/>
      <sheetName val="_Book1.xls__Book1.xls_d_m_y_137"/>
      <sheetName val="_Book1.xls_oPro_DOS_____wq1_119"/>
      <sheetName val="_Book1.xls_d_m_yy_____10100_290"/>
      <sheetName val="_Book1.xls_d_m_yy_____10100_291"/>
      <sheetName val="_Book1.xls__Book1.xls_d_m_y_138"/>
      <sheetName val="_Book1.xls_oPro_DOS_____wq1_120"/>
      <sheetName val="_Book1.xls_d_m_yy_____10100_298"/>
      <sheetName val="_Book1.xls_d_m_yy_____10100_299"/>
      <sheetName val="_Book1.xls_d_m_yy_____10100_294"/>
      <sheetName val="_Book1.xls_d_m_yy_____10100_295"/>
      <sheetName val="_Book1.xls_d_m_yy_____10100_296"/>
      <sheetName val="_Book1.xls_d_m_yy_____10100_297"/>
      <sheetName val="_Book1.xls_d_m_yy_____10100_312"/>
      <sheetName val="_Book1.xls_d_m_yy_____10100_313"/>
      <sheetName val="_Book1.xls__Book1.xls_d_m_y_149"/>
      <sheetName val="_Book1.xls_oPro_DOS_____wq1_131"/>
      <sheetName val="_Book1.xls__Book1.xls_d_m_y_140"/>
      <sheetName val="_Book1.xls_oPro_DOS_____wq1_122"/>
      <sheetName val="_Book1.xls__Book1.xls_d_m_y_141"/>
      <sheetName val="_Book1.xls_oPro_DOS_____wq1_123"/>
      <sheetName val="_Book1.xls__Book1.xls_d_m_y_142"/>
      <sheetName val="_Book1.xls_oPro_DOS_____wq1_124"/>
      <sheetName val="_Book1.xls_d_m_yy_____10100_300"/>
      <sheetName val="_Book1.xls_d_m_yy_____10100_301"/>
      <sheetName val="_Book1.xls__Book1.xls_d_m_y_143"/>
      <sheetName val="_Book1.xls_oPro_DOS_____wq1_125"/>
      <sheetName val="_Book1.xls_d_m_yy_____10100_302"/>
      <sheetName val="_Book1.xls_d_m_yy_____10100_303"/>
      <sheetName val="_Book1.xls__Book1.xls_d_m_y_144"/>
      <sheetName val="_Book1.xls_oPro_DOS_____wq1_126"/>
      <sheetName val="_Book1.xls_d_m_yy_____10100_304"/>
      <sheetName val="_Book1.xls_d_m_yy_____10100_305"/>
      <sheetName val="_Book1.xls__Book1.xls_d_m_y_145"/>
      <sheetName val="_Book1.xls_oPro_DOS_____wq1_127"/>
      <sheetName val="_Book1.xls_d_m_yy_____10100_306"/>
      <sheetName val="_Book1.xls_d_m_yy_____10100_307"/>
      <sheetName val="_Book1.xls__Book1.xls_d_m_y_146"/>
      <sheetName val="_Book1.xls_oPro_DOS_____wq1_128"/>
      <sheetName val="_Book1.xls_d_m_yy_____10100_308"/>
      <sheetName val="_Book1.xls_d_m_yy_____10100_309"/>
      <sheetName val="_Book1.xls__Book1.xls_d_m_y_147"/>
      <sheetName val="_Book1.xls_oPro_DOS_____wq1_129"/>
      <sheetName val="_Book1.xls_d_m_yy_____10100_310"/>
      <sheetName val="_Book1.xls_d_m_yy_____10100_311"/>
      <sheetName val="_Book1.xls__Book1.xls_d_m_y_148"/>
      <sheetName val="_Book1.xls_oPro_DOS_____wq1_130"/>
      <sheetName val="_Book1.xls_d_m_yy_____10100_334"/>
      <sheetName val="_Book1.xls_oPro_DOS_____wq1_142"/>
      <sheetName val="_Book1.xls_d_m_yy_____10100_335"/>
      <sheetName val="_Book1.xls__Book1.xls_d_m_y_160"/>
      <sheetName val="_Book1.xls_d_m_yy_____10100_314"/>
      <sheetName val="_Book1.xls_oPro_DOS_____wq1_132"/>
      <sheetName val="_Book1.xls_d_m_yy_____10100_315"/>
      <sheetName val="_Book1.xls__Book1.xls_d_m_y_150"/>
      <sheetName val="_Book1.xls_d_m_yy_____10100_316"/>
      <sheetName val="_Book1.xls_oPro_DOS_____wq1_133"/>
      <sheetName val="_Book1.xls_d_m_yy_____10100_317"/>
      <sheetName val="_Book1.xls__Book1.xls_d_m_y_151"/>
      <sheetName val="_Book1.xls_d_m_yy_____10100_318"/>
      <sheetName val="_Book1.xls_oPro_DOS_____wq1_134"/>
      <sheetName val="_Book1.xls_d_m_yy_____10100_319"/>
      <sheetName val="_Book1.xls__Book1.xls_d_m_y_152"/>
      <sheetName val="_Book1.xls_d_m_yy_____10100_320"/>
      <sheetName val="_Book1.xls_oPro_DOS_____wq1_135"/>
      <sheetName val="_Book1.xls_d_m_yy_____10100_321"/>
      <sheetName val="_Book1.xls__Book1.xls_d_m_y_153"/>
      <sheetName val="_Book1.xls_d_m_yy_____10100_322"/>
      <sheetName val="_Book1.xls_oPro_DOS_____wq1_136"/>
      <sheetName val="_Book1.xls_d_m_yy_____10100_323"/>
      <sheetName val="_Book1.xls__Book1.xls_d_m_y_154"/>
      <sheetName val="_Book1.xls_d_m_yy_____10100_324"/>
      <sheetName val="_Book1.xls_oPro_DOS_____wq1_137"/>
      <sheetName val="_Book1.xls_d_m_yy_____10100_325"/>
      <sheetName val="_Book1.xls__Book1.xls_d_m_y_155"/>
      <sheetName val="_Book1.xls_d_m_yy_____10100_326"/>
      <sheetName val="_Book1.xls_oPro_DOS_____wq1_138"/>
      <sheetName val="_Book1.xls_d_m_yy_____10100_327"/>
      <sheetName val="_Book1.xls__Book1.xls_d_m_y_156"/>
      <sheetName val="_Book1.xls_d_m_yy_____10100_328"/>
      <sheetName val="_Book1.xls_oPro_DOS_____wq1_139"/>
      <sheetName val="_Book1.xls_d_m_yy_____10100_329"/>
      <sheetName val="_Book1.xls__Book1.xls_d_m_y_157"/>
      <sheetName val="_Book1.xls_d_m_yy_____10100_330"/>
      <sheetName val="_Book1.xls_oPro_DOS_____wq1_140"/>
      <sheetName val="_Book1.xls_d_m_yy_____10100_331"/>
      <sheetName val="_Book1.xls__Book1.xls_d_m_y_158"/>
      <sheetName val="_Book1.xls_d_m_yy_____10100_332"/>
      <sheetName val="_Book1.xls_oPro_DOS_____wq1_141"/>
      <sheetName val="_Book1.xls_d_m_yy_____10100_333"/>
      <sheetName val="_Book1.xls__Book1.xls_d_m_y_159"/>
      <sheetName val="_Book1.xls_d_m_yy_____10100_336"/>
      <sheetName val="_Book1.xls_d_m_yy_____10100_337"/>
      <sheetName val="_Book1.xls__Book1.xls_d_m_y_161"/>
      <sheetName val="_Book1.xls_oPro_DOS_____wq1_143"/>
      <sheetName val="_Book1.xls_d_m_yy_____10100_344"/>
      <sheetName val="_Book1.xls_d_m_yy_____10100_345"/>
      <sheetName val="_Book1.xls__Book1.xls_d_m_y_165"/>
      <sheetName val="_Book1.xls_oPro_DOS_____wq1_147"/>
      <sheetName val="_Book1.xls_d_m_yy_____10100_342"/>
      <sheetName val="_Book1.xls_d_m_yy_____10100_343"/>
      <sheetName val="_Book1.xls__Book1.xls_d_m_y_164"/>
      <sheetName val="_Book1.xls_oPro_DOS_____wq1_146"/>
      <sheetName val="_Book1.xls_d_m_yy"/>
      <sheetName val="_Book1.xls_d_m_yy_____10100_338"/>
      <sheetName val="_Book1.xls_d_m_yy_____10100_339"/>
      <sheetName val="_Book1.xls__Book1.xls_d_m_y_162"/>
      <sheetName val="_Book1.xls_oPro_DOS_____wq1_144"/>
      <sheetName val="_Book1.xls_d_m_yy_____10100_340"/>
      <sheetName val="_Book1.xls_d_m_yy_____10100_341"/>
      <sheetName val="_Book1.xls__Book1.xls_d_m_y_163"/>
      <sheetName val="_Book1.xls_oPro_DOS_____wq1_145"/>
      <sheetName val="_Book1.xls_d_m_yy_____10100_358"/>
      <sheetName val="_Book1.xls_d_m_yy_____10100_359"/>
      <sheetName val="_Book1.xls__Book1.xls_d_m_y_172"/>
      <sheetName val="_Book1.xls_oPro_DOS_____wq1_154"/>
      <sheetName val="_Book1.xls_d_m_yy_____10100_346"/>
      <sheetName val="_Book1.xls_d_m_yy_____10100_347"/>
      <sheetName val="_Book1.xls__Book1.xls_d_m_y_166"/>
      <sheetName val="_Book1.xls_oPro_DOS_____wq1_148"/>
      <sheetName val="_Book1.xls_d_m_yy_____10100_348"/>
      <sheetName val="_Book1.xls_d_m_yy_____10100_349"/>
      <sheetName val="_Book1.xls__Book1.xls_d_m_y_167"/>
      <sheetName val="_Book1.xls_oPro_DOS_____wq1_149"/>
      <sheetName val="_Book1.xls_d_m_yy_____10100_350"/>
      <sheetName val="_Book1.xls_d_m_yy_____10100_351"/>
      <sheetName val="_Book1.xls__Book1.xls_d_m_y_168"/>
      <sheetName val="_Book1.xls_oPro_DOS_____wq1_150"/>
      <sheetName val="_Book1.xls_d_m_yy_____10100_352"/>
      <sheetName val="_Book1.xls_d_m_yy_____10100_353"/>
      <sheetName val="_Book1.xls__Book1.xls_d_m_y_169"/>
      <sheetName val="_Book1.xls_oPro_DOS_____wq1_151"/>
      <sheetName val="_Book1.xls_d_m_yy_____10100_354"/>
      <sheetName val="_Book1.xls_d_m_yy_____10100_355"/>
      <sheetName val="_Book1.xls__Book1.xls_d_m_y_170"/>
      <sheetName val="_Book1.xls_oPro_DOS_____wq1_152"/>
      <sheetName val="_Book1.xls_d_m_yy_____10100_356"/>
      <sheetName val="_Book1.xls_d_m_yy_____10100_357"/>
      <sheetName val="_Book1.xls__Book1.xls_d_m_y_171"/>
      <sheetName val="_Book1.xls_oPro_DOS_____wq1_153"/>
      <sheetName val="_Book1.xls_d_m_yy_____10100_362"/>
      <sheetName val="_Book1.xls_d_m_yy_____10100_363"/>
      <sheetName val="_Book1.xls_oPro_DOS_____wq1_156"/>
      <sheetName val="_Book1.xls__Book1.xls_d_m_y_174"/>
      <sheetName val="_Book1.xls_d_m_yy_____10100_360"/>
      <sheetName val="_Book1.xls_d_m_yy_____10100_361"/>
      <sheetName val="_Book1.xls_oPro_DOS_____wq1_155"/>
      <sheetName val="_Book1.xls__Book1.xls_d_m_y_173"/>
      <sheetName val="_Book1.xls_d_m_yy_____10100_364"/>
      <sheetName val="_Book1.xls_d_m_yy_____10100_365"/>
      <sheetName val="_Book1.xls__Book1.xls_d_m_y_175"/>
      <sheetName val="_Book1.xls_oPro_DOS_____wq1_157"/>
      <sheetName val="_Book1.xls_d_m_yy_____10100_372"/>
      <sheetName val="_Book1.xls_d_m_yy_____10100_373"/>
      <sheetName val="_Book1.xls_oPro_DOS_____wq1_161"/>
      <sheetName val="_Book1.xls__Book1.xls_d_m_y_179"/>
      <sheetName val="_Book1.xls_d_m_yy_____10100_366"/>
      <sheetName val="_Book1.xls_d_m_yy_____10100_367"/>
      <sheetName val="_Book1.xls_oPro_DOS_____wq1_158"/>
      <sheetName val="_Book1.xls__Book1.xls_d_m_y_176"/>
      <sheetName val="_Book1.xls_d_m_yy_____10100_368"/>
      <sheetName val="_Book1.xls_d_m_yy_____10100_369"/>
      <sheetName val="_Book1.xls_oPro_DOS_____wq1_159"/>
      <sheetName val="_Book1.xls__Book1.xls_d_m_y_177"/>
      <sheetName val="_Book1.xls_d_m_yy_____10100_370"/>
      <sheetName val="_Book1.xls_d_m_yy_____10100_371"/>
      <sheetName val="_Book1.xls_oPro_DOS_____wq1_160"/>
      <sheetName val="_Book1.xls__Book1.xls_d_m_y_178"/>
      <sheetName val="_Book1.xls_d_m_yy_____10100_374"/>
      <sheetName val="_Book1.xls_d_m_yy_____10100_375"/>
      <sheetName val="_Book1.xls_oPro_DOS_____wq1_162"/>
      <sheetName val="_Book1.xls__Book1.xls_d_m_y_180"/>
      <sheetName val="_Book1.xls_d_m_yy_____10100_380"/>
      <sheetName val="_Book1.xls_d_m_yy_____10100_381"/>
      <sheetName val="_Book1.xls__Book1.xls_d_m_y_183"/>
      <sheetName val="_Book1.xls_oPro_DOS_____wq1_165"/>
      <sheetName val="_Book1.xls_d_m_yy_____10100_376"/>
      <sheetName val="_Book1.xls_d_m_yy_____10100_377"/>
      <sheetName val="_Book1.xls__Book1.xls_d_m_y_181"/>
      <sheetName val="_Book1.xls_oPro_DOS_____wq1_163"/>
      <sheetName val="_Book1.xls_d_m_yy_____10100_378"/>
      <sheetName val="_Book1.xls_d_m_yy_____10100_379"/>
      <sheetName val="_Book1.xls__Book1.xls_d_m_y_182"/>
      <sheetName val="_Book1.xls_oPro_DOS_____wq1_164"/>
      <sheetName val="_Book1.xls_d_m_yy_____10100_392"/>
      <sheetName val="_Book1.xls_d_m_yy_____10100_393"/>
      <sheetName val="_Book1.xls__Book1.xls_d_m_y_189"/>
      <sheetName val="_Book1.xls_oPro_DOS_____wq1_171"/>
      <sheetName val="_Book1.xls_d_m_yy_____10100_382"/>
      <sheetName val="_Book1.xls_d_m_yy_____10100_383"/>
      <sheetName val="_Book1.xls__Book1.xls_d_m_y_184"/>
      <sheetName val="_Book1.xls_oPro_DOS_____wq1_166"/>
      <sheetName val="_Book1.xls_d_m_yy_____10100_386"/>
      <sheetName val="_Book1.xls_d_m_yy_____10100_387"/>
      <sheetName val="_Book1.xls__Book1.xls_d_m_y_186"/>
      <sheetName val="_Book1.xls_oPro_DOS_____wq1_168"/>
      <sheetName val="_Book1.xls_d_m_yy_____10100_384"/>
      <sheetName val="_Book1.xls_d_m_yy_____10100_385"/>
      <sheetName val="_Book1.xls__Book1.xls_d_m_y_185"/>
      <sheetName val="_Book1.xls_oPro_DOS_____wq1_167"/>
      <sheetName val="_Book1.xls_d_m_yy_____10100_388"/>
      <sheetName val="_Book1.xls_d_m_yy_____10100_389"/>
      <sheetName val="_Book1.xls__Book1.xls_d_m_y_187"/>
      <sheetName val="_Book1.xls_oPro_DOS_____wq1_169"/>
      <sheetName val="_Book1.xls_d_m_yy_____10100_390"/>
      <sheetName val="_Book1.xls_d_m_yy_____10100_391"/>
      <sheetName val="_Book1.xls__Book1.xls_d_m_y_188"/>
      <sheetName val="_Book1.xls_oPro_DOS_____wq1_170"/>
      <sheetName val="_Book1.xls_d_m_yy_____10100_398"/>
      <sheetName val="_Book1.xls_d_m_yy_____10100_399"/>
      <sheetName val="_Book1.xls__Book1.xls_d_m_y_192"/>
      <sheetName val="_Book1.xls_oPro_DOS_____wq1_174"/>
      <sheetName val="_Book1.xls_d_m_yy_____10100_394"/>
      <sheetName val="_Book1.xls_d_m_yy_____10100_395"/>
      <sheetName val="_Book1.xls__Book1.xls_d_m_y_190"/>
      <sheetName val="_Book1.xls_oPro_DOS_____wq1_172"/>
      <sheetName val="_Book1.xls_d_m_yy_____10100_396"/>
      <sheetName val="_Book1.xls_d_m_yy_____10100_397"/>
      <sheetName val="_Book1.xls__Book1.xls_d_m_y_191"/>
      <sheetName val="_Book1.xls_oPro_DOS_____wq1_173"/>
      <sheetName val="_Book1.xls_d_m_yy_____10100_400"/>
      <sheetName val="_Book1.xls_d_m_yy_____10100_401"/>
      <sheetName val="_Book1.xls__Book1.xls_d_m_y_193"/>
      <sheetName val="_Book1.xls_oPro_DOS_____wq1_175"/>
      <sheetName val="_Book1.xls_oPro_DOS_____wq1_197"/>
      <sheetName val="_Book1.xls_d_m_yy_____10100_444"/>
      <sheetName val="_Book1.xls_d_m_yy_____10100_445"/>
      <sheetName val="_Book1.xls__Book1.xls_d_m_y_215"/>
      <sheetName val="_Book1.xls_d_m_yy_____10100_410"/>
      <sheetName val="_Book1.xls_d_m_yy_____10100_411"/>
      <sheetName val="_Book1.xls__Book1.xls_d_m_y_198"/>
      <sheetName val="_Book1.xls_oPro_DOS_____wq1_180"/>
      <sheetName val="_Book1.xls_d_m_yy_____10100_404"/>
      <sheetName val="_Book1.xls_d_m_yy_____10100_405"/>
      <sheetName val="_Book1.xls__Book1.xls_d_m_y_195"/>
      <sheetName val="_Book1.xls_oPro_DOS_____wq1_177"/>
      <sheetName val="_Book1.xls_d_m_yy_____10100_402"/>
      <sheetName val="_Book1.xls_d_m_yy_____10100_403"/>
      <sheetName val="_Book1.xls__Book1.xls_d_m_y_194"/>
      <sheetName val="_Book1.xls_oPro_DOS_____wq1_176"/>
      <sheetName val="_Book1.xls_d_m_yy_____10100_406"/>
      <sheetName val="_Book1.xls_d_m_yy_____10100_407"/>
      <sheetName val="_Book1.xls__Book1.xls_d_m_y_196"/>
      <sheetName val="_Book1.xls_oPro_DOS_____wq1_178"/>
      <sheetName val="_Book1.xls_d_m_yy_____10100_408"/>
      <sheetName val="_Book1.xls_d_m_yy_____10100_409"/>
      <sheetName val="_Book1.xls__Book1.xls_d_m_y_197"/>
      <sheetName val="_Book1.xls_oPro_DOS_____wq1_179"/>
      <sheetName val="_Book1.xls_d_m_yy_____10100_420"/>
      <sheetName val="_Book1.xls_d_m_yy_____10100_421"/>
      <sheetName val="_Book1.xls__Book1.xls_d_m_y_203"/>
      <sheetName val="_Book1.xls_oPro_DOS_____wq1_185"/>
      <sheetName val="_Book1.xls_d_m_yy_____10100_412"/>
      <sheetName val="_Book1.xls_d_m_yy_____10100_413"/>
      <sheetName val="_Book1.xls__Book1.xls_d_m_y_199"/>
      <sheetName val="_Book1.xls_oPro_DOS_____wq1_181"/>
      <sheetName val="_Book1.xls_d_m_yy_____10100_414"/>
      <sheetName val="_Book1.xls_d_m_yy_____10100_415"/>
      <sheetName val="_Book1.xls__Book1.xls_d_m_y_200"/>
      <sheetName val="_Book1.xls_oPro_DOS_____wq1_182"/>
      <sheetName val="_Book1.xls_d_m_yy_____10100_416"/>
      <sheetName val="_Book1.xls_d_m_yy_____10100_417"/>
      <sheetName val="_Book1.xls__Book1.xls_d_m_y_201"/>
      <sheetName val="_Book1.xls_oPro_DOS_____wq1_183"/>
      <sheetName val="_Book1.xls_d_m_yy_____10100_418"/>
      <sheetName val="_Book1.xls_d_m_yy_____10100_419"/>
      <sheetName val="_Book1.xls__Book1.xls_d_m_y_202"/>
      <sheetName val="_Book1.xls_oPro_DOS_____wq1_184"/>
      <sheetName val="_Book1.xls_d_m_yy_____10100_422"/>
      <sheetName val="_Book1.xls_d_m_yy_____10100_423"/>
      <sheetName val="_Book1.xls__Book1.xls_d_m_y_204"/>
      <sheetName val="_Book1.xls_oPro_DOS_____wq1_186"/>
      <sheetName val="_Book1.xls_d_m_yy_____10100_428"/>
      <sheetName val="_Book1.xls_d_m_yy_____10100_429"/>
      <sheetName val="_Book1.xls__Book1.xls_d_m_y_207"/>
      <sheetName val="_Book1.xls_oPro_DOS_____wq1_189"/>
      <sheetName val="_Book1.xls_d_m_yy_____10100_424"/>
      <sheetName val="_Book1.xls_d_m_yy_____10100_425"/>
      <sheetName val="_Book1.xls__Book1.xls_d_m_y_205"/>
      <sheetName val="_Book1.xls_oPro_DOS_____wq1_187"/>
      <sheetName val="_Book1.xls_d_m_yy_____10100_426"/>
      <sheetName val="_Book1.xls_d_m_yy_____10100_427"/>
      <sheetName val="_Book1.xls__Book1.xls_d_m_y_206"/>
      <sheetName val="_Book1.xls_oPro_DOS_____wq1_188"/>
      <sheetName val="_Book1.xls_d_m_yy_____10100_430"/>
      <sheetName val="_Book1.xls_d_m_yy_____10100_431"/>
      <sheetName val="_Book1.xls__Book1.xls_d_m_y_208"/>
      <sheetName val="_Book1.xls_oPro_DOS_____wq1_190"/>
      <sheetName val="_Book1.xls_d_m_yy_____10100_436"/>
      <sheetName val="_Book1.xls_oPro_DOS_____wq1_193"/>
      <sheetName val="_Book1.xls_d_m_yy_____10100_437"/>
      <sheetName val="_Book1.xls__Book1.xls_d_m_y_211"/>
      <sheetName val="_Book1.xls_d_m_yy_____10100_432"/>
      <sheetName val="_Book1.xls_oPro_DOS_____wq1_191"/>
      <sheetName val="_Book1.xls_d_m_yy_____10100_433"/>
      <sheetName val="_Book1.xls__Book1.xls_d_m_y_209"/>
      <sheetName val="_Book1.xls_d_m_yy_____10100_434"/>
      <sheetName val="_Book1.xls_oPro_DOS_____wq1_192"/>
      <sheetName val="_Book1.xls_d_m_yy_____10100_435"/>
      <sheetName val="_Book1.xls__Book1.xls_d_m_y_210"/>
      <sheetName val="_Book1.xls_d_m_yy_____10100_442"/>
      <sheetName val="_Book1.xls_d_m_yy_____10100_443"/>
      <sheetName val="_Book1.xls_oPro_DOS_____wq1_196"/>
      <sheetName val="_Book1.xls__Book1.xls_d_m_y_214"/>
      <sheetName val="_Book1.xls_d_m_yy_____10100_438"/>
      <sheetName val="_Book1.xls_d_m_yy_____10100_439"/>
      <sheetName val="_Book1.xls_oPro_DOS_____wq1_194"/>
      <sheetName val="_Book1.xls__Book1.xls_d_m_y_212"/>
      <sheetName val="_Book1.xls_d_m_yy_____10100_440"/>
      <sheetName val="_Book1.xls_d_m_yy_____10100_441"/>
      <sheetName val="_Book1.xls_oPro_DOS_____wq1_195"/>
      <sheetName val="_Book1.xls__Book1.xls_d_m_y_213"/>
      <sheetName val="_Book1.xls_d_m_yy_____10100_464"/>
      <sheetName val="_Book1.xls_d_m_yy_____10100_465"/>
      <sheetName val="_Book1.xls_oPro_DOS_____wq1_207"/>
      <sheetName val="_Book1.xls__Book1.xls_d_m_y_225"/>
      <sheetName val="_Book1.xls_d_m_yy_____10100_446"/>
      <sheetName val="_Book1.xls_d_m_yy_____10100_447"/>
      <sheetName val="_Book1.xls_oPro_DOS_____wq1_198"/>
      <sheetName val="_Book1.xls__Book1.xls_d_m_y_216"/>
      <sheetName val="_Book1.xls_d_m_yy_____10100_448"/>
      <sheetName val="_Book1.xls_d_m_yy_____10100_449"/>
      <sheetName val="_Book1.xls_oPro_DOS_____wq1_199"/>
      <sheetName val="_Book1.xls__Book1.xls_d_m_y_217"/>
      <sheetName val="_Book1.xls_d_m_yy_____10100_450"/>
      <sheetName val="_Book1.xls_d_m_yy_____10100_451"/>
      <sheetName val="_Book1.xls_oPro_DOS_____wq1_200"/>
      <sheetName val="_Book1.xls__Book1.xls_d_m_y_218"/>
      <sheetName val="_Book1.xls_d_m_yy_____10100_452"/>
      <sheetName val="_Book1.xls_d_m_yy_____10100_453"/>
      <sheetName val="_Book1.xls_oPro_DOS_____wq1_201"/>
      <sheetName val="_Book1.xls__Book1.xls_d_m_y_219"/>
      <sheetName val="_Book1.xls_d_m_yy_____10100_454"/>
      <sheetName val="_Book1.xls_d_m_yy_____10100_455"/>
      <sheetName val="_Book1.xls_oPro_DOS_____wq1_202"/>
      <sheetName val="_Book1.xls__Book1.xls_d_m_y_220"/>
      <sheetName val="_Book1.xls_d_m_yy_____10100_456"/>
      <sheetName val="_Book1.xls_d_m_yy_____10100_457"/>
      <sheetName val="_Book1.xls_oPro_DOS_____wq1_203"/>
      <sheetName val="_Book1.xls__Book1.xls_d_m_y_221"/>
      <sheetName val="_Book1.xls_d_m_yy_____10100_458"/>
      <sheetName val="_Book1.xls_d_m_yy_____10100_459"/>
      <sheetName val="_Book1.xls_oPro_DOS_____wq1_204"/>
      <sheetName val="_Book1.xls__Book1.xls_d_m_y_222"/>
      <sheetName val="_Book1.xls_d_m_yy_____10100_460"/>
      <sheetName val="_Book1.xls_d_m_yy_____10100_461"/>
      <sheetName val="_Book1.xls_oPro_DOS_____wq1_205"/>
      <sheetName val="_Book1.xls__Book1.xls_d_m_y_223"/>
      <sheetName val="_Book1.xls_d_m_yy_____10100_462"/>
      <sheetName val="_Book1.xls_d_m_yy_____10100_463"/>
      <sheetName val="_Book1.xls_oPro_DOS_____wq1_206"/>
      <sheetName val="_Book1.xls__Book1.xls_d_m_y_224"/>
      <sheetName val="_Book1.xls_d_m_yy_____10100_470"/>
      <sheetName val="_Book1.xls_d_m_yy_____10100_471"/>
      <sheetName val="_Book1.xls_oPro_DOS_____wq1_210"/>
      <sheetName val="_Book1.xls__Book1.xls_d_m_y_228"/>
      <sheetName val="_Book1.xls_d_m_yy_____10100_484"/>
      <sheetName val="_Book1.xls_d_m_yy_____10100_485"/>
      <sheetName val="_Book1.xls_oPro_DOS_____wq1_217"/>
      <sheetName val="_Book1.xls__Book1.xls_d_m_y_235"/>
      <sheetName val="_Book1.xls_d_m_yy_____10100_472"/>
      <sheetName val="_Book1.xls_d_m_yy_____10100_473"/>
      <sheetName val="_Book1.xls_oPro_DOS_____wq1_211"/>
      <sheetName val="_Book1.xls__Book1.xls_d_m_y_229"/>
      <sheetName val="_Book1.xls_d_m_yy_____10100_478"/>
      <sheetName val="_Book1.xls_d_m_yy_____10100_479"/>
      <sheetName val="_Book1.xls_oPro_DOS_____wq1_214"/>
      <sheetName val="_Book1.xls__Book1.xls_d_m_y_232"/>
      <sheetName val="_Book1.xls_d_m_yy_____10100_474"/>
      <sheetName val="_Book1.xls_d_m_yy_____10100_475"/>
      <sheetName val="_Book1.xls_oPro_DOS_____wq1_212"/>
      <sheetName val="_Book1.xls__Book1.xls_d_m_y_230"/>
      <sheetName val="_Book1.xls_d_m_yy_____10100_476"/>
      <sheetName val="_Book1.xls_d_m_yy_____10100_477"/>
      <sheetName val="_Book1.xls_oPro_DOS_____wq1_213"/>
      <sheetName val="_Book1.xls__Book1.xls_d_m_y_231"/>
      <sheetName val="_Book1.xls_d_m_yy_____10100_480"/>
      <sheetName val="_Book1.xls_d_m_yy_____10100_481"/>
      <sheetName val="_Book1.xls_oPro_DOS_____wq1_215"/>
      <sheetName val="_Book1.xls__Book1.xls_d_m_y_233"/>
      <sheetName val="_Book1.xls_d_m_yy_____10100_482"/>
      <sheetName val="_Book1.xls_d_m_yy_____10100_483"/>
      <sheetName val="_Book1.xls_oPro_DOS_____wq1_216"/>
      <sheetName val="_Book1.xls__Book1.xls_d_m_y_234"/>
      <sheetName val="_Book1.xls_d_m_yy__x0013__$-1010000_d"/>
      <sheetName val="_Book1.xls_oPro_DOS) (_.wq1)CSV"/>
      <sheetName val="_Book1.xls_d_m_yy_____10100_486"/>
      <sheetName val="_Book1.xls_d_m_yy_____10100_487"/>
      <sheetName val="_Book1.xls_oPro_DOS_____wq1_218"/>
      <sheetName val="_Book1.xls__Book1.xls_d_m_y_236"/>
      <sheetName val="_Book1.xls_d_m_yy_____10100_490"/>
      <sheetName val="_Book1.xls_d_m_yy_____10100_491"/>
      <sheetName val="_Book1.xls_oPro_DOS_____wq1_220"/>
      <sheetName val="_Book1.xls__Book1.xls_d_m_y_238"/>
      <sheetName val="_Book1.xls_d_m_yy_____10100_488"/>
      <sheetName val="_Book1.xls_d_m_yy_____10100_489"/>
      <sheetName val="_Book1.xls_oPro_DOS_____wq1_219"/>
      <sheetName val="_Book1.xls__Book1.xls_d_m_y_237"/>
      <sheetName val="_Book1.xls_d_m_yy_____10100_500"/>
      <sheetName val="_Book1.xls_d_m_yy_____10100_501"/>
      <sheetName val="_Book1.xls_oPro_DOS_____wq1_225"/>
      <sheetName val="_Book1.xls__Book1.xls_d_m_y_243"/>
      <sheetName val="_Book1.xls_d_m_yy_____10100_492"/>
      <sheetName val="_Book1.xls_d_m_yy_____10100_493"/>
      <sheetName val="_Book1.xls_oPro_DOS_____wq1_221"/>
      <sheetName val="_Book1.xls__Book1.xls_d_m_y_239"/>
      <sheetName val="_Book1.xls_d_m_yy_____10100_494"/>
      <sheetName val="_Book1.xls_d_m_yy_____10100_495"/>
      <sheetName val="_Book1.xls_oPro_DOS_____wq1_222"/>
      <sheetName val="_Book1.xls__Book1.xls_d_m_y_240"/>
      <sheetName val="_Book1.xls_d_m_yy_____10100_496"/>
      <sheetName val="_Book1.xls_d_m_yy_____10100_497"/>
      <sheetName val="_Book1.xls_oPro_DOS_____wq1_223"/>
      <sheetName val="_Book1.xls__Book1.xls_d_m_y_241"/>
      <sheetName val="_Book1.xls_d_m_yy_____10100_498"/>
      <sheetName val="_Book1.xls_d_m_yy_____10100_499"/>
      <sheetName val="_Book1.xls_oPro_DOS_____wq1_224"/>
      <sheetName val="_Book1.xls__Book1.xls_d_m_y_242"/>
      <sheetName val="_Book1.xls_d_m_yy_____10100_504"/>
      <sheetName val="_Book1.xls_d_m_yy_____10100_505"/>
      <sheetName val="_Book1.xls_oPro_DOS_____wq1_227"/>
      <sheetName val="_Book1.xls__Book1.xls_d_m_y_245"/>
      <sheetName val="_Book1.xls_d_m_yy_____10100_502"/>
      <sheetName val="_Book1.xls_d_m_yy_____10100_503"/>
      <sheetName val="_Book1.xls_oPro_DOS_____wq1_226"/>
      <sheetName val="_Book1.xls__Book1.xls_d_m_y_244"/>
      <sheetName val="_Book1.xls_d_m_yy_____10100_506"/>
      <sheetName val="_Book1.xls_d_m_yy_____10100_507"/>
      <sheetName val="_Book1.xls_oPro_DOS_____wq1_228"/>
      <sheetName val="_Book1.xls__Book1.xls_d_m_y_246"/>
      <sheetName val="_Book1.xls_d_m_yy_____10100_508"/>
      <sheetName val="_Book1.xls_d_m_yy_____10100_509"/>
      <sheetName val="_Book1.xls_oPro_DOS_____wq1_229"/>
      <sheetName val="_Book1.xls__Book1.xls_d_m_y_247"/>
      <sheetName val="2_대외공문5"/>
      <sheetName val="Value_Analysis_-_Sheet_14"/>
      <sheetName val="외주현황_wq13"/>
      <sheetName val="PRESS_DATA3"/>
      <sheetName val="JT3_0견적-구14"/>
      <sheetName val="진행_DATA_(2)4"/>
      <sheetName val="FUEL_FILLER4"/>
      <sheetName val="팀별_합계3"/>
      <sheetName val="PILOT_APP_3"/>
      <sheetName val="J150_승인진도관리_LIST4"/>
      <sheetName val="TOTAL_LIST3"/>
      <sheetName val="FTR_MACRo3"/>
      <sheetName val="Price_Range3"/>
      <sheetName val="GB-IC_Villingen_GG3"/>
      <sheetName val="INHOUSE_ITEMS4"/>
      <sheetName val="Sheet1_(2)3"/>
      <sheetName val="06_10-07_8_actual3"/>
      <sheetName val="cover_3"/>
      <sheetName val="제출_(2)3"/>
      <sheetName val="▣_SEAT_ASSY3"/>
      <sheetName val="2_????4"/>
      <sheetName val="2_´ë¿Ü°ø¹®3"/>
      <sheetName val="Production_Plan13"/>
      <sheetName val="MAST_S3"/>
      <sheetName val="금형개발_4"/>
      <sheetName val="CH'K_P(A)4"/>
      <sheetName val="CH'K_P(B)4"/>
      <sheetName val="FMEA_W_S(HU)4"/>
      <sheetName val="FMEA_W_S(S_W)4"/>
      <sheetName val="_mdb,*_htm,*_html,*_pub);웹_페이지4"/>
      <sheetName val="부품특성2_4"/>
      <sheetName val="SPARE_PART(기계부)3"/>
      <sheetName val="SPARE_PART(전기부)3"/>
      <sheetName val="소모_공구3"/>
      <sheetName val="우일_FA(납땜),아이제_코리아(마킹),반도상사(도장)3"/>
      <sheetName val="10_21이후_(최종본)3"/>
      <sheetName val="List(Item별)_(10_21회의록_근거)3"/>
      <sheetName val="10_21이후3"/>
      <sheetName val="10_20까지3"/>
      <sheetName val="25_32_343"/>
      <sheetName val="List(Item별)_(하나모듈)3"/>
      <sheetName val="ㅊ_ㅔㅁㅇ4"/>
      <sheetName val="¿ÜÁÖÇöÈ²_wq13"/>
      <sheetName val="FR_HR(A-LEA)3"/>
      <sheetName val="FR_HR(VINYL)3"/>
      <sheetName val="RR_세부3"/>
      <sheetName val="bleĤģ서식을_ĨĥħĦ3"/>
      <sheetName val="bleĤģ??????서식을_Ĩĥ????ħĦ??????률3"/>
      <sheetName val="bleĤģ서식을_ĨĥħĦ?률?며?을_변경īĪ용?ĭĬ_끌3"/>
      <sheetName val="bleĤģ서식을_ĨĥħĦ?률?3"/>
      <sheetName val="2_____4"/>
      <sheetName val="1_변경범위3"/>
      <sheetName val="3_일반사상3"/>
      <sheetName val="dd_mmmm_yyyy3"/>
      <sheetName val="bleĤģ______서식을_Ĩĥ____ħĦ______률3"/>
      <sheetName val="bleĤģ서식을_ĨĥħĦ_률_며_을_변경īĪ용_ĭĬ_끌3"/>
      <sheetName val="bleĤģ서식을_ĨĥħĦ_률_3"/>
      <sheetName val="팀별_내역3"/>
      <sheetName val="_계산(&amp;E)________________중지(&amp;A)_3"/>
      <sheetName val="사용하십시오_인터넷_주소_'|'이(가)_잘못되었습니다_3"/>
      <sheetName val="되게_합니다_선택한_WordArt_개체의_왼쪽에_텍스트3"/>
      <sheetName val="회색조_이미지로_변환합니다_선택한_그림을_흑백_이미지로3"/>
      <sheetName val="Sheet1_(3)3"/>
      <sheetName val="1의_공정능력3"/>
      <sheetName val="1st_Gear3"/>
      <sheetName val="1st_Gear_(2)3"/>
      <sheetName val="차체부품_INS_REPORT(갑)4"/>
      <sheetName val="FRAME_SIDE_INR_ROOF3"/>
      <sheetName val="dddd,_dd&quot;_de_&quot;mmmm&quot;_de_&quot;yyyy3"/>
      <sheetName val="5_세운W-A3"/>
      <sheetName val="자산대형_완료3"/>
      <sheetName val="별도투자가_있을때3"/>
      <sheetName val="Sheet6_(3)3"/>
      <sheetName val="DBL_LPG시험3"/>
      <sheetName val="full_(2)4"/>
      <sheetName val="내수1_8GL3"/>
      <sheetName val="LX3_0_RR3"/>
      <sheetName val="bleĤģ?서식을_Ĩĥ?ħĦ?률?며?을_변경īĪ?용?ĭ3"/>
      <sheetName val="셀간_이동3"/>
      <sheetName val="bleĤģ서식을_ĨĥħĦ률며을_변경īĪ용ĭĬ_끌어_에서3"/>
      <sheetName val="T255_가격현황3"/>
      <sheetName val="되게_합니다_셏택한_WordArt_개체의_왼쪽에_텍스트3"/>
      <sheetName val="B)___文字方向(&amp;X)___项目符号和编号(&amp;N)___3"/>
      <sheetName val="-INR_BUTN3"/>
      <sheetName val="Book1_xls3"/>
      <sheetName val="Documents_and_Settings\kihoon\3"/>
      <sheetName val="omctl32_dll3"/>
      <sheetName val="第26期基础题2-chrisfang_xls3"/>
      <sheetName val="uments_and_Settings\원진산업_진천공장_4"/>
      <sheetName val="nd_Settings\원진산업_진천공장_1\My_Doc3"/>
      <sheetName val="소상_&quot;1&quot;3"/>
      <sheetName val="BAL_(TTL)3"/>
      <sheetName val="1~3월_지시사항3"/>
      <sheetName val="Documents_and_Settings_kihoon_3"/>
      <sheetName val="=C:=C:\Documents_and_Settings\5"/>
      <sheetName val="Value_3"/>
      <sheetName val="uments_and_Settings_원진산업_진천공장_4"/>
      <sheetName val="nd_Settings_원진산업_진천공장_1_My_Doc3"/>
      <sheetName val="Random_Weibull3"/>
      <sheetName val="CARPET_(ACTUAL)-bond3"/>
      <sheetName val="RM_DETAILS3"/>
      <sheetName val="안양블루몬테_약도3"/>
      <sheetName val="RR_테마별구상서113"/>
      <sheetName val="RR_테마별구상서123"/>
      <sheetName val="RR_테마별구상서133"/>
      <sheetName val="RR_테마별구상서143"/>
      <sheetName val="RR_테마별구상서153"/>
      <sheetName val="RR_테마별구상서163"/>
      <sheetName val="THEME_CODE4"/>
      <sheetName val="CR_CODE4"/>
      <sheetName val="EFB_(2)3"/>
      <sheetName val="HP_(2)3"/>
      <sheetName val="PART별개발계획서_(2)3"/>
      <sheetName val="표지_(2)3"/>
      <sheetName val="목차_(2)3"/>
      <sheetName val="TB-ITEM현황_(2)3"/>
      <sheetName val="4M_(우영)_(2)3"/>
      <sheetName val="10월금형개발_(6)3"/>
      <sheetName val="조립_CT3"/>
      <sheetName val="Sheet3_(2)3"/>
      <sheetName val="금문산업HOOD_MOLDG현황3"/>
      <sheetName val="P2__PP-05_04_20033"/>
      <sheetName val="S_BDW_(2)3"/>
      <sheetName val="JM_D검사기준3"/>
      <sheetName val="Y7304_샵밴3"/>
      <sheetName val="=C:=C:\Documents_and_Settings\6"/>
      <sheetName val="검사성적서_(외관)3"/>
      <sheetName val="?=C:=C:\Documents_and_Settings3"/>
      <sheetName val="[Book1_xls]d_m_yy_____101000_30"/>
      <sheetName val="[Book1_xls]d_m_yy_____101000_31"/>
      <sheetName val="REGORIANր_GREGORIANHIJRI哌3"/>
      <sheetName val="REGORIAN?ր?_GREGORIAN?HIJRI?哌3"/>
      <sheetName val="Ɛ䳐믱__x000a_Ā狜Ĝ쀤3"/>
      <sheetName val="Ɛ䳐믱__x000a_ǀ믥힨믪ꇸ쀫3"/>
      <sheetName val="矏࿠벒М_x000a__턈벒릨뱩К턈3"/>
      <sheetName val="ts_and_Settings\MYHOME\바탕_화면2"/>
      <sheetName val="[Book1_xls]d_m_yy_____101000017"/>
      <sheetName val="[Book1_xls]d_m_yy_____101000018"/>
      <sheetName val="[Book1_xls][Book1_xls]d_m_yy__5"/>
      <sheetName val="[Book1_xls]d_m_yy_____101000019"/>
      <sheetName val="[Book1_xls]d_m_yy_____101000020"/>
      <sheetName val="[Book1_xls]d_m_yy_____101000021"/>
      <sheetName val="[Book1_xls]d_m_yy_____101000022"/>
      <sheetName val="[Book1_xls]d_m_yy_____101000_32"/>
      <sheetName val="[Book1_xls]d_m_yy_____101000_33"/>
      <sheetName val="[Book1_xls]d_m_yy_____101000023"/>
      <sheetName val="[Book1_xls]d_m_yy_____101000024"/>
      <sheetName val="[Book1_xls]d_m_yy_____101000_34"/>
      <sheetName val="[Book1_xls]d_m_yy_____101000_35"/>
      <sheetName val="[Book1_xls][Book1_xls]d_m_yy__6"/>
      <sheetName val="[Book1_xls]d_m_yy_____101000_36"/>
      <sheetName val="[Book1_xls]d_m_yy_____101000_37"/>
      <sheetName val="[Book1_xls]d_m_yy_____101000_38"/>
      <sheetName val="[Book1_xls]d_m_yy_____101000_39"/>
      <sheetName val="[Book1_xls]d_m_yy_____101000_40"/>
      <sheetName val="[Book1_xls]d_m_yy_____101000_41"/>
      <sheetName val="[Book1_xls]d_m_yy_____101000_42"/>
      <sheetName val="[Book1_xls]d_m_yy_____101000_43"/>
      <sheetName val="[Book1_xls]d_m_yy_____101000_44"/>
      <sheetName val="[Book1_xls]d_m_yy_____101000_45"/>
      <sheetName val="[Book1_xls][Book1_xls]d_m_yy_18"/>
      <sheetName val="공통_(2)"/>
      <sheetName val="[Book1_xls][Book1_xls]d/m/yy["/>
      <sheetName val="Car_Costs"/>
      <sheetName val="열지말것(수정불가)_(2)"/>
      <sheetName val="LB_Plan_97_neu_15531_Best_"/>
      <sheetName val="슈마_가격비교"/>
      <sheetName val="[Book1_xls]oPro_DOS_____wq1_C_2"/>
      <sheetName val="기종별_합계"/>
      <sheetName val="리오1_35p(1)"/>
      <sheetName val="[Book1_xls][Book1_xls]d_m_yy__7"/>
      <sheetName val="[Book1_xls][Book1_xls]d_m_yy__8"/>
      <sheetName val="[Book1_xls][Book1_xls]d_m_yy__9"/>
      <sheetName val="[Book1_xls][Book1_xls]d_m_yy_10"/>
      <sheetName val="[Book1_xls][Book1_xls]d_m_yy_11"/>
      <sheetName val="[Book1_xls][Book1_xls]d_m_yy_12"/>
      <sheetName val="[Book1_xls][Book1_xls]d_m_yy_13"/>
      <sheetName val="[Book1_xls][Book1_xls]d_m_yy_14"/>
      <sheetName val="[Book1_xls][Book1_xls]d_m_yy_15"/>
      <sheetName val="[Book1_xls]d_m_yy_____101000_46"/>
      <sheetName val="[Book1_xls]d_m_yy_____101000_47"/>
      <sheetName val="[Book1_xls][Book1_xls]d_m_yy_16"/>
      <sheetName val="[Book1_xls]d_m_yy_____101000_48"/>
      <sheetName val="[Book1_xls]d_m_yy_____101000_49"/>
      <sheetName val="[Book1_xls][Book1_xls]d_m_yy_17"/>
      <sheetName val="[Book1_xls]d_m_yy_____101000_50"/>
      <sheetName val="[Book1_xls]d_m_yy_____101000_51"/>
      <sheetName val="[Book1_xls][Book1_xls]d_m_yy_19"/>
      <sheetName val="[Book1_xls]d_m_yy_____101000_52"/>
      <sheetName val="[Book1_xls]d_m_yy_____101000_53"/>
      <sheetName val="[Book1_xls][Book1_xls]d_m_yy_20"/>
      <sheetName val="[Book1_xls]d_m_yy_____101000_54"/>
      <sheetName val="[Book1_xls]d_m_yy_____101000_55"/>
      <sheetName val="[Book1_xls][Book1_xls]d_m_yy_21"/>
      <sheetName val="[Book1_xls][Book1_xls]d/m/yy"/>
      <sheetName val="[Book1_xls]d_m_yy_____101000_56"/>
      <sheetName val="[Book1_xls]d_m_yy_____101000_57"/>
      <sheetName val="[Book1_xls]oPro_DOS_____wq1__10"/>
      <sheetName val="[Book1_xls][Book1_xls]d_m_yy_26"/>
      <sheetName val="Tabelas_Auxiliares"/>
      <sheetName val="[Book1_xls]d_m_yy_____101000_58"/>
      <sheetName val="[Book1_xls]d_m_yy_____101000_59"/>
      <sheetName val="[Book1_xls]oPro_DOS_____wq1_C_5"/>
      <sheetName val="[Book1_xls][Book1_xls]d_m_yy_22"/>
      <sheetName val="[Book1_xls]d_m_yy_____101000_60"/>
      <sheetName val="[Book1_xls]d_m_yy_____101000_61"/>
      <sheetName val="[Book1_xls]oPro_DOS_____wq1_C_3"/>
      <sheetName val="[Book1_xls][Book1_xls]d_m_yy_23"/>
      <sheetName val="[Book1_xls]d_m_yy_____101000_62"/>
      <sheetName val="[Book1_xls]d_m_yy_____101000_63"/>
      <sheetName val="[Book1_xls]oPro_DOS_____wq1_C_4"/>
      <sheetName val="[Book1_xls][Book1_xls]d_m_yy_24"/>
      <sheetName val="[Book1_xls]d_m_yy_____101000_64"/>
      <sheetName val="[Book1_xls]d_m_yy_____101000_65"/>
      <sheetName val="[Book1_xls]oPro_DOS_____wq1_C_8"/>
      <sheetName val="[Book1_xls][Book1_xls]d_m_yy_25"/>
      <sheetName val="[Book1_xls]d_m_yy_____101000_66"/>
      <sheetName val="[Book1_xls]d_m_yy_____101000_67"/>
      <sheetName val="[Book1_xls]oPro_DOS_____wq1_C_6"/>
      <sheetName val="[Book1_xls][Book1_xls]d_m_yy_27"/>
      <sheetName val="[Book1_xls]d_m_yy_____101000_68"/>
      <sheetName val="[Book1_xls]d_m_yy_____101000_69"/>
      <sheetName val="[Book1_xls]oPro_DOS_____wq1_C_7"/>
      <sheetName val="[Book1_xls][Book1_xls]d_m_yy_28"/>
      <sheetName val="[Book1_xls]d_m_yy_____101000_70"/>
      <sheetName val="[Book1_xls]d_m_yy_____101000_71"/>
      <sheetName val="[Book1_xls]oPro_DOS_____wq1_C_9"/>
      <sheetName val="[Book1_xls][Book1_xls]d_m_yy_29"/>
      <sheetName val="[Book1_xls]d_m_yy_____101000_72"/>
      <sheetName val="[Book1_xls]d_m_yy_____101000_73"/>
      <sheetName val="[Book1_xls]oPro_DOS_____wq1__11"/>
      <sheetName val="[Book1_xls][Book1_xls]d_m_yy_30"/>
      <sheetName val="[Book1_xls]d_m_yy_____101000_74"/>
      <sheetName val="[Book1_xls]d_m_yy_____101000_75"/>
      <sheetName val="[Book1_xls]oPro_DOS_____wq1__12"/>
      <sheetName val="[Book1_xls][Book1_xls]d_m_yy_31"/>
      <sheetName val="[Book1_xls]d_m_yy_____101000_76"/>
      <sheetName val="[Book1_xls]d_m_yy_____101000_77"/>
      <sheetName val="[Book1_xls]oPro_DOS_____wq1__21"/>
      <sheetName val="[Book1_xls][Book1_xls]d_m_yy_32"/>
      <sheetName val="[Book1_xls]oPro_DOS_____wq1__14"/>
      <sheetName val="[Book1_xls]oPro_DOS_____wq1__13"/>
      <sheetName val="[Book1_xls]oPro_DOS_____wq1__15"/>
      <sheetName val="[Book1_xls]oPro_DOS_____wq1__16"/>
      <sheetName val="[Book1_xls]oPro_DOS_____wq1__17"/>
      <sheetName val="[Book1_xls]d_m_yy_____101000_78"/>
      <sheetName val="[Book1_xls]d_m_yy_____101000_79"/>
      <sheetName val="[Book1_xls]oPro_DOS_____wq1__20"/>
      <sheetName val="[Book1_xls]oPro_DOS_____wq1__18"/>
      <sheetName val="[Book1_xls]d_m_yy_____101000_80"/>
      <sheetName val="[Book1_xls]d_m_yy_____101000_81"/>
      <sheetName val="[Book1_xls]oPro_DOS_____wq1__19"/>
      <sheetName val="[Book1_xls]d_m_yy_____10100_468"/>
      <sheetName val="[Book1_xls]d_m_yy_____10100_469"/>
      <sheetName val="[Book1_xls]oPro_DOS_____wq1_209"/>
      <sheetName val="[Book1_xls][Book1_xls]d_m_y_227"/>
      <sheetName val="[Book1_xls]d_m_yy_____101000_82"/>
      <sheetName val="[Book1_xls]d_m_yy_____101000_83"/>
      <sheetName val="[Book1_xls]oPro_DOS_____wq1__22"/>
      <sheetName val="[Book1_xls][Book1_xls]d_m_yy_33"/>
      <sheetName val="[Book1_xls]d_m_yy_____101000_84"/>
      <sheetName val="[Book1_xls]d_m_yy_____101000_85"/>
      <sheetName val="[Book1_xls]oPro_DOS_____wq1__23"/>
      <sheetName val="[Book1_xls][Book1_xls]d_m_yy_34"/>
      <sheetName val="[Book1_xls]d_m_yy_____101000_86"/>
      <sheetName val="[Book1_xls]d_m_yy_____101000_87"/>
      <sheetName val="[Book1_xls]oPro_DOS_____wq1__24"/>
      <sheetName val="[Book1_xls][Book1_xls]d_m_yy_35"/>
      <sheetName val="[Book1_xls]d_m_yy_____101000_88"/>
      <sheetName val="[Book1_xls]d_m_yy_____101000_89"/>
      <sheetName val="[Book1_xls]oPro_DOS_____wq1__25"/>
      <sheetName val="[Book1_xls][Book1_xls]d_m_yy_36"/>
      <sheetName val="[Book1_xls]d_m_yy_____101000_90"/>
      <sheetName val="[Book1_xls]d_m_yy_____101000_91"/>
      <sheetName val="[Book1_xls]oPro_DOS_____wq1__26"/>
      <sheetName val="[Book1_xls][Book1_xls]d_m_yy_37"/>
      <sheetName val="[Book1_xls]d_m_yy_____101000_92"/>
      <sheetName val="[Book1_xls]d_m_yy_____101000_93"/>
      <sheetName val="[Book1_xls]oPro_DOS_____wq1__27"/>
      <sheetName val="[Book1_xls][Book1_xls]d_m_yy_38"/>
      <sheetName val="[Book1_xls]d_m_yy_____101000_94"/>
      <sheetName val="[Book1_xls]d_m_yy_____101000_95"/>
      <sheetName val="[Book1_xls]oPro_DOS_____wq1__28"/>
      <sheetName val="[Book1_xls][Book1_xls]d_m_yy_39"/>
      <sheetName val="[Book1_xls]d_m_yy_____101000_96"/>
      <sheetName val="[Book1_xls]d_m_yy_____101000_97"/>
      <sheetName val="[Book1_xls]oPro_DOS_____wq1__29"/>
      <sheetName val="[Book1_xls][Book1_xls]d_m_yy_40"/>
      <sheetName val="[Book1_xls]d_m_yy_____10100_466"/>
      <sheetName val="[Book1_xls]d_m_yy_____10100_467"/>
      <sheetName val="[Book1_xls][Book1_xls]d_m_y_226"/>
      <sheetName val="[Book1_xls]oPro_DOS_____wq1_208"/>
      <sheetName val="업무분장_"/>
      <sheetName val="[Book1_xls]d_m_yy_____101000_98"/>
      <sheetName val="[Book1_xls]d_m_yy_____101000_99"/>
      <sheetName val="[Book1_xls]d_m_yy_____10100_122"/>
      <sheetName val="[Book1_xls]d_m_yy_____10100_123"/>
      <sheetName val="[Book1_xls][Book1_xls]d_m_yy_55"/>
      <sheetName val="[Book1_xls]oPro_DOS_____wq1__38"/>
      <sheetName val="[Book1_xls]d_m_yy_____101000100"/>
      <sheetName val="[Book1_xls]d_m_yy_____101000101"/>
      <sheetName val="[Book1_xls]d_m_yy_____101000102"/>
      <sheetName val="[Book1_xls]d_m_yy_____101000103"/>
      <sheetName val="[Book1_xls]d_m_yy_____101000104"/>
      <sheetName val="[Book1_xls]d_m_yy_____101000105"/>
      <sheetName val="[Book1_xls][Book1_xls]d_m_yy_41"/>
      <sheetName val="[Book1_xls]d_m_yy_____101000106"/>
      <sheetName val="[Book1_xls]d_m_yy_____101000107"/>
      <sheetName val="[Book1_xls]d_m_yy_____101000108"/>
      <sheetName val="[Book1_xls]d_m_yy_____101000109"/>
      <sheetName val="[Book1_xls]d_m_yy_____101000110"/>
      <sheetName val="[Book1_xls]d_m_yy_____101000111"/>
      <sheetName val="[Book1_xls][Book1_xls]d_m_yy_42"/>
      <sheetName val="[Book1_xls]d_m_yy_____101000112"/>
      <sheetName val="[Book1_xls]d_m_yy_____101000113"/>
      <sheetName val="[Book1_xls][Book1_xls]d_m_yy_43"/>
      <sheetName val="[Book1_xls]d_m_yy_____101000114"/>
      <sheetName val="[Book1_xls]d_m_yy_____101000115"/>
      <sheetName val="[Book1_xls][Book1_xls]d_m_yy_44"/>
      <sheetName val="[Book1_xls]d_m_yy_____101000116"/>
      <sheetName val="[Book1_xls]d_m_yy_____101000117"/>
      <sheetName val="[Book1_xls][Book1_xls]d_m_yy_45"/>
      <sheetName val="[Book1_xls]d_m_yy_____10100_108"/>
      <sheetName val="[Book1_xls]d_m_yy_____10100_109"/>
      <sheetName val="[Book1_xls][Book1_xls]d_m_yy_48"/>
      <sheetName val="[Book1_xls]oPro_DOS_____wq1__31"/>
      <sheetName val="[Book1_xls]d_m_yy_____101000118"/>
      <sheetName val="[Book1_xls]d_m_yy_____101000119"/>
      <sheetName val="[Book1_xls][Book1_xls]d_m_yy_46"/>
      <sheetName val="[Book1_xls]d_m_yy_____10100_100"/>
      <sheetName val="[Book1_xls]d_m_yy_____10100_101"/>
      <sheetName val="[Book1_xls][Book1_xls]d_m_yy_47"/>
      <sheetName val="[Book1_xls]d_m_yy_____10100_102"/>
      <sheetName val="[Book1_xls]d_m_yy_____10100_103"/>
      <sheetName val="[Book1_xls][Book1_xls]d_m_yy_49"/>
      <sheetName val="[Book1_xls]d_m_yy_____10100_104"/>
      <sheetName val="[Book1_xls]d_m_yy_____10100_105"/>
      <sheetName val="[Book1_xls][Book1_xls]d_m_yy_50"/>
      <sheetName val="[Book1_xls]d_m_yy_____10100_106"/>
      <sheetName val="[Book1_xls]d_m_yy_____10100_107"/>
      <sheetName val="[Book1_xls][Book1_xls]d_m_yy_51"/>
      <sheetName val="[Book1_xls]oPro_DOS_____wq1__30"/>
      <sheetName val="[Book1_xls]d_m_yy_____10100_110"/>
      <sheetName val="[Book1_xls]d_m_yy_____10100_111"/>
      <sheetName val="[Book1_xls][Book1_xls]d_m_yy_52"/>
      <sheetName val="[Book1_xls]oPro_DOS_____wq1__32"/>
      <sheetName val="[Book1_xls]d_m_yy_____10100_112"/>
      <sheetName val="[Book1_xls]d_m_yy_____10100_113"/>
      <sheetName val="[Book1_xls][Book1_xls]d_m_yy_53"/>
      <sheetName val="[Book1_xls]oPro_DOS_____wq1__33"/>
      <sheetName val="[Book1_xls]d_m_yy_____10100_114"/>
      <sheetName val="[Book1_xls]d_m_yy_____10100_115"/>
      <sheetName val="[Book1_xls][Book1_xls]d_m_yy_54"/>
      <sheetName val="[Book1_xls]oPro_DOS_____wq1__34"/>
      <sheetName val="[Book1_xls]d_m_yy_____10100_116"/>
      <sheetName val="[Book1_xls]d_m_yy_____10100_117"/>
      <sheetName val="[Book1_xls][Book1_xls]d_m_yy_56"/>
      <sheetName val="[Book1_xls]oPro_DOS_____wq1__35"/>
      <sheetName val="[Book1_xls]d_m_yy_____10100_118"/>
      <sheetName val="[Book1_xls]d_m_yy_____10100_119"/>
      <sheetName val="[Book1_xls][Book1_xls]d_m_yy_57"/>
      <sheetName val="[Book1_xls]oPro_DOS_____wq1__36"/>
      <sheetName val="[Book1_xls]d_m_yy_____10100_120"/>
      <sheetName val="[Book1_xls]d_m_yy_____10100_121"/>
      <sheetName val="[Book1_xls][Book1_xls]d_m_yy_58"/>
      <sheetName val="[Book1_xls]oPro_DOS_____wq1__37"/>
      <sheetName val="[Book1_xls]d_m_yy_____10100_124"/>
      <sheetName val="[Book1_xls]d_m_yy_____10100_125"/>
      <sheetName val="[Book1_xls]d_m_yy_____10100_126"/>
      <sheetName val="[Book1_xls]d_m_yy_____10100_127"/>
      <sheetName val="[Book1_xls][Book1_xls]d_m_yy_59"/>
      <sheetName val="[Book1_xls]oPro_DOS_____wq1__40"/>
      <sheetName val="[Book1_xls][Book1_xls]d_m_yy_60"/>
      <sheetName val="[Book1_xls]oPro_DOS_____wq1__39"/>
      <sheetName val="[Book1_xls]d_m_yy_____10100_128"/>
      <sheetName val="[Book1_xls]d_m_yy_____10100_129"/>
      <sheetName val="[Book1_xls][Book1_xls]d_m_yy_61"/>
      <sheetName val="[Book1_xls]oPro_DOS_____wq1__41"/>
      <sheetName val="[Book1_xls]d_m_yy_____10100_156"/>
      <sheetName val="[Book1_xls]d_m_yy_____10100_157"/>
      <sheetName val="[Book1_xls]oPro_DOS_____wq1__54"/>
      <sheetName val="[Book1_xls][Book1_xls]d_m_yy_72"/>
      <sheetName val="[Book1_xls]d_m_yy_____10100_130"/>
      <sheetName val="[Book1_xls]d_m_yy_____10100_131"/>
      <sheetName val="[Book1_xls]oPro_DOS_____wq1__42"/>
      <sheetName val="[Book1_xls][Book1_xls]d_m_yy_62"/>
      <sheetName val="[Book1_xls]d_m_yy_____10100_132"/>
      <sheetName val="[Book1_xls]d_m_yy_____10100_133"/>
      <sheetName val="[Book1_xls][Book1_xls]d_m_yy_63"/>
      <sheetName val="[Book1_xls]oPro_DOS_____wq1__49"/>
      <sheetName val="[Book1_xls]d_m_yy_____10100_146"/>
      <sheetName val="[Book1_xls]d_m_yy_____10100_147"/>
      <sheetName val="[Book1_xls][Book1_xls]d_m_yy_67"/>
      <sheetName val="[Book1_xls]d_m_yy_____10100_134"/>
      <sheetName val="[Book1_xls]d_m_yy_____10100_135"/>
      <sheetName val="[Book1_xls]oPro_DOS_____wq1__43"/>
      <sheetName val="[Book1_xls][Book1_xls]d_m_yy_64"/>
      <sheetName val="[Book1_xls]d_m_yy_____10100_144"/>
      <sheetName val="[Book1_xls]d_m_yy_____10100_145"/>
      <sheetName val="[Book1_xls]oPro_DOS_____wq1__48"/>
      <sheetName val="[Book1_xls][Book1_xls]d_m_yy_66"/>
      <sheetName val="[Book1_xls]d_m_yy_____10100_136"/>
      <sheetName val="[Book1_xls]d_m_yy_____10100_137"/>
      <sheetName val="[Book1_xls]oPro_DOS_____wq1__44"/>
      <sheetName val="[Book1_xls][Book1_xls]d_m_yy_65"/>
      <sheetName val="[Book1_xls]d_m_yy_____10100_138"/>
      <sheetName val="[Book1_xls]d_m_yy_____10100_139"/>
      <sheetName val="[Book1_xls]oPro_DOS_____wq1__45"/>
      <sheetName val="[Book1_xls][Book1_xls]d_m_yy_68"/>
      <sheetName val="[Book1_xls]d_m_yy_____10100_140"/>
      <sheetName val="[Book1_xls]d_m_yy_____10100_141"/>
      <sheetName val="[Book1_xls]oPro_DOS_____wq1__46"/>
      <sheetName val="[Book1_xls][Book1_xls]d_m_yy_69"/>
      <sheetName val="[Book1_xls]d_m_yy_____10100_142"/>
      <sheetName val="[Book1_xls]d_m_yy_____10100_143"/>
      <sheetName val="[Book1_xls]oPro_DOS_____wq1__47"/>
      <sheetName val="[Book1_xls][Book1_xls]d_m_yy_70"/>
      <sheetName val="[Book1_xls]d_m_yy_____10100_148"/>
      <sheetName val="[Book1_xls]d_m_yy_____10100_149"/>
      <sheetName val="[Book1_xls][Book1_xls]d_m_yy_71"/>
      <sheetName val="[Book1_xls]oPro_DOS_____wq1__50"/>
      <sheetName val="[Book1_xls]d_m_yy_____10100_150"/>
      <sheetName val="[Book1_xls]d_m_yy_____10100_151"/>
      <sheetName val="[Book1_xls][Book1_xls]d_m_yy_73"/>
      <sheetName val="[Book1_xls]oPro_DOS_____wq1__51"/>
      <sheetName val="[Book1_xls]d_m_yy_____10100_152"/>
      <sheetName val="[Book1_xls]d_m_yy_____10100_153"/>
      <sheetName val="[Book1_xls][Book1_xls]d_m_yy_74"/>
      <sheetName val="[Book1_xls]oPro_DOS_____wq1__52"/>
      <sheetName val="[Book1_xls]d_m_yy_____10100_154"/>
      <sheetName val="[Book1_xls]d_m_yy_____10100_155"/>
      <sheetName val="[Book1_xls]oPro_DOS_____wq1__53"/>
      <sheetName val="[Book1_xls][Book1_xls]d_m_yy_75"/>
      <sheetName val="[Book1_xls]d_m_yy_____10100_158"/>
      <sheetName val="[Book1_xls]d_m_yy_____10100_159"/>
      <sheetName val="[Book1_xls]d_m_yy_____10100_286"/>
      <sheetName val="[Book1_xls]d_m_yy_____10100_287"/>
      <sheetName val="[Book1_xls][Book1_xls]d_m_yy_76"/>
      <sheetName val="[Book1_xls]oPro_DOS_____wq1__55"/>
      <sheetName val="[Book1_xls]d_m_yy_____10100_160"/>
      <sheetName val="[Book1_xls]d_m_yy_____10100_161"/>
      <sheetName val="[Book1_xls]d_m_yy_____10100_162"/>
      <sheetName val="[Book1_xls]d_m_yy_____10100_163"/>
      <sheetName val="[Book1_xls]d_m_yy_____10100_164"/>
      <sheetName val="[Book1_xls]d_m_yy_____10100_165"/>
      <sheetName val="[Book1_xls][Book1_xls]d_m_y_136"/>
      <sheetName val="[Book1_xls]oPro_DOS_____wq1__58"/>
      <sheetName val="[Book1_xls][Book1_xls]d_m_yy_77"/>
      <sheetName val="[Book1_xls]oPro_DOS_____wq1__56"/>
      <sheetName val="[Book1_xls][Book1_xls]d_m_yy_78"/>
      <sheetName val="[Book1_xls]oPro_DOS_____wq1__57"/>
      <sheetName val="[Book1_xls][Book1_xls]d_m_yy_79"/>
      <sheetName val="[Book1_xls]d_m_yy_____10100_216"/>
      <sheetName val="[Book1_xls]d_m_yy_____10100_217"/>
      <sheetName val="[Book1_xls][Book1_xls]d_m_y_102"/>
      <sheetName val="[Book1_xls]oPro_DOS_____wq1__84"/>
      <sheetName val="[Book1_xls]d_m_yy_____10100_166"/>
      <sheetName val="[Book1_xls]d_m_yy_____10100_167"/>
      <sheetName val="[Book1_xls][Book1_xls]d_m_yy_80"/>
      <sheetName val="[Book1_xls]oPro_DOS_____wq1__59"/>
      <sheetName val="[Book1_xls]d_m_yy_____10100_168"/>
      <sheetName val="[Book1_xls]d_m_yy_____10100_169"/>
      <sheetName val="[Book1_xls][Book1_xls]d_m_yy_81"/>
      <sheetName val="[Book1_xls]oPro_DOS_____wq1__60"/>
      <sheetName val="[Book1_xls]d_m_yy_____10100_170"/>
      <sheetName val="[Book1_xls]d_m_yy_____10100_171"/>
      <sheetName val="[Book1_xls][Book1_xls]d_m_yy_82"/>
      <sheetName val="[Book1_xls]oPro_DOS_____wq1__61"/>
      <sheetName val="[Book1_xls]d_m_yy_____10100_172"/>
      <sheetName val="[Book1_xls]d_m_yy_____10100_173"/>
      <sheetName val="[Book1_xls][Book1_xls]d_m_yy_83"/>
      <sheetName val="[Book1_xls]oPro_DOS_____wq1__62"/>
      <sheetName val="[Book1_xls]d_m_yy_____10100_174"/>
      <sheetName val="[Book1_xls]d_m_yy_____10100_175"/>
      <sheetName val="[Book1_xls][Book1_xls]d_m_yy_84"/>
      <sheetName val="[Book1_xls]oPro_DOS_____wq1__63"/>
      <sheetName val="[Book1_xls]d_m_yy_____10100_176"/>
      <sheetName val="[Book1_xls]d_m_yy_____10100_177"/>
      <sheetName val="[Book1_xls][Book1_xls]d_m_yy_85"/>
      <sheetName val="[Book1_xls]oPro_DOS_____wq1__64"/>
      <sheetName val="[Book1_xls]d_m_yy_____10100_178"/>
      <sheetName val="[Book1_xls]d_m_yy_____10100_179"/>
      <sheetName val="[Book1_xls][Book1_xls]d_m_yy_86"/>
      <sheetName val="[Book1_xls]oPro_DOS_____wq1__65"/>
      <sheetName val="[Book1_xls]d_m_yy_____10100_180"/>
      <sheetName val="[Book1_xls]d_m_yy_____10100_181"/>
      <sheetName val="[Book1_xls][Book1_xls]d_m_yy_87"/>
      <sheetName val="[Book1_xls]oPro_DOS_____wq1__66"/>
      <sheetName val="[Book1_xls]d_m_yy_____10100_182"/>
      <sheetName val="[Book1_xls]d_m_yy_____10100_183"/>
      <sheetName val="[Book1_xls][Book1_xls]d_m_yy_88"/>
      <sheetName val="[Book1_xls]oPro_DOS_____wq1__67"/>
      <sheetName val="[Book1_xls]d_m_yy_____10100_184"/>
      <sheetName val="[Book1_xls]d_m_yy_____10100_185"/>
      <sheetName val="[Book1_xls][Book1_xls]d_m_yy_89"/>
      <sheetName val="[Book1_xls]oPro_DOS_____wq1__68"/>
      <sheetName val="[Book1_xls]d_m_yy_____10100_186"/>
      <sheetName val="[Book1_xls]d_m_yy_____10100_187"/>
      <sheetName val="[Book1_xls][Book1_xls]d_m_yy_90"/>
      <sheetName val="[Book1_xls]oPro_DOS_____wq1__69"/>
      <sheetName val="[Book1_xls]d_m_yy_____10100_188"/>
      <sheetName val="[Book1_xls]d_m_yy_____10100_189"/>
      <sheetName val="[Book1_xls][Book1_xls]d_m_yy_91"/>
      <sheetName val="[Book1_xls]oPro_DOS_____wq1__70"/>
      <sheetName val="[Book1_xls]d_m_yy_____10100_190"/>
      <sheetName val="[Book1_xls]d_m_yy_____10100_191"/>
      <sheetName val="[Book1_xls][Book1_xls]d_m_yy_92"/>
      <sheetName val="[Book1_xls]oPro_DOS_____wq1__71"/>
      <sheetName val="[Book1_xls]d_m_yy_____10100_192"/>
      <sheetName val="[Book1_xls]d_m_yy_____10100_193"/>
      <sheetName val="[Book1_xls][Book1_xls]d_m_yy_93"/>
      <sheetName val="[Book1_xls]oPro_DOS_____wq1__72"/>
      <sheetName val="[Book1_xls]d_m_yy_____10100_194"/>
      <sheetName val="[Book1_xls]d_m_yy_____10100_195"/>
      <sheetName val="[Book1_xls][Book1_xls]d_m_yy_94"/>
      <sheetName val="[Book1_xls]oPro_DOS_____wq1__73"/>
      <sheetName val="[Book1_xls]d_m_yy_____10100_196"/>
      <sheetName val="[Book1_xls]d_m_yy_____10100_197"/>
      <sheetName val="[Book1_xls][Book1_xls]d_m_yy_95"/>
      <sheetName val="[Book1_xls]oPro_DOS_____wq1__74"/>
      <sheetName val="[Book1_xls]d_m_yy_____10100_198"/>
      <sheetName val="[Book1_xls]d_m_yy_____10100_199"/>
      <sheetName val="[Book1_xls][Book1_xls]d_m_yy_96"/>
      <sheetName val="[Book1_xls]oPro_DOS_____wq1__75"/>
      <sheetName val="[Book1_xls]d_m_yy_____10100_200"/>
      <sheetName val="[Book1_xls]d_m_yy_____10100_201"/>
      <sheetName val="[Book1_xls][Book1_xls]d_m_yy_97"/>
      <sheetName val="[Book1_xls]oPro_DOS_____wq1__76"/>
      <sheetName val="[Book1_xls]d_m_yy_____10100_202"/>
      <sheetName val="[Book1_xls]d_m_yy_____10100_203"/>
      <sheetName val="[Book1_xls][Book1_xls]d_m_yy_98"/>
      <sheetName val="[Book1_xls]oPro_DOS_____wq1__77"/>
      <sheetName val="[Book1_xls]d_m_yy_____10100_204"/>
      <sheetName val="[Book1_xls]d_m_yy_____10100_205"/>
      <sheetName val="[Book1_xls][Book1_xls]d_m_yy_99"/>
      <sheetName val="[Book1_xls]oPro_DOS_____wq1__78"/>
      <sheetName val="[Book1_xls]d_m_yy_____10100_206"/>
      <sheetName val="[Book1_xls]d_m_yy_____10100_207"/>
      <sheetName val="[Book1_xls][Book1_xls]d_m_yy100"/>
      <sheetName val="[Book1_xls]oPro_DOS_____wq1__79"/>
      <sheetName val="[Book1_xls]d_m_yy_____10100_208"/>
      <sheetName val="[Book1_xls]d_m_yy_____10100_209"/>
      <sheetName val="[Book1_xls][Book1_xls]d_m_yy101"/>
      <sheetName val="[Book1_xls]oPro_DOS_____wq1__80"/>
      <sheetName val="[Book1_xls]d_m_yy_____10100_210"/>
      <sheetName val="[Book1_xls]d_m_yy_____10100_211"/>
      <sheetName val="[Book1_xls][Book1_xls]d_m_yy102"/>
      <sheetName val="[Book1_xls]oPro_DOS_____wq1__81"/>
      <sheetName val="[Book1_xls]d_m_yy_____10100_212"/>
      <sheetName val="[Book1_xls]d_m_yy_____10100_213"/>
      <sheetName val="[Book1_xls][Book1_xls]d_m_y_100"/>
      <sheetName val="[Book1_xls]oPro_DOS_____wq1__82"/>
      <sheetName val="[Book1_xls]d_m_yy_____10100_214"/>
      <sheetName val="[Book1_xls]d_m_yy_____10100_215"/>
      <sheetName val="[Book1_xls][Book1_xls]d_m_y_101"/>
      <sheetName val="[Book1_xls]oPro_DOS_____wq1__83"/>
      <sheetName val="[Book1_xls]d_m_yy_____10100_246"/>
      <sheetName val="[Book1_xls]d_m_yy_____10100_218"/>
      <sheetName val="[Book1_xls]d_m_yy_____10100_247"/>
      <sheetName val="[Book1_xls][Book1_xls]d_m_y_116"/>
      <sheetName val="[Book1_xls]oPro_DOS_____wq1__98"/>
      <sheetName val="[Book1_xls]d_m_yy_____10100_219"/>
      <sheetName val="[Book1_xls]d_m_yy_____10100_220"/>
      <sheetName val="[Book1_xls]d_m_yy_____10100_221"/>
      <sheetName val="[Book1_xls][Book1_xls]d_m_y_103"/>
      <sheetName val="[Book1_xls]oPro_DOS_____wq1__85"/>
      <sheetName val="[Book1_xls]d_m_yy_____10100_222"/>
      <sheetName val="[Book1_xls]d_m_yy_____10100_223"/>
      <sheetName val="[Book1_xls][Book1_xls]d_m_y_104"/>
      <sheetName val="[Book1_xls]oPro_DOS_____wq1__86"/>
      <sheetName val="[Book1_xls]d_m_yy_____10100_224"/>
      <sheetName val="[Book1_xls]d_m_yy_____10100_225"/>
      <sheetName val="[Book1_xls][Book1_xls]d_m_y_105"/>
      <sheetName val="[Book1_xls]oPro_DOS_____wq1__87"/>
      <sheetName val="[Book1_xls]d_m_yy_____10100_226"/>
      <sheetName val="[Book1_xls]d_m_yy_____10100_227"/>
      <sheetName val="[Book1_xls][Book1_xls]d_m_y_106"/>
      <sheetName val="[Book1_xls]oPro_DOS_____wq1__88"/>
      <sheetName val="[Book1_xls]d_m_yy_____10100_228"/>
      <sheetName val="[Book1_xls]d_m_yy_____10100_229"/>
      <sheetName val="[Book1_xls][Book1_xls]d_m_y_107"/>
      <sheetName val="[Book1_xls]oPro_DOS_____wq1__89"/>
      <sheetName val="[Book1_xls]d_m_yy_____10100_230"/>
      <sheetName val="[Book1_xls]d_m_yy_____10100_231"/>
      <sheetName val="[Book1_xls][Book1_xls]d_m_y_108"/>
      <sheetName val="[Book1_xls]oPro_DOS_____wq1__90"/>
      <sheetName val="[Book1_xls]d_m_yy_____10100_232"/>
      <sheetName val="[Book1_xls]d_m_yy_____10100_233"/>
      <sheetName val="[Book1_xls][Book1_xls]d_m_y_109"/>
      <sheetName val="[Book1_xls]oPro_DOS_____wq1__91"/>
      <sheetName val="[Book1_xls]d_m_yy_____10100_234"/>
      <sheetName val="[Book1_xls]d_m_yy_____10100_235"/>
      <sheetName val="[Book1_xls][Book1_xls]d_m_y_110"/>
      <sheetName val="[Book1_xls]oPro_DOS_____wq1__92"/>
      <sheetName val="[Book1_xls]d_m_yy_____10100_236"/>
      <sheetName val="[Book1_xls]d_m_yy_____10100_237"/>
      <sheetName val="[Book1_xls][Book1_xls]d_m_y_111"/>
      <sheetName val="[Book1_xls]oPro_DOS_____wq1__93"/>
      <sheetName val="[Book1_xls]d_m_yy_____10100_238"/>
      <sheetName val="[Book1_xls]d_m_yy_____10100_239"/>
      <sheetName val="[Book1_xls][Book1_xls]d_m_y_112"/>
      <sheetName val="[Book1_xls]oPro_DOS_____wq1__94"/>
      <sheetName val="[Book1_xls]d_m_yy_____10100_240"/>
      <sheetName val="[Book1_xls]d_m_yy_____10100_241"/>
      <sheetName val="[Book1_xls][Book1_xls]d_m_y_113"/>
      <sheetName val="[Book1_xls]oPro_DOS_____wq1__95"/>
      <sheetName val="[Book1_xls]d_m_yy_____10100_242"/>
      <sheetName val="[Book1_xls]d_m_yy_____10100_243"/>
      <sheetName val="[Book1_xls][Book1_xls]d_m_y_114"/>
      <sheetName val="[Book1_xls]oPro_DOS_____wq1__96"/>
      <sheetName val="[Book1_xls]d_m_yy_____10100_244"/>
      <sheetName val="[Book1_xls]d_m_yy_____10100_245"/>
      <sheetName val="[Book1_xls][Book1_xls]d_m_y_115"/>
      <sheetName val="[Book1_xls]oPro_DOS_____wq1__97"/>
      <sheetName val="[Book1_xls]d_m_yy_____10100_266"/>
      <sheetName val="[Book1_xls]oPro_DOS_____wq1_108"/>
      <sheetName val="[Book1_xls]d_m_yy_____10100_267"/>
      <sheetName val="[Book1_xls][Book1_xls]d_m_y_126"/>
      <sheetName val="[Book1_xls]d_m_yy_____10100_248"/>
      <sheetName val="[Book1_xls]oPro_DOS_____wq1__99"/>
      <sheetName val="[Book1_xls]d_m_yy_____10100_249"/>
      <sheetName val="[Book1_xls][Book1_xls]d_m_y_117"/>
      <sheetName val="[Book1_xls]d_m_yy_____10100_250"/>
      <sheetName val="[Book1_xls]oPro_DOS_____wq1_100"/>
      <sheetName val="[Book1_xls]d_m_yy_____10100_251"/>
      <sheetName val="[Book1_xls][Book1_xls]d_m_y_118"/>
      <sheetName val="[Book1_xls]d_m_yy_____10100_252"/>
      <sheetName val="[Book1_xls]oPro_DOS_____wq1_101"/>
      <sheetName val="[Book1_xls]d_m_yy_____10100_253"/>
      <sheetName val="[Book1_xls][Book1_xls]d_m_y_119"/>
      <sheetName val="[Book1_xls]d_m_yy_____10100_254"/>
      <sheetName val="[Book1_xls]oPro_DOS_____wq1_102"/>
      <sheetName val="[Book1_xls]d_m_yy_____10100_255"/>
      <sheetName val="[Book1_xls][Book1_xls]d_m_y_120"/>
      <sheetName val="[Book1_xls]d_m_yy_____10100_256"/>
      <sheetName val="[Book1_xls]oPro_DOS_____wq1_103"/>
      <sheetName val="[Book1_xls]d_m_yy_____10100_257"/>
      <sheetName val="[Book1_xls][Book1_xls]d_m_y_121"/>
      <sheetName val="[Book1_xls]d_m_yy_____10100_258"/>
      <sheetName val="[Book1_xls]oPro_DOS_____wq1_104"/>
      <sheetName val="[Book1_xls]d_m_yy_____10100_259"/>
      <sheetName val="[Book1_xls][Book1_xls]d_m_y_122"/>
      <sheetName val="[Book1_xls]d_m_yy_____10100_260"/>
      <sheetName val="[Book1_xls]oPro_DOS_____wq1_105"/>
      <sheetName val="[Book1_xls]d_m_yy_____10100_261"/>
      <sheetName val="[Book1_xls][Book1_xls]d_m_y_123"/>
      <sheetName val="[Book1_xls]d_m_yy_____10100_262"/>
      <sheetName val="[Book1_xls]oPro_DOS_____wq1_106"/>
      <sheetName val="[Book1_xls]d_m_yy_____10100_263"/>
      <sheetName val="[Book1_xls][Book1_xls]d_m_y_124"/>
      <sheetName val="[Book1_xls]d_m_yy_____10100_264"/>
      <sheetName val="[Book1_xls]oPro_DOS_____wq1_107"/>
      <sheetName val="[Book1_xls]d_m_yy_____10100_265"/>
      <sheetName val="[Book1_xls][Book1_xls]d_m_y_125"/>
      <sheetName val="[Book1_xls]d_m_yy_____10100_268"/>
      <sheetName val="[Book1_xls]oPro_DOS_____wq1_109"/>
      <sheetName val="[Book1_xls]d_m_yy_____10100_269"/>
      <sheetName val="[Book1_xls][Book1_xls]d_m_y_127"/>
      <sheetName val="[Book1_xls]d_m_yy_____10100_284"/>
      <sheetName val="[Book1_xls]oPro_DOS_____wq1_117"/>
      <sheetName val="[Book1_xls]d_m_yy_____10100_285"/>
      <sheetName val="[Book1_xls][Book1_xls]d_m_y_135"/>
      <sheetName val="[Book1_xls]d_m_yy_____10100_270"/>
      <sheetName val="[Book1_xls]oPro_DOS_____wq1_110"/>
      <sheetName val="[Book1_xls]d_m_yy_____10100_271"/>
      <sheetName val="[Book1_xls][Book1_xls]d_m_y_128"/>
      <sheetName val="[Book1_xls]d_m_yy_____10100_272"/>
      <sheetName val="[Book1_xls]oPro_DOS_____wq1_111"/>
      <sheetName val="[Book1_xls]d_m_yy_____10100_273"/>
      <sheetName val="[Book1_xls][Book1_xls]d_m_y_129"/>
      <sheetName val="[Book1_xls]d_m_yy_____10100_274"/>
      <sheetName val="[Book1_xls]oPro_DOS_____wq1_112"/>
      <sheetName val="[Book1_xls]d_m_yy_____10100_275"/>
      <sheetName val="[Book1_xls][Book1_xls]d_m_y_130"/>
      <sheetName val="[Book1_xls]d_m_yy_____10100_276"/>
      <sheetName val="[Book1_xls]oPro_DOS_____wq1_113"/>
      <sheetName val="[Book1_xls]d_m_yy_____10100_277"/>
      <sheetName val="[Book1_xls][Book1_xls]d_m_y_131"/>
      <sheetName val="[Book1_xls]d_m_yy_____10100_278"/>
      <sheetName val="[Book1_xls]oPro_DOS_____wq1_114"/>
      <sheetName val="[Book1_xls]d_m_yy_____10100_279"/>
      <sheetName val="[Book1_xls][Book1_xls]d_m_y_132"/>
      <sheetName val="[Book1_xls]d_m_yy_____10100_280"/>
      <sheetName val="[Book1_xls]oPro_DOS_____wq1_115"/>
      <sheetName val="[Book1_xls]d_m_yy_____10100_281"/>
      <sheetName val="[Book1_xls][Book1_xls]d_m_y_133"/>
      <sheetName val="[Book1_xls]d_m_yy_____10100_282"/>
      <sheetName val="[Book1_xls]oPro_DOS_____wq1_116"/>
      <sheetName val="[Book1_xls]d_m_yy_____10100_283"/>
      <sheetName val="[Book1_xls][Book1_xls]d_m_y_134"/>
      <sheetName val="[Book1_xls]oPro_DOS_____wq1_118"/>
      <sheetName val="[Book1_xls]d_m_yy_____10100_292"/>
      <sheetName val="[Book1_xls]d_m_yy_____10100_293"/>
      <sheetName val="[Book1_xls][Book1_xls]d_m_y_139"/>
      <sheetName val="[Book1_xls]oPro_DOS_____wq1_121"/>
      <sheetName val="[Book1_xls]d_m_yy_____10100_288"/>
      <sheetName val="[Book1_xls]d_m_yy_____10100_289"/>
      <sheetName val="[Book1_xls][Book1_xls]d_m_y_137"/>
      <sheetName val="[Book1_xls]oPro_DOS_____wq1_119"/>
      <sheetName val="[Book1_xls]d_m_yy_____10100_290"/>
      <sheetName val="[Book1_xls]d_m_yy_____10100_291"/>
      <sheetName val="[Book1_xls][Book1_xls]d_m_y_138"/>
      <sheetName val="[Book1_xls]oPro_DOS_____wq1_120"/>
      <sheetName val="[Book1_xls]d_m_yy_____10100_298"/>
      <sheetName val="[Book1_xls]d_m_yy_____10100_299"/>
      <sheetName val="[Book1_xls]d_m_yy_____10100_294"/>
      <sheetName val="[Book1_xls]d_m_yy_____10100_295"/>
      <sheetName val="[Book1_xls]d_m_yy_____10100_296"/>
      <sheetName val="[Book1_xls]d_m_yy_____10100_297"/>
      <sheetName val="[Book1_xls]d_m_yy_____10100_312"/>
      <sheetName val="[Book1_xls]d_m_yy_____10100_313"/>
      <sheetName val="[Book1_xls][Book1_xls]d_m_y_149"/>
      <sheetName val="[Book1_xls]oPro_DOS_____wq1_131"/>
      <sheetName val="[Book1_xls][Book1_xls]d_m_y_140"/>
      <sheetName val="[Book1_xls]oPro_DOS_____wq1_122"/>
      <sheetName val="[Book1_xls][Book1_xls]d_m_y_141"/>
      <sheetName val="[Book1_xls]oPro_DOS_____wq1_123"/>
      <sheetName val="[Book1_xls][Book1_xls]d_m_y_142"/>
      <sheetName val="[Book1_xls]oPro_DOS_____wq1_124"/>
      <sheetName val="[Book1_xls]d_m_yy_____10100_300"/>
      <sheetName val="[Book1_xls]d_m_yy_____10100_301"/>
      <sheetName val="[Book1_xls][Book1_xls]d_m_y_143"/>
      <sheetName val="[Book1_xls]oPro_DOS_____wq1_125"/>
      <sheetName val="[Book1_xls]d_m_yy_____10100_302"/>
      <sheetName val="[Book1_xls]d_m_yy_____10100_303"/>
      <sheetName val="[Book1_xls][Book1_xls]d_m_y_144"/>
      <sheetName val="[Book1_xls]oPro_DOS_____wq1_126"/>
      <sheetName val="[Book1_xls]d_m_yy_____10100_304"/>
      <sheetName val="[Book1_xls]d_m_yy_____10100_305"/>
      <sheetName val="[Book1_xls][Book1_xls]d_m_y_145"/>
      <sheetName val="[Book1_xls]oPro_DOS_____wq1_127"/>
      <sheetName val="[Book1_xls]d_m_yy_____10100_306"/>
      <sheetName val="[Book1_xls]d_m_yy_____10100_307"/>
      <sheetName val="[Book1_xls][Book1_xls]d_m_y_146"/>
      <sheetName val="[Book1_xls]oPro_DOS_____wq1_128"/>
      <sheetName val="[Book1_xls]d_m_yy_____10100_308"/>
      <sheetName val="[Book1_xls]d_m_yy_____10100_309"/>
      <sheetName val="[Book1_xls][Book1_xls]d_m_y_147"/>
      <sheetName val="[Book1_xls]oPro_DOS_____wq1_129"/>
      <sheetName val="[Book1_xls]d_m_yy_____10100_310"/>
      <sheetName val="[Book1_xls]d_m_yy_____10100_311"/>
      <sheetName val="[Book1_xls][Book1_xls]d_m_y_148"/>
      <sheetName val="[Book1_xls]oPro_DOS_____wq1_130"/>
      <sheetName val="[Book1_xls]d_m_yy_____10100_334"/>
      <sheetName val="[Book1_xls]oPro_DOS_____wq1_142"/>
      <sheetName val="[Book1_xls]d_m_yy_____10100_335"/>
      <sheetName val="[Book1_xls][Book1_xls]d_m_y_160"/>
      <sheetName val="[Book1_xls]d_m_yy_____10100_314"/>
      <sheetName val="[Book1_xls]oPro_DOS_____wq1_132"/>
      <sheetName val="[Book1_xls]d_m_yy_____10100_315"/>
      <sheetName val="[Book1_xls][Book1_xls]d_m_y_150"/>
      <sheetName val="[Book1_xls]d_m_yy_____10100_316"/>
      <sheetName val="[Book1_xls]oPro_DOS_____wq1_133"/>
      <sheetName val="[Book1_xls]d_m_yy_____10100_317"/>
      <sheetName val="[Book1_xls][Book1_xls]d_m_y_151"/>
      <sheetName val="[Book1_xls]d_m_yy_____10100_318"/>
      <sheetName val="[Book1_xls]oPro_DOS_____wq1_134"/>
      <sheetName val="[Book1_xls]d_m_yy_____10100_319"/>
      <sheetName val="[Book1_xls][Book1_xls]d_m_y_152"/>
      <sheetName val="[Book1_xls]d_m_yy_____10100_320"/>
      <sheetName val="[Book1_xls]oPro_DOS_____wq1_135"/>
      <sheetName val="[Book1_xls]d_m_yy_____10100_321"/>
      <sheetName val="[Book1_xls][Book1_xls]d_m_y_153"/>
      <sheetName val="[Book1_xls]d_m_yy_____10100_322"/>
      <sheetName val="[Book1_xls]oPro_DOS_____wq1_136"/>
      <sheetName val="[Book1_xls]d_m_yy_____10100_323"/>
      <sheetName val="[Book1_xls][Book1_xls]d_m_y_154"/>
      <sheetName val="[Book1_xls]d_m_yy_____10100_324"/>
      <sheetName val="[Book1_xls]oPro_DOS_____wq1_137"/>
      <sheetName val="[Book1_xls]d_m_yy_____10100_325"/>
      <sheetName val="[Book1_xls][Book1_xls]d_m_y_155"/>
      <sheetName val="[Book1_xls]d_m_yy_____10100_326"/>
      <sheetName val="[Book1_xls]oPro_DOS_____wq1_138"/>
      <sheetName val="[Book1_xls]d_m_yy_____10100_327"/>
      <sheetName val="[Book1_xls][Book1_xls]d_m_y_156"/>
      <sheetName val="[Book1_xls]d_m_yy_____10100_328"/>
      <sheetName val="[Book1_xls]oPro_DOS_____wq1_139"/>
      <sheetName val="[Book1_xls]d_m_yy_____10100_329"/>
      <sheetName val="[Book1_xls][Book1_xls]d_m_y_157"/>
      <sheetName val="[Book1_xls]d_m_yy_____10100_330"/>
      <sheetName val="[Book1_xls]oPro_DOS_____wq1_140"/>
      <sheetName val="[Book1_xls]d_m_yy_____10100_331"/>
      <sheetName val="[Book1_xls][Book1_xls]d_m_y_158"/>
      <sheetName val="[Book1_xls]d_m_yy_____10100_332"/>
      <sheetName val="[Book1_xls]oPro_DOS_____wq1_141"/>
      <sheetName val="[Book1_xls]d_m_yy_____10100_333"/>
      <sheetName val="[Book1_xls][Book1_xls]d_m_y_159"/>
      <sheetName val="[Book1_xls]d_m_yy_____10100_336"/>
      <sheetName val="[Book1_xls]d_m_yy_____10100_337"/>
      <sheetName val="[Book1_xls][Book1_xls]d_m_y_161"/>
      <sheetName val="[Book1_xls]oPro_DOS_____wq1_143"/>
      <sheetName val="[Book1_xls]d_m_yy_____10100_344"/>
      <sheetName val="[Book1_xls]d_m_yy_____10100_345"/>
      <sheetName val="[Book1_xls][Book1_xls]d_m_y_165"/>
      <sheetName val="[Book1_xls]oPro_DOS_____wq1_147"/>
      <sheetName val="[Book1_xls]d_m_yy_____10100_342"/>
      <sheetName val="[Book1_xls]d_m_yy_____10100_343"/>
      <sheetName val="[Book1_xls][Book1_xls]d_m_y_164"/>
      <sheetName val="[Book1_xls]oPro_DOS_____wq1_146"/>
      <sheetName val="[Book1_xls]d/m/yy"/>
      <sheetName val="[Book1_xls]d_m_yy_____10100_338"/>
      <sheetName val="[Book1_xls]d_m_yy_____10100_339"/>
      <sheetName val="[Book1_xls][Book1_xls]d_m_y_162"/>
      <sheetName val="[Book1_xls]oPro_DOS_____wq1_144"/>
      <sheetName val="[Book1_xls]d_m_yy_____10100_340"/>
      <sheetName val="[Book1_xls]d_m_yy_____10100_341"/>
      <sheetName val="[Book1_xls][Book1_xls]d_m_y_163"/>
      <sheetName val="[Book1_xls]oPro_DOS_____wq1_145"/>
      <sheetName val="[Book1_xls]d_m_yy_____10100_358"/>
      <sheetName val="[Book1_xls]d_m_yy_____10100_359"/>
      <sheetName val="[Book1_xls][Book1_xls]d_m_y_172"/>
      <sheetName val="[Book1_xls]oPro_DOS_____wq1_154"/>
      <sheetName val="[Book1_xls]d_m_yy_____10100_346"/>
      <sheetName val="[Book1_xls]d_m_yy_____10100_347"/>
      <sheetName val="[Book1_xls][Book1_xls]d_m_y_166"/>
      <sheetName val="[Book1_xls]oPro_DOS_____wq1_148"/>
      <sheetName val="[Book1_xls]d_m_yy_____10100_348"/>
      <sheetName val="[Book1_xls]d_m_yy_____10100_349"/>
      <sheetName val="[Book1_xls][Book1_xls]d_m_y_167"/>
      <sheetName val="[Book1_xls]oPro_DOS_____wq1_149"/>
      <sheetName val="[Book1_xls]d_m_yy_____10100_350"/>
      <sheetName val="[Book1_xls]d_m_yy_____10100_351"/>
      <sheetName val="[Book1_xls][Book1_xls]d_m_y_168"/>
      <sheetName val="[Book1_xls]oPro_DOS_____wq1_150"/>
      <sheetName val="[Book1_xls]d_m_yy_____10100_352"/>
      <sheetName val="[Book1_xls]d_m_yy_____10100_353"/>
      <sheetName val="[Book1_xls][Book1_xls]d_m_y_169"/>
      <sheetName val="[Book1_xls]oPro_DOS_____wq1_151"/>
      <sheetName val="[Book1_xls]d_m_yy_____10100_354"/>
      <sheetName val="[Book1_xls]d_m_yy_____10100_355"/>
      <sheetName val="[Book1_xls][Book1_xls]d_m_y_170"/>
      <sheetName val="[Book1_xls]oPro_DOS_____wq1_152"/>
      <sheetName val="[Book1_xls]d_m_yy_____10100_356"/>
      <sheetName val="[Book1_xls]d_m_yy_____10100_357"/>
      <sheetName val="[Book1_xls][Book1_xls]d_m_y_171"/>
      <sheetName val="[Book1_xls]oPro_DOS_____wq1_153"/>
      <sheetName val="[Book1_xls]d_m_yy_____10100_362"/>
      <sheetName val="[Book1_xls]d_m_yy_____10100_363"/>
      <sheetName val="[Book1_xls]oPro_DOS_____wq1_156"/>
      <sheetName val="[Book1_xls][Book1_xls]d_m_y_174"/>
      <sheetName val="[Book1_xls]d_m_yy_____10100_360"/>
      <sheetName val="[Book1_xls]d_m_yy_____10100_361"/>
      <sheetName val="[Book1_xls]oPro_DOS_____wq1_155"/>
      <sheetName val="[Book1_xls][Book1_xls]d_m_y_173"/>
      <sheetName val="[Book1_xls]d_m_yy_____10100_364"/>
      <sheetName val="[Book1_xls]d_m_yy_____10100_365"/>
      <sheetName val="[Book1_xls][Book1_xls]d_m_y_175"/>
      <sheetName val="[Book1_xls]oPro_DOS_____wq1_157"/>
      <sheetName val="[Book1_xls]d_m_yy_____10100_372"/>
      <sheetName val="[Book1_xls]d_m_yy_____10100_373"/>
      <sheetName val="[Book1_xls]oPro_DOS_____wq1_161"/>
      <sheetName val="[Book1_xls][Book1_xls]d_m_y_179"/>
      <sheetName val="[Book1_xls]d_m_yy_____10100_366"/>
      <sheetName val="[Book1_xls]d_m_yy_____10100_367"/>
      <sheetName val="[Book1_xls]oPro_DOS_____wq1_158"/>
      <sheetName val="[Book1_xls][Book1_xls]d_m_y_176"/>
      <sheetName val="[Book1_xls]d_m_yy_____10100_368"/>
      <sheetName val="[Book1_xls]d_m_yy_____10100_369"/>
      <sheetName val="[Book1_xls]oPro_DOS_____wq1_159"/>
      <sheetName val="[Book1_xls][Book1_xls]d_m_y_177"/>
      <sheetName val="[Book1_xls]d_m_yy_____10100_370"/>
      <sheetName val="[Book1_xls]d_m_yy_____10100_371"/>
      <sheetName val="[Book1_xls]oPro_DOS_____wq1_160"/>
      <sheetName val="[Book1_xls][Book1_xls]d_m_y_178"/>
      <sheetName val="[Book1_xls]d_m_yy_____10100_374"/>
      <sheetName val="[Book1_xls]d_m_yy_____10100_375"/>
      <sheetName val="[Book1_xls]oPro_DOS_____wq1_162"/>
      <sheetName val="[Book1_xls][Book1_xls]d_m_y_180"/>
      <sheetName val="[Book1_xls]d_m_yy_____10100_380"/>
      <sheetName val="[Book1_xls]d_m_yy_____10100_381"/>
      <sheetName val="[Book1_xls][Book1_xls]d_m_y_183"/>
      <sheetName val="[Book1_xls]oPro_DOS_____wq1_165"/>
      <sheetName val="[Book1_xls]d_m_yy_____10100_376"/>
      <sheetName val="[Book1_xls]d_m_yy_____10100_377"/>
      <sheetName val="[Book1_xls][Book1_xls]d_m_y_181"/>
      <sheetName val="[Book1_xls]oPro_DOS_____wq1_163"/>
      <sheetName val="[Book1_xls]d_m_yy_____10100_378"/>
      <sheetName val="[Book1_xls]d_m_yy_____10100_379"/>
      <sheetName val="[Book1_xls][Book1_xls]d_m_y_182"/>
      <sheetName val="[Book1_xls]oPro_DOS_____wq1_164"/>
      <sheetName val="[Book1_xls]d_m_yy_____10100_392"/>
      <sheetName val="[Book1_xls]d_m_yy_____10100_393"/>
      <sheetName val="[Book1_xls][Book1_xls]d_m_y_189"/>
      <sheetName val="[Book1_xls]oPro_DOS_____wq1_171"/>
      <sheetName val="[Book1_xls]d_m_yy_____10100_382"/>
      <sheetName val="[Book1_xls]d_m_yy_____10100_383"/>
      <sheetName val="[Book1_xls][Book1_xls]d_m_y_184"/>
      <sheetName val="[Book1_xls]oPro_DOS_____wq1_166"/>
      <sheetName val="[Book1_xls]d_m_yy_____10100_386"/>
      <sheetName val="[Book1_xls]d_m_yy_____10100_387"/>
      <sheetName val="[Book1_xls][Book1_xls]d_m_y_186"/>
      <sheetName val="[Book1_xls]oPro_DOS_____wq1_168"/>
      <sheetName val="[Book1_xls]d_m_yy_____10100_384"/>
      <sheetName val="[Book1_xls]d_m_yy_____10100_385"/>
      <sheetName val="[Book1_xls][Book1_xls]d_m_y_185"/>
      <sheetName val="[Book1_xls]oPro_DOS_____wq1_167"/>
      <sheetName val="[Book1_xls]d_m_yy_____10100_388"/>
      <sheetName val="[Book1_xls]d_m_yy_____10100_389"/>
      <sheetName val="[Book1_xls][Book1_xls]d_m_y_187"/>
      <sheetName val="[Book1_xls]oPro_DOS_____wq1_169"/>
      <sheetName val="[Book1_xls]d_m_yy_____10100_390"/>
      <sheetName val="[Book1_xls]d_m_yy_____10100_391"/>
      <sheetName val="[Book1_xls][Book1_xls]d_m_y_188"/>
      <sheetName val="[Book1_xls]oPro_DOS_____wq1_170"/>
      <sheetName val="[Book1_xls]d_m_yy_____10100_398"/>
      <sheetName val="[Book1_xls]d_m_yy_____10100_399"/>
      <sheetName val="[Book1_xls][Book1_xls]d_m_y_192"/>
      <sheetName val="[Book1_xls]oPro_DOS_____wq1_174"/>
      <sheetName val="[Book1_xls]d_m_yy_____10100_394"/>
      <sheetName val="[Book1_xls]d_m_yy_____10100_395"/>
      <sheetName val="[Book1_xls][Book1_xls]d_m_y_190"/>
      <sheetName val="[Book1_xls]oPro_DOS_____wq1_172"/>
      <sheetName val="[Book1_xls]d_m_yy_____10100_396"/>
      <sheetName val="[Book1_xls]d_m_yy_____10100_397"/>
      <sheetName val="[Book1_xls][Book1_xls]d_m_y_191"/>
      <sheetName val="[Book1_xls]oPro_DOS_____wq1_173"/>
      <sheetName val="[Book1_xls]d_m_yy_____10100_400"/>
      <sheetName val="[Book1_xls]d_m_yy_____10100_401"/>
      <sheetName val="[Book1_xls][Book1_xls]d_m_y_193"/>
      <sheetName val="[Book1_xls]oPro_DOS_____wq1_175"/>
      <sheetName val="[Book1_xls]oPro_DOS_____wq1_197"/>
      <sheetName val="[Book1_xls]d_m_yy_____10100_444"/>
      <sheetName val="[Book1_xls]d_m_yy_____10100_445"/>
      <sheetName val="[Book1_xls][Book1_xls]d_m_y_215"/>
      <sheetName val="[Book1_xls]d_m_yy_____10100_410"/>
      <sheetName val="[Book1_xls]d_m_yy_____10100_411"/>
      <sheetName val="[Book1_xls][Book1_xls]d_m_y_198"/>
      <sheetName val="[Book1_xls]oPro_DOS_____wq1_180"/>
      <sheetName val="[Book1_xls]d_m_yy_____10100_404"/>
      <sheetName val="[Book1_xls]d_m_yy_____10100_405"/>
      <sheetName val="[Book1_xls][Book1_xls]d_m_y_195"/>
      <sheetName val="[Book1_xls]oPro_DOS_____wq1_177"/>
      <sheetName val="[Book1_xls]d_m_yy_____10100_402"/>
      <sheetName val="[Book1_xls]d_m_yy_____10100_403"/>
      <sheetName val="[Book1_xls][Book1_xls]d_m_y_194"/>
      <sheetName val="[Book1_xls]oPro_DOS_____wq1_176"/>
      <sheetName val="[Book1_xls]d_m_yy_____10100_406"/>
      <sheetName val="[Book1_xls]d_m_yy_____10100_407"/>
      <sheetName val="[Book1_xls][Book1_xls]d_m_y_196"/>
      <sheetName val="[Book1_xls]oPro_DOS_____wq1_178"/>
      <sheetName val="[Book1_xls]d_m_yy_____10100_408"/>
      <sheetName val="[Book1_xls]d_m_yy_____10100_409"/>
      <sheetName val="[Book1_xls][Book1_xls]d_m_y_197"/>
      <sheetName val="[Book1_xls]oPro_DOS_____wq1_179"/>
      <sheetName val="[Book1_xls]d_m_yy_____10100_420"/>
      <sheetName val="[Book1_xls]d_m_yy_____10100_421"/>
      <sheetName val="[Book1_xls][Book1_xls]d_m_y_203"/>
      <sheetName val="[Book1_xls]oPro_DOS_____wq1_185"/>
      <sheetName val="[Book1_xls]d_m_yy_____10100_412"/>
      <sheetName val="[Book1_xls]d_m_yy_____10100_413"/>
      <sheetName val="[Book1_xls][Book1_xls]d_m_y_199"/>
      <sheetName val="[Book1_xls]oPro_DOS_____wq1_181"/>
      <sheetName val="[Book1_xls]d_m_yy_____10100_414"/>
      <sheetName val="[Book1_xls]d_m_yy_____10100_415"/>
      <sheetName val="[Book1_xls][Book1_xls]d_m_y_200"/>
      <sheetName val="[Book1_xls]oPro_DOS_____wq1_182"/>
      <sheetName val="[Book1_xls]d_m_yy_____10100_416"/>
      <sheetName val="[Book1_xls]d_m_yy_____10100_417"/>
      <sheetName val="[Book1_xls][Book1_xls]d_m_y_201"/>
      <sheetName val="[Book1_xls]oPro_DOS_____wq1_183"/>
      <sheetName val="[Book1_xls]d_m_yy_____10100_418"/>
      <sheetName val="[Book1_xls]d_m_yy_____10100_419"/>
      <sheetName val="[Book1_xls][Book1_xls]d_m_y_202"/>
      <sheetName val="[Book1_xls]oPro_DOS_____wq1_184"/>
      <sheetName val="[Book1_xls]d_m_yy_____10100_422"/>
      <sheetName val="[Book1_xls]d_m_yy_____10100_423"/>
      <sheetName val="[Book1_xls][Book1_xls]d_m_y_204"/>
      <sheetName val="[Book1_xls]oPro_DOS_____wq1_186"/>
      <sheetName val="[Book1_xls]d_m_yy_____10100_428"/>
      <sheetName val="[Book1_xls]d_m_yy_____10100_429"/>
      <sheetName val="[Book1_xls][Book1_xls]d_m_y_207"/>
      <sheetName val="[Book1_xls]oPro_DOS_____wq1_189"/>
      <sheetName val="[Book1_xls]d_m_yy_____10100_424"/>
      <sheetName val="[Book1_xls]d_m_yy_____10100_425"/>
      <sheetName val="[Book1_xls][Book1_xls]d_m_y_205"/>
      <sheetName val="[Book1_xls]oPro_DOS_____wq1_187"/>
      <sheetName val="[Book1_xls]d_m_yy_____10100_426"/>
      <sheetName val="[Book1_xls]d_m_yy_____10100_427"/>
      <sheetName val="[Book1_xls][Book1_xls]d_m_y_206"/>
      <sheetName val="[Book1_xls]oPro_DOS_____wq1_188"/>
      <sheetName val="[Book1_xls]d_m_yy_____10100_430"/>
      <sheetName val="[Book1_xls]d_m_yy_____10100_431"/>
      <sheetName val="[Book1_xls][Book1_xls]d_m_y_208"/>
      <sheetName val="[Book1_xls]oPro_DOS_____wq1_190"/>
      <sheetName val="[Book1_xls]d_m_yy_____10100_436"/>
      <sheetName val="[Book1_xls]oPro_DOS_____wq1_193"/>
      <sheetName val="[Book1_xls]d_m_yy_____10100_437"/>
      <sheetName val="[Book1_xls][Book1_xls]d_m_y_211"/>
      <sheetName val="[Book1_xls]d_m_yy_____10100_432"/>
      <sheetName val="[Book1_xls]oPro_DOS_____wq1_191"/>
      <sheetName val="[Book1_xls]d_m_yy_____10100_433"/>
      <sheetName val="[Book1_xls][Book1_xls]d_m_y_209"/>
      <sheetName val="[Book1_xls]d_m_yy_____10100_434"/>
      <sheetName val="[Book1_xls]oPro_DOS_____wq1_192"/>
      <sheetName val="[Book1_xls]d_m_yy_____10100_435"/>
      <sheetName val="[Book1_xls][Book1_xls]d_m_y_210"/>
      <sheetName val="[Book1_xls]d_m_yy_____10100_442"/>
      <sheetName val="[Book1_xls]d_m_yy_____10100_443"/>
      <sheetName val="[Book1_xls]oPro_DOS_____wq1_196"/>
      <sheetName val="[Book1_xls][Book1_xls]d_m_y_214"/>
      <sheetName val="[Book1_xls]d_m_yy_____10100_438"/>
      <sheetName val="[Book1_xls]d_m_yy_____10100_439"/>
      <sheetName val="[Book1_xls]oPro_DOS_____wq1_194"/>
      <sheetName val="[Book1_xls][Book1_xls]d_m_y_212"/>
      <sheetName val="[Book1_xls]d_m_yy_____10100_440"/>
      <sheetName val="[Book1_xls]d_m_yy_____10100_441"/>
      <sheetName val="[Book1_xls]oPro_DOS_____wq1_195"/>
      <sheetName val="[Book1_xls][Book1_xls]d_m_y_213"/>
      <sheetName val="[Book1_xls]d_m_yy_____10100_464"/>
      <sheetName val="[Book1_xls]d_m_yy_____10100_465"/>
      <sheetName val="[Book1_xls]oPro_DOS_____wq1_207"/>
      <sheetName val="[Book1_xls][Book1_xls]d_m_y_225"/>
      <sheetName val="[Book1_xls]d_m_yy_____10100_446"/>
      <sheetName val="[Book1_xls]d_m_yy_____10100_447"/>
      <sheetName val="[Book1_xls]oPro_DOS_____wq1_198"/>
      <sheetName val="[Book1_xls][Book1_xls]d_m_y_216"/>
      <sheetName val="[Book1_xls]d_m_yy_____10100_448"/>
      <sheetName val="[Book1_xls]d_m_yy_____10100_449"/>
      <sheetName val="[Book1_xls]oPro_DOS_____wq1_199"/>
      <sheetName val="[Book1_xls][Book1_xls]d_m_y_217"/>
      <sheetName val="[Book1_xls]d_m_yy_____10100_450"/>
      <sheetName val="[Book1_xls]d_m_yy_____10100_451"/>
      <sheetName val="[Book1_xls]oPro_DOS_____wq1_200"/>
      <sheetName val="[Book1_xls][Book1_xls]d_m_y_218"/>
      <sheetName val="[Book1_xls]d_m_yy_____10100_452"/>
      <sheetName val="[Book1_xls]d_m_yy_____10100_453"/>
      <sheetName val="[Book1_xls]oPro_DOS_____wq1_201"/>
      <sheetName val="[Book1_xls][Book1_xls]d_m_y_219"/>
      <sheetName val="[Book1_xls]d_m_yy_____10100_454"/>
      <sheetName val="[Book1_xls]d_m_yy_____10100_455"/>
      <sheetName val="[Book1_xls]oPro_DOS_____wq1_202"/>
      <sheetName val="[Book1_xls][Book1_xls]d_m_y_220"/>
      <sheetName val="[Book1_xls]d_m_yy_____10100_456"/>
      <sheetName val="[Book1_xls]d_m_yy_____10100_457"/>
      <sheetName val="[Book1_xls]oPro_DOS_____wq1_203"/>
      <sheetName val="[Book1_xls][Book1_xls]d_m_y_221"/>
      <sheetName val="[Book1_xls]d_m_yy_____10100_458"/>
      <sheetName val="[Book1_xls]d_m_yy_____10100_459"/>
      <sheetName val="[Book1_xls]oPro_DOS_____wq1_204"/>
      <sheetName val="[Book1_xls][Book1_xls]d_m_y_222"/>
      <sheetName val="[Book1_xls]d_m_yy_____10100_460"/>
      <sheetName val="[Book1_xls]d_m_yy_____10100_461"/>
      <sheetName val="[Book1_xls]oPro_DOS_____wq1_205"/>
      <sheetName val="[Book1_xls][Book1_xls]d_m_y_223"/>
      <sheetName val="[Book1_xls]d_m_yy_____10100_462"/>
      <sheetName val="[Book1_xls]d_m_yy_____10100_463"/>
      <sheetName val="[Book1_xls]oPro_DOS_____wq1_206"/>
      <sheetName val="[Book1_xls][Book1_xls]d_m_y_224"/>
      <sheetName val="[Book1_xls]d_m_yy_____10100_470"/>
      <sheetName val="[Book1_xls]d_m_yy_____10100_471"/>
      <sheetName val="[Book1_xls]oPro_DOS_____wq1_210"/>
      <sheetName val="[Book1_xls][Book1_xls]d_m_y_228"/>
      <sheetName val="[Book1_xls]d_m_yy_____10100_472"/>
      <sheetName val="[Book1_xls]d_m_yy_____10100_473"/>
      <sheetName val="[Book1_xls]oPro_DOS_____wq1_211"/>
      <sheetName val="[Book1_xls][Book1_xls]d_m_y_229"/>
      <sheetName val="[Book1_xls]d_m_yy_____10100_484"/>
      <sheetName val="[Book1_xls]d_m_yy_____10100_485"/>
      <sheetName val="[Book1_xls]oPro_DOS_____wq1_217"/>
      <sheetName val="[Book1_xls][Book1_xls]d_m_y_235"/>
      <sheetName val="[Book1_xls]d_m_yy_____10100_478"/>
      <sheetName val="[Book1_xls]d_m_yy_____10100_479"/>
      <sheetName val="[Book1_xls]oPro_DOS_____wq1_214"/>
      <sheetName val="[Book1_xls][Book1_xls]d_m_y_232"/>
      <sheetName val="[Book1_xls]d_m_yy_____10100_474"/>
      <sheetName val="[Book1_xls]d_m_yy_____10100_475"/>
      <sheetName val="[Book1_xls]oPro_DOS_____wq1_212"/>
      <sheetName val="[Book1_xls][Book1_xls]d_m_y_230"/>
      <sheetName val="[Book1_xls]d_m_yy_____10100_476"/>
      <sheetName val="[Book1_xls]d_m_yy_____10100_477"/>
      <sheetName val="[Book1_xls]oPro_DOS_____wq1_213"/>
      <sheetName val="[Book1_xls][Book1_xls]d_m_y_231"/>
      <sheetName val="[Book1_xls]d_m_yy_____10100_480"/>
      <sheetName val="[Book1_xls]d_m_yy_____10100_481"/>
      <sheetName val="[Book1_xls]oPro_DOS_____wq1_215"/>
      <sheetName val="[Book1_xls][Book1_xls]d_m_y_233"/>
      <sheetName val="[Book1_xls]d_m_yy_____10100_482"/>
      <sheetName val="[Book1_xls]d_m_yy_____10100_483"/>
      <sheetName val="[Book1_xls]oPro_DOS_____wq1_216"/>
      <sheetName val="[Book1_xls][Book1_xls]d_m_y_234"/>
      <sheetName val="[Book1.xls]d_m_yy_____10100_638"/>
      <sheetName val="[Book1.xls]d_m_yy_____10100_639"/>
      <sheetName val="[Book1.xls]oPro_DOS_____wq1_294"/>
      <sheetName val="[Book1.xls][Book1.xls]d_m_y_312"/>
      <sheetName val="[Book1.xls]d_m_yy_____10100_644"/>
      <sheetName val="[Book1.xls]d_m_yy_____10100_645"/>
      <sheetName val="[Book1.xls]oPro_DOS_____wq1_297"/>
      <sheetName val="[Book1.xls][Book1.xls]d_m_y_315"/>
      <sheetName val="[Book1.xls]d_m_yy_____10100_640"/>
      <sheetName val="[Book1.xls]d_m_yy_____10100_641"/>
      <sheetName val="[Book1.xls]oPro_DOS_____wq1_295"/>
      <sheetName val="[Book1.xls][Book1.xls]d_m_y_313"/>
      <sheetName val="[Book1.xls]d_m_yy_____10100_642"/>
      <sheetName val="[Book1.xls]d_m_yy_____10100_643"/>
      <sheetName val="[Book1.xls]oPro_DOS_____wq1_296"/>
      <sheetName val="[Book1.xls][Book1.xls]d_m_y_314"/>
      <sheetName val="[Book1.xls]d_m_yy_____10100_646"/>
      <sheetName val="[Book1.xls]d_m_yy_____10100_647"/>
      <sheetName val="[Book1.xls]oPro_DOS_____wq1_298"/>
      <sheetName val="[Book1.xls][Book1.xls]d_m_y_316"/>
      <sheetName val="[Book1.xls]dd mmmm yyyy赶_x0003__x0016_["/>
      <sheetName val="[Book1.xls][Book1.xls][Book1.xl"/>
      <sheetName val="[Book1.xls]dd mmmm yyyy赶_x0003__x0016_[$-0"/>
      <sheetName val="[Book1.xls]dd_mmmm_yyyy_______2"/>
      <sheetName val="[Book1.xls]dd_mmmm_yyyy_______3"/>
      <sheetName val="[Book1.xls]d_m_yy_____10100_648"/>
      <sheetName val="[Book1.xls]d_m_yy_____10100_649"/>
      <sheetName val="[Book1.xls]oPro_DOS_____wq1_299"/>
      <sheetName val="[Book1.xls][Book1.xls]d_m_y_317"/>
      <sheetName val="[Book1.xls]d_m_yy_____10100_652"/>
      <sheetName val="[Book1.xls]d_m_yy_____10100_653"/>
      <sheetName val="[Book1.xls]oPro_DOS_____wq1_301"/>
      <sheetName val="[Book1.xls][Book1.xls]d_m_y_319"/>
      <sheetName val="[Book1.xls]d_m_yy_____10100_650"/>
      <sheetName val="[Book1.xls]d_m_yy_____10100_651"/>
      <sheetName val="[Book1.xls]oPro_DOS_____wq1_300"/>
      <sheetName val="[Book1.xls][Book1.xls]d_m_y_318"/>
      <sheetName val="[Book1.xls]d_m_yy_____10100_654"/>
      <sheetName val="[Book1.xls]d_m_yy_____10100_655"/>
      <sheetName val="[Book1.xls]oPro_DOS_____wq1_302"/>
      <sheetName val="[Book1.xls][Book1.xls]d_m_y_320"/>
      <sheetName val="[Book1.xls]d_m_yy_____10100_758"/>
      <sheetName val="[Book1.xls]d_m_yy_____10100_759"/>
      <sheetName val="[Book1.xls]oPro_DOS_____wq1_354"/>
      <sheetName val="[Book1.xls][Book1.xls]d_m_y_373"/>
      <sheetName val="[Book1.xls]d_m_yy_____10100_656"/>
      <sheetName val="[Book1.xls]d_m_yy_____10100_657"/>
      <sheetName val="[Book1.xls]oPro_DOS_____wq1_303"/>
      <sheetName val="[Book1.xls][Book1.xls]d_m_y_321"/>
      <sheetName val="[Book1.xls]d_m_yy_____10100_660"/>
      <sheetName val="[Book1.xls]d_m_yy_____10100_661"/>
      <sheetName val="[Book1.xls]oPro_DOS_____wq1_305"/>
      <sheetName val="[Book1.xls][Book1.xls]d_m_y_323"/>
      <sheetName val="[Book1.xls]d_m_yy_____10100_658"/>
      <sheetName val="[Book1.xls]d_m_yy_____10100_659"/>
      <sheetName val="[Book1.xls]oPro_DOS_____wq1_304"/>
      <sheetName val="[Book1.xls][Book1.xls]d_m_y_322"/>
      <sheetName val="[Book1.xls]d_m_yy_____10100_662"/>
      <sheetName val="[Book1.xls]d_m_yy_____10100_663"/>
      <sheetName val="[Book1.xls]oPro_DOS_____wq1_306"/>
      <sheetName val="[Book1.xls][Book1.xls]d_m_y_324"/>
      <sheetName val="[Book1.xls]d_m_yy_____10100_664"/>
      <sheetName val="[Book1.xls]d_m_yy_____10100_665"/>
      <sheetName val="[Book1.xls][Book1.xls]d_m_y_325"/>
      <sheetName val="[Book1.xls]oPro_DOS_____wq1_307"/>
      <sheetName val="[Book1.xls]d_m_yy_____10100_666"/>
      <sheetName val="[Book1.xls]d_m_yy_____10100_667"/>
      <sheetName val="[Book1.xls][Book1.xls]d_m_y_326"/>
      <sheetName val="[Book1.xls]oPro_DOS_____wq1_308"/>
      <sheetName val="[Book1.xls]d_m_yy_____10100_668"/>
      <sheetName val="[Book1.xls]d_m_yy_____10100_669"/>
      <sheetName val="[Book1.xls]oPro_DOS_____wq1_309"/>
      <sheetName val="[Book1.xls][Book1.xls]d_m_y_327"/>
      <sheetName val="[Book1.xls]d_m_yy_____10100_670"/>
      <sheetName val="[Book1.xls]d_m_yy_____10100_671"/>
      <sheetName val="[Book1.xls]oPro_DOS_____wq1_310"/>
      <sheetName val="[Book1.xls][Book1.xls]d_m_y_328"/>
      <sheetName val="[Book1.xls]d_m_yy_____10100_672"/>
      <sheetName val="[Book1.xls]d_m_yy_____10100_673"/>
      <sheetName val="[Book1.xls]oPro_DOS_____wq1_311"/>
      <sheetName val="[Book1.xls][Book1.xls]d_m_y_329"/>
      <sheetName val="[Book1.xls]d_m_yy_____10100_674"/>
      <sheetName val="[Book1.xls]d_m_yy_____10100_675"/>
      <sheetName val="[Book1.xls]oPro_DOS_____wq1_312"/>
      <sheetName val="[Book1.xls][Book1.xls]d_m_y_330"/>
      <sheetName val="[Book1.xls]d_m_yy_____10100_676"/>
      <sheetName val="[Book1.xls]d_m_yy_____10100_677"/>
      <sheetName val="[Book1.xls]oPro_DOS_____wq1_313"/>
      <sheetName val="[Book1.xls][Book1.xls]d_m_y_331"/>
      <sheetName val="[Book1.xls]d_m_yy_____10100_678"/>
      <sheetName val="[Book1.xls]d_m_yy_____10100_679"/>
      <sheetName val="[Book1.xls]oPro_DOS_____wq1_314"/>
      <sheetName val="[Book1.xls][Book1.xls]d_m_y_332"/>
      <sheetName val="[Book1.xls]d_m_yy_____10100_680"/>
      <sheetName val="[Book1.xls]d_m_yy_____10100_681"/>
      <sheetName val="[Book1.xls]oPro_DOS_____wq1_315"/>
      <sheetName val="[Book1.xls][Book1.xls]d_m_y_333"/>
      <sheetName val="[Book1.xls]d_m_yy_____10100_682"/>
      <sheetName val="[Book1.xls]d_m_yy_____10100_683"/>
      <sheetName val="[Book1.xls]oPro_DOS_____wq1_316"/>
      <sheetName val="[Book1.xls][Book1.xls]d_m_y_334"/>
      <sheetName val="[Book1.xls]d_m_yy_____10100_684"/>
      <sheetName val="[Book1.xls]d_m_yy_____10100_685"/>
      <sheetName val="[Book1.xls]oPro_DOS_____wq1_317"/>
      <sheetName val="[Book1.xls][Book1.xls]d_m_y_335"/>
      <sheetName val="[Book1.xls]d_m_yy_____10100_686"/>
      <sheetName val="[Book1.xls]d_m_yy_____10100_687"/>
      <sheetName val="[Book1.xls]oPro_DOS_____wq1_318"/>
      <sheetName val="[Book1.xls][Book1.xls]d_m_y_336"/>
      <sheetName val="[Book1.xls]d_m_yy_____10100_688"/>
      <sheetName val="[Book1.xls]d_m_yy_____10100_689"/>
      <sheetName val="[Book1.xls]oPro_DOS_____wq1_319"/>
      <sheetName val="[Book1.xls][Book1.xls]d_m_y_337"/>
      <sheetName val="[Book1.xls]d_m_yy_____10100_690"/>
      <sheetName val="[Book1.xls]d_m_yy_____10100_691"/>
      <sheetName val="[Book1.xls]oPro_DOS_____wq1_320"/>
      <sheetName val="[Book1.xls][Book1.xls]d_m_y_338"/>
      <sheetName val="[Book1.xls]d_m_yy_____10100_694"/>
      <sheetName val="[Book1.xls]d_m_yy_____10100_695"/>
      <sheetName val="[Book1.xls][Book1.xls]d_m_y_340"/>
      <sheetName val="[Book1.xls]oPro_DOS_____wq1_322"/>
      <sheetName val="[Book1.xls]d_m_yy_____10100_692"/>
      <sheetName val="[Book1.xls]d_m_yy_____10100_693"/>
      <sheetName val="[Book1.xls][Book1.xls]d_m_y_339"/>
      <sheetName val="[Book1.xls]oPro_DOS_____wq1_321"/>
      <sheetName val="[Book1.xls]d_m_yy_____10100_712"/>
      <sheetName val="[Book1.xls]d_m_yy_____10100_713"/>
      <sheetName val="[Book1.xls]oPro_DOS_____wq1_340"/>
      <sheetName val="[Book1.xls][Book1.xls]d_m_y_349"/>
      <sheetName val="[Book1.xls]oPro_DOS_____wq1_327"/>
      <sheetName val="[Book1.xls]oPro_DOS_____wq1_323"/>
      <sheetName val="[Book1.xls]oPro_DOS_____wq1_324"/>
      <sheetName val="[Book1.xls]oPro_DOS_____wq1_325"/>
      <sheetName val="[Book1.xls]oPro_DOS_____wq1_326"/>
      <sheetName val="[Book1.xls]oPro_DOS_____wq1_330"/>
      <sheetName val="[Book1.xls]oPro_DOS_____wq1_328"/>
      <sheetName val="[Book1.xls]oPro_DOS_____wq1_329"/>
      <sheetName val="[Book1.xls]oPro_DOS_____wq1_332"/>
      <sheetName val="[Book1.xls]d_m_yy_____10100_698"/>
      <sheetName val="[Book1.xls]d_m_yy_____10100_699"/>
      <sheetName val="[Book1.xls][Book1.xls]d_m_y_342"/>
      <sheetName val="[Book1.xls]oPro_DOS_____wq1_331"/>
      <sheetName val="[Book1.xls]d_m_yy_____10100_696"/>
      <sheetName val="[Book1.xls]d_m_yy_____10100_697"/>
      <sheetName val="[Book1.xls][Book1.xls]d_m_y_341"/>
      <sheetName val="[Book1.xls]oPro_DOS_____wq1_333"/>
      <sheetName val="[Book1.xls]oPro_DOS_____wq1_335"/>
      <sheetName val="[Book1.xls]d_m_yy_____10100_702"/>
      <sheetName val="[Book1.xls]d_m_yy_____10100_703"/>
      <sheetName val="[Book1.xls][Book1.xls]d_m_y_344"/>
      <sheetName val="[Book1.xls]oPro_DOS_____wq1_334"/>
      <sheetName val="[Book1.xls]d_m_yy_____10100_700"/>
      <sheetName val="[Book1.xls]d_m_yy_____10100_701"/>
      <sheetName val="[Book1.xls][Book1.xls]d_m_y_343"/>
      <sheetName val="[Book1.xls]oPro_DOS_____wq1_336"/>
      <sheetName val="[Book1.xls]d_m_yy_____10100_704"/>
      <sheetName val="[Book1.xls]d_m_yy_____10100_705"/>
      <sheetName val="[Book1.xls][Book1.xls]d_m_y_345"/>
      <sheetName val="[Book1.xls]oPro_DOS_____wq1_337"/>
      <sheetName val="[Book1.xls]d_m_yy_____10100_706"/>
      <sheetName val="[Book1.xls]d_m_yy_____10100_707"/>
      <sheetName val="[Book1.xls][Book1.xls]d_m_y_346"/>
      <sheetName val="[Book1.xls]oPro_DOS_____wq1_338"/>
      <sheetName val="[Book1.xls]d_m_yy_____10100_708"/>
      <sheetName val="[Book1.xls]d_m_yy_____10100_709"/>
      <sheetName val="[Book1.xls][Book1.xls]d_m_y_347"/>
      <sheetName val="[Book1.xls]dd mmmm yyyy"/>
      <sheetName val="Sheet1ˆŒ_x0004_ ǅ_x0001_ˆ&lt;B"/>
      <sheetName val="[Book1.xls]oPro_DOS_____wq1_339"/>
      <sheetName val="[Book1.xls]d_m_yy_____10100_710"/>
      <sheetName val="[Book1.xls]d_m_yy_____10100_711"/>
      <sheetName val="[Book1.xls][Book1.xls]d_m_y_348"/>
      <sheetName val="[Book1.xls]d_m_yy_____10100_756"/>
      <sheetName val="[Book1.xls]d_m_yy_____10100_757"/>
      <sheetName val="[Book1.xls]oPro_DOS_____wq1_353"/>
      <sheetName val="[Book1.xls][Book1.xls]d_m_y_371"/>
      <sheetName val="[Book1.xls][Book1.xls]d_m_y_372"/>
      <sheetName val="[Book1.xls]d_m_yy_____10100_714"/>
      <sheetName val="[Book1.xls]d_m_yy_____10100_715"/>
      <sheetName val="[Book1.xls]oPro_DOS_____wq1_341"/>
      <sheetName val="[Book1.xls][Book1.xls]d_m_y_350"/>
      <sheetName val="[Book1.xls][Book1.xls]d_m_y_351"/>
      <sheetName val="[Book1.xls]d_m_yy_____10100_716"/>
      <sheetName val="[Book1.xls]d_m_yy_____10100_717"/>
      <sheetName val="[Book1.xls]oPro_DOS_____wq1_342"/>
      <sheetName val="[Book1.xls][Book1.xls]d_m_y_352"/>
      <sheetName val="[Book1.xls][Book1.xls]d_m_y_353"/>
      <sheetName val="[Book1.xls]d_m_yy_____10100_718"/>
      <sheetName val="[Book1.xls]d_m_yy_____10100_719"/>
      <sheetName val="[Book1.xls]oPro_DOS_____wq1_343"/>
      <sheetName val="[Book1.xls][Book1.xls]d_m_y_354"/>
      <sheetName val="[Book1.xls][Book1.xls]d_m_y_355"/>
      <sheetName val="[Book1.xls]d_m_yy_____10100_720"/>
      <sheetName val="[Book1.xls]d_m_yy_____10100_721"/>
      <sheetName val="[Book1.xls]oPro_DOS_____wq1_344"/>
      <sheetName val="[Book1.xls][Book1.xls]d_m_y_356"/>
      <sheetName val="[Book1.xls][Book1.xls]d_m_y_357"/>
      <sheetName val="[Book1.xls]d_m_yy_____10100_736"/>
      <sheetName val="[Book1.xls]d_m_yy_____10100_737"/>
      <sheetName val="[Book1.xls][Book1.xls]d_m_y_361"/>
      <sheetName val="[Book1.xls]d_m_yy_____10100_732"/>
      <sheetName val="[Book1.xls]d_m_yy_____10100_733"/>
      <sheetName val="[Book1.xls][Book1.xls]d_m_y_359"/>
      <sheetName val="[Book1.xls]d_m_yy_____10100_724"/>
      <sheetName val="[Book1.xls]d_m_yy_____10100_725"/>
      <sheetName val="[Book1.xls]d_m_yy_____10100_722"/>
      <sheetName val="[Book1.xls]d_m_yy_____10100_723"/>
      <sheetName val="[Book1.xls]d_m_yy_____10100_726"/>
      <sheetName val="[Book1.xls]d_m_yy_____10100_727"/>
      <sheetName val="[Book1.xls]d_m_yy_____10100_730"/>
      <sheetName val="[Book1.xls]d_m_yy_____10100_731"/>
      <sheetName val="[Book1.xls][Book1.xls]d_m_y_358"/>
      <sheetName val="[Book1.xls]d_m_yy_____10100_728"/>
      <sheetName val="[Book1.xls]d_m_yy_____10100_729"/>
      <sheetName val="[Book1.xls]d_m_yy_____10100_734"/>
      <sheetName val="[Book1.xls]d_m_yy_____10100_735"/>
      <sheetName val="[Book1.xls][Book1.xls]d_m_y_360"/>
      <sheetName val="[Book1.xls]d_m_yy_____10100_746"/>
      <sheetName val="[Book1.xls]d_m_yy_____10100_747"/>
      <sheetName val="[Book1.xls]oPro_DOS_____wq1_348"/>
      <sheetName val="[Book1.xls][Book1.xls]d_m_y_366"/>
      <sheetName val="[Book1.xls]d_m_yy_____10100_738"/>
      <sheetName val="[Book1.xls]d_m_yy_____10100_739"/>
      <sheetName val="[Book1.xls][Book1.xls]d_m_y_362"/>
      <sheetName val="[Book1.xls]d_m_yy_____10100_740"/>
      <sheetName val="[Book1.xls]d_m_yy_____10100_741"/>
      <sheetName val="[Book1.xls]oPro_DOS_____wq1_345"/>
      <sheetName val="[Book1.xls][Book1.xls]d_m_y_363"/>
      <sheetName val="[Book1.xls]d_m_yy_____10100_744"/>
      <sheetName val="[Book1.xls]d_m_yy_____10100_745"/>
      <sheetName val="[Book1.xls]oPro_DOS_____wq1_347"/>
      <sheetName val="[Book1.xls][Book1.xls]d_m_y_365"/>
      <sheetName val="[Book1.xls]d_m_yy_____10100_742"/>
      <sheetName val="[Book1.xls]d_m_yy_____10100_743"/>
      <sheetName val="[Book1.xls]oPro_DOS_____wq1_346"/>
      <sheetName val="[Book1.xls][Book1.xls]d_m_y_364"/>
      <sheetName val="[Book1.xls]d_m_yy_____10100_750"/>
      <sheetName val="[Book1.xls]d_m_yy_____10100_751"/>
      <sheetName val="[Book1.xls]oPro_DOS_____wq1_350"/>
      <sheetName val="[Book1.xls][Book1.xls]d_m_y_368"/>
      <sheetName val="[Book1.xls]d_m_yy_____10100_748"/>
      <sheetName val="[Book1.xls]d_m_yy_____10100_749"/>
      <sheetName val="[Book1.xls]oPro_DOS_____wq1_349"/>
      <sheetName val="[Book1.xls][Book1.xls]d_m_y_367"/>
      <sheetName val="[Book1.xls]d_m_yy_____10100_754"/>
      <sheetName val="[Book1.xls]d_m_yy_____10100_755"/>
      <sheetName val="[Book1.xls]oPro_DOS_____wq1_352"/>
      <sheetName val="[Book1.xls][Book1.xls]d_m_y_370"/>
      <sheetName val="[Book1.xls]d_m_yy_____10100_752"/>
      <sheetName val="[Book1.xls]d_m_yy_____10100_753"/>
      <sheetName val="[Book1.xls]oPro_DOS_____wq1_351"/>
      <sheetName val="[Book1.xls][Book1.xls]d_m_y_369"/>
      <sheetName val="장비현황"/>
      <sheetName val="cv"/>
      <sheetName val="재1"/>
      <sheetName val="옵션종합정리"/>
      <sheetName val="판매물량,검토트림"/>
      <sheetName val="완성차종합정리"/>
      <sheetName val="성보6"/>
      <sheetName val="입력화면1"/>
      <sheetName val="검사성적서(을)4T"/>
      <sheetName val="Chart144"/>
      <sheetName val=" ¸"/>
      <sheetName val="籰֍_x001d_㝐ζ_x0011_"/>
      <sheetName val="???:?_x0018_?_x0018_?̀?6.0.2600.1891"/>
      <sheetName val="??矏????????࿠벒????М_x000d_? 턈벒릨뱩К_x0002_?_x000c_턈"/>
      <sheetName val="상용"/>
      <sheetName val="양식"/>
      <sheetName val="최신가-lc"/>
      <sheetName val="MAR BACK UP"/>
      <sheetName val="10.23"/>
      <sheetName val="(P(ـ("/>
      <sheetName val="矏࿠벒М_x000a_ 턈벒릨뱩К_x0002__x000c_턈"/>
      <sheetName val="초도품검사성적서 (2)"/>
      <sheetName val="DB"/>
      <sheetName val="FULL LIST(신)"/>
      <sheetName val="91594-3L640"/>
      <sheetName val="91210-3L230"/>
      <sheetName val="10_23"/>
      <sheetName val="분석 차트 1"/>
      <sheetName val="내구품질향상1"/>
      <sheetName val="냉연"/>
      <sheetName val="18.9"/>
      <sheetName val="16.7"/>
      <sheetName val="일정"/>
      <sheetName val="ALGO-LS14.5(92)V"/>
      <sheetName val="ALGO-jjj재구성"/>
      <sheetName val="NU"/>
      <sheetName val="122010000"/>
      <sheetName val="122010100"/>
      <sheetName val="122010200"/>
      <sheetName val="122010300"/>
      <sheetName val="122010400"/>
      <sheetName val="10x010100"/>
      <sheetName val="10s010000"/>
      <sheetName val="신규PROJECT"/>
      <sheetName val="Apro2008관련신규금형"/>
      <sheetName val="납입용기"/>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15"/>
      <sheetName val="15부표1"/>
      <sheetName val="15부표2"/>
      <sheetName val="50(을)"/>
      <sheetName val="수급"/>
      <sheetName val="파우더감사결과"/>
      <sheetName val="업무연락"/>
      <sheetName val="연도별매출및이익현황 (4)"/>
      <sheetName val="계획실적(3월) "/>
      <sheetName val="하도급총괄표 "/>
      <sheetName val="무형자산"/>
      <sheetName val="기타당좌자산"/>
      <sheetName val="개발비 리캡"/>
      <sheetName val="미성형"/>
      <sheetName val="급여 (2)"/>
      <sheetName val="평균급여 (2)"/>
      <sheetName val="ARP-IS"/>
      <sheetName val="판매현황"/>
      <sheetName val="납품"/>
      <sheetName val="차종별판매현황"/>
      <sheetName val="C.K.D"/>
      <sheetName val="6월 AS"/>
      <sheetName val="월간단품불량"/>
      <sheetName val="S2(단"/>
      <sheetName val="S2(단〘Ế"/>
      <sheetName val="_x0001_¨_x0001__x0001__x0001__x0010_ր_x0001__x0002__x000d__x0001_⿰_x0001_⿰_x0001__xde58_ຐ⠴C軄#"/>
      <sheetName val="_x0001_¨_x0001__x0001__x0001__x0010_ր_x0001__x0002__x000d__x0001_⿰_x0001_⿰_x0001_㲣Ć拠ᴰ⠴C䕨"/>
      <sheetName val="_x0001_¨_x0001__x0001__x0001__x0010_ր_x0001__x0002__x000d__x0001_⿰_x0001_⿰_x0001_祈డ◄A贼&quot;鉄&quot;"/>
      <sheetName val="??? Ԉ֜_x0004_婨֜"/>
      <sheetName val="?????????????????????"/>
      <sheetName val="16"/>
      <sheetName val="ALT1(N-Jo)"/>
      <sheetName val="19"/>
      <sheetName val="소재절감(실제A)"/>
      <sheetName val="D"/>
      <sheetName val="18"/>
      <sheetName val="A"/>
      <sheetName val="재질변경(실제B)"/>
      <sheetName val="Z41,Z42 이외total"/>
      <sheetName val="17"/>
      <sheetName val="장적산출"/>
      <sheetName val="E"/>
      <sheetName val="종합실적"/>
      <sheetName val="Sheet"/>
      <sheetName val="재질변경(실제A)"/>
      <sheetName val="소재절감(실제B)"/>
      <sheetName val="소재절감2"/>
      <sheetName val="소재절감"/>
      <sheetName val="551"/>
      <sheetName val="PROCEDURE LIST"/>
      <sheetName val="분석_Overall_rating"/>
      <sheetName val="大源注塑白 "/>
      <sheetName val="SALES PLAN&amp;RESULT"/>
      <sheetName val="[Book1.xls][Book1.xls]d/m/yy?_x0013_["/>
      <sheetName val="VAR분석"/>
      <sheetName val="seat-sdn only"/>
      <sheetName val="_x0001_¨_x0001__x0001__x0001__x0010_ր_x0001__x0002__x000d__x0001_⿰_x0001_⿰_x0001_쩀০⠬ƕ軤ǂ"/>
      <sheetName val="_x0001_¨_x0001__x0001__x0001__x0010_ր_x0001__x0002__x000d__x0001_⿰_x0001_⿰_x0001_䘭眣㒨Ł㲣 ⾠⍫⠬"/>
      <sheetName val="_x0001_¨_x0001__x0001__x0001__x0010_ր_x0001__x0002__x000d__x0001_⿰_x0001_⿰_x0001__xdbc8_೧⠬ƕ軤ǂ"/>
      <sheetName val="_x0001_¨_x0001__x0001__x0001__x0010_ր_x0001__x0002__x000d__x0001_⿰_x0001_⿰_x0001_㲣Ćፘ⅂⠴C䕨"/>
      <sheetName val="_x0001_¨_x0001__x0001__x0001__x0010_ր_x0001__x0002__x000d__x0001_⿰_x0001_⿰_x0001__xd858_ဒ␴6詬_x0012_轴_x0012_"/>
      <sheetName val="_x0001_¨_x0001__x0001__x0001__x0010_ր_x0001__x0002__x000d__x0001_⿰_x0001_⿰_x0001_䘭瘺㒨Ǌ㲣©滛᠃␴"/>
      <sheetName val="_x0001_¨_x0001__x0001__x0001__x0010_ր_x0001__x0002__x000d__x0001_⿰_x0001_⿰_x0001_捀Ꮕ␴&amp;達_x0016_"/>
      <sheetName val="_x0001_¨_x0001__x0001__x0001__x0010_ր_x0001__x0002__x000d__x0001_⿰_x0001_⿰_x0001_Ȁൌ⠴,鈔'"/>
      <sheetName val="_x0001_¨_x0001__x0001__x0001__x0010_ր_x0001__x0002__x000d__x0001_⿰_x0001_⿰_x0001_䦖⠬$鈄_x001e_"/>
      <sheetName val="_x0001_¨_x0001__x0001__x0001__x0010_ր_x0001__x0002__x000d__x0001_⿰_x0001_⿰_x0001_嘰℟⠬7鐄_x0013_"/>
      <sheetName val="_x0001_¨_x0001__x0001__x0001__x0010_ր_x0001__x0002__x000d__x0001_⿰_x0001_⿰_x0001_䤸ᚭ☼ǅ跴Ƶ"/>
      <sheetName val="S2(단〘ἁ"/>
      <sheetName val="S2(단〘⌻"/>
      <sheetName val="지적인협회12월"/>
      <sheetName val="_x0001_¨_x0001__x0001__x0001__x0010_ր_x0001__x0002__x000d__x0001_⿰_x0001_⿰_x0001_ꀀ蠹㰌Ⱍ琀⎑"/>
      <sheetName val="_x0001_¨_x0001__x0001__x0001__x0010_ր_x0001__x0002__x000d__x0001_⿰_x0001_⿰専≿_x0001_退텬㰧␝頀᠟"/>
      <sheetName val="6"/>
      <sheetName val="omctl32.dllEdit耀_xdc64_封롿ꀀ鰦⠠"/>
      <sheetName val="_x0001_¨_x0001__x0001__x0001__x0010_ր_x0001__x0002__x000d__x0001_⿰_x0001_⿰䠀恦㲤퀀빱줟"/>
      <sheetName val="_x0001_¨_x0001__x0001__x0001__x0010_ր_x0001__x0002__x000d__x0001_⿰_x0001_⿰䠀恦㲤退빏줟"/>
      <sheetName val="(11.05.30)65523-1D000(T.NUT10)."/>
      <sheetName val="W-현㭬6"/>
      <sheetName val="ALPHA AIM"/>
      <sheetName val="[BOOK1.XLS]Documents and Settin"/>
      <sheetName val="[BOOK1.XLS][BOOK1.XLS]uments an"/>
      <sheetName val="[BOOK1.XLS][BOOK1.XLS]nd Settin"/>
      <sheetName val="[BOOK1.XLS][BOOK1.XLS]ts and Se"/>
      <sheetName val="분석 䤈௺"/>
      <sheetName val="분석 㔘ధ"/>
      <sheetName val="분석 谸೫"/>
      <sheetName val="1) 주요 문제업체 리스트"/>
      <sheetName val="_x0001_¨_x0001__x0001__x0001__x0010_ր_x0001__x0002__x000a__x0001_⿰_x0001_⿰_x0001_耀_x0010_"/>
      <sheetName val="Sheet2렰̫_x0004_뗜̫"/>
      <sheetName val="?p"/>
      <sheetName val="omctl32.dll??Edit??_x0018_???$?_x0018_?_x0018_?ံ?"/>
      <sheetName val="ĞĀ_x0008_r_x0005__x0003_?⇠藩떘뱬??̀耀¨_x0008__x0002_蒀?"/>
      <sheetName val="bleĤģ??????서식을 Ĩĥ????ħĦ????_x0001_?뛸〉"/>
      <sheetName val="_x001e__x0002_???????_x001d_???&amp;"/>
      <sheetName val="Ɛ??䳐믱???? _x000d_Ā_x0008__x0007_?_x0006_?狜Ĝ쀤?"/>
      <sheetName val="Ɛ??䳐믱???? _x000d_?_x0008_ǀ믥힨믪ꇸ쀫_x0001_"/>
      <sheetName val="omctl32.dll?Edit?_x0018_?$?_x0018_?_x0018_?ံ6.0.2"/>
      <sheetName val="신뢰성(Ɬ登ᄨ䘭"/>
      <sheetName val="신뢰성(Ɬ登ᄨ"/>
      <sheetName val="96수䘭"/>
      <sheetName val="_x0001_¨_x0001__x0001__x0001__x0010_ր_x0001__x0002__x000d__x0001_⿰_x0001_⿰_x0001_耀_x0010_v燪洁侦_xdf40_"/>
      <sheetName val="_x0001_¨_x0001__x0001__x0001__x0010_ր_x0001__x0002__x000d__x0001_⿰_x0001_⿰_x0001_耀_x0010_洁_xdca6_ᴩ쐧㴥"/>
      <sheetName val="_x0001_¨_x0001__x0001__x0001__x0010_ր_x0001__x0002__x000d__x0001_⿰_x0001_⿰_x0001_耀_x0010_洁▦⠀䖚쐛윥"/>
      <sheetName val="[Book1.xls][Book1.xls]=C:=C:\D"/>
      <sheetName val="[Book1.xls][Book1.xls]:_x0018__x0018_"/>
      <sheetName val="[Book1.xls][Book1.xls]=C:=C:\Do"/>
      <sheetName val="[Book1.xls][Book1.xls]?=C:=C:\D"/>
      <sheetName val="[Book1.xls][Book1.xls]???:?_x0018_?_x0018_?"/>
      <sheetName val="[Book1.xls][Book1.xls]:̀6_0_260"/>
      <sheetName val="사양Sheet"/>
      <sheetName val="9904주부식"/>
      <sheetName val="Documents and Settings\jhlim\My"/>
      <sheetName val="Internal Inspection COPQ 차트 27"/>
      <sheetName val="HR-AL-PQ-ALL-F-021"/>
      <sheetName val="조직도"/>
      <sheetName val="사양개요"/>
      <sheetName val="사전품질계획표"/>
      <sheetName val="품질특성(갑)"/>
      <sheetName val="품질특성(을)"/>
      <sheetName val="부품공차표"/>
      <sheetName val="품질특성(갑)(2) "/>
      <sheetName val="품질특성(을) (2)"/>
      <sheetName val="부품공차표1-1 "/>
      <sheetName val="부품공차표2-1"/>
      <sheetName val="도면검토 문제점"/>
      <sheetName val="외주.지그"/>
      <sheetName val="설비.용기"/>
      <sheetName val="신뢰성 시험 능력 현황"/>
      <sheetName val="2차공급자현황"/>
      <sheetName val="시험 설비 공정 감사 결과"/>
      <sheetName val="RAIL-FR DR -FMEA"/>
      <sheetName val="R-F ASSY -FMEA"/>
      <sheetName val="검사기준서(갑)ASS'Y"/>
      <sheetName val="검사기준서(을지)ASS'Y "/>
      <sheetName val="검사기준서(병) (2)"/>
      <sheetName val="S2(단산"/>
      <sheetName val="DATA (부품교환) (2)"/>
      <sheetName val="CAMERA"/>
      <sheetName val="채산자료"/>
      <sheetName val="공정"/>
      <sheetName val="자재목록"/>
      <sheetName val="인원계획"/>
      <sheetName val="+T_x0002__x0005_Ā_x0008_믪_x000c__x0002_Ā_x0008_໦ȥ_x0001_8蘕诠밖_x0001__x0018__x0012_謘밍鍐"/>
      <sheetName val="입력란"/>
      <sheetName val="TM CASE"/>
      <sheetName val="______x0018___x0018__̀_6.0.2600.1891"/>
      <sheetName val="__矏________࿠벒____М_x000d__ 턈벒릨뱩К_x0002___x000c_턈"/>
      <sheetName val="1.8"/>
      <sheetName val="철제 JD 재고"/>
      <sheetName val=" 계산(&amp;E)                중지(&amp;Aⴀॆࡷ"/>
      <sheetName val=" 계산(&amp;E)                중지(&amp;A_x0001_　"/>
      <sheetName val=" 계산(&amp;E)                중지(&amp;A_x0001_瀀"/>
      <sheetName val="䣠ӝ䩪_x0002_"/>
      <sheetName val="MCP020104"/>
      <sheetName val="26"/>
      <sheetName val="28"/>
      <sheetName val="BOM'2004"/>
      <sheetName val="PILOT품"/>
      <sheetName val="M96현황-동아"/>
      <sheetName val="변속기"/>
      <sheetName val="분류"/>
      <sheetName val="GK차체EO-CUT전"/>
      <sheetName val="이자율"/>
      <sheetName val="N719(NC)"/>
      <sheetName val="이력"/>
      <sheetName val="5.WIRE적용LIST"/>
      <sheetName val="기준모델"/>
      <sheetName val="분석 "/>
      <sheetName val="[Book1.xls][Book1.xls]"/>
      <sheetName val="현장"/>
      <sheetName val="0.주광원 LED ASSY"/>
      <sheetName val="S1.1총괄"/>
      <sheetName val="X3"/>
      <sheetName val="PILOT"/>
      <sheetName val="ppcarpet"/>
      <sheetName val="기안지"/>
      <sheetName val="냉각실용添1"/>
      <sheetName val="유지류添1"/>
      <sheetName val="주행장치添1"/>
      <sheetName val="[Book1.xls][Book1.xls]oPro_DO_2"/>
      <sheetName val="[Book1.xls][Book1.xls]oPro/DOS)"/>
      <sheetName val="Questionaire"/>
      <sheetName val="NELI"/>
      <sheetName val="Process"/>
      <sheetName val="Results"/>
      <sheetName val="Validation lists"/>
      <sheetName val="General"/>
      <sheetName val="Plants General Information"/>
      <sheetName val="WCR &amp; Cash Flow without NVAS"/>
      <sheetName val="WCR &amp; Cash Flow with NVAS"/>
      <sheetName val="WCR &amp; Cash Flow NVAS"/>
      <sheetName val="Env"/>
      <sheetName val="Change"/>
      <sheetName val="Validation_lists"/>
      <sheetName val="Plants_General_Information"/>
      <sheetName val="WCR_&amp;_Cash_Flow_without_NVAS"/>
      <sheetName val="WCR_&amp;_Cash_Flow_with_NVAS"/>
      <sheetName val="WCR_&amp;_Cash_Flow_NVAS"/>
      <sheetName val="Validation_lists1"/>
      <sheetName val="Plants_General_Information1"/>
      <sheetName val="WCR_&amp;_Cash_Flow_without_NVAS1"/>
      <sheetName val="WCR_&amp;_Cash_Flow_with_NVAS1"/>
      <sheetName val="WCR_&amp;_Cash_Flow_NVAS1"/>
      <sheetName val="̀ü??̄Ǟä????̄Ǣæ̵G̵ǧǦǧǨk̨Ǫ"/>
      <sheetName val="?_x000e_?"/>
      <sheetName val="?ƻ?ဂ???︀??_x0010_ ?Ȁ? ?ȯ?翽_x0008_؈??????"/>
      <sheetName val="REGORIAN?ր_x0002_ GREGORIAN?_x0005_HIJRI?哌_x0001_"/>
      <sheetName val="dddd, dd&quot; de &quot;mmmm&quot; de &quot;yyyy?&quot;["/>
      <sheetName val="0.LED ASSY"/>
      <sheetName val="0.주광원 LDM"/>
      <sheetName val="TRW원가"/>
      <sheetName val="[Book1.xls]Documents_and_Sett_2"/>
      <sheetName val="[Book1.xls]__C__C__Documents__2"/>
      <sheetName val="[Book1.xls]uments_and_Setting_2"/>
      <sheetName val="[Book1.xls]nd_Settings________2"/>
      <sheetName val="[Book1.xls]_C__C__Documents_a_2"/>
      <sheetName val="[Book1.xls]___________6_0_260_2"/>
      <sheetName val="[Book1.xls]_C__C__Documents_a_3"/>
      <sheetName val="[Book1.xls]__C__C__Documents__3"/>
      <sheetName val="4"/>
      <sheetName val="[Book1.xls]d_m_yy_____10100_760"/>
      <sheetName val="[Book1.xls]d_m_yy_____10100_761"/>
      <sheetName val="[Book1.xls]oPro_DOS_____wq1_355"/>
      <sheetName val="[Book1.xls][Book1.xls]d_m_y_374"/>
      <sheetName val="[Book1.xls]d_m_yy_____10100_766"/>
      <sheetName val="[Book1.xls]d_m_yy_____10100_767"/>
      <sheetName val="[Book1.xls]oPro_DOS_____wq1_358"/>
      <sheetName val="[Book1.xls][Book1.xls]d_m_y_377"/>
      <sheetName val="[Book1.xls]d_m_yy_____10100_762"/>
      <sheetName val="[Book1.xls]d_m_yy_____10100_763"/>
      <sheetName val="[Book1.xls]oPro_DOS_____wq1_356"/>
      <sheetName val="[Book1.xls][Book1.xls]d_m_y_375"/>
      <sheetName val="[Book1.xls]d_m_yy_____10100_764"/>
      <sheetName val="[Book1.xls]d_m_yy_____10100_765"/>
      <sheetName val="[Book1.xls]oPro_DOS_____wq1_357"/>
      <sheetName val="[Book1.xls][Book1.xls]d_m_y_376"/>
      <sheetName val="[Book1.xls][Book1.xls]d_m_y_378"/>
      <sheetName val="[Book1.xls]d_m_yy_____10100_768"/>
      <sheetName val="[Book1.xls]d_m_yy_____10100_769"/>
      <sheetName val="[Book1.xls]oPro_DOS_____wq1_359"/>
      <sheetName val="[Book1.xls][Book1.xls]d_m_y_379"/>
      <sheetName val="[Book1.xls]d_m_yy_____10100_770"/>
      <sheetName val="[Book1.xls]d_m_yy_____10100_771"/>
      <sheetName val="[Book1.xls]oPro_DOS_____wq1_360"/>
      <sheetName val="[Book1.xls]d_m_yy_____10100_772"/>
      <sheetName val="[Book1.xls]d_m_yy_____10100_773"/>
      <sheetName val="[Book1.xls]oPro_DOS_____wq1_361"/>
      <sheetName val="[Book1.xls][Book1.xls]d_m_y_380"/>
      <sheetName val="[Book1.xls]d_m_yy_____10100_780"/>
      <sheetName val="[Book1.xls]d_m_yy_____10100_781"/>
      <sheetName val="[Book1.xls]oPro_DOS_____wq1_365"/>
      <sheetName val="[Book1.xls][Book1.xls]d_m_y_384"/>
      <sheetName val="[Book1.xls]d_m_yy_____10100_774"/>
      <sheetName val="[Book1.xls]d_m_yy_____10100_775"/>
      <sheetName val="[Book1.xls]oPro_DOS_____wq1_362"/>
      <sheetName val="[Book1.xls][Book1.xls]d_m_y_381"/>
      <sheetName val="[Book1.xls]d_m_yy_____10100_776"/>
      <sheetName val="[Book1.xls]d_m_yy_____10100_777"/>
      <sheetName val="[Book1.xls]oPro_DOS_____wq1_363"/>
      <sheetName val="[Book1.xls][Book1.xls]d_m_y_382"/>
      <sheetName val="[Book1.xls]d_m_yy_____10100_778"/>
      <sheetName val="[Book1.xls]d_m_yy_____10100_779"/>
      <sheetName val="[Book1.xls]oPro_DOS_____wq1_364"/>
      <sheetName val="[Book1.xls][Book1.xls]d_m_y_383"/>
      <sheetName val="[Book1.xls]d_m_yy_____10100_782"/>
      <sheetName val="[Book1.xls]d_m_yy_____10100_783"/>
      <sheetName val="[Book1.xls]oPro_DOS_____wq1_366"/>
      <sheetName val="[Book1.xls][Book1.xls]d_m_y_385"/>
      <sheetName val="[Book1.xls]d_m_yy_____10100_792"/>
      <sheetName val="[Book1.xls]d_m_yy_____10100_793"/>
      <sheetName val="[Book1.xls]oPro_DOS_____wq1_370"/>
      <sheetName val="[Book1.xls][Book1.xls]d_m_y_388"/>
      <sheetName val="[Book1.xls]d_m_yy_____10100_784"/>
      <sheetName val="[Book1.xls]d_m_yy_____10100_785"/>
      <sheetName val="[Book1.xls]d_m_yy_____10100_786"/>
      <sheetName val="[Book1.xls]d_m_yy_____10100_787"/>
      <sheetName val="[Book1.xls]oPro_DOS_____wq1_367"/>
      <sheetName val="[Book1.xls]d_m_yy_____10100_788"/>
      <sheetName val="[Book1.xls]d_m_yy_____10100_789"/>
      <sheetName val="[Book1.xls]oPro_DOS_____wq1_368"/>
      <sheetName val="[Book1.xls][Book1.xls]d_m_y_386"/>
      <sheetName val="[Book1.xls]d_m_yy_____10100_790"/>
      <sheetName val="[Book1.xls]d_m_yy_____10100_791"/>
      <sheetName val="[Book1.xls]oPro_DOS_____wq1_369"/>
      <sheetName val="[Book1.xls][Book1.xls]d_m_y_387"/>
      <sheetName val="[Book1.xls]d_m_yy_____10100_796"/>
      <sheetName val="[Book1.xls]d_m_yy_____10100_797"/>
      <sheetName val="[Book1.xls]oPro_DOS_____wq1_372"/>
      <sheetName val="[Book1.xls][Book1.xls]d_m_y_390"/>
      <sheetName val="[Book1.xls]d_m_yy_____10100_794"/>
      <sheetName val="[Book1.xls]d_m_yy_____10100_795"/>
      <sheetName val="[Book1.xls]oPro_DOS_____wq1_371"/>
      <sheetName val="[Book1.xls][Book1.xls]d_m_y_389"/>
      <sheetName val="[Book1.xls]d_m_yy_____10100_804"/>
      <sheetName val="[Book1.xls]d_m_yy_____10100_805"/>
      <sheetName val="[Book1.xls]oPro_DOS_____wq1_376"/>
      <sheetName val="[Book1.xls][Book1.xls]d_m_y_394"/>
      <sheetName val="[Book1.xls]d_m_yy_____10100_802"/>
      <sheetName val="[Book1.xls]d_m_yy_____10100_803"/>
      <sheetName val="[Book1.xls]oPro_DOS_____wq1_375"/>
      <sheetName val="[Book1.xls][Book1.xls]d_m_y_393"/>
      <sheetName val="[Book1.xls]d_m_yy_____10100_798"/>
      <sheetName val="[Book1.xls]d_m_yy_____10100_799"/>
      <sheetName val="[Book1.xls]oPro_DOS_____wq1_373"/>
      <sheetName val="[Book1.xls][Book1.xls]d_m_y_391"/>
      <sheetName val="[Book1.xls]d_m_yy_____10100_800"/>
      <sheetName val="[Book1.xls]d_m_yy_____10100_801"/>
      <sheetName val="[Book1.xls]oPro_DOS_____wq1_374"/>
      <sheetName val="[Book1.xls][Book1.xls]d_m_y_392"/>
      <sheetName val="[Book1.xls]d_m_yy_____10100_806"/>
      <sheetName val="[Book1.xls]d_m_yy_____10100_807"/>
      <sheetName val="[Book1.xls]oPro_DOS_____wq1_377"/>
      <sheetName val="[Book1.xls][Book1.xls]d_m_y_395"/>
      <sheetName val="[Book1.xls]d_m_yy_____10100_814"/>
      <sheetName val="[Book1.xls]d_m_yy_____10100_815"/>
      <sheetName val="[Book1.xls]oPro_DOS_____wq1_381"/>
      <sheetName val="[Book1.xls][Book1.xls]d_m_y_399"/>
      <sheetName val="[Book1.xls]d_m_yy_____10100_812"/>
      <sheetName val="[Book1.xls]d_m_yy_____10100_813"/>
      <sheetName val="[Book1.xls]oPro_DOS_____wq1_380"/>
      <sheetName val="[Book1.xls][Book1.xls]d_m_y_398"/>
      <sheetName val="[Book1.xls]d_m_yy_____10100_808"/>
      <sheetName val="[Book1.xls]d_m_yy_____10100_809"/>
      <sheetName val="[Book1.xls]oPro_DOS_____wq1_378"/>
      <sheetName val="[Book1.xls][Book1.xls]d_m_y_396"/>
      <sheetName val="[Book1.xls]d_m_yy_____10100_810"/>
      <sheetName val="[Book1.xls]d_m_yy_____10100_811"/>
      <sheetName val="[Book1.xls]oPro_DOS_____wq1_379"/>
      <sheetName val="[Book1.xls][Book1.xls]d_m_y_397"/>
      <sheetName val="[Book1.xls]d_m_yy_____10100_816"/>
      <sheetName val="[Book1.xls]d_m_yy_____10100_817"/>
      <sheetName val="[Book1.xls]oPro_DOS_____wq1_382"/>
      <sheetName val="[Book1.xls][Book1.xls]d_m_y_400"/>
      <sheetName val="1st"/>
      <sheetName val="ST"/>
      <sheetName val="설계설명서"/>
      <sheetName val="일위대가목록표 (3)"/>
      <sheetName val="일위대가목록표 (2)"/>
      <sheetName val="일위대가목록표"/>
      <sheetName val="뿌리기"/>
      <sheetName val="AL창호(기현-일성)"/>
      <sheetName val="방수(씨텍)"/>
      <sheetName val="인테리어(바우하우스전체)"/>
      <sheetName val="주철2공장 "/>
      <sheetName val="2002년이후(02.08)"/>
      <sheetName val="여건별집계(1)"/>
      <sheetName val="기존측(춘천)"/>
      <sheetName val="기존측(대구)"/>
      <sheetName val="철골작업절차(을)"/>
      <sheetName val="철골작업절차(갑)"/>
      <sheetName val="집계"/>
      <sheetName val="장비동원 "/>
      <sheetName val="WORK FLOW"/>
      <sheetName val="4.1 동성(설치공정)"/>
      <sheetName val="work flow 동성"/>
      <sheetName val="4.2 동성"/>
      <sheetName val="4.1 동신(설치공정)"/>
      <sheetName val="work flow 동신"/>
      <sheetName val="4.2 동신"/>
      <sheetName val="표지원본"/>
      <sheetName val="기성내역예정량제출"/>
      <sheetName val="1029-3 (4)"/>
      <sheetName val="현황도"/>
      <sheetName val="DD2"/>
      <sheetName val="DD4"/>
      <sheetName val="JJ"/>
      <sheetName val="설계서딱지"/>
      <sheetName val="VXXXX"/>
      <sheetName val="virus"/>
      <sheetName val="요약서"/>
      <sheetName val="요약서 (2)"/>
      <sheetName val="6차내역"/>
      <sheetName val="공사비요약"/>
      <sheetName val="보강판(Q)"/>
      <sheetName val="laroux"/>
      <sheetName val="수량산출(24)"/>
      <sheetName val="Ⅳ.가시설"/>
      <sheetName val="수량분배"/>
      <sheetName val="중앙분리대용 가드레일 설치"/>
      <sheetName val="보고"/>
      <sheetName val="5월 AS"/>
      <sheetName val="업체별 매출현황"/>
      <sheetName val="단가List"/>
      <sheetName val="AS리스트"/>
      <sheetName val="종합일보 (2)"/>
      <sheetName val="ﾒｰｶｰOPT"/>
      <sheetName val="月別ﾃﾞｰﾀH42"/>
      <sheetName val="対比ＰＬ"/>
      <sheetName val="台数"/>
      <sheetName val="IP仕様一覧表"/>
      <sheetName val="Ӥ瓬_x0004_Ӥ疈_x0004_̬Ӥ碴_x0004_¨Ӥ祜_x0004_"/>
      <sheetName val="夜點-表 (2)"/>
      <sheetName val="維二班3 (2)"/>
      <sheetName val="夜點-表"/>
      <sheetName val="維二班3"/>
      <sheetName val="解析結果"/>
      <sheetName val="試作手配ﾒﾓ"/>
      <sheetName val="試作通知"/>
      <sheetName val="形状詳細"/>
      <sheetName val="DR帳票 (2)"/>
      <sheetName val="ＶＡ手配"/>
      <sheetName val="Sheet10"/>
      <sheetName val="業務日程"/>
      <sheetName val="推進業務"/>
      <sheetName val="まとめ(ROD溝落ちVA)"/>
      <sheetName val="まとめ表"/>
      <sheetName val="TR表紙 A3(X61B)"/>
      <sheetName val="TR表紙 A3"/>
      <sheetName val="加班明细表"/>
      <sheetName val="P2　DR"/>
      <sheetName val="REPORT"/>
      <sheetName val="REPORT (2)"/>
      <sheetName val="All STRX Parts Cost Table"/>
      <sheetName val="_x0004_Ā_x0008_"/>
      <sheetName val="7월 시재표"/>
      <sheetName val="총괄표"/>
      <sheetName val="05 울산분소 수익성분석(041221) (2)"/>
      <sheetName val="국민"/>
      <sheetName val="분석검토PL"/>
      <sheetName val="분석검토BS"/>
      <sheetName val="34"/>
      <sheetName val="롯데기공"/>
      <sheetName val="롯데기공(갑)"/>
      <sheetName val="롯트표지 (2)"/>
      <sheetName val="롯트세부 (2)"/>
      <sheetName val="접지표지"/>
      <sheetName val="접지측정기록부"/>
      <sheetName val="사급자재기성갑지"/>
      <sheetName val="00부동종합-데이타 (2)"/>
      <sheetName val="1.현황"/>
      <sheetName val="2.원가분석"/>
      <sheetName val="3.PRESS분석"/>
      <sheetName val="4.PRESS CAPA"/>
      <sheetName val="AL특성"/>
      <sheetName val="원가분석"/>
      <sheetName val="유착기&amp;엠보"/>
      <sheetName val="SEETHAL"/>
      <sheetName val="관리갑"/>
      <sheetName val="시험계획"/>
      <sheetName val="신뢰성능력확인표"/>
      <sheetName val="연소"/>
      <sheetName val="냄새"/>
      <sheetName val="환경"/>
      <sheetName val="HR DUST CVR"/>
      <sheetName val="검사기준서병"/>
      <sheetName val="검사성적서을1"/>
      <sheetName val="검사성적서병"/>
      <sheetName val="이력대장갑"/>
      <sheetName val="이력대장을"/>
      <sheetName val="88103-XD501 (3)"/>
      <sheetName val="FMEA"/>
      <sheetName val="기갑"/>
      <sheetName val="claim 청구1"/>
      <sheetName val="골드산업 (2)"/>
      <sheetName val="관리"/>
      <sheetName val="신뢰성시험계획양식"/>
      <sheetName val="계획1"/>
      <sheetName val="신뢰성시험계획양식 (2)"/>
      <sheetName val="계획1 (3)"/>
      <sheetName val="성갑"/>
      <sheetName val="성을"/>
      <sheetName val="성을 (2)"/>
      <sheetName val="성을1"/>
      <sheetName val="주식내역"/>
      <sheetName val="이자비용overall8510"/>
      <sheetName val="7100"/>
      <sheetName val="5600"/>
      <sheetName val="요청자료"/>
      <sheetName val="5100"/>
      <sheetName val="5200"/>
      <sheetName val="6200"/>
      <sheetName val="6400"/>
      <sheetName val="BCF-Con1"/>
      <sheetName val="BCF-Con2"/>
      <sheetName val="5656"/>
      <sheetName val="원화채권"/>
      <sheetName val="주총,이사회의사록"/>
      <sheetName val="5600기타자산"/>
      <sheetName val="매출과매입과정Cycle"/>
      <sheetName val="개발비"/>
      <sheetName val="공장별세부"/>
      <sheetName val="2000추계"/>
      <sheetName val="pldt"/>
      <sheetName val="조합원명부"/>
      <sheetName val="제품수불(확) (2)"/>
      <sheetName val="원료수불 (확)"/>
      <sheetName val="제품수불(확)"/>
      <sheetName val="년간매출계획"/>
      <sheetName val="제조원가"/>
      <sheetName val="제품별매출 (2)"/>
      <sheetName val="매출"/>
      <sheetName val="유통경로"/>
      <sheetName val="세액계산mt"/>
      <sheetName val="이연법인세_mt"/>
      <sheetName val="매출채권AR"/>
      <sheetName val="오계장작성"/>
      <sheetName val="C-8220 "/>
      <sheetName val="C-8300"/>
      <sheetName val="C-8400"/>
      <sheetName val="C-8500"/>
      <sheetName val="수익증권매매"/>
      <sheetName val="수익증권평가"/>
      <sheetName val="5400"/>
      <sheetName val="지분법적용개요"/>
      <sheetName val="AFS (2)"/>
      <sheetName val="J138"/>
      <sheetName val="콜론(4.1-9.30)"/>
      <sheetName val="명세(건물)"/>
      <sheetName val="명세(차량)"/>
      <sheetName val="명세(기타유형)"/>
      <sheetName val="명세(기타유형) (2)"/>
      <sheetName val="상품-5200"/>
      <sheetName val="유형자산5800"/>
      <sheetName val="감가"/>
      <sheetName val="인  원"/>
      <sheetName val="월,누계임금액"/>
      <sheetName val="6月"/>
      <sheetName val="10호(갑1)"/>
      <sheetName val="10호(갑2)"/>
      <sheetName val="10호(갑3)"/>
      <sheetName val="10호(갑4)"/>
      <sheetName val="10호(갑5)"/>
      <sheetName val="1조정"/>
      <sheetName val="조정"/>
      <sheetName val="조정2-2"/>
      <sheetName val="조정2"/>
      <sheetName val="조정3"/>
      <sheetName val="조정3-3"/>
      <sheetName val="조정4"/>
      <sheetName val="조정4-1"/>
      <sheetName val="조정5"/>
      <sheetName val="이름5-5"/>
      <sheetName val="조정6"/>
      <sheetName val="조정6-6"/>
      <sheetName val="oct 26"/>
      <sheetName val="등록 (2)"/>
      <sheetName val="GK"/>
      <sheetName val="A1-HOOD"/>
      <sheetName val="TB-S-INR"/>
      <sheetName val="TB-F-APRON"/>
      <sheetName val="TB-T-GATE"/>
      <sheetName val="TB-HOOD"/>
      <sheetName val="등록"/>
      <sheetName val="업무 FLOW"/>
      <sheetName val="05년 종합"/>
      <sheetName val="명성공업 (11)"/>
      <sheetName val="태평양 (14)"/>
      <sheetName val="중요성기준"/>
      <sheetName val="분석적검토"/>
      <sheetName val="매출일반"/>
      <sheetName val="Flow-Chart"/>
      <sheetName val="회계변경"/>
      <sheetName val="퇴충OT"/>
      <sheetName val="퇴충"/>
      <sheetName val="수정사항 (2)"/>
      <sheetName val="매출채권"/>
      <sheetName val="수정사항 정리표"/>
      <sheetName val="11월 18일"/>
      <sheetName val="표지 (3)"/>
      <sheetName val="초도품보증서"/>
      <sheetName val="单价"/>
      <sheetName val="JM검사기준"/>
      <sheetName val="disc도시"/>
      <sheetName val="통명통산"/>
      <sheetName val="05년11"/>
      <sheetName val="05년 04월"/>
      <sheetName val="05년04월"/>
      <sheetName val="JAN-07"/>
      <sheetName val="Matrix-LCI"/>
      <sheetName val="R0 (2)"/>
      <sheetName val="1본문 (2)"/>
      <sheetName val="fm종합"/>
      <sheetName val="생산(수량) (2)"/>
      <sheetName val="아이템별수량"/>
      <sheetName val="3월수불부 (2)"/>
      <sheetName val="장기투자자산"/>
      <sheetName val="주석"/>
      <sheetName val="채권회수스케쥴"/>
      <sheetName val="ASM"/>
      <sheetName val="WBS"/>
      <sheetName val="WPL "/>
      <sheetName val="지분법"/>
      <sheetName val="VAT대사)"/>
      <sheetName val="법인세부담액_반기"/>
      <sheetName val="합병분개"/>
      <sheetName val="매출TOT(국내) (2)"/>
      <sheetName val="매출TOT (수출) (2)"/>
      <sheetName val="현금지출test"/>
      <sheetName val="이사회의사록정리"/>
      <sheetName val="재고-제품과재공"/>
      <sheetName val="손익제시"/>
      <sheetName val="대차제시"/>
      <sheetName val="수정사항집계표"/>
      <sheetName val="재고자산 롤백"/>
      <sheetName val="지분법평가손익"/>
      <sheetName val="B1대차B4"/>
      <sheetName val="B1손익B4"/>
      <sheetName val="당기월별판관비"/>
      <sheetName val="현금흐름표"/>
      <sheetName val="draft보고"/>
      <sheetName val="중간plan"/>
      <sheetName val="기초한정"/>
      <sheetName val="용선료"/>
      <sheetName val="전기오류"/>
      <sheetName val="수정사항"/>
      <sheetName val="수정사항 "/>
      <sheetName val="장기성매출채권_현재가치할인차금"/>
      <sheetName val="매입CUT-OFF (2)"/>
      <sheetName val="6월광주"/>
      <sheetName val="6월아산"/>
      <sheetName val="6월경주"/>
      <sheetName val="급여 Overall Test"/>
      <sheetName val="법인세비용(8700)"/>
      <sheetName val="정산표-대차대조표"/>
      <sheetName val="정산표-손익계산서"/>
      <sheetName val="연도별tax"/>
      <sheetName val="이사회의사록"/>
      <sheetName val="MP"/>
      <sheetName val="par-bs(2)"/>
      <sheetName val="par-pl(2)"/>
      <sheetName val="차입금총대체분석"/>
      <sheetName val="고정부채 "/>
      <sheetName val="장기차입금명세"/>
      <sheetName val="상환스케츌"/>
      <sheetName val="자본7100"/>
      <sheetName val="오계장작쀱"/>
      <sheetName val="LEAD(D7)"/>
      <sheetName val="(D7.1)"/>
      <sheetName val="LEAD(D10)"/>
      <sheetName val="(D10.1)"/>
      <sheetName val="LEAD(D11)"/>
      <sheetName val="매출,매입 등 Test"/>
      <sheetName val="현  금"/>
      <sheetName val="받을어음"/>
      <sheetName val="예금명세서"/>
      <sheetName val="기타유동부채"/>
      <sheetName val="재고관련 Issue"/>
      <sheetName val="개요"/>
      <sheetName val="8420"/>
      <sheetName val="GEAR 2K (2)"/>
      <sheetName val="CEM 516 (2)"/>
      <sheetName val="SENSOR HOUSING (06년)"/>
      <sheetName val="생산계획"/>
      <sheetName val="요청사항"/>
      <sheetName val="V1 (3)"/>
      <sheetName val="COUNT WITH GRAPH"/>
      <sheetName val="4e2"/>
      <sheetName val="4e3"/>
      <sheetName val="4e4"/>
      <sheetName val="PPG 2"/>
      <sheetName val="TAG -COL (4)"/>
      <sheetName val="EPS (2)"/>
      <sheetName val="부가세 대사"/>
      <sheetName val="재고실사 refer"/>
      <sheetName val="월별급여"/>
      <sheetName val="8400"/>
      <sheetName val="IS"/>
      <sheetName val="계속"/>
      <sheetName val="자금"/>
      <sheetName val="PL(1)"/>
      <sheetName val="변제plan"/>
      <sheetName val="사업계획"/>
      <sheetName val="산출근거"/>
      <sheetName val="인력 및 급여계획"/>
      <sheetName val="퇴직급여"/>
      <sheetName val="채무변제"/>
      <sheetName val="소송사건"/>
      <sheetName val="가압류"/>
      <sheetName val="Accounts Payable (11)"/>
      <sheetName val="AP Concentrations"/>
      <sheetName val="Misc - Tax(NIC)"/>
      <sheetName val="CM Test "/>
      <sheetName val="Ship Test"/>
      <sheetName val="Delinquent Accounts "/>
      <sheetName val="Conc (NIC)"/>
      <sheetName val="FS - BS (2)"/>
      <sheetName val="FS - BS Det (2)"/>
      <sheetName val="FS- IS (2)"/>
      <sheetName val="Layout"/>
      <sheetName val="Front"/>
      <sheetName val="Concentrations"/>
      <sheetName val="Mgmt Letter"/>
      <sheetName val="AR Roll"/>
      <sheetName val="Non-Primes"/>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Cpk-Cav1"/>
      <sheetName val="2010년판매계䈠 ≼Ǘ"/>
      <sheetName val="omctl32.dllEdit_x0018_$_x0018__x0018_㵙łဥ"/>
      <sheetName val="omctl32.dllEdit_x0018_$_x0018__x0018_䘭疴㒨Ƀ㲣Ģ"/>
      <sheetName val="omctl32.dllEdit_x0018_$_x0018__x0018_미බ⊜0"/>
      <sheetName val="omctl32.dllEdit_x0018_$_x0018__x0018_麀ൽ⊜."/>
      <sheetName val="omctl32.dllEdit_x0018_$_x0018__x0018_䘭癨㒨ɳ㲣Œ"/>
      <sheetName val="상세 계산 내역"/>
      <sheetName val="dd mmmm yyyy砀盤䠁䲍퀀띹఍_x0001_ṇ"/>
      <sheetName val="dd mmmm yyyy砀盤䠁䲍 功గ_x0001_ṇ"/>
      <sheetName val="dd mmmm yyyy砀盤䠁䲍쀀鮈఍_x0001_ṇ"/>
      <sheetName val="dd mmmm yyyy砀俤䠂▍_x0001_怀⭯ఔ㠞뀀⥈"/>
      <sheetName val="dd mmmm yyyy砀俤䠂▍_x0001_栀萡఑㠞뀀⥈"/>
      <sheetName val="B.K작업분석1"/>
      <sheetName val="수입검사관리대장.xls"/>
      <sheetName val="전산㱠"/>
      <sheetName val="생산일보(전체)"/>
      <sheetName val="[Book1.xls]dd mmmm yyyy赶_x0003__x0016_[$-"/>
      <sheetName val="인"/>
      <sheetName val="인䘭"/>
      <sheetName val="인㵙"/>
      <sheetName val="비교원가(97040-3L찁Ⲕ"/>
      <sheetName val="비교원가(97040-3Lⴀ쥆u㧪"/>
      <sheetName val="협력사전화번호"/>
      <sheetName val="[Book1.xls]dd mmmm yyyy???赶?_x0003__x0016_["/>
      <sheetName val="장기차Ǻ"/>
      <sheetName val="_Recovered_SheetName_371_"/>
      <sheetName val="_Recovered_SheetName_344_"/>
      <sheetName val="980731"/>
      <sheetName val="cheeck Score_January"/>
      <sheetName val="KUNGDEVI"/>
      <sheetName val="Index"/>
      <sheetName val="생산능력"/>
      <sheetName val="감독1130"/>
      <sheetName val="일반관리비"/>
      <sheetName val="G&amp;A(HQ)"/>
      <sheetName val="COGS(HQ)"/>
      <sheetName val="Manufacturing cost(total)"/>
      <sheetName val="EX판매요약  "/>
      <sheetName val="01 PL (본사) "/>
      <sheetName val="NC (판매구분)"/>
      <sheetName val="상각추이(96-10)-배분"/>
      <sheetName val="98년도"/>
      <sheetName val="99년도"/>
      <sheetName val="00년도"/>
      <sheetName val="98PL"/>
      <sheetName val="99PL"/>
      <sheetName val="00PL"/>
      <sheetName val="매출원가2002"/>
      <sheetName val="Con EBITDA"/>
      <sheetName val="원화종합"/>
      <sheetName val="금호전체"/>
      <sheetName val="조정내역"/>
      <sheetName val="목표세부명세"/>
      <sheetName val="플라스틱 단가"/>
      <sheetName val="Sheet1?ˆŒ_x0004_? ǅ_x0001_?ˆ&lt;BOOK1.XLS]Shၥe"/>
      <sheetName val="11)11P 1~3월소급"/>
      <sheetName val="Sheet15"/>
      <sheetName val="탭을 즐겨찾기에 추가(&amp;T)..._x0002__x0007_Ā ㌣㜲㤶묀_x0005__x0002_"/>
      <sheetName val="Sheet1_ˆŒ_x0004__ ǅ_x0001__ˆ&lt;BOOK1.XLS"/>
      <sheetName val="dd mmmm yyyy_赶_x0003__x0016__$-0409_hh_mm_s"/>
      <sheetName val="SOURCE"/>
      <sheetName val="ppt"/>
      <sheetName val="비교원가(97040-3L専䓟_x0001_"/>
      <sheetName val="dd_mmmm_yyyy赶[$-0409]hh:mm:"/>
      <sheetName val="제조공정 16개 평가표"/>
      <sheetName val="2. 서명카드"/>
      <sheetName val="58731-M2001(2)"/>
      <sheetName val="Sheet1??_x0004_? ǅ?_x0001_?᭸ȵ톤Õ⡄냀ᖹ뎀ᖹ蜜o_x0006_"/>
      <sheetName val="Sheet1??_x0004_? ǅ?_x0001_?_x0005_㽠㋎Ɛ_x0001_胰"/>
      <sheetName val="Sheet1??_x0004_? ǅ?_x0001_?噠ɰ︾Ŏ_xdfc0_ჽや_"/>
      <sheetName val="Sheet1??_x0004_? ǅ?_x0001_?噠ɰ︾Ŏ谰ೠや_"/>
      <sheetName val="VI단가"/>
      <sheetName val="ppt_원인 및 대책"/>
      <sheetName val="Synthesis_by_Region_and_Quarter"/>
      <sheetName val="d_m_yy__$-1010000_d_m_yyyy__$"/>
      <sheetName val="_계산(&amp;E)________________중지(&amp;Aⴀॆࡷ"/>
      <sheetName val="_계산(&amp;E)________________중지(&amp;A　"/>
      <sheetName val="_계산(&amp;E)________________중지(&amp;A瀀"/>
      <sheetName val="ALPHA_AIM"/>
      <sheetName val="dd mmmm yyyy赶_x0003__x0016_䙠ɡ☦Ŀᵠᶜ&quot;䲠"/>
      <sheetName val="dd mmmm yyyy赶_x0003__x0016_䙠ɡ☦Ŀ曠㯩ᶜ&quot;䲠"/>
      <sheetName val="금형견적서(case)"/>
      <sheetName val=":"/>
      <sheetName val="OS ASS'Y(전동식)"/>
      <sheetName val="W-현ı"/>
      <sheetName val="회색조 이미지로 변환합니다._x0001_倀뭝䐎崵⠀ら搀ゐऀ_x0008_ゐ"/>
      <sheetName val="회색조 이미지로 변환합니다.ꀀ죞䐎ᘵ_x0002_鐀_xd994__x0001_ऀ_x0008_⠀_xd995_"/>
      <sheetName val="사용하십시오.인터넷 주소 '|'ꀀ麒됔촱_x0001_욓_x0001_ऀ_x0008_"/>
      <sheetName val="사용하십시오.인터넷 주소 '|'堀돞됓촱_x0001_욓_x0001_ऀ_x0008_"/>
      <sheetName val="회색조 이미지로 변환합니다.Á_xdf73_䐆㌵ꠀ⺈⺏ऀ_x0008_砀⺐"/>
      <sheetName val="회색조 이미지로 변환합니다.뀀䐊戵_xd800_㖋᐀㖓ऀ_x0008_ꠀ㖓"/>
      <sheetName val="R0"/>
      <sheetName val="+T_x0002__x0005_Ā_x0008_믪_x000c__x0002_Ā_x0008_໦ȥ_x0001_8蘕诠밖_x0001__x0018_"/>
      <sheetName val="[Book1.xls]dd mmmm yyyy?赶_x0003__x0016_[$-0"/>
      <sheetName val="MH__x0005_"/>
      <sheetName val="Sheet1__ˆŒ__x0004_______ ǅ______"/>
      <sheetName val=" 계산(&amp;E)                중지(&amp;A_x0001_"/>
      <sheetName val="dd mmmm yyyy赶_x0003_猰Ფ䞤5詌*轔*ࠉ迨*"/>
      <sheetName val="dd mmmm yyyy赶_x0003__xde10_ᎂ⠔ï蠨Ì輔Ìࠉ辨Ì"/>
      <sheetName val="dd mmmm yyyy赶_x0003_䈘⊹⡌ʨ謨ï鈔ïࠉ銨ï"/>
      <sheetName val="_x005f_x0005__x005f_x0003__x005f_x0004_b"/>
      <sheetName val="_x005f_x0000_䅀㿠_x005f_x0000__x005f_x0000__x005f_x0000__"/>
      <sheetName val="Sheet1_x005f_x0000__x005f_x0000__x005f_x0000__x"/>
      <sheetName val="_x005f_x0000__x005f_x0001__x005f_x0000__x005f_x0001__x0"/>
      <sheetName val="_x005f_x001e_.&gt;N^n~®¾ÎÞî"/>
      <sheetName val="bleĤģ_x005f_x0000__x005f_x0000__x005f_x0000__x000"/>
      <sheetName val="Sheet1_x005f_x0000_ˆŒ_x005f_x0004__x005f_x0000_ ǅ"/>
      <sheetName val="_x005f_x001e_.&gt;N^n~Žž®¾ÎÞî"/>
      <sheetName val="bleĤģ서식을 ĨĥħĦ_x005f_x0000_률_x005f_x0000_며_x"/>
      <sheetName val="Sheet1_x005f_x0000_ˆŒ_x005f_x0000__x005f_x0004__x"/>
      <sheetName val="Sheet1_x005f_x0000__x005f_x0000__x005f_x0004__x"/>
      <sheetName val="bleĤģ_x005f_x0000_서식을 Ĩĥ_x005f_x0000_ħĦ_x00"/>
      <sheetName val="̃_x005f_x0000_"/>
      <sheetName val="?䅀㿠????_x005f_x0001_?????_x005f_x0001_t_x00"/>
      <sheetName val="Sheet1???_x005f_x0004_?????? ǅ?????"/>
      <sheetName val="?_x005f_x0001_?_x005f_x0001_?_x005f_x0003_?_x0001"/>
      <sheetName val="Sheet1?ˆŒ_x005f_x0004_? ǅ_x005f_x0001_?ˆ&lt;BO"/>
      <sheetName val="Sheet1?ˆŒ?_x005f_x0004_? ǅ"/>
      <sheetName val="_x005f_x0001_?_x005f_x0001_?_x005f_x0003_?_x005f_x0001_"/>
      <sheetName val="dd mmmm yyyy_x005f_x0000__x005f_x0000__x000"/>
      <sheetName val="[Book1.xls]d_m_yy_x005f_x0000__x001_2"/>
      <sheetName val="䅀㿠_x005f_x0001_?_x005f_x0001_t_x005f_x0016_?䅀㿰"/>
      <sheetName val="_x005f_x0001_"/>
      <sheetName val="_䅀㿠_____x005f_x0001_______x005f_x0001_t_x00"/>
      <sheetName val="Sheet1____x005f_x0004_______ ǅ_____"/>
      <sheetName val="__x005f_x0001___x005f_x0001___x005f_x0003___x0001"/>
      <sheetName val="Sheet1_ˆŒ_x005f_x0004__ ǅ_x005f_x0001__ˆ&lt;BO"/>
      <sheetName val="䅀㿠_x005f_x0001___x005f_x0001_t_x005f_x0016__䅀㿰"/>
      <sheetName val="_x005f_x0001___x005f_x0001___x005f_x0003___x005f_x0001_"/>
      <sheetName val="Sheet1_ˆŒ__x005f_x0004__ ǅ"/>
      <sheetName val="_x0001_l_x0001_+T_x0002__x0005__x0001__x0008_0ìê»_x000c__x0002_"/>
      <sheetName val="_x0018_"/>
      <sheetName val="_Recovered_SheetName_365_"/>
      <sheetName val="_Recovered_SheetName_366_"/>
      <sheetName val="_Recovered_SheetName_364_"/>
      <sheetName val="_Recovered_SheetName_367_"/>
      <sheetName val="_Recovered_SheetName_368_"/>
      <sheetName val="_Recovered_SheetName_369_"/>
      <sheetName val="_x005f_x0005__x005f_x0003__x0004_x0005_"/>
      <sheetName val="_Recovered_SheetName_331_"/>
      <sheetName val=" 계산(&amp;E)                Ԉ᪗᭤ǻ㐸⌄"/>
      <sheetName val=" 계산(&amp;E)                "/>
      <sheetName val="Q1Ö"/>
      <sheetName val="총무 자료"/>
      <sheetName val="급호"/>
      <sheetName val="정미시간"/>
      <sheetName val="불량현상별END"/>
      <sheetName val="MBNBSMTR"/>
      <sheetName val="1.개발개요"/>
      <sheetName val="_x0006_0䤘Ɗ_x000c__x000c__x0008_홨_x0003_ྡÈ_x0008__x0002_"/>
      <sheetName val="현피1"/>
      <sheetName val="_Book1.xls_dd mmmm yyyy"/>
      <sheetName val="_Book1.xls__Book1.xls__Book1.xl"/>
      <sheetName val="탭을 즐겨찾기에 추가(&amp;T)..."/>
      <sheetName val="기타"/>
      <sheetName val="월별매출"/>
      <sheetName val="100%개인별 (2)"/>
      <sheetName val="Stammdaten"/>
      <sheetName val="Master_DATA"/>
      <sheetName val="Parameter"/>
      <sheetName val="CLB"/>
      <sheetName val="Ref"/>
      <sheetName val="Drop Downs"/>
      <sheetName val="PW"/>
      <sheetName val="Abbrev."/>
      <sheetName val="SAP TA"/>
      <sheetName val="BX Development"/>
      <sheetName val="MARS BP Reports"/>
      <sheetName val="Planning reviews"/>
      <sheetName val="Workshop"/>
      <sheetName val="Sales price reductions"/>
      <sheetName val="MS Nachkalk."/>
      <sheetName val="MS Szenarien"/>
      <sheetName val="T2"/>
      <sheetName val="T3"/>
      <sheetName val="T4"/>
      <sheetName val="T4 (2)"/>
      <sheetName val="T5"/>
      <sheetName val="T6"/>
      <sheetName val="T7"/>
      <sheetName val="T8"/>
      <sheetName val="T8 (2)"/>
      <sheetName val="5"/>
      <sheetName val="6-1"/>
      <sheetName val="6-2"/>
      <sheetName val="7"/>
      <sheetName val="9"/>
      <sheetName val="12"/>
      <sheetName val="13"/>
      <sheetName val="14"/>
      <sheetName val="Lookups"/>
      <sheetName val="BasicData"/>
      <sheetName val="Info"/>
      <sheetName val="KEY"/>
      <sheetName val="payment terms"/>
      <sheetName val="Summary_Capex category"/>
      <sheetName val="master data field positions"/>
      <sheetName val="Function"/>
      <sheetName val="ME"/>
      <sheetName val="Defined_Names"/>
      <sheetName val="Activities_Performance_Lift"/>
      <sheetName val="Parameters"/>
      <sheetName val="short introduction"/>
      <sheetName val="MARS Hierarchy"/>
      <sheetName val="Idea List"/>
      <sheetName val="2880"/>
      <sheetName val="Ref."/>
      <sheetName val="BasicData Alemanha"/>
      <sheetName val="Data input"/>
      <sheetName val="협력사전ĀSh"/>
      <sheetName val="琀㄀开开였刂弁Ѐ开开开开开开 씀弁开开开开开开开开开开ȀĀ̃_"/>
      <sheetName val="␀⌁弁ᰀ_xddc1_䓂⃇⠀━弁✀☁弁怀徹瀀徺䐀⃇쀀붼⮬⨁弁꤀忆ⴀⰁᤁ"/>
      <sheetName val="_Recovered_SheetName_346_"/>
      <sheetName val="_Recovered_SheetName_347_"/>
      <sheetName val="_Recovered_SheetName_348_"/>
      <sheetName val="_Recovered_SheetName_349_"/>
      <sheetName val="_Recovered_SheetName_350_"/>
      <sheetName val="_Recovered_SheetName_342_"/>
      <sheetName val="bleĤģ서식을 ĨĥħĦ_x0001_퀳⋝"/>
      <sheetName val="dd mmmm yyyy赶_x0003__x0016_[䕝皴铨ȭĊ酘ⲱ䳴f"/>
      <sheetName val="성과"/>
      <sheetName val="Sheet1__ˆŒ__x0004____쁟ⳟೢŀԀ 偳_x0010_"/>
      <sheetName val="Sheet1__ˆŒ__x0004____傽᳛鏢ĿԀ퀀 "/>
      <sheetName val="Sheet1__ˆŒ__x0004____ᲊ鏢ĿԀ耀俰)"/>
      <sheetName val="bleĤģ서식을 ĨĥħĦ_x0001_"/>
      <sheetName val="7.사양별 비교원가"/>
      <sheetName val="Sheet128"/>
      <sheetName val="Shee"/>
      <sheetName val=" 계산(&amp;E)                중지("/>
      <sheetName val="_Recovered_SheetName_375_"/>
      <sheetName val="_Recovered_SheetName_376_"/>
      <sheetName val="_Recovered_SheetName_377_"/>
      <sheetName val="_Recovered_SheetName_378_"/>
      <sheetName val="_Recovered_SheetName_379_"/>
      <sheetName val="_Recovered_SheetName_374_"/>
      <sheetName val="P#2 New Po"/>
      <sheetName val="P#2 Old Po"/>
      <sheetName val="P#2 Rec"/>
      <sheetName val="Brkup"/>
      <sheetName val="_x0001_l"/>
      <sheetName val="Documents and Settings_jhlim_My"/>
      <sheetName val="회색조 이미지로 변환합니다._x0001_"/>
      <sheetName val="회색조 이미지로 변환합니다."/>
      <sheetName val="사용하십시오.인터넷 주소 '|_"/>
      <sheetName val="회색조 이미지로 변환합니다.Á"/>
      <sheetName val="감가상"/>
      <sheetName val="dd mmmm yyyy赶_x0003__x0016_[ᄐ䀄[跜!鋤!ࠉ"/>
      <sheetName val="Sheet1???_x0004_???_x0001_ꠀ햠名址尀ᦍ搀ᦒऀ_x0008_ᦒ"/>
      <sheetName val="인_x0005_"/>
      <sheetName val="인墈"/>
      <sheetName val="인唘"/>
      <sheetName val="인紓"/>
      <sheetName val="dd mmmm yyyy赶_x0003__x0016_[$-0409]hh:〘"/>
      <sheetName val="d_m_yy_x005f_x0000__x005f_x0013__$-1010000_"/>
      <sheetName val="WEIGHT"/>
      <sheetName val="dd mmmm yyyy蠀㄁쑶쀀봜ఘ㼞䀀⑉"/>
      <sheetName val="dd mmmm yyyy蠀婤㄂㙶_x0001_저㈼ట䈞ꀀ⽉"/>
      <sheetName val="EMBLE_x0018_"/>
      <sheetName val="Sheet2ˆ"/>
      <sheetName val="Sh"/>
      <sheetName val="hh:m"/>
      <sheetName val="d/m/yyyy?_x001e_[$"/>
      <sheetName val="[Book1.xls]d_m_yy_x005f_x0000__x001_4"/>
      <sheetName val="[Book1.xls]d_m_yy_x005f_x0000__x001_3"/>
      <sheetName val="RD제품개발투자비_매가_"/>
      <sheetName val="??"/>
      <sheetName val="Breakdown quote"/>
      <sheetName val="__"/>
      <sheetName val="䅀㿠_x0001_"/>
      <sheetName val="B2dd_mm_yyyy"/>
      <sheetName val=".mdb,*.htm,*.html,*.pub);웹 페≸@"/>
      <sheetName val=".mdb,*.htm,*.html,*.pub);웹 페_x0014_"/>
      <sheetName val=".mdb,*.htm,*.html,*.pub);웹 페瘘"/>
      <sheetName val=".mdb,*.htm,*.html,*.pub);웹 페雠"/>
      <sheetName val="_x001e_.&gt;N^n~Žž®¾ÎÞî2"/>
      <sheetName val="Shee2"/>
      <sheetName val="d/m/yyyy_x001e_[$"/>
      <sheetName val="Sh2"/>
      <sheetName val="hh:mm:s"/>
      <sheetName val="Sh3"/>
      <sheetName val="hh:m2"/>
      <sheetName val="Shၥe"/>
      <sheetName val="hh:mm:"/>
      <sheetName val="Sh4"/>
      <sheetName val="Sheet1282"/>
      <sheetName val="Shee3"/>
      <sheetName val="_x001e_.&gt;N^n~Žž®¾ÎÞî22"/>
      <sheetName val="Shee22"/>
      <sheetName val="Sh5"/>
      <sheetName val="hh:m3"/>
      <sheetName val="d/m/yyyy_x001e_[$2"/>
      <sheetName val="Sh22"/>
      <sheetName val="hh:mm:s2"/>
      <sheetName val="Sh32"/>
      <sheetName val="hh:m22"/>
      <sheetName val="Sheet2ˆ2"/>
      <sheetName val="Shၥe2"/>
      <sheetName val="hh:mm:2"/>
      <sheetName val="d/m/yyyy?_x001e_[$2"/>
      <sheetName val="Sh42"/>
      <sheetName val="Sheet12822"/>
      <sheetName val="Shee32"/>
      <sheetName val="_x001e_.&gt;N^n~Žž®¾ÎÞî222"/>
      <sheetName val="Shee222"/>
      <sheetName val="Sh52"/>
      <sheetName val="hh:m32"/>
      <sheetName val="d/m/yyyy_x001e_[$22"/>
      <sheetName val="Sh222"/>
      <sheetName val="hh:mm:s22"/>
      <sheetName val="Sh322"/>
      <sheetName val="hh:m222"/>
      <sheetName val="Sheet424"/>
      <sheetName val="_x001e_.&gt;N^n~Žž®¾ÎÞî3"/>
      <sheetName val="Shee4"/>
      <sheetName val="Shee5"/>
      <sheetName val="Sh6"/>
      <sheetName val="hh:m4"/>
      <sheetName val="d/m/yyyy_x001e_[$3"/>
      <sheetName val="Sh7"/>
      <sheetName val="hh:mm:s3"/>
      <sheetName val=".mdb,*.htm,*.html,*.pub);웹 페騃đ"/>
      <sheetName val="FTR MACR"/>
      <sheetName val="FTR MACR@"/>
      <sheetName val="FTR MACR1"/>
      <sheetName val="FTR MACR "/>
      <sheetName val="FTR MACRk"/>
      <sheetName val="FTR MACRX"/>
      <sheetName val="FTR MACRø"/>
      <sheetName val="Sheet1___x0004__ ǅ__x0001__&lt;BO쀀招ꇰ㄀屳_x0007_"/>
      <sheetName val="Sheet1___x0004__ ǅ__x0001__&lt;BOĀSheet1_"/>
      <sheetName val="Sheet1___x0004__ ǅ__x0001__&lt;BO瀀矡๭㄀㕳_x0007_"/>
      <sheetName val="Sheet1___x0004__ ǅ__x0001__&lt;BO倴꣜娱㄀㕳_x0007_"/>
      <sheetName val="Sheet1___x0004__ ǅ__x0001__&lt;BOꀀ⯱⩐㄀꙳_x0007_"/>
      <sheetName val="Sheet1___x0004__ ǅ__x0001__&lt;BO退㚐뇣㄀橳_x0007_"/>
      <sheetName val="Sheet1___x0004__ ǅ__x0001__&lt;BO_xdedd_鄂㄀屳_x0007_"/>
      <sheetName val="Sheet1___x0004__ ǅ__x0001__&lt;BO瀀矡๭"/>
      <sheetName val="Sheet1___x0004__ ǅ__x0001__&lt;BO倴꣜娱"/>
      <sheetName val="Sheet1___x0004__ ǅ__x0001__&lt;BOꀀ⯱⩐"/>
      <sheetName val="Sheet1___x0004__ ǅ__x0001__&lt;BO퀀胟㄀䅳_x0007_"/>
      <sheetName val="_Recovered_SheetName_343_"/>
      <sheetName val="Sheet1___x0004__ ǅ__x0001__&lt;BO 꿢㄀靳_x0007_"/>
      <sheetName val="Sheet1___x0004__ ǅ__x0001__&lt;BO䀀ᛞ듄㄀靳_x0007_"/>
      <sheetName val="Sheet1___x0004__ ǅ__x0001__&lt;BO쀀招ꇰ"/>
      <sheetName val="Sheet1___x0004__ ǅ__x0001__&lt;BO退㚐뇣"/>
      <sheetName val="Sheet1___x0004__ ǅ__x0001__&lt;BO_xdedd_鄂"/>
      <sheetName val="Sheet1___x0004__ ǅ__x0001__&lt;BO퀀胟"/>
      <sheetName val="Sheet1___x0004__ ǅ__x0001__&lt;BO 꿢"/>
      <sheetName val="Sheet1___x0004__ ǅ__x0001__&lt;BO䀀ᛞ듄"/>
      <sheetName val="FTR MACR,"/>
      <sheetName val="Month"/>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RFQ Instructions"/>
      <sheetName val="Quote Cover Page"/>
      <sheetName val="outbound Oct"/>
      <sheetName val="Rejects PPM"/>
      <sheetName val="Gap"/>
      <sheetName val="Rate (2)"/>
      <sheetName val="Breakdown"/>
      <sheetName val="Visor"/>
      <sheetName val="validation 1"/>
      <sheetName val="LTD FY00"/>
      <sheetName val="SOW"/>
      <sheetName val="BOM Compile"/>
      <sheetName val="Program Assumptions"/>
      <sheetName val="MSIGet_Flags"/>
      <sheetName val="P&amp;L"/>
      <sheetName val="Input Sheet"/>
      <sheetName val="Plants"/>
      <sheetName val="FIN5"/>
      <sheetName val="VTooling"/>
      <sheetName val="All"/>
      <sheetName val="OLD"/>
      <sheetName val="21.실내기밀添1"/>
      <sheetName val="検索条件メイク"/>
      <sheetName val="항목(1)"/>
      <sheetName val="??矏????????࿠벒????М_x000a_? 턈벒릨뱩К_x0002_?_x000c_턈"/>
      <sheetName val="조정기준"/>
      <sheetName val="시설업체주소록"/>
      <sheetName val="재료(확정,11월19일)"/>
      <sheetName val="_x0004_"/>
      <sheetName val="MPL 技連"/>
      <sheetName val="342E BLOCK"/>
      <sheetName val="pri"/>
      <sheetName val="형번별실적 (2)"/>
      <sheetName val="수정사항-1"/>
      <sheetName val="전기조정사항"/>
      <sheetName val="회사제시기말BS"/>
      <sheetName val="회사제시기말PL"/>
      <sheetName val="wpl"/>
      <sheetName val="JOB ASSIGN"/>
      <sheetName val="오류금액의평가"/>
      <sheetName val="A5"/>
      <sheetName val="총무구매팀"/>
      <sheetName val="1월일일생산실적 (2)"/>
      <sheetName val="12월일일 실적"/>
      <sheetName val="긴급사항"/>
      <sheetName val="공비증감비교표(총)"/>
      <sheetName val="커버"/>
      <sheetName val="기준공정(공정표)"/>
      <sheetName val="기준공정(공정표기성율)"/>
      <sheetName val="기준공정(관기성율)"/>
      <sheetName val="총괄커버"/>
      <sheetName val="비목군분류커버"/>
      <sheetName val="지수조정율커버"/>
      <sheetName val="월별총괄표"/>
      <sheetName val="월별지수산정표"/>
      <sheetName val="기타경비등"/>
      <sheetName val="건축원가계산"/>
      <sheetName val="월별건축원가계산"/>
      <sheetName val="건축비목분류"/>
      <sheetName val="토목원가"/>
      <sheetName val="토목비목분류"/>
      <sheetName val="관련커버"/>
      <sheetName val="기계경비"/>
      <sheetName val="기성내역(2)"/>
      <sheetName val="지급자재"/>
      <sheetName val="Sheet11"/>
      <sheetName val="Sheet12"/>
      <sheetName val="Sheet13"/>
      <sheetName val="Sheet14"/>
      <sheetName val="Sheet16"/>
      <sheetName val="2000.2.19"/>
      <sheetName val="2000.3.16"/>
      <sheetName val="최신버전"/>
      <sheetName val="이연법인세"/>
      <sheetName val="수입검사 실적! (2)"/>
      <sheetName val="종합조정실"/>
      <sheetName val="차종별장판"/>
      <sheetName val="CAPA"/>
      <sheetName val="g20매출원가"/>
      <sheetName val="g30제조원가"/>
      <sheetName val="g31재료비"/>
      <sheetName val="C:=C:\Documents and Settings\da"/>
      <sheetName val="5320"/>
      <sheetName val="U201"/>
      <sheetName val="A521 (2)"/>
      <sheetName val="A621 (2)"/>
      <sheetName val="U100"/>
      <sheetName val="U110_Product mix"/>
      <sheetName val="U120_Premium ceded"/>
      <sheetName val="U130_Commission paid"/>
      <sheetName val="U140_Commission recd"/>
      <sheetName val="U150_Claims incurred"/>
      <sheetName val="U_P&amp;L"/>
      <sheetName val="N301-work"/>
      <sheetName val="U2.1"/>
      <sheetName val="P100"/>
      <sheetName val="C100"/>
      <sheetName val="U121"/>
      <sheetName val="N501"/>
      <sheetName val="E201"/>
      <sheetName val="은행연합회자료"/>
      <sheetName val="sum (3)"/>
      <sheetName val="HLDS"/>
      <sheetName val="전기매입채무"/>
      <sheetName val="당기외상매입금"/>
      <sheetName val="Fluctuation"/>
      <sheetName val="판관비 (2)"/>
      <sheetName val="재공품"/>
      <sheetName val="상품주식"/>
      <sheetName val="외화환산손"/>
      <sheetName val="전기손익수정"/>
      <sheetName val="조건부매수차익"/>
      <sheetName val="채권"/>
      <sheetName val="채권 (5)"/>
      <sheetName val="채권 (6)"/>
      <sheetName val="채권 (2)"/>
      <sheetName val="인수주선"/>
      <sheetName val="주주총회의사록"/>
      <sheetName val="현금흐름표작성조서"/>
      <sheetName val="기아차"/>
      <sheetName val="28.보험미수금"/>
      <sheetName val="29.미수금"/>
      <sheetName val="30.보증금"/>
      <sheetName val="31.미수수익"/>
      <sheetName val="32.선급비용"/>
      <sheetName val="33.선급법인세"/>
      <sheetName val="효과금액"/>
      <sheetName val="평가기준"/>
      <sheetName val="금형품의서"/>
      <sheetName val="Sheet1__ˆŒ__x005f_x0004_______ ǅ_____"/>
      <sheetName val="Sheet1ˆŒ_x005f_x0004_ ǅ_x005f_x0001_ˆ&lt;BOOK1"/>
      <sheetName val="Sheet1___x005f_x0004__ ǅ__x005f_x0001__&lt;"/>
      <sheetName val="dd mmmm yyyy___赶__x005f_x0003__x005f_x0016_"/>
      <sheetName val="d_m_yy__x005f_x0013__$-1010000_d_m_yy"/>
      <sheetName val="형명별 (백만원 단위 환율  1,100)"/>
      <sheetName val="Sheet1___x0004__ ǅ__x0001__&lt;BO䀴糛堾"/>
      <sheetName val="Sheet1___x0004__ ǅ__x0001__&lt;BO䀴糛堾㄀汳_x0007_"/>
      <sheetName val="Sheet1_ˆŒ_x0004__ ǅ_x0001__ˆ&lt;BOOK1.XLS_Shၥe"/>
      <sheetName val=" SR3차원단위 (3)"/>
      <sheetName val="가2"/>
      <sheetName val="****01"/>
      <sheetName val="****00"/>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BP변동"/>
      <sheetName val="Cover"/>
      <sheetName val="관리방안"/>
      <sheetName val="부서별 진행계획(부평프레스)"/>
      <sheetName val="부서별 진행계획(Team용)"/>
      <sheetName val="bleĤģ서식을 ĨĥħĦ률며을 변경īĪ용ĭĬ 끌어 에"/>
      <sheetName val="Fan_Motor(가공비)"/>
      <sheetName val="문서서식보고사항"/>
      <sheetName val="dd mmmm yyyy_x005f_x0000_赶_x005f_x0003__x00"/>
      <sheetName val="+T_x005f_x0000__x005f_x0002__x005f_x0005_Ā_x005f_x0008_"/>
      <sheetName val="_x005f_x0000_䎈㨀尀倀爀漀最爀愀洀䐀愀琀愀尀䴀椀挀爀漀猀漀昀琀"/>
      <sheetName val="䅀㿠_"/>
      <sheetName val="Sheet1_x"/>
      <sheetName val="_x0001__x0001__x0"/>
      <sheetName val="bleĤģ_x000"/>
      <sheetName val="bleĤģ서식을 ĨĥħĦ률며_x"/>
      <sheetName val="Sheet1ˆŒ_x0004__x"/>
      <sheetName val="Sheet1_x0004__x"/>
      <sheetName val="bleĤģ서식을 ĨĥħĦ_x00"/>
      <sheetName val="_䅀㿠_____x0001_______x0001_t_x00"/>
      <sheetName val="Sheet1____x0004_______ ǅ_____"/>
      <sheetName val="__x0001___x0001___x0003___x0001"/>
      <sheetName val="Sheet1_ˆŒ_x0004__ ǅ_x0001__ˆ&lt;BO"/>
      <sheetName val="_x0001___x0001___x0003___x0001_"/>
      <sheetName val="dd mmmm yyyy_x000"/>
      <sheetName val="d_m_yy_x0013__$-1010000_"/>
      <sheetName val="Sheet1__ˆŒ__x0004_______ ǅ_____"/>
      <sheetName val="dd mmmm yyyy赶_x0003__x00"/>
      <sheetName val="+T_x0002__x0005_Ā_x0008_"/>
      <sheetName val="Sheet1___x0004__ ǅ__x0001__&lt;"/>
      <sheetName val="Sheet1ˆŒ_x0004_ ǅ_x0001_ˆ&lt;BOOK1"/>
      <sheetName val="dd mmmm yyyy___赶__x0003__x0016_"/>
      <sheetName val="䎈㨀尀倀爀漀最爀愀洀䐀愀琀愀尀䴀椀挀爀漀猀漀昀琀"/>
      <sheetName val="_x005f_x0005__x005f_x0003__x005"/>
      <sheetName val="_x005f_x0000_䅀㿠_x005f_x0000__x0"/>
      <sheetName val="_x005f_x0000__x005f_x0001__x005"/>
      <sheetName val="bleĤģ_x005f_x0000__x005f_x0000_"/>
      <sheetName val="bleĤģ서식을 ĨĥħĦ_x005f_x0000_률_x00"/>
      <sheetName val="_䅀㿠_____x005f_x0001_______x005f"/>
      <sheetName val="Sheet1____x005f_x0004_______ "/>
      <sheetName val="__x005f_x0001___x005f_x0001___x"/>
      <sheetName val="Sheet1_ˆŒ_x005f_x0004__ ǅ_x005f"/>
      <sheetName val="_x005f_x0001___x005f_x0001___x0"/>
      <sheetName val="dd mmmm yyyy_x005f_x0000__x005f"/>
      <sheetName val="䅀㿠_x005f_x0001___x005f_x0001_t_"/>
      <sheetName val="Sheet1__ˆŒ__x005f_x0004_______ "/>
      <sheetName val="dd mmmm yyyy_x005f_x0000_赶_x005"/>
      <sheetName val="+T_x005f_x0000__x005f_x0002__x0"/>
      <sheetName val="Sheet1___x005f_x0004__ ǅ__x00"/>
      <sheetName val="dd mmmm yyyy___赶__x005f_x0003__"/>
      <sheetName val="_x005f_x0000_䎈㨀尀倀爀漀最爀愀洀䐀愀琀愀尀䴀椀挀"/>
      <sheetName val="Sheet1_x005f_x0000__x0000"/>
      <sheetName val="Sheet1_x005f_x0000_ˆŒ_x00"/>
      <sheetName val="Sheet1_x005f_x0000__x00"/>
      <sheetName val="bleĤģ_x005f_x0000_서식을 Ĩĥ_"/>
      <sheetName val="d_m_yy_x005f_x0000__x0013"/>
      <sheetName val="Sheet1ˆŒ_x005f_x0004_ ǅ_x"/>
      <sheetName val="[Book1.xls]dd mmmm yyyyԀ怀䨺頂_x0002_"/>
      <sheetName val="[Book1.xls]dd mmmm yyyyԀက垵_x0001_"/>
      <sheetName val="[Book1.xls]dd mmmm yyyyԀ輺촰_x0001_"/>
      <sheetName val="_x005f_x0000_"/>
      <sheetName val="[Book1.xls]B2dd_mm_yyyy______66"/>
      <sheetName val="[Book1.xls]B2dd_mm_yyyy_____1_3"/>
      <sheetName val="[Book1.xls]B2dd_mm_yyyy_____1_2"/>
      <sheetName val="[Book1.xls]B2dd_mm_yyyy_____1_6"/>
      <sheetName val="[Book1.xls]B2dd_mm_yyyy_____1_4"/>
      <sheetName val="[Book1.xls]B2dd_mm_yyyy_____1_5"/>
      <sheetName val="[Book1.xls]B2dd_mm_yyyy_____1_7"/>
      <sheetName val="[Book1.xls]B2dd_mm_yyyy_____1_9"/>
      <sheetName val="[Book1.xls]B2dd_mm_yyyy_____1_8"/>
      <sheetName val="[Book1.xls]B2dd_mm_yyyy______10"/>
      <sheetName val="[Book1.xls]B2dd_mm_yyyy______12"/>
      <sheetName val="[Book1.xls]B2dd_mm_yyyy______11"/>
      <sheetName val="[Book1.xls]B2dd_mm_yyyy______13"/>
      <sheetName val="[Book1.xls]B2dd_mm_yyyy______15"/>
      <sheetName val="[Book1.xls]B2dd_mm_yyyy______14"/>
      <sheetName val="[Book1.xls]B2dd_mm_yyyy______34"/>
      <sheetName val="[Book1.xls]B2dd_mm_yyyy______16"/>
      <sheetName val="[Book1.xls]B2dd_mm_yyyy______19"/>
      <sheetName val="[Book1.xls]B2dd_mm_yyyy______17"/>
      <sheetName val="[Book1.xls]B2dd_mm_yyyy______18"/>
      <sheetName val="[Book1.xls]B2dd_mm_yyyy______20"/>
      <sheetName val="[Book1.xls]B2dd_mm_yyyy______21"/>
      <sheetName val="[Book1.xls]B2dd_mm_yyyy______22"/>
      <sheetName val="[Book1.xls]B2dd_mm_yyyy______23"/>
      <sheetName val="[Book1.xls]B2dd_mm_yyyy______24"/>
      <sheetName val="[Book1.xls]B2dd_mm_yyyy______25"/>
      <sheetName val="[Book1.xls]B2dd_mm_yyyy______27"/>
      <sheetName val="[Book1.xls]B2dd_mm_yyyy______26"/>
      <sheetName val="[Book1.xls]B2dd_mm_yyyy______28"/>
      <sheetName val="[Book1.xls]B2dd_mm_yyyy______29"/>
      <sheetName val="[Book1.xls]B2dd_mm_yyyy______30"/>
      <sheetName val="[Book1.xls]B2dd_mm_yyyy______31"/>
      <sheetName val="[Book1.xls]B2dd_mm_yyyy______32"/>
      <sheetName val="[Book1.xls]B2dd_mm_yyyy______33"/>
      <sheetName val="[Book1.xls]B2dd_mm_yyyy______35"/>
      <sheetName val="LOT&amp;임율"/>
      <sheetName val="플라스틱_단가"/>
      <sheetName val="Sheet1?ˆŒ?_ǅ?ˆ&lt;BOOK1_XLS]Shၥe"/>
      <sheetName val="11)11P_1~3월소급"/>
      <sheetName val="WIRE_MASTER_LIST"/>
      <sheetName val="+TĀ믪Ā໦ȥ8蘕诠밖謘밍鍐"/>
      <sheetName val="2__서명카드"/>
      <sheetName val="[Book1_xls][Book1_xls]d/m/yy?["/>
      <sheetName val="[Book1_xls]dd_mmmm_yyyy赶["/>
      <sheetName val="[Book1_xls][Book1_xls][Book1_xl"/>
      <sheetName val="[Book1_xls]dd_mmmm_yyyy赶[$-0"/>
      <sheetName val="[Book1_xls]dd_mmmm_yyyy???赶?["/>
      <sheetName val="[Book1_xls]dd_mmmm_yyyy赶[$-"/>
      <sheetName val="䅀㿠"/>
      <sheetName val="Sheet1???_ǅ??᭸ȵ톤Õ⡄냀ᖹ뎀ᖹ蜜o"/>
      <sheetName val="Sheet1???_ǅ??㽠㋎Ɛ胰"/>
      <sheetName val="Sheet1???_ǅ??噠ɰ︾Ŏჽや_"/>
      <sheetName val="Sheet1???_ǅ??噠ɰ︾Ŏ谰ೠや_"/>
      <sheetName val="_mdb,*_htm,*_html,*_pub);웹_페≸@"/>
      <sheetName val="_mdb,*_htm,*_html,*_pub);웹_페"/>
      <sheetName val="_mdb,*_htm,*_html,*_pub);웹_페瘘"/>
      <sheetName val="_&gt;N^n~Žž®¾ÎÞî2"/>
      <sheetName val="d/m/yyyy[$"/>
      <sheetName val="d/m/yyyy?[$"/>
      <sheetName val="_&gt;N^n~Žž®¾ÎÞî22"/>
      <sheetName val="d/m/yyyy[$2"/>
      <sheetName val="d/m/yyyy?[$2"/>
      <sheetName val="_&gt;N^n~Žž®¾ÎÞî222"/>
      <sheetName val="d/m/yyyy[$22"/>
      <sheetName val="_&gt;N^n~Žž®¾ÎÞî3"/>
      <sheetName val="d/m/yyyy[$3"/>
      <sheetName val="cheeck_Score_January"/>
      <sheetName val="Manufacturing_cost(total)"/>
      <sheetName val="EX판매요약__"/>
      <sheetName val="01_PL_(본사)_"/>
      <sheetName val="NC_(판매구분)"/>
      <sheetName val="Con_EBITDA"/>
      <sheetName val="TM_CASE"/>
      <sheetName val="FTR_MACR"/>
      <sheetName val="FTR_MACR@"/>
      <sheetName val="FTR_MACR1"/>
      <sheetName val="FTR_MACR_"/>
      <sheetName val="◁서열운반비_상세내역_(실제기준)"/>
      <sheetName val="FTR_MACRk"/>
      <sheetName val="Breakdown_quote"/>
      <sheetName val="_mdb,*_htm,*_html,*_pub);웹_페雠"/>
      <sheetName val="_mdb,*_htm,*_html,*_pub);웹_페騃đ"/>
      <sheetName val="비교원가(97040-3L専䓟"/>
      <sheetName val="1_개발개요"/>
      <sheetName val="FTR_MACRX"/>
      <sheetName val="FTR_MACRø"/>
      <sheetName val="Sheet1____ǅ__&lt;BO쀀招ꇰ㄀屳"/>
      <sheetName val="Sheet1____ǅ__&lt;BOĀSheet1_"/>
      <sheetName val="Sheet1____ǅ__&lt;BO瀀矡๭㄀㕳"/>
      <sheetName val="Sheet1____ǅ__&lt;BO倴꣜娱㄀㕳"/>
      <sheetName val="Sheet1____ǅ__&lt;BOꀀ⯱⩐㄀꙳"/>
      <sheetName val="Sheet1____ǅ__&lt;BO退㚐뇣㄀橳"/>
      <sheetName val="Sheet1____ǅ__&lt;BO鄂㄀屳"/>
      <sheetName val="Sheet1____ǅ__&lt;BO瀀矡๭"/>
      <sheetName val="Sheet1____ǅ__&lt;BO倴꣜娱"/>
      <sheetName val="Sheet1____ǅ__&lt;BOꀀ⯱⩐"/>
      <sheetName val="Sheet1____ǅ__&lt;BO퀀胟㄀䅳"/>
      <sheetName val="Sheet1____ǅ__&lt;BO 꿢㄀靳"/>
      <sheetName val="Sheet1____ǅ__&lt;BO䀀ᛞ듄㄀靳"/>
      <sheetName val="Sheet1____ǅ__&lt;BO쀀招ꇰ"/>
      <sheetName val="Sheet1____ǅ__&lt;BO退㚐뇣"/>
      <sheetName val="Sheet1____ǅ__&lt;BO鄂"/>
      <sheetName val="Sheet1____ǅ__&lt;BO퀀胟"/>
      <sheetName val="Sheet1____ǅ__&lt;BO 꿢"/>
      <sheetName val="Sheet1____ǅ__&lt;BO䀀ᛞ듄"/>
      <sheetName val="FTR_MACR,"/>
      <sheetName val="[Book1.xls]B2dd_mm_yyyy______48"/>
      <sheetName val="[Book1.xls]B2dd_mm_yyyy______38"/>
      <sheetName val="[Book1.xls]B2dd_mm_yyyy______36"/>
      <sheetName val="[Book1.xls]B2dd_mm_yyyy______37"/>
      <sheetName val="[Book1.xls]B2dd_mm_yyyy______40"/>
      <sheetName val="[Book1.xls]B2dd_mm_yyyy______39"/>
      <sheetName val="[Book1.xls]B2dd_mm_yyyy______47"/>
      <sheetName val="[Book1.xls]B2dd_mm_yyyy______44"/>
      <sheetName val="[Book1.xls]B2dd_mm_yyyy______41"/>
      <sheetName val="[Book1.xls]B2dd_mm_yyyy______42"/>
      <sheetName val="[Book1.xls]B2dd_mm_yyyy______43"/>
      <sheetName val="[Book1.xls]B2dd_mm_yyyy______45"/>
      <sheetName val="[Book1.xls]B2dd_mm_yyyy______46"/>
      <sheetName val="[Book1.xls]d_m_yy_x005f_x0000__x001_5"/>
      <sheetName val="[Book1.xls]d_m_yy_x005f_x0000__x001_7"/>
      <sheetName val="[Book1.xls]d_m_yy_x005f_x0000__x001_6"/>
      <sheetName val="[Book1.xls]d_m_yy_x005f_x0000__x001_9"/>
      <sheetName val="[Book1.xls]d_m_yy_x005f_x0000__x001_8"/>
      <sheetName val="[Book1.xls]d_m_yy_x005f_x0000__x00_11"/>
      <sheetName val="Sheet1??_x0004_? ǅ?_x0001_?&lt;BOº㠀搥萘㠁Ȫ㐂ᒐ"/>
      <sheetName val="Q1ð"/>
      <sheetName val="Q1à"/>
      <sheetName val="Sheet1__ˆŒ__x0004_______ｨସ⹤C襜&lt;蹤&lt;ࠉ"/>
      <sheetName val="Sheet1__ˆŒ__x0004_______簀㐉⹤M詌_x0014_轔_x0014_ࠉ"/>
      <sheetName val="Sheet1__ˆŒ__x0004_______쫨ဖ⹤E諼_x001c_逄_x001c_ࠉ"/>
      <sheetName val="Sheet1__ˆŒ__x0004_______쟠ᄱ⹤3逌_x0016_锔_x0016_ࠉ"/>
      <sheetName val="[Book1.xls]B2dd_mm_yyyy______54"/>
      <sheetName val="[Book1.xls]B2dd_mm_yyyy______49"/>
      <sheetName val="[Book1.xls]B2dd_mm_yyyy______50"/>
      <sheetName val="[Book1.xls]B2dd_mm_yyyy______51"/>
      <sheetName val="[Book1.xls]B2dd_mm_yyyy______52"/>
      <sheetName val="[Book1.xls]B2dd_mm_yyyy______53"/>
      <sheetName val="[Book1.xls]B2dd_mm_yyyy______59"/>
      <sheetName val="[Book1.xls]B2dd_mm_yyyy______55"/>
      <sheetName val="[Book1.xls]B2dd_mm_yyyy______56"/>
      <sheetName val="[Book1.xls]B2dd_mm_yyyy______57"/>
      <sheetName val="[Book1.xls]B2dd_mm_yyyy______58"/>
      <sheetName val="[Book1.xls]B2dd_mm_yyyy______60"/>
      <sheetName val="[Book1.xls]B2dd_mm_yyyy______63"/>
      <sheetName val="[Book1.xls]B2dd_mm_yyyy______61"/>
      <sheetName val="[Book1.xls]B2dd_mm_yyyy______62"/>
      <sheetName val="[Book1.xls]B2dd_mm_yyyy______64"/>
      <sheetName val="[Book1.xls]B2dd_mm_yyyy______65"/>
      <sheetName val="[Book1.xls]d_m_yy_x005f_x0000__x00_10"/>
      <sheetName val="입고내역대장"/>
      <sheetName val="측정-1"/>
      <sheetName val="[Book1.xls]B2dd_mm_yyyy______67"/>
      <sheetName val="[Book1.xls]d_m_yy_x005f_x0000__x00_12"/>
      <sheetName val="[Book1.xls]B2dd_mm_yyyy______68"/>
      <sheetName val="[Book1.xls]d_m_yy_x005f_x0000__x00_13"/>
      <sheetName val="[Book1.xls]B2dd_mm_yyyy______69"/>
      <sheetName val="[Book1.xls]d_m_yy_x005f_x0000__x00_14"/>
      <sheetName val="성산(10년)"/>
      <sheetName val="라이텍(10년)"/>
      <sheetName val="부하(성남)"/>
      <sheetName val="N300外币应付"/>
      <sheetName val="9914"/>
      <sheetName val="HCCE01"/>
      <sheetName val="MASTER_LIST"/>
      <sheetName val="사구"/>
      <sheetName val="SRAILUPRLWR"/>
      <sheetName val="RRFLRMAT"/>
      <sheetName val="TGATE"/>
      <sheetName val="FRTFLR"/>
      <sheetName val="BPLR"/>
      <sheetName val="CPLR"/>
      <sheetName val="RRWHSEMAT"/>
      <sheetName val="SDRTRIM"/>
      <sheetName val="FRTWHLHSE"/>
      <sheetName val="DPLR"/>
      <sheetName val="RRHL"/>
      <sheetName val="FRTHL"/>
      <sheetName val="CTRSIDELWR"/>
      <sheetName val="APLR"/>
      <sheetName val="CTRRSIDE"/>
      <sheetName val="RRSIDEUPR"/>
      <sheetName val="FRDRTRIM"/>
      <sheetName val="INDASH"/>
      <sheetName val="RRSIDELWR"/>
      <sheetName val="CTRHL"/>
      <sheetName val="CTRSIDEUPR"/>
      <sheetName val="INPNL (5)"/>
      <sheetName val="설비(천리마)"/>
      <sheetName val="RRBPR"/>
      <sheetName val="RRRSIDE"/>
      <sheetName val="FRTBPR"/>
      <sheetName val="LDC"/>
      <sheetName val="현지LOCAL계획"/>
      <sheetName val="XDPT"/>
      <sheetName val="XDHL"/>
      <sheetName val="_xdbcc__x0017_곒々_x0017__xde18__x0017_ÿ)_x0017_"/>
      <sheetName val="_____________________"/>
      <sheetName val="_Book1.xls__Book1.xls_"/>
      <sheetName val="_Book1.xls__Book1.xls_=C_=C__Do"/>
      <sheetName val="_Book1.xls__Book1.xls__=C_=C__D"/>
      <sheetName val="_Book1.xls__Book1.xls_______x0018___x0018__"/>
      <sheetName val="협력사 일반현황"/>
      <sheetName val="[Book1.xls]d_m_yy_____10100_820"/>
      <sheetName val="[Book1.xls]d_m_yy_____10100_821"/>
      <sheetName val="[Book1.xls]oPro_DOS_____wq1_384"/>
      <sheetName val="[Book1.xls][Book1.xls]d_m_y_402"/>
      <sheetName val="[Book1.xls]d_m_yy_____10100_818"/>
      <sheetName val="[Book1.xls]d_m_yy_____10100_819"/>
      <sheetName val="[Book1.xls]oPro_DOS_____wq1_383"/>
      <sheetName val="[Book1.xls][Book1.xls]d_m_y_401"/>
      <sheetName val="[Book1.xls]d_m_yy_____10100_822"/>
      <sheetName val="[Book1.xls]d_m_yy_____10100_823"/>
      <sheetName val="[Book1.xls]oPro_DOS_____wq1_385"/>
      <sheetName val="[Book1.xls][Book1.xls]d_m_y_403"/>
      <sheetName val="[Book1.xls]d_m_yy_____10100_830"/>
      <sheetName val="[Book1.xls]d_m_yy_____10100_831"/>
      <sheetName val="[Book1.xls]oPro_DOS_____wq1_389"/>
      <sheetName val="[Book1.xls][Book1.xls]d_m_y_407"/>
      <sheetName val="[Book1.xls]d_m_yy_____10100_824"/>
      <sheetName val="[Book1.xls]d_m_yy_____10100_825"/>
      <sheetName val="[Book1.xls]oPro_DOS_____wq1_386"/>
      <sheetName val="[Book1.xls][Book1.xls]d_m_y_404"/>
      <sheetName val="[Book1.xls]d_m_yy_____10100_826"/>
      <sheetName val="[Book1.xls]d_m_yy_____10100_827"/>
      <sheetName val="[Book1.xls]oPro_DOS_____wq1_387"/>
      <sheetName val="[Book1.xls][Book1.xls]d_m_y_405"/>
      <sheetName val="[Book1.xls]d_m_yy_____10100_828"/>
      <sheetName val="[Book1.xls]d_m_yy_____10100_829"/>
      <sheetName val="[Book1.xls]oPro_DOS_____wq1_388"/>
      <sheetName val="[Book1.xls][Book1.xls]d_m_y_406"/>
      <sheetName val="[Book1.xls]d_m_yy_____10100_832"/>
      <sheetName val="[Book1.xls]d_m_yy_____10100_833"/>
      <sheetName val="[Book1.xls]oPro_DOS_____wq1_390"/>
      <sheetName val="[Book1.xls][Book1.xls]d_m_y_408"/>
      <sheetName val="[Book1.xls]d_m_yy_____10100_834"/>
      <sheetName val="[Book1.xls]d_m_yy_____10100_835"/>
      <sheetName val="[Book1.xls]oPro_DOS_____wq1_391"/>
      <sheetName val="[Book1.xls][Book1.xls]d_m_y_409"/>
      <sheetName val="[Book1.xls]d_m_yy_____10100_838"/>
      <sheetName val="[Book1.xls]d_m_yy_____10100_839"/>
      <sheetName val="[Book1.xls]oPro_DOS_____wq1_393"/>
      <sheetName val="[Book1.xls][Book1.xls]d_m_y_411"/>
      <sheetName val="[Book1.xls]d_m_yy_____10100_836"/>
      <sheetName val="[Book1.xls]d_m_yy_____10100_837"/>
      <sheetName val="[Book1.xls]oPro_DOS_____wq1_392"/>
      <sheetName val="[Book1.xls][Book1.xls]d_m_y_410"/>
      <sheetName val="[Book1.xls]d_m_yy_____10100_842"/>
      <sheetName val="[Book1.xls]d_m_yy_____10100_843"/>
      <sheetName val="[Book1.xls]oPro_DOS_____wq1_395"/>
      <sheetName val="[Book1.xls][Book1.xls]d_m_y_413"/>
      <sheetName val="[Book1.xls]d_m_yy_____10100_840"/>
      <sheetName val="[Book1.xls]d_m_yy_____10100_841"/>
      <sheetName val="[Book1.xls]oPro_DOS_____wq1_394"/>
      <sheetName val="[Book1.xls][Book1.xls]d_m_y_412"/>
      <sheetName val="[Book1.xls]d_m_yy_____10100_846"/>
      <sheetName val="[Book1.xls]d_m_yy_____10100_847"/>
      <sheetName val="[Book1.xls]oPro_DOS_____wq1_397"/>
      <sheetName val="[Book1.xls][Book1.xls]d_m_y_415"/>
      <sheetName val="[Book1.xls]d_m_yy_____10100_844"/>
      <sheetName val="[Book1.xls]d_m_yy_____10100_845"/>
      <sheetName val="[Book1.xls]oPro_DOS_____wq1_396"/>
      <sheetName val="[Book1.xls][Book1.xls]d_m_y_414"/>
      <sheetName val="[Book1.xls]d_m_yy_____10100_878"/>
      <sheetName val="[Book1.xls]d_m_yy_____10100_879"/>
      <sheetName val="[Book1.xls]oPro_DOS_____wq1_413"/>
      <sheetName val="[Book1.xls][Book1.xls]d_m_y_431"/>
      <sheetName val="[Book1.xls]d_m_yy_____10100_848"/>
      <sheetName val="[Book1.xls]d_m_yy_____10100_849"/>
      <sheetName val="[Book1.xls]oPro_DOS_____wq1_398"/>
      <sheetName val="[Book1.xls][Book1.xls]d_m_y_416"/>
      <sheetName val="[Book1.xls]d_m_yy_____10100_856"/>
      <sheetName val="[Book1.xls]d_m_yy_____10100_857"/>
      <sheetName val="[Book1.xls]oPro_DOS_____wq1_402"/>
      <sheetName val="[Book1.xls][Book1.xls]d_m_y_420"/>
      <sheetName val="[Book1.xls]d_m_yy_____10100_850"/>
      <sheetName val="[Book1.xls]d_m_yy_____10100_851"/>
      <sheetName val="[Book1.xls]oPro_DOS_____wq1_399"/>
      <sheetName val="[Book1.xls][Book1.xls]d_m_y_417"/>
      <sheetName val="[Book1.xls]d_m_yy_____10100_852"/>
      <sheetName val="[Book1.xls]d_m_yy_____10100_853"/>
      <sheetName val="[Book1.xls]oPro_DOS_____wq1_400"/>
      <sheetName val="[Book1.xls][Book1.xls]d_m_y_418"/>
      <sheetName val="[Book1.xls]d_m_yy_____10100_854"/>
      <sheetName val="[Book1.xls]d_m_yy_____10100_855"/>
      <sheetName val="[Book1.xls]oPro_DOS_____wq1_401"/>
      <sheetName val="[Book1.xls][Book1.xls]d_m_y_419"/>
      <sheetName val="[Book1.xls]d_m_yy_____10100_860"/>
      <sheetName val="[Book1.xls]d_m_yy_____10100_861"/>
      <sheetName val="[Book1.xls]oPro_DOS_____wq1_404"/>
      <sheetName val="[Book1.xls][Book1.xls]d_m_y_422"/>
      <sheetName val="[Book1.xls]d_m_yy_____10100_858"/>
      <sheetName val="[Book1.xls]d_m_yy_____10100_859"/>
      <sheetName val="[Book1.xls]oPro_DOS_____wq1_403"/>
      <sheetName val="[Book1.xls][Book1.xls]d_m_y_421"/>
      <sheetName val="[Book1.xls]d_m_yy_____10100_862"/>
      <sheetName val="[Book1.xls]d_m_yy_____10100_863"/>
      <sheetName val="[Book1.xls]oPro_DOS_____wq1_405"/>
      <sheetName val="[Book1.xls][Book1.xls]d_m_y_423"/>
      <sheetName val="[Book1.xls]d_m_yy_____10100_866"/>
      <sheetName val="[Book1.xls]d_m_yy_____10100_867"/>
      <sheetName val="[Book1.xls]oPro_DOS_____wq1_407"/>
      <sheetName val="[Book1.xls][Book1.xls]d_m_y_425"/>
      <sheetName val="[Book1.xls]d_m_yy_____10100_864"/>
      <sheetName val="[Book1.xls]d_m_yy_____10100_865"/>
      <sheetName val="[Book1.xls]oPro_DOS_____wq1_406"/>
      <sheetName val="[Book1.xls][Book1.xls]d_m_y_424"/>
      <sheetName val="[Book1.xls]d_m_yy_____10100_868"/>
      <sheetName val="[Book1.xls]d_m_yy_____10100_869"/>
      <sheetName val="[Book1.xls]oPro_DOS_____wq1_408"/>
      <sheetName val="[Book1.xls][Book1.xls]d_m_y_426"/>
      <sheetName val="[Book1.xls]d_m_yy_____10100_872"/>
      <sheetName val="[Book1.xls]d_m_yy_____10100_873"/>
      <sheetName val="[Book1.xls]oPro_DOS_____wq1_410"/>
      <sheetName val="[Book1.xls][Book1.xls]d_m_y_428"/>
      <sheetName val="[Book1.xls]d_m_yy_____10100_870"/>
      <sheetName val="[Book1.xls]d_m_yy_____10100_871"/>
      <sheetName val="[Book1.xls]oPro_DOS_____wq1_409"/>
      <sheetName val="[Book1.xls][Book1.xls]d_m_y_427"/>
      <sheetName val="[Book1.xls]d_m_yy_____10100_874"/>
      <sheetName val="[Book1.xls]d_m_yy_____10100_875"/>
      <sheetName val="[Book1.xls]oPro_DOS_____wq1_411"/>
      <sheetName val="[Book1.xls][Book1.xls]d_m_y_429"/>
      <sheetName val="[Book1.xls]d_m_yy_____10100_876"/>
      <sheetName val="[Book1.xls]d_m_yy_____10100_877"/>
      <sheetName val="[Book1.xls]oPro_DOS_____wq1_412"/>
      <sheetName val="[Book1.xls][Book1.xls]d_m_y_430"/>
      <sheetName val="[Book1.xls]d_m_yy_____10100_880"/>
      <sheetName val="[Book1.xls]d_m_yy_____10100_881"/>
      <sheetName val="[Book1.xls]oPro_DOS_____wq1_414"/>
      <sheetName val="[Book1.xls][Book1.xls]d_m_y_432"/>
      <sheetName val="▷ASSY"/>
      <sheetName val="Tabelas_Auxiliares1"/>
      <sheetName val="포장개선 포장비 산출_20110701.xls"/>
      <sheetName val="[Book1.xls]d_m_yy_____10100_887"/>
      <sheetName val="[Book1.xls]d_m_yy_____10100_888"/>
      <sheetName val="[Book1.xls][Book1.xls]d_m_y_438"/>
      <sheetName val="[Book1.xls][Book1.xls]d_m_y_433"/>
      <sheetName val="[Book1.xls]d_m_yy_____10100_882"/>
      <sheetName val="[Book1.xls][Book1.xls]d_m_y_434"/>
      <sheetName val="[Book1.xls][Book1.xls]d_m_y_436"/>
      <sheetName val="[Book1.xls][Book1.xls]d_m_y_435"/>
      <sheetName val="[Book1.xls]d_m_yy_____10100_883"/>
      <sheetName val="[Book1.xls]d_m_yy_____10100_884"/>
      <sheetName val="[Book1.xls]d_m_yy_____10100_885"/>
      <sheetName val="[Book1.xls]d_m_yy_____10100_886"/>
      <sheetName val="[Book1.xls][Book1.xls]d_m_y_437"/>
      <sheetName val="[Book1.xls]oPro_DOS_____wq1_415"/>
      <sheetName val="[Book1.xls]d_m_yy_____10100_890"/>
      <sheetName val="[Book1.xls]d_m_yy_____10100_891"/>
      <sheetName val="[Book1.xls]oPro_DOS_____wq1_419"/>
      <sheetName val="[Book1.xls]oPro_DOS_____wq1_416"/>
      <sheetName val="[Book1.xls]oPro_DOS_____wq1_417"/>
      <sheetName val="[Book1.xls]d_m_yy_____10100_889"/>
      <sheetName val="[Book1.xls]oPro_DOS_____wq1_418"/>
      <sheetName val="[Book1.xls]d_m_yy_____10100_892"/>
      <sheetName val="[Book1.xls]d_m_yy_____10100_893"/>
      <sheetName val="[Book1.xls]oPro_DOS_____wq1_420"/>
      <sheetName val="[Book1.xls]d_m_yy_____10100_894"/>
      <sheetName val="[Book1.xls]d_m_yy_____10100_895"/>
      <sheetName val="[Book1.xls]oPro_DOS_____wq1_421"/>
      <sheetName val="[Book1.xls][Book1.xls]d_m_y_439"/>
      <sheetName val="[Book1.xls][Book1.xls]d_m_y_440"/>
      <sheetName val="[Book1.xls]d_m_yy_____10100_896"/>
      <sheetName val="[Book1.xls]d_m_yy_____10100_897"/>
      <sheetName val="[Book1.xls]oPro_DOS_____wq1_422"/>
      <sheetName val="[Book1.xls]d_m_yy_____10100_901"/>
      <sheetName val="[Book1.xls]d_m_yy_____10100_902"/>
      <sheetName val="[Book1.xls][Book1.xls]d_m_y_445"/>
      <sheetName val="[Book1.xls][Book1.xls]d_m_y_441"/>
      <sheetName val="[Book1.xls][Book1.xls]d_m_y_442"/>
      <sheetName val="[Book1.xls]d_m_yy_____10100_898"/>
      <sheetName val="[Book1.xls][Book1.xls]d_m_y_443"/>
      <sheetName val="[Book1.xls]d_m_yy_____10100_899"/>
      <sheetName val="[Book1.xls]d_m_yy_____10100_900"/>
      <sheetName val="[Book1.xls][Book1.xls]d_m_y_444"/>
      <sheetName val="[Book1.xls]d_m_yy_____10100_903"/>
      <sheetName val="[Book1.xls]d_m_yy_____10100_904"/>
      <sheetName val="[Book1.xls][Book1.xls]d_m_y_446"/>
      <sheetName val="[Book1.xls]d_m_yy_____10100_915"/>
      <sheetName val="[Book1.xls]d_m_yy_____10100_916"/>
      <sheetName val="[Book1.xls]oPro_DOS_____wq1_425"/>
      <sheetName val="[Book1.xls][Book1.xls]d_m_y_452"/>
      <sheetName val="[Book1.xls]oPro_DOS_____wq1_423"/>
      <sheetName val="[Book1.xls]oPro_DOS_____wq1_424"/>
      <sheetName val="[Book1.xls]d_m_yy_____10100_905"/>
      <sheetName val="[Book1.xls]d_m_yy_____10100_906"/>
      <sheetName val="[Book1.xls][Book1.xls]d_m_y_447"/>
      <sheetName val="[Book1.xls]d_m_yy_____10100_907"/>
      <sheetName val="[Book1.xls]d_m_yy_____10100_908"/>
      <sheetName val="[Book1.xls][Book1.xls]d_m_y_448"/>
      <sheetName val="g"/>
      <sheetName val="[Book1.xls]d_m_yy_____10100_911"/>
      <sheetName val="[Book1.xls]d_m_yy_____10100_912"/>
      <sheetName val="[Book1.xls][Book1.xls]d_m_y_450"/>
      <sheetName val="[Book1.xls]d_m_yy_____10100_909"/>
      <sheetName val="[Book1.xls]d_m_yy_____10100_910"/>
      <sheetName val="[Book1.xls][Book1.xls]d_m_y_449"/>
      <sheetName val="[Book1.xls]d_m_yy_____10100_913"/>
      <sheetName val="[Book1.xls]d_m_yy_____10100_914"/>
      <sheetName val="[Book1.xls][Book1.xls]d_m_y_451"/>
      <sheetName val="[Book1.xls][Book1.xls]d_m_y_454"/>
      <sheetName val="[Book1.xls]d_m_yy_____10100_919"/>
      <sheetName val="[Book1.xls]d_m_yy_____10100_920"/>
      <sheetName val="[Book1.xls]oPro_DOS_____wq1_427"/>
      <sheetName val="[Book1.xls][Book1.xls]d_m_y_453"/>
      <sheetName val="[Book1.xls]d_m_yy_____10100_917"/>
      <sheetName val="[Book1.xls]d_m_yy_____10100_918"/>
      <sheetName val="[Book1.xls]oPro_DOS_____wq1_426"/>
      <sheetName val="[Book1.xls][Book1.xls]d_m_y_455"/>
      <sheetName val="[Book1.xls][Book1.xls]d_m_y_456"/>
      <sheetName val="[Book1.xls][Book1.xls]d_m_y_457"/>
      <sheetName val="[Book1.xls][Book1.xls]d_m_y_458"/>
      <sheetName val="[Book1.xls][Book1.xls]d_m_y_460"/>
      <sheetName val="정의"/>
      <sheetName val="SCR내역표(08.9.1~)"/>
      <sheetName val="[Book1.xls]Documents_and_Sett_3"/>
      <sheetName val="[Book1.xls]__C__C__Documents__4"/>
      <sheetName val="[Book1.xls]uments_and_Setting_3"/>
      <sheetName val="[Book1.xls]nd_Settings________3"/>
      <sheetName val="[Book1.xls]_C__C__Documents_a_4"/>
      <sheetName val="[Book1.xls]___________6_0_260_3"/>
      <sheetName val="[Book1.xls]_C__C__Documents_a_5"/>
      <sheetName val="[Book1.xls]__C__C__Documents__5"/>
      <sheetName val="[Book1.xls][Book1.xls]_Book1__2"/>
      <sheetName val="[Book1.xls]ts_and_Settings_MY_2"/>
      <sheetName val="[Book1.xls]dd_mmmm_yyyy_______4"/>
      <sheetName val="[Book1.xls]dd_mmmm_yyyy_______5"/>
      <sheetName val="[Book1.xls]dd_mmmm_yyyy_______6"/>
      <sheetName val="[Book1.xls][Book1.xls]_Book1__3"/>
      <sheetName val="[Book1.xls]___________6_0_260_4"/>
      <sheetName val="[Book1.xls]:̀6_0_2600_1891"/>
      <sheetName val="[Book1.xls]_C__C__Documents_a_6"/>
      <sheetName val="[Book1.xls]_C__C__Documents_a_7"/>
      <sheetName val="[Book1.xls][Book1.xls]_Book1__4"/>
      <sheetName val="[Book1.xls][Book1.xls]_Book1__5"/>
      <sheetName val="[Book1.xls][Book1.xls]_Book1__6"/>
      <sheetName val="[Book1.xls][Book1.xls]_Book1__7"/>
      <sheetName val="[Book1.xls][Book1.xls]_Book1__8"/>
      <sheetName val="[Book1.xls][Book1.xls]_Book1__9"/>
      <sheetName val="[Book1.xls][Book1.xls]_Book1_10"/>
      <sheetName val="[Book1.xls]Documents_and_Sett_4"/>
      <sheetName val="[Book1.xls]ts_and_Settings_MY_3"/>
      <sheetName val="[Book1.xls][Book1.xls]_Book1_11"/>
      <sheetName val="LENS-RED-INNER"/>
      <sheetName val="TEAM하반기 계획 (2)"/>
      <sheetName val="[Book1.xls][Book1.xls]oPro_DO_3"/>
      <sheetName val="[Book1.xls][Book1.xls]oPro_DO_4"/>
      <sheetName val="[Book1.xls][Book1.xls]oPro_DO_5"/>
      <sheetName val="[Book1.xls][Book1.xls]oPro_DO_6"/>
      <sheetName val="첨부#1(SRC)"/>
      <sheetName val="3-1"/>
      <sheetName val="[Book1.xls]uments and Settings\"/>
      <sheetName val="되게 합니다.선택한 WordA䀀匮㰎יּ첈㐁첐_x0001_ऀ_x0008_저"/>
      <sheetName val="되게 합니다.선택한 WordA練㰚퐹ࠁឌ䐀នऀ_x0008__xd800_"/>
      <sheetName val="되게 합니다.선택한 WordA栀ᙑ㰔礹萀㊕ऀ_x0008_᠀"/>
      <sheetName val="되게 합니다.선택한 WordA駖㰕퐹ࠁឌ䐀នऀ_x0008__xd800_"/>
      <sheetName val="감가상箺¶"/>
      <sheetName val="Sheet1ˆŒ_x0004_ ǅ_x0001_ˆ&lt;BOOK1.XLS_抠ᦰ临="/>
      <sheetName val="Sheet1ˆŒ_x0004_ ǅ_x0001_ˆ&lt;BOOK1.XLS_둨᜖㵄E"/>
      <sheetName val="Sheet1ˆŒ_x0004_ ǅ_x0001_ˆ&lt;BOOK1.XLS_开෗㵄E"/>
      <sheetName val="Sheet1ˆŒ_x0004_ ǅ_x0001_ˆ&lt;BOOK1.XLS_袈෧㵄ǟ蟘"/>
      <sheetName val="Sheet1ˆŒ_x0004_ ǅ_x0001_ˆ&lt;BOOK1.XLS_䍸ᜫㆴǥ"/>
      <sheetName val="회색조 이미지로 변환합니다._x0001_砀䳶됋ᰱ堀䊋鐀䊒ऀ_x0008_⠀䊓"/>
      <sheetName val=" 계산(&amp;E)           ԰밀኶踀봲䣌ኖԀ"/>
      <sheetName val="Sheet1ˆŒ_x0004_ ǅ_x0001_ˆ&lt;BOOK1.XLS_ⰽ㩬ɳӀ"/>
      <sheetName val="Sheet1ˆŒ_x0004_ ǅ_x0001_ˆ&lt;BOOK1.XLS_쫸↣㩬ɳҠ"/>
      <sheetName val="Sheet1ˆŒ_x0004_ ǅ_x0001_ˆ&lt;BOOK1.XLS_뽀⇘㩬ɳ徐"/>
      <sheetName val="●목_x0001_"/>
      <sheetName val="FINAL PART PRICE LIST (2)"/>
      <sheetName val="_Book1.xls_dd mmmm yyyy___赶__x0003__x0016__"/>
      <sheetName val="_Book1.xls__Book1.xls_d_m_yy__x0013__"/>
      <sheetName val="갑지"/>
      <sheetName val="_Recovered_SheetName_336_"/>
      <sheetName val="_Recovered_SheetName_337_"/>
      <sheetName val="_Recovered_SheetName_338_"/>
      <sheetName val="_Recovered_SheetName_339_"/>
      <sheetName val="_Recovered_SheetName_340_"/>
      <sheetName val="_Recovered_SheetName_341_"/>
      <sheetName val="ā"/>
      <sheetName val="_x0005__x0003__x0004_x0005_"/>
      <sheetName val="ĞĀ_x005f_x0008_r_x005f_x0005__x005f_x0003_"/>
      <sheetName val="_x005f_x001E__x005f_x0002_"/>
      <sheetName val="_x0002_&lt;"/>
      <sheetName val="상반기PKG"/>
      <sheetName val="060201 (2)"/>
      <sheetName val="060201"/>
      <sheetName val="03-31"/>
      <sheetName val="04-29"/>
      <sheetName val="05-31"/>
      <sheetName val="수주변동"/>
      <sheetName val="수주변동06년"/>
      <sheetName val="출하계획(061003)"/>
      <sheetName val="출하계획(061101)"/>
      <sheetName val="종합"/>
      <sheetName val="PRO (참조)"/>
      <sheetName val="_x005f_x005f_x005f_x005f_x005f_x005f_x005f_x0005__x005f"/>
      <sheetName val="_x005f_x005f_x005f_x005f_x005f_x005f_x005f_x0000_䅀㿠_x00"/>
      <sheetName val="Sheet1_x005f_x005f_x005f_x005f_x005f_x005f_x005f_x0000_"/>
      <sheetName val="_x005f_x005f_x005f_x005f_x005f_x005f_x005f_x0000__x005f"/>
      <sheetName val="_x005f_x005f_x005f_x005f_x005f_x005f_x005f_x001e_.&gt;N^n~"/>
      <sheetName val="bleĤģ_x005f_x005f_x005f_x005f_x005f_x005f_x005f_x0000__"/>
      <sheetName val="bleĤģ서식을 ĨĥħĦ_x005f_x005f_x005f_x005f_x005f"/>
      <sheetName val="̃_x005f_x005f_x005f_x005f_x005f_x005f_x005f_x0000_"/>
      <sheetName val="bleĤģ_x005f_x005f_x005f_x005f_x005f_x005f_x005f_x0000_서"/>
      <sheetName val="_x005f_x005f_x005f_x005f_x005f_x005f_x005f_x0001_"/>
      <sheetName val="?䅀㿠????_x005f_x005f_x005f_x005f_x005f_x005f_x0001"/>
      <sheetName val="Sheet1???_x005f_x005f_x005f_x005f_x005f_x005f_x"/>
      <sheetName val="?_x005f_x005f_x005f_x005f_x005f_x005f_x005f_x0001_?_x00"/>
      <sheetName val="Sheet1?ˆŒ_x005f_x005f_x005f_x005f_x005f_x005f_x00"/>
      <sheetName val="Sheet1?ˆŒ?_x005f_x005f_x005f_x005f_x005f_x005f_x0"/>
      <sheetName val="_x005f_x005f_x005f_x005f_x005f_x005f_x005f_x0001_?_x005"/>
      <sheetName val="dd mmmm yyyy_x005f_x005f_x005f_x005f_x005f_x005f_"/>
      <sheetName val="䅀㿠_x005f_x005f_x005f_x005f_x005f_x005f_x005f_x0001_?_x0"/>
      <sheetName val="_䅀㿠_____x005f_x005f_x005f_x005f_x005f_x005f_x0001"/>
      <sheetName val="Sheet1____x005f_x005f_x005f_x005f_x005f_x005f_x"/>
      <sheetName val="__x005f_x005f_x005f_x005f_x005f_x005f_x005f_x0001___x00"/>
      <sheetName val="Sheet1_ˆŒ_x005f_x005f_x005f_x005f_x005f_x005f_x00"/>
      <sheetName val="䅀㿠_x005f_x005f_x005f_x005f_x005f_x005f_x005f_x0001___x0"/>
      <sheetName val="_x005f_x005f_x005f_x005f_x005f_x005f_x005f_x0001___x005"/>
      <sheetName val="Sheet1_ˆŒ__x005f_x005f_x005f_x005f_x005f_x005f_x0"/>
      <sheetName val="Sheet1??ˆŒ?_x005f_x005f_x005f_x005f_x005f_x005f_x"/>
      <sheetName val="_x005f_x005f_x005f_x0005__x005f_x005f_x005f_x0003__x005"/>
      <sheetName val="_x005f_x005f_x005f_x0000_䅀㿠_x005f_x005f_x005f_x0000__x0"/>
      <sheetName val="Sheet1_x005f_x005f_x005f_x0000__x005f_x005f_x0000"/>
      <sheetName val="_x005f_x005f_x005f_x0000__x005f_x005f_x005f_x0001__x005"/>
      <sheetName val="_x005f_x005f_x005f_x001e_.&gt;N^n~®¾ÎÞî"/>
      <sheetName val="bleĤģ_x005f_x005f_x005f_x0000__x005f_x005f_x005f_x0000_"/>
      <sheetName val=" 계산(&amp;E)           ꁶ瑇沆ᤁ䢶頀ɐ됍픱됁"/>
      <sheetName val="감가상퓾:"/>
      <sheetName val="되게 합니다.선택한 WordA﬙됏_xd831__x0001_᐀⊎ऀ_x0008_ꠀ"/>
      <sheetName val="Sheet1ˆŒ_x0004_ ǅ_x0001_ˆ&lt;BOOK1.XLS_빸ዹㆴ["/>
      <sheetName val="계실"/>
      <sheetName val="사용하십시오.인터넷 주소 '|'"/>
      <sheetName val="[Book1.xls]d_m_yy_x005f_x0000__x00_15"/>
      <sheetName val="[Book1.xls]d_m_yy_x005f_x0000__x00_16"/>
      <sheetName val="[Book1.xls]d_m_yy_x005f_x0000__x00_17"/>
      <sheetName val="[Book1.xls]d_m_yy_x005f_x0000__x00_18"/>
      <sheetName val="[Book1.xls]d_m_yy_x005f_x0000__x00_19"/>
      <sheetName val="청주공장"/>
      <sheetName val="[Book1.xls]d_m_yy_x005f_x0000__x00_21"/>
      <sheetName val="[Book1.xls]d_m_yy_x005f_x0000__x00_20"/>
      <sheetName val="_x0006__x0004_䁀ʓנּʓ"/>
      <sheetName val="[Book1.xls]d_m_yy_x005f_x0000__x00_22"/>
      <sheetName val="계정과목"/>
      <sheetName val="드롭다운(수정금지)"/>
      <sheetName val="PCB 재질단가 검토 (2)"/>
      <sheetName val="드롭다운 (2)"/>
      <sheetName val="TABLE"/>
      <sheetName val="Sheet1__ˆŒ__x0004_______ ǅ______䨘ኵ⇜"/>
      <sheetName val="Sheet1__ˆŒ__x0004_______ ǅ______瓸ᖾ⇜"/>
      <sheetName val="W-현"/>
      <sheetName val="Special rack (Packaging Input)"/>
      <sheetName val="̃Ā"/>
      <sheetName val="_Recovered_SheetName_351_"/>
      <sheetName val="_Recovered_SheetName_352_"/>
      <sheetName val="_Recovered_SheetName_353_"/>
      <sheetName val="_Recovered_SheetName_354_"/>
      <sheetName val="_Book1.xls_dd mmmm yyyy___赶__x0"/>
      <sheetName val="_Book1.xls__Book1.xls_d_m_yy__x"/>
      <sheetName val="d_m_yy__x0013__$-1010000_d_m_yy"/>
      <sheetName val=" 계산(&amp;E)                중지(&amp;A_x0"/>
      <sheetName val="TABLE(KR)"/>
      <sheetName val="[Book1.xls]d_m_yy_x005f_x0000__x00_24"/>
      <sheetName val="[Book1.xls]d_m_yy_x005f_x0000__x00_23"/>
      <sheetName val="[Book1.xls]d_m_yy_x005f_x0000__x00_25"/>
      <sheetName val="Sheet1??_x0004_? ǅ?_x0001_?"/>
      <sheetName val="신청현황"/>
      <sheetName val="장기차입"/>
      <sheetName val="[Book1.xls]d_m_yy_x005f_x0000__x00_27"/>
      <sheetName val="[Book1.xls]d_m_yy_x005f_x0000__x00_26"/>
      <sheetName val="RDLEVLST"/>
      <sheetName val="생산전망"/>
      <sheetName val="외상매출금조회"/>
      <sheetName val="외상매출금"/>
      <sheetName val="Docum"/>
      <sheetName val="Turnover"/>
      <sheetName val="breakdown (2)"/>
      <sheetName val="제조경비"/>
      <sheetName val="손익계산서"/>
      <sheetName val="부가세대사 (2)"/>
      <sheetName val="통화스왑"/>
      <sheetName val="내역금액"/>
      <sheetName val="외주기성청구서 "/>
      <sheetName val="지급공재확인서"/>
      <sheetName val="원가계산 (85%) (건축,부대공 포함)"/>
      <sheetName val="집계표 "/>
      <sheetName val="제1공장no2선대확장"/>
      <sheetName val="기타부대공사"/>
      <sheetName val="제2공장방진망설치공사"/>
      <sheetName val="assign"/>
      <sheetName val="[Command not available][Command"/>
      <sheetName val="을 눌러 HTML 원본에 변경사"/>
      <sheetName val="외상매출금명세서"/>
      <sheetName val="판관비 "/>
      <sheetName val="폐기손익"/>
      <sheetName val="Sub test"/>
      <sheetName val="미등록주식"/>
      <sheetName val="기획팀"/>
      <sheetName val="POSITION(2000.1)"/>
      <sheetName val="XDDT"/>
      <sheetName val="H LIN'G 금형비"/>
      <sheetName val="DASH PAD금형비"/>
      <sheetName val="CARPET금형비"/>
      <sheetName val="L_TRIM금형비"/>
      <sheetName val="L_MAT금형비 "/>
      <sheetName val="pkg 금형비"/>
      <sheetName val="5-1DT.GLS.금형비 (2)"/>
      <sheetName val="SIDE PARTITION금형비 "/>
      <sheetName val="L_PARTITION금형비 "/>
      <sheetName val="Segments"/>
      <sheetName val="DATA SHEET(절대삭제 금지)"/>
      <sheetName val="(절대삭제금지)"/>
      <sheetName val="금형991202"/>
      <sheetName val="PV6 3.5L LX5 GMX170"/>
      <sheetName val="RES"/>
      <sheetName val="상세(독일)"/>
      <sheetName val="매각단가"/>
      <sheetName val="김경원"/>
      <sheetName val="Y3-LIST"/>
      <sheetName val="사양비교"/>
      <sheetName val="현대확인"/>
      <sheetName val="예비-9월실적"/>
      <sheetName val="베네"/>
      <sheetName val="1.세부비교원가(내수)"/>
      <sheetName val="전장가(종전가 근거)"/>
      <sheetName val="Supplement2"/>
      <sheetName val="komentár"/>
      <sheetName val="금형원본"/>
      <sheetName val="TITLE"/>
      <sheetName val="SMR"/>
      <sheetName val="제조氀㘻"/>
      <sheetName val="Sheet1ˆŒ_x0004_ ǅ_x0001_ &lt;BOOK1.XLS"/>
      <sheetName val="4.Vendor price"/>
      <sheetName val="검사구_집계표"/>
      <sheetName val="2-row_Opt_table"/>
      <sheetName val="Instructions"/>
      <sheetName val="Input Data"/>
      <sheetName val="Value Analysis _ Sheet 1"/>
      <sheetName val="Level 1-3 Change Overview"/>
      <sheetName val="Open"/>
      <sheetName val="Project Detail and Assumptions"/>
      <sheetName val="1차불량(20110302)"/>
      <sheetName val=" 세미매입6월"/>
      <sheetName val="10-1"/>
      <sheetName val="AR Stats Input"/>
      <sheetName val="Cash Diagram (3)"/>
      <sheetName val="Cash  (2)"/>
      <sheetName val="INV-Counts  (2)"/>
      <sheetName val="CM Test (sales credits)"/>
      <sheetName val="H"/>
      <sheetName val="Flash Pg-1"/>
      <sheetName val="Reconciliations"/>
      <sheetName val="AP - stats"/>
      <sheetName val="AP Factored By CIT (2)"/>
      <sheetName val="Cash - Operating Fleet"/>
      <sheetName val="Cash - Operating Trustco"/>
      <sheetName val="Cash Diagram"/>
      <sheetName val="Cash -Lockbox"/>
      <sheetName val="INV - Counts Roto"/>
      <sheetName val="Conc"/>
      <sheetName val="Expanded Shipping Test"/>
      <sheetName val="INV-IEC"/>
      <sheetName val="INV-CMI"/>
      <sheetName val="INV-CC"/>
      <sheetName val="INV - Costs Intl Environmental"/>
      <sheetName val="INV - Costs Climate Master"/>
      <sheetName val="INV - Costs Climate Craft"/>
      <sheetName val="Conc-Merc.Air Cargo"/>
      <sheetName val="AP - conc"/>
      <sheetName val=" AP Delinq "/>
      <sheetName val="INV - Counts Nashville"/>
      <sheetName val="CM Test"/>
      <sheetName val="Missing Doc Rpt"/>
      <sheetName val="AR Roll Consol"/>
      <sheetName val="BU Color &amp; Specialties"/>
      <sheetName val="BRISTOL"/>
      <sheetName val="Manuf Chem Cleveland"/>
      <sheetName val="Organic Pigments"/>
      <sheetName val="AP Conc"/>
      <sheetName val="AP Disb"/>
      <sheetName val="Concs"/>
      <sheetName val="Delinq"/>
      <sheetName val="FS- IS"/>
      <sheetName val="[Book1.xls]=C:=C:\Documents an"/>
      <sheetName val="[Book1.xls]nd Settings\원진산업 진천공"/>
      <sheetName val="[BOOK1.XLS]ts and Settings\MYHO"/>
      <sheetName val="[BOOK1.XLS]=C:=C:\Documents and"/>
      <sheetName val="SCI검증"/>
      <sheetName val="opt"/>
      <sheetName val="CA부가항목"/>
      <sheetName val="CA부가항목 (2)"/>
      <sheetName val="표지2"/>
      <sheetName val="DCS부가항목"/>
      <sheetName val="발열3"/>
      <sheetName val="PCS 전CH 출력,감도,SPUR"/>
      <sheetName val="앞장"/>
      <sheetName val="EOC 평가(0)"/>
      <sheetName val="중요사항-회사보고용"/>
      <sheetName val="일반자금"/>
      <sheetName val="시설투자자금"/>
      <sheetName val="_mdb___htm___html___pub_______2"/>
      <sheetName val="Sheet1________________________2"/>
      <sheetName val="ble___________________________2"/>
      <sheetName val="[Book1.xls]__7768141_c_my_duc_2"/>
      <sheetName val="Miser-P "/>
      <sheetName val="Nation Code"/>
      <sheetName val="[Book1.xls]B2dd_mm_yyyy______91"/>
      <sheetName val="総合B"/>
      <sheetName val="[Book1.xls]B2dd_mm_yyyy______86"/>
      <sheetName val="[Book1.xls]B2dd_mm_yyyy______72"/>
      <sheetName val="[Book1.xls]B2dd_mm_yyyy______70"/>
      <sheetName val="[Book1.xls]B2dd_mm_yyyy______71"/>
      <sheetName val="[Book1.xls]B2dd_mm_yyyy______73"/>
      <sheetName val="[Book1.xls]B2dd_mm_yyyy______75"/>
      <sheetName val="[Book1.xls]B2dd_mm_yyyy______74"/>
      <sheetName val="[Book1.xls]B2dd_mm_yyyy______76"/>
      <sheetName val="[Book1.xls]B2dd_mm_yyyy______77"/>
      <sheetName val="[Book1.xls]B2dd_mm_yyyy______78"/>
      <sheetName val="[Book1.xls]B2dd_mm_yyyy______84"/>
      <sheetName val="[Book1.xls]B2dd_mm_yyyy______79"/>
      <sheetName val="[Book1.xls]B2dd_mm_yyyy______80"/>
      <sheetName val="[Book1.xls]B2dd_mm_yyyy______81"/>
      <sheetName val="[Book1.xls]B2dd_mm_yyyy______82"/>
      <sheetName val="[Book1.xls]B2dd_mm_yyyy______83"/>
      <sheetName val="[Book1.xls]B2dd_mm_yyyy______85"/>
      <sheetName val="[Book1.xls]B2dd_mm_yyyy______87"/>
      <sheetName val="[Book1.xls]B2dd_mm_yyyy______88"/>
      <sheetName val="[Book1.xls]B2dd_mm_yyyy______89"/>
      <sheetName val="[Book1.xls]B2dd_mm_yyyy______90"/>
      <sheetName val="공수"/>
      <sheetName val="가공"/>
      <sheetName val="업체별"/>
      <sheetName val="COND"/>
      <sheetName val="작업"/>
      <sheetName val="WC별인원공수"/>
      <sheetName val="배부표"/>
      <sheetName val="(평균)"/>
      <sheetName val="[Book1.xls]d_m_yy_x005f_x0000__x00_28"/>
      <sheetName val="[Book1.xls]B2dd_mm_yyyy______92"/>
      <sheetName val="[Book1.xls]d_m_yy_x005f_x0000__x00_30"/>
      <sheetName val="[Book1.xls]d_m_yy_x005f_x0000__x00_29"/>
      <sheetName val="[Book1.xls]d_m_yy_x005f_x0000__x00_31"/>
      <sheetName val="[Book1.xls]d_m_yy_x005f_x0000__x00_32"/>
      <sheetName val="[Book1.xls]d_m_yy_x005f_x0000__x00_33"/>
      <sheetName val="[Book1.xls]d_m_yy_x005f_x0000__x00_36"/>
      <sheetName val="[Book1.xls]d_m_yy_x005f_x0000__x00_34"/>
      <sheetName val="[Book1.xls]d_m_yy_x005f_x0000__x00_35"/>
      <sheetName val="[Book1.xls]d_m_yy_x005f_x0000__x00_43"/>
      <sheetName val="______________________________2"/>
      <sheetName val="dd mmmm yyyy赶_x0003__x0016_[$-0409]hh_2"/>
      <sheetName val="Sheet1________________________3"/>
      <sheetName val="______________________________3"/>
      <sheetName val="ble___________________________3"/>
      <sheetName val="_____E_____________________A__2"/>
      <sheetName val="______________________________4"/>
      <sheetName val="___________WordArt____________2"/>
      <sheetName val="______________________________5"/>
      <sheetName val="Sheet1________________________4"/>
      <sheetName val="_T____________________________2"/>
      <sheetName val="포장비견적서"/>
      <sheetName val="[Book1.xls]B2dd_mm_yyyy______93"/>
      <sheetName val="[Book1.xls]d_m_yy_x005f_x0000__x00_37"/>
      <sheetName val="[Book1.xls]d_m_yy_x005f_x0000__x00_38"/>
      <sheetName val="[Book1.xls]d_m_yy_x005f_x0000__x00_41"/>
      <sheetName val="[Book1.xls]d_m_yy_x005f_x0000__x00_39"/>
      <sheetName val="[Book1.xls]d_m_yy_x005f_x0000__x00_40"/>
      <sheetName val="[Book1.xls]d_m_yy_x005f_x0000__x00_42"/>
      <sheetName val="[Book1.xls]B2dd_mm_yyyy______95"/>
      <sheetName val="[Book1.xls]d_m_yy_x005f_x0000__x00_45"/>
      <sheetName val="[Book1.xls]B2dd_mm_yyyy______94"/>
      <sheetName val="[Book1.xls]d_m_yy_x005f_x0000__x00_44"/>
      <sheetName val="[Book1.xls][Book1.xls]d_m_y_461"/>
      <sheetName val="세부(종합)"/>
      <sheetName val="56"/>
      <sheetName val="3.3검토국"/>
      <sheetName val="SEMI"/>
      <sheetName val="engline"/>
      <sheetName val="보고FLOW"/>
      <sheetName val="유첨#2"/>
      <sheetName val="운영"/>
      <sheetName val="유첨3"/>
      <sheetName val="투자비(8만대)"/>
      <sheetName val="능력검토-2LINE"/>
      <sheetName val="능력검토-3LINE"/>
      <sheetName val="금형면적"/>
      <sheetName val="PLT면적"/>
      <sheetName val="투자비(10만대)"/>
      <sheetName val="능력검토-1LINE"/>
      <sheetName val="BLK'G 능력"/>
      <sheetName val="소요인원"/>
      <sheetName val="OPT손익 내수"/>
      <sheetName val="OPT손익 수출"/>
      <sheetName val="종합분석"/>
      <sheetName val="자가2급"/>
      <sheetName val="환산table"/>
      <sheetName val="OUTLINE"/>
      <sheetName val="Europe PU-1"/>
      <sheetName val="CHART M-F SW"/>
      <sheetName val="CAR Form Summary"/>
      <sheetName val="A9AEDN01"/>
      <sheetName val="표지_1"/>
      <sheetName val="표지_010"/>
      <sheetName val="원가계산서(모니터)"/>
      <sheetName val="96160-R0100"/>
      <sheetName val="PDP"/>
      <sheetName val="Workings"/>
      <sheetName val="[Book1.xls]B2dd_mm_yyyy______98"/>
      <sheetName val="[Book1.xls]B2dd_mm_yyyy______96"/>
      <sheetName val="[Book1.xls]B2dd_mm_yyyy______97"/>
      <sheetName val="[Book1.xls]B2dd_mm_yyyy______99"/>
      <sheetName val="[Book1.xls]B2dd_mm_yyyy_____101"/>
      <sheetName val="[Book1.xls]B2dd_mm_yyyy_____100"/>
      <sheetName val="[Book1.xls]B2dd_mm_yyyy_____102"/>
      <sheetName val="[Book1.xls]B2dd_mm_yyyy_____104"/>
      <sheetName val="[Book1.xls][Book1.xls]d_m_y_462"/>
      <sheetName val="[Book1.xls][Book1.xls]d_m_y_463"/>
      <sheetName val="[Book1.xls]B2dd_mm_yyyy_____103"/>
      <sheetName val="[Book1.xls][Book1.xls]d_m_y_464"/>
      <sheetName val="[Book1.xls][Book1.xls]d_m_y_465"/>
      <sheetName val="[Book1.xls]B2dd_mm_yyyy_____106"/>
      <sheetName val="[Book1.xls][Book1.xls]d_m_y_474"/>
      <sheetName val="[Book1.xls][Book1.xls]d_m_y_475"/>
      <sheetName val="[Book1.xls]B2dd_mm_yyyy_____105"/>
      <sheetName val="[Book1.xls][Book1.xls]d_m_y_466"/>
      <sheetName val="[Book1.xls][Book1.xls]d_m_y_467"/>
      <sheetName val="[Book1.xls][Book1.xls]d_m_y_468"/>
      <sheetName val="[Book1.xls][Book1.xls]d_m_y_469"/>
      <sheetName val="[Book1.xls][Book1.xls]d_m_y_470"/>
      <sheetName val="[Book1.xls][Book1.xls]d_m_y_471"/>
      <sheetName val="[Book1.xls]B2dd_mm_yyyy_____107"/>
      <sheetName val="[Book1.xls][Book1.xls]d_m_y_472"/>
      <sheetName val="[Book1.xls][Book1.xls]d_m_y_473"/>
      <sheetName val="[Book1.xls][Book1.xls]d_m_y_476"/>
      <sheetName val="[Book1.xls][Book1.xls]d_m_y_477"/>
      <sheetName val="[Book1.xls]B2dd_mm_yyyy_____108"/>
      <sheetName val="[Book1.xls][Book1.xls]d_m_y_480"/>
      <sheetName val="[Book1.xls]d_m_yy_x005f_x0000__x00_46"/>
      <sheetName val="[Book1.xls][Book1.xls]d_m_y_481"/>
      <sheetName val="[Book1.xls][Book1.xls]d_m_y_482"/>
      <sheetName val="[Book1.xls][Book1.xls]d_m_y_483"/>
      <sheetName val="[Book1.xls]B2dd_mm_yyyy_____109"/>
      <sheetName val="[Book1.xls][Book1.xls]d_m_y_484"/>
      <sheetName val="[Book1.xls]d_m_yy_x005f_x0000__x00_47"/>
      <sheetName val="[Book1.xls][Book1.xls]d_m_y_485"/>
      <sheetName val="[Book1.xls][Book1.xls]d_m_y_478"/>
      <sheetName val="[Book1.xls][Book1.xls]d_m_y_479"/>
      <sheetName val="[Book1.xls][Book1.xls]d_m_y_486"/>
      <sheetName val="[Book1.xls][Book1.xls]d_m_y_487"/>
      <sheetName val="[Book1.xls]B2dd_mm_yyyy_____110"/>
      <sheetName val="[Book1.xls][Book1.xls]d_m_y_496"/>
      <sheetName val="[Book1.xls]d_m_yy_x005f_x0000__x00_48"/>
      <sheetName val="[Book1.xls][Book1.xls]d_m_y_497"/>
      <sheetName val="[Book1.xls][Book1.xls]d_m_y_498"/>
      <sheetName val="[Book1.xls][Book1.xls]d_m_y_499"/>
      <sheetName val="[Book1.xls]B2dd_mm_yyyy_____113"/>
      <sheetName val="[Book1.xls][Book1.xls]d_m_y_500"/>
      <sheetName val="[Book1.xls]d_m_yy_x005f_x0000__x00_51"/>
      <sheetName val="[Book1.xls][Book1.xls]d_m_y_501"/>
      <sheetName val="[Book1.xls][Book1.xls]d_m_y_488"/>
      <sheetName val="[Book1.xls][Book1.xls]d_m_y_489"/>
      <sheetName val="[Book1.xls][Book1.xls]d_m_y_490"/>
      <sheetName val="[Book1.xls][Book1.xls]d_m_y_491"/>
      <sheetName val="[Book1.xls]B2dd_mm_yyyy_____111"/>
      <sheetName val="[Book1.xls]d_m_yy_x005f_x0000__x00_49"/>
      <sheetName val="[Book1.xls][Book1.xls]d_m_y_492"/>
      <sheetName val="[Book1.xls][Book1.xls]d_m_y_493"/>
      <sheetName val="[Book1.xls][Book1.xls]d_m_y_494"/>
      <sheetName val="[Book1.xls][Book1.xls]d_m_y_495"/>
      <sheetName val="[Book1.xls]B2dd_mm_yyyy_____112"/>
      <sheetName val="[Book1.xls]d_m_yy_x005f_x0000__x00_50"/>
      <sheetName val="[Book1.xls][Book1.xls]d_m_y_502"/>
      <sheetName val="[Book1.xls][Book1.xls]d_m_y_503"/>
      <sheetName val="[Book1.xls]B2dd_mm_yyyy_____114"/>
      <sheetName val="[Book1.xls][Book1.xls]d_m_y_592"/>
      <sheetName val="[Book1.xls]d_m_yy_x005f_x0000__x00_52"/>
      <sheetName val="[Book1.xls][Book1.xls]d_m_y_593"/>
      <sheetName val="[Book1.xls][Book1.xls]d_m_y_594"/>
      <sheetName val="[Book1.xls][Book1.xls]d_m_y_595"/>
      <sheetName val="[Book1.xls]B2dd_mm_yyyy_____131"/>
      <sheetName val="[Book1.xls][Book1.xls]d_m_y_596"/>
      <sheetName val="[Book1.xls]d_m_yy_x005f_x0000__x00_69"/>
      <sheetName val="[Book1.xls][Book1.xls]d_m_y_597"/>
      <sheetName val="[Book1.xls][Book1.xls]d_m_y_508"/>
      <sheetName val="[Book1.xls][Book1.xls]d_m_y_509"/>
      <sheetName val="[Book1.xls][Book1.xls]d_m_y_510"/>
      <sheetName val="[Book1.xls][Book1.xls]d_m_y_511"/>
      <sheetName val="[Book1.xls]B2dd_mm_yyyy_____116"/>
      <sheetName val="[Book1.xls]d_m_yy_x005f_x0000__x00_54"/>
      <sheetName val="[Book1.xls][Book1.xls]d_m_y_504"/>
      <sheetName val="[Book1.xls][Book1.xls]d_m_y_505"/>
      <sheetName val="[Book1.xls][Book1.xls]d_m_y_506"/>
      <sheetName val="[Book1.xls][Book1.xls]d_m_y_507"/>
      <sheetName val="[Book1.xls]B2dd_mm_yyyy_____115"/>
      <sheetName val="[Book1.xls]d_m_yy_x005f_x0000__x00_53"/>
      <sheetName val="[Book1.xls][Book1.xls]d_m_y_514"/>
      <sheetName val="[Book1.xls][Book1.xls]d_m_y_515"/>
      <sheetName val="[Book1.xls][Book1.xls]d_m_y_516"/>
      <sheetName val="[Book1.xls][Book1.xls]d_m_y_517"/>
      <sheetName val="[Book1.xls]B2dd_mm_yyyy_____117"/>
      <sheetName val="[Book1.xls]d_m_yy_x005f_x0000__x00_55"/>
      <sheetName val="[Book1.xls][Book1.xls]d_m_y_512"/>
      <sheetName val="[Book1.xls][Book1.xls]d_m_y_513"/>
      <sheetName val="[Book1.xls][Book1.xls]d_m_y_536"/>
      <sheetName val="[Book1.xls][Book1.xls]d_m_y_537"/>
      <sheetName val="[Book1.xls][Book1.xls]d_m_y_538"/>
      <sheetName val="[Book1.xls][Book1.xls]d_m_y_539"/>
      <sheetName val="[Book1.xls]B2dd_mm_yyyy_____121"/>
      <sheetName val="[Book1.xls][Book1.xls]d_m_y_544"/>
      <sheetName val="[Book1.xls]d_m_yy_x005f_x0000__x00_59"/>
      <sheetName val="[Book1.xls][Book1.xls]d_m_y_545"/>
      <sheetName val="[Book1.xls][Book1.xls]d_m_y_524"/>
      <sheetName val="[Book1.xls][Book1.xls]d_m_y_525"/>
      <sheetName val="[Book1.xls][Book1.xls]d_m_y_526"/>
      <sheetName val="[Book1.xls][Book1.xls]d_m_y_527"/>
      <sheetName val="[Book1.xls]B2dd_mm_yyyy_____119"/>
      <sheetName val="[Book1.xls][Book1.xls]d_m_y_528"/>
      <sheetName val="[Book1.xls]d_m_yy_x005f_x0000__x00_57"/>
      <sheetName val="[Book1.xls][Book1.xls]d_m_y_529"/>
      <sheetName val="[Book1.xls][Book1.xls]d_m_y_518"/>
      <sheetName val="[Book1.xls][Book1.xls]d_m_y_519"/>
      <sheetName val="[Book1.xls][Book1.xls]d_m_y_520"/>
      <sheetName val="[Book1.xls][Book1.xls]d_m_y_521"/>
      <sheetName val="[Book1.xls]B2dd_mm_yyyy_____118"/>
      <sheetName val="[Book1.xls][Book1.xls]d_m_y_522"/>
      <sheetName val="[Book1.xls]d_m_yy_x005f_x0000__x00_56"/>
      <sheetName val="[Book1.xls][Book1.xls]d_m_y_523"/>
      <sheetName val="[Book1.xls][Book1.xls]d_m_y_530"/>
      <sheetName val="[Book1.xls][Book1.xls]d_m_y_531"/>
      <sheetName val="[Book1.xls][Book1.xls]d_m_y_532"/>
      <sheetName val="[Book1.xls][Book1.xls]d_m_y_533"/>
      <sheetName val="[Book1.xls]B2dd_mm_yyyy_____120"/>
      <sheetName val="[Book1.xls][Book1.xls]d_m_y_534"/>
      <sheetName val="[Book1.xls]d_m_yy_x005f_x0000__x00_58"/>
      <sheetName val="[Book1.xls][Book1.xls]d_m_y_535"/>
      <sheetName val="[Book1.xls][Book1.xls]d_m_y_546"/>
      <sheetName val="[Book1.xls][Book1.xls]d_m_y_547"/>
      <sheetName val="[Book1.xls]B2dd_mm_yyyy_____123"/>
      <sheetName val="[Book1.xls][Book1.xls]d_m_y_570"/>
      <sheetName val="[Book1.xls]d_m_yy_x005f_x0000__x00_61"/>
      <sheetName val="[Book1.xls][Book1.xls]d_m_y_571"/>
      <sheetName val="[Book1.xls][Book1.xls]d_m_y_540"/>
      <sheetName val="[Book1.xls][Book1.xls]d_m_y_541"/>
      <sheetName val="[Book1.xls][Book1.xls]d_m_y_542"/>
      <sheetName val="[Book1.xls][Book1.xls]d_m_y_543"/>
      <sheetName val="[Book1.xls]B2dd_mm_yyyy_____122"/>
      <sheetName val="[Book1.xls]d_m_yy_x005f_x0000__x00_60"/>
      <sheetName val="[Book1.xls][Book1.xls]d_m_y_548"/>
      <sheetName val="[Book1.xls][Book1.xls]d_m_y_549"/>
      <sheetName val="[Book1.xls][Book1.xls]d_m_y_550"/>
      <sheetName val="[Book1.xls][Book1.xls]d_m_y_551"/>
      <sheetName val="[Book1.xls][Book1.xls]d_m_y_564"/>
      <sheetName val="[Book1.xls][Book1.xls]d_m_y_565"/>
      <sheetName val="[Book1.xls][Book1.xls]d_m_y_566"/>
      <sheetName val="[Book1.xls][Book1.xls]d_m_y_567"/>
      <sheetName val="[Book1.xls]B2dd_mm_yyyy_____127"/>
      <sheetName val="[Book1.xls][Book1.xls]d_m_y_568"/>
      <sheetName val="[Book1.xls]d_m_yy_x005f_x0000__x00_65"/>
      <sheetName val="[Book1.xls][Book1.xls]d_m_y_569"/>
      <sheetName val="[Book1.xls][Book1.xls]d_m_y_552"/>
      <sheetName val="[Book1.xls][Book1.xls]d_m_y_553"/>
      <sheetName val="[Book1.xls][Book1.xls]d_m_y_554"/>
      <sheetName val="[Book1.xls][Book1.xls]d_m_y_555"/>
      <sheetName val="[Book1.xls]B2dd_mm_yyyy_____124"/>
      <sheetName val="[Book1.xls]d_m_yy_x005f_x0000__x00_62"/>
      <sheetName val="[Book1.xls][Book1.xls]d_m_y_556"/>
      <sheetName val="[Book1.xls][Book1.xls]d_m_y_557"/>
      <sheetName val="[Book1.xls][Book1.xls]d_m_y_558"/>
      <sheetName val="[Book1.xls][Book1.xls]d_m_y_559"/>
      <sheetName val="[Book1.xls]B2dd_mm_yyyy_____125"/>
      <sheetName val="[Book1.xls]d_m_yy_x005f_x0000__x00_63"/>
      <sheetName val="[Book1.xls][Book1.xls]d_m_y_560"/>
      <sheetName val="[Book1.xls][Book1.xls]d_m_y_561"/>
      <sheetName val="[Book1.xls][Book1.xls]d_m_y_562"/>
      <sheetName val="[Book1.xls][Book1.xls]d_m_y_563"/>
      <sheetName val="[Book1.xls]B2dd_mm_yyyy_____126"/>
      <sheetName val="[Book1.xls]d_m_yy_x005f_x0000__x00_64"/>
      <sheetName val="[Book1.xls][Book1.xls]d_m_y_572"/>
      <sheetName val="[Book1.xls][Book1.xls]d_m_y_573"/>
      <sheetName val="[Book1.xls][Book1.xls]d_m_y_580"/>
      <sheetName val="[Book1.xls][Book1.xls]d_m_y_581"/>
      <sheetName val="[Book1.xls][Book1.xls]d_m_y_582"/>
      <sheetName val="[Book1.xls][Book1.xls]d_m_y_583"/>
      <sheetName val="[Book1.xls]B2dd_mm_yyyy_____129"/>
      <sheetName val="[Book1.xls][Book1.xls]d_m_y_584"/>
      <sheetName val="[Book1.xls]d_m_yy_x005f_x0000__x00_67"/>
      <sheetName val="[Book1.xls][Book1.xls]d_m_y_585"/>
      <sheetName val="[Book1.xls][Book1.xls]d_m_y_574"/>
      <sheetName val="[Book1.xls][Book1.xls]d_m_y_575"/>
      <sheetName val="[Book1.xls][Book1.xls]d_m_y_576"/>
      <sheetName val="[Book1.xls][Book1.xls]d_m_y_577"/>
      <sheetName val="[Book1.xls]B2dd_mm_yyyy_____128"/>
      <sheetName val="[Book1.xls][Book1.xls]d_m_y_578"/>
      <sheetName val="[Book1.xls]d_m_yy_x005f_x0000__x00_66"/>
      <sheetName val="[Book1.xls][Book1.xls]d_m_y_579"/>
      <sheetName val="[Book1.xls][Book1.xls]d_m_y_586"/>
      <sheetName val="[Book1.xls][Book1.xls]d_m_y_587"/>
      <sheetName val="[Book1.xls][Book1.xls]d_m_y_588"/>
      <sheetName val="[Book1.xls][Book1.xls]d_m_y_589"/>
      <sheetName val="[Book1.xls]B2dd_mm_yyyy_____130"/>
      <sheetName val="[Book1.xls][Book1.xls]d_m_y_590"/>
      <sheetName val="[Book1.xls]d_m_yy_x005f_x0000__x00_68"/>
      <sheetName val="[Book1.xls][Book1.xls]d_m_y_591"/>
      <sheetName val="[Book1.xls][Book1.xls]d_m_y_598"/>
      <sheetName val="[Book1.xls][Book1.xls]d_m_y_599"/>
      <sheetName val="[Book1.xls][Book1.xls]d_m_y_604"/>
      <sheetName val="[Book1.xls][Book1.xls]d_m_y_605"/>
      <sheetName val="[Book1.xls][Book1.xls]d_m_y_606"/>
      <sheetName val="[Book1.xls][Book1.xls]d_m_y_607"/>
      <sheetName val="[Book1.xls]B2dd_mm_yyyy_____133"/>
      <sheetName val="[Book1.xls][Book1.xls]d_m_y_612"/>
      <sheetName val="[Book1.xls]d_m_yy_x005f_x0000__x00_71"/>
      <sheetName val="[Book1.xls][Book1.xls]d_m_y_613"/>
      <sheetName val="[Book1.xls][Book1.xls]d_m_y_600"/>
      <sheetName val="[Book1.xls][Book1.xls]d_m_y_601"/>
      <sheetName val="[Book1.xls][Book1.xls]d_m_y_602"/>
      <sheetName val="[Book1.xls][Book1.xls]d_m_y_603"/>
      <sheetName val="[Book1.xls]B2dd_mm_yyyy_____132"/>
      <sheetName val="[Book1.xls]d_m_yy_x005f_x0000__x00_70"/>
      <sheetName val="[Book1.xls][Book1.xls]d_m_y_614"/>
      <sheetName val="[Book1.xls][Book1.xls]d_m_y_615"/>
      <sheetName val="[Book1.xls]B2dd_mm_yyyy_____135"/>
      <sheetName val="[Book1.xls][Book1.xls]d_m_y_616"/>
      <sheetName val="[Book1.xls]d_m_yy_x005f_x0000__x00_73"/>
      <sheetName val="[Book1.xls][Book1.xls]d_m_y_617"/>
      <sheetName val="[Book1.xls][Book1.xls]d_m_y_608"/>
      <sheetName val="[Book1.xls][Book1.xls]d_m_y_609"/>
      <sheetName val="[Book1.xls][Book1.xls]d_m_y_610"/>
      <sheetName val="[Book1.xls][Book1.xls]d_m_y_611"/>
      <sheetName val="[Book1.xls]B2dd_mm_yyyy_____134"/>
      <sheetName val="[Book1.xls]d_m_yy_x005f_x0000__x00_72"/>
      <sheetName val="[Book1.xls][Book1.xls]d_m_y_618"/>
      <sheetName val="[Book1.xls][Book1.xls]d_m_y_619"/>
      <sheetName val="[Book1.xls]B2dd_mm_yyyy_____136"/>
      <sheetName val="[Book1.xls][Book1.xls]d_m_y_628"/>
      <sheetName val="[Book1.xls]d_m_yy_x005f_x0000__x00_74"/>
      <sheetName val="[Book1.xls][Book1.xls]d_m_y_629"/>
      <sheetName val="[Book1.xls][Book1.xls]d_m_y_630"/>
      <sheetName val="[Book1.xls][Book1.xls]d_m_y_631"/>
      <sheetName val="[Book1.xls]B2dd_mm_yyyy_____138"/>
      <sheetName val="[Book1.xls][Book1.xls]d_m_y_632"/>
      <sheetName val="[Book1.xls]d_m_yy_x005f_x0000__x00_76"/>
      <sheetName val="[Book1.xls][Book1.xls]d_m_y_633"/>
      <sheetName val="[Book1.xls][Book1.xls]d_m_y_620"/>
      <sheetName val="[Book1.xls][Book1.xls]d_m_y_621"/>
      <sheetName val="[Book1.xls][Book1.xls]d_m_y_622"/>
      <sheetName val="[Book1.xls][Book1.xls]d_m_y_623"/>
      <sheetName val="[Book1.xls]B2dd_mm_yyyy_____137"/>
      <sheetName val="[Book1.xls][Book1.xls]d_m_y_626"/>
      <sheetName val="[Book1.xls]d_m_yy_x005f_x0000__x00_75"/>
      <sheetName val="[Book1.xls][Book1.xls]d_m_y_627"/>
      <sheetName val="[Book1.xls][Book1.xls]d_m_y_624"/>
      <sheetName val="[Book1.xls][Book1.xls]d_m_y_625"/>
      <sheetName val="[Book1.xls][Book1.xls]d_m_y_634"/>
      <sheetName val="[Book1.xls][Book1.xls]d_m_y_635"/>
      <sheetName val="[Book1.xls]B2dd_mm_yyyy_____139"/>
      <sheetName val="[Book1.xls][Book1.xls]d_m_y_636"/>
      <sheetName val="[Book1.xls]d_m_yy_x005f_x0000__x00_77"/>
      <sheetName val="[Book1.xls][Book1.xls]d_m_y_637"/>
      <sheetName val="부서코드"/>
      <sheetName val="Synthesis_by_Region_and_Quarte1"/>
      <sheetName val="WIRE_MASTER_LIST1"/>
      <sheetName val="◁서열운반비_상세내역_(실제기준)1"/>
      <sheetName val="ALPHA_AIM1"/>
      <sheetName val="플라스틱_단가1"/>
      <sheetName val="11)11P_1~3월소급1"/>
      <sheetName val="Synthesis_by_Region_and_Quarte2"/>
      <sheetName val="WIRE_MASTER_LIST2"/>
      <sheetName val="◁서열운반비_상세내역_(실제기준)2"/>
      <sheetName val="ALPHA_AIM2"/>
      <sheetName val="플라스틱_단가2"/>
      <sheetName val="11)11P_1~3월소급2"/>
      <sheetName val="예금명세"/>
      <sheetName val="_x005f_x0001__x005f_x0000__x005f_x0001__x005f_x0000__x0"/>
      <sheetName val="bleĤģ서식을 ĨĥħĦ_x005f_x0000_률_x005f_x0000_"/>
      <sheetName val="2010년판매계"/>
      <sheetName val="Sheet1__ˆŒ__x0004_______"/>
      <sheetName val=".mdb,*.htm,*.html,*.pub);웹 페"/>
      <sheetName val="d/m/yyyy"/>
      <sheetName val="Sheet1???_x0004_???_x0001_"/>
      <sheetName val="Sheet1__ˆŒ__x0004____쁟ⳟ"/>
      <sheetName val="Sheet1__ˆŒ__x0004____傽᳛"/>
      <sheetName val="Sheet1__ˆŒ__x0004____ᲊ"/>
      <sheetName val="되게 합니다.선택한 WordA"/>
      <sheetName val="Sheet1ˆŒ_x0004_ ǅ_x0001_ˆ&lt;BOOK1.XLS_"/>
      <sheetName val=" 계산(&amp;E)           ԰"/>
      <sheetName val="?䎈㨀尀倀爀漀最爀愀洀䐀愀琀愀尀䴀椀挀爀漀猀漀昀琀尀圀椀渀搀漀"/>
      <sheetName val="dd mmmm yyyy?赶?_x0003__x0016_[$-0409]hh:mm:"/>
      <sheetName val="dd mmmm yyyy???_x0001_?က⭵␏⠢Ⰰ▉㐀▎??ऀ_x0008_저▎"/>
      <sheetName val="dd mmmm yyyy???_x0001_?᠀晉␋✢尀ኍ搀ኒ??ऀ_x0008_ኒ"/>
      <sheetName val="dd mmmm yyyy?????⠀R萧䐢찀➉퐀➎??ऀ_x0008_栀➏"/>
      <sheetName val="dd mmmm yyyy?????砀盤䠁䲍??퀀띹఍_x0001_?ṇ"/>
      <sheetName val="dd mmmm yyyy?????砀盤䠁䲍?? 功గ_x0001_?ṇ"/>
      <sheetName val="dd mmmm yyyy?????砀盤䠁䲍??쀀鮈఍_x0001_?ṇ"/>
      <sheetName val="dd mmmm yyyy?????砀俤䠂▍_x0001_?怀⭯ఔ㠞??뀀⥈"/>
      <sheetName val="dd mmmm yyyy?????砀俤䠂▍_x0001_?栀萡఑㠞??뀀⥈"/>
      <sheetName val="비교원가(97040-3㹏砀꿋_xdd02_"/>
      <sheetName val="비교원가(97040-3瀀륐頂⌮儂"/>
      <sheetName val="비교원가(97040-3镌頂࠮儂"/>
      <sheetName val="비교원가(97040-3䀀銚줂ꮘ᠀"/>
      <sheetName val="工序"/>
      <sheetName val="MH_x0005_"/>
      <sheetName val="MCT6"/>
      <sheetName val="●_xdb90__x0019_"/>
      <sheetName val="방침관리"/>
      <sheetName val="비용예산"/>
      <sheetName val="수출종합"/>
      <sheetName val="원가절감"/>
      <sheetName val="도면자료제출일정"/>
      <sheetName val="장기차_x0005_"/>
      <sheetName val="장기차ᬨǙ"/>
      <sheetName val="장기차헾】"/>
      <sheetName val="장기차_x0005_䘭"/>
      <sheetName val="장기차_x0005_"/>
      <sheetName val="회색조 이미지로 변환합니다.선택한 ԰밀ᢶ騀다䣢ᢖԀ"/>
      <sheetName val="bleĤģ??????서식을 Ĩ_ 襥祎ᰀ㲌␀㲑ऀ_x0008_렀"/>
      <sheetName val="bleĤģ??????서식을 Ĩ_蠀朖祎␀㲑ऀ_x0008_렀"/>
      <sheetName val="회색조 이미지로 변환합니다.선택한 ԰"/>
      <sheetName val="bleĤģ??????서식을 Ĩ_"/>
      <sheetName val="[Book1.xls][Book1.xls]d_m_y_638"/>
      <sheetName val="[Book1.xls][Book1.xls]d_m_y_639"/>
      <sheetName val="[Book1.xls][Book1.xls]d_m_y_640"/>
      <sheetName val="[Book1.xls][Book1.xls]d_m_y_641"/>
      <sheetName val="[Book1.xls][Book1.xls]d_m_y_642"/>
      <sheetName val="[Book1.xls][Book1.xls]d_m_y_643"/>
      <sheetName val="[Book1.xls][Book1.xls]d_m_y_656"/>
      <sheetName val="[Book1.xls][Book1.xls]d_m_y_657"/>
      <sheetName val="[Book1.xls][Book1.xls]d_m_y_658"/>
      <sheetName val="[Book1.xls][Book1.xls]d_m_y_659"/>
      <sheetName val="[Book1.xls][Book1.xls]d_m_y_660"/>
      <sheetName val="[Book1.xls][Book1.xls]d_m_y_661"/>
      <sheetName val="[Book1.xls][Book1.xls]d_m_y_652"/>
      <sheetName val="[Book1.xls][Book1.xls]d_m_y_653"/>
      <sheetName val="[Book1.xls][Book1.xls]d_m_y_654"/>
      <sheetName val="[Book1.xls][Book1.xls]d_m_y_655"/>
      <sheetName val="[Book1.xls][Book1.xls]d_m_y_644"/>
      <sheetName val="[Book1.xls][Book1.xls]d_m_y_645"/>
      <sheetName val="[Book1.xls][Book1.xls]d_m_y_646"/>
      <sheetName val="[Book1.xls][Book1.xls]d_m_y_647"/>
      <sheetName val="[Book1.xls][Book1.xls]d_m_y_648"/>
      <sheetName val="[Book1.xls][Book1.xls]d_m_y_649"/>
      <sheetName val="[Book1.xls][Book1.xls]d_m_y_650"/>
      <sheetName val="[Book1.xls][Book1.xls]d_m_y_651"/>
      <sheetName val="[Book1.xls][Book1.xls]d_m_y_674"/>
      <sheetName val="[Book1.xls][Book1.xls]d_m_y_675"/>
      <sheetName val="[Book1.xls][Book1.xls]d_m_y_676"/>
      <sheetName val="[Book1.xls][Book1.xls]d_m_y_677"/>
      <sheetName val="[Book1.xls][Book1.xls]d_m_y_682"/>
      <sheetName val="[Book1.xls][Book1.xls]d_m_y_683"/>
      <sheetName val="[Book1.xls]d_m_yy_x005f_x0000__x00_80"/>
      <sheetName val="[Book1.xls]B2dd_mm_yyyy_____141"/>
      <sheetName val="[Book1.xls][Book1.xls]d_m_y_662"/>
      <sheetName val="[Book1.xls][Book1.xls]d_m_y_663"/>
      <sheetName val="[Book1.xls][Book1.xls]d_m_y_664"/>
      <sheetName val="[Book1.xls][Book1.xls]d_m_y_665"/>
      <sheetName val="[Book1.xls][Book1.xls]d_m_y_666"/>
      <sheetName val="[Book1.xls][Book1.xls]d_m_y_667"/>
      <sheetName val="[Book1.xls][Book1.xls]d_m_y_668"/>
      <sheetName val="[Book1.xls][Book1.xls]d_m_y_669"/>
      <sheetName val="[Book1.xls]d_m_yy_x005f_x0000__x00_78"/>
      <sheetName val="[Book1.xls][Book1.xls]d_m_y_670"/>
      <sheetName val="[Book1.xls][Book1.xls]d_m_y_671"/>
      <sheetName val="[Book1.xls][Book1.xls]d_m_y_672"/>
      <sheetName val="[Book1.xls][Book1.xls]d_m_y_673"/>
      <sheetName val="[Book1.xls]d_m_yy_x005f_x0000__x00_79"/>
      <sheetName val="[Book1.xls]B2dd_mm_yyyy_____140"/>
      <sheetName val="[Book1.xls][Book1.xls]d_m_y_678"/>
      <sheetName val="[Book1.xls][Book1.xls]d_m_y_679"/>
      <sheetName val="[Book1.xls][Book1.xls]d_m_y_680"/>
      <sheetName val="[Book1.xls][Book1.xls]d_m_y_681"/>
      <sheetName val="[Book1.xls]d_m_yy_x005f_x0000__x00_81"/>
      <sheetName val="[Book1.xls]B2dd_mm_yyyy_____142"/>
      <sheetName val="[Book1.xls][Book1.xls]d_m_y_698"/>
      <sheetName val="[Book1.xls][Book1.xls]d_m_y_699"/>
      <sheetName val="[Book1.xls][Book1.xls]d_m_y_700"/>
      <sheetName val="[Book1.xls][Book1.xls]d_m_y_701"/>
      <sheetName val="[Book1.xls][Book1.xls]d_m_y_710"/>
      <sheetName val="[Book1.xls][Book1.xls]d_m_y_711"/>
      <sheetName val="[Book1.xls]d_m_yy_x005f_x0000__x00_85"/>
      <sheetName val="[Book1.xls]B2dd_mm_yyyy_____146"/>
      <sheetName val="[Book1.xls][Book1.xls]d_m_y_694"/>
      <sheetName val="[Book1.xls][Book1.xls]d_m_y_695"/>
      <sheetName val="[Book1.xls][Book1.xls]d_m_y_696"/>
      <sheetName val="[Book1.xls][Book1.xls]d_m_y_697"/>
      <sheetName val="[Book1.xls]d_m_yy_x005f_x0000__x00_84"/>
      <sheetName val="[Book1.xls]B2dd_mm_yyyy_____145"/>
      <sheetName val="[Book1.xls][Book1.xls]d_m_y_686"/>
      <sheetName val="[Book1.xls][Book1.xls]d_m_y_687"/>
      <sheetName val="[Book1.xls][Book1.xls]d_m_y_688"/>
      <sheetName val="[Book1.xls][Book1.xls]d_m_y_689"/>
      <sheetName val="[Book1.xls]d_m_yy_x005f_x0000__x00_82"/>
      <sheetName val="[Book1.xls]B2dd_mm_yyyy_____143"/>
      <sheetName val="[Book1.xls][Book1.xls]d_m_y_684"/>
      <sheetName val="[Book1.xls][Book1.xls]d_m_y_685"/>
      <sheetName val="[Book1.xls][Book1.xls]d_m_y_690"/>
      <sheetName val="[Book1.xls][Book1.xls]d_m_y_691"/>
      <sheetName val="[Book1.xls][Book1.xls]d_m_y_692"/>
      <sheetName val="[Book1.xls][Book1.xls]d_m_y_693"/>
      <sheetName val="[Book1.xls]d_m_yy_x005f_x0000__x00_83"/>
      <sheetName val="[Book1.xls]B2dd_mm_yyyy_____144"/>
      <sheetName val="[Book1.xls][Book1.xls]d_m_y_706"/>
      <sheetName val="[Book1.xls][Book1.xls]d_m_y_707"/>
      <sheetName val="[Book1.xls][Book1.xls]d_m_y_702"/>
      <sheetName val="[Book1.xls][Book1.xls]d_m_y_703"/>
      <sheetName val="[Book1.xls][Book1.xls]d_m_y_704"/>
      <sheetName val="[Book1.xls][Book1.xls]d_m_y_705"/>
      <sheetName val="[Book1.xls]d_m_yy_x005f_x0000__x00_86"/>
      <sheetName val="[Book1.xls]B2dd_mm_yyyy_____147"/>
      <sheetName val="[Book1.xls][Book1.xls]d_m_y_708"/>
      <sheetName val="[Book1.xls][Book1.xls]d_m_y_709"/>
      <sheetName val="[Book1.xls][Book1.xls]d_m_y_712"/>
      <sheetName val="[Book1.xls][Book1.xls]d_m_y_713"/>
      <sheetName val="[Book1.xls][Book1.xls]d_m_y_714"/>
      <sheetName val="[Book1.xls][Book1.xls]d_m_y_715"/>
      <sheetName val="[Book1.xls]B2dd_mm_yyyy_____148"/>
      <sheetName val="[Book1.xls][Book1.xls]d_m_y_716"/>
      <sheetName val="[Book1.xls]d_m_yy_x005f_x0000__x00_87"/>
      <sheetName val="[Book1.xls][Book1.xls]d_m_y_717"/>
      <sheetName val="[Book1.xls][Book1.xls]d_m_y_718"/>
      <sheetName val="[Book1.xls][Book1.xls]d_m_y_719"/>
      <sheetName val="[Book1.xls]B2dd_mm_yyyy_____149"/>
      <sheetName val="[Book1.xls][Book1.xls]d_m_y_720"/>
      <sheetName val="[Book1.xls]d_m_yy_x005f_x0000__x00_88"/>
      <sheetName val="[Book1.xls][Book1.xls]d_m_y_721"/>
      <sheetName val="[Book1.xls][Book1.xls]d_m_y_724"/>
      <sheetName val="[Book1.xls][Book1.xls]d_m_y_725"/>
      <sheetName val="[Book1.xls][Book1.xls]d_m_y_726"/>
      <sheetName val="[Book1.xls][Book1.xls]d_m_y_727"/>
      <sheetName val="[Book1.xls]B2dd_mm_yyyy_____151"/>
      <sheetName val="[Book1.xls][Book1.xls]d_m_y_728"/>
      <sheetName val="[Book1.xls]d_m_yy_x005f_x0000__x00_90"/>
      <sheetName val="[Book1.xls][Book1.xls]d_m_y_729"/>
      <sheetName val="[Book1.xls][Book1.xls]d_m_y_722"/>
      <sheetName val="[Book1.xls][Book1.xls]d_m_y_723"/>
      <sheetName val="[Book1.xls]B2dd_mm_yyyy_____150"/>
      <sheetName val="[Book1.xls]d_m_yy_x005f_x0000__x00_89"/>
      <sheetName val="[Book1.xls][Book1.xls]d_m_y_730"/>
      <sheetName val="[Book1.xls][Book1.xls]d_m_y_731"/>
      <sheetName val="[Book1.xls][Book1.xls]d_m_y_732"/>
      <sheetName val="[Book1.xls][Book1.xls]d_m_y_733"/>
      <sheetName val="[Book1.xls]B2dd_mm_yyyy_____152"/>
      <sheetName val="[Book1.xls][Book1.xls]d_m_y_734"/>
      <sheetName val="[Book1.xls]d_m_yy_x005f_x0000__x00_91"/>
      <sheetName val="[Book1.xls][Book1.xls]d_m_y_735"/>
      <sheetName val="[Book1.xls][Book1.xls]d_m_y_736"/>
      <sheetName val="[Book1.xls][Book1.xls]d_m_y_737"/>
      <sheetName val="[Book1.xls]B2dd_mm_yyyy_____153"/>
      <sheetName val="[Book1.xls][Book1.xls]d_m_y_739"/>
      <sheetName val="[Book1.xls][Book1.xls]d_m_y_738"/>
      <sheetName val="[Book1.xls]d_m_yy_x005f_x0000__x00_92"/>
      <sheetName val="[Book1.xls][Book1.xls]d_m_y_740"/>
      <sheetName val="03.05.19 "/>
      <sheetName val="[Book1.xls][Book1.xls]d_m_y_939"/>
      <sheetName val="[Book1.xls][Book1.xls]d_m_y_940"/>
      <sheetName val="[Book1.xls][Book1.xls]d_m_y_941"/>
      <sheetName val="[Book1.xls][Book1.xls]d_m_y_942"/>
      <sheetName val="[Book1.xls][Book1.xls]d_m_y_953"/>
      <sheetName val="[Book1.xls][Book1.xls]d_m_y_954"/>
      <sheetName val="[Book1.xls][Book1.xls]d_m_y_763"/>
      <sheetName val="[Book1.xls][Book1.xls]d_m_y_764"/>
      <sheetName val="[Book1.xls][Book1.xls]d_m_y_753"/>
      <sheetName val="[Book1.xls][Book1.xls]d_m_y_754"/>
      <sheetName val="[Book1.xls][Book1.xls]d_m_y_755"/>
      <sheetName val="[Book1.xls][Book1.xls]d_m_y_756"/>
      <sheetName val="[Book1.xls][Book1.xls]d_m_y_759"/>
      <sheetName val="[Book1.xls][Book1.xls]d_m_y_760"/>
      <sheetName val="[Book1.xls][Book1.xls]d_m_y_741"/>
      <sheetName val="[Book1.xls][Book1.xls]d_m_y_742"/>
      <sheetName val="[Book1.xls][Book1.xls]d_m_y_743"/>
      <sheetName val="[Book1.xls][Book1.xls]d_m_y_744"/>
      <sheetName val="[Book1.xls][Book1.xls]d_m_y_745"/>
      <sheetName val="[Book1.xls][Book1.xls]d_m_y_746"/>
      <sheetName val="[Book1.xls][Book1.xls]d_m_y_747"/>
      <sheetName val="[Book1.xls][Book1.xls]d_m_y_748"/>
      <sheetName val="[Book1.xls][Book1.xls]d_m_y_749"/>
      <sheetName val="[Book1.xls][Book1.xls]d_m_y_750"/>
      <sheetName val="[Book1.xls][Book1.xls]d_m_y_751"/>
      <sheetName val="[Book1.xls][Book1.xls]d_m_y_752"/>
      <sheetName val="[Book1.xls][Book1.xls]d_m_y_757"/>
      <sheetName val="[Book1.xls][Book1.xls]d_m_y_758"/>
      <sheetName val="[Book1.xls][Book1.xls]d_m_y_761"/>
      <sheetName val="[Book1.xls][Book1.xls]d_m_y_762"/>
      <sheetName val="[Book1.xls][Book1.xls]d_m_y_765"/>
      <sheetName val="[Book1.xls][Book1.xls]d_m_y_766"/>
      <sheetName val="[Book1.xls][Book1.xls]d_m_y_767"/>
      <sheetName val="[Book1.xls][Book1.xls]d_m_y_768"/>
      <sheetName val="[Book1.xls][Book1.xls]d_m_y_777"/>
      <sheetName val="[Book1.xls][Book1.xls]d_m_y_778"/>
      <sheetName val="[Book1.xls][Book1.xls]d_m_y_769"/>
      <sheetName val="[Book1.xls][Book1.xls]d_m_y_770"/>
      <sheetName val="[Book1.xls][Book1.xls]d_m_y_771"/>
      <sheetName val="[Book1.xls][Book1.xls]d_m_y_772"/>
      <sheetName val="[Book1.xls][Book1.xls]d_m_y_773"/>
      <sheetName val="[Book1.xls][Book1.xls]d_m_y_774"/>
      <sheetName val="[Book1.xls][Book1.xls]d_m_y_775"/>
      <sheetName val="[Book1.xls][Book1.xls]d_m_y_776"/>
      <sheetName val="[Book1.xls][Book1.xls]d_m_y_779"/>
      <sheetName val="[Book1.xls][Book1.xls]d_m_y_780"/>
      <sheetName val="[Book1.xls][Book1.xls]d_m_y_783"/>
      <sheetName val="[Book1.xls][Book1.xls]d_m_y_784"/>
      <sheetName val="[Book1.xls][Book1.xls]d_m_y_781"/>
      <sheetName val="[Book1.xls][Book1.xls]d_m_y_782"/>
      <sheetName val="[Book1.xls][Book1.xls]d_m_y_789"/>
      <sheetName val="[Book1.xls][Book1.xls]d_m_y_790"/>
      <sheetName val="[Book1.xls][Book1.xls]d_m_y_785"/>
      <sheetName val="[Book1.xls][Book1.xls]d_m_y_786"/>
      <sheetName val="[Book1.xls][Book1.xls]d_m_y_787"/>
      <sheetName val="[Book1.xls][Book1.xls]d_m_y_788"/>
      <sheetName val="[Book1.xls][Book1.xls]d_m_y_791"/>
      <sheetName val="[Book1.xls][Book1.xls]d_m_y_792"/>
      <sheetName val="[Book1.xls][Book1.xls]d_m_y_793"/>
      <sheetName val="[Book1.xls][Book1.xls]d_m_y_794"/>
      <sheetName val="[Book1.xls][Book1.xls]d_m_y_795"/>
      <sheetName val="[Book1.xls][Book1.xls]d_m_y_796"/>
      <sheetName val="[Book1.xls][Book1.xls]d_m_y_797"/>
      <sheetName val="[Book1.xls][Book1.xls]d_m_y_798"/>
      <sheetName val="[Book1.xls][Book1.xls]d_m_y_799"/>
      <sheetName val="[Book1.xls][Book1.xls]d_m_y_800"/>
      <sheetName val="[Book1.xls][Book1.xls]d_m_y_801"/>
      <sheetName val="[Book1.xls][Book1.xls]d_m_y_802"/>
      <sheetName val="[Book1.xls][Book1.xls]d_m_y_803"/>
      <sheetName val="[Book1.xls][Book1.xls]d_m_y_804"/>
      <sheetName val="[Book1.xls][Book1.xls]d_m_y_805"/>
      <sheetName val="[Book1.xls][Book1.xls]d_m_y_806"/>
      <sheetName val="[Book1.xls][Book1.xls]d_m_y_807"/>
      <sheetName val="[Book1.xls][Book1.xls]d_m_y_808"/>
      <sheetName val="[Book1.xls][Book1.xls]d_m_y_809"/>
      <sheetName val="[Book1.xls][Book1.xls]d_m_y_810"/>
      <sheetName val="[Book1.xls][Book1.xls]d_m_y_811"/>
      <sheetName val="[Book1.xls][Book1.xls]d_m_y_812"/>
      <sheetName val="[Book1.xls][Book1.xls]d_m_y_813"/>
      <sheetName val="[Book1.xls][Book1.xls]d_m_y_814"/>
      <sheetName val="[Book1.xls][Book1.xls]d_m_y_815"/>
      <sheetName val="[Book1.xls][Book1.xls]d_m_y_816"/>
      <sheetName val="[Book1.xls][Book1.xls]d_m_y_835"/>
      <sheetName val="[Book1.xls][Book1.xls]d_m_y_836"/>
      <sheetName val="[Book1.xls][Book1.xls]d_m_y_837"/>
      <sheetName val="[Book1.xls][Book1.xls]d_m_y_838"/>
      <sheetName val="[Book1.xls][Book1.xls]d_m_y_827"/>
      <sheetName val="[Book1.xls][Book1.xls]d_m_y_828"/>
      <sheetName val="[Book1.xls][Book1.xls]d_m_y_831"/>
      <sheetName val="[Book1.xls][Book1.xls]d_m_y_829"/>
      <sheetName val="[Book1.xls][Book1.xls]d_m_y_830"/>
      <sheetName val="[Book1.xls][Book1.xls]d_m_y_832"/>
      <sheetName val="[Book1.xls][Book1.xls]d_m_y_817"/>
      <sheetName val="[Book1.xls][Book1.xls]d_m_y_818"/>
      <sheetName val="[Book1.xls][Book1.xls]d_m_y_819"/>
      <sheetName val="[Book1.xls][Book1.xls]d_m_y_820"/>
      <sheetName val="[Book1.xls][Book1.xls]d_m_y_821"/>
      <sheetName val="[Book1.xls][Book1.xls]d_m_y_822"/>
      <sheetName val="[Book1.xls][Book1.xls]d_m_y_823"/>
      <sheetName val="[Book1.xls][Book1.xls]d_m_y_824"/>
      <sheetName val="[Book1.xls][Book1.xls]d_m_y_825"/>
      <sheetName val="[Book1.xls][Book1.xls]d_m_y_826"/>
      <sheetName val="[Book1.xls][Book1.xls]d_m_y_833"/>
      <sheetName val="[Book1.xls][Book1.xls]d_m_y_834"/>
      <sheetName val="[Book1.xls][Book1.xls]d_m_y_865"/>
      <sheetName val="[Book1.xls][Book1.xls]d_m_y_866"/>
      <sheetName val="[Book1.xls][Book1.xls]d_m_y_869"/>
      <sheetName val="[Book1.xls][Book1.xls]d_m_y_870"/>
      <sheetName val="[Book1.xls][Book1.xls]d_m_y_839"/>
      <sheetName val="[Book1.xls][Book1.xls]d_m_y_840"/>
      <sheetName val="[Book1.xls][Book1.xls]d_m_y_859"/>
      <sheetName val="[Book1.xls][Book1.xls]d_m_y_860"/>
      <sheetName val="[Book1.xls][Book1.xls]d_m_y_841"/>
      <sheetName val="[Book1.xls][Book1.xls]d_m_y_842"/>
      <sheetName val="[Book1.xls][Book1.xls]d_m_y_843"/>
      <sheetName val="[Book1.xls][Book1.xls]d_m_y_844"/>
      <sheetName val="[Book1.xls][Book1.xls]d_m_y_855"/>
      <sheetName val="[Book1.xls][Book1.xls]d_m_y_856"/>
      <sheetName val="[Book1.xls][Book1.xls]d_m_y_845"/>
      <sheetName val="[Book1.xls][Book1.xls]d_m_y_846"/>
      <sheetName val="[Book1.xls][Book1.xls]d_m_y_857"/>
      <sheetName val="[Book1.xls][Book1.xls]d_m_y_858"/>
      <sheetName val="[Book1.xls][Book1.xls]d_m_y_847"/>
      <sheetName val="[Book1.xls][Book1.xls]d_m_y_848"/>
      <sheetName val="[Book1.xls][Book1.xls]d_m_y_849"/>
      <sheetName val="[Book1.xls][Book1.xls]d_m_y_850"/>
      <sheetName val="[Book1.xls][Book1.xls]d_m_y_851"/>
      <sheetName val="[Book1.xls][Book1.xls]d_m_y_852"/>
      <sheetName val="[Book1.xls][Book1.xls]d_m_y_853"/>
      <sheetName val="[Book1.xls][Book1.xls]d_m_y_854"/>
      <sheetName val="[Book1.xls][Book1.xls]d_m_y_863"/>
      <sheetName val="[Book1.xls][Book1.xls]d_m_y_864"/>
      <sheetName val="[Book1.xls][Book1.xls]d_m_y_861"/>
      <sheetName val="[Book1.xls][Book1.xls]d_m_y_862"/>
      <sheetName val="[Book1.xls][Book1.xls]d_m_y_867"/>
      <sheetName val="[Book1.xls][Book1.xls]d_m_y_868"/>
      <sheetName val="[Book1.xls][Book1.xls]d_m_y_873"/>
      <sheetName val="[Book1.xls][Book1.xls]d_m_y_874"/>
      <sheetName val="[Book1.xls][Book1.xls]d_m_y_871"/>
      <sheetName val="[Book1.xls][Book1.xls]d_m_y_872"/>
      <sheetName val="[Book1.xls][Book1.xls]d_m_y_875"/>
      <sheetName val="[Book1.xls][Book1.xls]d_m_y_876"/>
      <sheetName val="[Book1.xls][Book1.xls]d_m_y_881"/>
      <sheetName val="[Book1.xls][Book1.xls]d_m_y_882"/>
      <sheetName val="[Book1.xls][Book1.xls]d_m_y_877"/>
      <sheetName val="[Book1.xls][Book1.xls]d_m_y_878"/>
      <sheetName val="[Book1.xls][Book1.xls]d_m_y_879"/>
      <sheetName val="[Book1.xls][Book1.xls]d_m_y_880"/>
      <sheetName val="[Book1.xls][Book1.xls]d_m_y_883"/>
      <sheetName val="[Book1.xls][Book1.xls]d_m_y_884"/>
      <sheetName val="[Book1.xls][Book1.xls]d_m_y_885"/>
      <sheetName val="[Book1.xls][Book1.xls]d_m_y_886"/>
      <sheetName val="[Book1.xls][Book1.xls]d_m_y_897"/>
      <sheetName val="[Book1.xls][Book1.xls]d_m_y_898"/>
      <sheetName val="[Book1.xls][Book1.xls]d_m_y_887"/>
      <sheetName val="[Book1.xls][Book1.xls]d_m_y_888"/>
      <sheetName val="[Book1.xls][Book1.xls]d_m_y_889"/>
      <sheetName val="[Book1.xls][Book1.xls]d_m_y_890"/>
      <sheetName val="[Book1.xls][Book1.xls]d_m_y_891"/>
      <sheetName val="[Book1.xls][Book1.xls]d_m_y_892"/>
      <sheetName val="[Book1.xls][Book1.xls]d_m_y_893"/>
      <sheetName val="[Book1.xls][Book1.xls]d_m_y_894"/>
      <sheetName val="[Book1.xls][Book1.xls]d_m_y_895"/>
      <sheetName val="[Book1.xls][Book1.xls]d_m_y_896"/>
      <sheetName val="[Book1.xls][Book1.xls]d_m_y_911"/>
      <sheetName val="[Book1.xls][Book1.xls]d_m_y_912"/>
      <sheetName val="[Book1.xls][Book1.xls]d_m_y_913"/>
      <sheetName val="[Book1.xls][Book1.xls]d_m_y_914"/>
      <sheetName val="[Book1.xls][Book1.xls]d_m_y_915"/>
      <sheetName val="[Book1.xls][Book1.xls]d_m_y_916"/>
      <sheetName val="[Book1.xls][Book1.xls]d_m_y_903"/>
      <sheetName val="[Book1.xls][Book1.xls]d_m_y_904"/>
      <sheetName val="[Book1.xls][Book1.xls]d_m_y_905"/>
      <sheetName val="[Book1.xls][Book1.xls]d_m_y_906"/>
      <sheetName val="[Book1.xls][Book1.xls]d_m_y_899"/>
      <sheetName val="[Book1.xls][Book1.xls]d_m_y_900"/>
      <sheetName val="[Book1.xls][Book1.xls]d_m_y_901"/>
      <sheetName val="[Book1.xls][Book1.xls]d_m_y_902"/>
      <sheetName val="[Book1.xls][Book1.xls]d_m_y_907"/>
      <sheetName val="[Book1.xls][Book1.xls]d_m_y_908"/>
      <sheetName val="[Book1.xls][Book1.xls]d_m_y_909"/>
      <sheetName val="[Book1.xls][Book1.xls]d_m_y_910"/>
      <sheetName val="[Book1.xls][Book1.xls]d_m_y_917"/>
      <sheetName val="[Book1.xls][Book1.xls]d_m_y_918"/>
      <sheetName val="[Book1.xls][Book1.xls]d_m_y_919"/>
      <sheetName val="[Book1.xls][Book1.xls]d_m_y_920"/>
      <sheetName val="[Book1.xls][Book1.xls]d_m_y_921"/>
      <sheetName val="[Book1.xls][Book1.xls]d_m_y_922"/>
      <sheetName val="[Book1.xls][Book1.xls]d_m_y_923"/>
      <sheetName val="[Book1.xls][Book1.xls]d_m_y_924"/>
      <sheetName val="[Book1.xls][Book1.xls]d_m_y_925"/>
      <sheetName val="[Book1.xls][Book1.xls]d_m_y_926"/>
      <sheetName val="[Book1.xls][Book1.xls]d_m_y_927"/>
      <sheetName val="[Book1.xls][Book1.xls]d_m_y_928"/>
      <sheetName val="[Book1.xls][Book1.xls]d_m_y_929"/>
      <sheetName val="[Book1.xls][Book1.xls]d_m_y_930"/>
      <sheetName val="Sheet1ˆŒ_x0004_ ǅ_x0001_ˆ&lt;BOOK1.XLS]Sheet窀7"/>
      <sheetName val="[Book1.xls][Book1.xls]d_m_y_935"/>
      <sheetName val="[Book1.xls][Book1.xls]d_m_y_936"/>
      <sheetName val="[Book1.xls][Book1.xls]d_m_y_937"/>
      <sheetName val="[Book1.xls][Book1.xls]d_m_y_938"/>
      <sheetName val="[Book1.xls][Book1.xls]d_m_y_931"/>
      <sheetName val="[Book1.xls][Book1.xls]d_m_y_932"/>
      <sheetName val="[Book1.xls][Book1.xls]d_m_y_933"/>
      <sheetName val="[Book1.xls][Book1.xls]d_m_y_934"/>
      <sheetName val="[Book1.xls][Book1.xls]d_m_y_951"/>
      <sheetName val="[Book1.xls][Book1.xls]d_m_y_952"/>
      <sheetName val="[Book1.xls][Book1.xls]d_m_y_947"/>
      <sheetName val="[Book1.xls][Book1.xls]d_m_y_948"/>
      <sheetName val="[Book1.xls][Book1.xls]d_m_y_949"/>
      <sheetName val="[Book1.xls][Book1.xls]d_m_y_950"/>
      <sheetName val="[Book1.xls][Book1.xls]d_m_y_943"/>
      <sheetName val="[Book1.xls][Book1.xls]d_m_y_944"/>
      <sheetName val="[Book1.xls][Book1.xls]d_m_y_945"/>
      <sheetName val="[Book1.xls][Book1.xls]d_m_y_946"/>
      <sheetName val="[Book1.xls][Book1.xls]d_m_y_957"/>
      <sheetName val="[Book1.xls][Book1.xls]d_m_y_958"/>
      <sheetName val="[Book1.xls][Book1.xls]d_m_y_955"/>
      <sheetName val="[Book1.xls][Book1.xls]d_m_y_956"/>
      <sheetName val="[Book1.xls][Book1.xls]d_m_y_959"/>
      <sheetName val="[Book1.xls][Book1.xls]d_m_y_960"/>
      <sheetName val="[Book1.xls][Book1.xls]d_m_y_963"/>
      <sheetName val="[Book1.xls][Book1.xls]d_m_y_964"/>
      <sheetName val="[Book1.xls][Book1.xls]d_m_y_961"/>
      <sheetName val="[Book1.xls][Book1.xls]d_m_y_962"/>
      <sheetName val="[Book1.xls][Book1.xls]d_m_y_965"/>
      <sheetName val="[Book1.xls][Book1.xls]d_m_y_966"/>
      <sheetName val="[Book1.xls]B2dd_mm_yyyy_____154"/>
      <sheetName val="[Book1.xls][Book1.xls]d_m_y_969"/>
      <sheetName val="[Book1.xls][Book1.xls]d_m_y_967"/>
      <sheetName val="[Book1.xls]d_m_yy_x005f_x0000__x00_93"/>
      <sheetName val="[Book1.xls][Book1.xls]d_m_y_970"/>
      <sheetName val="[Book1.xls][Book1.xls]d_m_y_968"/>
      <sheetName val="[Book1.xls][Book1.xls]d_m_y_971"/>
      <sheetName val="[Book1.xls][Book1.xls]d_m_y_972"/>
      <sheetName val="[Book1.xls][Book1.xls]d_m_y_995"/>
      <sheetName val="[Book1.xls][Book1.xls]d_m_y_996"/>
      <sheetName val="[Book1.xls][Book1.xls]d_m_y_989"/>
      <sheetName val="[Book1.xls][Book1.xls]d_m_y_990"/>
      <sheetName val="[Book1.xls][Book1.xls]d_m_y_993"/>
      <sheetName val="[Book1.xls][Book1.xls]d_m_y_994"/>
      <sheetName val="[Book1.xls][Book1.xls]d_m_y_991"/>
      <sheetName val="[Book1.xls][Book1.xls]d_m_y_992"/>
      <sheetName val="[Book1.xls][Book1.xls]d_m_y_987"/>
      <sheetName val="[Book1.xls][Book1.xls]d_m_y_988"/>
      <sheetName val="[Book1.xls][Book1.xls]d_m_y_983"/>
      <sheetName val="[Book1.xls][Book1.xls]d_m_y_984"/>
      <sheetName val="[Book1.xls][Book1.xls]d_m_y_985"/>
      <sheetName val="[Book1.xls][Book1.xls]d_m_y_986"/>
      <sheetName val="[Book1.xls][Book1.xls]d_m_y_973"/>
      <sheetName val="[Book1.xls][Book1.xls]d_m_y_974"/>
      <sheetName val="[Book1.xls][Book1.xls]d_m_y_975"/>
      <sheetName val="[Book1.xls][Book1.xls]d_m_y_976"/>
      <sheetName val="[Book1.xls][Book1.xls]d_m_y_977"/>
      <sheetName val="[Book1.xls][Book1.xls]d_m_y_978"/>
      <sheetName val="[Book1.xls][Book1.xls]d_m_y_979"/>
      <sheetName val="[Book1.xls][Book1.xls]d_m_y_980"/>
      <sheetName val="[Book1.xls][Book1.xls]d_m_y_981"/>
      <sheetName val="[Book1.xls][Book1.xls]d_m_y_982"/>
      <sheetName val="[Book1.xls][Book1.xls]d_m_y_997"/>
      <sheetName val="[Book1.xls][Book1.xls]d_m_y_998"/>
      <sheetName val="[Book1.xls][Book1.xls]d_m_y_999"/>
      <sheetName val="[Book1.xls][Book1.xls]d_m__1000"/>
      <sheetName val="[Book1.xls]d_m_yy_x005f_x0000__x00_94"/>
      <sheetName val="[Book1.xls]B2dd_mm_yyyy_____155"/>
      <sheetName val="[Book1.xls][Book1.xls]d_m__1235"/>
      <sheetName val="[Book1.xls][Book1.xls]d_m__1236"/>
      <sheetName val="[Book1.xls][Book1.xls]d_m__1239"/>
      <sheetName val="[Book1.xls][Book1.xls]d_m__1240"/>
      <sheetName val="[Book1.xls][Book1.xls]d_m__1237"/>
      <sheetName val="[Book1.xls][Book1.xls]d_m__1238"/>
      <sheetName val="[Book1.xls]d_m_yy_x005f_x0000__x0_245"/>
      <sheetName val="[Book1.xls]B2dd_mm_yyyy_____157"/>
      <sheetName val="[Book1.xls][Book1.xls]d_m__1001"/>
      <sheetName val="[Book1.xls][Book1.xls]d_m__1002"/>
      <sheetName val="[Book1.xls][Book1.xls]d_m__1003"/>
      <sheetName val="[Book1.xls][Book1.xls]d_m__1004"/>
      <sheetName val="[Book1.xls]d_m_yy_x005f_x0000__x00_95"/>
      <sheetName val="[Book1.xls]B2dd_mm_yyyy_____156"/>
      <sheetName val="6월17"/>
      <sheetName val="[Book1.xls]d_m_yy_x005f_x0000__x00_97"/>
      <sheetName val="[Book1.xls]d_m_yy_x005f_x0000__x00_96"/>
      <sheetName val="[Book1.xls]d_m_yy_x005f_x0000__x00_99"/>
      <sheetName val="[Book1.xls]d_m_yy_x005f_x0000__x00_98"/>
      <sheetName val="[Book1.xls]d_m_yy_x005f_x0000__x0_100"/>
      <sheetName val="[Book1.xls]d_m_yy_x005f_x0000__x0_101"/>
      <sheetName val="[Book1.xls]d_m_yy_x005f_x0000__x0_102"/>
      <sheetName val="[Book1.xls]d_m_yy_x005f_x0000__x0_103"/>
      <sheetName val="[Book1.xls]d_m_yy_x005f_x0000__x0_104"/>
      <sheetName val="[Book1.xls]d_m_yy_x005f_x0000__x0_105"/>
      <sheetName val="[Book1.xls]d_m_yy_x005f_x0000__x0_106"/>
      <sheetName val="[Book1.xls]d_m_yy_x005f_x0000__x0_107"/>
      <sheetName val="[Book1.xls]d_m_yy_x005f_x0000__x0_122"/>
      <sheetName val="[Book1.xls]d_m_yy_x005f_x0000__x0_121"/>
      <sheetName val="[Book1.xls]d_m_yy_x005f_x0000__x0_108"/>
      <sheetName val="[Book1.xls]d_m_yy_x005f_x0000__x0_109"/>
      <sheetName val="[Book1.xls]d_m_yy_x005f_x0000__x0_110"/>
      <sheetName val="[Book1.xls]d_m_yy_x005f_x0000__x0_113"/>
      <sheetName val="[Book1.xls]d_m_yy_x005f_x0000__x0_111"/>
      <sheetName val="[Book1.xls]d_m_yy_x005f_x0000__x0_112"/>
      <sheetName val="[Book1.xls]d_m_yy_x005f_x0000__x0_115"/>
      <sheetName val="[Book1.xls]d_m_yy_x005f_x0000__x0_114"/>
      <sheetName val="[Book1.xls]d_m_yy_x005f_x0000__x0_119"/>
      <sheetName val="[Book1.xls]d_m_yy_x005f_x0000__x0_116"/>
      <sheetName val="[Book1.xls]d_m_yy_x005f_x0000__x0_117"/>
      <sheetName val="[Book1.xls]d_m_yy_x005f_x0000__x0_118"/>
      <sheetName val="[Book1.xls]d_m_yy_x005f_x0000__x0_120"/>
      <sheetName val="[Book1.xls]d_m_yy_x005f_x0000__x0_123"/>
      <sheetName val="[Book1.xls]d_m_yy_x005f_x0000__x0_124"/>
      <sheetName val="[Book1.xls]d_m_yy_x005f_x0000__x0_125"/>
      <sheetName val="[Book1.xls]d_m_yy_x005f_x0000__x0_129"/>
      <sheetName val="[Book1.xls]d_m_yy_x005f_x0000__x0_126"/>
      <sheetName val="[Book1.xls]d_m_yy_x005f_x0000__x0_127"/>
      <sheetName val="[Book1.xls]d_m_yy_x005f_x0000__x0_128"/>
      <sheetName val="[Book1.xls]d_m_yy_x005f_x0000__x0_131"/>
      <sheetName val="[Book1.xls]d_m_yy_x005f_x0000__x0_130"/>
      <sheetName val="[Book1.xls]d_m_yy_x005f_x0000__x0_132"/>
      <sheetName val="[Book1.xls]d_m_yy_x005f_x0000__x0_133"/>
      <sheetName val="[Book1.xls]d_m_yy_x005f_x0000__x0_136"/>
      <sheetName val="[Book1.xls]d_m_yy_x005f_x0000__x0_134"/>
      <sheetName val="[Book1.xls]d_m_yy_x005f_x0000__x0_135"/>
      <sheetName val="[Book1.xls]d_m_yy_x005f_x0000__x0_137"/>
      <sheetName val="[Book1.xls]d_m_yy_x005f_x0000__x0_139"/>
      <sheetName val="[Book1.xls]d_m_yy_x005f_x0000__x0_138"/>
      <sheetName val="[Book1.xls]d_m_yy_x005f_x0000__x0_142"/>
      <sheetName val="[Book1.xls]d_m_yy_x005f_x0000__x0_140"/>
      <sheetName val="[Book1.xls]d_m_yy_x005f_x0000__x0_141"/>
      <sheetName val="[Book1.xls]d_m_yy_x005f_x0000__x0_143"/>
      <sheetName val="[Book1.xls]d_m_yy_x005f_x0000__x0_144"/>
      <sheetName val="[Book1.xls]d_m_yy_x005f_x0000__x0_146"/>
      <sheetName val="[Book1.xls]d_m_yy_x005f_x0000__x0_145"/>
      <sheetName val="[Book1.xls]d_m_yy_x005f_x0000__x0_147"/>
      <sheetName val="[Book1.xls]d_m_yy_x005f_x0000__x0_148"/>
      <sheetName val="[Book1.xls]d_m_yy_x005f_x0000__x0_149"/>
      <sheetName val="[Book1.xls]d_m_yy_x005f_x0000__x0_151"/>
      <sheetName val="[Book1.xls]d_m_yy_x005f_x0000__x0_150"/>
      <sheetName val="[Book1.xls]d_m_yy_x005f_x0000__x0_181"/>
      <sheetName val="[Book1.xls]d_m_yy_x005f_x0000__x0_180"/>
      <sheetName val="[Book1.xls]d_m_yy_x005f_x0000__x0_179"/>
      <sheetName val="[Book1.xls]d_m_yy_x005f_x0000__x0_172"/>
      <sheetName val="[Book1.xls]d_m_yy_x005f_x0000__x0_162"/>
      <sheetName val="[Book1.xls]d_m_yy_x005f_x0000__x0_160"/>
      <sheetName val="[Book1.xls]d_m_yy_x005f_x0000__x0_152"/>
      <sheetName val="[Book1.xls]d_m_yy_x005f_x0000__x0_153"/>
      <sheetName val="[Book1.xls]d_m_yy_x005f_x0000__x0_154"/>
      <sheetName val="[Book1.xls]d_m_yy_x005f_x0000__x0_155"/>
      <sheetName val="[Book1.xls]d_m_yy_x005f_x0000__x0_156"/>
      <sheetName val="[Book1.xls]d_m_yy_x005f_x0000__x0_157"/>
      <sheetName val="[Book1.xls]d_m_yy_x005f_x0000__x0_158"/>
      <sheetName val="[Book1.xls]d_m_yy_x005f_x0000__x0_159"/>
      <sheetName val="[Book1.xls]d_m_yy_x005f_x0000__x0_161"/>
      <sheetName val="[Book1.xls]d_m_yy_x005f_x0000__x0_163"/>
      <sheetName val="[Book1.xls]d_m_yy_x005f_x0000__x0_164"/>
      <sheetName val="[Book1.xls]d_m_yy_x005f_x0000__x0_166"/>
      <sheetName val="[Book1.xls]d_m_yy_x005f_x0000__x0_165"/>
      <sheetName val="[Book1.xls]d_m_yy_x005f_x0000__x0_168"/>
      <sheetName val="[Book1.xls]d_m_yy_x005f_x0000__x0_167"/>
      <sheetName val="[Book1.xls]d_m_yy_x005f_x0000__x0_169"/>
      <sheetName val="[Book1.xls]d_m_yy_x005f_x0000__x0_170"/>
      <sheetName val="[Book1.xls]d_m_yy_x005f_x0000__x0_171"/>
      <sheetName val="[Book1.xls]d_m_yy_x005f_x0000__x0_173"/>
      <sheetName val="[Book1.xls]d_m_yy_x005f_x0000__x0_174"/>
      <sheetName val="[Book1.xls]d_m_yy_x005f_x0000__x0_175"/>
      <sheetName val="[Book1.xls]d_m_yy_x005f_x0000__x0_176"/>
      <sheetName val="[Book1.xls]d_m_yy_x005f_x0000__x0_178"/>
      <sheetName val="[Book1.xls]d_m_yy_x005f_x0000__x0_177"/>
      <sheetName val="[Book1.xls]d_m_yy_x005f_x0000__x0_182"/>
      <sheetName val="[Book1.xls]d_m_yy_x005f_x0000__x0_183"/>
      <sheetName val="[Book1.xls]d_m_yy_x005f_x0000__x0_184"/>
      <sheetName val="[Book1.xls]d_m_yy_x005f_x0000__x0_185"/>
      <sheetName val="[Book1.xls]d_m_yy_x005f_x0000__x0_187"/>
      <sheetName val="[Book1.xls]d_m_yy_x005f_x0000__x0_186"/>
      <sheetName val="[Book1.xls]d_m_yy_x005f_x0000__x0_188"/>
      <sheetName val="[Book1.xls]d_m_yy_x005f_x0000__x0_189"/>
      <sheetName val="[Book1.xls]d_m_yy_x005f_x0000__x0_190"/>
      <sheetName val="[Book1.xls]d_m_yy_x005f_x0000__x0_191"/>
      <sheetName val="[Book1.xls]d_m_yy_x005f_x0000__x0_192"/>
      <sheetName val="[Book1.xls]d_m_yy_x005f_x0000__x0_194"/>
      <sheetName val="[Book1.xls]d_m_yy_x005f_x0000__x0_193"/>
      <sheetName val="[Book1.xls]d_m_yy_x005f_x0000__x0_195"/>
      <sheetName val="[Book1.xls]d_m_yy_x005f_x0000__x0_197"/>
      <sheetName val="[Book1.xls]d_m_yy_x005f_x0000__x0_196"/>
      <sheetName val="[Book1.xls]d_m_yy_x005f_x0000__x0_199"/>
      <sheetName val="[Book1.xls]d_m_yy_x005f_x0000__x0_198"/>
      <sheetName val="[Book1.xls]d_m_yy_x005f_x0000__x0_200"/>
      <sheetName val="[Book1.xls]d_m_yy_x005f_x0000__x0_201"/>
      <sheetName val="[Book1.xls][Book1.xls]d_m__1010"/>
      <sheetName val="[Book1.xls][Book1.xls]d_m__1011"/>
      <sheetName val="[Book1.xls]d_m_yy_x005f_x0000__x0_210"/>
      <sheetName val="[Book1.xls][Book1.xls]d_m__1006"/>
      <sheetName val="[Book1.xls][Book1.xls]d_m__1007"/>
      <sheetName val="[Book1.xls][Book1.xls]d_m__1005"/>
      <sheetName val="[Book1.xls]d_m_yy_x005f_x0000__x0_202"/>
      <sheetName val="[Book1.xls]d_m_yy_x005f_x0000__x0_203"/>
      <sheetName val="[Book1.xls]d_m_yy_x005f_x0000__x0_204"/>
      <sheetName val="[Book1.xls]d_m_yy_x005f_x0000__x0_205"/>
      <sheetName val="[Book1.xls]d_m_yy_x005f_x0000__x0_206"/>
      <sheetName val="[Book1.xls]d_m_yy_x005f_x0000__x0_207"/>
      <sheetName val="[Book1.xls]d_m_yy_x005f_x0000__x0_208"/>
      <sheetName val="[Book1.xls]d_m_yy_x005f_x0000__x0_209"/>
      <sheetName val="[Book1.xls][Book1.xls]d_m__1008"/>
      <sheetName val="[Book1.xls][Book1.xls]d_m__1009"/>
      <sheetName val="[Book1.xls][Book1.xls]d_m__1012"/>
      <sheetName val="[Book1.xls][Book1.xls]d_m__1013"/>
      <sheetName val="[Book1.xls][Book1.xls]d_m__1014"/>
      <sheetName val="[Book1.xls][Book1.xls]d_m__1015"/>
      <sheetName val="[Book1.xls][Book1.xls]d_m__1020"/>
      <sheetName val="[Book1.xls][Book1.xls]d_m__1021"/>
      <sheetName val="[Book1.xls][Book1.xls]d_m__1016"/>
      <sheetName val="[Book1.xls][Book1.xls]d_m__1017"/>
      <sheetName val="[Book1.xls][Book1.xls]d_m__1018"/>
      <sheetName val="[Book1.xls][Book1.xls]d_m__1019"/>
      <sheetName val="[Book1.xls]d_m_yy_x005f_x0000__x0_211"/>
      <sheetName val="[Book1.xls][Book1.xls]d_m__1022"/>
      <sheetName val="[Book1.xls][Book1.xls]d_m__1023"/>
      <sheetName val="[Book1.xls][Book1.xls]d_m__1024"/>
      <sheetName val="[Book1.xls][Book1.xls]d_m__1025"/>
      <sheetName val="[Book1.xls][Book1.xls]d_m__1026"/>
      <sheetName val="[Book1.xls][Book1.xls]d_m__1027"/>
      <sheetName val="[Book1.xls][Book1.xls]d_m__1028"/>
      <sheetName val="[Book1.xls][Book1.xls]d_m__1029"/>
      <sheetName val="[Book1.xls][Book1.xls]d_m__1030"/>
      <sheetName val="[Book1.xls][Book1.xls]d_m__1031"/>
      <sheetName val="[Book1.xls]d_m_yy_x005f_x0000__x0_213"/>
      <sheetName val="[Book1.xls][Book1.xls]d_m__1032"/>
      <sheetName val="[Book1.xls][Book1.xls]d_m__1034"/>
      <sheetName val="[Book1.xls][Book1.xls]d_m__1035"/>
      <sheetName val="[Book1.xls][Book1.xls]d_m__1033"/>
      <sheetName val="[Book1.xls]d_m_yy_x005f_x0000__x0_212"/>
      <sheetName val="[Book1.xls]d_m_yy_x005f_x0000__x0_214"/>
      <sheetName val="[Book1.xls][Book1.xls]d_m__1036"/>
      <sheetName val="[Book1.xls][Book1.xls]d_m__1040"/>
      <sheetName val="[Book1.xls][Book1.xls]d_m__1041"/>
      <sheetName val="[Book1.xls][Book1.xls]d_m__1037"/>
      <sheetName val="[Book1.xls][Book1.xls]d_m__1038"/>
      <sheetName val="[Book1.xls][Book1.xls]d_m__1039"/>
      <sheetName val="[Book1.xls]d_m_yy_x005f_x0000__x0_216"/>
      <sheetName val="[Book1.xls][Book1.xls]d_m__1043"/>
      <sheetName val="[Book1.xls]d_m_yy_x005f_x0000__x0_215"/>
      <sheetName val="[Book1.xls][Book1.xls]d_m__1042"/>
      <sheetName val="[Book1.xls]d_m_yy_x005f_x0000__x0_218"/>
      <sheetName val="[Book1.xls][Book1.xls]d_m__1054"/>
      <sheetName val="[Book1.xls][Book1.xls]d_m__1055"/>
      <sheetName val="[Book1.xls][Book1.xls]d_m__1050"/>
      <sheetName val="[Book1.xls][Book1.xls]d_m__1051"/>
      <sheetName val="[Book1.xls][Book1.xls]d_m__1052"/>
      <sheetName val="[Book1.xls][Book1.xls]d_m__1053"/>
      <sheetName val="[Book1.xls][Book1.xls]d_m__1044"/>
      <sheetName val="[Book1.xls][Book1.xls]d_m__1045"/>
      <sheetName val="[Book1.xls]d_m_yy_x005f_x0000__x0_217"/>
      <sheetName val="[Book1.xls][Book1.xls]d_m__1046"/>
      <sheetName val="[Book1.xls][Book1.xls]d_m__1047"/>
      <sheetName val="[Book1.xls][Book1.xls]d_m__1048"/>
      <sheetName val="[Book1.xls][Book1.xls]d_m__1049"/>
      <sheetName val="[Book1.xls]d_m_yy_x005f_x0000__x0_222"/>
      <sheetName val="[Book1.xls][Book1.xls]d_m__1074"/>
      <sheetName val="[Book1.xls][Book1.xls]d_m__1075"/>
      <sheetName val="[Book1.xls][Book1.xls]d_m__1070"/>
      <sheetName val="[Book1.xls][Book1.xls]d_m__1071"/>
      <sheetName val="[Book1.xls][Book1.xls]d_m__1072"/>
      <sheetName val="[Book1.xls][Book1.xls]d_m__1073"/>
      <sheetName val="[Book1.xls]d_m_yy_x005f_x0000__x0_219"/>
      <sheetName val="[Book1.xls]d_m_yy_x005f_x0000__x0_220"/>
      <sheetName val="[Book1.xls][Book1.xls]d_m__1064"/>
      <sheetName val="[Book1.xls][Book1.xls]d_m__1065"/>
      <sheetName val="[Book1.xls][Book1.xls]d_m__1058"/>
      <sheetName val="[Book1.xls][Book1.xls]d_m__1059"/>
      <sheetName val="[Book1.xls][Book1.xls]d_m__1056"/>
      <sheetName val="[Book1.xls][Book1.xls]d_m__1057"/>
      <sheetName val="[Book1.xls][Book1.xls]d_m__1060"/>
      <sheetName val="[Book1.xls][Book1.xls]d_m__1061"/>
      <sheetName val="[Book1.xls][Book1.xls]d_m__1062"/>
      <sheetName val="[Book1.xls][Book1.xls]d_m__1063"/>
      <sheetName val="[Book1.xls]d_m_yy_x005f_x0000__x0_221"/>
      <sheetName val="[Book1.xls][Book1.xls]d_m__1066"/>
      <sheetName val="[Book1.xls][Book1.xls]d_m__1067"/>
      <sheetName val="[Book1.xls][Book1.xls]d_m__1068"/>
      <sheetName val="[Book1.xls][Book1.xls]d_m__1069"/>
      <sheetName val="[Book1.xls]d_m_yy_x005f_x0000__x0_223"/>
      <sheetName val="[Book1.xls][Book1.xls]d_m__1088"/>
      <sheetName val="[Book1.xls][Book1.xls]d_m__1089"/>
      <sheetName val="[Book1.xls][Book1.xls]d_m__1076"/>
      <sheetName val="[Book1.xls][Book1.xls]d_m__1077"/>
      <sheetName val="[Book1.xls][Book1.xls]d_m__1086"/>
      <sheetName val="[Book1.xls][Book1.xls]d_m__1087"/>
      <sheetName val="[Book1.xls][Book1.xls]d_m__1078"/>
      <sheetName val="[Book1.xls][Book1.xls]d_m__1079"/>
      <sheetName val="[Book1.xls][Book1.xls]d_m__1080"/>
      <sheetName val="[Book1.xls][Book1.xls]d_m__1081"/>
      <sheetName val="[Book1.xls][Book1.xls]d_m__1082"/>
      <sheetName val="[Book1.xls][Book1.xls]d_m__1083"/>
      <sheetName val="[Book1.xls][Book1.xls]d_m__1084"/>
      <sheetName val="[Book1.xls][Book1.xls]d_m__1085"/>
      <sheetName val="[Book1.xls][Book1.xls]d_m__1090"/>
      <sheetName val="[Book1.xls][Book1.xls]d_m__1091"/>
      <sheetName val="[Book1.xls][Book1.xls]d_m__1092"/>
      <sheetName val="[Book1.xls][Book1.xls]d_m__1093"/>
      <sheetName val="[Book1.xls][Book1.xls]d_m__1094"/>
      <sheetName val="[Book1.xls][Book1.xls]d_m__1095"/>
      <sheetName val="[Book1.xls][Book1.xls]d_m__1098"/>
      <sheetName val="[Book1.xls][Book1.xls]d_m__1099"/>
      <sheetName val="[Book1.xls][Book1.xls]d_m__1096"/>
      <sheetName val="[Book1.xls][Book1.xls]d_m__1097"/>
      <sheetName val="[Book1.xls][Book1.xls]d_m__1100"/>
      <sheetName val="내역서"/>
      <sheetName val="PCB 재질단가 검토"/>
      <sheetName val="작성방식"/>
      <sheetName val="운반비 상세 (취합용)"/>
      <sheetName val="작성 방식"/>
      <sheetName val="구분기준 및 작성 방법"/>
      <sheetName val="[Book1.xls]:_x0018__x0018_̀6.0.2600."/>
      <sheetName val="사용하십시오.인터넷 주소 '|_x0005_რ᷷Ɍ_x0001_聰㦏}"/>
      <sheetName val="&lt;&lt; reference"/>
      <sheetName val="[Book1.xls]d_m_yy_x005f_x0000__x0_233"/>
      <sheetName val="[Book1.xls][Book1.xls]d_m__1165"/>
      <sheetName val="[Book1.xls][Book1.xls]d_m__1169"/>
      <sheetName val="[Book1.xls][Book1.xls]d_m__1170"/>
      <sheetName val="[Book1.xls][Book1.xls]d_m__1166"/>
      <sheetName val="[Book1.xls][Book1.xls]d_m__1167"/>
      <sheetName val="[Book1.xls][Book1.xls]d_m__1168"/>
      <sheetName val="[Book1.xls][Book1.xls]d_m__1113"/>
      <sheetName val="[Book1.xls][Book1.xls]d_m__1114"/>
      <sheetName val="[Book1.xls]d_m_yy_x005f_x0000__x0_226"/>
      <sheetName val="[Book1.xls][Book1.xls]d_m__1115"/>
      <sheetName val="[Book1.xls][Book1.xls]d_m__1117"/>
      <sheetName val="[Book1.xls][Book1.xls]d_m__1118"/>
      <sheetName val="[Book1.xls][Book1.xls]d_m__1116"/>
      <sheetName val="[Book1.xls][Book1.xls]d_m__1101"/>
      <sheetName val="[Book1.xls][Book1.xls]d_m__1102"/>
      <sheetName val="[Book1.xls][Book1.xls]d_m__1103"/>
      <sheetName val="[Book1.xls][Book1.xls]d_m__1104"/>
      <sheetName val="[Book1.xls][Book1.xls]d_m__1105"/>
      <sheetName val="[Book1.xls][Book1.xls]d_m__1106"/>
      <sheetName val="[Book1.xls]d_m_yy_x005f_x0000__x0_224"/>
      <sheetName val="[Book1.xls][Book1.xls]d_m__1107"/>
      <sheetName val="[Book1.xls][Book1.xls]d_m__1108"/>
      <sheetName val="[Book1.xls][Book1.xls]d_m__1109"/>
      <sheetName val="[Book1.xls][Book1.xls]d_m__1110"/>
      <sheetName val="[Book1.xls]d_m_yy_x005f_x0000__x0_225"/>
      <sheetName val="[Book1.xls][Book1.xls]d_m__1111"/>
      <sheetName val="[Book1.xls][Book1.xls]d_m__1112"/>
      <sheetName val="[Book1.xls][Book1.xls]d_m__1125"/>
      <sheetName val="[Book1.xls][Book1.xls]d_m__1126"/>
      <sheetName val="[Book1.xls][Book1.xls]d_m__1119"/>
      <sheetName val="[Book1.xls][Book1.xls]d_m__1120"/>
      <sheetName val="[Book1.xls][Book1.xls]d_m__1121"/>
      <sheetName val="[Book1.xls][Book1.xls]d_m__1122"/>
      <sheetName val="[Book1.xls][Book1.xls]d_m__1123"/>
      <sheetName val="[Book1.xls][Book1.xls]d_m__1124"/>
      <sheetName val="[Book1.xls]d_m_yy_x005f_x0000__x0_227"/>
      <sheetName val="[Book1.xls][Book1.xls]d_m__1127"/>
      <sheetName val="차체부품 INS REPO䞙ł惀"/>
      <sheetName val="차체부품 INS REPO䞙Ħ웰"/>
      <sheetName val="차체부품 INS REPO䘭睼৐Ķ䞙"/>
      <sheetName val="[Book1.xls]d_m_yy_x005f_x0000__x0_228"/>
      <sheetName val="[Book1.xls][Book1.xls]d_m__1128"/>
      <sheetName val="[Book1.xls]d_m_yy_x005f_x0000__x0_229"/>
      <sheetName val="[Book1.xls][Book1.xls]d_m__1137"/>
      <sheetName val="[Book1.xls][Book1.xls]d_m__1138"/>
      <sheetName val="[Book1.xls][Book1.xls]d_m__1129"/>
      <sheetName val="[Book1.xls][Book1.xls]d_m__1130"/>
      <sheetName val="[Book1.xls][Book1.xls]d_m__1131"/>
      <sheetName val="[Book1.xls][Book1.xls]d_m__1132"/>
      <sheetName val="[Book1.xls]d_m_yy_x005f_x0000__x0_231"/>
      <sheetName val="[Book1.xls][Book1.xls]d_m__1139"/>
      <sheetName val="[Book1.xls][Book1.xls]d_m__1147"/>
      <sheetName val="[Book1.xls][Book1.xls]d_m__1148"/>
      <sheetName val="[Book1.xls][Book1.xls]d_m__1140"/>
      <sheetName val="[Book1.xls][Book1.xls]d_m__1133"/>
      <sheetName val="[Book1.xls][Book1.xls]d_m__1134"/>
      <sheetName val="[Book1.xls]d_m_yy_x005f_x0000__x0_230"/>
      <sheetName val="[Book1.xls][Book1.xls]d_m__1135"/>
      <sheetName val="[Book1.xls][Book1.xls]d_m__1136"/>
      <sheetName val="[Book1.xls][Book1.xls]d_m__1141"/>
      <sheetName val="[Book1.xls][Book1.xls]d_m__1142"/>
      <sheetName val="[Book1.xls][Book1.xls]d_m__1143"/>
      <sheetName val="[Book1.xls][Book1.xls]d_m__1144"/>
      <sheetName val="[Book1.xls][Book1.xls]d_m__1145"/>
      <sheetName val="[Book1.xls][Book1.xls]d_m__1146"/>
      <sheetName val="[Book1.xls][Book1.xls]d_m__1157"/>
      <sheetName val="[Book1.xls][Book1.xls]d_m__1158"/>
      <sheetName val="[Book1.xls][Book1.xls]d_m__1149"/>
      <sheetName val="[Book1.xls][Book1.xls]d_m__1150"/>
      <sheetName val="[Book1.xls][Book1.xls]d_m__1151"/>
      <sheetName val="[Book1.xls][Book1.xls]d_m__1152"/>
      <sheetName val="[Book1.xls][Book1.xls]d_m__1153"/>
      <sheetName val="[Book1.xls][Book1.xls]d_m__1154"/>
      <sheetName val="[Book1.xls][Book1.xls]d_m__1155"/>
      <sheetName val="[Book1.xls][Book1.xls]d_m__1156"/>
      <sheetName val="[Book1.xls][Book1.xls]d_m__1161"/>
      <sheetName val="[Book1.xls][Book1.xls]d_m__1162"/>
      <sheetName val="[Book1.xls][Book1.xls]d_m__1159"/>
      <sheetName val="[Book1.xls][Book1.xls]d_m__1160"/>
      <sheetName val="[Book1.xls]d_m_yy_x005f_x0000__x0_232"/>
      <sheetName val="[Book1.xls][Book1.xls]d_m__1163"/>
      <sheetName val="[Book1.xls][Book1.xls]d_m__1164"/>
      <sheetName val="[Book1.xls][Book1.xls]d_m__1171"/>
      <sheetName val="[Book1.xls][Book1.xls]d_m__1172"/>
      <sheetName val="[Book1.xls]d_m_yy_x005f_x0000__x0_234"/>
      <sheetName val="[Book1.xls][Book1.xls]d_m__1173"/>
      <sheetName val="[Book1.xls][Book1.xls]d_m__1177"/>
      <sheetName val="[Book1.xls][Book1.xls]d_m__1178"/>
      <sheetName val="[Book1.xls][Book1.xls]d_m__1174"/>
      <sheetName val="[Book1.xls][Book1.xls]d_m__1175"/>
      <sheetName val="[Book1.xls][Book1.xls]d_m__1176"/>
      <sheetName val="[Book1.xls]d_m_yy_x005f_x0000__x0_235"/>
      <sheetName val="[Book1.xls][Book1.xls]d_m__1179"/>
      <sheetName val="[Book1.xls]d_m_yy_x005f_x0000__x0_236"/>
      <sheetName val="[Book1.xls][Book1.xls]d_m__1180"/>
      <sheetName val="[Book1.xls][Book1.xls]d_m__1184"/>
      <sheetName val="[Book1.xls][Book1.xls]d_m__1185"/>
      <sheetName val="[Book1.xls][Book1.xls]d_m__1181"/>
      <sheetName val="[Book1.xls][Book1.xls]d_m__1182"/>
      <sheetName val="[Book1.xls][Book1.xls]d_m__1183"/>
      <sheetName val="[Book1.xls]d_m_yy_x005f_x0000__x0_238"/>
      <sheetName val="[Book1.xls][Book1.xls]d_m__1192"/>
      <sheetName val="[Book1.xls][Book1.xls]d_m__1198"/>
      <sheetName val="[Book1.xls][Book1.xls]d_m__1199"/>
      <sheetName val="[Book1.xls][Book1.xls]d_m__1193"/>
      <sheetName val="[Book1.xls][Book1.xls]d_m__1194"/>
      <sheetName val="[Book1.xls][Book1.xls]d_m__1195"/>
      <sheetName val="[Book1.xls]d_m_yy_x005f_x0000__x0_237"/>
      <sheetName val="[Book1.xls][Book1.xls]d_m__1186"/>
      <sheetName val="[Book1.xls][Book1.xls]d_m__1190"/>
      <sheetName val="[Book1.xls][Book1.xls]d_m__1191"/>
      <sheetName val="[Book1.xls][Book1.xls]d_m__1187"/>
      <sheetName val="[Book1.xls][Book1.xls]d_m__1188"/>
      <sheetName val="[Book1.xls][Book1.xls]d_m__1189"/>
      <sheetName val="[Book1.xls][Book1.xls]d_m__1196"/>
      <sheetName val="[Book1.xls][Book1.xls]d_m__1197"/>
      <sheetName val="[Book1.xls]d_m_yy_x005f_x0000__x0_239"/>
      <sheetName val="[Book1.xls][Book1.xls]d_m__1200"/>
      <sheetName val="[Book1.xls][Book1.xls]d_m__1202"/>
      <sheetName val="[Book1.xls][Book1.xls]d_m__1203"/>
      <sheetName val="[Book1.xls][Book1.xls]d_m__1201"/>
      <sheetName val="[Book1.xls][Book1.xls]d_m__1204"/>
      <sheetName val="[Book1.xls][Book1.xls]d_m__1205"/>
      <sheetName val="[Book1.xls][Book1.xls]d_m__1213"/>
      <sheetName val="[Book1.xls][Book1.xls]d_m__1214"/>
      <sheetName val="[Book1.xls][Book1.xls]d_m__1206"/>
      <sheetName val="[Book1.xls][Book1.xls]d_m__1207"/>
      <sheetName val="[Book1.xls][Book1.xls]d_m__1211"/>
      <sheetName val="[Book1.xls][Book1.xls]d_m__1212"/>
      <sheetName val="[Book1.xls][Book1.xls]d_m__1208"/>
      <sheetName val="[Book1.xls][Book1.xls]d_m__1209"/>
      <sheetName val="[Book1.xls][Book1.xls]d_m__1210"/>
      <sheetName val="[Book1.xls][Book1.xls]d_m__1215"/>
      <sheetName val="[Book1.xls][Book1.xls]d_m__1216"/>
      <sheetName val="[Book1.xls]d_m_yy_x005f_x0000__x0_240"/>
      <sheetName val="[Book1.xls][Book1.xls]d_m__1217"/>
      <sheetName val="[Book1.xls][Book1.xls]d_m__1219"/>
      <sheetName val="[Book1.xls][Book1.xls]d_m__1220"/>
      <sheetName val="[Book1.xls][Book1.xls]d_m__1218"/>
      <sheetName val="[Book1.xls][Book1.xls]d_m__1225"/>
      <sheetName val="[Book1.xls][Book1.xls]d_m__1226"/>
      <sheetName val="[Book1.xls][Book1.xls]d_m__1221"/>
      <sheetName val="[Book1.xls]d_m_yy_x005f_x0000__x0_241"/>
      <sheetName val="[Book1.xls][Book1.xls]d_m__1222"/>
      <sheetName val="[Book1.xls][Book1.xls]d_m__1223"/>
      <sheetName val="[Book1.xls][Book1.xls]d_m__1224"/>
      <sheetName val="사용하십시오.인터넷 주소 '|ྨႹ㘬Y跜_x001a_鋤_x001a_ࠉ鍸"/>
      <sheetName val="사용하십시오.인터넷 주소 '|紓!섰ᙼ㏴ƫ閰ǐ骸ǐࠉ"/>
      <sheetName val=" 계산(&amp;E)          ᰨர㏴V遜+镤+ࠉ"/>
      <sheetName val="List(Item별)_(10_21회守&gt;崼&gt;蛯」"/>
      <sheetName val="[Book1.xls]d_m_yy_x005f_x0000__x0_243"/>
      <sheetName val="[Book1.xls]d_m_yy_x005f_x0000__x0_242"/>
      <sheetName val="[Book1.xls]d_m_yy_x005f_x0000__x0_244"/>
      <sheetName val="[Book1.xls][Book1.xls]d_m__1227"/>
      <sheetName val="[Book1.xls][Book1.xls]d_m__1231"/>
      <sheetName val="[Book1.xls][Book1.xls]d_m__1232"/>
      <sheetName val="[Book1.xls][Book1.xls]d_m__1233"/>
      <sheetName val="[Book1.xls][Book1.xls]d_m__1234"/>
      <sheetName val="[Book1.xls][Book1.xls]d_m__1228"/>
      <sheetName val="[Book1.xls][Book1.xls]d_m__1229"/>
      <sheetName val="[Book1.xls][Book1.xls]d_m__1230"/>
      <sheetName val="B2dd/mm/yyyy"/>
      <sheetName val=" 계산(&amp;E)           ꁶ瑇沆ᤁ䢶"/>
      <sheetName val="Sheet1??_x0004_? ǅ?_x0001_?&lt;BOº"/>
      <sheetName val="사용하십시오.인터넷 주소 '|"/>
      <sheetName val="Assumption"/>
      <sheetName val="BizCase_JIT"/>
      <sheetName val="BizCase_Foam"/>
      <sheetName val="BizCase_Mech"/>
      <sheetName val="PCS MECH"/>
      <sheetName val="ble___________________________4"/>
      <sheetName val="000000"/>
      <sheetName val="VXXXXX"/>
      <sheetName val="____01"/>
      <sheetName val="____00"/>
      <sheetName val="DATA(1-8)"/>
      <sheetName val="[Book1.xls][Book1.xls]d_m__1543"/>
      <sheetName val="[Book1.xls][Book1.xls]d_m__1544"/>
      <sheetName val="[Book1.xls][Book1.xls]d_m__1523"/>
      <sheetName val="[Book1.xls][Book1.xls]d_m__1524"/>
      <sheetName val="[Book1.xls][Book1.xls]d_m__1525"/>
      <sheetName val="[Book1.xls][Book1.xls]d_m__1526"/>
      <sheetName val="[Book1.xls][Book1.xls]d_m__1527"/>
      <sheetName val="[Book1.xls][Book1.xls]d_m__1528"/>
      <sheetName val="[Book1.xls][Book1.xls]d_m__1257"/>
      <sheetName val="[Book1.xls][Book1.xls]d_m__1258"/>
      <sheetName val="[Book1.xls][Book1.xls]d_m__1253"/>
      <sheetName val="[Book1.xls][Book1.xls]d_m__1254"/>
      <sheetName val="[Book1.xls][Book1.xls]d_m__1255"/>
      <sheetName val="[Book1.xls][Book1.xls]d_m__1256"/>
      <sheetName val="[Book1.xls][Book1.xls]d_m__1241"/>
      <sheetName val="[Book1.xls][Book1.xls]d_m__1242"/>
      <sheetName val="[Book1.xls][Book1.xls]d_m__1243"/>
      <sheetName val="[Book1.xls][Book1.xls]d_m__1244"/>
      <sheetName val="[Book1.xls][Book1.xls]d_m__1249"/>
      <sheetName val="[Book1.xls][Book1.xls]d_m__1250"/>
      <sheetName val="[Book1.xls][Book1.xls]d_m__1251"/>
      <sheetName val="[Book1.xls][Book1.xls]d_m__1252"/>
      <sheetName val="[Book1.xls][Book1.xls]d_m__1245"/>
      <sheetName val="[Book1.xls][Book1.xls]d_m__1246"/>
      <sheetName val="[Book1.xls][Book1.xls]d_m__1247"/>
      <sheetName val="[Book1.xls][Book1.xls]d_m__1248"/>
      <sheetName val="[Book1.xls][Book1.xls]d_m__1521"/>
      <sheetName val="[Book1.xls][Book1.xls]d_m__1517"/>
      <sheetName val="[Book1.xls][Book1.xls]d_m__1518"/>
      <sheetName val="[Book1.xls][Book1.xls]d_m__1522"/>
      <sheetName val="[Book1.xls][Book1.xls]d_m__1519"/>
      <sheetName val="[Book1.xls][Book1.xls]d_m__1520"/>
      <sheetName val="[Book1.xls][Book1.xls]d_m__1471"/>
      <sheetName val="[Book1.xls][Book1.xls]d_m__1472"/>
      <sheetName val="[Book1.xls][Book1.xls]d_m__1473"/>
      <sheetName val="[Book1.xls][Book1.xls]d_m__1474"/>
      <sheetName val="[Book1.xls][Book1.xls]d_m__1487"/>
      <sheetName val="[Book1.xls][Book1.xls]d_m__1488"/>
      <sheetName val="[Book1.xls][Book1.xls]d_m__1467"/>
      <sheetName val="[Book1.xls][Book1.xls]d_m__1468"/>
      <sheetName val="[Book1.xls][Book1.xls]d_m__1469"/>
      <sheetName val="[Book1.xls][Book1.xls]d_m__1470"/>
      <sheetName val="[Book1.xls][Book1.xls]d_m__1351"/>
      <sheetName val="[Book1.xls][Book1.xls]d_m__1352"/>
      <sheetName val="[Book1.xls][Book1.xls]d_m__1265"/>
      <sheetName val="[Book1.xls][Book1.xls]d_m__1266"/>
      <sheetName val="[Book1.xls][Book1.xls]d_m__1295"/>
      <sheetName val="[Book1.xls][Book1.xls]d_m__1267"/>
      <sheetName val="[Book1.xls][Book1.xls]d_m__1268"/>
      <sheetName val="[Book1.xls][Book1.xls]d_m__1296"/>
      <sheetName val="[Book1.xls][Book1.xls]d_m__1261"/>
      <sheetName val="[Book1.xls][Book1.xls]d_m__1259"/>
      <sheetName val="[Book1.xls][Book1.xls]d_m__1260"/>
      <sheetName val="[Book1.xls][Book1.xls]d_m__1262"/>
      <sheetName val="[Book1.xls][Book1.xls]d_m__1263"/>
      <sheetName val="[Book1.xls][Book1.xls]d_m__1264"/>
      <sheetName val="[Book1.xls][Book1.xls]d_m__1293"/>
      <sheetName val="[Book1.xls][Book1.xls]d_m__1294"/>
      <sheetName val="[Book1.xls][Book1.xls]d_m__1289"/>
      <sheetName val="[Book1.xls][Book1.xls]d_m__1290"/>
      <sheetName val="[Book1.xls][Book1.xls]d_m__1291"/>
      <sheetName val="[Book1.xls][Book1.xls]d_m__1292"/>
      <sheetName val="KNOB"/>
      <sheetName val="PP%계산"/>
      <sheetName val="비용명세1"/>
      <sheetName val="54813M2001"/>
      <sheetName val="[Book1.xls][Book1.xls]d_m__1285"/>
      <sheetName val="[Book1.xls][Book1.xls]d_m__1286"/>
      <sheetName val="[Book1.xls][Book1.xls]d_m__1287"/>
      <sheetName val="[Book1.xls][Book1.xls]d_m__1288"/>
      <sheetName val="[Book1.xls][Book1.xls]d_m__1273"/>
      <sheetName val="[Book1.xls][Book1.xls]d_m__1274"/>
      <sheetName val="[Book1.xls][Book1.xls]d_m__1275"/>
      <sheetName val="[Book1.xls][Book1.xls]d_m__1276"/>
      <sheetName val="[Book1.xls][Book1.xls]d_m__1269"/>
      <sheetName val="[Book1.xls][Book1.xls]d_m__1270"/>
      <sheetName val="[Book1.xls][Book1.xls]d_m__1271"/>
      <sheetName val="[Book1.xls][Book1.xls]d_m__1272"/>
      <sheetName val="[Book1.xls][Book1.xls]d_m__1277"/>
      <sheetName val="[Book1.xls][Book1.xls]d_m__1278"/>
      <sheetName val="[Book1.xls][Book1.xls]d_m__1279"/>
      <sheetName val="[Book1.xls][Book1.xls]d_m__1280"/>
      <sheetName val="[Book1.xls][Book1.xls]d_m__1281"/>
      <sheetName val="[Book1.xls][Book1.xls]d_m__1282"/>
      <sheetName val="[Book1.xls][Book1.xls]d_m__1283"/>
      <sheetName val="[Book1.xls][Book1.xls]d_m__1284"/>
      <sheetName val="[Book1.xls][Book1.xls]d_m__1297"/>
      <sheetName val="[Book1.xls][Book1.xls]d_m__1298"/>
      <sheetName val="[Book1.xls][Book1.xls]d_m__1299"/>
      <sheetName val="[Book1.xls][Book1.xls]d_m__1300"/>
      <sheetName val="[Book1.xls][Book1.xls]d_m__1301"/>
      <sheetName val="[Book1.xls][Book1.xls]d_m__1302"/>
      <sheetName val="[Book1.xls][Book1.xls]d_m__1419"/>
      <sheetName val="[Book1.xls][Book1.xls]d_m__1353"/>
      <sheetName val="[Book1.xls][Book1.xls]d_m__1354"/>
      <sheetName val="[Book1.xls][Book1.xls]d_m__1420"/>
      <sheetName val="[Book1.xls][Book1.xls]d_m__1345"/>
      <sheetName val="[Book1.xls][Book1.xls]d_m__1346"/>
      <sheetName val="[Book1.xls][Book1.xls]d_m__1349"/>
      <sheetName val="[Book1.xls][Book1.xls]d_m__1347"/>
      <sheetName val="[Book1.xls][Book1.xls]d_m__1348"/>
      <sheetName val="[Book1.xls][Book1.xls]d_m__1350"/>
      <sheetName val="[Book1.xls][Book1.xls]d_m__1341"/>
      <sheetName val="[Book1.xls][Book1.xls]d_m__1342"/>
      <sheetName val="[Book1.xls][Book1.xls]d_m__1315"/>
      <sheetName val="[Book1.xls][Book1.xls]d_m__1316"/>
      <sheetName val="[Book1.xls][Book1.xls]d_m__1327"/>
      <sheetName val="[Book1.xls][Book1.xls]d_m__1317"/>
      <sheetName val="[Book1.xls][Book1.xls]d_m__1318"/>
      <sheetName val="[Book1.xls][Book1.xls]d_m__1328"/>
      <sheetName val="[Book1.xls][Book1.xls]d_m__1303"/>
      <sheetName val="[Book1.xls][Book1.xls]d_m__1304"/>
      <sheetName val="[Book1.xls][Book1.xls]d_m__1305"/>
      <sheetName val="[Book1.xls][Book1.xls]d_m__1306"/>
      <sheetName val="[Book1.xls][Book1.xls]d_m__1307"/>
      <sheetName val="[Book1.xls][Book1.xls]d_m__1308"/>
      <sheetName val="[Book1.xls][Book1.xls]d_m__1309"/>
      <sheetName val="[Book1.xls][Book1.xls]d_m__1310"/>
      <sheetName val="[Book1.xls][Book1.xls]d_m__1311"/>
      <sheetName val="[Book1.xls][Book1.xls]d_m__1312"/>
      <sheetName val="[Book1.xls][Book1.xls]d_m__1313"/>
      <sheetName val="[Book1.xls][Book1.xls]d_m__1314"/>
      <sheetName val="[Book1.xls][Book1.xls]d_m__1323"/>
      <sheetName val="[Book1.xls][Book1.xls]d_m__1324"/>
      <sheetName val="[Book1.xls][Book1.xls]d_m__1325"/>
      <sheetName val="[Book1.xls][Book1.xls]d_m__1326"/>
      <sheetName val="[Book1.xls][Book1.xls]d_m__1319"/>
      <sheetName val="[Book1.xls][Book1.xls]d_m__1320"/>
      <sheetName val="[Book1.xls][Book1.xls]d_m__1321"/>
      <sheetName val="[Book1.xls][Book1.xls]d_m__1322"/>
      <sheetName val="[Book1.xls][Book1.xls]d_m__1329"/>
      <sheetName val="[Book1.xls][Book1.xls]d_m__1330"/>
      <sheetName val="[Book1.xls][Book1.xls]d_m__1331"/>
      <sheetName val="[Book1.xls][Book1.xls]d_m__1332"/>
      <sheetName val="[Book1.xls][Book1.xls]d_m__1343"/>
      <sheetName val="[Book1.xls][Book1.xls]d_m__1344"/>
      <sheetName val="[Book1.xls][Book1.xls]d_m__1333"/>
      <sheetName val="[Book1.xls][Book1.xls]d_m__1334"/>
      <sheetName val="[Book1.xls][Book1.xls]d_m__1335"/>
      <sheetName val="[Book1.xls][Book1.xls]d_m__1336"/>
      <sheetName val="[Book1.xls][Book1.xls]d_m__1337"/>
      <sheetName val="[Book1.xls][Book1.xls]d_m__1338"/>
      <sheetName val="[Book1.xls][Book1.xls]d_m__1339"/>
      <sheetName val="[Book1.xls][Book1.xls]d_m__1340"/>
      <sheetName val="[Book1.xls][Book1.xls]d_m__1421"/>
      <sheetName val="[Book1.xls][Book1.xls]d_m__1422"/>
      <sheetName val="[Book1.xls][Book1.xls]d_m__1423"/>
      <sheetName val="[Book1.xls][Book1.xls]d_m__1424"/>
      <sheetName val="[Book1.xls][Book1.xls]d_m__1355"/>
      <sheetName val="[Book1.xls][Book1.xls]d_m__1356"/>
      <sheetName val="[Book1.xls][Book1.xls]d_m__1359"/>
      <sheetName val="[Book1.xls][Book1.xls]d_m__1357"/>
      <sheetName val="[Book1.xls][Book1.xls]d_m__1358"/>
      <sheetName val="[Book1.xls][Book1.xls]d_m__1360"/>
      <sheetName val="[Book1.xls][Book1.xls]d_m__1361"/>
      <sheetName val="[Book1.xls][Book1.xls]d_m__1362"/>
      <sheetName val="[Book1.xls][Book1.xls]d_m__1365"/>
      <sheetName val="[Book1.xls][Book1.xls]d_m__1363"/>
      <sheetName val="[Book1.xls][Book1.xls]d_m__1364"/>
      <sheetName val="[Book1.xls][Book1.xls]d_m__1366"/>
      <sheetName val="[Book1.xls][Book1.xls]d_m__1371"/>
      <sheetName val="[Book1.xls][Book1.xls]d_m__1372"/>
      <sheetName val="[Book1.xls][Book1.xls]d_m__1377"/>
      <sheetName val="[Book1.xls][Book1.xls]d_m__1373"/>
      <sheetName val="[Book1.xls][Book1.xls]d_m__1374"/>
      <sheetName val="[Book1.xls][Book1.xls]d_m__1378"/>
      <sheetName val="[Book1.xls][Book1.xls]d_m__1367"/>
      <sheetName val="[Book1.xls][Book1.xls]d_m__1368"/>
      <sheetName val="[Book1.xls][Book1.xls]d_m__1369"/>
      <sheetName val="[Book1.xls][Book1.xls]d_m__1370"/>
      <sheetName val="[Book1.xls][Book1.xls]d_m__1381"/>
      <sheetName val="[Book1.xls][Book1.xls]d_m__1379"/>
      <sheetName val="[Book1.xls][Book1.xls]d_m__1380"/>
      <sheetName val="[Book1.xls][Book1.xls]d_m__1382"/>
      <sheetName val="[Book1.xls][Book1.xls]d_m__1375"/>
      <sheetName val="[Book1.xls][Book1.xls]d_m__1376"/>
      <sheetName val="[Book1.xls][Book1.xls]d_m__1409"/>
      <sheetName val="[Book1.xls][Book1.xls]d_m__1383"/>
      <sheetName val="[Book1.xls][Book1.xls]d_m__1384"/>
      <sheetName val="[Book1.xls][Book1.xls]d_m__1410"/>
      <sheetName val="[Book1.xls][Book1.xls]d_m__1413"/>
      <sheetName val="[Book1.xls][Book1.xls]d_m__1411"/>
      <sheetName val="[Book1.xls][Book1.xls]d_m__1412"/>
      <sheetName val="[Book1.xls][Book1.xls]d_m__1414"/>
      <sheetName val="[Book1.xls][Book1.xls]d_m__1385"/>
      <sheetName val="[Book1.xls][Book1.xls]d_m__1386"/>
      <sheetName val="[Book1.xls][Book1.xls]d_m__1387"/>
      <sheetName val="[Book1.xls][Book1.xls]d_m__1388"/>
      <sheetName val="[Book1.xls][Book1.xls]d_m__1389"/>
      <sheetName val="[Book1.xls][Book1.xls]d_m__1390"/>
      <sheetName val="[Book1.xls][Book1.xls]d_m__1391"/>
      <sheetName val="[Book1.xls][Book1.xls]d_m__1392"/>
      <sheetName val="[Book1.xls][Book1.xls]d_m__1393"/>
      <sheetName val="[Book1.xls][Book1.xls]d_m__1394"/>
      <sheetName val="[Book1.xls][Book1.xls]d_m__1395"/>
      <sheetName val="[Book1.xls][Book1.xls]d_m__1396"/>
      <sheetName val="[Book1.xls][Book1.xls]d_m__1397"/>
      <sheetName val="[Book1.xls][Book1.xls]d_m__1398"/>
      <sheetName val="[Book1.xls][Book1.xls]d_m__1399"/>
      <sheetName val="[Book1.xls][Book1.xls]d_m__1400"/>
      <sheetName val="[Book1.xls][Book1.xls]d_m__1401"/>
      <sheetName val="[Book1.xls][Book1.xls]d_m__1402"/>
      <sheetName val="[Book1.xls][Book1.xls]d_m__1403"/>
      <sheetName val="[Book1.xls][Book1.xls]d_m__1404"/>
      <sheetName val="[Book1.xls][Book1.xls]d_m__1405"/>
      <sheetName val="[Book1.xls][Book1.xls]d_m__1406"/>
      <sheetName val="[Book1.xls][Book1.xls]d_m__1407"/>
      <sheetName val="[Book1.xls][Book1.xls]d_m__1408"/>
      <sheetName val="[Book1.xls][Book1.xls]d_m__1415"/>
      <sheetName val="[Book1.xls][Book1.xls]d_m__1416"/>
      <sheetName val="[Book1.xls][Book1.xls]d_m__1417"/>
      <sheetName val="[Book1.xls][Book1.xls]d_m__1418"/>
      <sheetName val="[Book1.xls][Book1.xls]d_m__1429"/>
      <sheetName val="[Book1.xls][Book1.xls]d_m__1430"/>
      <sheetName val="[Book1.xls][Book1.xls]d_m__1433"/>
      <sheetName val="[Book1.xls][Book1.xls]d_m__1431"/>
      <sheetName val="[Book1.xls][Book1.xls]d_m__1432"/>
      <sheetName val="[Book1.xls][Book1.xls]d_m__1434"/>
      <sheetName val="[Book1.xls][Book1.xls]d_m__1425"/>
      <sheetName val="[Book1.xls][Book1.xls]d_m__1426"/>
      <sheetName val="[Book1.xls][Book1.xls]d_m__1427"/>
      <sheetName val="[Book1.xls][Book1.xls]d_m__1428"/>
      <sheetName val="[Book1.xls][Book1.xls]d_m__1435"/>
      <sheetName val="[Book1.xls][Book1.xls]d_m__1436"/>
      <sheetName val="[Book1.xls][Book1.xls]d_m__1447"/>
      <sheetName val="[Book1.xls][Book1.xls]d_m__1448"/>
      <sheetName val="[Book1.xls][Book1.xls]d_m__1451"/>
      <sheetName val="[Book1.xls][Book1.xls]d_m__1449"/>
      <sheetName val="[Book1.xls][Book1.xls]d_m__1450"/>
      <sheetName val="[Book1.xls][Book1.xls]d_m__1452"/>
      <sheetName val="[Book1.xls][Book1.xls]d_m__1437"/>
      <sheetName val="[Book1.xls][Book1.xls]d_m__1438"/>
      <sheetName val="[Book1.xls][Book1.xls]d_m__1439"/>
      <sheetName val="[Book1.xls][Book1.xls]d_m__1440"/>
      <sheetName val="[Book1.xls][Book1.xls]d_m__1441"/>
      <sheetName val="[Book1.xls][Book1.xls]d_m__1442"/>
      <sheetName val="[Book1.xls][Book1.xls]d_m__1443"/>
      <sheetName val="[Book1.xls][Book1.xls]d_m__1444"/>
      <sheetName val="[Book1.xls][Book1.xls]d_m__1445"/>
      <sheetName val="[Book1.xls][Book1.xls]d_m__1446"/>
      <sheetName val="[Book1.xls][Book1.xls]d_m__1453"/>
      <sheetName val="[Book1.xls][Book1.xls]d_m__1454"/>
      <sheetName val="[Book1.xls][Book1.xls]d_m__1455"/>
      <sheetName val="[Book1.xls][Book1.xls]d_m__1456"/>
      <sheetName val="[Book1.xls][Book1.xls]d_m__1461"/>
      <sheetName val="[Book1.xls][Book1.xls]d_m__1462"/>
      <sheetName val="[Book1.xls][Book1.xls]d_m__1457"/>
      <sheetName val="[Book1.xls][Book1.xls]d_m__1458"/>
      <sheetName val="[Book1.xls][Book1.xls]d_m__1459"/>
      <sheetName val="[Book1.xls][Book1.xls]d_m__1460"/>
      <sheetName val="[Book1.xls][Book1.xls]d_m__1463"/>
      <sheetName val="[Book1.xls][Book1.xls]d_m__1464"/>
      <sheetName val="[Book1.xls][Book1.xls]d_m__1465"/>
      <sheetName val="[Book1.xls][Book1.xls]d_m__1466"/>
      <sheetName val="[Book1.xls][Book1.xls]d_m__1503"/>
      <sheetName val="[Book1.xls][Book1.xls]d_m__1489"/>
      <sheetName val="[Book1.xls][Book1.xls]d_m__1490"/>
      <sheetName val="[Book1.xls][Book1.xls]d_m__1504"/>
      <sheetName val="[Book1.xls][Book1.xls]d_m__1475"/>
      <sheetName val="[Book1.xls][Book1.xls]d_m__1476"/>
      <sheetName val="[Book1.xls][Book1.xls]d_m__1477"/>
      <sheetName val="[Book1.xls][Book1.xls]d_m__1478"/>
      <sheetName val="[Book1.xls][Book1.xls]d_m__1479"/>
      <sheetName val="[Book1.xls][Book1.xls]d_m__1480"/>
      <sheetName val="[Book1.xls][Book1.xls]d_m__1481"/>
      <sheetName val="[Book1.xls][Book1.xls]d_m__1482"/>
      <sheetName val="[Book1.xls][Book1.xls]d_m__1483"/>
      <sheetName val="[Book1.xls][Book1.xls]d_m__1484"/>
      <sheetName val="[Book1.xls][Book1.xls]d_m__1485"/>
      <sheetName val="[Book1.xls][Book1.xls]d_m__1486"/>
      <sheetName val="[Book1.xls][Book1.xls]d_m__1515"/>
      <sheetName val="[Book1.xls][Book1.xls]d_m__1505"/>
      <sheetName val="[Book1.xls][Book1.xls]d_m__1506"/>
      <sheetName val="[Book1.xls][Book1.xls]d_m__1516"/>
      <sheetName val="[Book1.xls][Book1.xls]d_m__1491"/>
      <sheetName val="[Book1.xls][Book1.xls]d_m__1492"/>
      <sheetName val="[Book1.xls][Book1.xls]d_m__1493"/>
      <sheetName val="[Book1.xls][Book1.xls]d_m__1494"/>
      <sheetName val="[Book1.xls][Book1.xls]d_m__1495"/>
      <sheetName val="[Book1.xls][Book1.xls]d_m__1496"/>
      <sheetName val="[Book1.xls][Book1.xls]d_m__1497"/>
      <sheetName val="[Book1.xls][Book1.xls]d_m__1498"/>
      <sheetName val="[Book1.xls][Book1.xls]d_m__1499"/>
      <sheetName val="[Book1.xls][Book1.xls]d_m__1500"/>
      <sheetName val="[Book1.xls][Book1.xls]d_m__1501"/>
      <sheetName val="[Book1.xls][Book1.xls]d_m__1502"/>
      <sheetName val="[Book1.xls][Book1.xls]d_m__1507"/>
      <sheetName val="[Book1.xls][Book1.xls]d_m__1508"/>
      <sheetName val="[Book1.xls][Book1.xls]d_m__1509"/>
      <sheetName val="[Book1.xls][Book1.xls]d_m__1510"/>
      <sheetName val="[Book1.xls][Book1.xls]d_m__1511"/>
      <sheetName val="[Book1.xls][Book1.xls]d_m__1512"/>
      <sheetName val="[Book1.xls][Book1.xls]d_m__1513"/>
      <sheetName val="[Book1.xls][Book1.xls]d_m__1514"/>
      <sheetName val="[Book1.xls][Book1.xls]d_m__1529"/>
      <sheetName val="[Book1.xls][Book1.xls]d_m__1530"/>
      <sheetName val="[Book1.xls][Book1.xls]d_m__1531"/>
      <sheetName val="[Book1.xls][Book1.xls]d_m__1532"/>
      <sheetName val="[Book1.xls][Book1.xls]d_m__1533"/>
      <sheetName val="[Book1.xls][Book1.xls]d_m__1534"/>
      <sheetName val="[Book1.xls][Book1.xls]d_m__1537"/>
      <sheetName val="[Book1.xls][Book1.xls]d_m__1538"/>
      <sheetName val="[Book1.xls][Book1.xls]d_m__1535"/>
      <sheetName val="[Book1.xls][Book1.xls]d_m__1536"/>
      <sheetName val="[Book1.xls][Book1.xls]d_m__1539"/>
      <sheetName val="[Book1.xls][Book1.xls]d_m__1540"/>
      <sheetName val="[Book1.xls][Book1.xls]d_m__1541"/>
      <sheetName val="[Book1.xls][Book1.xls]d_m__1542"/>
      <sheetName val="[Book1.xls][Book1.xls]d_m__1545"/>
      <sheetName val="[Book1.xls][Book1.xls]d_m__1547"/>
      <sheetName val="[Book1.xls][Book1.xls]d_m__1546"/>
      <sheetName val="[Book1.xls][Book1.xls]d_m__1548"/>
      <sheetName val="[Book1.xls]B2dd_mm_yyyy_____158"/>
      <sheetName val="[Book1.xls]d_m_yy_x005f_x0000__x0_246"/>
      <sheetName val="[Book1.xls]B2dd_mm_yyyy_____159"/>
      <sheetName val="[Book1.xls]B2dd_mm_yyyy_____160"/>
      <sheetName val="[Book1.xls]B2dd_mm_yyyy_____161"/>
      <sheetName val="[Book1.xls]B2dd_mm_yyyy_____162"/>
      <sheetName val="[Book1.xls][Book1.xls]d_m__1549"/>
      <sheetName val="[Book1.xls][Book1.xls]d_m__1550"/>
      <sheetName val="[Book1.xls][Book1.xls]d_m__1551"/>
      <sheetName val="[Book1.xls][Book1.xls]d_m__1552"/>
      <sheetName val="[Book1.xls]B2dd_mm_yyyy_____163"/>
      <sheetName val="[Book1.xls][Book1.xls]d_m__1553"/>
      <sheetName val="[Book1.xls]d_m_yy_x005f_x0000__x0_247"/>
      <sheetName val="[Book1.xls][Book1.xls]d_m__1554"/>
      <sheetName val="[Book1.xls][Book1.xls]d_m__1575"/>
      <sheetName val="[Book1.xls][Book1.xls]d_m__1576"/>
      <sheetName val="[Book1.xls][Book1.xls]d_m__1577"/>
      <sheetName val="[Book1.xls][Book1.xls]d_m__1578"/>
      <sheetName val="[Book1.xls]B2dd_mm_yyyy_____169"/>
      <sheetName val="[Book1.xls][Book1.xls]d_m__1579"/>
      <sheetName val="[Book1.xls]d_m_yy_x005f_x0000__x0_253"/>
      <sheetName val="[Book1.xls][Book1.xls]d_m__1580"/>
      <sheetName val="[Book1.xls][Book1.xls]d_m__1555"/>
      <sheetName val="[Book1.xls][Book1.xls]d_m__1556"/>
      <sheetName val="[Book1.xls][Book1.xls]d_m__1557"/>
      <sheetName val="[Book1.xls][Book1.xls]d_m__1558"/>
      <sheetName val="[Book1.xls]B2dd_mm_yyyy_____164"/>
      <sheetName val="[Book1.xls]d_m_yy_x005f_x0000__x0_248"/>
      <sheetName val="[Book1.xls][Book1.xls]d_m__1559"/>
      <sheetName val="[Book1.xls][Book1.xls]d_m__1560"/>
      <sheetName val="[Book1.xls][Book1.xls]d_m__1561"/>
      <sheetName val="[Book1.xls][Book1.xls]d_m__1562"/>
      <sheetName val="[Book1.xls]B2dd_mm_yyyy_____165"/>
      <sheetName val="[Book1.xls]d_m_yy_x005f_x0000__x0_249"/>
      <sheetName val="[Book1.xls][Book1.xls]d_m__1563"/>
      <sheetName val="[Book1.xls][Book1.xls]d_m__1564"/>
      <sheetName val="[Book1.xls][Book1.xls]d_m__1565"/>
      <sheetName val="[Book1.xls][Book1.xls]d_m__1566"/>
      <sheetName val="[Book1.xls]B2dd_mm_yyyy_____166"/>
      <sheetName val="[Book1.xls]d_m_yy_x005f_x0000__x0_250"/>
      <sheetName val="[Book1.xls][Book1.xls]d_m__1567"/>
      <sheetName val="[Book1.xls][Book1.xls]d_m__1568"/>
      <sheetName val="[Book1.xls][Book1.xls]d_m__1569"/>
      <sheetName val="[Book1.xls][Book1.xls]d_m__1570"/>
      <sheetName val="[Book1.xls]B2dd_mm_yyyy_____167"/>
      <sheetName val="[Book1.xls]d_m_yy_x005f_x0000__x0_251"/>
      <sheetName val="[Book1.xls][Book1.xls]d_m__1571"/>
      <sheetName val="[Book1.xls][Book1.xls]d_m__1572"/>
      <sheetName val="[Book1.xls][Book1.xls]d_m__1573"/>
      <sheetName val="[Book1.xls][Book1.xls]d_m__1574"/>
      <sheetName val="[Book1.xls]B2dd_mm_yyyy_____168"/>
      <sheetName val="[Book1.xls]d_m_yy_x005f_x0000__x0_252"/>
      <sheetName val="[Book1.xls][Book1.xls]d_m__1581"/>
      <sheetName val="[Book1.xls][Book1.xls]d_m__1582"/>
      <sheetName val="[Book1.xls][Book1.xls]d_m__1583"/>
      <sheetName val="[Book1.xls][Book1.xls]d_m__1584"/>
      <sheetName val="KXV01"/>
      <sheetName val="광업소견적"/>
      <sheetName val="5_WIRE적용LIST"/>
      <sheetName val="Service_Parts_Rejects_(RPPM)"/>
      <sheetName val="Freight_Issues"/>
      <sheetName val="Carole_Worksheet_Table"/>
      <sheetName val="Fcst_Var"/>
      <sheetName val="Lastyr_Conv_Cost"/>
      <sheetName val="March_Conv_Cost"/>
      <sheetName val="March_Conv_Cost_2008"/>
      <sheetName val="March_EQU"/>
      <sheetName val="March_EQU_2008"/>
      <sheetName val="March_Var"/>
      <sheetName val="March_Var_2008"/>
      <sheetName val="RFQ_Instructions"/>
      <sheetName val="Quote_Cover_Page"/>
      <sheetName val="outbound_Oct"/>
      <sheetName val="Rejects_PPM"/>
      <sheetName val="Rate_(2)"/>
      <sheetName val="validation_1"/>
      <sheetName val="LTD_FY00"/>
      <sheetName val="BOM_Compile"/>
      <sheetName val="Program_Assumptions"/>
      <sheetName val="Input_Sheet"/>
      <sheetName val="21_실내기밀添1"/>
      <sheetName val="낙찰가비교"/>
      <sheetName val="등록의뢰"/>
      <sheetName val="열처리공정흐름도"/>
      <sheetName val="96예상,추정손익"/>
      <sheetName val="폐토수익화 "/>
      <sheetName val="종합일지"/>
      <sheetName val="STRAIGHT"/>
      <sheetName val="⾗Ǆ⾗ㄨぽ㞄⾇L⾗ㄨぽ_x0008__x0008_ကݚ_x0001__x0004__x0001__x0004_ î"/>
      <sheetName val="천안 제품 (2)"/>
      <sheetName val="2000 1월상순"/>
      <sheetName val="장기성매출채권"/>
      <sheetName val="A-1"/>
      <sheetName val="A-2"/>
      <sheetName val="B1"/>
      <sheetName val="B2"/>
      <sheetName val="B-3 "/>
      <sheetName val="제예금"/>
      <sheetName val="중간감사요약"/>
      <sheetName val="자료"/>
      <sheetName val="공사원가계산서 (2)"/>
      <sheetName val="확정내역"/>
      <sheetName val="미장(무단가내역)"/>
      <sheetName val="공사비기성내역서"/>
      <sheetName val="내역-88%"/>
      <sheetName val="표-88%"/>
      <sheetName val="내역-100%-갱문만"/>
      <sheetName val="표-100%"/>
      <sheetName val="청구서1"/>
      <sheetName val="청구서2"/>
      <sheetName val="예금구좌"/>
      <sheetName val="각서"/>
      <sheetName val="입금동의서"/>
      <sheetName val="선금사용계획"/>
      <sheetName val="총체내역"/>
      <sheetName val="사진(속지)"/>
      <sheetName val="총체(왕)"/>
      <sheetName val="영산대교 (2)"/>
      <sheetName val="연약지반"/>
      <sheetName val="영산대교"/>
      <sheetName val="일반교량"/>
      <sheetName val="오룔터널"/>
      <sheetName val="부대공"/>
      <sheetName val="준공요약서"/>
      <sheetName val="공사비요약 "/>
      <sheetName val="사진(갑지)"/>
      <sheetName val="지형도"/>
      <sheetName val="기성현황"/>
      <sheetName val="기성현황 (2)"/>
      <sheetName val="02(9.6)"/>
      <sheetName val="대비표(A3)(최종일까)"/>
      <sheetName val="BLOCK 검사장 배치2"/>
      <sheetName val="code부여 (2)"/>
      <sheetName val="업로드용 (2)"/>
      <sheetName val="PROTO"/>
      <sheetName val="Chart"/>
      <sheetName val="dd mmmm yyyy???赶?_x0003__x0016_[$-0409]hh_2"/>
      <sheetName val="INPUT"/>
      <sheetName val="효과금액비교"/>
      <sheetName val="[Book1.xls][Book1.xls]d_m__1585"/>
      <sheetName val="[Book1.xls][Book1.xls]d_m__1589"/>
      <sheetName val="[Book1.xls][Book1.xls]d_m__1586"/>
      <sheetName val="[Book1.xls][Book1.xls]d_m__1587"/>
      <sheetName val="[Book1.xls][Book1.xls]d_m__1588"/>
      <sheetName val="[Book1.xls][Book1.xls]d_m__1590"/>
      <sheetName val="[Book1.xls][Book1.xls]d_m__1591"/>
      <sheetName val="[Book1.xls][Book1.xls]d_m__1592"/>
      <sheetName val="[Book1.xls][Book1.xls]d_m__1593"/>
      <sheetName val="[Book1.xls][Book1.xls]d_m__1595"/>
      <sheetName val="[Book1.xls][Book1.xls]d_m__1594"/>
      <sheetName val="[Book1.xls][Book1.xls]d_m__1600"/>
      <sheetName val="[Book1.xls][Book1.xls]d_m__1596"/>
      <sheetName val="[Book1.xls][Book1.xls]d_m__1597"/>
      <sheetName val="[Book1.xls][Book1.xls]d_m__1598"/>
      <sheetName val="[Book1.xls][Book1.xls]d_m__1599"/>
      <sheetName val="[Book1.xls][Book1.xls]d_m__1601"/>
      <sheetName val="[Book1.xls][Book1.xls]d_m__1605"/>
      <sheetName val="[Book1.xls][Book1.xls]d_m__1602"/>
      <sheetName val="[Book1.xls][Book1.xls]d_m__1603"/>
      <sheetName val="[Book1.xls][Book1.xls]d_m__1604"/>
      <sheetName val="[Book1.xls][Book1.xls]d_m__1606"/>
      <sheetName val="[Book1.xls][Book1.xls]d_m__1607"/>
      <sheetName val="[Book1.xls][Book1.xls]d_m__1609"/>
      <sheetName val="[Book1.xls][Book1.xls]d_m__1608"/>
      <sheetName val="[Book1.xls][Book1.xls]d_m__1610"/>
      <sheetName val="[Book1.xls][Book1.xls]d_m__1616"/>
      <sheetName val="[Book1.xls][Book1.xls]d_m__1611"/>
      <sheetName val="[Book1.xls][Book1.xls]d_m__1612"/>
      <sheetName val="[Book1.xls][Book1.xls]d_m__1613"/>
      <sheetName val="[Book1.xls][Book1.xls]d_m__1614"/>
      <sheetName val="[Book1.xls][Book1.xls]d_m__1615"/>
      <sheetName val="[Book1.xls]d_m_yy_____10100_923"/>
      <sheetName val="[Book1.xls]d_m_yy_____10100_924"/>
      <sheetName val="[Book1.xls]d_m_yy_____10100_925"/>
      <sheetName val="[Book1.xls]d_m_yy_____10100_926"/>
      <sheetName val="[Book1.xls]d_m_yy_____10100_927"/>
      <sheetName val="[Book1.xls]d_m_yy_____10100_940"/>
      <sheetName val="[Book1.xls]d_m_yy_____10100_941"/>
      <sheetName val="[Book1.xls]d_m_yy_____10100_932"/>
      <sheetName val="[Book1.xls]d_m_yy_____10100_933"/>
      <sheetName val="[Book1.xls][Book1.xls]d_m__1620"/>
      <sheetName val="[Book1.xls][Book1.xls]d_m__1617"/>
      <sheetName val="[Book1.xls]d_m_yy_____10100_928"/>
      <sheetName val="[Book1.xls]d_m_yy_____10100_929"/>
      <sheetName val="[Book1.xls][Book1.xls]d_m__1618"/>
      <sheetName val="[Book1.xls]d_m_yy_____10100_930"/>
      <sheetName val="[Book1.xls]d_m_yy_____10100_931"/>
      <sheetName val="[Book1.xls][Book1.xls]d_m__1619"/>
      <sheetName val="[Book1.xls]d_m_yy_____10100_934"/>
      <sheetName val="[Book1.xls]d_m_yy_____10100_935"/>
      <sheetName val="[Book1.xls]d_m_yy_____10100_936"/>
      <sheetName val="[Book1.xls]d_m_yy_____10100_937"/>
      <sheetName val="[Book1.xls]d_m_yy_____10100_938"/>
      <sheetName val="[Book1.xls]d_m_yy_____10100_939"/>
      <sheetName val="[Book1.xls]d_m_yy_____10100_942"/>
      <sheetName val="[Book1.xls]d_m_yy_____10100_943"/>
      <sheetName val="[Book1.xls][Book1.xls]d_m__1622"/>
      <sheetName val="[Book1.xls][Book1.xls]d_m__1621"/>
      <sheetName val="ﾁｮｺ停回数"/>
      <sheetName val="ﾁｮｺ停時間"/>
      <sheetName val="88390-A5000"/>
      <sheetName val="89331-A5000"/>
      <sheetName val="▶첨부1(SCUFF)"/>
      <sheetName val="89971-A5000"/>
      <sheetName val="S50 "/>
      <sheetName val="철판인상"/>
      <sheetName val="SPO용접재료비 "/>
      <sheetName val="스크랩(99→120)"/>
      <sheetName val="스크랩(120→220)"/>
      <sheetName val="0.FOG LED ASSY"/>
      <sheetName val="FRT FOG 원가계산서"/>
      <sheetName val="1~62"/>
      <sheetName val="Parametrs"/>
      <sheetName val="TB"/>
      <sheetName val="Raw"/>
      <sheetName val="[Book1.xls]d_m_yy_____10100_944"/>
      <sheetName val="[Book1.xls]d_m_yy_____10100_945"/>
      <sheetName val="[Book1.xls]d_m_yy_____10100_946"/>
      <sheetName val="[Book1.xls]d_m_yy_____10100_947"/>
      <sheetName val="[Book1.xls][Book1.xls]d_m__1623"/>
      <sheetName val="[Book1.xls][Book1.xls]d_m__1624"/>
      <sheetName val="공장3월 종합"/>
      <sheetName val="[Book1.xls]d_m_yy_____10100_948"/>
      <sheetName val="[Book1.xls]d_m_yy_____10100_949"/>
      <sheetName val="[Book1.xls]d_m_yy_____10100_950"/>
      <sheetName val="[Book1.xls]d_m_yy_____10100_951"/>
      <sheetName val="[Book1.xls][Book1.xls]d_m__1625"/>
      <sheetName val="カチオン・コストテーブル"/>
      <sheetName val="▶첨부1"/>
      <sheetName val="양식-금형"/>
      <sheetName val="[Book1.xls]d_m_yy_____10100_954"/>
      <sheetName val="[Book1.xls]d_m_yy_____10100_955"/>
      <sheetName val="[Book1.xls]d_m_yy_____10100_952"/>
      <sheetName val="[Book1.xls]d_m_yy_____10100_953"/>
      <sheetName val="[Book1.xls]d_m_yy_____10100_956"/>
      <sheetName val="[Book1.xls]d_m_yy_____10100_957"/>
      <sheetName val="[Book1.xls][Book1.xls]d_m__1626"/>
      <sheetName val="REGORIAN_x0000_ր_x0000__x0002__x0009_GREGORIAN_x0000__x0005_HIJRI_x0000_哌"/>
      <sheetName val="REGORIAN?ր?_x0002__x0009_GREGORIAN?_x0005_HIJRI?哌"/>
      <sheetName val="REGORIAN_x0000_ր_x0002__x0009_GREGORIAN_x0000__x0005_HIJRI_x0000_哌_x0001_"/>
      <sheetName val="Ɛ_x0000__x0000_䳐믱_x0000__x0000__x0000__x0000__x0009__x000d_Ā_x0008__x0007__x0000__x0006__x0000_狜Ĝ쀤_x0000_"/>
      <sheetName val="Ɛ_x0000__x0000_䳐믱_x0000__x0000__x0000__x0000__x0009__x000d__x0000__x0008_ǀ믥힨믪ꇸ쀫_x0001_"/>
      <sheetName val="Ɛ_x0000__x0000_䳐믱_x0000__x0000__x0000__x0000__x0009__x000a_Ā_x0008__x0007__x0000__x0006__x0000_狜Ĝ쀤_x0000_"/>
      <sheetName val="Ɛ_x0000__x0000_䳐믱_x0000__x0000__x0000__x0000__x0009__x000a__x0000__x0008_ǀ믥힨믪ꇸ쀫_x0001_"/>
      <sheetName val="_x0000__x0000_矏_x0000__x0000__x0000__x0000__x0000__x0000__x0000__x0000_࿠벒_x0000__x0000__x0000__x0000_М_x000d__x0000__x0009_턈벒릨뱩К_x0002__x0000__x000c_턈"/>
      <sheetName val="REGORIAN_ր__x0002__x0009_GREGORIAN__x0005_HIJRI_哌"/>
      <sheetName val="_x0000__x0009__x0000_¸"/>
      <sheetName val="??矏????????࿠벒????М_x000d_?_x0009_턈벒릨뱩К_x0002_?_x000c_턈"/>
      <sheetName val="_x0000__x0000_矏_x0000__x0000__x0000__x0000__x0000__x0000__x0000__x0000_࿠벒_x0000__x0000__x0000__x0000_М_x000a__x0000__x0009_턈벒릨뱩К_x0002__x0000__x000c_턈"/>
      <sheetName val="???_x0000__x0000__x0000__x0000__x0000__x0000__x0000__x0000__x0000__x0009__x0000_Ԉ֜_x0000__x0004__x0000__x0000__x0000__x0000__x0000__x0000_婨֜_x0000__x0000__x0000__x0000__x0000_"/>
      <sheetName val="Ɛ??䳐믱????_x0009__x000d_Ā_x0008__x0007_?_x0006_?狜Ĝ쀤?"/>
      <sheetName val="Ɛ??䳐믱????_x0009__x000d_?_x0008_ǀ믥힨믪ꇸ쀫_x0001_"/>
      <sheetName val="__矏________࿠벒____М_x000d___x0009_턈벒릨뱩К_x0002___x000c_턈"/>
      <sheetName val="REGORIAN?ր_x0002__x0009_GREGORIAN?_x0005_HIJRI?哌_x0001_"/>
      <sheetName val="탭을 즐겨찾기에 추가(&amp;T)..._x0000__x0000__x0000__x0002__x0007_Ā_x0009_㌣㜲㤶묀_x0005__x0002_"/>
      <sheetName val="??矏????????࿠벒????М_x000a_?_x0009_턈벒릨뱩К_x0002_?_x000c_턈"/>
      <sheetName val="[Book1.xls]d_m_yy_____10100_967"/>
      <sheetName val="[Book1.xls]d_m_yy_____10100_968"/>
      <sheetName val="[Book1.xls]oPro_DOS_____wq1_455"/>
      <sheetName val="[Book1.xls][Book1.xls]d_m__1627"/>
      <sheetName val="[Book1.xls]d_m_yy_____10100_965"/>
      <sheetName val="[Book1.xls]d_m_yy_____10100_966"/>
      <sheetName val="[Book1.xls]oPro_DOS_____wq1_454"/>
      <sheetName val="[Book1.xls]oPro_DOS_____wq1_433"/>
      <sheetName val="[Book1.xls]oPro_DOS_____wq1_429"/>
      <sheetName val="[Book1.xls]oPro_DOS_____wq1_430"/>
      <sheetName val="[Book1.xls]oPro_DOS_____wq1_431"/>
      <sheetName val="[Book1.xls]oPro_DOS_____wq1_432"/>
      <sheetName val="[Book1.xls]oPro_DOS_____wq1_434"/>
      <sheetName val="[Book1.xls]oPro_DOS_____wq1_439"/>
      <sheetName val="[Book1.xls]oPro_DOS_____wq1_435"/>
      <sheetName val="[Book1.xls]oPro_DOS_____wq1_436"/>
      <sheetName val="[Book1.xls]oPro_DOS_____wq1_437"/>
      <sheetName val="[Book1.xls]oPro_DOS_____wq1_438"/>
      <sheetName val="[Book1.xls]oPro_DOS_____wq1_441"/>
      <sheetName val="[Book1.xls]oPro_DOS_____wq1_440"/>
      <sheetName val="[Book1.xls]oPro_DOS_____wq1_442"/>
      <sheetName val="[Book1.xls]oPro_DOS_____wq1_451"/>
      <sheetName val="[Book1.xls]oPro_DOS_____wq1_444"/>
      <sheetName val="[Book1.xls]oPro_DOS_____wq1_443"/>
      <sheetName val="[Book1.xls]oPro_DOS_____wq1_450"/>
      <sheetName val="[Book1.xls]oPro_DOS_____wq1_445"/>
      <sheetName val="[Book1.xls]oPro_DOS_____wq1_446"/>
      <sheetName val="[Book1.xls]oPro_DOS_____wq1_447"/>
      <sheetName val="[Book1.xls]oPro_DOS_____wq1_448"/>
      <sheetName val="[Book1.xls]oPro_DOS_____wq1_449"/>
      <sheetName val="[Book1.xls]d_m_yy_____10100_959"/>
      <sheetName val="[Book1.xls]d_m_yy_____10100_960"/>
      <sheetName val="[Book1.xls]d_m_yy_____10100_958"/>
      <sheetName val="[Book1.xls]d_m_yy_____10100_961"/>
      <sheetName val="[Book1.xls]d_m_yy_____10100_962"/>
      <sheetName val="[Book1.xls]oPro_DOS_____wq1_452"/>
      <sheetName val="[Book1.xls]d_m_yy_____10100_963"/>
      <sheetName val="[Book1.xls]d_m_yy_____10100_964"/>
      <sheetName val="[Book1.xls]oPro_DOS_____wq1_453"/>
      <sheetName val="REGORIAN_x005f_x0000_ր_x005f_x0000__x005f_x0002__"/>
      <sheetName val="REGORIAN_x005f_x0000_ր_x005f_x0000__x005f_x0002_ "/>
      <sheetName val="REGORIAN_x005f_x005f_x005f_x0000_ր_x005f_x005f_x0"/>
      <sheetName val="REGORIANր_x0002__"/>
      <sheetName val="REGORIANր_x0002_ "/>
      <sheetName val="Sheet1ˆŒ_x0004_ ǅ_x0001_ˆ&lt;BOOK1.XLS_Shee"/>
      <sheetName val="Sheet1_x0004_ ǅ_x0001_&lt;BOOK1.XLS_Sh"/>
      <sheetName val="dd mmmm yyyy赶_x0003__x0016__$-0409_hh_m"/>
      <sheetName val="Sheet1ˆŒ_x0004_ ǅ_x0001_ˆ&lt;BOOK1.XLS_Sh"/>
      <sheetName val="dddd, dd&quot; de &quot;mmmm&quot; de &quot;yyyy&quot;_"/>
      <sheetName val="[Book1.xls]d_m_yy_____1010_1008"/>
      <sheetName val="[Book1.xls]d_m_yy_____1010_1009"/>
      <sheetName val="[Book1.xls]oPro_DOS_____wq1_478"/>
      <sheetName val="[Book1.xls][Book1.xls]d_m__1630"/>
      <sheetName val="[Book1.xls][Book1.xls]d_m__1631"/>
      <sheetName val="[Book1.xls]d_m_yy_____10100_976"/>
      <sheetName val="[Book1.xls]d_m_yy_____10100_977"/>
      <sheetName val="[Book1.xls]oPro_DOS_____wq1_462"/>
      <sheetName val="[Book1.xls]d_m_yy_____10100_969"/>
      <sheetName val="[Book1.xls]oPro_DOS_____wq1_458"/>
      <sheetName val="[Book1.xls]oPro_DOS_____wq1_456"/>
      <sheetName val="[Book1.xls]oPro_DOS_____wq1_457"/>
      <sheetName val="[Book1.xls]d_m_yy_____10100_972"/>
      <sheetName val="[Book1.xls]d_m_yy_____10100_973"/>
      <sheetName val="[Book1.xls]oPro_DOS_____wq1_460"/>
      <sheetName val="[Book1.xls]d_m_yy_____10100_970"/>
      <sheetName val="[Book1.xls]d_m_yy_____10100_971"/>
      <sheetName val="[Book1.xls]oPro_DOS_____wq1_459"/>
      <sheetName val="[Book1.xls]d_m_yy_____10100_974"/>
      <sheetName val="[Book1.xls]d_m_yy_____10100_975"/>
      <sheetName val="[Book1.xls]oPro_DOS_____wq1_461"/>
      <sheetName val="[Book1.xls]d_m_yy_____10100_982"/>
      <sheetName val="[Book1.xls]d_m_yy_____10100_983"/>
      <sheetName val="[Book1.xls]oPro_DOS_____wq1_465"/>
      <sheetName val="[Book1.xls]d_m_yy_____10100_978"/>
      <sheetName val="[Book1.xls]d_m_yy_____10100_979"/>
      <sheetName val="[Book1.xls]oPro_DOS_____wq1_463"/>
      <sheetName val="[Book1.xls]d_m_yy_____10100_980"/>
      <sheetName val="[Book1.xls]d_m_yy_____10100_981"/>
      <sheetName val="[Book1.xls]oPro_DOS_____wq1_464"/>
      <sheetName val="[Book1.xls]d_m_yy_____10100_984"/>
      <sheetName val="[Book1.xls]d_m_yy_____10100_985"/>
      <sheetName val="[Book1.xls]oPro_DOS_____wq1_466"/>
      <sheetName val="[Book1.xls]d_m_yy_____10100_986"/>
      <sheetName val="[Book1.xls]d_m_yy_____10100_987"/>
      <sheetName val="[Book1.xls]oPro_DOS_____wq1_467"/>
      <sheetName val="[Book1.xls]d_m_yy_____10100_988"/>
      <sheetName val="[Book1.xls]d_m_yy_____10100_989"/>
      <sheetName val="[Book1.xls]oPro_DOS_____wq1_468"/>
      <sheetName val="[Book1.xls]d_m_yy_____10100_992"/>
      <sheetName val="[Book1.xls]d_m_yy_____10100_993"/>
      <sheetName val="[Book1.xls]oPro_DOS_____wq1_470"/>
      <sheetName val="[Book1.xls]d_m_yy_____10100_990"/>
      <sheetName val="[Book1.xls]d_m_yy_____10100_991"/>
      <sheetName val="[Book1.xls]oPro_DOS_____wq1_469"/>
      <sheetName val="[Book1.xls]d_m_yy_____10100_994"/>
      <sheetName val="[Book1.xls]d_m_yy_____10100_995"/>
      <sheetName val="[Book1.xls]oPro_DOS_____wq1_471"/>
      <sheetName val="[Book1.xls]d_m_yy_____10100_996"/>
      <sheetName val="[Book1.xls]d_m_yy_____10100_997"/>
      <sheetName val="[Book1.xls]oPro_DOS_____wq1_472"/>
      <sheetName val="[Book1.xls]d_m_yy_____10100_998"/>
      <sheetName val="[Book1.xls]d_m_yy_____10100_999"/>
      <sheetName val="[Book1.xls]oPro_DOS_____wq1_473"/>
      <sheetName val="[Book1.xls]d_m_yy_____1010_1000"/>
      <sheetName val="[Book1.xls]d_m_yy_____1010_1001"/>
      <sheetName val="[Book1.xls]oPro_DOS_____wq1_474"/>
      <sheetName val="[Book1.xls]d_m_yy_____1010_1002"/>
      <sheetName val="[Book1.xls]d_m_yy_____1010_1003"/>
      <sheetName val="[Book1.xls]oPro_DOS_____wq1_475"/>
      <sheetName val="주재료비"/>
      <sheetName val="[Book1.xls]d_m_yy_____1010_1004"/>
      <sheetName val="[Book1.xls]d_m_yy_____1010_1005"/>
      <sheetName val="[Book1.xls]oPro_DOS_____wq1_476"/>
      <sheetName val="[Book1.xls]d_m_yy_____1010_1006"/>
      <sheetName val="[Book1.xls]d_m_yy_____1010_1007"/>
      <sheetName val="[Book1.xls]oPro_DOS_____wq1_477"/>
      <sheetName val="[Book1.xls][Book1.xls]d_m__1628"/>
      <sheetName val="[Book1.xls][Book1.xls]d_m__1629"/>
      <sheetName val="KSM"/>
      <sheetName val="IF"/>
      <sheetName val="CF"/>
      <sheetName val="JIG"/>
      <sheetName val="[Book1.xls][Book1.xls]d_m__1635"/>
      <sheetName val="[Book1.xls][Book1.xls]d_m__1632"/>
      <sheetName val="[Book1.xls][Book1.xls]d_m__1633"/>
      <sheetName val="[Book1.xls][Book1.xls]d_m__1634"/>
      <sheetName val="[Book1.xls]oPro_DOS_____wq1_525"/>
      <sheetName val="[Book1.xls]oPro_DOS_____wq1_507"/>
      <sheetName val="[Book1.xls]oPro_DOS_____wq1_502"/>
      <sheetName val="[Book1.xls]oPro_DOS_____wq1_501"/>
      <sheetName val="소자분류"/>
      <sheetName val="CC Down load 0716"/>
      <sheetName val="CC_Down_load_0716"/>
      <sheetName val="JP_GP_UP통합"/>
      <sheetName val="内销1~8"/>
      <sheetName val="04"/>
      <sheetName val="[Book1.xls][Book1.xls]d/m/yy_x0"/>
      <sheetName val="[Book1.xls]d/m/yy_x005f_x0000__x005f_x0013_"/>
      <sheetName val="[Book1.xls]dd_mmmm_yyyy赶[$-0409"/>
      <sheetName val="[Book1.xls][Book1.xls]d/m/yy[$-"/>
      <sheetName val="납품-환입"/>
      <sheetName val="FOAMscrap"/>
      <sheetName val="SKINscrap"/>
      <sheetName val="PROCEDURE_LIST"/>
      <sheetName val="4月实绩"/>
      <sheetName val="3月实绩"/>
      <sheetName val="生产计划"/>
      <sheetName val="FBM분석종합 (2)"/>
      <sheetName val="('21년 8월 마감) 원소재가"/>
      <sheetName val="완성차 미수금"/>
      <sheetName val="실행에산"/>
      <sheetName val="이관내용"/>
      <sheetName val="BAL(이관)"/>
      <sheetName val="PRG"/>
      <sheetName val="二.POSITION.XLS"/>
      <sheetName val="Options"/>
      <sheetName val="31321-26000"/>
      <sheetName val="D_SAN"/>
      <sheetName val="square1"/>
      <sheetName val="85871-39000"/>
      <sheetName val="원가요약표"/>
      <sheetName val="4개월 재고BALANCE"/>
      <sheetName val="day"/>
      <sheetName val="[Book1.xls]oPro_DOS_____wq1_497"/>
      <sheetName val="[Book1.xls]oPro_DOS_____wq1_483"/>
      <sheetName val="[Book1.xls]oPro_DOS_____wq1_482"/>
      <sheetName val="[Book1.xls]oPro_DOS_____wq1_479"/>
      <sheetName val="[Book1.xls]oPro_DOS_____wq1_480"/>
      <sheetName val="[Book1.xls]oPro_DOS_____wq1_481"/>
      <sheetName val="[Book1.xls]oPro_DOS_____wq1_490"/>
      <sheetName val="[Book1.xls]oPro_DOS_____wq1_484"/>
      <sheetName val="[Book1.xls]oPro_DOS_____wq1_485"/>
      <sheetName val="[Book1.xls]oPro_DOS_____wq1_486"/>
      <sheetName val="[Book1.xls]oPro_DOS_____wq1_487"/>
      <sheetName val="[Book1.xls]oPro_DOS_____wq1_488"/>
      <sheetName val="[Book1.xls]oPro_DOS_____wq1_489"/>
      <sheetName val="[Book1.xls]oPro_DOS_____wq1_491"/>
      <sheetName val="[Book1.xls]oPro_DOS_____wq1_494"/>
      <sheetName val="[Book1.xls]oPro_DOS_____wq1_492"/>
      <sheetName val="[Book1.xls]oPro_DOS_____wq1_493"/>
      <sheetName val="[Book1.xls]oPro_DOS_____wq1_495"/>
      <sheetName val="[Book1.xls]oPro_DOS_____wq1_496"/>
      <sheetName val="[Book1.xls]oPro_DOS_____wq1_498"/>
      <sheetName val="[Book1.xls]oPro_DOS_____wq1_499"/>
      <sheetName val="[Book1.xls]oPro_DOS_____wq1_500"/>
      <sheetName val="bleĤģ서︁䋔_x0000__x0000_ࠀ匍찐ନ"/>
      <sheetName val="bleĤģ서︁䋔_x0000__x0000_怀찌ନ"/>
      <sheetName val="FULL _x0000__x0000__xda94_ଁ뚿_x0000_"/>
      <sheetName val="전산품_x0000_"/>
      <sheetName val="bleĤģ서︁䋔_x0000__x0000_ 팝찦ନ"/>
      <sheetName val="=C:=C:\Documents and Setting_x0005__x0000__x0000_"/>
      <sheetName val="중대형단퓾"/>
      <sheetName val="중대형단_x0000_"/>
      <sheetName val="비교원가(97040-3_x0000__x0000__x0005__x0000_呀"/>
      <sheetName val="_mdb___htm___html___pub_____이_2"/>
      <sheetName val="ble__________을________________2"/>
      <sheetName val="ble__________을________________3"/>
      <sheetName val="__하____인터넷_______이____________2"/>
      <sheetName val="___합_______WordArt___의_____텍__2"/>
      <sheetName val="__조_이_____환합_________을_흑백_이___2"/>
      <sheetName val="_T__________________________2"/>
      <sheetName val="Sheet1___x0004__ ǅ__x0001__&lt;BOOK1.ĀSheet"/>
      <sheetName val="蠀谀开Ѐ开 씀弁Ā开蠀㰀䈀伀伀䬀㄀⸀堀䰀匀开匀栀ἀĀbleĤģ"/>
      <sheetName val="_Recovered_SheetName_357_"/>
      <sheetName val="_Recovered_SheetName_358_"/>
      <sheetName val="_Recovered_SheetName_359_"/>
      <sheetName val="_Recovered_SheetName_360_"/>
      <sheetName val="_Recovered_SheetName_361_"/>
      <sheetName val="_Recovered_SheetName_362_"/>
      <sheetName val="_Recovered_SheetName_363_"/>
      <sheetName val="_Recovered_SheetName_355_"/>
      <sheetName val="_Recovered_SheetName_356_"/>
      <sheetName val="_Recovered_SheetName_381_"/>
      <sheetName val="bleĤģ서식을 ĨĥħĦ_률_x0005_"/>
      <sheetName val="Sheet1_ˆ"/>
      <sheetName val="_Recovered_SheetName_382_"/>
      <sheetName val="[Book1.xls]d_m_yy_x005f_x0000__x0_255"/>
      <sheetName val="[Book1.xls]d_m_yy_x005f_x0000__x0_254"/>
      <sheetName val="[Book1.xls]d_m_yy_x005f_x0000__x0_259"/>
      <sheetName val="[Book1.xls]d_m_yy_x005f_x0000__x0_257"/>
      <sheetName val="[Book1.xls]d_m_yy_x005f_x0000__x0_256"/>
      <sheetName val="[Book1.xls]d_m_yy_x005f_x0000__x0_258"/>
      <sheetName val="[Book1.xls]d_m_yy_x005f_x0000__x0_260"/>
      <sheetName val="[Book1.xls]d_m_yy_x005f_x0000__x0_261"/>
      <sheetName val="V. P.P.E &amp; Other"/>
      <sheetName val="1-C,D"/>
      <sheetName val="ENG油洩れ"/>
      <sheetName val="System"/>
      <sheetName val="기준코드"/>
      <sheetName val="DOM-競合車SPEC"/>
      <sheetName val="TEMP TORQUE"/>
      <sheetName val="T200대비 투자비내역"/>
      <sheetName val="LAY OUT (제2안)"/>
      <sheetName val="Process flow"/>
      <sheetName val="Process layout"/>
      <sheetName val="BA"/>
      <sheetName val="[Book1.xls][Book1.xls]d_m__1771"/>
      <sheetName val="[Book1.xls][Book1.xls]d_m__1772"/>
      <sheetName val="[Book1.xls][Book1.xls]d_m__1773"/>
      <sheetName val="[Book1.xls][Book1.xls]d_m__1774"/>
      <sheetName val="[Book1.xls]d_m_yy_x005f_x0000__x0_277"/>
      <sheetName val="[Book1.xls]B2dd_mm_yyyy_____221"/>
      <sheetName val="회색조 이미지로 변환합니다.Á_x0000_�䐆㌵ꠀ⺈⺏_x0000__x0000_ऀ_x0008_砀⺐"/>
      <sheetName val="회색조 이미지로 변환합니다._x0000__x0000_뀀䐊戵�㖋᐀㖓_x0000__x0000_ऀ_x0008_ꠀ㖓"/>
      <sheetName val="2_´ë¿Ü°ø¹®4"/>
      <sheetName val="bleĤģ_서식을_Ĩĥ_ħĦ_률_며_을_변경īĪ_용_ĭ3"/>
      <sheetName val="2__서명카드1"/>
      <sheetName val="bleĤģ서식을_ĨĥħĦ률며을_변경īĪ용ĭĬ_끌어_에"/>
      <sheetName val="cheeck_Score_January1"/>
      <sheetName val="Manufacturing_cost(total)1"/>
      <sheetName val="EX판매요약__1"/>
      <sheetName val="01_PL_(본사)_1"/>
      <sheetName val="NC_(판매구분)1"/>
      <sheetName val="Con_EBITDA1"/>
      <sheetName val="TM_CASE1"/>
      <sheetName val="Breakdown_quote1"/>
      <sheetName val="[Book1_xls][Book1_xls][Book1_x1"/>
      <sheetName val="[Book1_xls]d/m/yy1"/>
      <sheetName val="[Book1_xls][Book1_xls]d/m/yy1"/>
      <sheetName val="[Book1.xls]B2dd_mm_yyyy___117_2"/>
      <sheetName val="[Book1.xls][Book1_xls]d_m_yy__2"/>
      <sheetName val="[Book1.xls][Book1_xls]d_m_yy__3"/>
      <sheetName val="FTR_MACR@1"/>
      <sheetName val="FTR_MACR11"/>
      <sheetName val="FTR_MACR_1"/>
      <sheetName val="FTR_MACRk1"/>
      <sheetName val="1_개발개요1"/>
      <sheetName val="[Book1_xls]dd_mmmm_yyyy"/>
      <sheetName val="_x005f_x001E__&gt;N^n~®¾ÎÞî"/>
      <sheetName val="_x005f_x001E__&gt;N^n~Žž®¾ÎÞî"/>
      <sheetName val="Sheet1____x005f_x0004________ǅ_____"/>
      <sheetName val="Sheet1_ˆŒ_x005f_x0004___ǅ_x005f_x0001__ˆ&lt;BO"/>
      <sheetName val="Sheet1_ˆŒ__x005f_x0004___ǅ"/>
      <sheetName val="Sheet1__ˆŒ__x005f_x0004________ǅ_____"/>
      <sheetName val="Sheet1ˆŒ_x005f_x0004__ǅ_x005f_x0001_ˆ&lt;BOOK1"/>
      <sheetName val="Sheet1___x005f_x0004___ǅ__x005f_x0001__&lt;"/>
      <sheetName val="dd_mmmm_yyyy___赶__x005f_x0003__x005f_x0016_"/>
      <sheetName val="형명별_(백만원_단위_환율__1,100)"/>
      <sheetName val="Sheet1____ǅ__&lt;BO䀴糛堾"/>
      <sheetName val="Sheet1____ǅ__&lt;BO䀴糛堾㄀汳"/>
      <sheetName val="FTR_MACRX1"/>
      <sheetName val="FTR_MACRø1"/>
      <sheetName val="Sheet1_ˆŒ__ǅ_ˆ&lt;BOOK1_XLS_Shၥe"/>
      <sheetName val="_SR3차원단위_(3)1"/>
      <sheetName val="PT2층_"/>
      <sheetName val="부서별_진행계획(부평프레스)"/>
      <sheetName val="부서별_진행계획(Team용)"/>
      <sheetName val="_계산(&amp;E)________________중지(&amp;Aⴀॆ1"/>
      <sheetName val="0䤘Ɗ홨ྡÈ"/>
      <sheetName val="EMBLE"/>
      <sheetName val="OS_ASS'Y(전동식)"/>
      <sheetName val="상세_계산_내역"/>
      <sheetName val="dd_mmmm_yyyyက⭵␏⠢Ⰰ▉㐀▎ऀ저▎"/>
      <sheetName val="dd_mmmm_yyyy᠀晉␋✢尀ኍ搀ኒऀኒ"/>
      <sheetName val="dd_mmmm_yyyy⠀R萧䐢찀➉퐀➎ऀ栀➏"/>
      <sheetName val="탭을_즐겨찾기에_추가(&amp;T)___Ā ㌣㜲㤶묀"/>
      <sheetName val="[Book1_xls]B2dd_mm_yyyy_____1_2"/>
      <sheetName val="[Book1_xls]B2dd_mm_yyyy_____1_3"/>
      <sheetName val="dd_mmmm_yyyy砀烤䠂䚍草చ㼞瀀⑉"/>
      <sheetName val="dd_mmmm_yyyy砀烤䠂䚍ࠀ叏స㼞瀀⑉"/>
      <sheetName val="dd_mmmm_yyyy蠀摤㄂䁶堀ఞพえ"/>
      <sheetName val="Sheet1ˆŒ_ǅˆ&lt;B蠀瑤㄂偶䠀ꐼగᤞကፈ"/>
      <sheetName val="Sheet1ˆŒ_ǅˆ&lt;B蠀瑤㄂偶ꧥఢᤞကፈ"/>
      <sheetName val="dd_mmmm_yyyy蠀㄁쑶頀袪఑㼞䀀⑉"/>
      <sheetName val="dd_mmmm_yyyy㄁⡶退ధ숞뉈ऀ"/>
      <sheetName val="dd_mmmm_yyyy蠀塤㄂㑶㠀ᯆషⴞ怀ᩊ"/>
      <sheetName val="B_K작업분석11"/>
      <sheetName val="Sheet1?ˆŒ?_ǅ?ˆ&lt;BOOK1_XLS"/>
      <sheetName val="dd_mmmm_yyyy?赶[$-0409]hh:mm:s"/>
      <sheetName val="제조공정_16개_평가표"/>
      <sheetName val="탭을_즐겨찾기에_추가(&amp;T)___Ā_㌣㜲㤶묀"/>
      <sheetName val="수입검사관리대장_xls"/>
      <sheetName val="Documents_and_Settings\jhlim\My"/>
      <sheetName val="ppt_원인_및_대책"/>
      <sheetName val="JATO_Worksheet_-_Sheet_1"/>
      <sheetName val="Option_Report_-_Sheet_1"/>
      <sheetName val="Sheet1_ˆŒ__ǅ_ˆ&lt;BOOK1_XLS"/>
      <sheetName val="dd_mmmm_yyyy_赶_$-0409_hh_mm_s"/>
      <sheetName val="dd_mmmm_yyyy赶䙠ɡ☦Ŀᵠᶜ&quot;䲠"/>
      <sheetName val="dd_mmmm_yyyy赶䙠ɡ☦Ŀ曠㯩ᶜ&quot;䲠"/>
      <sheetName val="회색조_이미지로_변환합니다_倀뭝䐎崵⠀ら搀ゐऀゐ"/>
      <sheetName val="회색조_이미지로_변환합니다_ꀀ죞䐎ᘵ鐀ऀ⠀"/>
      <sheetName val="사용하십시오_인터넷_주소_'|'ꀀ麒됔촱욓ऀ"/>
      <sheetName val="사용하십시오_인터넷_주소_'|'堀돞됓촱욓ऀ"/>
      <sheetName val="회색조_이미지로_변환합니다_Á䐆㌵ꠀ⺈⺏ऀ砀⺐"/>
      <sheetName val="회색조_이미지로_변환합니다_뀀䐊戵㖋᐀㖓ऀꠀ㖓"/>
      <sheetName val="+TĀ믪Ā໦ȥ8蘕诠밖"/>
      <sheetName val="7_사양별_비교원가"/>
      <sheetName val="_x005f_x0005__x005f_x0003_x005f_x0005_"/>
      <sheetName val="dd_mmmm_yyyy砀盤䠁䲍퀀띹఍ṇ"/>
      <sheetName val="Sheet1_x005f_x0000_ˆŒ_x005f_x0004__x005f_x0000__ǅ"/>
      <sheetName val="bleĤģ서식을_ĨĥħĦ_x005f_x0000_률_x005f_x0000_며_x"/>
      <sheetName val="bleĤģ_x005f_x0000_서식을_Ĩĥ_x005f_x0000_ħĦ_x00"/>
      <sheetName val="dd_mmmm_yyyy_x005f_x0000__x005f_x0000__x000"/>
      <sheetName val="P#2_New_Po"/>
      <sheetName val="P#2_Old_Po"/>
      <sheetName val="P#2_Rec"/>
      <sheetName val="dd_mmmm_yyyy砀盤䠁䲍 功గṇ"/>
      <sheetName val="dd_mmmm_yyyy砀盤䠁䲍쀀鮈఍ṇ"/>
      <sheetName val="dd_mmmm_yyyy砀俤䠂▍怀⭯ఔ㠞뀀⥈"/>
      <sheetName val="dd_mmmm_yyyy砀俤䠂▍栀萡఑㠞뀀⥈"/>
      <sheetName val="[Book1_xls]dd_mmmm_yyyy?赶[$-0"/>
      <sheetName val="MH_"/>
      <sheetName val="dd_mmmm_yyyy赶[ᄐ䀄[跜!鋤!ࠉ"/>
      <sheetName val="Sheet1??????ꠀ햠名址尀ᦍ搀ᦒऀᦒ"/>
      <sheetName val="dd_mmmm_yyyy赶[$-0409]hh:〘"/>
      <sheetName val="[Book1.xls][Book1_xls]d_m_yy__4"/>
      <sheetName val="[Book1.xls][Book1_xls]d_m_yy__5"/>
      <sheetName val="Value_Analysis_-_Sheet_1_(2)"/>
      <sheetName val="Value__(2)"/>
      <sheetName val="Price_History"/>
      <sheetName val="Workbook_Guide"/>
      <sheetName val="Sheet1__ˆŒ________ǅ______"/>
      <sheetName val="_계산(&amp;E)________________중지(&amp;A"/>
      <sheetName val="dd_mmmm_yyyy赶猰Ფ䞤5詌*轔*ࠉ迨*"/>
      <sheetName val="dd_mmmm_yyyy赶ᎂ⠔ï蠨Ì輔Ìࠉ辨Ì"/>
      <sheetName val="dd_mmmm_yyyy赶䈘⊹⡌ʨ謨ï鈔ïࠉ銨ï"/>
      <sheetName val="Sheet1???_x005f_x0004_??????_ǅ?????"/>
      <sheetName val="Sheet1?ˆŒ_x005f_x0004_?_ǅ_x005f_x0001_?ˆ&lt;BO"/>
      <sheetName val="Sheet1?ˆŒ?_x005f_x0004_?_ǅ"/>
      <sheetName val="[Book1_xls]B2dd_mm_yyyy_____1_8"/>
      <sheetName val="MPL_技連"/>
      <sheetName val="342E_BLOCK"/>
      <sheetName val="[Book1_xls]B2dd_mm_yyyy_____1_5"/>
      <sheetName val="[Book1_xls]B2dd_mm_yyyy_____1_4"/>
      <sheetName val="[Book1_xls]B2dd_mm_yyyy_____1_6"/>
      <sheetName val="[Book1_xls]B2dd_mm_yyyy_____1_7"/>
      <sheetName val="[Book1_xls]d_m_yy_x005f_x0000__x001_2"/>
      <sheetName val="FTR_MACR,1"/>
      <sheetName val="Sheet1???_ǅ??&lt;BOº㠀搥萘㠁Ȫ㐂ᒐ"/>
      <sheetName val="[Book1_xls]B2dd_mm_yyyy______12"/>
      <sheetName val="[Book1_xls]B2dd_mm_yyyy_____1_9"/>
      <sheetName val="[Book1_xls]B2dd_mm_yyyy______10"/>
      <sheetName val="_Book1_xls_dd_mmmm_yyyy"/>
      <sheetName val="_Book1_xls__Book1_xls__Book1_xl"/>
      <sheetName val="Sheet1__ˆŒ_______ｨସ⹤C襜&lt;蹤&lt;ࠉ"/>
      <sheetName val="Sheet1__ˆŒ_______簀㐉⹤M詌轔ࠉ"/>
      <sheetName val="Sheet1__ˆŒ_______쫨ဖ⹤E諼逄ࠉ"/>
      <sheetName val="Sheet1__ˆŒ_______쟠ᄱ⹤3逌锔ࠉ"/>
      <sheetName val="[Book1_xls]B2dd_mm_yyyy______11"/>
      <sheetName val="공정_PROCESS분석(MAIN)"/>
      <sheetName val="공정_PROCESS분석(TAIL)"/>
      <sheetName val="부품물류-조달분석표_(MAIN)"/>
      <sheetName val="aje_(FS)_(2)"/>
      <sheetName val="영업외손익_(3)"/>
      <sheetName val="미수수익_(2)"/>
      <sheetName val="DBKIIA_(5)"/>
      <sheetName val="WORKSHEET_(FINAL)"/>
      <sheetName val="to_add(3)"/>
      <sheetName val="dbkii27_COM_(2)"/>
      <sheetName val="minutes_(4)"/>
      <sheetName val="TRANS_BOM"/>
      <sheetName val="ENG_BOM"/>
      <sheetName val="LCI_LP_LIST_(2)"/>
      <sheetName val="MXI_LP_LIST_(2)"/>
      <sheetName val="RESPONS_(3)"/>
      <sheetName val="RESPONS_(2)"/>
      <sheetName val="PARTS_QC"/>
      <sheetName val="04년_임금인상"/>
      <sheetName val="중형_일별투입현황"/>
      <sheetName val="품질기록_파일대장"/>
      <sheetName val="재고금액_"/>
      <sheetName val="CARGO_근무시간"/>
      <sheetName val="seat-sdn_only"/>
      <sheetName val="7월추정과비교_(2)"/>
      <sheetName val="은행수표총괄_(2)"/>
      <sheetName val="연도별매출및이익현황_(4)"/>
      <sheetName val="계획실적(3월)_"/>
      <sheetName val="하도급총괄표_"/>
      <sheetName val="개발비_리캡"/>
      <sheetName val="급여_(2)"/>
      <sheetName val="평균급여_(2)"/>
      <sheetName val="ALGO-LS14_5(92)V"/>
      <sheetName val="18_9"/>
      <sheetName val="16_7"/>
      <sheetName val="C_K_D"/>
      <sheetName val="6월_AS"/>
      <sheetName val="5월_AS"/>
      <sheetName val="업체별_매출현황"/>
      <sheetName val="종합일보_(2)"/>
      <sheetName val="REPORT_(2)"/>
      <sheetName val="All_STRX_Parts_Cost_Table"/>
      <sheetName val="1_현황"/>
      <sheetName val="2_원가분석"/>
      <sheetName val="3_PRESS분석"/>
      <sheetName val="4_PRESS_CAPA"/>
      <sheetName val="제품수불(확)_(2)"/>
      <sheetName val="원료수불_(확)"/>
      <sheetName val="제품별매출_(2)"/>
      <sheetName val="C-8220_"/>
      <sheetName val="AFS_(2)"/>
      <sheetName val="콜론(4_1-9_30)"/>
      <sheetName val="명세(기타유형)_(2)"/>
      <sheetName val="인__원"/>
      <sheetName val="주철2공장_"/>
      <sheetName val="2002년이후(02_08)"/>
      <sheetName val="일위대가목록표_(3)"/>
      <sheetName val="일위대가목록표_(2)"/>
      <sheetName val="7월_시재표"/>
      <sheetName val="05_울산분소_수익성분석(041221)_(2)"/>
      <sheetName val="롯트표지_(2)"/>
      <sheetName val="롯트세부_(2)"/>
      <sheetName val="등록_(2)"/>
      <sheetName val="oct_26"/>
      <sheetName val="수정사항_(2)"/>
      <sheetName val="수정사항_정리표"/>
      <sheetName val="표지_(3)"/>
      <sheetName val="업무_FLOW"/>
      <sheetName val="05년_종합"/>
      <sheetName val="명성공업_(11)"/>
      <sheetName val="태평양_(14)"/>
      <sheetName val="11월_18일"/>
      <sheetName val="05년_04월"/>
      <sheetName val="R0_(2)"/>
      <sheetName val="1본문_(2)"/>
      <sheetName val="재고자산_롤백"/>
      <sheetName val="수정사항_"/>
      <sheetName val="매입CUT-OFF_(2)"/>
      <sheetName val="(D7_1)"/>
      <sheetName val="(D10_1)"/>
      <sheetName val="3월수불부_(2)"/>
      <sheetName val="WPL_"/>
      <sheetName val="매출TOT(국내)_(2)"/>
      <sheetName val="매출TOT_(수출)_(2)"/>
      <sheetName val="생산(수량)_(2)"/>
      <sheetName val="장비동원_"/>
      <sheetName val="WORK_FLOW"/>
      <sheetName val="4_1_동성(설치공정)"/>
      <sheetName val="work_flow_동성"/>
      <sheetName val="4_2_동성"/>
      <sheetName val="4_1_동신(설치공정)"/>
      <sheetName val="work_flow_동신"/>
      <sheetName val="4_2_동신"/>
      <sheetName val="1029-3_(4)"/>
      <sheetName val="형번별실적_(2)"/>
      <sheetName val="고정부채_"/>
      <sheetName val="JOB_ASSIGN"/>
      <sheetName val="재고관련_Issue"/>
      <sheetName val="현__금"/>
      <sheetName val="1월일일생산실적_(2)"/>
      <sheetName val="12월일일_실적"/>
      <sheetName val="매출,매입_등_Test"/>
      <sheetName val="HR_DUST_CVR"/>
      <sheetName val="88103-XD501_(3)"/>
      <sheetName val="GEAR_2K_(2)"/>
      <sheetName val="CEM_516_(2)"/>
      <sheetName val="SENSOR_HOUSING_(06년)"/>
      <sheetName val="V1_(3)"/>
      <sheetName val="COUNT_WITH_GRAPH"/>
      <sheetName val="PPG_2"/>
      <sheetName val="TAG_-COL_(4)"/>
      <sheetName val="00부동종합-데이타_(2)"/>
      <sheetName val="EPS_(2)"/>
      <sheetName val="요약서_(2)"/>
      <sheetName val="Ⅳ_가시설"/>
      <sheetName val="2000_2_19"/>
      <sheetName val="2000_3_16"/>
      <sheetName val="수입검사_실적!_(2)"/>
      <sheetName val="claim_청구1"/>
      <sheetName val="골드산업_(2)"/>
      <sheetName val="신뢰성시험계획양식_(2)"/>
      <sheetName val="계획1_(3)"/>
      <sheetName val="성을_(2)"/>
      <sheetName val="C:=C:\Documents_and_Settings\da"/>
      <sheetName val="부가세_대사"/>
      <sheetName val="재고실사_refer"/>
      <sheetName val="A521_(2)"/>
      <sheetName val="A621_(2)"/>
      <sheetName val="U110_Product_mix"/>
      <sheetName val="U120_Premium_ceded"/>
      <sheetName val="U130_Commission_paid"/>
      <sheetName val="U140_Commission_recd"/>
      <sheetName val="U150_Claims_incurred"/>
      <sheetName val="U2_1"/>
      <sheetName val="sum_(3)"/>
      <sheetName val="판관비_(2)"/>
      <sheetName val="채권_(5)"/>
      <sheetName val="채권_(6)"/>
      <sheetName val="채권_(2)"/>
      <sheetName val="28_보험미수금"/>
      <sheetName val="29_미수금"/>
      <sheetName val="30_보증금"/>
      <sheetName val="31_미수수익"/>
      <sheetName val="32_선급비용"/>
      <sheetName val="33_선급법인세"/>
      <sheetName val="dd_mmmm_yyyy蠀㄁쑶쀀봜ఘ㼞䀀⑉"/>
      <sheetName val="dd_mmmm_yyyy蠀婤㄂㙶저㈼ట䈞ꀀ⽉"/>
      <sheetName val="[Book1_xls]B2dd_mm_yyyy______13"/>
      <sheetName val="[Book1_xls]B2dd_mm_yyyy______15"/>
      <sheetName val="[Book1_xls]B2dd_mm_yyyy______14"/>
      <sheetName val="총무_자료"/>
      <sheetName val="_계산(&amp;E)________________Ԉ᪗᭤ǻ㐸⌄"/>
      <sheetName val="_계산(&amp;E)________________"/>
      <sheetName val="l+T0ìê»"/>
      <sheetName val="_Book1_xls__Book1_xls_d_m_yy"/>
      <sheetName val="_Book1_xls_d_m_yy"/>
      <sheetName val="탭을_즐겨찾기에_추가(&amp;T)___"/>
      <sheetName val="100%개인별_(2)"/>
      <sheetName val="Drop_Downs"/>
      <sheetName val="Abbrev_"/>
      <sheetName val="SAP_TA"/>
      <sheetName val="BX_Development"/>
      <sheetName val="MARS_BP_Reports"/>
      <sheetName val="Planning_reviews"/>
      <sheetName val="Sales_price_reductions"/>
      <sheetName val="MS_Nachkalk_"/>
      <sheetName val="MS_Szenarien"/>
      <sheetName val="T4_(2)"/>
      <sheetName val="T8_(2)"/>
      <sheetName val="payment_terms"/>
      <sheetName val="Summary_Capex_category"/>
      <sheetName val="master_data_field_positions"/>
      <sheetName val="short_introduction"/>
      <sheetName val="MARS_Hierarchy"/>
      <sheetName val="Idea_List"/>
      <sheetName val="Ref_"/>
      <sheetName val="BasicData_Alemanha"/>
      <sheetName val="Data_input"/>
      <sheetName val="␀⌁弁ᰀ䓂⃇⠀━弁✀☁弁怀徹瀀徺䐀⃇쀀붼⮬⨁弁꤀忆ⴀⰁᤁ"/>
      <sheetName val="bleĤģ서식을_ĨĥħĦ퀳⋝"/>
      <sheetName val="dd_mmmm_yyyy赶[䕝皴铨ȭĊ酘ⲱ䳴f"/>
      <sheetName val="Sheet1__ˆŒ____쁟ⳟೢŀԀ 偳"/>
      <sheetName val="Sheet1__ˆŒ____傽᳛鏢ĿԀ퀀_"/>
      <sheetName val="Sheet1__ˆŒ____ᲊ鏢ĿԀ耀俰)"/>
      <sheetName val="(11_05_30)65523-1D000(T_NUT10)_"/>
      <sheetName val="_계산(&amp;E)________________중지("/>
      <sheetName val="_Book1_xls__Book1_xls_d_m_yy__"/>
      <sheetName val="[Book1_xls]B2dd_mm_yyyy______16"/>
      <sheetName val="[Book1_xls]B2dd_mm_yyyy______18"/>
      <sheetName val="[Book1_xls]B2dd_mm_yyyy______17"/>
      <sheetName val="[Book1_xls]B2dd_mm_yyyy______19"/>
      <sheetName val="[Book1_xls]B2dd_mm_yyyy______20"/>
      <sheetName val="[Book1_xls]B2dd_mm_yyyy______24"/>
      <sheetName val="[Book1_xls]B2dd_mm_yyyy______21"/>
      <sheetName val="[Book1_xls]B2dd_mm_yyyy______22"/>
      <sheetName val="[Book1_xls]B2dd_mm_yyyy______23"/>
      <sheetName val="[Book1_xls]B2dd_mm_yyyy______25"/>
      <sheetName val="[Book1_xls]B2dd_mm_yyyy______28"/>
      <sheetName val="[Book1_xls]B2dd_mm_yyyy______27"/>
      <sheetName val="[Book1_xls]B2dd_mm_yyyy______26"/>
      <sheetName val="[Book1_xls]B2dd_mm_yyyy______29"/>
      <sheetName val="[Book1_xls]B2dd_mm_yyyy______30"/>
      <sheetName val="[Book1_xls]B2dd_mm_yyyy______37"/>
      <sheetName val="[Book1_xls]B2dd_mm_yyyy______31"/>
      <sheetName val="[Book1_xls]B2dd_mm_yyyy______32"/>
      <sheetName val="[Book1_xls]B2dd_mm_yyyy______33"/>
      <sheetName val="[Book1_xls]B2dd_mm_yyyy______34"/>
      <sheetName val="[Book1_xls]B2dd_mm_yyyy______35"/>
      <sheetName val="[Book1_xls]B2dd_mm_yyyy______36"/>
      <sheetName val="[Book1_xls]B2dd_mm_yyyy______39"/>
      <sheetName val="[Book1_xls]B2dd_mm_yyyy______38"/>
      <sheetName val="[Book1_xls]B2dd_mm_yyyy______40"/>
      <sheetName val="[Book1_xls]B2dd_mm_yyyy______41"/>
      <sheetName val="[Book1_xls]B2dd_mm_yyyy______42"/>
      <sheetName val="[Book1_xls]B2dd_mm_yyyy______43"/>
      <sheetName val="[Book1_xls]B2dd_mm_yyyy______44"/>
      <sheetName val="[Book1_xls]B2dd_mm_yyyy______47"/>
      <sheetName val="[Book1_xls]B2dd_mm_yyyy______45"/>
      <sheetName val="[Book1_xls]B2dd_mm_yyyy______46"/>
      <sheetName val="[Book1_xls]B2dd_mm_yyyy______54"/>
      <sheetName val="[Book1_xls]B2dd_mm_yyyy______53"/>
      <sheetName val="[Book1_xls]B2dd_mm_yyyy______52"/>
      <sheetName val="[Book1_xls]B2dd_mm_yyyy______51"/>
      <sheetName val="[Book1_xls]B2dd_mm_yyyy______50"/>
      <sheetName val="[Book1_xls]B2dd_mm_yyyy______49"/>
      <sheetName val="[Book1_xls]B2dd_mm_yyyy______48"/>
      <sheetName val="[Book1_xls]B2dd_mm_yyyy______55"/>
      <sheetName val="[Book1_xls]B2dd_mm_yyyy______56"/>
      <sheetName val="[Book1_xls]d_m_yy_x005f_x0000__x001_3"/>
      <sheetName val="Sheet1???_ǅ??"/>
      <sheetName val="_mdb,*_htm,*_html,*_pub);웹_페"/>
      <sheetName val="Sheet1ˆŒ_ǅˆ&lt;B"/>
      <sheetName val="Sheet1???_ǅ??&lt;BOº"/>
      <sheetName val="Sheet1__ˆŒ_______"/>
      <sheetName val="[Book1_xls]B2dd_mm_yyyy______60"/>
      <sheetName val="[Book1_xls]B2dd_mm_yyyy______57"/>
      <sheetName val="[Book1_xls]B2dd_mm_yyyy______58"/>
      <sheetName val="[Book1_xls]B2dd_mm_yyyy______59"/>
      <sheetName val="[Book1_xls]B2dd_mm_yyyy_____110"/>
      <sheetName val="[Book1_xls][Book1_xls]d_m_y_276"/>
      <sheetName val="[Book1_xls][Book1_xls]d_m_y_277"/>
      <sheetName val="[Book1_xls][Book1_xls]d_m_y_279"/>
      <sheetName val="[Book1_xls]B2dd_mm_yyyy______98"/>
      <sheetName val="[Book1_xls][Book1_xls]d_m_y_236"/>
      <sheetName val="[Book1_xls][Book1_xls]d_m_y_238"/>
      <sheetName val="[Book1_xls][Book1_xls]d_m_y_237"/>
      <sheetName val="[Book1_xls]B2dd_mm_yyyy______82"/>
      <sheetName val="[Book1_xls]B2dd_mm_yyyy______81"/>
      <sheetName val="[Book1_xls]B2dd_mm_yyyy______62"/>
      <sheetName val="[Book1_xls]B2dd_mm_yyyy______61"/>
      <sheetName val="[Book1_xls]B2dd_mm_yyyy______63"/>
      <sheetName val="[Book1_xls]B2dd_mm_yyyy______65"/>
      <sheetName val="[Book1_xls]B2dd_mm_yyyy______64"/>
      <sheetName val="[Book1_xls]B2dd_mm_yyyy______66"/>
      <sheetName val="[Book1_xls]B2dd_mm_yyyy______67"/>
      <sheetName val="[Book1_xls]B2dd_mm_yyyy______68"/>
      <sheetName val="[Book1_xls]B2dd_mm_yyyy______69"/>
      <sheetName val="[Book1_xls]B2dd_mm_yyyy______70"/>
      <sheetName val="[Book1_xls]B2dd_mm_yyyy______71"/>
      <sheetName val="[Book1_xls]B2dd_mm_yyyy______72"/>
      <sheetName val="[Book1_xls]B2dd_mm_yyyy______73"/>
      <sheetName val="[Book1_xls]B2dd_mm_yyyy______74"/>
      <sheetName val="[Book1_xls]B2dd_mm_yyyy______76"/>
      <sheetName val="[Book1_xls]B2dd_mm_yyyy______75"/>
      <sheetName val="[Book1_xls]B2dd_mm_yyyy______77"/>
      <sheetName val="[Book1_xls]B2dd_mm_yyyy______78"/>
      <sheetName val="[Book1_xls]B2dd_mm_yyyy______79"/>
      <sheetName val="[Book1_xls]B2dd_mm_yyyy______80"/>
      <sheetName val="[Book1_xls]d_m_yy_x005f_x0000__x001_5"/>
      <sheetName val="[Book1_xls]d_m_yy_x005f_x0000__x001_4"/>
      <sheetName val="[Book1_xls]d_m_yy_x005f_x0000__x001_7"/>
      <sheetName val="[Book1_xls]d_m_yy_x005f_x0000__x001_6"/>
      <sheetName val="[Book1_xls]d_m_yy_x005f_x0000__x001_9"/>
      <sheetName val="[Book1_xls]d_m_yy_x005f_x0000__x001_8"/>
      <sheetName val="[Book1_xls]d_m_yy_x005f_x0000__x00_10"/>
      <sheetName val="[Book1_xls]d_m_yy_x005f_x0000__x00_12"/>
      <sheetName val="[Book1_xls]d_m_yy_x005f_x0000__x00_11"/>
      <sheetName val="[Book1_xls]d_m_yy_x005f_x0000__x00_14"/>
      <sheetName val="[Book1_xls]d_m_yy_x005f_x0000__x00_13"/>
      <sheetName val="[Book1_xls]d_m_yy_x005f_x0000__x00_19"/>
      <sheetName val="[Book1_xls]d_m_yy_x005f_x0000__x00_16"/>
      <sheetName val="[Book1_xls]d_m_yy_x005f_x0000__x00_15"/>
      <sheetName val="[Book1_xls]d_m_yy_x005f_x0000__x00_17"/>
      <sheetName val="[Book1_xls]d_m_yy_x005f_x0000__x00_18"/>
      <sheetName val="[Book1_xls]B2dd_mm_yyyy______83"/>
      <sheetName val="[Book1_xls]B2dd_mm_yyyy______84"/>
      <sheetName val="[Book1_xls]B2dd_mm_yyyy______85"/>
      <sheetName val="[Book1_xls]B2dd_mm_yyyy______87"/>
      <sheetName val="[Book1_xls]B2dd_mm_yyyy______86"/>
      <sheetName val="[Book1_xls]B2dd_mm_yyyy______89"/>
      <sheetName val="[Book1_xls]B2dd_mm_yyyy______88"/>
      <sheetName val="[Book1_xls]B2dd_mm_yyyy______90"/>
      <sheetName val="[Book1_xls]B2dd_mm_yyyy______91"/>
      <sheetName val="[Book1_xls]B2dd_mm_yyyy______93"/>
      <sheetName val="[Book1_xls]B2dd_mm_yyyy______92"/>
      <sheetName val="[Book1_xls]B2dd_mm_yyyy______94"/>
      <sheetName val="[Book1_xls]B2dd_mm_yyyy______95"/>
      <sheetName val="[Book1_xls]B2dd_mm_yyyy______96"/>
      <sheetName val="[Book1_xls]B2dd_mm_yyyy______97"/>
      <sheetName val="[Book1_xls][Book1_xls]d_m_y_239"/>
      <sheetName val="[Book1_xls]B2dd_mm_yyyy______99"/>
      <sheetName val="[Book1_xls][Book1_xls]d_m_y_240"/>
      <sheetName val="[Book1_xls][Book1_xls]d_m_y_241"/>
      <sheetName val="[Book1_xls][Book1_xls]d_m_y_242"/>
      <sheetName val="[Book1_xls][Book1_xls]d_m_y_243"/>
      <sheetName val="[Book1_xls]B2dd_mm_yyyy_____100"/>
      <sheetName val="[Book1_xls][Book1_xls]d_m_y_244"/>
      <sheetName val="[Book1_xls][Book1_xls]d_m_y_245"/>
      <sheetName val="[Book1_xls][Book1_xls]d_m_y_246"/>
      <sheetName val="[Book1_xls]B2dd_mm_yyyy_____101"/>
      <sheetName val="[Book1_xls][Book1_xls]d_m_y_247"/>
      <sheetName val="[Book1_xls][Book1_xls]d_m_y_248"/>
      <sheetName val="[Book1_xls][Book1_xls]d_m_y_249"/>
      <sheetName val="[Book1_xls]B2dd_mm_yyyy_____102"/>
      <sheetName val="[Book1_xls][Book1_xls]d_m_y_250"/>
      <sheetName val="[Book1_xls][Book1_xls]d_m_y_251"/>
      <sheetName val="[Book1_xls][Book1_xls]d_m_y_252"/>
      <sheetName val="[Book1_xls][Book1_xls]d_m_y_253"/>
      <sheetName val="[Book1_xls]B2dd_mm_yyyy_____103"/>
      <sheetName val="[Book1_xls][Book1_xls]d_m_y_254"/>
      <sheetName val="[Book1_xls][Book1_xls]d_m_y_255"/>
      <sheetName val="[Book1_xls][Book1_xls]d_m_y_256"/>
      <sheetName val="[Book1_xls]B2dd_mm_yyyy_____104"/>
      <sheetName val="[Book1_xls][Book1_xls]d_m_y_257"/>
      <sheetName val="[Book1_xls][Book1_xls]d_m_y_258"/>
      <sheetName val="[Book1_xls][Book1_xls]d_m_y_262"/>
      <sheetName val="[Book1_xls]B2dd_mm_yyyy_____106"/>
      <sheetName val="[Book1_xls][Book1_xls]d_m_y_263"/>
      <sheetName val="[Book1_xls][Book1_xls]d_m_y_264"/>
      <sheetName val="[Book1_xls][Book1_xls]d_m_y_259"/>
      <sheetName val="[Book1_xls]B2dd_mm_yyyy_____105"/>
      <sheetName val="[Book1_xls][Book1_xls]d_m_y_260"/>
      <sheetName val="[Book1_xls][Book1_xls]d_m_y_261"/>
      <sheetName val="[Book1_xls][Book1_xls]d_m_y_266"/>
      <sheetName val="[Book1_xls][Book1_xls]d_m_y_265"/>
      <sheetName val="[Book1_xls]B2dd_mm_yyyy_____108"/>
      <sheetName val="[Book1_xls][Book1_xls]d_m_y_269"/>
      <sheetName val="[Book1_xls][Book1_xls]d_m_y_270"/>
      <sheetName val="[Book1_xls][Book1_xls]d_m_y_272"/>
      <sheetName val="[Book1_xls]B2dd_mm_yyyy_____107"/>
      <sheetName val="[Book1_xls][Book1_xls]d_m_y_267"/>
      <sheetName val="[Book1_xls][Book1_xls]d_m_y_268"/>
      <sheetName val="[Book1_xls][Book1_xls]d_m_y_271"/>
      <sheetName val="회색조_이미지로_변환합니다_"/>
      <sheetName val="사용하십시오_인터넷_주소_'|'"/>
      <sheetName val="회색조_이미지로_변환합니다_Á"/>
      <sheetName val="l"/>
      <sheetName val="Sheet1__ˆŒ____쁟ⳟ"/>
      <sheetName val="Sheet1__ˆŒ____傽᳛"/>
      <sheetName val="Sheet1__ˆŒ____ᲊ"/>
      <sheetName val="Sheet1??????"/>
      <sheetName val="[Book1_xls]B2dd_mm_yyyy_____109"/>
      <sheetName val="[Book1_xls][Book1_xls]d_m_y_273"/>
      <sheetName val="[Book1_xls][Book1_xls]d_m_y_274"/>
      <sheetName val="[Book1_xls][Book1_xls]d_m_y_278"/>
      <sheetName val="[Book1_xls][Book1_xls]d_m_y_275"/>
      <sheetName val="[Book1_xls]B2dd_mm_yyyy_____111"/>
      <sheetName val="[Book1_xls][Book1_xls]d_m_y_280"/>
      <sheetName val="[Book1_xls][Book1_xls]d_m_y_281"/>
      <sheetName val="[Book1_xls][Book1_xls]d_m_y_282"/>
      <sheetName val="[Book1_xls]B2dd_mm_yyyy_____112"/>
      <sheetName val="[Book1_xls][Book1_xls]d_m_y_283"/>
      <sheetName val="[Book1_xls][Book1_xls]d_m_y_284"/>
      <sheetName val="[Book1_xls][Book1_xls]d_m_y_285"/>
      <sheetName val="[Book1_xls][Book1_xls]d_m_y_286"/>
      <sheetName val="[Book1_xls][Book1_xls]d_m_y_287"/>
      <sheetName val="[Book1_xls][Book1_xls]d_m_y_291"/>
      <sheetName val="[Book1_xls][Book1_xls]d_m_y_288"/>
      <sheetName val="[Book1_xls][Book1_xls]d_m_y_289"/>
      <sheetName val="[Book1_xls][Book1_xls]d_m_y_290"/>
      <sheetName val="[Book1_xls][Book1_xls]d_m_y_295"/>
      <sheetName val="[Book1_xls][Book1_xls]d_m_y_292"/>
      <sheetName val="[Book1_xls][Book1_xls]d_m_y_293"/>
      <sheetName val="[Book1_xls][Book1_xls]d_m_y_294"/>
      <sheetName val="[Book1_xls][Book1_xls]d_m_y_297"/>
      <sheetName val="[Book1_xls][Book1_xls]d_m_y_296"/>
      <sheetName val="[Book1_xls]B2dd_mm_yyyy_____113"/>
      <sheetName val="[Book1_xls][Book1_xls]d_m_y_298"/>
      <sheetName val="[Book1_xls][Book1_xls]d_m_y_299"/>
      <sheetName val="[Book1_xls][Book1_xls]d_m_y_300"/>
      <sheetName val="[Book1_xls]B2dd_mm_yyyy_____114"/>
      <sheetName val="[Book1_xls][Book1_xls]d_m_y_301"/>
      <sheetName val="[Book1_xls][Book1_xls]d_m_y_302"/>
      <sheetName val="[Book1_xls][Book1_xls]d_m_y_303"/>
      <sheetName val="PCS_MECH"/>
      <sheetName val="_Book1_xls_dd_mmmm_yyyy___赶__"/>
      <sheetName val="_Book1_xls_d_m_yy__$-1010000_d"/>
      <sheetName val="dd_mmmm_yyyy赶[$-0409]hh_2"/>
      <sheetName val="[Book1_xls]d_m_yy_x005f_x0000__x00_22"/>
      <sheetName val="회색조_이미지로_변환합니다_선택한_԰밀ᢶ騀다䣢ᢖԀ"/>
      <sheetName val="bleĤģ??????서식을_Ĩ_ 襥祎ᰀ㲌␀㲑ऀ렀"/>
      <sheetName val="bleĤģ??????서식을_Ĩ_蠀朖祎␀㲑ऀ렀"/>
      <sheetName val="FINAL_PART_PRICE_LIST_(2)"/>
      <sheetName val="[Book1_xls]d_m_yy_x005f_x0000__x00_21"/>
      <sheetName val="[Book1_xls]d_m_yy_x005f_x0000__x00_20"/>
      <sheetName val="[Book1_xls]d_m_yy_x005f_x0000__x00_23"/>
      <sheetName val="[Book1_xls]d_m_yy_x005f_x0000__x00_24"/>
      <sheetName val="[Book1_xls][Book1_xls]d_m_y_341"/>
      <sheetName val="[Book1_xls][Book1_xls]d_m_y_337"/>
      <sheetName val="[Book1_xls][Book1_xls]d_m_y_338"/>
      <sheetName val="[Book1_xls][Book1_xls]d_m_y_342"/>
      <sheetName val="[Book1_xls][Book1_xls]d_m_y_339"/>
      <sheetName val="[Book1_xls][Book1_xls]d_m_y_340"/>
      <sheetName val="[Book1_xls]d_m_yy_x005f_x0000__x00_52"/>
      <sheetName val="[Book1_xls]Documents_and_Settin"/>
      <sheetName val="[Book1_xls][Book1_xls]uments_an"/>
      <sheetName val="[Book1_xls][Book1_xls]nd_Settin"/>
      <sheetName val="[Book1_xls][Book1_xls]=C:=C:\D"/>
      <sheetName val="[Book1_xls]uments_and_Settings\"/>
      <sheetName val="되게_합니다_선택한_WordA䀀匮㰎יּ첈㐁첐ऀ저"/>
      <sheetName val="되게_합니다_선택한_WordA練㰚퐹ࠁឌ䐀នऀ"/>
      <sheetName val="되게_합니다_선택한_WordA栀ᙑ㰔礹萀㊕ऀ᠀"/>
      <sheetName val="되게_합니다_선택한_WordA駖㰕퐹ࠁឌ䐀នऀ"/>
      <sheetName val="Sheet1ˆŒ_ǅˆ&lt;BOOK1_XLS_抠ᦰ临="/>
      <sheetName val="Sheet1ˆŒ_ǅˆ&lt;BOOK1_XLS_둨᜖㵄E"/>
      <sheetName val="Sheet1ˆŒ_ǅˆ&lt;BOOK1_XLS_开෗㵄E"/>
      <sheetName val="Sheet1ˆŒ_ǅˆ&lt;BOOK1_XLS_袈෧㵄ǟ蟘"/>
      <sheetName val="Sheet1ˆŒ_ǅˆ&lt;BOOK1_XLS_䍸ᜫㆴǥ"/>
      <sheetName val="회색조_이미지로_변환합니다_砀䳶됋ᰱ堀䊋鐀䊒ऀ⠀䊓"/>
      <sheetName val="_계산(&amp;E)___________԰밀኶踀봲䣌ኖԀ"/>
      <sheetName val="Sheet1ˆŒ_ǅˆ&lt;BOOK1_XLS_ⰽ㩬ɳӀ"/>
      <sheetName val="Sheet1ˆŒ_ǅˆ&lt;BOOK1_XLS_쫸↣㩬ɳҠ"/>
      <sheetName val="Sheet1ˆŒ_ǅˆ&lt;BOOK1_XLS_뽀⇘㩬ɳ徐"/>
      <sheetName val="dd_mmmm_yyyy_x005f_x0000_赶_x005f_x0003__x00"/>
      <sheetName val="_x0"/>
      <sheetName val="bleĤģ서식을_ĨĥħĦ률며_x"/>
      <sheetName val="Sheet1ˆŒ_x"/>
      <sheetName val="bleĤģ서식을_ĨĥħĦ_x00"/>
      <sheetName val="_䅀㿠_________t_x00"/>
      <sheetName val="Sheet1__________ǅ_____"/>
      <sheetName val="_____x0001"/>
      <sheetName val="Sheet1_ˆŒ__ǅ_ˆ&lt;BO"/>
      <sheetName val="dd_mmmm_yyyy_x000"/>
      <sheetName val="d_m_yy_$-1010000_"/>
      <sheetName val="Sheet1__ˆŒ________ǅ_____"/>
      <sheetName val="dd_mmmm_yyyy赶_x00"/>
      <sheetName val="+TĀ"/>
      <sheetName val="Sheet1____ǅ__&lt;"/>
      <sheetName val="Sheet1ˆŒ_ǅˆ&lt;BOOK1"/>
      <sheetName val="dd_mmmm_yyyy___赶_"/>
      <sheetName val="bleĤģ서식을_ĨĥħĦ_x005f_x0000_률_x00"/>
      <sheetName val="Sheet1____x005f_x0004________"/>
      <sheetName val="Sheet1_ˆŒ_x005f_x0004___ǅ_x005f"/>
      <sheetName val="dd_mmmm_yyyy_x005f_x0000__x005f"/>
      <sheetName val="Sheet1__ˆŒ__x005f_x0004________"/>
      <sheetName val="dd_mmmm_yyyy_x005f_x0000_赶_x005"/>
      <sheetName val="Sheet1___x005f_x0004___ǅ__x00"/>
      <sheetName val="dd_mmmm_yyyy___赶__x005f_x0003__"/>
      <sheetName val="bleĤģ_x005f_x0000_서식을_Ĩĥ_"/>
      <sheetName val="Sheet1ˆŒ_x005f_x0004__ǅ_x"/>
      <sheetName val="PACKING_LIST_(2)"/>
      <sheetName val="¨ր_x000a_⿰⿰ຐ⠴C軄#"/>
      <sheetName val="¨ր_x000a_⿰⿰㲣Ć拠ᴰ⠴C䕨"/>
      <sheetName val="¨ր_x000a_⿰⿰祈డ◄A贼&quot;鉄&quot;"/>
      <sheetName val="¨ր_x000a_⿰⿰쩀০⠬ƕ軤ǂ"/>
      <sheetName val="??矏????????࿠벒????М_x000a_? 턈벒릨뱩К?턈"/>
      <sheetName val="???:???̀?6_0_2600_1891"/>
      <sheetName val="초도품검사성적서_(2)"/>
      <sheetName val="분석_차트_1"/>
      <sheetName val="FULL_LIST(신)"/>
      <sheetName val="MAR_BACK_UP"/>
      <sheetName val="Z41,Z42_이외total"/>
      <sheetName val="Internal_Inspection_COPQ_차트_27"/>
      <sheetName val="籰֍㝐ζ"/>
      <sheetName val="SALES_PLAN&amp;RESULT"/>
      <sheetName val="??? Ԉ֜婨֜"/>
      <sheetName val="[Book1_xls][Book1_xls]oPro/DOS)"/>
      <sheetName val="¨ր_x000a_⿰⿰ꀀ蠹㰌Ⱍ琀⎑"/>
      <sheetName val="¨ր_x000a_⿰⿰専≿退텬㰧␝頀᠟"/>
      <sheetName val="omctl32_dllEdit耀封롿ꀀ鰦⠠"/>
      <sheetName val="¨ր_x000a_⿰⿰䠀恦㲤퀀빱줟"/>
      <sheetName val="¨ր_x000a_⿰⿰䠀恦㲤退빏줟"/>
      <sheetName val="omctl32_dllEdit$㵙łဥ"/>
      <sheetName val="omctl32_dllEdit$䘭疴㒨Ƀ㲣Ģ"/>
      <sheetName val="omctl32_dllEdit$미බ⊜0"/>
      <sheetName val="omctl32_dllEdit$麀ൽ⊜_"/>
      <sheetName val="omctl32_dllEdit$䘭癨㒨ɳ㲣Œ"/>
      <sheetName val="Sheet2렰̫뗜̫"/>
      <sheetName val="大源注塑白_"/>
      <sheetName val="¨ր_x000a_⿰⿰䘭眣㒨Ł㲣_⾠⍫⠬"/>
      <sheetName val="¨ր_x000a_⿰⿰೧⠬ƕ軤ǂ"/>
      <sheetName val="¨ր_x000a_⿰⿰㲣Ćፘ⅂⠴C䕨"/>
      <sheetName val="¨ր_x000a_⿰⿰ဒ␴6詬轴"/>
      <sheetName val="¨ր_x000a_⿰⿰䘭瘺㒨Ǌ㲣©滛᠃␴"/>
      <sheetName val="¨ր_x000a_⿰⿰捀Ꮕ␴&amp;達"/>
      <sheetName val="¨ր_x000a_⿰⿰Ȁൌ⠴,鈔'"/>
      <sheetName val="¨ր_x000a_⿰⿰䦖⠬$鈄"/>
      <sheetName val="¨ր_x000a_⿰⿰嘰℟⠬7鐄"/>
      <sheetName val="¨ր_x000a_⿰⿰䤸ᚭ☼ǅ跴Ƶ"/>
      <sheetName val="[BOOK1_XLS][BOOK1_XLS]ts_and_Se"/>
      <sheetName val="분석_䤈௺"/>
      <sheetName val="분석_㔘ధ"/>
      <sheetName val="분석_谸೫"/>
      <sheetName val="1)_주요_문제업체_리스트"/>
      <sheetName val="omctl32_dll??Edit?????$???ံ?"/>
      <sheetName val="ĞĀr?⇠藩떘뱬??̀耀¨蒀?"/>
      <sheetName val="bleĤģ??????서식을_Ĩĥ????ħĦ?????뛸〉"/>
      <sheetName val="??????????&amp;"/>
      <sheetName val="Ɛ??䳐믱???? _x000a_Ā??狜Ĝ쀤?"/>
      <sheetName val="Ɛ??䳐믱???? _x000a_?ǀ믥힨믪ꇸ쀫"/>
      <sheetName val="omctl32_dll?Edit??$???ံ6_0_2"/>
      <sheetName val="¨ր_x000a_⿰⿰耀v燪洁侦"/>
      <sheetName val="¨ր_x000a_⿰⿰耀洁ᴩ쐧㴥"/>
      <sheetName val="¨ր_x000a_⿰⿰耀洁▦⠀䖚쐛윥"/>
      <sheetName val="[Book1_xls][Book1_xls]:"/>
      <sheetName val="[Book1_xls][Book1_xls]=C:=C:\Do"/>
      <sheetName val="[Book1_xls][Book1_xls]?=C:=C:\D"/>
      <sheetName val="[Book1_xls][Book1_xls]???:???"/>
      <sheetName val="[Book1_xls][Book1_xls]:̀6_0_260"/>
      <sheetName val="??矏????????࿠벒????М_x000a_?_턈벒릨뱩К?턈"/>
      <sheetName val="_¸"/>
      <sheetName val="???_Ԉ֜婨֜"/>
      <sheetName val="품질특성(갑)(2)_"/>
      <sheetName val="품질특성(을)_(2)"/>
      <sheetName val="부품공차표1-1_"/>
      <sheetName val="도면검토_문제점"/>
      <sheetName val="외주_지그"/>
      <sheetName val="설비_용기"/>
      <sheetName val="신뢰성_시험_능력_현황"/>
      <sheetName val="시험_설비_공정_감사_결과"/>
      <sheetName val="RAIL-FR_DR_-FMEA"/>
      <sheetName val="R-F_ASSY_-FMEA"/>
      <sheetName val="검사기준서(을지)ASS'Y_"/>
      <sheetName val="검사기준서(병)_(2)"/>
      <sheetName val="DATA_(부품교환)_(2)"/>
      <sheetName val="_______̀_6_0_2600_1891"/>
      <sheetName val="__矏________࿠벒____М_x000a__ 턈벒릨뱩К_턈"/>
      <sheetName val="&lt;&lt;_reference"/>
      <sheetName val="x0005_"/>
      <sheetName val="&lt;"/>
      <sheetName val="Documents_and_Settings_jhlim_My"/>
      <sheetName val="사용하십시오_인터넷_주소_'|_"/>
      <sheetName val="060201_(2)"/>
      <sheetName val="PRO_(참조)"/>
      <sheetName val="_x005f_x005f_x005f_x005f_x005f_x005f_x005f_x001e__&gt;N^n~"/>
      <sheetName val="bleĤģ서식을_ĨĥħĦ_x005f_x005f_x005f_x005f_x005f"/>
      <sheetName val="dd_mmmm_yyyy_x005f_x005f_x005f_x005f_x005f_x005f_"/>
      <sheetName val="_x005f_x005f_x005f_x001e__&gt;N^n~®¾ÎÞî"/>
      <sheetName val="[Book1_xls]dd_mmmm_yyyyԀ怀䨺頂"/>
      <sheetName val="[Book1_xls]dd_mmmm_yyyyԀက垵"/>
      <sheetName val="[Book1_xls]dd_mmmm_yyyyԀ輺촰"/>
      <sheetName val="_계산(&amp;E)___________ꁶ瑇沆ᤁ䢶頀ɐ됍픱됁"/>
      <sheetName val="되게_합니다_선택한_WordA﬙됏᐀⊎ऀꠀ"/>
      <sheetName val="Sheet1ˆŒ_ǅˆ&lt;BOOK1_XLS_빸ዹㆴ["/>
      <sheetName val="●목"/>
      <sheetName val="[Book1_xls]d_m_yy_x005f_x0000__x00_35"/>
      <sheetName val="[Book1_xls]dd_mmmm_yyyy_______2"/>
      <sheetName val="[Book1_xls]dd_mmmm_yyyy_______3"/>
      <sheetName val="[Book1_xls]d_m_yy_x005f_x0000__x00_27"/>
      <sheetName val="[Book1_xls]d_m_yy_x005f_x0000__x00_25"/>
      <sheetName val="[Book1_xls]d_m_yy_x005f_x0000__x00_26"/>
      <sheetName val="[Book1_xls]d_m_yy_x005f_x0000__x00_28"/>
      <sheetName val="[Book1_xls]d_m_yy_x005f_x0000__x00_31"/>
      <sheetName val="[Book1_xls]d_m_yy_x005f_x0000__x00_29"/>
      <sheetName val="[Book1_xls]d_m_yy_x005f_x0000__x00_30"/>
      <sheetName val="[Book1_xls]d_m_yy_x005f_x0000__x00_33"/>
      <sheetName val="[Book1_xls]d_m_yy_x005f_x0000__x00_32"/>
      <sheetName val="[Book1_xls]d_m_yy_x005f_x0000__x00_34"/>
      <sheetName val="䣠ӝ䩪"/>
      <sheetName val="[Book1_xls]d_m_yy_x005f_x0000__x00_36"/>
      <sheetName val="[Book1_xls]d_m_yy_x005f_x0000__x00_38"/>
      <sheetName val="[Book1_xls]d_m_yy_x005f_x0000__x00_37"/>
      <sheetName val="[Book1_xls]d_m_yy_x005f_x0000__x00_39"/>
      <sheetName val="[Book1_xls][Book1_xls]d_m_y_329"/>
      <sheetName val="[Book1_xls][Book1_xls]d_m_y_325"/>
      <sheetName val="[Book1_xls][Book1_xls]d_m_y_326"/>
      <sheetName val="[Book1_xls][Book1_xls]d_m_y_327"/>
      <sheetName val="[Book1_xls][Book1_xls]d_m_y_328"/>
      <sheetName val="[Book1_xls][Book1_xls]d_m_y_330"/>
      <sheetName val="[Book1_xls][Book1_xls]d_m_y_307"/>
      <sheetName val="[Book1_xls][Book1_xls]d_m_y_308"/>
      <sheetName val="[Book1_xls][Book1_xls]d_m_y_305"/>
      <sheetName val="[Book1_xls][Book1_xls]d_m_y_306"/>
      <sheetName val="[Book1_xls][Book1_xls]d_m_y_304"/>
      <sheetName val="[Book1_xls][Book1_xls]d_m_y_311"/>
      <sheetName val="[Book1_xls][Book1_xls]d_m_y_312"/>
      <sheetName val="[Book1_xls][Book1_xls]d_m_y_309"/>
      <sheetName val="[Book1_xls][Book1_xls]d_m_y_310"/>
      <sheetName val="[Book1_xls][Book1_xls]d_m_y_313"/>
      <sheetName val="[Book1_xls][Book1_xls]d_m_y_314"/>
      <sheetName val="[Book1_xls][Book1_xls]d_m_y_315"/>
      <sheetName val="[Book1_xls][Book1_xls]d_m_y_316"/>
      <sheetName val="[Book1_xls][Book1_xls]d_m_y_317"/>
      <sheetName val="[Book1_xls][Book1_xls]d_m_y_318"/>
      <sheetName val="[Book1_xls][Book1_xls]d_m_y_320"/>
      <sheetName val="[Book1_xls][Book1_xls]d_m_y_321"/>
      <sheetName val="[Book1_xls][Book1_xls]d_m_y_324"/>
      <sheetName val="[Book1_xls][Book1_xls]d_m_y_322"/>
      <sheetName val="[Book1_xls][Book1_xls]d_m_y_323"/>
      <sheetName val="[Book1_xls][Book1_xls]d_m_y_319"/>
      <sheetName val="[Book1_xls][Book1_xls]d_m_y_331"/>
      <sheetName val="[Book1_xls][Book1_xls]d_m_y_335"/>
      <sheetName val="[Book1_xls][Book1_xls]d_m_y_336"/>
      <sheetName val="[Book1_xls][Book1_xls]d_m_y_332"/>
      <sheetName val="[Book1_xls][Book1_xls]d_m_y_333"/>
      <sheetName val="[Book1_xls][Book1_xls]d_m_y_334"/>
      <sheetName val="[Book1_xls]d_m_yy_x005f_x0000__x00_40"/>
      <sheetName val="[Book1_xls]d_m_yy_x005f_x0000__x00_41"/>
      <sheetName val="[Book1_xls]d_m_yy_x005f_x0000__x00_43"/>
      <sheetName val="[Book1_xls]d_m_yy_x005f_x0000__x00_42"/>
      <sheetName val="[Book1_xls]d_m_yy_x005f_x0000__x00_44"/>
      <sheetName val="[Book1_xls]d_m_yy_x005f_x0000__x00_45"/>
      <sheetName val="[Book1_xls]d_m_yy_x005f_x0000__x00_48"/>
      <sheetName val="[Book1_xls]d_m_yy_x005f_x0000__x00_46"/>
      <sheetName val="[Book1_xls]d_m_yy_x005f_x0000__x00_47"/>
      <sheetName val="[Book1_xls]d_m_yy_x005f_x0000__x00_49"/>
      <sheetName val="[Book1_xls]d_m_yy_x005f_x0000__x00_50"/>
      <sheetName val="[Book1_xls]d_m_yy_x005f_x0000__x00_51"/>
      <sheetName val="[Book1_xls][Book1_xls]d_m_y_343"/>
      <sheetName val="[Book1_xls][Book1_xls]d_m_y_344"/>
      <sheetName val="[Book1_xls][Book1_xls]d_m_y_351"/>
      <sheetName val="[Book1_xls][Book1_xls]d_m_y_352"/>
      <sheetName val="[Book1_xls][Book1_xls]d_m_y_345"/>
      <sheetName val="[Book1_xls][Book1_xls]d_m_y_346"/>
      <sheetName val="[Book1_xls]d_m_yy_x005f_x0000__x00_53"/>
      <sheetName val="[Book1_xls][Book1_xls]d_m_y_353"/>
      <sheetName val="[Book1_xls][Book1_xls]d_m_y_354"/>
      <sheetName val="[Book1_xls][Book1_xls]d_m_y_355"/>
      <sheetName val="[Book1_xls][Book1_xls]d_m_y_356"/>
      <sheetName val="[Book1_xls]d_m_yy_x005f_x0000__x00_55"/>
      <sheetName val="[Book1_xls][Book1_xls]d_m_y_347"/>
      <sheetName val="[Book1_xls][Book1_xls]d_m_y_348"/>
      <sheetName val="[Book1_xls][Book1_xls]d_m_y_349"/>
      <sheetName val="[Book1_xls][Book1_xls]d_m_y_350"/>
      <sheetName val="[Book1_xls]d_m_yy_x005f_x0000__x00_54"/>
      <sheetName val="[Book1_xls]B2dd_mm_yyyy_____115"/>
      <sheetName val="장기차"/>
      <sheetName val="장기차䘭"/>
      <sheetName val="장기차"/>
      <sheetName val="oPro/DOS)_(*_wq1)CSV_(쉼표로_분리)_("/>
      <sheetName val="[Book1_xls][Book1_xls]d_m_y_365"/>
      <sheetName val="[Book1_xls][Book1_xls]d_m_y_366"/>
      <sheetName val="[Book1_xls][Book1_xls]d_m_y_369"/>
      <sheetName val="[Book1_xls][Book1_xls]d_m_y_370"/>
      <sheetName val="[Book1_xls][Book1_xls]d_m_y_367"/>
      <sheetName val="[Book1_xls][Book1_xls]d_m_y_368"/>
      <sheetName val="[Book1_xls][Book1_xls]d_m_y_357"/>
      <sheetName val="[Book1_xls][Book1_xls]d_m_y_358"/>
      <sheetName val="[Book1_xls][Book1_xls]d_m_y_359"/>
      <sheetName val="[Book1_xls][Book1_xls]d_m_y_360"/>
      <sheetName val="[Book1_xls][Book1_xls]d_m_y_361"/>
      <sheetName val="[Book1_xls][Book1_xls]d_m_y_362"/>
      <sheetName val="[Book1_xls][Book1_xls]d_m_y_363"/>
      <sheetName val="[Book1_xls][Book1_xls]d_m_y_364"/>
      <sheetName val="[Book1_xls]B2dd_mm_yyyy_____116"/>
      <sheetName val="[Book1_xls]B2dd_mm_yyyy_____117"/>
      <sheetName val="[Book1.xls]B2dd_mm_yyyy___117_4"/>
      <sheetName val="[Book1.xls][Book1_xls]d_m_yy_10"/>
      <sheetName val="[Book1.xls][Book1_xls]d_m_yy_11"/>
      <sheetName val="[Book1.xls][Book1_xls]d_m_yy_12"/>
      <sheetName val="[Book1.xls][Book1_xls]d_m_yy_13"/>
      <sheetName val="[Book1.xls]B2dd_mm_yyyy___117_3"/>
      <sheetName val="[Book1.xls][Book1_xls]d_m_yy__6"/>
      <sheetName val="[Book1.xls][Book1_xls]d_m_yy__7"/>
      <sheetName val="[Book1.xls][Book1_xls]d_m_yy__8"/>
      <sheetName val="[Book1.xls][Book1_xls]d_m_yy__9"/>
      <sheetName val="[Book1.xls]B2dd_mm_yyyy___117_7"/>
      <sheetName val="[Book1.xls][Book1_xls]d_m_yy_22"/>
      <sheetName val="[Book1.xls][Book1_xls]d_m_yy_23"/>
      <sheetName val="[Book1.xls][Book1_xls]d_m_yy_24"/>
      <sheetName val="[Book1.xls][Book1_xls]d_m_yy_25"/>
      <sheetName val="[Book1.xls]B2dd_mm_yyyy___117_5"/>
      <sheetName val="[Book1.xls][Book1_xls]d_m_yy_14"/>
      <sheetName val="[Book1.xls][Book1_xls]d_m_yy_15"/>
      <sheetName val="[Book1.xls][Book1_xls]d_m_yy_16"/>
      <sheetName val="[Book1.xls][Book1_xls]d_m_yy_17"/>
      <sheetName val="[Book1.xls]B2dd_mm_yyyy___117_6"/>
      <sheetName val="[Book1.xls][Book1_xls]d_m_yy_18"/>
      <sheetName val="[Book1.xls][Book1_xls]d_m_yy_19"/>
      <sheetName val="[Book1.xls][Book1_xls]d_m_yy_20"/>
      <sheetName val="[Book1.xls][Book1_xls]d_m_yy_21"/>
      <sheetName val="[Book1.xls]B2dd_mm_yyyy___117_8"/>
      <sheetName val="[Book1.xls][Book1_xls]d_m_yy_26"/>
      <sheetName val="[Book1.xls][Book1_xls]d_m_yy_27"/>
      <sheetName val="[Book1.xls][Book1_xls]d_m_yy_28"/>
      <sheetName val="[Book1.xls][Book1_xls]d_m_yy_29"/>
      <sheetName val="[Book1.xls]B2dd_mm_yyyy___11_10"/>
      <sheetName val="[Book1.xls][Book1_xls]d_m_yy_34"/>
      <sheetName val="[Book1.xls][Book1_xls]d_m_yy_35"/>
      <sheetName val="[Book1.xls][Book1_xls]d_m_yy_36"/>
      <sheetName val="[Book1.xls][Book1_xls]d_m_yy_37"/>
      <sheetName val="[Book1.xls]B2dd_mm_yyyy___117_9"/>
      <sheetName val="[Book1.xls][Book1_xls]d_m_yy_30"/>
      <sheetName val="[Book1.xls][Book1_xls]d_m_yy_31"/>
      <sheetName val="[Book1.xls][Book1_xls]d_m_yy_32"/>
      <sheetName val="[Book1.xls][Book1_xls]d_m_yy_33"/>
      <sheetName val="[Book1.xls]B2dd_mm_yyyy___11_11"/>
      <sheetName val="[Book1.xls][Book1_xls]d_m_yy_38"/>
      <sheetName val="[Book1.xls][Book1_xls]d_m_yy_39"/>
      <sheetName val="[Book1.xls][Book1_xls]d_m_yy_40"/>
      <sheetName val="[Book1.xls][Book1_xls]d_m_yy_41"/>
      <sheetName val="[Book1.xls]B2dd_mm_yyyy_____188"/>
      <sheetName val="[Book1.xls]B2dd_mm_yyyy___11_37"/>
      <sheetName val="[Book1.xls][Book1_xls]d_m_y_142"/>
      <sheetName val="[Book1.xls][Book1_xls]d_m_y_143"/>
      <sheetName val="[Book1.xls][Book1_xls]d_m_y_144"/>
      <sheetName val="[Book1.xls][Book1_xls]d_m_y_145"/>
      <sheetName val="[Book1.xls]B2dd_mm_yyyy___11_12"/>
      <sheetName val="[Book1.xls][Book1_xls]d_m_yy_42"/>
      <sheetName val="[Book1.xls][Book1_xls]d_m_yy_43"/>
      <sheetName val="[Book1.xls][Book1_xls]d_m_yy_44"/>
      <sheetName val="[Book1.xls][Book1_xls]d_m_yy_45"/>
      <sheetName val="[Book1.xls]B2dd_mm_yyyy___11_13"/>
      <sheetName val="[Book1.xls][Book1_xls]d_m_yy_46"/>
      <sheetName val="[Book1.xls][Book1_xls]d_m_yy_47"/>
      <sheetName val="[Book1.xls][Book1_xls]d_m_yy_48"/>
      <sheetName val="[Book1.xls][Book1_xls]d_m_yy_49"/>
      <sheetName val="[Book1.xls]B2dd_mm_yyyy___11_14"/>
      <sheetName val="[Book1.xls][Book1_xls]d_m_yy_50"/>
      <sheetName val="[Book1.xls][Book1_xls]d_m_yy_51"/>
      <sheetName val="[Book1.xls][Book1_xls]d_m_yy_52"/>
      <sheetName val="[Book1.xls][Book1_xls]d_m_yy_53"/>
      <sheetName val="[Book1.xls]B2dd_mm_yyyy___11_17"/>
      <sheetName val="[Book1.xls][Book1_xls]d_m_yy_62"/>
      <sheetName val="[Book1.xls][Book1_xls]d_m_yy_63"/>
      <sheetName val="[Book1.xls][Book1_xls]d_m_yy_64"/>
      <sheetName val="[Book1.xls][Book1_xls]d_m_yy_65"/>
      <sheetName val="[Book1.xls]B2dd_mm_yyyy___11_15"/>
      <sheetName val="[Book1.xls][Book1_xls]d_m_yy_54"/>
      <sheetName val="[Book1.xls][Book1_xls]d_m_yy_55"/>
      <sheetName val="[Book1.xls][Book1_xls]d_m_yy_56"/>
      <sheetName val="[Book1.xls][Book1_xls]d_m_yy_57"/>
      <sheetName val="[Book1.xls]B2dd_mm_yyyy___11_16"/>
      <sheetName val="[Book1.xls][Book1_xls]d_m_yy_58"/>
      <sheetName val="[Book1.xls][Book1_xls]d_m_yy_59"/>
      <sheetName val="[Book1.xls][Book1_xls]d_m_yy_60"/>
      <sheetName val="[Book1.xls][Book1_xls]d_m_yy_61"/>
      <sheetName val="[Book1.xls]B2dd_mm_yyyy___11_20"/>
      <sheetName val="[Book1.xls][Book1_xls]d_m_yy_74"/>
      <sheetName val="[Book1.xls][Book1_xls]d_m_yy_75"/>
      <sheetName val="[Book1.xls][Book1_xls]d_m_yy_76"/>
      <sheetName val="[Book1.xls][Book1_xls]d_m_yy_77"/>
      <sheetName val="[Book1.xls]B2dd_mm_yyyy___11_19"/>
      <sheetName val="[Book1.xls][Book1_xls]d_m_yy_70"/>
      <sheetName val="[Book1.xls][Book1_xls]d_m_yy_71"/>
      <sheetName val="[Book1.xls][Book1_xls]d_m_yy_72"/>
      <sheetName val="[Book1.xls][Book1_xls]d_m_yy_73"/>
      <sheetName val="[Book1.xls]B2dd_mm_yyyy___11_18"/>
      <sheetName val="[Book1.xls][Book1_xls]d_m_yy_66"/>
      <sheetName val="[Book1.xls][Book1_xls]d_m_yy_67"/>
      <sheetName val="[Book1.xls][Book1_xls]d_m_yy_68"/>
      <sheetName val="[Book1.xls][Book1_xls]d_m_yy_69"/>
      <sheetName val="[Book1.xls]B2dd_mm_yyyy_____170"/>
      <sheetName val="[Book1.xls]B2dd_mm_yyyy___11_23"/>
      <sheetName val="[Book1.xls][Book1_xls]d_m_yy_86"/>
      <sheetName val="[Book1.xls][Book1_xls]d_m_yy_87"/>
      <sheetName val="[Book1.xls][Book1_xls]d_m_yy_88"/>
      <sheetName val="[Book1.xls][Book1_xls]d_m_yy_89"/>
      <sheetName val="[Book1.xls]B2dd_mm_yyyy___11_21"/>
      <sheetName val="[Book1.xls][Book1_xls]d_m_yy_78"/>
      <sheetName val="[Book1.xls][Book1_xls]d_m_yy_79"/>
      <sheetName val="[Book1.xls][Book1_xls]d_m_yy_80"/>
      <sheetName val="[Book1.xls][Book1_xls]d_m_yy_81"/>
      <sheetName val="[Book1.xls]B2dd_mm_yyyy___11_22"/>
      <sheetName val="[Book1.xls][Book1_xls]d_m_yy_82"/>
      <sheetName val="[Book1.xls][Book1_xls]d_m_yy_83"/>
      <sheetName val="[Book1.xls][Book1_xls]d_m_yy_84"/>
      <sheetName val="[Book1.xls][Book1_xls]d_m_yy_85"/>
      <sheetName val="[Book1.xls]B2dd_mm_yyyy_____171"/>
      <sheetName val="[Book1.xls]B2dd_mm_yyyy___11_24"/>
      <sheetName val="[Book1.xls][Book1_xls]d_m_yy_90"/>
      <sheetName val="[Book1.xls][Book1_xls]d_m_yy_91"/>
      <sheetName val="[Book1.xls][Book1_xls]d_m_yy_92"/>
      <sheetName val="[Book1.xls][Book1_xls]d_m_yy_93"/>
      <sheetName val="[Book1.xls]B2dd_mm_yyyy_____173"/>
      <sheetName val="[Book1.xls]B2dd_mm_yyyy___11_26"/>
      <sheetName val="[Book1.xls][Book1_xls]d_m_yy_98"/>
      <sheetName val="[Book1.xls][Book1_xls]d_m_yy_99"/>
      <sheetName val="[Book1.xls][Book1_xls]d_m_y_100"/>
      <sheetName val="[Book1.xls][Book1_xls]d_m_y_101"/>
      <sheetName val="[Book1.xls]B2dd_mm_yyyy_____172"/>
      <sheetName val="[Book1.xls]B2dd_mm_yyyy___11_25"/>
      <sheetName val="[Book1.xls][Book1_xls]d_m_yy_94"/>
      <sheetName val="[Book1.xls][Book1_xls]d_m_yy_95"/>
      <sheetName val="[Book1.xls][Book1_xls]d_m_yy_96"/>
      <sheetName val="[Book1.xls][Book1_xls]d_m_yy_97"/>
      <sheetName val="[Book1.xls]B2dd_mm_yyyy_____177"/>
      <sheetName val="[Book1.xls]B2dd_mm_yyyy___11_30"/>
      <sheetName val="[Book1.xls][Book1_xls]d_m_y_114"/>
      <sheetName val="[Book1.xls][Book1_xls]d_m_y_115"/>
      <sheetName val="[Book1.xls][Book1_xls]d_m_y_116"/>
      <sheetName val="[Book1.xls][Book1_xls]d_m_y_117"/>
      <sheetName val="[Book1.xls]B2dd_mm_yyyy_____175"/>
      <sheetName val="[Book1.xls]B2dd_mm_yyyy___11_28"/>
      <sheetName val="[Book1.xls][Book1_xls]d_m_y_106"/>
      <sheetName val="[Book1.xls][Book1_xls]d_m_y_107"/>
      <sheetName val="[Book1.xls][Book1_xls]d_m_y_108"/>
      <sheetName val="[Book1.xls][Book1_xls]d_m_y_109"/>
      <sheetName val="[Book1.xls]B2dd_mm_yyyy_____174"/>
      <sheetName val="[Book1.xls]B2dd_mm_yyyy___11_27"/>
      <sheetName val="[Book1.xls][Book1_xls]d_m_y_102"/>
      <sheetName val="[Book1.xls][Book1_xls]d_m_y_103"/>
      <sheetName val="[Book1.xls][Book1_xls]d_m_y_104"/>
      <sheetName val="[Book1.xls][Book1_xls]d_m_y_105"/>
      <sheetName val="[Book1.xls]B2dd_mm_yyyy_____176"/>
      <sheetName val="[Book1.xls]B2dd_mm_yyyy___11_29"/>
      <sheetName val="[Book1.xls][Book1_xls]d_m_y_110"/>
      <sheetName val="[Book1.xls][Book1_xls]d_m_y_111"/>
      <sheetName val="[Book1.xls][Book1_xls]d_m_y_112"/>
      <sheetName val="[Book1.xls][Book1_xls]d_m_y_113"/>
      <sheetName val="[Book1.xls]B2dd_mm_yyyy_____178"/>
      <sheetName val="[Book1.xls]B2dd_mm_yyyy___11_31"/>
      <sheetName val="[Book1.xls][Book1_xls]d_m_y_118"/>
      <sheetName val="[Book1.xls][Book1_xls]d_m_y_119"/>
      <sheetName val="[Book1.xls][Book1_xls]d_m_y_120"/>
      <sheetName val="[Book1.xls][Book1_xls]d_m_y_121"/>
      <sheetName val="[Book1.xls]B2dd_mm_yyyy_____179"/>
      <sheetName val="[Book1.xls]B2dd_mm_yyyy___11_32"/>
      <sheetName val="[Book1.xls][Book1_xls]d_m_y_122"/>
      <sheetName val="[Book1.xls][Book1_xls]d_m_y_123"/>
      <sheetName val="[Book1.xls][Book1_xls]d_m_y_124"/>
      <sheetName val="[Book1.xls][Book1_xls]d_m_y_125"/>
      <sheetName val="[Book1.xls]B2dd_mm_yyyy_____180"/>
      <sheetName val="[Book1.xls]B2dd_mm_yyyy___11_33"/>
      <sheetName val="[Book1.xls][Book1_xls]d_m_y_126"/>
      <sheetName val="[Book1.xls][Book1_xls]d_m_y_127"/>
      <sheetName val="[Book1.xls][Book1_xls]d_m_y_128"/>
      <sheetName val="[Book1.xls][Book1_xls]d_m_y_129"/>
      <sheetName val="[Book1.xls]B2dd_mm_yyyy_____181"/>
      <sheetName val="[Book1.xls]B2dd_mm_yyyy___11_34"/>
      <sheetName val="[Book1.xls][Book1_xls]d_m_y_130"/>
      <sheetName val="[Book1.xls][Book1_xls]d_m_y_131"/>
      <sheetName val="[Book1.xls][Book1_xls]d_m_y_132"/>
      <sheetName val="[Book1.xls][Book1_xls]d_m_y_133"/>
      <sheetName val="[Book1.xls]B2dd_mm_yyyy_____182"/>
      <sheetName val="[Book1.xls]B2dd_mm_yyyy___11_35"/>
      <sheetName val="[Book1.xls][Book1_xls]d_m_y_134"/>
      <sheetName val="[Book1.xls][Book1_xls]d_m_y_135"/>
      <sheetName val="[Book1.xls][Book1_xls]d_m_y_136"/>
      <sheetName val="[Book1.xls][Book1_xls]d_m_y_137"/>
      <sheetName val="[Book1.xls]B2dd_mm_yyyy_____183"/>
      <sheetName val="[Book1.xls]B2dd_mm_yyyy___11_36"/>
      <sheetName val="[Book1.xls][Book1_xls]d_m_y_138"/>
      <sheetName val="[Book1.xls][Book1_xls]d_m_y_139"/>
      <sheetName val="[Book1.xls][Book1_xls]d_m_y_140"/>
      <sheetName val="[Book1.xls][Book1_xls]d_m_y_141"/>
      <sheetName val="[Book1.xls]B2dd_mm_yyyy_____186"/>
      <sheetName val="[Book1.xls]B2dd_mm_yyyy_____184"/>
      <sheetName val="[Book1.xls]B2dd_mm_yyyy_____185"/>
      <sheetName val="[Book1.xls]B2dd_mm_yyyy_____187"/>
      <sheetName val="[Book1.xls]B2dd_mm_yyyy_____189"/>
      <sheetName val="[Book1.xls]B2dd_mm_yyyy_____192"/>
      <sheetName val="[Book1.xls]B2dd_mm_yyyy_____190"/>
      <sheetName val="[Book1.xls]B2dd_mm_yyyy_____191"/>
      <sheetName val="[Book1.xls]B2dd_mm_yyyy_____193"/>
      <sheetName val="[Book1.xls]B2dd_mm_yyyy_____194"/>
      <sheetName val="[Book1.xls]B2dd_mm_yyyy_____195"/>
      <sheetName val="[Book1.xls]B2dd_mm_yyyy_____196"/>
      <sheetName val="[Book1.xls]B2dd_mm_yyyy_____198"/>
      <sheetName val="[Book1.xls]B2dd_mm_yyyy_____197"/>
      <sheetName val="[Book1.xls]B2dd_mm_yyyy_____199"/>
      <sheetName val="[Book1.xls]B2dd_mm_yyyy_____200"/>
      <sheetName val="[Book1.xls]B2dd_mm_yyyy_____201"/>
      <sheetName val="[Book1.xls][Book1.xls]d_m__1637"/>
      <sheetName val="[Book1.xls][Book1.xls]d_m__1638"/>
      <sheetName val="[Book1.xls][Book1.xls]d_m__1639"/>
      <sheetName val="[Book1.xls][Book1.xls]d_m__1640"/>
      <sheetName val="[Book1.xls][Book1.xls]d_m__1649"/>
      <sheetName val="[Book1.xls][Book1.xls]d_m__1650"/>
      <sheetName val="[Book1.xls][Book1.xls]d_m__1636"/>
      <sheetName val="[Book1.xls][Book1.xls]d_m__1651"/>
      <sheetName val="[Book1.xls][Book1.xls]d_m__1652"/>
      <sheetName val="[Book1.xls][Book1.xls]d_m__1653"/>
      <sheetName val="[Book1.xls][Book1.xls]d_m__1654"/>
      <sheetName val="[Book1.xls][Book1.xls]d_m__1641"/>
      <sheetName val="[Book1.xls][Book1.xls]d_m__1642"/>
      <sheetName val="[Book1.xls][Book1.xls]d_m__1643"/>
      <sheetName val="[Book1.xls][Book1.xls]d_m__1644"/>
      <sheetName val="[Book1.xls][Book1.xls]d_m__1645"/>
      <sheetName val="[Book1.xls][Book1.xls]d_m__1646"/>
      <sheetName val="[Book1.xls][Book1.xls]d_m__1647"/>
      <sheetName val="[Book1.xls][Book1.xls]d_m__1648"/>
      <sheetName val="[Book1.xls][Book1.xls]d_m__1655"/>
      <sheetName val="[Book1.xls][Book1.xls]d_m__1656"/>
      <sheetName val="[Book1.xls][Book1.xls]d_m__1659"/>
      <sheetName val="[Book1.xls][Book1.xls]d_m__1660"/>
      <sheetName val="[Book1.xls][Book1.xls]d_m__1657"/>
      <sheetName val="[Book1.xls][Book1.xls]d_m__1658"/>
      <sheetName val="[Book1.xls][Book1.xls]d_m__1661"/>
      <sheetName val="[Book1.xls][Book1.xls]d_m__1662"/>
      <sheetName val="[Book1.xls][Book1.xls]d_m__1663"/>
      <sheetName val="[Book1.xls][Book1.xls]d_m__1664"/>
      <sheetName val="[Book1.xls][Book1.xls]d_m__1665"/>
      <sheetName val="[Book1.xls][Book1.xls]d_m__1666"/>
      <sheetName val="[Book1.xls][Book1.xls]d_m__1667"/>
      <sheetName val="[Book1.xls][Book1.xls]d_m__1668"/>
      <sheetName val="Ns0xa"/>
      <sheetName val="Report1"/>
      <sheetName val="차량별점검"/>
      <sheetName val="운행일지"/>
      <sheetName val="행정표준(1)"/>
      <sheetName val="행정표준(2)"/>
      <sheetName val="제안서"/>
      <sheetName val="301  금성근"/>
      <sheetName val="N,C-code"/>
      <sheetName val="PART CONVERSION"/>
      <sheetName val="RD경"/>
      <sheetName val="LCD중요자재"/>
      <sheetName val="[Book1.xls]d_m_yy_x005f_x0000__x0_262"/>
      <sheetName val="[Book1.xls]B2dd_mm_yyyy_____207"/>
      <sheetName val="[Book1.xls]B2dd_mm_yyyy_____203"/>
      <sheetName val="[Book1.xls]B2dd_mm_yyyy_____202"/>
      <sheetName val="[Book1.xls]B2dd_mm_yyyy_____206"/>
      <sheetName val="[Book1.xls]B2dd_mm_yyyy_____204"/>
      <sheetName val="[Book1.xls]B2dd_mm_yyyy_____205"/>
      <sheetName val="[Book1.xls]d_m_yy_x005f_x0000__x0_263"/>
      <sheetName val="[Book1.xls]B2dd_mm_yyyy_____208"/>
      <sheetName val="효성"/>
      <sheetName val="[Book1.xls][Book1.xls]d_m__1687"/>
      <sheetName val="[Book1.xls][Book1.xls]d_m__1688"/>
      <sheetName val="SANTAMO"/>
      <sheetName val="[Book1.xls][Book1.xls]d_m__1689"/>
      <sheetName val="[Book1.xls][Book1.xls]d_m__1690"/>
      <sheetName val="[Book1.xls]B2dd_mm_yyyy_____213"/>
      <sheetName val="[Book1.xls]d_m_yy_x005f_x0000__x0_268"/>
      <sheetName val="[Book1.xls][Book1.xls]d_m__1679"/>
      <sheetName val="[Book1.xls]d_m_yy_x005f_x0000__x0_264"/>
      <sheetName val="[Book1.xls]B2dd_mm_yyyy_____209"/>
      <sheetName val="[Book1.xls]d_m_yy_x005f_x0000__x0_265"/>
      <sheetName val="[Book1.xls]B2dd_mm_yyyy_____210"/>
      <sheetName val="[Book1.xls][Book1.xls]d_m__1673"/>
      <sheetName val="[Book1.xls][Book1.xls]d_m__1674"/>
      <sheetName val="[Book1.xls][Book1.xls]d_m__1680"/>
      <sheetName val="[Book1.xls][Book1.xls]d_m__1675"/>
      <sheetName val="[Book1.xls][Book1.xls]d_m__1676"/>
      <sheetName val="[Book1.xls][Book1.xls]d_m__1669"/>
      <sheetName val="[Book1.xls][Book1.xls]d_m__1670"/>
      <sheetName val="[Book1.xls][Book1.xls]d_m__1671"/>
      <sheetName val="[Book1.xls][Book1.xls]d_m__1672"/>
      <sheetName val="[Book1.xls][Book1.xls]d_m__1681"/>
      <sheetName val="[Book1.xls][Book1.xls]d_m__1682"/>
      <sheetName val="[Book1.xls]d_m_yy_x005f_x0000__x0_266"/>
      <sheetName val="[Book1.xls]B2dd_mm_yyyy_____211"/>
      <sheetName val="[Book1.xls][Book1.xls]d_m__1677"/>
      <sheetName val="[Book1.xls][Book1.xls]d_m__1678"/>
      <sheetName val="[Book1.xls][Book1.xls]d_m__1683"/>
      <sheetName val="[Book1.xls][Book1.xls]d_m__1684"/>
      <sheetName val="[Book1.xls][Book1.xls]d_m__1685"/>
      <sheetName val="[Book1.xls][Book1.xls]d_m__1686"/>
      <sheetName val="[Book1.xls]B2dd_mm_yyyy_____212"/>
      <sheetName val="[Book1.xls]d_m_yy_x005f_x0000__x0_267"/>
      <sheetName val="_mdb___htm___html___pub_______3"/>
      <sheetName val="Sheet1________________________5"/>
      <sheetName val="______________________________6"/>
      <sheetName val="dd mmmm yyyy_x0000__x0000__x0000_赶_x0000__x0003__x0016_[$-0409]hh_3"/>
      <sheetName val="Sheet1________________________6"/>
      <sheetName val="______________________________7"/>
      <sheetName val="ble___________________________5"/>
      <sheetName val="_____E_____________________A__3"/>
      <sheetName val="______________________________8"/>
      <sheetName val="___________WordArt____________3"/>
      <sheetName val="______________________________9"/>
      <sheetName val="Sheet1________________________7"/>
      <sheetName val="_T____________________________3"/>
      <sheetName val="[Book1.xls][Book1.xls]d_m__1721"/>
      <sheetName val="[Book1.xls][Book1.xls]d_m__1722"/>
      <sheetName val="[Book1.xls][Book1.xls]d_m__1701"/>
      <sheetName val="[Book1.xls][Book1.xls]d_m__1702"/>
      <sheetName val="[Book1.xls][Book1.xls]d_m__1705"/>
      <sheetName val="[Book1.xls][Book1.xls]d_m__1703"/>
      <sheetName val="[Book1.xls][Book1.xls]d_m__1704"/>
      <sheetName val="[Book1.xls][Book1.xls]d_m__1706"/>
      <sheetName val="[Book1.xls][Book1.xls]d_m__1691"/>
      <sheetName val="[Book1.xls][Book1.xls]d_m__1692"/>
      <sheetName val="[Book1.xls][Book1.xls]d_m__1693"/>
      <sheetName val="[Book1.xls][Book1.xls]d_m__1694"/>
      <sheetName val="[Book1.xls][Book1.xls]d_m__1695"/>
      <sheetName val="[Book1.xls][Book1.xls]d_m__1696"/>
      <sheetName val="[Book1.xls][Book1.xls]d_m__1697"/>
      <sheetName val="[Book1.xls][Book1.xls]d_m__1698"/>
      <sheetName val="[Book1.xls][Book1.xls]d_m__1699"/>
      <sheetName val="[Book1.xls][Book1.xls]d_m__1700"/>
      <sheetName val="[Book1.xls][Book1.xls]d_m__1711"/>
      <sheetName val="[Book1.xls][Book1.xls]d_m__1712"/>
      <sheetName val="[Book1.xls][Book1.xls]d_m__1713"/>
      <sheetName val="[Book1.xls][Book1.xls]d_m__1714"/>
      <sheetName val="[Book1.xls]d_m_yy_x005f_x0000__x0_270"/>
      <sheetName val="[Book1.xls]B2dd_mm_yyyy_____214"/>
      <sheetName val="[Book1.xls][Book1.xls]d_m__1707"/>
      <sheetName val="[Book1.xls][Book1.xls]d_m__1708"/>
      <sheetName val="[Book1.xls][Book1.xls]d_m__1709"/>
      <sheetName val="[Book1.xls][Book1.xls]d_m__1710"/>
      <sheetName val="[Book1.xls]d_m_yy_x005f_x0000__x0_269"/>
      <sheetName val="[Book1.xls][Book1.xls]d_m__1717"/>
      <sheetName val="[Book1.xls][Book1.xls]d_m__1718"/>
      <sheetName val="[Book1.xls][Book1.xls]d_m__1715"/>
      <sheetName val="[Book1.xls][Book1.xls]d_m__1716"/>
      <sheetName val="[Book1.xls][Book1.xls]d_m__1719"/>
      <sheetName val="[Book1.xls][Book1.xls]d_m__1720"/>
      <sheetName val="[Book1.xls][Book1.xls]d_m__1765"/>
      <sheetName val="[Book1.xls][Book1.xls]d_m__1769"/>
      <sheetName val="[Book1.xls][Book1.xls]d_m__1766"/>
      <sheetName val="[Book1.xls][Book1.xls]d_m__1723"/>
      <sheetName val="[Book1.xls][Book1.xls]d_m__1724"/>
      <sheetName val="[Book1.xls][Book1.xls]d_m__1725"/>
      <sheetName val="[Book1.xls][Book1.xls]d_m__1726"/>
      <sheetName val="[Book1.xls]d_m_yy_x005f_x0000__x0_271"/>
      <sheetName val="[Book1.xls]B2dd_mm_yyyy_____215"/>
      <sheetName val="[Book1.xls][Book1.xls]d_m__1729"/>
      <sheetName val="[Book1.xls][Book1.xls]d_m__1730"/>
      <sheetName val="[Book1.xls][Book1.xls]d_m__1727"/>
      <sheetName val="[Book1.xls][Book1.xls]d_m__1728"/>
      <sheetName val="[Book1.xls][Book1.xls]d_m__1731"/>
      <sheetName val="[Book1.xls][Book1.xls]d_m__1732"/>
      <sheetName val="[Book1.xls][Book1.xls]d_m__1741"/>
      <sheetName val="[Book1.xls][Book1.xls]d_m__1735"/>
      <sheetName val="[Book1.xls][Book1.xls]d_m__1736"/>
      <sheetName val="[Book1.xls][Book1.xls]d_m__1737"/>
      <sheetName val="[Book1.xls][Book1.xls]d_m__1742"/>
      <sheetName val="[Book1.xls][Book1.xls]d_m__1738"/>
      <sheetName val="[Book1.xls]d_m_yy_x005f_x0000__x0_272"/>
      <sheetName val="[Book1.xls]B2dd_mm_yyyy_____216"/>
      <sheetName val="[Book1.xls][Book1.xls]d_m__1733"/>
      <sheetName val="[Book1.xls][Book1.xls]d_m__1734"/>
      <sheetName val="[Book1.xls][Book1.xls]d_m__1739"/>
      <sheetName val="[Book1.xls][Book1.xls]d_m__1740"/>
      <sheetName val="[Book1.xls][Book1.xls]d_m__1749"/>
      <sheetName val="[Book1.xls][Book1.xls]d_m__1750"/>
      <sheetName val="[Book1.xls][Book1.xls]d_m__1745"/>
      <sheetName val="[Book1.xls][Book1.xls]d_m__1746"/>
      <sheetName val="[Book1.xls][Book1.xls]d_m__1747"/>
      <sheetName val="[Book1.xls][Book1.xls]d_m__1748"/>
      <sheetName val="[Book1.xls][Book1.xls]d_m__1743"/>
      <sheetName val="[Book1.xls][Book1.xls]d_m__1744"/>
      <sheetName val="[Book1.xls][Book1.xls]d_m__1755"/>
      <sheetName val="[Book1.xls][Book1.xls]d_m__1756"/>
      <sheetName val="[Book1.xls][Book1.xls]d_m__1751"/>
      <sheetName val="[Book1.xls][Book1.xls]d_m__1752"/>
      <sheetName val="[Book1.xls][Book1.xls]d_m__1753"/>
      <sheetName val="[Book1.xls][Book1.xls]d_m__1754"/>
      <sheetName val="[Book1.xls][Book1.xls]d_m__1758"/>
      <sheetName val="[Book1.xls][Book1.xls]d_m__1757"/>
      <sheetName val="[Book1.xls][Book1.xls]d_m__1759"/>
      <sheetName val="[Book1.xls][Book1.xls]d_m__1760"/>
      <sheetName val="[Book1.xls][Book1.xls]d_m__1764"/>
      <sheetName val="[Book1.xls][Book1.xls]d_m__1761"/>
      <sheetName val="[Book1.xls][Book1.xls]d_m__1762"/>
      <sheetName val="[Book1.xls][Book1.xls]d_m__1763"/>
      <sheetName val="[Book1.xls][Book1.xls]d_m__1767"/>
      <sheetName val="[Book1.xls][Book1.xls]d_m__1768"/>
      <sheetName val="[Book1.xls][Book1.xls]d_m__1770"/>
      <sheetName val="[Book1.xls]d_m_yy_x005f_x0000__x0_273"/>
      <sheetName val="[Book1.xls]B2dd_mm_yyyy_____217"/>
      <sheetName val="[Book1.xls]d_m_yy_x005f_x0000__x0_275"/>
      <sheetName val="[Book1.xls]B2dd_mm_yyyy_____219"/>
      <sheetName val="[Book1.xls]d_m_yy_x005f_x0000__x0_274"/>
      <sheetName val="[Book1.xls]B2dd_mm_yyyy_____218"/>
      <sheetName val="[Book1.xls]d_m_yy_x005f_x0000__x0_276"/>
      <sheetName val="[Book1.xls]B2dd_mm_yyyy_____220"/>
      <sheetName val="oPro_DOS_____wq1_C_3"/>
      <sheetName val="oPro_DOS_____wq1_C_2"/>
      <sheetName val="oPro_DOS_____wq1_C_5"/>
      <sheetName val="oPro_DOS_____wq1_C_4"/>
      <sheetName val="oPro_DOS_____wq1_C_6"/>
      <sheetName val="oPro_DOS_____wq1_C_7"/>
      <sheetName val="oPro_DOS_____wq1_C_8"/>
      <sheetName val="oPro_DOS_____wq1_C_9"/>
      <sheetName val="oPro_DOS_____wq1__10"/>
      <sheetName val="oPro_DOS_____wq1__11"/>
      <sheetName val="oPro_DOS_____wq1__14"/>
      <sheetName val="oPro_DOS_____wq1__13"/>
      <sheetName val="oPro_DOS_____wq1__12"/>
      <sheetName val="oPro_DOS_____wq1__15"/>
      <sheetName val="oPro_DOS_____wq1__16"/>
      <sheetName val="oPro_DOS_____wq1__23"/>
      <sheetName val="oPro_DOS_____wq1__17"/>
      <sheetName val="oPro_DOS_____wq1__18"/>
      <sheetName val="oPro_DOS_____wq1__19"/>
      <sheetName val="oPro_DOS_____wq1__20"/>
      <sheetName val="oPro_DOS_____wq1__21"/>
      <sheetName val="oPro_DOS_____wq1__22"/>
      <sheetName val="oPro_DOS_____wq1__24"/>
      <sheetName val="oPro_DOS_____wq1__25"/>
      <sheetName val="oPro_DOS_____wq1__26"/>
      <sheetName val="oPro_DOS_____wq1__27"/>
      <sheetName val="oPro_DOS_____wq1__28"/>
      <sheetName val="oPro_DOS_____wq1__29"/>
      <sheetName val="oPro_DOS_____wq1__31"/>
      <sheetName val="oPro_DOS_____wq1__30"/>
      <sheetName val="oPro_DOS_____wq1__33"/>
      <sheetName val="oPro_DOS_____wq1__32"/>
      <sheetName val="oPro_DOS_____wq1__34"/>
      <sheetName val="oPro_DOS_____wq1__35"/>
      <sheetName val="oPro_DOS_____wq1__36"/>
      <sheetName val="수리"/>
      <sheetName val="_Recovered_SheetName_345_"/>
      <sheetName val="[Book1.xls][Book1.xls]d_m__1779"/>
      <sheetName val="[Book1.xls][Book1.xls]d_m__1775"/>
      <sheetName val="[Book1.xls][Book1.xls]d_m__1776"/>
      <sheetName val="[Book1.xls]B2dd_mm_yyyy_____222"/>
      <sheetName val="[Book1.xls][Book1.xls]d_m__1780"/>
      <sheetName val="[Book1.xls][Book1.xls]d_m__1777"/>
      <sheetName val="[Book1.xls][Book1.xls]d_m__1778"/>
      <sheetName val="[Book1.xls]d_m_yy_x005f_x0000__x0_278"/>
      <sheetName val="[Book1.xls]d_m_yy_x005f_x0000__x0_280"/>
      <sheetName val="[Book1.xls]d_m_yy_x005f_x0000__x0_279"/>
      <sheetName val="[Book1.xls]d_m_yy_x005f_x0000__x0_282"/>
      <sheetName val="[Book1.xls]d_m_yy_x005f_x0000__x0_281"/>
      <sheetName val="[Book1.xls]d_m_yy_x005f_x0000__x0_283"/>
      <sheetName val="[Book1.xls]d_m_yy_x005f_x0000__x0_284"/>
      <sheetName val="[Book1.xls]d_m_yy_x005f_x0000__x0_285"/>
      <sheetName val="[Book1.xls]d_m_yy_x005f_x0000__x0_286"/>
      <sheetName val="[Book1.xls]d_m_yy_x005f_x0000__x0_287"/>
      <sheetName val="[Book1.xls]d_m_yy_x005f_x0000__x0_291"/>
      <sheetName val="[Book1.xls]d_m_yy_x005f_x0000__x0_290"/>
      <sheetName val="[Book1.xls]d_m_yy_x005f_x0000__x0_288"/>
      <sheetName val="[Book1.xls]d_m_yy_x005f_x0000__x0_289"/>
      <sheetName val="[Book1.xls]d_m_yy_x005f_x0000__x0_292"/>
      <sheetName val="[Book1.xls]d_m_yy_x005f_x0000__x0_294"/>
      <sheetName val="[Book1.xls]d_m_yy_x005f_x0000__x0_293"/>
      <sheetName val="[Book1.xls]d_m_yy_x005f_x0000__x0_295"/>
      <sheetName val="[Book1.xls]d_m_yy_x005f_x0000__x0_296"/>
      <sheetName val="[Book1.xls]d_m_yy_x005f_x0000__x0_297"/>
      <sheetName val="[Book1.xls]d_m_yy_x005f_x0000__x0_298"/>
      <sheetName val="[Book1.xls]d_m_yy_x005f_x0000__x0_299"/>
      <sheetName val="[Book1.xls]d_m_yy_x005f_x0000__x0_300"/>
      <sheetName val="[Book1.xls]d_m_yy_x005f_x0000__x0_301"/>
      <sheetName val="[Book1.xls]d_m_yy_x005f_x0000__x0_302"/>
      <sheetName val="[Book1.xls]d_m_yy_x005f_x0000__x0_303"/>
      <sheetName val="[Book1.xls]d_m_yy_x005f_x0000__x0_304"/>
      <sheetName val="[Book1.xls]B2dd_mm_yyyy___11_48"/>
      <sheetName val="[Book1.xls][Book1_xls]d_m_y_186"/>
      <sheetName val="[Book1.xls][Book1_xls]d_m_y_187"/>
      <sheetName val="[Book1.xls][Book1_xls]d_m_y_188"/>
      <sheetName val="[Book1.xls][Book1_xls]d_m_y_189"/>
      <sheetName val="[Book1.xls]B2dd_mm_yyyy___11_38"/>
      <sheetName val="[Book1.xls][Book1_xls]d_m_y_146"/>
      <sheetName val="[Book1.xls][Book1_xls]d_m_y_147"/>
      <sheetName val="[Book1.xls][Book1_xls]d_m_y_148"/>
      <sheetName val="[Book1.xls][Book1_xls]d_m_y_149"/>
      <sheetName val="[Book1.xls]B2dd_mm_yyyy___11_39"/>
      <sheetName val="[Book1.xls][Book1_xls]d_m_y_150"/>
      <sheetName val="[Book1.xls][Book1_xls]d_m_y_151"/>
      <sheetName val="[Book1.xls][Book1_xls]d_m_y_152"/>
      <sheetName val="[Book1.xls][Book1_xls]d_m_y_153"/>
      <sheetName val="[Book1.xls]B2dd_mm_yyyy___11_41"/>
      <sheetName val="[Book1.xls][Book1_xls]d_m_y_158"/>
      <sheetName val="[Book1.xls][Book1_xls]d_m_y_159"/>
      <sheetName val="[Book1.xls][Book1_xls]d_m_y_160"/>
      <sheetName val="[Book1.xls][Book1_xls]d_m_y_161"/>
      <sheetName val="[Book1.xls]B2dd_mm_yyyy___11_40"/>
      <sheetName val="[Book1.xls][Book1_xls]d_m_y_154"/>
      <sheetName val="[Book1.xls][Book1_xls]d_m_y_155"/>
      <sheetName val="[Book1.xls][Book1_xls]d_m_y_156"/>
      <sheetName val="[Book1.xls][Book1_xls]d_m_y_157"/>
      <sheetName val="[Book1.xls]B2dd_mm_yyyy___11_45"/>
      <sheetName val="[Book1.xls][Book1_xls]d_m_y_174"/>
      <sheetName val="[Book1.xls][Book1_xls]d_m_y_175"/>
      <sheetName val="[Book1.xls][Book1_xls]d_m_y_176"/>
      <sheetName val="[Book1.xls][Book1_xls]d_m_y_177"/>
      <sheetName val="[Book1.xls]B2dd_mm_yyyy___11_42"/>
      <sheetName val="[Book1.xls][Book1_xls]d_m_y_162"/>
      <sheetName val="[Book1.xls][Book1_xls]d_m_y_163"/>
      <sheetName val="[Book1.xls][Book1_xls]d_m_y_164"/>
      <sheetName val="[Book1.xls][Book1_xls]d_m_y_165"/>
      <sheetName val="[Book1.xls]B2dd_mm_yyyy___11_43"/>
      <sheetName val="[Book1.xls][Book1_xls]d_m_y_166"/>
      <sheetName val="[Book1.xls][Book1_xls]d_m_y_167"/>
      <sheetName val="[Book1.xls][Book1_xls]d_m_y_168"/>
      <sheetName val="[Book1.xls][Book1_xls]d_m_y_169"/>
      <sheetName val="[Book1.xls]B2dd_mm_yyyy___11_44"/>
      <sheetName val="[Book1.xls][Book1_xls]d_m_y_170"/>
      <sheetName val="[Book1.xls][Book1_xls]d_m_y_171"/>
      <sheetName val="[Book1.xls][Book1_xls]d_m_y_172"/>
      <sheetName val="[Book1.xls][Book1_xls]d_m_y_173"/>
      <sheetName val="[Book1.xls]B2dd_mm_yyyy___11_46"/>
      <sheetName val="[Book1.xls][Book1_xls]d_m_y_178"/>
      <sheetName val="[Book1.xls][Book1_xls]d_m_y_179"/>
      <sheetName val="[Book1.xls][Book1_xls]d_m_y_180"/>
      <sheetName val="[Book1.xls][Book1_xls]d_m_y_181"/>
      <sheetName val="[Book1.xls]B2dd_mm_yyyy___11_47"/>
      <sheetName val="[Book1.xls][Book1_xls]d_m_y_182"/>
      <sheetName val="[Book1.xls][Book1_xls]d_m_y_183"/>
      <sheetName val="[Book1.xls][Book1_xls]d_m_y_184"/>
      <sheetName val="[Book1.xls][Book1_xls]d_m_y_185"/>
      <sheetName val="[Book1.xls][Book1.xls]d_m__1781"/>
      <sheetName val="[Book1.xls][Book1.xls]d_m__1782"/>
      <sheetName val="[Book1.xls][Book1.xls]d_m__1787"/>
      <sheetName val="[Book1.xls][Book1.xls]d_m__1788"/>
      <sheetName val="[Book1.xls][Book1.xls]d_m__1783"/>
      <sheetName val="[Book1.xls][Book1.xls]d_m__1784"/>
      <sheetName val="[Book1.xls]d_m_yy_x005f_x0000__x0_305"/>
      <sheetName val="[Book1.xls][Book1.xls]d_m__1785"/>
      <sheetName val="[Book1.xls][Book1.xls]d_m__1786"/>
      <sheetName val="[Book1.xls]B2dd_mm_yyyy_____223"/>
      <sheetName val="[Book1.xls][Book1.xls]oPro_DO_8"/>
      <sheetName val="[Book1.xls][Book1.xls]oPro_DO_7"/>
      <sheetName val="[Book1.xls][Book1.xls]oPro_DO_9"/>
      <sheetName val="DATA_SHEET(절대삭제_금지)"/>
      <sheetName val="H_LIN'G_금형비"/>
      <sheetName val="DASH_PAD금형비"/>
      <sheetName val="L_MAT금형비_"/>
      <sheetName val="pkg_금형비"/>
      <sheetName val="5-1DT_GLS_금형비_(2)"/>
      <sheetName val="SIDE_PARTITION금형비_"/>
      <sheetName val="L_PARTITION금형비_"/>
      <sheetName val="PV6_3_5L_LX5_GMX170"/>
      <sheetName val="INPNL_(5)"/>
      <sheetName val="1_세부비교원가(내수)"/>
      <sheetName val="전장가(종전가_근거)"/>
      <sheetName val="1_8"/>
      <sheetName val="철제_JD_재고"/>
      <sheetName val="[Book1.xls][Book1.xls]oPro_D_10"/>
      <sheetName val="[Book1.xls][Book1.xls]oPro_D_11"/>
      <sheetName val="result0927"/>
      <sheetName val="공정별공법-W.HSE-LH"/>
      <sheetName val="드롭다운"/>
      <sheetName val="[Book1.xls][Book1.xls]oPro_D_13"/>
      <sheetName val="[Book1.xls][Book1.xls]oPro_D_12"/>
      <sheetName val="대구"/>
      <sheetName val="시산표"/>
      <sheetName val="CP"/>
      <sheetName val="Control"/>
      <sheetName val="AA"/>
      <sheetName val="bs"/>
      <sheetName val="[Book1.xls][Book1.xls]oPro_D_14"/>
      <sheetName val="광주"/>
      <sheetName val="전력계획"/>
      <sheetName val="Assum"/>
      <sheetName val="Machine Balance"/>
      <sheetName val="원가"/>
      <sheetName val="노무"/>
      <sheetName val="재료"/>
      <sheetName val="GLOBAL PT NEW FORMAT"/>
      <sheetName val="원97"/>
      <sheetName val="Vehicle"/>
      <sheetName val="거래명세서 (3)"/>
      <sheetName val="PN_ORDER"/>
      <sheetName val="GREEN"/>
      <sheetName val="[Book1.xls]oPro_DOS_____wq1_504"/>
      <sheetName val="[Book1.xls]oPro_DOS_____wq1_503"/>
      <sheetName val="[Book1.xls]oPro_DOS_____wq1_505"/>
      <sheetName val="[Book1.xls]oPro_DOS_____wq1_506"/>
      <sheetName val="[Book1.xls]oPro_DOS_____wq1_508"/>
      <sheetName val="[Book1.xls]oPro_DOS_____wq1_509"/>
      <sheetName val="[Book1.xls]oPro_DOS_____wq1_512"/>
      <sheetName val="[Book1.xls]oPro_DOS_____wq1_510"/>
      <sheetName val="[Book1.xls]oPro_DOS_____wq1_511"/>
      <sheetName val="[Book1.xls][Book1.xls]d_m__1789"/>
      <sheetName val="[Book1.xls]oPro_DOS_____wq1_517"/>
      <sheetName val="[Book1.xls]oPro_DOS_____wq1_513"/>
      <sheetName val="[Book1.xls]oPro_DOS_____wq1_514"/>
      <sheetName val="[Book1.xls]oPro_DOS_____wq1_515"/>
      <sheetName val="[Book1.xls]oPro_DOS_____wq1_516"/>
      <sheetName val="[Book1.xls]oPro_DOS_____wq1_518"/>
      <sheetName val="[Book1.xls]oPro_DOS_____wq1_519"/>
      <sheetName val="[Book1.xls]oPro_DOS_____wq1_520"/>
      <sheetName val="[Book1.xls]oPro_DOS_____wq1_521"/>
      <sheetName val="[Book1.xls]oPro_DOS_____wq1_522"/>
      <sheetName val="[Book1.xls]oPro_DOS_____wq1_523"/>
      <sheetName val="[Book1.xls]oPro_DOS_____wq1_524"/>
      <sheetName val="[Book1.xls]oPro_DOS_____wq1_527"/>
      <sheetName val="[Book1.xls]oPro_DOS_____wq1_526"/>
      <sheetName val="[Book1.xls][Book1.xls]d_m__1790"/>
      <sheetName val="_x0001_¨_x0001__x0000__x0001__x0000__x0001__x0010__x0000_ր_x0001__x0000__x0002__x000d__x0001__x0000_⿰_x0001_⿰䠂ҍ_x0001__x0000_ကఖ„_x0000__x0000_ᑋ"/>
      <sheetName val="_x0001_¨_x0001__x0000__x0001__x0000__x0001__x0010__x0000_ր_x0001__x0000__x0002__x000d__x0001__x0000_⿰_x0001_⿰䠁ⶍ_x0000__x0000_⢗థ턞_x0001__x0000_栀안"/>
      <sheetName val="_x0001_¨_x0001__x0000__x0001__x0000__x0001__x0010__x0000_ր_x0001__x0000__x0002__x000d__x0001__x0000_⿰_x0001_⿰_x0000__x0000_砀旤䠁㮍_x0000__x0000_ 䉖ధ숞"/>
      <sheetName val="_x0001_¨_x0001__x0000__x0001__x0000__x0001__x0010__x0000_ր_x0001__x0000__x0002__x000d__x0001__x0000_⿰_x0001_⿰_x0000__x0000_砀盤䠁䲍_x0000__x0000_က꿌఑"/>
      <sheetName val="_x0001_¨_x0001__x0000__x0001__x0000__x0001__x0010__x0000_ր_x0001__x0000__x0002__x000d__x0001__x0000_⿰_x0001_⿰_x0000__x0000_砀盤䠁䲍_x0000__x0000_က꾪఑"/>
      <sheetName val="_x0001_¨_x0001__x0000__x0001__x0000__x0001__x0010__x0000_ր_x0001__x0000__x0002__x000d__x0001__x0000_⿰_x0001_⿰_x0000__x0000_砀﷤䠁펍_x0000__x0000_᠀ﾣఓ䜞"/>
      <sheetName val="SP3i - HEAD STD"/>
      <sheetName val="철제 GD 재고"/>
      <sheetName val="_"/>
      <sheetName val="3 "/>
      <sheetName val="(3)"/>
      <sheetName val="11 "/>
      <sheetName val="12-1"/>
      <sheetName val="12-2"/>
      <sheetName val="12-3"/>
      <sheetName val="12-4"/>
      <sheetName val="13 "/>
      <sheetName val="4-1 "/>
      <sheetName val="HOU143A"/>
      <sheetName val="TRIM-Y3"/>
      <sheetName val="성과쀀"/>
      <sheetName val="성과Æ"/>
      <sheetName val="DRUM 용접"/>
      <sheetName val="_x0001_¨_x0001__x0000__x0001__x0000__x0001__x0010__x0000_ր_x0001__x0000__x0002__x000d__x0000__x0001__x0000__x0000__x0000_⿰_x0001_⿰_x0001_耀_x0000__x0000__x0000__x0000_Ԁ_x0000_䀀"/>
      <sheetName val="[Book1.xls]B2dd_mm_yyyy___11_49"/>
      <sheetName val="[Book1.xls][Book1_xls]d_m_y_190"/>
      <sheetName val="[Book1.xls][Book1_xls]d_m_y_191"/>
      <sheetName val="[Book1.xls][Book1_xls]d_m_y_192"/>
      <sheetName val="[Book1.xls][Book1_xls]d_m_y_193"/>
      <sheetName val="[Book1.xls]B2dd_mm_yyyy___11_52"/>
      <sheetName val="[Book1.xls][Book1_xls]d_m_y_202"/>
      <sheetName val="[Book1.xls][Book1_xls]d_m_y_203"/>
      <sheetName val="[Book1.xls][Book1_xls]d_m_y_204"/>
      <sheetName val="[Book1.xls][Book1_xls]d_m_y_205"/>
      <sheetName val="[Book1.xls]B2dd_mm_yyyy___11_51"/>
      <sheetName val="[Book1.xls][Book1_xls]d_m_y_198"/>
      <sheetName val="[Book1.xls][Book1_xls]d_m_y_199"/>
      <sheetName val="[Book1.xls][Book1_xls]d_m_y_200"/>
      <sheetName val="[Book1.xls][Book1_xls]d_m_y_201"/>
      <sheetName val="[Book1.xls]B2dd_mm_yyyy___11_50"/>
      <sheetName val="[Book1.xls][Book1_xls]d_m_y_194"/>
      <sheetName val="[Book1.xls][Book1_xls]d_m_y_195"/>
      <sheetName val="[Book1.xls][Book1_xls]d_m_y_196"/>
      <sheetName val="[Book1.xls][Book1_xls]d_m_y_197"/>
      <sheetName val="[Book1.xls]B2dd_mm_yyyy___11_53"/>
      <sheetName val="[Book1.xls][Book1_xls]d_m_y_206"/>
      <sheetName val="[Book1.xls][Book1_xls]d_m_y_207"/>
      <sheetName val="[Book1.xls][Book1_xls]d_m_y_208"/>
      <sheetName val="[Book1.xls][Book1_xls]d_m_y_209"/>
      <sheetName val="[Book1.xls]B2dd_mm_yyyy___11_57"/>
      <sheetName val="[Book1.xls][Book1_xls]d_m_y_222"/>
      <sheetName val="[Book1.xls][Book1_xls]d_m_y_223"/>
      <sheetName val="[Book1.xls][Book1_xls]d_m_y_224"/>
      <sheetName val="[Book1.xls][Book1_xls]d_m_y_225"/>
      <sheetName val="[Book1.xls]B2dd_mm_yyyy___11_54"/>
      <sheetName val="[Book1.xls][Book1_xls]d_m_y_210"/>
      <sheetName val="[Book1.xls][Book1_xls]d_m_y_211"/>
      <sheetName val="[Book1.xls][Book1_xls]d_m_y_212"/>
      <sheetName val="[Book1.xls][Book1_xls]d_m_y_213"/>
      <sheetName val="[Book1.xls]B2dd_mm_yyyy___11_55"/>
      <sheetName val="[Book1.xls][Book1_xls]d_m_y_214"/>
      <sheetName val="[Book1.xls][Book1_xls]d_m_y_215"/>
      <sheetName val="[Book1.xls][Book1_xls]d_m_y_216"/>
      <sheetName val="[Book1.xls][Book1_xls]d_m_y_217"/>
      <sheetName val="[Book1.xls]B2dd_mm_yyyy___11_56"/>
      <sheetName val="[Book1.xls][Book1_xls]d_m_y_218"/>
      <sheetName val="[Book1.xls][Book1_xls]d_m_y_219"/>
      <sheetName val="[Book1.xls][Book1_xls]d_m_y_220"/>
      <sheetName val="[Book1.xls][Book1_xls]d_m_y_221"/>
      <sheetName val="[Book1.xls]B2dd_mm_yyyy___11_58"/>
      <sheetName val="[Book1.xls][Book1_xls]d_m_y_226"/>
      <sheetName val="[Book1.xls][Book1_xls]d_m_y_227"/>
      <sheetName val="[Book1.xls][Book1_xls]d_m_y_228"/>
      <sheetName val="[Book1.xls][Book1_xls]d_m_y_229"/>
      <sheetName val="[Book1.xls]B2dd_mm_yyyy___11_59"/>
      <sheetName val="[Book1.xls][Book1_xls]d_m_y_230"/>
      <sheetName val="[Book1.xls][Book1_xls]d_m_y_231"/>
      <sheetName val="[Book1.xls][Book1_xls]d_m_y_232"/>
      <sheetName val="[Book1.xls][Book1_xls]d_m_y_233"/>
      <sheetName val="[Book1.xls]B2dd_mm_yyyy___11_62"/>
      <sheetName val="[Book1.xls][Book1_xls]d_m_y_242"/>
      <sheetName val="[Book1.xls][Book1_xls]d_m_y_243"/>
      <sheetName val="[Book1.xls][Book1_xls]d_m_y_244"/>
      <sheetName val="[Book1.xls][Book1_xls]d_m_y_245"/>
      <sheetName val="[Book1.xls]B2dd_mm_yyyy___11_60"/>
      <sheetName val="[Book1.xls][Book1_xls]d_m_y_234"/>
      <sheetName val="[Book1.xls][Book1_xls]d_m_y_235"/>
      <sheetName val="[Book1.xls][Book1_xls]d_m_y_236"/>
      <sheetName val="[Book1.xls][Book1_xls]d_m_y_237"/>
      <sheetName val="[Book1.xls]B2dd_mm_yyyy___11_61"/>
      <sheetName val="[Book1.xls][Book1_xls]d_m_y_238"/>
      <sheetName val="[Book1.xls][Book1_xls]d_m_y_239"/>
      <sheetName val="[Book1.xls][Book1_xls]d_m_y_240"/>
      <sheetName val="[Book1.xls][Book1_xls]d_m_y_241"/>
      <sheetName val="[Book1.xls]B2dd_mm_yyyy___11_63"/>
      <sheetName val="[Book1.xls][Book1_xls]d_m_y_246"/>
      <sheetName val="[Book1.xls][Book1_xls]d_m_y_247"/>
      <sheetName val="[Book1.xls][Book1_xls]d_m_y_248"/>
      <sheetName val="[Book1.xls][Book1_xls]d_m_y_249"/>
      <sheetName val="[Book1.xls]B2dd_mm_yyyy___11_65"/>
      <sheetName val="[Book1.xls][Book1_xls]d_m_y_254"/>
      <sheetName val="[Book1.xls][Book1_xls]d_m_y_255"/>
      <sheetName val="[Book1.xls][Book1_xls]d_m_y_256"/>
      <sheetName val="[Book1.xls][Book1_xls]d_m_y_257"/>
      <sheetName val="[Book1.xls]B2dd_mm_yyyy___11_64"/>
      <sheetName val="[Book1.xls][Book1_xls]d_m_y_250"/>
      <sheetName val="[Book1.xls][Book1_xls]d_m_y_251"/>
      <sheetName val="[Book1.xls][Book1_xls]d_m_y_252"/>
      <sheetName val="[Book1.xls][Book1_xls]d_m_y_253"/>
      <sheetName val="[Book1.xls]B2dd_mm_yyyy___11_66"/>
      <sheetName val="[Book1.xls][Book1_xls]d_m_y_258"/>
      <sheetName val="[Book1.xls][Book1_xls]d_m_y_259"/>
      <sheetName val="[Book1.xls][Book1_xls]d_m_y_260"/>
      <sheetName val="[Book1.xls][Book1_xls]d_m_y_261"/>
      <sheetName val="[Book1.xls]B2dd_mm_yyyy_____228"/>
      <sheetName val="[Book1.xls]B2dd_mm_yyyy_____224"/>
      <sheetName val="[Book1.xls]B2dd_mm_yyyy_____225"/>
      <sheetName val="[Book1.xls]B2dd_mm_yyyy_____226"/>
      <sheetName val="[Book1.xls]B2dd_mm_yyyy_____227"/>
      <sheetName val="[Book1.xls]B2dd_mm_yyyy_____229"/>
      <sheetName val="[Book1.xls]B2dd_mm_yyyy_____232"/>
      <sheetName val="[Book1.xls]B2dd_mm_yyyy_____230"/>
      <sheetName val="[Book1.xls]B2dd_mm_yyyy_____231"/>
      <sheetName val="[Book1.xls]B2dd_mm_yyyy_____234"/>
      <sheetName val="[Book1.xls]B2dd_mm_yyyy___11_82"/>
      <sheetName val="[Book1.xls][Book1_xls]d_m_y_322"/>
      <sheetName val="[Book1.xls][Book1_xls]d_m_y_323"/>
      <sheetName val="[Book1.xls][Book1_xls]d_m_y_324"/>
      <sheetName val="[Book1.xls][Book1_xls]d_m_y_325"/>
      <sheetName val="[Book1.xls]B2dd_mm_yyyy___11_67"/>
      <sheetName val="[Book1.xls][Book1_xls]d_m_y_262"/>
      <sheetName val="[Book1.xls][Book1_xls]d_m_y_263"/>
      <sheetName val="[Book1.xls][Book1_xls]d_m_y_264"/>
      <sheetName val="[Book1.xls][Book1_xls]d_m_y_265"/>
      <sheetName val="[Book1.xls]B2dd_mm_yyyy___11_70"/>
      <sheetName val="[Book1.xls][Book1_xls]d_m_y_274"/>
      <sheetName val="[Book1.xls][Book1_xls]d_m_y_275"/>
      <sheetName val="[Book1.xls][Book1_xls]d_m_y_276"/>
      <sheetName val="[Book1.xls][Book1_xls]d_m_y_277"/>
      <sheetName val="[Book1.xls]B2dd_mm_yyyy___11_69"/>
      <sheetName val="[Book1.xls][Book1_xls]d_m_y_270"/>
      <sheetName val="[Book1.xls][Book1_xls]d_m_y_271"/>
      <sheetName val="[Book1.xls][Book1_xls]d_m_y_272"/>
      <sheetName val="[Book1.xls][Book1_xls]d_m_y_273"/>
      <sheetName val="[Book1.xls]B2dd_mm_yyyy___11_68"/>
      <sheetName val="[Book1.xls][Book1_xls]d_m_y_266"/>
      <sheetName val="[Book1.xls][Book1_xls]d_m_y_267"/>
      <sheetName val="[Book1.xls][Book1_xls]d_m_y_268"/>
      <sheetName val="[Book1.xls][Book1_xls]d_m_y_269"/>
      <sheetName val="[Book1.xls]B2dd_mm_yyyy___11_74"/>
      <sheetName val="[Book1.xls][Book1_xls]d_m_y_290"/>
      <sheetName val="[Book1.xls][Book1_xls]d_m_y_291"/>
      <sheetName val="[Book1.xls][Book1_xls]d_m_y_292"/>
      <sheetName val="[Book1.xls][Book1_xls]d_m_y_293"/>
      <sheetName val="[Book1.xls]B2dd_mm_yyyy___11_71"/>
      <sheetName val="[Book1.xls][Book1_xls]d_m_y_278"/>
      <sheetName val="[Book1.xls][Book1_xls]d_m_y_279"/>
      <sheetName val="[Book1.xls][Book1_xls]d_m_y_280"/>
      <sheetName val="[Book1.xls][Book1_xls]d_m_y_281"/>
      <sheetName val="[Book1.xls]B2dd_mm_yyyy___11_72"/>
      <sheetName val="[Book1.xls][Book1_xls]d_m_y_282"/>
      <sheetName val="[Book1.xls][Book1_xls]d_m_y_283"/>
      <sheetName val="[Book1.xls][Book1_xls]d_m_y_284"/>
      <sheetName val="[Book1.xls][Book1_xls]d_m_y_285"/>
      <sheetName val="[Book1.xls]B2dd_mm_yyyy___11_73"/>
      <sheetName val="[Book1.xls][Book1_xls]d_m_y_286"/>
      <sheetName val="[Book1.xls][Book1_xls]d_m_y_287"/>
      <sheetName val="[Book1.xls][Book1_xls]d_m_y_288"/>
      <sheetName val="[Book1.xls][Book1_xls]d_m_y_289"/>
      <sheetName val="[Book1.xls]B2dd_mm_yyyy___11_75"/>
      <sheetName val="[Book1.xls][Book1_xls]d_m_y_294"/>
      <sheetName val="[Book1.xls][Book1_xls]d_m_y_295"/>
      <sheetName val="[Book1.xls][Book1_xls]d_m_y_296"/>
      <sheetName val="[Book1.xls][Book1_xls]d_m_y_297"/>
      <sheetName val="[Book1.xls]B2dd_mm_yyyy___11_76"/>
      <sheetName val="[Book1.xls][Book1_xls]d_m_y_298"/>
      <sheetName val="[Book1.xls][Book1_xls]d_m_y_299"/>
      <sheetName val="[Book1.xls][Book1_xls]d_m_y_300"/>
      <sheetName val="[Book1.xls][Book1_xls]d_m_y_301"/>
      <sheetName val="[Book1.xls]B2dd_mm_yyyy___11_77"/>
      <sheetName val="[Book1.xls][Book1_xls]d_m_y_302"/>
      <sheetName val="[Book1.xls][Book1_xls]d_m_y_303"/>
      <sheetName val="[Book1.xls][Book1_xls]d_m_y_304"/>
      <sheetName val="[Book1.xls][Book1_xls]d_m_y_305"/>
      <sheetName val="[Book1.xls]B2dd_mm_yyyy___11_78"/>
      <sheetName val="[Book1.xls][Book1_xls]d_m_y_306"/>
      <sheetName val="[Book1.xls][Book1_xls]d_m_y_307"/>
      <sheetName val="[Book1.xls][Book1_xls]d_m_y_308"/>
      <sheetName val="[Book1.xls][Book1_xls]d_m_y_309"/>
      <sheetName val="[Book1.xls]B2dd_mm_yyyy___11_79"/>
      <sheetName val="[Book1.xls][Book1_xls]d_m_y_310"/>
      <sheetName val="[Book1.xls][Book1_xls]d_m_y_311"/>
      <sheetName val="[Book1.xls][Book1_xls]d_m_y_312"/>
      <sheetName val="[Book1.xls][Book1_xls]d_m_y_313"/>
      <sheetName val="[Book1.xls]B2dd_mm_yyyy___11_80"/>
      <sheetName val="[Book1.xls][Book1_xls]d_m_y_314"/>
      <sheetName val="[Book1.xls][Book1_xls]d_m_y_315"/>
      <sheetName val="[Book1.xls][Book1_xls]d_m_y_316"/>
      <sheetName val="[Book1.xls][Book1_xls]d_m_y_317"/>
      <sheetName val="[Book1.xls]B2dd_mm_yyyy_____233"/>
      <sheetName val="[Book1.xls]B2dd_mm_yyyy___11_81"/>
      <sheetName val="[Book1.xls][Book1_xls]d_m_y_318"/>
      <sheetName val="[Book1.xls][Book1_xls]d_m_y_319"/>
      <sheetName val="[Book1.xls][Book1_xls]d_m_y_320"/>
      <sheetName val="[Book1.xls][Book1_xls]d_m_y_321"/>
      <sheetName val="[Book1.xls]B2dd_mm_yyyy_____237"/>
      <sheetName val="[Book1.xls]B2dd_mm_yyyy___11_85"/>
      <sheetName val="[Book1.xls][Book1_xls]d_m_y_334"/>
      <sheetName val="[Book1.xls][Book1_xls]d_m_y_335"/>
      <sheetName val="[Book1.xls][Book1_xls]d_m_y_336"/>
      <sheetName val="[Book1.xls][Book1_xls]d_m_y_337"/>
      <sheetName val="_Recovered_SheetName_370_"/>
      <sheetName val="_䎈㨀尀倀爀漀最爀愀洀䐀愀琀愀尀䴀椀挀爀漀猀漀昀琀尀圀椀渀搀漀"/>
      <sheetName val="[Book1.xls]B2dd_mm_yyyy_____235"/>
      <sheetName val="[Book1.xls]B2dd_mm_yyyy___11_83"/>
      <sheetName val="[Book1.xls][Book1_xls]d_m_y_326"/>
      <sheetName val="[Book1.xls][Book1_xls]d_m_y_327"/>
      <sheetName val="[Book1.xls][Book1_xls]d_m_y_328"/>
      <sheetName val="[Book1.xls][Book1_xls]d_m_y_329"/>
      <sheetName val="[Book1.xls]B2dd_mm_yyyy_____236"/>
      <sheetName val="[Book1.xls]B2dd_mm_yyyy___11_84"/>
      <sheetName val="[Book1.xls][Book1_xls]d_m_y_330"/>
      <sheetName val="[Book1.xls][Book1_xls]d_m_y_331"/>
      <sheetName val="[Book1.xls][Book1_xls]d_m_y_332"/>
      <sheetName val="[Book1.xls][Book1_xls]d_m_y_333"/>
      <sheetName val="[Book1.xls][Book1.xls]d_m__1811"/>
      <sheetName val="[Book1.xls][Book1.xls]d_m__1812"/>
      <sheetName val="[Book1.xls][Book1.xls]d_m__1815"/>
      <sheetName val="[Book1.xls][Book1.xls]d_m__1816"/>
      <sheetName val="[Book1.xls][Book1.xls]d_m__1813"/>
      <sheetName val="[Book1.xls][Book1.xls]d_m__1814"/>
      <sheetName val="[Book1.xls][Book1.xls]d_m__1795"/>
      <sheetName val="[Book1.xls][Book1.xls]d_m__1796"/>
      <sheetName val="[Book1.xls][Book1.xls]d_m__1797"/>
      <sheetName val="[Book1.xls][Book1.xls]d_m__1798"/>
      <sheetName val="[Book1.xls][Book1.xls]d_m__1793"/>
      <sheetName val="[Book1.xls][Book1.xls]d_m__1794"/>
      <sheetName val="[Book1.xls][Book1.xls]d_m__1791"/>
      <sheetName val="[Book1.xls][Book1.xls]d_m__1792"/>
      <sheetName val="[Book1.xls][Book1.xls]d_m__1803"/>
      <sheetName val="[Book1.xls][Book1.xls]d_m__1804"/>
      <sheetName val="[Book1.xls][Book1.xls]d_m__1799"/>
      <sheetName val="[Book1.xls][Book1.xls]d_m__1800"/>
      <sheetName val="[Book1.xls][Book1.xls]d_m__1801"/>
      <sheetName val="[Book1.xls][Book1.xls]d_m__1802"/>
      <sheetName val="[Book1.xls][Book1.xls]d_m__1807"/>
      <sheetName val="[Book1.xls][Book1.xls]d_m__1808"/>
      <sheetName val="[Book1.xls][Book1.xls]d_m__1809"/>
      <sheetName val="[Book1.xls][Book1.xls]d_m__1810"/>
      <sheetName val="[Book1.xls][Book1.xls]d_m__1805"/>
      <sheetName val="[Book1.xls][Book1.xls]d_m__1806"/>
      <sheetName val="[Book1.xls][Book1.xls]d_m__1817"/>
      <sheetName val="[Book1.xls][Book1.xls]d_m__1818"/>
      <sheetName val="[Book1.xls][Book1.xls]d_m__1827"/>
      <sheetName val="[Book1.xls][Book1.xls]d_m__1828"/>
      <sheetName val="[Book1.xls][Book1.xls]d_m__1829"/>
      <sheetName val="[Book1.xls][Book1.xls]d_m__1830"/>
      <sheetName val="[Book1.xls][Book1.xls]d_m__1839"/>
      <sheetName val="[Book1.xls][Book1.xls]d_m__1840"/>
      <sheetName val="[Book1.xls][Book1.xls]d_m__1819"/>
      <sheetName val="[Book1.xls][Book1.xls]d_m__1820"/>
      <sheetName val="[Book1.xls][Book1.xls]d_m__1821"/>
      <sheetName val="[Book1.xls][Book1.xls]d_m__1822"/>
      <sheetName val="[Book1.xls][Book1.xls]d_m__1823"/>
      <sheetName val="[Book1.xls][Book1.xls]d_m__1824"/>
      <sheetName val="[Book1.xls][Book1.xls]d_m__1825"/>
      <sheetName val="[Book1.xls][Book1.xls]d_m__1826"/>
      <sheetName val="[Book1.xls][Book1.xls]d_m__1835"/>
      <sheetName val="[Book1.xls][Book1.xls]d_m__1836"/>
      <sheetName val="[Book1.xls][Book1.xls]d_m__1837"/>
      <sheetName val="[Book1.xls][Book1.xls]d_m__1838"/>
      <sheetName val="[Book1.xls][Book1.xls]d_m__1831"/>
      <sheetName val="[Book1.xls][Book1.xls]d_m__1832"/>
      <sheetName val="[Book1.xls][Book1.xls]d_m__1833"/>
      <sheetName val="[Book1.xls][Book1.xls]d_m__1834"/>
      <sheetName val="[Book1.xls]oPro_DOS_____wq1_530"/>
      <sheetName val="[Book1.xls]oPro_DOS_____wq1_528"/>
      <sheetName val="[Book1.xls]oPro_DOS_____wq1_529"/>
      <sheetName val="[Book1.xls]oPro_DOS_____wq1_533"/>
      <sheetName val="[Book1.xls]oPro_DOS_____wq1_531"/>
      <sheetName val="[Book1.xls]oPro_DOS_____wq1_532"/>
      <sheetName val="[Book1.xls]oPro_DOS_____wq1_534"/>
      <sheetName val="[Book1.xls]oPro_DOS_____wq1_535"/>
      <sheetName val="#ofclose"/>
      <sheetName val="BD&gt;원재료리스트"/>
      <sheetName val="윤영환"/>
      <sheetName val="총"/>
      <sheetName val="[Book1.xls][Book1.xls]d_m__1845"/>
      <sheetName val="[Book1.xls][Book1.xls]d_m__1846"/>
      <sheetName val="to do"/>
      <sheetName val="97년추정손익계산서"/>
      <sheetName val="상품수불"/>
      <sheetName val="34.선급부가세"/>
      <sheetName val="35.선급금"/>
      <sheetName val="36.신계약비"/>
      <sheetName val="37.구분계정대"/>
      <sheetName val="38.기타"/>
      <sheetName val="39.구분계정자산"/>
      <sheetName val="수정사항집계표 (2)"/>
      <sheetName val="보광12호투자조합"/>
      <sheetName val="27.租赁承诺"/>
      <sheetName val="28.资本承诺"/>
      <sheetName val="29.关联交易"/>
      <sheetName val="30.关联余额"/>
      <sheetName val="表7-1开办费"/>
      <sheetName val="表3-10-1原材料"/>
      <sheetName val="表6-1土地 (2)"/>
      <sheetName val="表9-12预提费用"/>
      <sheetName val="表3-9其他应收"/>
      <sheetName val="7-制造费用"/>
      <sheetName val="169"/>
      <sheetName val="k301"/>
      <sheetName val="C110"/>
      <sheetName val="Inter- Company Reconciliation"/>
      <sheetName val="J-1"/>
      <sheetName val="Outstanding Matters (2)"/>
      <sheetName val="Debtors"/>
      <sheetName val="Creditors"/>
      <sheetName val="E-1"/>
      <sheetName val="A2-2"/>
      <sheetName val="A2-5"/>
      <sheetName val="A2 - 5"/>
      <sheetName val="A2 - 5 (2)"/>
      <sheetName val="A2 - 6"/>
      <sheetName val="0000"/>
      <sheetName val="OS"/>
      <sheetName val="A8-6 (1)"/>
      <sheetName val="A8-2(1)"/>
      <sheetName val="A3-1-1"/>
      <sheetName val="A3-1-2"/>
      <sheetName val="A3-1-3"/>
      <sheetName val="A3-1-4"/>
      <sheetName val="A3 - 3"/>
      <sheetName val="A3 - 4"/>
      <sheetName val="I"/>
      <sheetName val="N"/>
      <sheetName val="O"/>
      <sheetName val="Q"/>
      <sheetName val="U-3"/>
      <sheetName val="A8-5"/>
      <sheetName val="Form EYP 1"/>
      <sheetName val="C "/>
      <sheetName val="10-2"/>
      <sheetName val="10-3"/>
      <sheetName val="OS 1(FOR CLIENT DISTRIBUTION)"/>
      <sheetName val="I-2"/>
      <sheetName val="K"/>
      <sheetName val="K-1"/>
      <sheetName val="FAR"/>
      <sheetName val="A3"/>
      <sheetName val="U"/>
      <sheetName val="OSM"/>
      <sheetName val="A3-1"/>
      <sheetName val="A3-2"/>
      <sheetName val="Doc"/>
      <sheetName val="B-10"/>
      <sheetName val="N-10_UL"/>
      <sheetName val="A2-1"/>
      <sheetName val="C-1-final"/>
      <sheetName val="F"/>
      <sheetName val="F-1"/>
      <sheetName val="I (2)"/>
      <sheetName val="s\류석구_x0000__x0000__x0000__x0000__x000c__x0000__x0000__x0000_C:\Windows_x0000__x0000_º먀㭗_x0000__x0000__x0000_"/>
      <sheetName val="96수_x0000_"/>
      <sheetName val="omctl32.dll_x0000_Edit_x0000__x0018__x0000_$_x0000__x0018__x0000__x0000__x0000_摸೸Ḥ$貜_x001e_"/>
      <sheetName val="omctl32.dll_x0000_Edit_x0000__x0001__x0000_𐉆␈ㄞ䰀ᎌ吀᎑_x0000__x0000_ऀ_x0008_"/>
      <sheetName val="Chart14"/>
      <sheetName val="omctl32.dll_x0000_Edit_x0000_瀀廠櫦_x0000_ⴀ춬_x0007__x0000__x0000_Ԁ_x0000_倀睅"/>
      <sheetName val="[Book1.xls][Book1.xls]d_m__1841"/>
      <sheetName val="[Book1.xls][Book1.xls]d_m__1842"/>
      <sheetName val="[Book1.xls]oPro_DOS_____wq1_538"/>
      <sheetName val="[Book1.xls]oPro_DOS_____wq1_536"/>
      <sheetName val="[Book1.xls]oPro_DOS_____wq1_537"/>
      <sheetName val="[Book1.xls]oPro_DOS_____wq1_539"/>
      <sheetName val="[Book1.xls]oPro_DOS_____wq1_542"/>
      <sheetName val="[Book1.xls]oPro_DOS_____wq1_540"/>
      <sheetName val="[Book1.xls]oPro_DOS_____wq1_541"/>
      <sheetName val="[Book1.xls]oPro_DOS_____wq1_549"/>
      <sheetName val="[Book1.xls]oPro_DOS_____wq1_543"/>
      <sheetName val="[Book1.xls]oPro_DOS_____wq1_544"/>
      <sheetName val="[Book1.xls]oPro_DOS_____wq1_545"/>
      <sheetName val="[Book1.xls]oPro_DOS_____wq1_546"/>
      <sheetName val="[Book1.xls]oPro_DOS_____wq1_547"/>
      <sheetName val="[Book1.xls]oPro_DOS_____wq1_548"/>
      <sheetName val="[Book1.xls]oPro_DOS_____wq1_552"/>
      <sheetName val="[Book1.xls]oPro_DOS_____wq1_550"/>
      <sheetName val="[Book1.xls]oPro_DOS_____wq1_551"/>
      <sheetName val="[Book1.xls]oPro_DOS_____wq1_562"/>
      <sheetName val="[Book1.xls]oPro_DOS_____wq1_553"/>
      <sheetName val="[Book1.xls]oPro_DOS_____wq1_554"/>
      <sheetName val="[Book1.xls]oPro_DOS_____wq1_556"/>
      <sheetName val="[Book1.xls]oPro_DOS_____wq1_555"/>
      <sheetName val="[Book1.xls]oPro_DOS_____wq1_559"/>
      <sheetName val="[Book1.xls]oPro_DOS_____wq1_557"/>
      <sheetName val="[Book1.xls]oPro_DOS_____wq1_558"/>
      <sheetName val="[Book1.xls]oPro_DOS_____wq1_560"/>
      <sheetName val="[Book1.xls]oPro_DOS_____wq1_561"/>
      <sheetName val="[Book1.xls]oPro_DOS_____wq1_563"/>
      <sheetName val="[Book1.xls]oPro_DOS_____wq1_564"/>
      <sheetName val="[Book1.xls]oPro_DOS_____wq1_572"/>
      <sheetName val="[Book1.xls]oPro_DOS_____wq1_570"/>
      <sheetName val="[Book1.xls]oPro_DOS_____wq1_565"/>
      <sheetName val="[Book1.xls]oPro_DOS_____wq1_569"/>
      <sheetName val="[Book1.xls]oPro_DOS_____wq1_566"/>
      <sheetName val="[Book1.xls]oPro_DOS_____wq1_567"/>
      <sheetName val="[Book1.xls]oPro_DOS_____wq1_568"/>
      <sheetName val="[Book1.xls]oPro_DOS_____wq1_571"/>
      <sheetName val="[Book1.xls]oPro_DOS_____wq1_573"/>
      <sheetName val="[Book1.xls]oPro_DOS_____wq1_575"/>
      <sheetName val="[Book1.xls]oPro_DOS_____wq1_574"/>
      <sheetName val="[Book1.xls]oPro_DOS_____wq1_576"/>
      <sheetName val="[Book1.xls]oPro_DOS_____wq1_577"/>
      <sheetName val="[Book1.xls]oPro_DOS_____wq1_578"/>
      <sheetName val="[Book1.xls]oPro_DOS_____wq1_579"/>
      <sheetName val="[Book1.xls]oPro_DOS_____wq1_580"/>
      <sheetName val="[Book1.xls]oPro_DOS_____wq1_581"/>
      <sheetName val="[Book1.xls]oPro_DOS_____wq1_582"/>
      <sheetName val="[Book1.xls]oPro_DOS_____wq1_583"/>
      <sheetName val="[Book1.xls]oPro_DOS_____wq1_584"/>
      <sheetName val="[Book1.xls]oPro_DOS_____wq1_585"/>
      <sheetName val="[Book1.xls]oPro_DOS_____wq1_591"/>
      <sheetName val="[Book1.xls]oPro_DOS_____wq1_586"/>
      <sheetName val="[Book1.xls]oPro_DOS_____wq1_587"/>
      <sheetName val="[Book1.xls]oPro_DOS_____wq1_588"/>
      <sheetName val="[Book1.xls]oPro_DOS_____wq1_589"/>
      <sheetName val="[Book1.xls]oPro_DOS_____wq1_590"/>
      <sheetName val="[Book1.xls]oPro_DOS_____wq1_592"/>
      <sheetName val="[Book1.xls]oPro_DOS_____wq1_594"/>
      <sheetName val="[Book1.xls]oPro_DOS_____wq1_593"/>
      <sheetName val="[Book1.xls]oPro_DOS_____wq1_595"/>
      <sheetName val="[Book1.xls]oPro_DOS_____wq1_596"/>
      <sheetName val="[Book1.xls]oPro_DOS_____wq1_597"/>
      <sheetName val="[Book1.xls]oPro_DOS_____wq1_598"/>
      <sheetName val="[Book1.xls]oPro_DOS_____wq1_599"/>
      <sheetName val="[Book1.xls]oPro_DOS_____wq1_600"/>
      <sheetName val="[Book1.xls]oPro_DOS_____wq1_601"/>
      <sheetName val="[Book1.xls]oPro_DOS_____wq1_602"/>
      <sheetName val="[Book1.xls]oPro_DOS_____wq1_607"/>
      <sheetName val="[Book1.xls]oPro_DOS_____wq1_603"/>
      <sheetName val="[Book1.xls]oPro_DOS_____wq1_604"/>
      <sheetName val="[Book1.xls]oPro_DOS_____wq1_605"/>
      <sheetName val="[Book1.xls]oPro_DOS_____wq1_606"/>
      <sheetName val="[Book1.xls]oPro_DOS_____wq1_608"/>
      <sheetName val="[Book1.xls]oPro_DOS_____wq1_609"/>
      <sheetName val="[Book1.xls]oPro_DOS_____wq1_611"/>
      <sheetName val="[Book1.xls]oPro_DOS_____wq1_610"/>
      <sheetName val="[Book1.xls]oPro_DOS_____wq1_612"/>
      <sheetName val="[Book1.xls]oPro_DOS_____wq1_613"/>
      <sheetName val="[Book1.xls]oPro_DOS_____wq1_614"/>
      <sheetName val="[Book1.xls]oPro_DOS_____wq1_615"/>
      <sheetName val="사업추진운영계석장"/>
      <sheetName val="생산계획 (2)"/>
      <sheetName val="마케팅전략"/>
      <sheetName val="주간기성"/>
      <sheetName val="연말정산"/>
      <sheetName val="[Book1.xls][Book1.xls]d_m__1843"/>
      <sheetName val="[Book1.xls][Book1.xls]d_m__1844"/>
      <sheetName val="표"/>
      <sheetName val="oPro_DOS) (_.wq1)CSV (쉼표로 분리) ("/>
      <sheetName val="구매청구"/>
      <sheetName val="기준"/>
      <sheetName val="64512(갑)"/>
      <sheetName val="[Book1.xls][Book1.xls]d_m__2055"/>
      <sheetName val="[Book1.xls][Book1.xls]d_m__2056"/>
      <sheetName val="[Book1.xls][Book1.xls]d_m__2057"/>
      <sheetName val="[Book1.xls][Book1.xls]d_m__2058"/>
      <sheetName val="[Book1.xls][Book1.xls]d_m__2091"/>
      <sheetName val="[Book1.xls][Book1.xls]d_m__2092"/>
      <sheetName val="Documents_and_Settings_jhlim__2"/>
      <sheetName val="[Book1.xls][Book1.xls]d_m__2019"/>
      <sheetName val="[Book1.xls][Book1.xls]d_m__2020"/>
      <sheetName val="[Book1.xls][Book1.xls]d_m__2023"/>
      <sheetName val="[Book1.xls][Book1.xls]d_m__2024"/>
      <sheetName val="[Book1.xls][Book1.xls]d_m__2021"/>
      <sheetName val="[Book1.xls][Book1.xls]d_m__2022"/>
      <sheetName val="[Book1.xls][Book1.xls]d_m__1923"/>
      <sheetName val="[Book1.xls][Book1.xls]d_m__1924"/>
      <sheetName val="[Book1.xls][Book1.xls]d_m__1925"/>
      <sheetName val="[Book1.xls][Book1.xls]d_m__1926"/>
      <sheetName val="[Book1.xls][Book1.xls]d_m__1937"/>
      <sheetName val="[Book1.xls][Book1.xls]d_m__1938"/>
      <sheetName val="[Book1.xls][Book1.xls]d_m__1875"/>
      <sheetName val="[Book1.xls][Book1.xls]d_m__1876"/>
      <sheetName val="[Book1.xls][Book1.xls]d_m__1861"/>
      <sheetName val="[Book1.xls][Book1.xls]d_m__1862"/>
      <sheetName val="[Book1.xls][Book1.xls]d_m__1865"/>
      <sheetName val="[Book1.xls][Book1.xls]d_m__1863"/>
      <sheetName val="[Book1.xls][Book1.xls]d_m__1864"/>
      <sheetName val="[Book1.xls][Book1.xls]d_m__1866"/>
      <sheetName val="[Book1.xls][Book1.xls]d_m__1849"/>
      <sheetName val="[Book1.xls][Book1.xls]d_m__1850"/>
      <sheetName val="[Book1.xls][Book1.xls]d_m__1851"/>
      <sheetName val="[Book1.xls][Book1.xls]d_m__1852"/>
      <sheetName val="[Book1.xls][Book1.xls]d_m__1855"/>
      <sheetName val="[Book1.xls][Book1.xls]d_m__1856"/>
      <sheetName val="[Book1.xls][Book1.xls]d_m__1847"/>
      <sheetName val="[Book1.xls][Book1.xls]d_m__1848"/>
      <sheetName val="[Book1.xls][Book1.xls]d_m__1853"/>
      <sheetName val="[Book1.xls][Book1.xls]d_m__1854"/>
      <sheetName val="[Book1.xls][Book1.xls]d_m__1857"/>
      <sheetName val="[Book1.xls][Book1.xls]d_m__1858"/>
      <sheetName val="[Book1.xls][Book1.xls]d_m__1859"/>
      <sheetName val="[Book1.xls][Book1.xls]d_m__1860"/>
      <sheetName val="[Book1.xls][Book1.xls]d_m__1867"/>
      <sheetName val="[Book1.xls][Book1.xls]d_m__1868"/>
      <sheetName val="[Book1.xls][Book1.xls]d_m__1869"/>
      <sheetName val="[Book1.xls][Book1.xls]d_m__1870"/>
      <sheetName val="[Book1.xls][Book1.xls]d_m__1879"/>
      <sheetName val="[Book1.xls][Book1.xls]d_m__1877"/>
      <sheetName val="[Book1.xls][Book1.xls]d_m__1878"/>
      <sheetName val="[Book1.xls][Book1.xls]d_m__1880"/>
      <sheetName val="[Book1.xls][Book1.xls]d_m__1871"/>
      <sheetName val="[Book1.xls][Book1.xls]d_m__1872"/>
      <sheetName val="[Book1.xls][Book1.xls]d_m__1873"/>
      <sheetName val="[Book1.xls][Book1.xls]d_m__1874"/>
      <sheetName val="[Book1.xls][Book1.xls]d_m__1881"/>
      <sheetName val="[Book1.xls][Book1.xls]d_m__1882"/>
      <sheetName val="[Book1.xls][Book1.xls]d_m__1883"/>
      <sheetName val="[Book1.xls][Book1.xls]d_m__1884"/>
      <sheetName val="[Book1.xls][Book1.xls]d_m__1885"/>
      <sheetName val="[Book1.xls][Book1.xls]d_m__1886"/>
      <sheetName val="[Book1.xls][Book1.xls]d_m__1887"/>
      <sheetName val="[Book1.xls][Book1.xls]d_m__1888"/>
      <sheetName val="[Book1.xls][Book1.xls]d_m__1921"/>
      <sheetName val="[Book1.xls][Book1.xls]d_m__1922"/>
      <sheetName val="[Book1.xls][Book1.xls]d_m__1913"/>
      <sheetName val="[Book1.xls][Book1.xls]d_m__1914"/>
      <sheetName val="[Book1.xls][Book1.xls]d_m__1915"/>
      <sheetName val="[Book1.xls][Book1.xls]d_m__1916"/>
      <sheetName val="[Book1.xls][Book1.xls]d_m__1903"/>
      <sheetName val="[Book1.xls][Book1.xls]d_m__1904"/>
      <sheetName val="[Book1.xls][Book1.xls]d_m__1905"/>
      <sheetName val="[Book1.xls][Book1.xls]d_m__1906"/>
      <sheetName val="[Book1.xls][Book1.xls]d_m__1907"/>
      <sheetName val="[Book1.xls][Book1.xls]d_m__1908"/>
      <sheetName val="[Book1.xls][Book1.xls]d_m__1889"/>
      <sheetName val="[Book1.xls][Book1.xls]d_m__1890"/>
      <sheetName val="[Book1.xls][Book1.xls]d_m__1891"/>
      <sheetName val="[Book1.xls][Book1.xls]d_m__1892"/>
      <sheetName val="[Book1.xls][Book1.xls]d_m__1893"/>
      <sheetName val="[Book1.xls][Book1.xls]d_m__1894"/>
      <sheetName val="[Book1.xls][Book1.xls]d_m__1895"/>
      <sheetName val="[Book1.xls][Book1.xls]d_m__1896"/>
      <sheetName val="[Book1.xls][Book1.xls]d_m__1897"/>
      <sheetName val="[Book1.xls][Book1.xls]d_m__1898"/>
      <sheetName val="[Book1.xls][Book1.xls]d_m__1899"/>
      <sheetName val="[Book1.xls][Book1.xls]d_m__1900"/>
      <sheetName val="[Book1.xls][Book1.xls]d_m__1901"/>
      <sheetName val="[Book1.xls][Book1.xls]d_m__1902"/>
      <sheetName val="[Book1.xls][Book1.xls]d_m__1909"/>
      <sheetName val="[Book1.xls][Book1.xls]d_m__1910"/>
      <sheetName val="[Book1.xls][Book1.xls]d_m__1911"/>
      <sheetName val="[Book1.xls][Book1.xls]d_m__1912"/>
      <sheetName val="[Book1.xls][Book1.xls]d_m__1917"/>
      <sheetName val="[Book1.xls][Book1.xls]d_m__1918"/>
      <sheetName val="[Book1.xls][Book1.xls]d_m__1919"/>
      <sheetName val="[Book1.xls][Book1.xls]d_m__1920"/>
      <sheetName val="[Book1.xls][Book1.xls]d_m__1939"/>
      <sheetName val="[Book1.xls][Book1.xls]d_m__1940"/>
      <sheetName val="[Book1.xls][Book1.xls]d_m__1941"/>
      <sheetName val="[Book1.xls][Book1.xls]d_m__1942"/>
      <sheetName val="[Book1.xls][Book1.xls]d_m__1927"/>
      <sheetName val="[Book1.xls][Book1.xls]d_m__1928"/>
      <sheetName val="[Book1.xls][Book1.xls]d_m__1929"/>
      <sheetName val="[Book1.xls][Book1.xls]d_m__1930"/>
      <sheetName val="[Book1.xls][Book1.xls]d_m__1931"/>
      <sheetName val="[Book1.xls][Book1.xls]d_m__1932"/>
      <sheetName val="[Book1.xls][Book1.xls]d_m__1933"/>
      <sheetName val="[Book1.xls][Book1.xls]d_m__1934"/>
      <sheetName val="[Book1.xls][Book1.xls]d_m__1935"/>
      <sheetName val="[Book1.xls][Book1.xls]d_m__1936"/>
      <sheetName val="[Book1.xls][Book1.xls]d_m__1943"/>
      <sheetName val="[Book1.xls][Book1.xls]d_m__1944"/>
      <sheetName val="[Book1.xls][Book1.xls]d_m__1949"/>
      <sheetName val="[Book1.xls][Book1.xls]d_m__1950"/>
      <sheetName val="[Book1.xls][Book1.xls]d_m__1945"/>
      <sheetName val="[Book1.xls][Book1.xls]d_m__1946"/>
      <sheetName val="[Book1.xls][Book1.xls]d_m__1947"/>
      <sheetName val="[Book1.xls][Book1.xls]d_m__1948"/>
      <sheetName val="[Book1.xls][Book1.xls]d_m__1951"/>
      <sheetName val="[Book1.xls][Book1.xls]d_m__1952"/>
      <sheetName val="[Book1.xls][Book1.xls]d_m__1953"/>
      <sheetName val="[Book1.xls][Book1.xls]d_m__1954"/>
      <sheetName val="[Book1.xls][Book1.xls]d_m__1967"/>
      <sheetName val="[Book1.xls][Book1.xls]d_m__1968"/>
      <sheetName val="[Book1.xls][Book1.xls]d_m__1961"/>
      <sheetName val="[Book1.xls][Book1.xls]d_m__1962"/>
      <sheetName val="[Book1.xls][Book1.xls]d_m__1955"/>
      <sheetName val="[Book1.xls][Book1.xls]d_m__1956"/>
      <sheetName val="[Book1.xls][Book1.xls]d_m__1957"/>
      <sheetName val="[Book1.xls][Book1.xls]d_m__1958"/>
      <sheetName val="[Book1.xls][Book1.xls]d_m__1959"/>
      <sheetName val="[Book1.xls][Book1.xls]d_m__1960"/>
      <sheetName val="[Book1.xls][Book1.xls]d_m__1963"/>
      <sheetName val="[Book1.xls][Book1.xls]d_m__1964"/>
      <sheetName val="[Book1.xls][Book1.xls]d_m__1965"/>
      <sheetName val="[Book1.xls][Book1.xls]d_m__1966"/>
      <sheetName val="[Book1.xls][Book1.xls]d_m__1977"/>
      <sheetName val="[Book1.xls][Book1.xls]d_m__1978"/>
      <sheetName val="[Book1.xls][Book1.xls]d_m__1979"/>
      <sheetName val="[Book1.xls][Book1.xls]d_m__1980"/>
      <sheetName val="[Book1.xls][Book1.xls]d_m__1983"/>
      <sheetName val="[Book1.xls][Book1.xls]d_m__1984"/>
      <sheetName val="[Book1.xls][Book1.xls]d_m__1969"/>
      <sheetName val="[Book1.xls][Book1.xls]d_m__1970"/>
      <sheetName val="[Book1.xls][Book1.xls]d_m__1971"/>
      <sheetName val="[Book1.xls][Book1.xls]d_m__1972"/>
      <sheetName val="[Book1.xls][Book1.xls]d_m__1973"/>
      <sheetName val="[Book1.xls][Book1.xls]d_m__1974"/>
      <sheetName val="[Book1.xls][Book1.xls]d_m__1975"/>
      <sheetName val="[Book1.xls][Book1.xls]d_m__1976"/>
      <sheetName val="[Book1.xls][Book1.xls]d_m__1981"/>
      <sheetName val="[Book1.xls][Book1.xls]d_m__1982"/>
      <sheetName val="[Book1.xls][Book1.xls]d_m__1987"/>
      <sheetName val="[Book1.xls][Book1.xls]d_m__1988"/>
      <sheetName val="[Book1.xls][Book1.xls]d_m__1991"/>
      <sheetName val="[Book1.xls][Book1.xls]d_m__1992"/>
      <sheetName val="[Book1.xls][Book1.xls]d_m__1989"/>
      <sheetName val="[Book1.xls][Book1.xls]d_m__1990"/>
      <sheetName val="[Book1.xls][Book1.xls]d_m__1985"/>
      <sheetName val="[Book1.xls][Book1.xls]d_m__1986"/>
      <sheetName val="[Book1.xls][Book1.xls]d_m__1995"/>
      <sheetName val="[Book1.xls][Book1.xls]d_m__1993"/>
      <sheetName val="[Book1.xls][Book1.xls]d_m__1994"/>
      <sheetName val="[Book1.xls][Book1.xls]d_m__1996"/>
      <sheetName val="[Book1.xls][Book1.xls]d_m__1997"/>
      <sheetName val="[Book1.xls][Book1.xls]d_m__1998"/>
      <sheetName val="[Book1.xls][Book1.xls]d_m__1999"/>
      <sheetName val="[Book1.xls][Book1.xls]d_m__2000"/>
      <sheetName val="[Book1.xls][Book1.xls]d_m__2001"/>
      <sheetName val="[Book1.xls][Book1.xls]d_m__2002"/>
      <sheetName val="[Book1.xls][Book1.xls]d_m__2003"/>
      <sheetName val="[Book1.xls][Book1.xls]d_m__2004"/>
      <sheetName val="[Book1.xls][Book1.xls]d_m__2005"/>
      <sheetName val="[Book1.xls][Book1.xls]d_m__2006"/>
      <sheetName val="[Book1.xls][Book1.xls]d_m__2007"/>
      <sheetName val="[Book1.xls][Book1.xls]d_m__2008"/>
      <sheetName val="[Book1.xls][Book1.xls]d_m__2009"/>
      <sheetName val="[Book1.xls][Book1.xls]d_m__2010"/>
      <sheetName val="[Book1.xls][Book1.xls]d_m__2011"/>
      <sheetName val="[Book1.xls][Book1.xls]d_m__2012"/>
      <sheetName val="[Book1.xls][Book1.xls]d_m__2013"/>
      <sheetName val="[Book1.xls][Book1.xls]d_m__2014"/>
      <sheetName val="[Book1.xls][Book1.xls]d_m__2017"/>
      <sheetName val="[Book1.xls][Book1.xls]d_m__2018"/>
      <sheetName val="[Book1.xls][Book1.xls]d_m__2015"/>
      <sheetName val="[Book1.xls][Book1.xls]d_m__2016"/>
      <sheetName val="[Book1.xls][Book1.xls]d_m__2025"/>
      <sheetName val="[Book1.xls][Book1.xls]d_m__2026"/>
      <sheetName val="[Book1.xls][Book1.xls]d_m__2031"/>
      <sheetName val="[Book1.xls][Book1.xls]d_m__2032"/>
      <sheetName val="[Book1.xls][Book1.xls]d_m__2027"/>
      <sheetName val="[Book1.xls][Book1.xls]d_m__2028"/>
      <sheetName val="[Book1.xls][Book1.xls]d_m__2029"/>
      <sheetName val="[Book1.xls][Book1.xls]d_m__2030"/>
      <sheetName val="[Book1.xls][Book1.xls]d_m__2039"/>
      <sheetName val="[Book1.xls][Book1.xls]d_m__2040"/>
      <sheetName val="[Book1.xls][Book1.xls]d_m__2033"/>
      <sheetName val="[Book1.xls][Book1.xls]d_m__2034"/>
      <sheetName val="[Book1.xls][Book1.xls]d_m__2035"/>
      <sheetName val="[Book1.xls][Book1.xls]d_m__2036"/>
      <sheetName val="[Book1.xls][Book1.xls]d_m__2037"/>
      <sheetName val="[Book1.xls][Book1.xls]d_m__2038"/>
      <sheetName val="[Book1.xls][Book1.xls]d_m__2043"/>
      <sheetName val="[Book1.xls][Book1.xls]d_m__2044"/>
      <sheetName val="[Book1.xls][Book1.xls]d_m__2041"/>
      <sheetName val="[Book1.xls][Book1.xls]d_m__2042"/>
      <sheetName val="[Book1.xls][Book1.xls]d_m__2045"/>
      <sheetName val="[Book1.xls][Book1.xls]d_m__2046"/>
      <sheetName val="[Book1.xls][Book1.xls]d_m__2047"/>
      <sheetName val="[Book1.xls][Book1.xls]d_m__2048"/>
      <sheetName val="[Book1.xls][Book1.xls]d_m__2049"/>
      <sheetName val="[Book1.xls][Book1.xls]d_m__2050"/>
      <sheetName val="[Book1.xls][Book1.xls]d_m__2051"/>
      <sheetName val="[Book1.xls][Book1.xls]d_m__2052"/>
      <sheetName val="[Book1.xls][Book1.xls]d_m__2053"/>
      <sheetName val="[Book1.xls][Book1.xls]d_m__2054"/>
      <sheetName val="[Book1.xls][Book1.xls]d_m__2093"/>
      <sheetName val="[Book1.xls][Book1.xls]d_m__2094"/>
      <sheetName val="[Book1.xls][Book1.xls]d_m__2115"/>
      <sheetName val="[Book1.xls][Book1.xls]d_m__2116"/>
      <sheetName val="[Book1.xls][Book1.xls]d_m__2059"/>
      <sheetName val="[Book1.xls][Book1.xls]d_m__2060"/>
      <sheetName val="[Book1.xls][Book1.xls]d_m__2061"/>
      <sheetName val="[Book1.xls][Book1.xls]d_m__2062"/>
      <sheetName val="[Book1.xls][Book1.xls]d_m__2063"/>
      <sheetName val="[Book1.xls][Book1.xls]d_m__2064"/>
      <sheetName val="[Book1.xls][Book1.xls]d_m__2079"/>
      <sheetName val="[Book1.xls][Book1.xls]d_m__2080"/>
      <sheetName val="[Book1.xls][Book1.xls]d_m__2065"/>
      <sheetName val="[Book1.xls][Book1.xls]d_m__2066"/>
      <sheetName val="[Book1.xls][Book1.xls]d_m__2081"/>
      <sheetName val="[Book1.xls][Book1.xls]d_m__2082"/>
      <sheetName val="[Book1.xls][Book1.xls]d_m__2067"/>
      <sheetName val="[Book1.xls][Book1.xls]d_m__2068"/>
      <sheetName val="[Book1.xls][Book1.xls]d_m__2069"/>
      <sheetName val="[Book1.xls][Book1.xls]d_m__2070"/>
      <sheetName val="[Book1.xls][Book1.xls]d_m__2071"/>
      <sheetName val="[Book1.xls][Book1.xls]d_m__2072"/>
      <sheetName val="[Book1.xls][Book1.xls]d_m__2073"/>
      <sheetName val="[Book1.xls][Book1.xls]d_m__2074"/>
      <sheetName val="[Book1.xls][Book1.xls]d_m__2075"/>
      <sheetName val="[Book1.xls][Book1.xls]d_m__2076"/>
      <sheetName val="[Book1.xls][Book1.xls]d_m__2077"/>
      <sheetName val="[Book1.xls][Book1.xls]d_m__2078"/>
      <sheetName val="[Book1.xls][Book1.xls]d_m__2083"/>
      <sheetName val="[Book1.xls][Book1.xls]d_m__2084"/>
      <sheetName val="[Book1.xls][Book1.xls]d_m__2085"/>
      <sheetName val="[Book1.xls][Book1.xls]d_m__2086"/>
      <sheetName val="[Book1.xls][Book1.xls]d_m__2087"/>
      <sheetName val="[Book1.xls][Book1.xls]d_m__2088"/>
      <sheetName val="[Book1.xls][Book1.xls]d_m__2089"/>
      <sheetName val="[Book1.xls][Book1.xls]d_m__2090"/>
      <sheetName val="[Book1.xls][Book1.xls]d_m__2101"/>
      <sheetName val="[Book1.xls][Book1.xls]d_m__2102"/>
      <sheetName val="[Book1.xls][Book1.xls]d_m__2095"/>
      <sheetName val="[Book1.xls][Book1.xls]d_m__2096"/>
      <sheetName val="[Book1.xls][Book1.xls]d_m__2097"/>
      <sheetName val="[Book1.xls][Book1.xls]d_m__2098"/>
      <sheetName val="[Book1.xls][Book1.xls]d_m__2099"/>
      <sheetName val="[Book1.xls][Book1.xls]d_m__2100"/>
      <sheetName val="[Book1.xls][Book1.xls]d_m__2109"/>
      <sheetName val="[Book1.xls][Book1.xls]d_m__2110"/>
      <sheetName val="[Book1.xls][Book1.xls]d_m__2103"/>
      <sheetName val="[Book1.xls][Book1.xls]d_m__2104"/>
      <sheetName val="[Book1.xls][Book1.xls]d_m__2105"/>
      <sheetName val="[Book1.xls][Book1.xls]d_m__2106"/>
      <sheetName val="[Book1.xls][Book1.xls]d_m__2107"/>
      <sheetName val="[Book1.xls][Book1.xls]d_m__2108"/>
      <sheetName val="[Book1.xls][Book1.xls]d_m__2111"/>
      <sheetName val="[Book1.xls][Book1.xls]d_m__2112"/>
      <sheetName val="[Book1.xls][Book1.xls]d_m__2113"/>
      <sheetName val="[Book1.xls][Book1.xls]d_m__2114"/>
      <sheetName val="영업일수"/>
      <sheetName val="용접기추진업무"/>
      <sheetName val="용접기활동계획"/>
      <sheetName val="원진"/>
      <sheetName val="[Book1.xls][Book1.xls]d_m__2117"/>
      <sheetName val="[Book1.xls][Book1.xls]d_m__2118"/>
      <sheetName val="[Book1.xls][Book1.xls]d_m__2121"/>
      <sheetName val="[Book1.xls][Book1.xls]d_m__2122"/>
      <sheetName val="[Book1.xls][Book1.xls]d_m__2119"/>
      <sheetName val="[Book1.xls][Book1.xls]d_m__2120"/>
      <sheetName val="volumes"/>
      <sheetName val="2과 공수집계"/>
      <sheetName val="작성 (3)"/>
      <sheetName val="작성 (2)"/>
      <sheetName val="禀议"/>
      <sheetName val="JP PSI"/>
      <sheetName val="HP PSI"/>
      <sheetName val="HP汇总"/>
      <sheetName val="人事U核对信息"/>
      <sheetName val="全体劳务工名单"/>
      <sheetName val="物流人员信息"/>
      <sheetName val="JP汇总"/>
      <sheetName val="补偿明细(非劳务)"/>
      <sheetName val="补偿明细（劳务）"/>
      <sheetName val="코드생성기"/>
      <sheetName val="CODE生成机"/>
      <sheetName val="[Book1.xls][Book1.xls]d_m__2267"/>
      <sheetName val="[Book1.xls][Book1.xls]d_m__2268"/>
      <sheetName val="[Book1.xls][Book1.xls]d_m__2189"/>
      <sheetName val="[Book1.xls][Book1.xls]d_m__2187"/>
      <sheetName val="[Book1.xls][Book1.xls]d_m__2188"/>
      <sheetName val="[Book1.xls][Book1.xls]d_m__2190"/>
      <sheetName val="[Book1.xls][Book1.xls]d_m__2137"/>
      <sheetName val="[Book1.xls][Book1.xls]d_m__2138"/>
      <sheetName val="[Book1.xls][Book1.xls]d_m__2123"/>
      <sheetName val="[Book1.xls][Book1.xls]d_m__2124"/>
      <sheetName val="[Book1.xls][Book1.xls]d_m__2127"/>
      <sheetName val="[Book1.xls][Book1.xls]d_m__2128"/>
      <sheetName val="[Book1.xls][Book1.xls]d_m__2125"/>
      <sheetName val="[Book1.xls][Book1.xls]d_m__2126"/>
      <sheetName val="[Book1.xls][Book1.xls]d_m__2131"/>
      <sheetName val="[Book1.xls][Book1.xls]d_m__2129"/>
      <sheetName val="[Book1.xls][Book1.xls]d_m__2130"/>
      <sheetName val="[Book1.xls][Book1.xls]d_m__2132"/>
      <sheetName val="[Book1.xls][Book1.xls]d_m__2133"/>
      <sheetName val="[Book1.xls][Book1.xls]d_m__2134"/>
      <sheetName val="[Book1.xls][Book1.xls]d_m__2135"/>
      <sheetName val="[Book1.xls][Book1.xls]d_m__2136"/>
      <sheetName val="[Book1.xls][Book1.xls]d_m__2139"/>
      <sheetName val="[Book1.xls][Book1.xls]d_m__2140"/>
      <sheetName val="[Book1.xls][Book1.xls]d_m__2141"/>
      <sheetName val="[Book1.xls][Book1.xls]d_m__2142"/>
      <sheetName val="[Book1.xls][Book1.xls]d_m__2143"/>
      <sheetName val="[Book1.xls][Book1.xls]d_m__2144"/>
      <sheetName val="[Book1.xls][Book1.xls]d_m__2157"/>
      <sheetName val="[Book1.xls][Book1.xls]d_m__2158"/>
      <sheetName val="[Book1.xls][Book1.xls]d_m__2161"/>
      <sheetName val="[Book1.xls][Book1.xls]d_m__2162"/>
      <sheetName val="[Book1.xls][Book1.xls]d_m__2159"/>
      <sheetName val="[Book1.xls][Book1.xls]d_m__2160"/>
      <sheetName val="[Book1.xls][Book1.xls]d_m__2145"/>
      <sheetName val="[Book1.xls][Book1.xls]d_m__2146"/>
      <sheetName val="[Book1.xls][Book1.xls]d_m__2147"/>
      <sheetName val="[Book1.xls][Book1.xls]d_m__2148"/>
      <sheetName val="[Book1.xls][Book1.xls]d_m__2149"/>
      <sheetName val="[Book1.xls][Book1.xls]d_m__2150"/>
      <sheetName val="[Book1.xls][Book1.xls]d_m__2151"/>
      <sheetName val="[Book1.xls][Book1.xls]d_m__2152"/>
      <sheetName val="[Book1.xls][Book1.xls]d_m__2153"/>
      <sheetName val="[Book1.xls][Book1.xls]d_m__2154"/>
      <sheetName val="[Book1.xls][Book1.xls]d_m__2155"/>
      <sheetName val="[Book1.xls][Book1.xls]d_m__2156"/>
      <sheetName val="[Book1.xls][Book1.xls]d_m__2173"/>
      <sheetName val="[Book1.xls][Book1.xls]d_m__2174"/>
      <sheetName val="[Book1.xls][Book1.xls]d_m__2177"/>
      <sheetName val="[Book1.xls][Book1.xls]d_m__2178"/>
      <sheetName val="[Book1.xls][Book1.xls]d_m__2163"/>
      <sheetName val="[Book1.xls][Book1.xls]d_m__2164"/>
      <sheetName val="[Book1.xls][Book1.xls]d_m__2165"/>
      <sheetName val="[Book1.xls][Book1.xls]d_m__2166"/>
      <sheetName val="[Book1.xls][Book1.xls]d_m__2175"/>
      <sheetName val="[Book1.xls][Book1.xls]d_m__2176"/>
      <sheetName val="[Book1.xls][Book1.xls]d_m__2167"/>
      <sheetName val="[Book1.xls][Book1.xls]d_m__2168"/>
      <sheetName val="[Book1.xls][Book1.xls]d_m__2171"/>
      <sheetName val="[Book1.xls][Book1.xls]d_m__2172"/>
      <sheetName val="[Book1.xls][Book1.xls]d_m__2169"/>
      <sheetName val="[Book1.xls][Book1.xls]d_m__2170"/>
      <sheetName val="[Book1.xls][Book1.xls]d_m__2179"/>
      <sheetName val="[Book1.xls][Book1.xls]d_m__2180"/>
      <sheetName val="[Book1.xls][Book1.xls]d_m__2181"/>
      <sheetName val="[Book1.xls][Book1.xls]d_m__2182"/>
      <sheetName val="[Book1.xls][Book1.xls]d_m__2185"/>
      <sheetName val="[Book1.xls][Book1.xls]d_m__2183"/>
      <sheetName val="[Book1.xls][Book1.xls]d_m__2184"/>
      <sheetName val="[Book1.xls][Book1.xls]d_m__2186"/>
      <sheetName val="[Book1.xls][Book1.xls]d_m__2193"/>
      <sheetName val="[Book1.xls][Book1.xls]d_m__2191"/>
      <sheetName val="[Book1.xls][Book1.xls]d_m__2192"/>
      <sheetName val="[Book1.xls][Book1.xls]d_m__2194"/>
      <sheetName val="[Book1.xls][Book1.xls]d_m__2195"/>
      <sheetName val="[Book1.xls][Book1.xls]d_m__2196"/>
      <sheetName val="[Book1.xls][Book1.xls]d_m__2199"/>
      <sheetName val="[Book1.xls][Book1.xls]d_m__2197"/>
      <sheetName val="[Book1.xls][Book1.xls]d_m__2198"/>
      <sheetName val="[Book1.xls][Book1.xls]d_m__2200"/>
      <sheetName val="[Book1.xls][Book1.xls]d_m__2201"/>
      <sheetName val="[Book1.xls][Book1.xls]d_m__2202"/>
      <sheetName val="[Book1.xls][Book1.xls]d_m__2203"/>
      <sheetName val="[Book1.xls][Book1.xls]d_m__2204"/>
      <sheetName val="[Book1.xls][Book1.xls]d_m__2205"/>
      <sheetName val="[Book1.xls][Book1.xls]d_m__2206"/>
      <sheetName val="[Book1.xls][Book1.xls]d_m__2215"/>
      <sheetName val="[Book1.xls][Book1.xls]d_m__2216"/>
      <sheetName val="[Book1.xls][Book1.xls]d_m__2207"/>
      <sheetName val="[Book1.xls][Book1.xls]d_m__2208"/>
      <sheetName val="[Book1.xls][Book1.xls]d_m__2209"/>
      <sheetName val="[Book1.xls][Book1.xls]d_m__2210"/>
      <sheetName val="[Book1.xls][Book1.xls]d_m__2211"/>
      <sheetName val="[Book1.xls][Book1.xls]d_m__2212"/>
      <sheetName val="[Book1.xls][Book1.xls]d_m__2213"/>
      <sheetName val="[Book1.xls][Book1.xls]d_m__2214"/>
      <sheetName val="[Book1.xls][Book1.xls]d_m__2225"/>
      <sheetName val="[Book1.xls][Book1.xls]d_m__2226"/>
      <sheetName val="[Book1.xls][Book1.xls]d_m__2233"/>
      <sheetName val="[Book1.xls][Book1.xls]d_m__2227"/>
      <sheetName val="[Book1.xls][Book1.xls]d_m__2228"/>
      <sheetName val="[Book1.xls][Book1.xls]d_m__2234"/>
      <sheetName val="[Book1.xls][Book1.xls]d_m__2217"/>
      <sheetName val="[Book1.xls][Book1.xls]d_m__2218"/>
      <sheetName val="[Book1.xls][Book1.xls]d_m__2223"/>
      <sheetName val="[Book1.xls][Book1.xls]d_m__2219"/>
      <sheetName val="[Book1.xls][Book1.xls]d_m__2220"/>
      <sheetName val="[Book1.xls][Book1.xls]d_m__2224"/>
      <sheetName val="[Book1.xls][Book1.xls]d_m__2221"/>
      <sheetName val="[Book1.xls][Book1.xls]d_m__2222"/>
      <sheetName val="[Book1.xls][Book1.xls]d_m__2237"/>
      <sheetName val="[Book1.xls][Book1.xls]d_m__2235"/>
      <sheetName val="[Book1.xls][Book1.xls]d_m__2236"/>
      <sheetName val="[Book1.xls][Book1.xls]d_m__2238"/>
      <sheetName val="[Book1.xls][Book1.xls]d_m__2229"/>
      <sheetName val="[Book1.xls][Book1.xls]d_m__2230"/>
      <sheetName val="[Book1.xls][Book1.xls]d_m__2231"/>
      <sheetName val="[Book1.xls][Book1.xls]d_m__2232"/>
      <sheetName val="[Book1.xls][Book1.xls]d_m__2239"/>
      <sheetName val="[Book1.xls][Book1.xls]d_m__2240"/>
      <sheetName val="[Book1.xls][Book1.xls]d_m__2241"/>
      <sheetName val="[Book1.xls][Book1.xls]d_m__2242"/>
      <sheetName val="[Book1.xls][Book1.xls]d_m__2243"/>
      <sheetName val="[Book1.xls][Book1.xls]d_m__2244"/>
      <sheetName val="[Book1.xls][Book1.xls]d_m__2245"/>
      <sheetName val="[Book1.xls][Book1.xls]d_m__2246"/>
      <sheetName val="[Book1.xls][Book1.xls]d_m__2247"/>
      <sheetName val="[Book1.xls][Book1.xls]d_m__2248"/>
      <sheetName val="[Book1.xls][Book1.xls]d_m__2249"/>
      <sheetName val="[Book1.xls][Book1.xls]d_m__2250"/>
      <sheetName val="[Book1.xls][Book1.xls]d_m__2251"/>
      <sheetName val="[Book1.xls][Book1.xls]d_m__2252"/>
      <sheetName val="[Book1.xls][Book1.xls]d_m__2253"/>
      <sheetName val="[Book1.xls][Book1.xls]d_m__2254"/>
      <sheetName val="[Book1.xls][Book1.xls]d_m__2259"/>
      <sheetName val="[Book1.xls][Book1.xls]d_m__2260"/>
      <sheetName val="[Book1.xls][Book1.xls]d_m__2265"/>
      <sheetName val="[Book1.xls][Book1.xls]d_m__2261"/>
      <sheetName val="[Book1.xls][Book1.xls]d_m__2262"/>
      <sheetName val="[Book1.xls][Book1.xls]d_m__2266"/>
      <sheetName val="[Book1.xls][Book1.xls]d_m__2255"/>
      <sheetName val="[Book1.xls][Book1.xls]d_m__2256"/>
      <sheetName val="[Book1.xls][Book1.xls]d_m__2257"/>
      <sheetName val="[Book1.xls][Book1.xls]d_m__2258"/>
      <sheetName val="[Book1.xls][Book1.xls]d_m__2263"/>
      <sheetName val="[Book1.xls][Book1.xls]d_m__2264"/>
      <sheetName val="[Book1.xls][Book1.xls]d_m__2269"/>
      <sheetName val="[Book1.xls][Book1.xls]d_m__2270"/>
      <sheetName val="[Book1.xls][Book1.xls]d_m__2271"/>
      <sheetName val="[Book1.xls][Book1.xls]d_m__2272"/>
      <sheetName val="[Book1.xls][Book1.xls]d_m__2273"/>
      <sheetName val="[Book1.xls][Book1.xls]d_m__2274"/>
      <sheetName val="[Book1.xls][Book1.xls]d_m__2275"/>
      <sheetName val="[Book1.xls][Book1.xls]d_m__2276"/>
      <sheetName val="[Book1.xls][Book1.xls]d_m__2277"/>
      <sheetName val="inr(U)"/>
      <sheetName val="[Book1.xls]oPro_DOS_____wq1_619"/>
      <sheetName val="[Book1.xls]oPro_DOS_____wq1_616"/>
      <sheetName val="[Book1.xls]oPro_DOS_____wq1_618"/>
      <sheetName val="[Book1.xls]oPro_DOS_____wq1_617"/>
      <sheetName val="[Book1.xls]oPro_DOS_____wq1_636"/>
      <sheetName val="[Book1.xls]d_m_yy_____1010_1027"/>
      <sheetName val="[Book1.xls]d_m_yy_____1010_1028"/>
      <sheetName val="[Book1.xls]oPro_DOS_____wq1_628"/>
      <sheetName val="[Book1.xls]d_m_yy_____1010_1011"/>
      <sheetName val="[Book1.xls]d_m_yy_____1010_1012"/>
      <sheetName val="[Book1.xls]oPro_DOS_____wq1_621"/>
      <sheetName val="[Book1.xls]oPro_DOS_____wq1_620"/>
      <sheetName val="[Book1.xls]oPro_DOS_____wq1_625"/>
      <sheetName val="[Book1.xls]oPro_DOS_____wq1_623"/>
      <sheetName val="[Book1.xls]oPro_DOS_____wq1_622"/>
      <sheetName val="[Book1.xls]oPro_DOS_____wq1_624"/>
      <sheetName val="[Book1.xls]oPro_DOS_____wq1_626"/>
      <sheetName val="[Book1.xls]oPro_DOS_____wq1_627"/>
      <sheetName val="[Book1.xls]d_m_yy_____1010_1010"/>
      <sheetName val="[Book1.xls]oPro_DOS_____wq1_632"/>
      <sheetName val="[Book1.xls]d_m_yy_____1010_1019"/>
      <sheetName val="[Book1.xls]d_m_yy_____1010_1020"/>
      <sheetName val="[Book1.xls]oPro_DOS_____wq1_629"/>
      <sheetName val="[Book1.xls]d_m_yy_____1010_1013"/>
      <sheetName val="[Book1.xls]d_m_yy_____1010_1014"/>
      <sheetName val="[Book1.xls]oPro_DOS_____wq1_630"/>
      <sheetName val="[Book1.xls]d_m_yy_____1010_1015"/>
      <sheetName val="[Book1.xls]d_m_yy_____1010_1016"/>
      <sheetName val="[Book1.xls]oPro_DOS_____wq1_631"/>
      <sheetName val="[Book1.xls]d_m_yy_____1010_1017"/>
      <sheetName val="[Book1.xls]d_m_yy_____1010_1018"/>
      <sheetName val="[Book1.xls]oPro_DOS_____wq1_633"/>
      <sheetName val="[Book1.xls]d_m_yy_____1010_1021"/>
      <sheetName val="[Book1.xls]d_m_yy_____1010_1022"/>
      <sheetName val="[Book1.xls]oPro_DOS_____wq1_635"/>
      <sheetName val="[Book1.xls]d_m_yy_____1010_1025"/>
      <sheetName val="[Book1.xls]d_m_yy_____1010_1026"/>
      <sheetName val="[Book1.xls]oPro_DOS_____wq1_634"/>
      <sheetName val="[Book1.xls]d_m_yy_____1010_1023"/>
      <sheetName val="[Book1.xls]d_m_yy_____1010_1024"/>
      <sheetName val="[Book1.xls]oPro_DOS_____wq1_639"/>
      <sheetName val="[Book1.xls]d_m_yy_____1010_1033"/>
      <sheetName val="[Book1.xls]d_m_yy_____1010_1034"/>
      <sheetName val="[Book1.xls]oPro_DOS_____wq1_637"/>
      <sheetName val="[Book1.xls]d_m_yy_____1010_1029"/>
      <sheetName val="[Book1.xls]d_m_yy_____1010_1030"/>
      <sheetName val="[Book1.xls]oPro_DOS_____wq1_638"/>
      <sheetName val="[Book1.xls]d_m_yy_____1010_1031"/>
      <sheetName val="[Book1.xls]d_m_yy_____1010_1032"/>
      <sheetName val="[Book1.xls]oPro_DOS_____wq1_640"/>
      <sheetName val="[Book1.xls]d_m_yy_____1010_1035"/>
      <sheetName val="[Book1.xls]d_m_yy_____1010_1036"/>
      <sheetName val="[Book1.xls]oPro_DOS_____wq1_641"/>
      <sheetName val="[Book1.xls]d_m_yy_____1010_1037"/>
      <sheetName val="[Book1.xls]d_m_yy_____1010_1038"/>
      <sheetName val="[Book1.xls]oPro_DOS_____wq1_642"/>
      <sheetName val="[Book1.xls]oPro_DOS_____wq1_644"/>
      <sheetName val="[Book1.xls]d_m_yy_____1010_1041"/>
      <sheetName val="[Book1.xls]d_m_yy_____1010_1042"/>
      <sheetName val="[Book1.xls]oPro_DOS_____wq1_643"/>
      <sheetName val="[Book1.xls]d_m_yy_____1010_1039"/>
      <sheetName val="[Book1.xls]d_m_yy_____1010_1040"/>
      <sheetName val="[Book1.xls]oPro_DOS_____wq1_646"/>
      <sheetName val="[Book1.xls]d_m_yy_____1010_1045"/>
      <sheetName val="[Book1.xls]d_m_yy_____1010_1046"/>
      <sheetName val="[Book1.xls]oPro_DOS_____wq1_645"/>
      <sheetName val="[Book1.xls]d_m_yy_____1010_1043"/>
      <sheetName val="[Book1.xls]d_m_yy_____1010_1044"/>
      <sheetName val="▣ FR SEAT"/>
      <sheetName val="[Book1.xls][Book1.xls]d_m__2278"/>
      <sheetName val="[Book1.xls][Book1.xls]d_m__2283"/>
      <sheetName val="[Book1.xls][Book1.xls]d_m__2281"/>
      <sheetName val="[Book1.xls][Book1.xls]d_m__2279"/>
      <sheetName val="[Book1.xls][Book1.xls]d_m__2280"/>
      <sheetName val="[Book1.xls][Book1.xls]d_m__2282"/>
      <sheetName val="[Book1.xls][Book1.xls]d_m__228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refreshError="1"/>
      <sheetData sheetId="377" refreshError="1"/>
      <sheetData sheetId="378" refreshError="1"/>
      <sheetData sheetId="379" refreshError="1"/>
      <sheetData sheetId="380"/>
      <sheetData sheetId="381" refreshError="1"/>
      <sheetData sheetId="382" refreshError="1"/>
      <sheetData sheetId="383"/>
      <sheetData sheetId="384" refreshError="1"/>
      <sheetData sheetId="385"/>
      <sheetData sheetId="386" refreshError="1"/>
      <sheetData sheetId="387" refreshError="1"/>
      <sheetData sheetId="388" refreshError="1"/>
      <sheetData sheetId="389" refreshError="1"/>
      <sheetData sheetId="390" refreshError="1"/>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refreshError="1"/>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refreshError="1"/>
      <sheetData sheetId="639" refreshError="1"/>
      <sheetData sheetId="640" refreshError="1"/>
      <sheetData sheetId="641" refreshError="1"/>
      <sheetData sheetId="642" refreshError="1"/>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sheetData sheetId="676"/>
      <sheetData sheetId="677"/>
      <sheetData sheetId="678" refreshError="1"/>
      <sheetData sheetId="679"/>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refreshError="1"/>
      <sheetData sheetId="700"/>
      <sheetData sheetId="701" refreshError="1"/>
      <sheetData sheetId="702" refreshError="1"/>
      <sheetData sheetId="703"/>
      <sheetData sheetId="704" refreshError="1"/>
      <sheetData sheetId="705" refreshError="1"/>
      <sheetData sheetId="706"/>
      <sheetData sheetId="707" refreshError="1"/>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sheetData sheetId="752" refreshError="1"/>
      <sheetData sheetId="753"/>
      <sheetData sheetId="754" refreshError="1"/>
      <sheetData sheetId="755"/>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refreshError="1"/>
      <sheetData sheetId="976" refreshError="1"/>
      <sheetData sheetId="977" refreshError="1"/>
      <sheetData sheetId="978"/>
      <sheetData sheetId="979" refreshError="1"/>
      <sheetData sheetId="980"/>
      <sheetData sheetId="981" refreshError="1"/>
      <sheetData sheetId="982"/>
      <sheetData sheetId="983" refreshError="1"/>
      <sheetData sheetId="984"/>
      <sheetData sheetId="985" refreshError="1"/>
      <sheetData sheetId="986"/>
      <sheetData sheetId="987" refreshError="1"/>
      <sheetData sheetId="988"/>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refreshError="1"/>
      <sheetData sheetId="1047" refreshError="1"/>
      <sheetData sheetId="1048"/>
      <sheetData sheetId="1049" refreshError="1"/>
      <sheetData sheetId="1050" refreshError="1"/>
      <sheetData sheetId="1051"/>
      <sheetData sheetId="1052" refreshError="1"/>
      <sheetData sheetId="1053" refreshError="1"/>
      <sheetData sheetId="1054"/>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refreshError="1"/>
      <sheetData sheetId="1092"/>
      <sheetData sheetId="1093" refreshError="1"/>
      <sheetData sheetId="1094" refreshError="1"/>
      <sheetData sheetId="1095" refreshError="1"/>
      <sheetData sheetId="1096"/>
      <sheetData sheetId="1097" refreshError="1"/>
      <sheetData sheetId="1098" refreshError="1"/>
      <sheetData sheetId="1099" refreshError="1"/>
      <sheetData sheetId="1100"/>
      <sheetData sheetId="1101" refreshError="1"/>
      <sheetData sheetId="1102" refreshError="1"/>
      <sheetData sheetId="1103" refreshError="1"/>
      <sheetData sheetId="1104"/>
      <sheetData sheetId="1105" refreshError="1"/>
      <sheetData sheetId="1106" refreshError="1"/>
      <sheetData sheetId="1107" refreshError="1"/>
      <sheetData sheetId="1108"/>
      <sheetData sheetId="1109" refreshError="1"/>
      <sheetData sheetId="1110" refreshError="1"/>
      <sheetData sheetId="1111" refreshError="1"/>
      <sheetData sheetId="1112"/>
      <sheetData sheetId="1113" refreshError="1"/>
      <sheetData sheetId="1114" refreshError="1"/>
      <sheetData sheetId="1115" refreshError="1"/>
      <sheetData sheetId="1116"/>
      <sheetData sheetId="1117" refreshError="1"/>
      <sheetData sheetId="1118" refreshError="1"/>
      <sheetData sheetId="1119" refreshError="1"/>
      <sheetData sheetId="1120"/>
      <sheetData sheetId="1121" refreshError="1"/>
      <sheetData sheetId="1122" refreshError="1"/>
      <sheetData sheetId="1123" refreshError="1"/>
      <sheetData sheetId="1124"/>
      <sheetData sheetId="1125" refreshError="1"/>
      <sheetData sheetId="1126" refreshError="1"/>
      <sheetData sheetId="1127"/>
      <sheetData sheetId="1128" refreshError="1"/>
      <sheetData sheetId="1129" refreshError="1"/>
      <sheetData sheetId="1130" refreshError="1"/>
      <sheetData sheetId="1131" refreshError="1"/>
      <sheetData sheetId="1132"/>
      <sheetData sheetId="1133" refreshError="1"/>
      <sheetData sheetId="1134" refreshError="1"/>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refreshError="1"/>
      <sheetData sheetId="1459"/>
      <sheetData sheetId="1460" refreshError="1"/>
      <sheetData sheetId="1461" refreshError="1"/>
      <sheetData sheetId="1462"/>
      <sheetData sheetId="1463"/>
      <sheetData sheetId="1464" refreshError="1"/>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sheetData sheetId="1499" refreshError="1"/>
      <sheetData sheetId="1500"/>
      <sheetData sheetId="1501" refreshError="1"/>
      <sheetData sheetId="1502" refreshError="1"/>
      <sheetData sheetId="1503"/>
      <sheetData sheetId="1504" refreshError="1"/>
      <sheetData sheetId="1505" refreshError="1"/>
      <sheetData sheetId="1506"/>
      <sheetData sheetId="1507" refreshError="1"/>
      <sheetData sheetId="1508"/>
      <sheetData sheetId="1509" refreshError="1"/>
      <sheetData sheetId="1510" refreshError="1"/>
      <sheetData sheetId="1511" refreshError="1"/>
      <sheetData sheetId="1512" refreshError="1"/>
      <sheetData sheetId="1513" refreshError="1"/>
      <sheetData sheetId="1514"/>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sheetData sheetId="1571" refreshError="1"/>
      <sheetData sheetId="1572" refreshError="1"/>
      <sheetData sheetId="1573" refreshError="1"/>
      <sheetData sheetId="1574" refreshError="1"/>
      <sheetData sheetId="1575" refreshError="1"/>
      <sheetData sheetId="1576"/>
      <sheetData sheetId="1577" refreshError="1"/>
      <sheetData sheetId="1578" refreshError="1"/>
      <sheetData sheetId="1579" refreshError="1"/>
      <sheetData sheetId="1580"/>
      <sheetData sheetId="1581" refreshError="1"/>
      <sheetData sheetId="1582" refreshError="1"/>
      <sheetData sheetId="1583" refreshError="1"/>
      <sheetData sheetId="1584"/>
      <sheetData sheetId="1585" refreshError="1"/>
      <sheetData sheetId="1586" refreshError="1"/>
      <sheetData sheetId="1587" refreshError="1"/>
      <sheetData sheetId="1588" refreshError="1"/>
      <sheetData sheetId="1589" refreshError="1"/>
      <sheetData sheetId="1590" refreshError="1"/>
      <sheetData sheetId="1591" refreshError="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sheetData sheetId="1604" refreshError="1"/>
      <sheetData sheetId="1605" refreshError="1"/>
      <sheetData sheetId="1606" refreshError="1"/>
      <sheetData sheetId="1607"/>
      <sheetData sheetId="1608" refreshError="1"/>
      <sheetData sheetId="1609" refreshError="1"/>
      <sheetData sheetId="1610" refreshError="1"/>
      <sheetData sheetId="1611"/>
      <sheetData sheetId="1612" refreshError="1"/>
      <sheetData sheetId="1613" refreshError="1"/>
      <sheetData sheetId="1614" refreshError="1"/>
      <sheetData sheetId="1615"/>
      <sheetData sheetId="1616" refreshError="1"/>
      <sheetData sheetId="1617" refreshError="1"/>
      <sheetData sheetId="1618" refreshError="1"/>
      <sheetData sheetId="1619"/>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refreshError="1"/>
      <sheetData sheetId="1637"/>
      <sheetData sheetId="1638" refreshError="1"/>
      <sheetData sheetId="1639" refreshError="1"/>
      <sheetData sheetId="1640" refreshError="1"/>
      <sheetData sheetId="1641"/>
      <sheetData sheetId="1642" refreshError="1"/>
      <sheetData sheetId="1643"/>
      <sheetData sheetId="1644" refreshError="1"/>
      <sheetData sheetId="1645"/>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sheetData sheetId="1655" refreshError="1"/>
      <sheetData sheetId="1656" refreshError="1"/>
      <sheetData sheetId="1657" refreshError="1"/>
      <sheetData sheetId="1658"/>
      <sheetData sheetId="1659" refreshError="1"/>
      <sheetData sheetId="1660" refreshError="1"/>
      <sheetData sheetId="1661" refreshError="1"/>
      <sheetData sheetId="1662"/>
      <sheetData sheetId="1663" refreshError="1"/>
      <sheetData sheetId="1664" refreshError="1"/>
      <sheetData sheetId="1665" refreshError="1"/>
      <sheetData sheetId="1666"/>
      <sheetData sheetId="1667" refreshError="1"/>
      <sheetData sheetId="1668" refreshError="1"/>
      <sheetData sheetId="1669" refreshError="1"/>
      <sheetData sheetId="1670"/>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refreshError="1"/>
      <sheetData sheetId="1680" refreshError="1"/>
      <sheetData sheetId="1681" refreshError="1"/>
      <sheetData sheetId="1682"/>
      <sheetData sheetId="1683" refreshError="1"/>
      <sheetData sheetId="1684" refreshError="1"/>
      <sheetData sheetId="1685" refreshError="1"/>
      <sheetData sheetId="1686"/>
      <sheetData sheetId="1687" refreshError="1"/>
      <sheetData sheetId="1688" refreshError="1"/>
      <sheetData sheetId="1689" refreshError="1"/>
      <sheetData sheetId="1690"/>
      <sheetData sheetId="1691" refreshError="1"/>
      <sheetData sheetId="1692" refreshError="1"/>
      <sheetData sheetId="1693" refreshError="1"/>
      <sheetData sheetId="1694"/>
      <sheetData sheetId="1695" refreshError="1"/>
      <sheetData sheetId="1696" refreshError="1"/>
      <sheetData sheetId="1697" refreshError="1"/>
      <sheetData sheetId="1698"/>
      <sheetData sheetId="1699" refreshError="1"/>
      <sheetData sheetId="1700" refreshError="1"/>
      <sheetData sheetId="1701" refreshError="1"/>
      <sheetData sheetId="1702"/>
      <sheetData sheetId="1703" refreshError="1"/>
      <sheetData sheetId="1704" refreshError="1"/>
      <sheetData sheetId="1705" refreshError="1"/>
      <sheetData sheetId="1706"/>
      <sheetData sheetId="1707" refreshError="1"/>
      <sheetData sheetId="1708" refreshError="1"/>
      <sheetData sheetId="1709" refreshError="1"/>
      <sheetData sheetId="1710"/>
      <sheetData sheetId="1711" refreshError="1"/>
      <sheetData sheetId="1712" refreshError="1"/>
      <sheetData sheetId="1713" refreshError="1"/>
      <sheetData sheetId="1714"/>
      <sheetData sheetId="1715" refreshError="1"/>
      <sheetData sheetId="1716" refreshError="1"/>
      <sheetData sheetId="1717" refreshError="1"/>
      <sheetData sheetId="1718"/>
      <sheetData sheetId="1719" refreshError="1"/>
      <sheetData sheetId="1720" refreshError="1"/>
      <sheetData sheetId="1721" refreshError="1"/>
      <sheetData sheetId="1722"/>
      <sheetData sheetId="1723" refreshError="1"/>
      <sheetData sheetId="1724" refreshError="1"/>
      <sheetData sheetId="1725" refreshError="1"/>
      <sheetData sheetId="1726"/>
      <sheetData sheetId="1727" refreshError="1"/>
      <sheetData sheetId="1728" refreshError="1"/>
      <sheetData sheetId="1729" refreshError="1"/>
      <sheetData sheetId="1730"/>
      <sheetData sheetId="1731" refreshError="1"/>
      <sheetData sheetId="1732" refreshError="1"/>
      <sheetData sheetId="1733" refreshError="1"/>
      <sheetData sheetId="1734"/>
      <sheetData sheetId="1735" refreshError="1"/>
      <sheetData sheetId="1736" refreshError="1"/>
      <sheetData sheetId="1737" refreshError="1"/>
      <sheetData sheetId="1738"/>
      <sheetData sheetId="1739" refreshError="1"/>
      <sheetData sheetId="1740" refreshError="1"/>
      <sheetData sheetId="1741" refreshError="1"/>
      <sheetData sheetId="1742"/>
      <sheetData sheetId="1743" refreshError="1"/>
      <sheetData sheetId="1744" refreshError="1"/>
      <sheetData sheetId="1745" refreshError="1"/>
      <sheetData sheetId="1746"/>
      <sheetData sheetId="1747" refreshError="1"/>
      <sheetData sheetId="1748" refreshError="1"/>
      <sheetData sheetId="1749" refreshError="1"/>
      <sheetData sheetId="1750"/>
      <sheetData sheetId="1751" refreshError="1"/>
      <sheetData sheetId="1752" refreshError="1"/>
      <sheetData sheetId="1753" refreshError="1"/>
      <sheetData sheetId="1754"/>
      <sheetData sheetId="1755" refreshError="1"/>
      <sheetData sheetId="1756" refreshError="1"/>
      <sheetData sheetId="1757" refreshError="1"/>
      <sheetData sheetId="1758" refreshError="1"/>
      <sheetData sheetId="1759"/>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refreshError="1"/>
      <sheetData sheetId="1774" refreshError="1"/>
      <sheetData sheetId="1775" refreshError="1"/>
      <sheetData sheetId="1776"/>
      <sheetData sheetId="1777" refreshError="1"/>
      <sheetData sheetId="1778" refreshError="1"/>
      <sheetData sheetId="1779" refreshError="1"/>
      <sheetData sheetId="1780"/>
      <sheetData sheetId="1781" refreshError="1"/>
      <sheetData sheetId="1782" refreshError="1"/>
      <sheetData sheetId="1783" refreshError="1"/>
      <sheetData sheetId="1784"/>
      <sheetData sheetId="1785" refreshError="1"/>
      <sheetData sheetId="1786" refreshError="1"/>
      <sheetData sheetId="1787" refreshError="1"/>
      <sheetData sheetId="1788"/>
      <sheetData sheetId="1789" refreshError="1"/>
      <sheetData sheetId="1790" refreshError="1"/>
      <sheetData sheetId="1791" refreshError="1"/>
      <sheetData sheetId="1792"/>
      <sheetData sheetId="1793" refreshError="1"/>
      <sheetData sheetId="1794" refreshError="1"/>
      <sheetData sheetId="1795" refreshError="1"/>
      <sheetData sheetId="1796"/>
      <sheetData sheetId="1797" refreshError="1"/>
      <sheetData sheetId="1798" refreshError="1"/>
      <sheetData sheetId="1799" refreshError="1"/>
      <sheetData sheetId="1800"/>
      <sheetData sheetId="1801" refreshError="1"/>
      <sheetData sheetId="1802" refreshError="1"/>
      <sheetData sheetId="1803" refreshError="1"/>
      <sheetData sheetId="1804"/>
      <sheetData sheetId="1805" refreshError="1"/>
      <sheetData sheetId="1806" refreshError="1"/>
      <sheetData sheetId="1807" refreshError="1"/>
      <sheetData sheetId="1808"/>
      <sheetData sheetId="1809" refreshError="1"/>
      <sheetData sheetId="1810" refreshError="1"/>
      <sheetData sheetId="1811" refreshError="1"/>
      <sheetData sheetId="1812"/>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sheetData sheetId="1858" refreshError="1"/>
      <sheetData sheetId="1859" refreshError="1"/>
      <sheetData sheetId="1860" refreshError="1"/>
      <sheetData sheetId="1861"/>
      <sheetData sheetId="1862" refreshError="1"/>
      <sheetData sheetId="1863" refreshError="1"/>
      <sheetData sheetId="1864" refreshError="1"/>
      <sheetData sheetId="1865"/>
      <sheetData sheetId="1866" refreshError="1"/>
      <sheetData sheetId="1867" refreshError="1"/>
      <sheetData sheetId="1868" refreshError="1"/>
      <sheetData sheetId="1869"/>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sheetData sheetId="1882" refreshError="1"/>
      <sheetData sheetId="1883" refreshError="1"/>
      <sheetData sheetId="1884" refreshError="1"/>
      <sheetData sheetId="1885"/>
      <sheetData sheetId="1886" refreshError="1"/>
      <sheetData sheetId="1887" refreshError="1"/>
      <sheetData sheetId="1888" refreshError="1"/>
      <sheetData sheetId="1889"/>
      <sheetData sheetId="1890" refreshError="1"/>
      <sheetData sheetId="1891" refreshError="1"/>
      <sheetData sheetId="1892"/>
      <sheetData sheetId="1893"/>
      <sheetData sheetId="1894" refreshError="1"/>
      <sheetData sheetId="1895" refreshError="1"/>
      <sheetData sheetId="1896" refreshError="1"/>
      <sheetData sheetId="1897"/>
      <sheetData sheetId="1898" refreshError="1"/>
      <sheetData sheetId="1899" refreshError="1"/>
      <sheetData sheetId="1900"/>
      <sheetData sheetId="1901"/>
      <sheetData sheetId="1902" refreshError="1"/>
      <sheetData sheetId="1903" refreshError="1"/>
      <sheetData sheetId="1904" refreshError="1"/>
      <sheetData sheetId="1905"/>
      <sheetData sheetId="1906" refreshError="1"/>
      <sheetData sheetId="1907"/>
      <sheetData sheetId="1908" refreshError="1"/>
      <sheetData sheetId="1909"/>
      <sheetData sheetId="1910" refreshError="1"/>
      <sheetData sheetId="191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sheetData sheetId="1922" refreshError="1"/>
      <sheetData sheetId="1923" refreshError="1"/>
      <sheetData sheetId="1924"/>
      <sheetData sheetId="1925"/>
      <sheetData sheetId="1926" refreshError="1"/>
      <sheetData sheetId="1927" refreshError="1"/>
      <sheetData sheetId="1928" refreshError="1"/>
      <sheetData sheetId="1929"/>
      <sheetData sheetId="1930" refreshError="1"/>
      <sheetData sheetId="1931" refreshError="1"/>
      <sheetData sheetId="1932" refreshError="1"/>
      <sheetData sheetId="1933"/>
      <sheetData sheetId="1934" refreshError="1"/>
      <sheetData sheetId="1935" refreshError="1"/>
      <sheetData sheetId="1936" refreshError="1"/>
      <sheetData sheetId="1937"/>
      <sheetData sheetId="1938" refreshError="1"/>
      <sheetData sheetId="1939" refreshError="1"/>
      <sheetData sheetId="1940" refreshError="1"/>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sheetData sheetId="1963" refreshError="1"/>
      <sheetData sheetId="1964" refreshError="1"/>
      <sheetData sheetId="1965" refreshError="1"/>
      <sheetData sheetId="1966"/>
      <sheetData sheetId="1967" refreshError="1"/>
      <sheetData sheetId="1968" refreshError="1"/>
      <sheetData sheetId="1969" refreshError="1"/>
      <sheetData sheetId="1970"/>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refreshError="1"/>
      <sheetData sheetId="1995" refreshError="1"/>
      <sheetData sheetId="1996" refreshError="1"/>
      <sheetData sheetId="1997"/>
      <sheetData sheetId="1998" refreshError="1"/>
      <sheetData sheetId="1999" refreshError="1"/>
      <sheetData sheetId="2000"/>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sheetData sheetId="2011" refreshError="1"/>
      <sheetData sheetId="2012" refreshError="1"/>
      <sheetData sheetId="2013" refreshError="1"/>
      <sheetData sheetId="2014" refreshError="1"/>
      <sheetData sheetId="2015" refreshError="1"/>
      <sheetData sheetId="2016" refreshError="1"/>
      <sheetData sheetId="2017"/>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sheetData sheetId="2102" refreshError="1"/>
      <sheetData sheetId="2103" refreshError="1"/>
      <sheetData sheetId="2104"/>
      <sheetData sheetId="2105" refreshError="1"/>
      <sheetData sheetId="2106" refreshError="1"/>
      <sheetData sheetId="2107" refreshError="1"/>
      <sheetData sheetId="2108"/>
      <sheetData sheetId="2109" refreshError="1"/>
      <sheetData sheetId="2110" refreshError="1"/>
      <sheetData sheetId="2111" refreshError="1"/>
      <sheetData sheetId="2112" refreshError="1"/>
      <sheetData sheetId="2113"/>
      <sheetData sheetId="2114" refreshError="1"/>
      <sheetData sheetId="2115" refreshError="1"/>
      <sheetData sheetId="2116" refreshError="1"/>
      <sheetData sheetId="2117" refreshError="1"/>
      <sheetData sheetId="2118" refreshError="1"/>
      <sheetData sheetId="2119"/>
      <sheetData sheetId="2120" refreshError="1"/>
      <sheetData sheetId="2121" refreshError="1"/>
      <sheetData sheetId="2122"/>
      <sheetData sheetId="2123" refreshError="1"/>
      <sheetData sheetId="2124" refreshError="1"/>
      <sheetData sheetId="2125" refreshError="1"/>
      <sheetData sheetId="2126" refreshError="1"/>
      <sheetData sheetId="2127"/>
      <sheetData sheetId="2128" refreshError="1"/>
      <sheetData sheetId="2129" refreshError="1"/>
      <sheetData sheetId="2130"/>
      <sheetData sheetId="2131" refreshError="1"/>
      <sheetData sheetId="2132" refreshError="1"/>
      <sheetData sheetId="2133"/>
      <sheetData sheetId="2134" refreshError="1"/>
      <sheetData sheetId="2135" refreshError="1"/>
      <sheetData sheetId="2136" refreshError="1"/>
      <sheetData sheetId="2137" refreshError="1"/>
      <sheetData sheetId="2138" refreshError="1"/>
      <sheetData sheetId="2139" refreshError="1"/>
      <sheetData sheetId="2140"/>
      <sheetData sheetId="2141" refreshError="1"/>
      <sheetData sheetId="2142"/>
      <sheetData sheetId="2143" refreshError="1"/>
      <sheetData sheetId="2144" refreshError="1"/>
      <sheetData sheetId="2145" refreshError="1"/>
      <sheetData sheetId="2146"/>
      <sheetData sheetId="2147" refreshError="1"/>
      <sheetData sheetId="2148" refreshError="1"/>
      <sheetData sheetId="2149" refreshError="1"/>
      <sheetData sheetId="2150"/>
      <sheetData sheetId="2151" refreshError="1"/>
      <sheetData sheetId="2152" refreshError="1"/>
      <sheetData sheetId="2153" refreshError="1"/>
      <sheetData sheetId="2154" refreshError="1"/>
      <sheetData sheetId="2155" refreshError="1"/>
      <sheetData sheetId="2156"/>
      <sheetData sheetId="2157" refreshError="1"/>
      <sheetData sheetId="2158"/>
      <sheetData sheetId="2159" refreshError="1"/>
      <sheetData sheetId="2160" refreshError="1"/>
      <sheetData sheetId="2161" refreshError="1"/>
      <sheetData sheetId="2162"/>
      <sheetData sheetId="2163" refreshError="1"/>
      <sheetData sheetId="2164" refreshError="1"/>
      <sheetData sheetId="2165" refreshError="1"/>
      <sheetData sheetId="2166"/>
      <sheetData sheetId="2167" refreshError="1"/>
      <sheetData sheetId="2168" refreshError="1"/>
      <sheetData sheetId="2169" refreshError="1"/>
      <sheetData sheetId="2170"/>
      <sheetData sheetId="2171" refreshError="1"/>
      <sheetData sheetId="2172" refreshError="1"/>
      <sheetData sheetId="2173" refreshError="1"/>
      <sheetData sheetId="2174"/>
      <sheetData sheetId="2175" refreshError="1"/>
      <sheetData sheetId="2176" refreshError="1"/>
      <sheetData sheetId="2177" refreshError="1"/>
      <sheetData sheetId="2178"/>
      <sheetData sheetId="2179" refreshError="1"/>
      <sheetData sheetId="2180" refreshError="1"/>
      <sheetData sheetId="2181" refreshError="1"/>
      <sheetData sheetId="2182"/>
      <sheetData sheetId="2183" refreshError="1"/>
      <sheetData sheetId="2184" refreshError="1"/>
      <sheetData sheetId="2185" refreshError="1"/>
      <sheetData sheetId="2186"/>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refreshError="1"/>
      <sheetData sheetId="2212" refreshError="1"/>
      <sheetData sheetId="2213" refreshError="1"/>
      <sheetData sheetId="2214"/>
      <sheetData sheetId="2215" refreshError="1"/>
      <sheetData sheetId="2216" refreshError="1"/>
      <sheetData sheetId="2217" refreshError="1"/>
      <sheetData sheetId="2218"/>
      <sheetData sheetId="2219" refreshError="1"/>
      <sheetData sheetId="2220" refreshError="1"/>
      <sheetData sheetId="2221" refreshError="1"/>
      <sheetData sheetId="2222"/>
      <sheetData sheetId="2223" refreshError="1"/>
      <sheetData sheetId="2224" refreshError="1"/>
      <sheetData sheetId="2225" refreshError="1"/>
      <sheetData sheetId="2226"/>
      <sheetData sheetId="2227" refreshError="1"/>
      <sheetData sheetId="2228" refreshError="1"/>
      <sheetData sheetId="2229" refreshError="1"/>
      <sheetData sheetId="2230"/>
      <sheetData sheetId="2231" refreshError="1"/>
      <sheetData sheetId="2232" refreshError="1"/>
      <sheetData sheetId="2233" refreshError="1"/>
      <sheetData sheetId="2234"/>
      <sheetData sheetId="2235" refreshError="1"/>
      <sheetData sheetId="2236" refreshError="1"/>
      <sheetData sheetId="2237" refreshError="1"/>
      <sheetData sheetId="2238"/>
      <sheetData sheetId="2239" refreshError="1"/>
      <sheetData sheetId="2240" refreshError="1"/>
      <sheetData sheetId="2241" refreshError="1"/>
      <sheetData sheetId="2242"/>
      <sheetData sheetId="2243" refreshError="1"/>
      <sheetData sheetId="2244" refreshError="1"/>
      <sheetData sheetId="2245" refreshError="1"/>
      <sheetData sheetId="2246"/>
      <sheetData sheetId="2247" refreshError="1"/>
      <sheetData sheetId="2248" refreshError="1"/>
      <sheetData sheetId="2249" refreshError="1"/>
      <sheetData sheetId="2250"/>
      <sheetData sheetId="2251" refreshError="1"/>
      <sheetData sheetId="2252" refreshError="1"/>
      <sheetData sheetId="2253" refreshError="1"/>
      <sheetData sheetId="2254" refreshError="1"/>
      <sheetData sheetId="2255" refreshError="1"/>
      <sheetData sheetId="2256" refreshError="1"/>
      <sheetData sheetId="2257" refreshError="1"/>
      <sheetData sheetId="2258"/>
      <sheetData sheetId="2259" refreshError="1"/>
      <sheetData sheetId="2260" refreshError="1"/>
      <sheetData sheetId="2261" refreshError="1"/>
      <sheetData sheetId="2262"/>
      <sheetData sheetId="2263" refreshError="1"/>
      <sheetData sheetId="2264" refreshError="1"/>
      <sheetData sheetId="2265"/>
      <sheetData sheetId="2266" refreshError="1"/>
      <sheetData sheetId="2267" refreshError="1"/>
      <sheetData sheetId="2268" refreshError="1"/>
      <sheetData sheetId="2269" refreshError="1"/>
      <sheetData sheetId="2270"/>
      <sheetData sheetId="2271" refreshError="1"/>
      <sheetData sheetId="2272" refreshError="1"/>
      <sheetData sheetId="2273" refreshError="1"/>
      <sheetData sheetId="2274"/>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sheetData sheetId="2284" refreshError="1"/>
      <sheetData sheetId="2285" refreshError="1"/>
      <sheetData sheetId="2286"/>
      <sheetData sheetId="2287" refreshError="1"/>
      <sheetData sheetId="2288" refreshError="1"/>
      <sheetData sheetId="2289" refreshError="1"/>
      <sheetData sheetId="2290"/>
      <sheetData sheetId="2291" refreshError="1"/>
      <sheetData sheetId="2292" refreshError="1"/>
      <sheetData sheetId="2293" refreshError="1"/>
      <sheetData sheetId="2294"/>
      <sheetData sheetId="2295" refreshError="1"/>
      <sheetData sheetId="2296" refreshError="1"/>
      <sheetData sheetId="2297" refreshError="1"/>
      <sheetData sheetId="2298"/>
      <sheetData sheetId="2299" refreshError="1"/>
      <sheetData sheetId="2300" refreshError="1"/>
      <sheetData sheetId="2301" refreshError="1"/>
      <sheetData sheetId="2302"/>
      <sheetData sheetId="2303" refreshError="1"/>
      <sheetData sheetId="2304" refreshError="1"/>
      <sheetData sheetId="2305" refreshError="1"/>
      <sheetData sheetId="2306" refreshError="1"/>
      <sheetData sheetId="2307"/>
      <sheetData sheetId="2308"/>
      <sheetData sheetId="2309" refreshError="1"/>
      <sheetData sheetId="2310" refreshError="1"/>
      <sheetData sheetId="2311"/>
      <sheetData sheetId="2312"/>
      <sheetData sheetId="2313" refreshError="1"/>
      <sheetData sheetId="2314" refreshError="1"/>
      <sheetData sheetId="2315" refreshError="1"/>
      <sheetData sheetId="2316"/>
      <sheetData sheetId="2317"/>
      <sheetData sheetId="2318" refreshError="1"/>
      <sheetData sheetId="2319" refreshError="1"/>
      <sheetData sheetId="2320"/>
      <sheetData sheetId="2321" refreshError="1"/>
      <sheetData sheetId="2322"/>
      <sheetData sheetId="2323" refreshError="1"/>
      <sheetData sheetId="2324" refreshError="1"/>
      <sheetData sheetId="2325" refreshError="1"/>
      <sheetData sheetId="2326" refreshError="1"/>
      <sheetData sheetId="2327" refreshError="1"/>
      <sheetData sheetId="2328" refreshError="1"/>
      <sheetData sheetId="2329" refreshError="1"/>
      <sheetData sheetId="2330"/>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sheetData sheetId="2346" refreshError="1"/>
      <sheetData sheetId="2347" refreshError="1"/>
      <sheetData sheetId="2348" refreshError="1"/>
      <sheetData sheetId="2349" refreshError="1"/>
      <sheetData sheetId="2350"/>
      <sheetData sheetId="2351" refreshError="1"/>
      <sheetData sheetId="2352" refreshError="1"/>
      <sheetData sheetId="2353"/>
      <sheetData sheetId="2354" refreshError="1"/>
      <sheetData sheetId="2355" refreshError="1"/>
      <sheetData sheetId="2356"/>
      <sheetData sheetId="2357" refreshError="1"/>
      <sheetData sheetId="2358" refreshError="1"/>
      <sheetData sheetId="2359" refreshError="1"/>
      <sheetData sheetId="2360"/>
      <sheetData sheetId="2361"/>
      <sheetData sheetId="2362" refreshError="1"/>
      <sheetData sheetId="2363" refreshError="1"/>
      <sheetData sheetId="2364" refreshError="1"/>
      <sheetData sheetId="2365"/>
      <sheetData sheetId="2366" refreshError="1"/>
      <sheetData sheetId="2367" refreshError="1"/>
      <sheetData sheetId="2368" refreshError="1"/>
      <sheetData sheetId="2369"/>
      <sheetData sheetId="2370" refreshError="1"/>
      <sheetData sheetId="2371" refreshError="1"/>
      <sheetData sheetId="2372" refreshError="1"/>
      <sheetData sheetId="2373" refreshError="1"/>
      <sheetData sheetId="2374"/>
      <sheetData sheetId="2375" refreshError="1"/>
      <sheetData sheetId="2376" refreshError="1"/>
      <sheetData sheetId="2377" refreshError="1"/>
      <sheetData sheetId="2378"/>
      <sheetData sheetId="2379" refreshError="1"/>
      <sheetData sheetId="2380" refreshError="1"/>
      <sheetData sheetId="2381" refreshError="1"/>
      <sheetData sheetId="2382" refreshError="1"/>
      <sheetData sheetId="2383" refreshError="1"/>
      <sheetData sheetId="2384"/>
      <sheetData sheetId="2385"/>
      <sheetData sheetId="2386"/>
      <sheetData sheetId="2387"/>
      <sheetData sheetId="2388"/>
      <sheetData sheetId="2389"/>
      <sheetData sheetId="2390" refreshError="1"/>
      <sheetData sheetId="2391" refreshError="1"/>
      <sheetData sheetId="2392" refreshError="1"/>
      <sheetData sheetId="2393" refreshError="1"/>
      <sheetData sheetId="2394" refreshError="1"/>
      <sheetData sheetId="2395" refreshError="1"/>
      <sheetData sheetId="2396" refreshError="1"/>
      <sheetData sheetId="2397"/>
      <sheetData sheetId="2398" refreshError="1"/>
      <sheetData sheetId="2399"/>
      <sheetData sheetId="2400" refreshError="1"/>
      <sheetData sheetId="2401" refreshError="1"/>
      <sheetData sheetId="2402"/>
      <sheetData sheetId="2403" refreshError="1"/>
      <sheetData sheetId="2404" refreshError="1"/>
      <sheetData sheetId="2405"/>
      <sheetData sheetId="2406" refreshError="1"/>
      <sheetData sheetId="2407"/>
      <sheetData sheetId="2408"/>
      <sheetData sheetId="2409"/>
      <sheetData sheetId="2410" refreshError="1"/>
      <sheetData sheetId="2411" refreshError="1"/>
      <sheetData sheetId="2412"/>
      <sheetData sheetId="2413" refreshError="1"/>
      <sheetData sheetId="2414" refreshError="1"/>
      <sheetData sheetId="2415" refreshError="1"/>
      <sheetData sheetId="2416" refreshError="1"/>
      <sheetData sheetId="2417"/>
      <sheetData sheetId="2418"/>
      <sheetData sheetId="2419" refreshError="1"/>
      <sheetData sheetId="2420" refreshError="1"/>
      <sheetData sheetId="2421" refreshError="1"/>
      <sheetData sheetId="2422" refreshError="1"/>
      <sheetData sheetId="2423"/>
      <sheetData sheetId="2424"/>
      <sheetData sheetId="2425"/>
      <sheetData sheetId="2426"/>
      <sheetData sheetId="2427" refreshError="1"/>
      <sheetData sheetId="2428" refreshError="1"/>
      <sheetData sheetId="2429"/>
      <sheetData sheetId="2430"/>
      <sheetData sheetId="2431"/>
      <sheetData sheetId="2432"/>
      <sheetData sheetId="2433"/>
      <sheetData sheetId="2434"/>
      <sheetData sheetId="2435"/>
      <sheetData sheetId="2436"/>
      <sheetData sheetId="2437"/>
      <sheetData sheetId="2438" refreshError="1"/>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refreshError="1"/>
      <sheetData sheetId="2453" refreshError="1"/>
      <sheetData sheetId="2454" refreshError="1"/>
      <sheetData sheetId="2455" refreshError="1"/>
      <sheetData sheetId="2456" refreshError="1"/>
      <sheetData sheetId="2457" refreshError="1"/>
      <sheetData sheetId="2458" refreshError="1"/>
      <sheetData sheetId="2459"/>
      <sheetData sheetId="2460"/>
      <sheetData sheetId="246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sheetData sheetId="2495"/>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sheetData sheetId="2506"/>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sheetData sheetId="2531"/>
      <sheetData sheetId="2532" refreshError="1"/>
      <sheetData sheetId="2533" refreshError="1"/>
      <sheetData sheetId="2534"/>
      <sheetData sheetId="2535" refreshError="1"/>
      <sheetData sheetId="2536" refreshError="1"/>
      <sheetData sheetId="2537" refreshError="1"/>
      <sheetData sheetId="2538"/>
      <sheetData sheetId="2539" refreshError="1"/>
      <sheetData sheetId="2540" refreshError="1"/>
      <sheetData sheetId="2541" refreshError="1"/>
      <sheetData sheetId="2542" refreshError="1"/>
      <sheetData sheetId="2543"/>
      <sheetData sheetId="2544" refreshError="1"/>
      <sheetData sheetId="2545" refreshError="1"/>
      <sheetData sheetId="2546" refreshError="1"/>
      <sheetData sheetId="2547"/>
      <sheetData sheetId="2548" refreshError="1"/>
      <sheetData sheetId="2549" refreshError="1"/>
      <sheetData sheetId="2550" refreshError="1"/>
      <sheetData sheetId="2551"/>
      <sheetData sheetId="2552" refreshError="1"/>
      <sheetData sheetId="2553" refreshError="1"/>
      <sheetData sheetId="2554" refreshError="1"/>
      <sheetData sheetId="2555"/>
      <sheetData sheetId="2556" refreshError="1"/>
      <sheetData sheetId="2557" refreshError="1"/>
      <sheetData sheetId="2558" refreshError="1"/>
      <sheetData sheetId="2559"/>
      <sheetData sheetId="2560" refreshError="1"/>
      <sheetData sheetId="2561" refreshError="1"/>
      <sheetData sheetId="2562"/>
      <sheetData sheetId="2563" refreshError="1"/>
      <sheetData sheetId="2564" refreshError="1"/>
      <sheetData sheetId="2565" refreshError="1"/>
      <sheetData sheetId="2566"/>
      <sheetData sheetId="2567" refreshError="1"/>
      <sheetData sheetId="2568" refreshError="1"/>
      <sheetData sheetId="2569" refreshError="1"/>
      <sheetData sheetId="2570"/>
      <sheetData sheetId="2571" refreshError="1"/>
      <sheetData sheetId="2572" refreshError="1"/>
      <sheetData sheetId="2573" refreshError="1"/>
      <sheetData sheetId="2574"/>
      <sheetData sheetId="2575" refreshError="1"/>
      <sheetData sheetId="2576" refreshError="1"/>
      <sheetData sheetId="2577" refreshError="1"/>
      <sheetData sheetId="2578"/>
      <sheetData sheetId="2579" refreshError="1"/>
      <sheetData sheetId="2580" refreshError="1"/>
      <sheetData sheetId="2581" refreshError="1"/>
      <sheetData sheetId="2582"/>
      <sheetData sheetId="2583" refreshError="1"/>
      <sheetData sheetId="2584" refreshError="1"/>
      <sheetData sheetId="2585" refreshError="1"/>
      <sheetData sheetId="2586"/>
      <sheetData sheetId="2587" refreshError="1"/>
      <sheetData sheetId="2588" refreshError="1"/>
      <sheetData sheetId="2589" refreshError="1"/>
      <sheetData sheetId="2590"/>
      <sheetData sheetId="2591" refreshError="1"/>
      <sheetData sheetId="2592" refreshError="1"/>
      <sheetData sheetId="2593" refreshError="1"/>
      <sheetData sheetId="2594"/>
      <sheetData sheetId="2595" refreshError="1"/>
      <sheetData sheetId="2596" refreshError="1"/>
      <sheetData sheetId="2597" refreshError="1"/>
      <sheetData sheetId="2598"/>
      <sheetData sheetId="2599" refreshError="1"/>
      <sheetData sheetId="2600" refreshError="1"/>
      <sheetData sheetId="2601" refreshError="1"/>
      <sheetData sheetId="2602"/>
      <sheetData sheetId="2603" refreshError="1"/>
      <sheetData sheetId="2604" refreshError="1"/>
      <sheetData sheetId="2605" refreshError="1"/>
      <sheetData sheetId="2606"/>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sheetData sheetId="2617" refreshError="1"/>
      <sheetData sheetId="2618" refreshError="1"/>
      <sheetData sheetId="2619" refreshError="1"/>
      <sheetData sheetId="2620"/>
      <sheetData sheetId="2621" refreshError="1"/>
      <sheetData sheetId="2622" refreshError="1"/>
      <sheetData sheetId="2623" refreshError="1"/>
      <sheetData sheetId="2624" refreshError="1"/>
      <sheetData sheetId="2625" refreshError="1"/>
      <sheetData sheetId="2626" refreshError="1"/>
      <sheetData sheetId="2627" refreshError="1"/>
      <sheetData sheetId="2628"/>
      <sheetData sheetId="2629" refreshError="1"/>
      <sheetData sheetId="2630" refreshError="1"/>
      <sheetData sheetId="2631" refreshError="1"/>
      <sheetData sheetId="2632"/>
      <sheetData sheetId="2633" refreshError="1"/>
      <sheetData sheetId="2634" refreshError="1"/>
      <sheetData sheetId="2635" refreshError="1"/>
      <sheetData sheetId="2636"/>
      <sheetData sheetId="2637" refreshError="1"/>
      <sheetData sheetId="2638" refreshError="1"/>
      <sheetData sheetId="2639" refreshError="1"/>
      <sheetData sheetId="2640"/>
      <sheetData sheetId="2641" refreshError="1"/>
      <sheetData sheetId="2642" refreshError="1"/>
      <sheetData sheetId="2643" refreshError="1"/>
      <sheetData sheetId="2644"/>
      <sheetData sheetId="2645" refreshError="1"/>
      <sheetData sheetId="2646" refreshError="1"/>
      <sheetData sheetId="2647" refreshError="1"/>
      <sheetData sheetId="2648"/>
      <sheetData sheetId="2649" refreshError="1"/>
      <sheetData sheetId="2650" refreshError="1"/>
      <sheetData sheetId="2651" refreshError="1"/>
      <sheetData sheetId="2652"/>
      <sheetData sheetId="2653" refreshError="1"/>
      <sheetData sheetId="2654" refreshError="1"/>
      <sheetData sheetId="2655" refreshError="1"/>
      <sheetData sheetId="2656"/>
      <sheetData sheetId="2657" refreshError="1"/>
      <sheetData sheetId="2658" refreshError="1"/>
      <sheetData sheetId="2659" refreshError="1"/>
      <sheetData sheetId="2660"/>
      <sheetData sheetId="2661" refreshError="1"/>
      <sheetData sheetId="2662" refreshError="1"/>
      <sheetData sheetId="2663" refreshError="1"/>
      <sheetData sheetId="2664"/>
      <sheetData sheetId="2665" refreshError="1"/>
      <sheetData sheetId="2666" refreshError="1"/>
      <sheetData sheetId="2667" refreshError="1"/>
      <sheetData sheetId="2668"/>
      <sheetData sheetId="2669" refreshError="1"/>
      <sheetData sheetId="2670" refreshError="1"/>
      <sheetData sheetId="2671" refreshError="1"/>
      <sheetData sheetId="2672"/>
      <sheetData sheetId="2673" refreshError="1"/>
      <sheetData sheetId="2674" refreshError="1"/>
      <sheetData sheetId="2675" refreshError="1"/>
      <sheetData sheetId="2676"/>
      <sheetData sheetId="2677" refreshError="1"/>
      <sheetData sheetId="2678" refreshError="1"/>
      <sheetData sheetId="2679" refreshError="1"/>
      <sheetData sheetId="2680"/>
      <sheetData sheetId="2681" refreshError="1"/>
      <sheetData sheetId="2682" refreshError="1"/>
      <sheetData sheetId="2683" refreshError="1"/>
      <sheetData sheetId="2684"/>
      <sheetData sheetId="2685" refreshError="1"/>
      <sheetData sheetId="2686" refreshError="1"/>
      <sheetData sheetId="2687" refreshError="1"/>
      <sheetData sheetId="2688"/>
      <sheetData sheetId="2689" refreshError="1"/>
      <sheetData sheetId="2690" refreshError="1"/>
      <sheetData sheetId="2691" refreshError="1"/>
      <sheetData sheetId="2692"/>
      <sheetData sheetId="2693" refreshError="1"/>
      <sheetData sheetId="2694" refreshError="1"/>
      <sheetData sheetId="2695" refreshError="1"/>
      <sheetData sheetId="2696"/>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refreshError="1"/>
      <sheetData sheetId="4854"/>
      <sheetData sheetId="4855" refreshError="1"/>
      <sheetData sheetId="4856" refreshError="1"/>
      <sheetData sheetId="4857" refreshError="1"/>
      <sheetData sheetId="4858"/>
      <sheetData sheetId="4859" refreshError="1"/>
      <sheetData sheetId="4860" refreshError="1"/>
      <sheetData sheetId="4861" refreshError="1"/>
      <sheetData sheetId="4862"/>
      <sheetData sheetId="4863" refreshError="1"/>
      <sheetData sheetId="4864" refreshError="1"/>
      <sheetData sheetId="4865" refreshError="1"/>
      <sheetData sheetId="4866"/>
      <sheetData sheetId="4867" refreshError="1"/>
      <sheetData sheetId="4868" refreshError="1"/>
      <sheetData sheetId="4869" refreshError="1"/>
      <sheetData sheetId="4870"/>
      <sheetData sheetId="4871" refreshError="1"/>
      <sheetData sheetId="4872" refreshError="1"/>
      <sheetData sheetId="4873" refreshError="1"/>
      <sheetData sheetId="4874"/>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sheetData sheetId="4884" refreshError="1"/>
      <sheetData sheetId="4885" refreshError="1"/>
      <sheetData sheetId="4886" refreshError="1"/>
      <sheetData sheetId="4887"/>
      <sheetData sheetId="4888" refreshError="1"/>
      <sheetData sheetId="4889" refreshError="1"/>
      <sheetData sheetId="4890" refreshError="1"/>
      <sheetData sheetId="4891"/>
      <sheetData sheetId="4892" refreshError="1"/>
      <sheetData sheetId="4893" refreshError="1"/>
      <sheetData sheetId="4894"/>
      <sheetData sheetId="4895" refreshError="1"/>
      <sheetData sheetId="4896" refreshError="1"/>
      <sheetData sheetId="4897" refreshError="1"/>
      <sheetData sheetId="4898" refreshError="1"/>
      <sheetData sheetId="4899"/>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refreshError="1"/>
      <sheetData sheetId="4911" refreshError="1"/>
      <sheetData sheetId="4912" refreshError="1"/>
      <sheetData sheetId="4913" refreshError="1"/>
      <sheetData sheetId="4914"/>
      <sheetData sheetId="4915" refreshError="1"/>
      <sheetData sheetId="4916" refreshError="1"/>
      <sheetData sheetId="4917" refreshError="1"/>
      <sheetData sheetId="4918"/>
      <sheetData sheetId="4919" refreshError="1"/>
      <sheetData sheetId="4920" refreshError="1"/>
      <sheetData sheetId="4921" refreshError="1"/>
      <sheetData sheetId="4922"/>
      <sheetData sheetId="4923" refreshError="1"/>
      <sheetData sheetId="4924" refreshError="1"/>
      <sheetData sheetId="4925" refreshError="1"/>
      <sheetData sheetId="4926" refreshError="1"/>
      <sheetData sheetId="4927"/>
      <sheetData sheetId="4928" refreshError="1"/>
      <sheetData sheetId="4929" refreshError="1"/>
      <sheetData sheetId="4930" refreshError="1"/>
      <sheetData sheetId="4931"/>
      <sheetData sheetId="4932" refreshError="1"/>
      <sheetData sheetId="4933" refreshError="1"/>
      <sheetData sheetId="4934" refreshError="1"/>
      <sheetData sheetId="4935"/>
      <sheetData sheetId="4936" refreshError="1"/>
      <sheetData sheetId="4937" refreshError="1"/>
      <sheetData sheetId="4938" refreshError="1"/>
      <sheetData sheetId="4939"/>
      <sheetData sheetId="4940" refreshError="1"/>
      <sheetData sheetId="4941" refreshError="1"/>
      <sheetData sheetId="4942" refreshError="1"/>
      <sheetData sheetId="4943"/>
      <sheetData sheetId="4944" refreshError="1"/>
      <sheetData sheetId="4945" refreshError="1"/>
      <sheetData sheetId="4946" refreshError="1"/>
      <sheetData sheetId="4947"/>
      <sheetData sheetId="4948" refreshError="1"/>
      <sheetData sheetId="4949" refreshError="1"/>
      <sheetData sheetId="4950" refreshError="1"/>
      <sheetData sheetId="4951"/>
      <sheetData sheetId="4952" refreshError="1"/>
      <sheetData sheetId="4953" refreshError="1"/>
      <sheetData sheetId="4954" refreshError="1"/>
      <sheetData sheetId="4955"/>
      <sheetData sheetId="4956" refreshError="1"/>
      <sheetData sheetId="4957" refreshError="1"/>
      <sheetData sheetId="4958" refreshError="1"/>
      <sheetData sheetId="4959"/>
      <sheetData sheetId="4960" refreshError="1"/>
      <sheetData sheetId="4961" refreshError="1"/>
      <sheetData sheetId="4962" refreshError="1"/>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refreshError="1"/>
      <sheetData sheetId="4973" refreshError="1"/>
      <sheetData sheetId="4974" refreshError="1"/>
      <sheetData sheetId="4975"/>
      <sheetData sheetId="4976" refreshError="1"/>
      <sheetData sheetId="4977" refreshError="1"/>
      <sheetData sheetId="4978" refreshError="1"/>
      <sheetData sheetId="4979"/>
      <sheetData sheetId="4980" refreshError="1"/>
      <sheetData sheetId="4981" refreshError="1"/>
      <sheetData sheetId="4982" refreshError="1"/>
      <sheetData sheetId="4983"/>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sheetData sheetId="4997" refreshError="1"/>
      <sheetData sheetId="4998" refreshError="1"/>
      <sheetData sheetId="4999" refreshError="1"/>
      <sheetData sheetId="5000"/>
      <sheetData sheetId="5001" refreshError="1"/>
      <sheetData sheetId="5002" refreshError="1"/>
      <sheetData sheetId="5003" refreshError="1"/>
      <sheetData sheetId="5004" refreshError="1"/>
      <sheetData sheetId="5005"/>
      <sheetData sheetId="5006" refreshError="1"/>
      <sheetData sheetId="5007" refreshError="1"/>
      <sheetData sheetId="5008" refreshError="1"/>
      <sheetData sheetId="5009"/>
      <sheetData sheetId="5010" refreshError="1"/>
      <sheetData sheetId="5011" refreshError="1"/>
      <sheetData sheetId="5012" refreshError="1"/>
      <sheetData sheetId="5013"/>
      <sheetData sheetId="5014" refreshError="1"/>
      <sheetData sheetId="5015" refreshError="1"/>
      <sheetData sheetId="5016" refreshError="1"/>
      <sheetData sheetId="5017"/>
      <sheetData sheetId="5018" refreshError="1"/>
      <sheetData sheetId="5019" refreshError="1"/>
      <sheetData sheetId="5020" refreshError="1"/>
      <sheetData sheetId="5021"/>
      <sheetData sheetId="5022" refreshError="1"/>
      <sheetData sheetId="5023" refreshError="1"/>
      <sheetData sheetId="5024" refreshError="1"/>
      <sheetData sheetId="5025" refreshError="1"/>
      <sheetData sheetId="5026" refreshError="1"/>
      <sheetData sheetId="5027"/>
      <sheetData sheetId="5028" refreshError="1"/>
      <sheetData sheetId="5029" refreshError="1"/>
      <sheetData sheetId="5030"/>
      <sheetData sheetId="5031" refreshError="1"/>
      <sheetData sheetId="5032" refreshError="1"/>
      <sheetData sheetId="5033" refreshError="1"/>
      <sheetData sheetId="5034"/>
      <sheetData sheetId="5035" refreshError="1"/>
      <sheetData sheetId="5036" refreshError="1"/>
      <sheetData sheetId="5037" refreshError="1"/>
      <sheetData sheetId="5038" refreshError="1"/>
      <sheetData sheetId="5039" refreshError="1"/>
      <sheetData sheetId="5040"/>
      <sheetData sheetId="5041" refreshError="1"/>
      <sheetData sheetId="5042" refreshError="1"/>
      <sheetData sheetId="5043" refreshError="1"/>
      <sheetData sheetId="5044" refreshError="1"/>
      <sheetData sheetId="5045"/>
      <sheetData sheetId="5046" refreshError="1"/>
      <sheetData sheetId="5047" refreshError="1"/>
      <sheetData sheetId="5048" refreshError="1"/>
      <sheetData sheetId="5049" refreshError="1"/>
      <sheetData sheetId="5050"/>
      <sheetData sheetId="5051" refreshError="1"/>
      <sheetData sheetId="5052" refreshError="1"/>
      <sheetData sheetId="5053" refreshError="1"/>
      <sheetData sheetId="5054"/>
      <sheetData sheetId="5055"/>
      <sheetData sheetId="5056" refreshError="1"/>
      <sheetData sheetId="5057" refreshError="1"/>
      <sheetData sheetId="5058"/>
      <sheetData sheetId="5059" refreshError="1"/>
      <sheetData sheetId="5060" refreshError="1"/>
      <sheetData sheetId="5061"/>
      <sheetData sheetId="5062" refreshError="1"/>
      <sheetData sheetId="5063"/>
      <sheetData sheetId="5064" refreshError="1"/>
      <sheetData sheetId="5065"/>
      <sheetData sheetId="5066" refreshError="1"/>
      <sheetData sheetId="5067"/>
      <sheetData sheetId="5068" refreshError="1"/>
      <sheetData sheetId="5069" refreshError="1"/>
      <sheetData sheetId="5070"/>
      <sheetData sheetId="5071" refreshError="1"/>
      <sheetData sheetId="5072"/>
      <sheetData sheetId="5073" refreshError="1"/>
      <sheetData sheetId="5074" refreshError="1"/>
      <sheetData sheetId="5075"/>
      <sheetData sheetId="5076" refreshError="1"/>
      <sheetData sheetId="5077" refreshError="1"/>
      <sheetData sheetId="5078" refreshError="1"/>
      <sheetData sheetId="5079" refreshError="1"/>
      <sheetData sheetId="5080" refreshError="1"/>
      <sheetData sheetId="5081"/>
      <sheetData sheetId="5082" refreshError="1"/>
      <sheetData sheetId="5083" refreshError="1"/>
      <sheetData sheetId="5084" refreshError="1"/>
      <sheetData sheetId="5085" refreshError="1"/>
      <sheetData sheetId="5086"/>
      <sheetData sheetId="5087" refreshError="1"/>
      <sheetData sheetId="5088" refreshError="1"/>
      <sheetData sheetId="5089"/>
      <sheetData sheetId="5090"/>
      <sheetData sheetId="5091" refreshError="1"/>
      <sheetData sheetId="5092" refreshError="1"/>
      <sheetData sheetId="5093"/>
      <sheetData sheetId="5094"/>
      <sheetData sheetId="5095" refreshError="1"/>
      <sheetData sheetId="5096" refreshError="1"/>
      <sheetData sheetId="5097" refreshError="1"/>
      <sheetData sheetId="5098"/>
      <sheetData sheetId="5099" refreshError="1"/>
      <sheetData sheetId="5100" refreshError="1"/>
      <sheetData sheetId="5101" refreshError="1"/>
      <sheetData sheetId="5102"/>
      <sheetData sheetId="5103" refreshError="1"/>
      <sheetData sheetId="5104" refreshError="1"/>
      <sheetData sheetId="5105" refreshError="1"/>
      <sheetData sheetId="5106"/>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sheetData sheetId="5393" refreshError="1"/>
      <sheetData sheetId="5394" refreshError="1"/>
      <sheetData sheetId="5395"/>
      <sheetData sheetId="5396" refreshError="1"/>
      <sheetData sheetId="5397" refreshError="1"/>
      <sheetData sheetId="5398" refreshError="1"/>
      <sheetData sheetId="5399" refreshError="1"/>
      <sheetData sheetId="5400"/>
      <sheetData sheetId="5401" refreshError="1"/>
      <sheetData sheetId="5402" refreshError="1"/>
      <sheetData sheetId="5403" refreshError="1"/>
      <sheetData sheetId="5404"/>
      <sheetData sheetId="5405" refreshError="1"/>
      <sheetData sheetId="5406" refreshError="1"/>
      <sheetData sheetId="5407" refreshError="1"/>
      <sheetData sheetId="5408"/>
      <sheetData sheetId="5409" refreshError="1"/>
      <sheetData sheetId="5410" refreshError="1"/>
      <sheetData sheetId="5411"/>
      <sheetData sheetId="5412" refreshError="1"/>
      <sheetData sheetId="5413" refreshError="1"/>
      <sheetData sheetId="5414" refreshError="1"/>
      <sheetData sheetId="5415"/>
      <sheetData sheetId="5416" refreshError="1"/>
      <sheetData sheetId="5417" refreshError="1"/>
      <sheetData sheetId="5418" refreshError="1"/>
      <sheetData sheetId="5419"/>
      <sheetData sheetId="5420" refreshError="1"/>
      <sheetData sheetId="5421" refreshError="1"/>
      <sheetData sheetId="5422" refreshError="1"/>
      <sheetData sheetId="5423"/>
      <sheetData sheetId="5424" refreshError="1"/>
      <sheetData sheetId="5425" refreshError="1"/>
      <sheetData sheetId="5426" refreshError="1"/>
      <sheetData sheetId="5427"/>
      <sheetData sheetId="5428" refreshError="1"/>
      <sheetData sheetId="5429" refreshError="1"/>
      <sheetData sheetId="5430" refreshError="1"/>
      <sheetData sheetId="5431"/>
      <sheetData sheetId="5432" refreshError="1"/>
      <sheetData sheetId="5433" refreshError="1"/>
      <sheetData sheetId="5434" refreshError="1"/>
      <sheetData sheetId="5435" refreshError="1"/>
      <sheetData sheetId="5436"/>
      <sheetData sheetId="5437" refreshError="1"/>
      <sheetData sheetId="5438" refreshError="1"/>
      <sheetData sheetId="5439"/>
      <sheetData sheetId="5440" refreshError="1"/>
      <sheetData sheetId="5441"/>
      <sheetData sheetId="5442" refreshError="1"/>
      <sheetData sheetId="5443" refreshError="1"/>
      <sheetData sheetId="5444"/>
      <sheetData sheetId="5445"/>
      <sheetData sheetId="5446" refreshError="1"/>
      <sheetData sheetId="5447" refreshError="1"/>
      <sheetData sheetId="5448" refreshError="1"/>
      <sheetData sheetId="5449"/>
      <sheetData sheetId="5450" refreshError="1"/>
      <sheetData sheetId="5451" refreshError="1"/>
      <sheetData sheetId="5452" refreshError="1"/>
      <sheetData sheetId="5453"/>
      <sheetData sheetId="5454" refreshError="1"/>
      <sheetData sheetId="5455" refreshError="1"/>
      <sheetData sheetId="5456" refreshError="1"/>
      <sheetData sheetId="5457"/>
      <sheetData sheetId="5458" refreshError="1"/>
      <sheetData sheetId="5459" refreshError="1"/>
      <sheetData sheetId="5460"/>
      <sheetData sheetId="5461" refreshError="1"/>
      <sheetData sheetId="5462" refreshError="1"/>
      <sheetData sheetId="5463" refreshError="1"/>
      <sheetData sheetId="5464"/>
      <sheetData sheetId="5465"/>
      <sheetData sheetId="5466" refreshError="1"/>
      <sheetData sheetId="5467" refreshError="1"/>
      <sheetData sheetId="5468"/>
      <sheetData sheetId="5469"/>
      <sheetData sheetId="5470" refreshError="1"/>
      <sheetData sheetId="5471" refreshError="1"/>
      <sheetData sheetId="5472"/>
      <sheetData sheetId="5473"/>
      <sheetData sheetId="5474" refreshError="1"/>
      <sheetData sheetId="5475" refreshError="1"/>
      <sheetData sheetId="5476"/>
      <sheetData sheetId="5477" refreshError="1"/>
      <sheetData sheetId="5478" refreshError="1"/>
      <sheetData sheetId="5479" refreshError="1"/>
      <sheetData sheetId="5480"/>
      <sheetData sheetId="5481"/>
      <sheetData sheetId="5482" refreshError="1"/>
      <sheetData sheetId="5483" refreshError="1"/>
      <sheetData sheetId="5484"/>
      <sheetData sheetId="5485" refreshError="1"/>
      <sheetData sheetId="5486" refreshError="1"/>
      <sheetData sheetId="5487" refreshError="1"/>
      <sheetData sheetId="5488"/>
      <sheetData sheetId="5489" refreshError="1"/>
      <sheetData sheetId="5490" refreshError="1"/>
      <sheetData sheetId="5491" refreshError="1"/>
      <sheetData sheetId="5492"/>
      <sheetData sheetId="5493" refreshError="1"/>
      <sheetData sheetId="5494" refreshError="1"/>
      <sheetData sheetId="5495" refreshError="1"/>
      <sheetData sheetId="5496" refreshError="1"/>
      <sheetData sheetId="5497"/>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sheetData sheetId="5574" refreshError="1"/>
      <sheetData sheetId="5575" refreshError="1"/>
      <sheetData sheetId="5576" refreshError="1"/>
      <sheetData sheetId="5577"/>
      <sheetData sheetId="5578" refreshError="1"/>
      <sheetData sheetId="5579" refreshError="1"/>
      <sheetData sheetId="5580" refreshError="1"/>
      <sheetData sheetId="5581"/>
      <sheetData sheetId="5582" refreshError="1"/>
      <sheetData sheetId="5583" refreshError="1"/>
      <sheetData sheetId="5584" refreshError="1"/>
      <sheetData sheetId="5585"/>
      <sheetData sheetId="5586" refreshError="1"/>
      <sheetData sheetId="5587" refreshError="1"/>
      <sheetData sheetId="5588" refreshError="1"/>
      <sheetData sheetId="5589"/>
      <sheetData sheetId="5590" refreshError="1"/>
      <sheetData sheetId="5591" refreshError="1"/>
      <sheetData sheetId="5592" refreshError="1"/>
      <sheetData sheetId="5593"/>
      <sheetData sheetId="5594" refreshError="1"/>
      <sheetData sheetId="5595" refreshError="1"/>
      <sheetData sheetId="5596" refreshError="1"/>
      <sheetData sheetId="5597"/>
      <sheetData sheetId="5598" refreshError="1"/>
      <sheetData sheetId="5599" refreshError="1"/>
      <sheetData sheetId="5600" refreshError="1"/>
      <sheetData sheetId="5601"/>
      <sheetData sheetId="5602" refreshError="1"/>
      <sheetData sheetId="5603" refreshError="1"/>
      <sheetData sheetId="5604" refreshError="1"/>
      <sheetData sheetId="5605"/>
      <sheetData sheetId="5606" refreshError="1"/>
      <sheetData sheetId="5607" refreshError="1"/>
      <sheetData sheetId="5608" refreshError="1"/>
      <sheetData sheetId="5609"/>
      <sheetData sheetId="5610" refreshError="1"/>
      <sheetData sheetId="5611" refreshError="1"/>
      <sheetData sheetId="5612" refreshError="1"/>
      <sheetData sheetId="5613"/>
      <sheetData sheetId="5614" refreshError="1"/>
      <sheetData sheetId="5615" refreshError="1"/>
      <sheetData sheetId="5616" refreshError="1"/>
      <sheetData sheetId="5617"/>
      <sheetData sheetId="5618" refreshError="1"/>
      <sheetData sheetId="5619" refreshError="1"/>
      <sheetData sheetId="5620" refreshError="1"/>
      <sheetData sheetId="5621"/>
      <sheetData sheetId="5622" refreshError="1"/>
      <sheetData sheetId="5623" refreshError="1"/>
      <sheetData sheetId="5624" refreshError="1"/>
      <sheetData sheetId="5625"/>
      <sheetData sheetId="5626" refreshError="1"/>
      <sheetData sheetId="5627" refreshError="1"/>
      <sheetData sheetId="5628" refreshError="1"/>
      <sheetData sheetId="5629"/>
      <sheetData sheetId="5630" refreshError="1"/>
      <sheetData sheetId="5631" refreshError="1"/>
      <sheetData sheetId="5632" refreshError="1"/>
      <sheetData sheetId="5633"/>
      <sheetData sheetId="5634" refreshError="1"/>
      <sheetData sheetId="5635" refreshError="1"/>
      <sheetData sheetId="5636" refreshError="1"/>
      <sheetData sheetId="5637"/>
      <sheetData sheetId="5638" refreshError="1"/>
      <sheetData sheetId="5639" refreshError="1"/>
      <sheetData sheetId="5640" refreshError="1"/>
      <sheetData sheetId="5641"/>
      <sheetData sheetId="5642" refreshError="1"/>
      <sheetData sheetId="5643" refreshError="1"/>
      <sheetData sheetId="5644" refreshError="1"/>
      <sheetData sheetId="5645" refreshError="1"/>
      <sheetData sheetId="5646"/>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sheetData sheetId="5659"/>
      <sheetData sheetId="5660"/>
      <sheetData sheetId="5661" refreshError="1"/>
      <sheetData sheetId="5662" refreshError="1"/>
      <sheetData sheetId="5663"/>
      <sheetData sheetId="5664"/>
      <sheetData sheetId="5665"/>
      <sheetData sheetId="5666"/>
      <sheetData sheetId="5667"/>
      <sheetData sheetId="5668"/>
      <sheetData sheetId="5669"/>
      <sheetData sheetId="5670"/>
      <sheetData sheetId="5671"/>
      <sheetData sheetId="5672"/>
      <sheetData sheetId="5673" refreshError="1"/>
      <sheetData sheetId="5674" refreshError="1"/>
      <sheetData sheetId="5675" refreshError="1"/>
      <sheetData sheetId="5676" refreshError="1"/>
      <sheetData sheetId="5677" refreshError="1"/>
      <sheetData sheetId="5678" refreshError="1"/>
      <sheetData sheetId="5679" refreshError="1"/>
      <sheetData sheetId="5680"/>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sheetData sheetId="5692"/>
      <sheetData sheetId="5693"/>
      <sheetData sheetId="5694"/>
      <sheetData sheetId="5695"/>
      <sheetData sheetId="5696"/>
      <sheetData sheetId="5697"/>
      <sheetData sheetId="5698"/>
      <sheetData sheetId="5699" refreshError="1"/>
      <sheetData sheetId="5700"/>
      <sheetData sheetId="5701" refreshError="1"/>
      <sheetData sheetId="5702" refreshError="1"/>
      <sheetData sheetId="5703" refreshError="1"/>
      <sheetData sheetId="5704"/>
      <sheetData sheetId="5705" refreshError="1"/>
      <sheetData sheetId="5706" refreshError="1"/>
      <sheetData sheetId="5707" refreshError="1"/>
      <sheetData sheetId="5708" refreshError="1"/>
      <sheetData sheetId="5709"/>
      <sheetData sheetId="5710" refreshError="1"/>
      <sheetData sheetId="5711" refreshError="1"/>
      <sheetData sheetId="5712" refreshError="1"/>
      <sheetData sheetId="5713"/>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sheetData sheetId="5724" refreshError="1"/>
      <sheetData sheetId="5725" refreshError="1"/>
      <sheetData sheetId="5726" refreshError="1"/>
      <sheetData sheetId="5727" refreshError="1"/>
      <sheetData sheetId="5728" refreshError="1"/>
      <sheetData sheetId="5729" refreshError="1"/>
      <sheetData sheetId="5730" refreshError="1"/>
      <sheetData sheetId="5731"/>
      <sheetData sheetId="5732"/>
      <sheetData sheetId="5733" refreshError="1"/>
      <sheetData sheetId="5734" refreshError="1"/>
      <sheetData sheetId="5735"/>
      <sheetData sheetId="5736" refreshError="1"/>
      <sheetData sheetId="5737" refreshError="1"/>
      <sheetData sheetId="5738" refreshError="1"/>
      <sheetData sheetId="5739" refreshError="1"/>
      <sheetData sheetId="5740" refreshError="1"/>
      <sheetData sheetId="5741"/>
      <sheetData sheetId="5742"/>
      <sheetData sheetId="5743"/>
      <sheetData sheetId="5744"/>
      <sheetData sheetId="5745"/>
      <sheetData sheetId="5746"/>
      <sheetData sheetId="5747"/>
      <sheetData sheetId="5748"/>
      <sheetData sheetId="5749" refreshError="1"/>
      <sheetData sheetId="5750"/>
      <sheetData sheetId="5751" refreshError="1"/>
      <sheetData sheetId="5752"/>
      <sheetData sheetId="5753"/>
      <sheetData sheetId="5754" refreshError="1"/>
      <sheetData sheetId="5755" refreshError="1"/>
      <sheetData sheetId="5756"/>
      <sheetData sheetId="5757" refreshError="1"/>
      <sheetData sheetId="5758" refreshError="1"/>
      <sheetData sheetId="5759" refreshError="1"/>
      <sheetData sheetId="5760" refreshError="1"/>
      <sheetData sheetId="5761" refreshError="1"/>
      <sheetData sheetId="5762"/>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sheetData sheetId="5809" refreshError="1"/>
      <sheetData sheetId="5810"/>
      <sheetData sheetId="5811" refreshError="1"/>
      <sheetData sheetId="5812" refreshError="1"/>
      <sheetData sheetId="5813" refreshError="1"/>
      <sheetData sheetId="5814" refreshError="1"/>
      <sheetData sheetId="5815" refreshError="1"/>
      <sheetData sheetId="5816" refreshError="1"/>
      <sheetData sheetId="5817"/>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sheetData sheetId="5927" refreshError="1"/>
      <sheetData sheetId="5928" refreshError="1"/>
      <sheetData sheetId="5929" refreshError="1"/>
      <sheetData sheetId="5930"/>
      <sheetData sheetId="5931"/>
      <sheetData sheetId="5932"/>
      <sheetData sheetId="5933"/>
      <sheetData sheetId="5934" refreshError="1"/>
      <sheetData sheetId="5935" refreshError="1"/>
      <sheetData sheetId="5936"/>
      <sheetData sheetId="5937"/>
      <sheetData sheetId="5938"/>
      <sheetData sheetId="5939"/>
      <sheetData sheetId="5940"/>
      <sheetData sheetId="5941"/>
      <sheetData sheetId="5942" refreshError="1"/>
      <sheetData sheetId="5943" refreshError="1"/>
      <sheetData sheetId="5944" refreshError="1"/>
      <sheetData sheetId="5945" refreshError="1"/>
      <sheetData sheetId="5946"/>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sheetData sheetId="5956"/>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sheetData sheetId="6090"/>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sheetData sheetId="6110" refreshError="1"/>
      <sheetData sheetId="6111"/>
      <sheetData sheetId="6112" refreshError="1"/>
      <sheetData sheetId="6113" refreshError="1"/>
      <sheetData sheetId="6114" refreshError="1"/>
      <sheetData sheetId="6115" refreshError="1"/>
      <sheetData sheetId="6116" refreshError="1"/>
      <sheetData sheetId="6117"/>
      <sheetData sheetId="6118" refreshError="1"/>
      <sheetData sheetId="6119"/>
      <sheetData sheetId="6120"/>
      <sheetData sheetId="6121" refreshError="1"/>
      <sheetData sheetId="6122"/>
      <sheetData sheetId="6123"/>
      <sheetData sheetId="6124" refreshError="1"/>
      <sheetData sheetId="6125" refreshError="1"/>
      <sheetData sheetId="6126" refreshError="1"/>
      <sheetData sheetId="6127"/>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sheetData sheetId="6137" refreshError="1"/>
      <sheetData sheetId="6138" refreshError="1"/>
      <sheetData sheetId="6139"/>
      <sheetData sheetId="6140"/>
      <sheetData sheetId="6141" refreshError="1"/>
      <sheetData sheetId="6142" refreshError="1"/>
      <sheetData sheetId="6143" refreshError="1"/>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sheetData sheetId="6212"/>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sheetData sheetId="6255" refreshError="1"/>
      <sheetData sheetId="6256"/>
      <sheetData sheetId="6257"/>
      <sheetData sheetId="6258"/>
      <sheetData sheetId="6259" refreshError="1"/>
      <sheetData sheetId="6260"/>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sheetData sheetId="6270" refreshError="1"/>
      <sheetData sheetId="6271" refreshError="1"/>
      <sheetData sheetId="6272" refreshError="1"/>
      <sheetData sheetId="6273" refreshError="1"/>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sheetData sheetId="6300"/>
      <sheetData sheetId="630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sheetData sheetId="6312"/>
      <sheetData sheetId="6313"/>
      <sheetData sheetId="6314" refreshError="1"/>
      <sheetData sheetId="6315" refreshError="1"/>
      <sheetData sheetId="6316" refreshError="1"/>
      <sheetData sheetId="6317" refreshError="1"/>
      <sheetData sheetId="6318" refreshError="1"/>
      <sheetData sheetId="6319" refreshError="1"/>
      <sheetData sheetId="6320"/>
      <sheetData sheetId="6321" refreshError="1"/>
      <sheetData sheetId="6322" refreshError="1"/>
      <sheetData sheetId="6323" refreshError="1"/>
      <sheetData sheetId="6324" refreshError="1"/>
      <sheetData sheetId="6325"/>
      <sheetData sheetId="6326" refreshError="1"/>
      <sheetData sheetId="6327" refreshError="1"/>
      <sheetData sheetId="6328" refreshError="1"/>
      <sheetData sheetId="6329"/>
      <sheetData sheetId="6330"/>
      <sheetData sheetId="6331"/>
      <sheetData sheetId="6332"/>
      <sheetData sheetId="6333" refreshError="1"/>
      <sheetData sheetId="6334" refreshError="1"/>
      <sheetData sheetId="6335"/>
      <sheetData sheetId="6336"/>
      <sheetData sheetId="6337"/>
      <sheetData sheetId="6338"/>
      <sheetData sheetId="6339"/>
      <sheetData sheetId="6340"/>
      <sheetData sheetId="6341"/>
      <sheetData sheetId="6342"/>
      <sheetData sheetId="6343"/>
      <sheetData sheetId="6344" refreshError="1"/>
      <sheetData sheetId="6345" refreshError="1"/>
      <sheetData sheetId="6346"/>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sheetData sheetId="6457"/>
      <sheetData sheetId="6458"/>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sheetData sheetId="6473" refreshError="1"/>
      <sheetData sheetId="6474"/>
      <sheetData sheetId="6475" refreshError="1"/>
      <sheetData sheetId="6476" refreshError="1"/>
      <sheetData sheetId="6477" refreshError="1"/>
      <sheetData sheetId="6478" refreshError="1"/>
      <sheetData sheetId="6479"/>
      <sheetData sheetId="6480" refreshError="1"/>
      <sheetData sheetId="6481" refreshError="1"/>
      <sheetData sheetId="6482"/>
      <sheetData sheetId="6483"/>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sheetData sheetId="6559" refreshError="1"/>
      <sheetData sheetId="6560" refreshError="1"/>
      <sheetData sheetId="6561" refreshError="1"/>
      <sheetData sheetId="6562" refreshError="1"/>
      <sheetData sheetId="6563"/>
      <sheetData sheetId="6564"/>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sheetData sheetId="6590"/>
      <sheetData sheetId="6591"/>
      <sheetData sheetId="6592"/>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refreshError="1"/>
      <sheetData sheetId="6643" refreshError="1"/>
      <sheetData sheetId="6644" refreshError="1"/>
      <sheetData sheetId="6645" refreshError="1"/>
      <sheetData sheetId="6646" refreshError="1"/>
      <sheetData sheetId="6647" refreshError="1"/>
      <sheetData sheetId="6648"/>
      <sheetData sheetId="6649" refreshError="1"/>
      <sheetData sheetId="6650"/>
      <sheetData sheetId="6651" refreshError="1"/>
      <sheetData sheetId="6652" refreshError="1"/>
      <sheetData sheetId="6653" refreshError="1"/>
      <sheetData sheetId="6654"/>
      <sheetData sheetId="6655" refreshError="1"/>
      <sheetData sheetId="6656" refreshError="1"/>
      <sheetData sheetId="6657" refreshError="1"/>
      <sheetData sheetId="6658"/>
      <sheetData sheetId="6659" refreshError="1"/>
      <sheetData sheetId="6660" refreshError="1"/>
      <sheetData sheetId="6661" refreshError="1"/>
      <sheetData sheetId="6662"/>
      <sheetData sheetId="6663" refreshError="1"/>
      <sheetData sheetId="6664" refreshError="1"/>
      <sheetData sheetId="6665" refreshError="1"/>
      <sheetData sheetId="6666"/>
      <sheetData sheetId="6667" refreshError="1"/>
      <sheetData sheetId="6668" refreshError="1"/>
      <sheetData sheetId="6669" refreshError="1"/>
      <sheetData sheetId="6670"/>
      <sheetData sheetId="6671" refreshError="1"/>
      <sheetData sheetId="6672" refreshError="1"/>
      <sheetData sheetId="6673" refreshError="1"/>
      <sheetData sheetId="6674"/>
      <sheetData sheetId="6675" refreshError="1"/>
      <sheetData sheetId="6676" refreshError="1"/>
      <sheetData sheetId="6677" refreshError="1"/>
      <sheetData sheetId="6678" refreshError="1"/>
      <sheetData sheetId="6679" refreshError="1"/>
      <sheetData sheetId="6680" refreshError="1"/>
      <sheetData sheetId="6681"/>
      <sheetData sheetId="6682" refreshError="1"/>
      <sheetData sheetId="6683" refreshError="1"/>
      <sheetData sheetId="6684" refreshError="1"/>
      <sheetData sheetId="6685" refreshError="1"/>
      <sheetData sheetId="6686"/>
      <sheetData sheetId="6687" refreshError="1"/>
      <sheetData sheetId="6688" refreshError="1"/>
      <sheetData sheetId="6689"/>
      <sheetData sheetId="6690"/>
      <sheetData sheetId="6691" refreshError="1"/>
      <sheetData sheetId="6692" refreshError="1"/>
      <sheetData sheetId="6693"/>
      <sheetData sheetId="6694" refreshError="1"/>
      <sheetData sheetId="6695" refreshError="1"/>
      <sheetData sheetId="6696" refreshError="1"/>
      <sheetData sheetId="6697"/>
      <sheetData sheetId="6698" refreshError="1"/>
      <sheetData sheetId="6699" refreshError="1"/>
      <sheetData sheetId="6700" refreshError="1"/>
      <sheetData sheetId="6701"/>
      <sheetData sheetId="6702" refreshError="1"/>
      <sheetData sheetId="6703" refreshError="1"/>
      <sheetData sheetId="6704" refreshError="1"/>
      <sheetData sheetId="6705" refreshError="1"/>
      <sheetData sheetId="6706"/>
      <sheetData sheetId="6707" refreshError="1"/>
      <sheetData sheetId="6708" refreshError="1"/>
      <sheetData sheetId="6709" refreshError="1"/>
      <sheetData sheetId="6710" refreshError="1"/>
      <sheetData sheetId="6711" refreshError="1"/>
      <sheetData sheetId="6712" refreshError="1"/>
      <sheetData sheetId="6713" refreshError="1"/>
      <sheetData sheetId="6714"/>
      <sheetData sheetId="6715" refreshError="1"/>
      <sheetData sheetId="6716" refreshError="1"/>
      <sheetData sheetId="6717"/>
      <sheetData sheetId="6718" refreshError="1"/>
      <sheetData sheetId="6719" refreshError="1"/>
      <sheetData sheetId="6720" refreshError="1"/>
      <sheetData sheetId="6721" refreshError="1"/>
      <sheetData sheetId="6722"/>
      <sheetData sheetId="6723" refreshError="1"/>
      <sheetData sheetId="6724" refreshError="1"/>
      <sheetData sheetId="6725"/>
      <sheetData sheetId="6726" refreshError="1"/>
      <sheetData sheetId="6727" refreshError="1"/>
      <sheetData sheetId="6728" refreshError="1"/>
      <sheetData sheetId="6729"/>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sheetData sheetId="6877" refreshError="1"/>
      <sheetData sheetId="6878" refreshError="1"/>
      <sheetData sheetId="6879" refreshError="1"/>
      <sheetData sheetId="6880" refreshError="1"/>
      <sheetData sheetId="6881"/>
      <sheetData sheetId="6882"/>
      <sheetData sheetId="6883"/>
      <sheetData sheetId="6884"/>
      <sheetData sheetId="6885"/>
      <sheetData sheetId="6886"/>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sheetData sheetId="7262"/>
      <sheetData sheetId="7263" refreshError="1"/>
      <sheetData sheetId="7264"/>
      <sheetData sheetId="7265" refreshError="1"/>
      <sheetData sheetId="7266" refreshError="1"/>
      <sheetData sheetId="7267"/>
      <sheetData sheetId="7268"/>
      <sheetData sheetId="7269" refreshError="1"/>
      <sheetData sheetId="7270"/>
      <sheetData sheetId="7271"/>
      <sheetData sheetId="7272"/>
      <sheetData sheetId="7273"/>
      <sheetData sheetId="7274"/>
      <sheetData sheetId="7275"/>
      <sheetData sheetId="7276" refreshError="1"/>
      <sheetData sheetId="7277"/>
      <sheetData sheetId="7278" refreshError="1"/>
      <sheetData sheetId="7279"/>
      <sheetData sheetId="7280"/>
      <sheetData sheetId="7281" refreshError="1"/>
      <sheetData sheetId="7282"/>
      <sheetData sheetId="7283" refreshError="1"/>
      <sheetData sheetId="7284" refreshError="1"/>
      <sheetData sheetId="7285"/>
      <sheetData sheetId="7286"/>
      <sheetData sheetId="7287" refreshError="1"/>
      <sheetData sheetId="7288"/>
      <sheetData sheetId="7289" refreshError="1"/>
      <sheetData sheetId="7290"/>
      <sheetData sheetId="7291"/>
      <sheetData sheetId="7292"/>
      <sheetData sheetId="7293"/>
      <sheetData sheetId="7294" refreshError="1"/>
      <sheetData sheetId="7295" refreshError="1"/>
      <sheetData sheetId="7296"/>
      <sheetData sheetId="7297" refreshError="1"/>
      <sheetData sheetId="7298"/>
      <sheetData sheetId="7299" refreshError="1"/>
      <sheetData sheetId="7300"/>
      <sheetData sheetId="7301" refreshError="1"/>
      <sheetData sheetId="7302"/>
      <sheetData sheetId="7303" refreshError="1"/>
      <sheetData sheetId="7304"/>
      <sheetData sheetId="7305"/>
      <sheetData sheetId="7306"/>
      <sheetData sheetId="7307"/>
      <sheetData sheetId="7308"/>
      <sheetData sheetId="7309" refreshError="1"/>
      <sheetData sheetId="7310" refreshError="1"/>
      <sheetData sheetId="7311"/>
      <sheetData sheetId="7312"/>
      <sheetData sheetId="7313" refreshError="1"/>
      <sheetData sheetId="7314"/>
      <sheetData sheetId="7315" refreshError="1"/>
      <sheetData sheetId="7316" refreshError="1"/>
      <sheetData sheetId="7317" refreshError="1"/>
      <sheetData sheetId="7318"/>
      <sheetData sheetId="7319" refreshError="1"/>
      <sheetData sheetId="7320"/>
      <sheetData sheetId="7321" refreshError="1"/>
      <sheetData sheetId="7322"/>
      <sheetData sheetId="7323" refreshError="1"/>
      <sheetData sheetId="7324"/>
      <sheetData sheetId="7325" refreshError="1"/>
      <sheetData sheetId="7326"/>
      <sheetData sheetId="7327" refreshError="1"/>
      <sheetData sheetId="7328"/>
      <sheetData sheetId="7329"/>
      <sheetData sheetId="7330"/>
      <sheetData sheetId="7331" refreshError="1"/>
      <sheetData sheetId="7332"/>
      <sheetData sheetId="7333" refreshError="1"/>
      <sheetData sheetId="7334" refreshError="1"/>
      <sheetData sheetId="7335"/>
      <sheetData sheetId="7336"/>
      <sheetData sheetId="7337" refreshError="1"/>
      <sheetData sheetId="7338"/>
      <sheetData sheetId="7339" refreshError="1"/>
      <sheetData sheetId="7340" refreshError="1"/>
      <sheetData sheetId="7341"/>
      <sheetData sheetId="7342"/>
      <sheetData sheetId="7343" refreshError="1"/>
      <sheetData sheetId="7344"/>
      <sheetData sheetId="7345" refreshError="1"/>
      <sheetData sheetId="7346" refreshError="1"/>
      <sheetData sheetId="7347"/>
      <sheetData sheetId="7348"/>
      <sheetData sheetId="7349" refreshError="1"/>
      <sheetData sheetId="7350"/>
      <sheetData sheetId="7351"/>
      <sheetData sheetId="7352"/>
      <sheetData sheetId="7353" refreshError="1"/>
      <sheetData sheetId="7354"/>
      <sheetData sheetId="7355" refreshError="1"/>
      <sheetData sheetId="7356"/>
      <sheetData sheetId="7357"/>
      <sheetData sheetId="7358"/>
      <sheetData sheetId="7359" refreshError="1"/>
      <sheetData sheetId="7360"/>
      <sheetData sheetId="7361" refreshError="1"/>
      <sheetData sheetId="7362"/>
      <sheetData sheetId="7363" refreshError="1"/>
      <sheetData sheetId="7364"/>
      <sheetData sheetId="7365"/>
      <sheetData sheetId="7366"/>
      <sheetData sheetId="7367" refreshError="1"/>
      <sheetData sheetId="7368"/>
      <sheetData sheetId="7369" refreshError="1"/>
      <sheetData sheetId="7370"/>
      <sheetData sheetId="7371" refreshError="1"/>
      <sheetData sheetId="7372"/>
      <sheetData sheetId="7373"/>
      <sheetData sheetId="7374"/>
      <sheetData sheetId="7375" refreshError="1"/>
      <sheetData sheetId="7376"/>
      <sheetData sheetId="7377" refreshError="1"/>
      <sheetData sheetId="7378"/>
      <sheetData sheetId="7379" refreshError="1"/>
      <sheetData sheetId="7380"/>
      <sheetData sheetId="7381" refreshError="1"/>
      <sheetData sheetId="7382"/>
      <sheetData sheetId="7383" refreshError="1"/>
      <sheetData sheetId="7384"/>
      <sheetData sheetId="7385" refreshError="1"/>
      <sheetData sheetId="7386"/>
      <sheetData sheetId="7387"/>
      <sheetData sheetId="7388"/>
      <sheetData sheetId="7389" refreshError="1"/>
      <sheetData sheetId="7390"/>
      <sheetData sheetId="7391" refreshError="1"/>
      <sheetData sheetId="7392" refreshError="1"/>
      <sheetData sheetId="7393"/>
      <sheetData sheetId="7394"/>
      <sheetData sheetId="7395"/>
      <sheetData sheetId="7396"/>
      <sheetData sheetId="7397"/>
      <sheetData sheetId="7398"/>
      <sheetData sheetId="7399" refreshError="1"/>
      <sheetData sheetId="7400"/>
      <sheetData sheetId="7401" refreshError="1"/>
      <sheetData sheetId="7402"/>
      <sheetData sheetId="7403" refreshError="1"/>
      <sheetData sheetId="7404"/>
      <sheetData sheetId="7405"/>
      <sheetData sheetId="7406"/>
      <sheetData sheetId="7407" refreshError="1"/>
      <sheetData sheetId="7408"/>
      <sheetData sheetId="7409" refreshError="1"/>
      <sheetData sheetId="7410" refreshError="1"/>
      <sheetData sheetId="7411"/>
      <sheetData sheetId="7412"/>
      <sheetData sheetId="7413" refreshError="1"/>
      <sheetData sheetId="7414"/>
      <sheetData sheetId="7415" refreshError="1"/>
      <sheetData sheetId="7416" refreshError="1"/>
      <sheetData sheetId="7417"/>
      <sheetData sheetId="7418"/>
      <sheetData sheetId="7419" refreshError="1"/>
      <sheetData sheetId="7420"/>
      <sheetData sheetId="7421" refreshError="1"/>
      <sheetData sheetId="7422" refreshError="1"/>
      <sheetData sheetId="7423"/>
      <sheetData sheetId="7424"/>
      <sheetData sheetId="7425"/>
      <sheetData sheetId="7426"/>
      <sheetData sheetId="7427" refreshError="1"/>
      <sheetData sheetId="7428"/>
      <sheetData sheetId="7429" refreshError="1"/>
      <sheetData sheetId="7430"/>
      <sheetData sheetId="7431" refreshError="1"/>
      <sheetData sheetId="7432"/>
      <sheetData sheetId="7433"/>
      <sheetData sheetId="7434"/>
      <sheetData sheetId="7435" refreshError="1"/>
      <sheetData sheetId="7436"/>
      <sheetData sheetId="7437" refreshError="1"/>
      <sheetData sheetId="7438"/>
      <sheetData sheetId="7439" refreshError="1"/>
      <sheetData sheetId="7440"/>
      <sheetData sheetId="7441"/>
      <sheetData sheetId="7442"/>
      <sheetData sheetId="7443" refreshError="1"/>
      <sheetData sheetId="7444"/>
      <sheetData sheetId="7445" refreshError="1"/>
      <sheetData sheetId="7446"/>
      <sheetData sheetId="7447" refreshError="1"/>
      <sheetData sheetId="7448"/>
      <sheetData sheetId="7449"/>
      <sheetData sheetId="7450"/>
      <sheetData sheetId="7451" refreshError="1"/>
      <sheetData sheetId="7452"/>
      <sheetData sheetId="7453"/>
      <sheetData sheetId="7454"/>
      <sheetData sheetId="7455" refreshError="1"/>
      <sheetData sheetId="7456"/>
      <sheetData sheetId="7457" refreshError="1"/>
      <sheetData sheetId="7458"/>
      <sheetData sheetId="7459" refreshError="1"/>
      <sheetData sheetId="7460"/>
      <sheetData sheetId="7461"/>
      <sheetData sheetId="7462"/>
      <sheetData sheetId="7463" refreshError="1"/>
      <sheetData sheetId="7464" refreshError="1"/>
      <sheetData sheetId="7465" refreshError="1"/>
      <sheetData sheetId="7466"/>
      <sheetData sheetId="7467" refreshError="1"/>
      <sheetData sheetId="7468"/>
      <sheetData sheetId="7469" refreshError="1"/>
      <sheetData sheetId="7470"/>
      <sheetData sheetId="7471"/>
      <sheetData sheetId="7472"/>
      <sheetData sheetId="7473" refreshError="1"/>
      <sheetData sheetId="7474"/>
      <sheetData sheetId="7475" refreshError="1"/>
      <sheetData sheetId="7476" refreshError="1"/>
      <sheetData sheetId="7477" refreshError="1"/>
      <sheetData sheetId="7478"/>
      <sheetData sheetId="7479" refreshError="1"/>
      <sheetData sheetId="7480"/>
      <sheetData sheetId="7481" refreshError="1"/>
      <sheetData sheetId="7482"/>
      <sheetData sheetId="7483" refreshError="1"/>
      <sheetData sheetId="7484"/>
      <sheetData sheetId="7485" refreshError="1"/>
      <sheetData sheetId="7486"/>
      <sheetData sheetId="7487" refreshError="1"/>
      <sheetData sheetId="7488"/>
      <sheetData sheetId="7489"/>
      <sheetData sheetId="7490"/>
      <sheetData sheetId="7491" refreshError="1"/>
      <sheetData sheetId="7492"/>
      <sheetData sheetId="7493" refreshError="1"/>
      <sheetData sheetId="7494"/>
      <sheetData sheetId="7495" refreshError="1"/>
      <sheetData sheetId="7496"/>
      <sheetData sheetId="7497"/>
      <sheetData sheetId="7498"/>
      <sheetData sheetId="7499" refreshError="1"/>
      <sheetData sheetId="7500"/>
      <sheetData sheetId="7501" refreshError="1"/>
      <sheetData sheetId="7502"/>
      <sheetData sheetId="7503" refreshError="1"/>
      <sheetData sheetId="7504"/>
      <sheetData sheetId="7505" refreshError="1"/>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refreshError="1"/>
      <sheetData sheetId="7519" refreshError="1"/>
      <sheetData sheetId="7520" refreshError="1"/>
      <sheetData sheetId="7521" refreshError="1"/>
      <sheetData sheetId="7522" refreshError="1"/>
      <sheetData sheetId="7523" refreshError="1"/>
      <sheetData sheetId="7524"/>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sheetData sheetId="7552" refreshError="1"/>
      <sheetData sheetId="7553" refreshError="1"/>
      <sheetData sheetId="7554"/>
      <sheetData sheetId="7555" refreshError="1"/>
      <sheetData sheetId="7556"/>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sheetData sheetId="7691"/>
      <sheetData sheetId="7692" refreshError="1"/>
      <sheetData sheetId="7693"/>
      <sheetData sheetId="7694" refreshError="1"/>
      <sheetData sheetId="7695" refreshError="1"/>
      <sheetData sheetId="7696"/>
      <sheetData sheetId="7697" refreshError="1"/>
      <sheetData sheetId="7698"/>
      <sheetData sheetId="7699" refreshError="1"/>
      <sheetData sheetId="7700"/>
      <sheetData sheetId="7701"/>
      <sheetData sheetId="7702"/>
      <sheetData sheetId="7703"/>
      <sheetData sheetId="7704"/>
      <sheetData sheetId="7705" refreshError="1"/>
      <sheetData sheetId="7706"/>
      <sheetData sheetId="7707" refreshError="1"/>
      <sheetData sheetId="7708"/>
      <sheetData sheetId="7709"/>
      <sheetData sheetId="7710"/>
      <sheetData sheetId="7711" refreshError="1"/>
      <sheetData sheetId="7712"/>
      <sheetData sheetId="7713" refreshError="1"/>
      <sheetData sheetId="7714"/>
      <sheetData sheetId="7715"/>
      <sheetData sheetId="7716"/>
      <sheetData sheetId="7717" refreshError="1"/>
      <sheetData sheetId="7718"/>
      <sheetData sheetId="7719"/>
      <sheetData sheetId="7720"/>
      <sheetData sheetId="7721" refreshError="1"/>
      <sheetData sheetId="7722"/>
      <sheetData sheetId="7723"/>
      <sheetData sheetId="7724"/>
      <sheetData sheetId="7725"/>
      <sheetData sheetId="7726"/>
      <sheetData sheetId="7727"/>
      <sheetData sheetId="7728" refreshError="1"/>
      <sheetData sheetId="7729"/>
      <sheetData sheetId="7730"/>
      <sheetData sheetId="7731"/>
      <sheetData sheetId="7732"/>
      <sheetData sheetId="7733"/>
      <sheetData sheetId="7734" refreshError="1"/>
      <sheetData sheetId="7735"/>
      <sheetData sheetId="7736"/>
      <sheetData sheetId="7737"/>
      <sheetData sheetId="7738" refreshError="1"/>
      <sheetData sheetId="7739"/>
      <sheetData sheetId="7740"/>
      <sheetData sheetId="7741"/>
      <sheetData sheetId="7742"/>
      <sheetData sheetId="7743"/>
      <sheetData sheetId="7744" refreshError="1"/>
      <sheetData sheetId="7745"/>
      <sheetData sheetId="7746" refreshError="1"/>
      <sheetData sheetId="7747" refreshError="1"/>
      <sheetData sheetId="7748"/>
      <sheetData sheetId="7749"/>
      <sheetData sheetId="7750"/>
      <sheetData sheetId="7751" refreshError="1"/>
      <sheetData sheetId="7752" refreshError="1"/>
      <sheetData sheetId="7753"/>
      <sheetData sheetId="7754"/>
      <sheetData sheetId="7755"/>
      <sheetData sheetId="7756"/>
      <sheetData sheetId="7757"/>
      <sheetData sheetId="7758"/>
      <sheetData sheetId="7759"/>
      <sheetData sheetId="7760" refreshError="1"/>
      <sheetData sheetId="7761"/>
      <sheetData sheetId="7762"/>
      <sheetData sheetId="7763"/>
      <sheetData sheetId="7764" refreshError="1"/>
      <sheetData sheetId="7765"/>
      <sheetData sheetId="7766"/>
      <sheetData sheetId="7767"/>
      <sheetData sheetId="7768" refreshError="1"/>
      <sheetData sheetId="7769"/>
      <sheetData sheetId="7770"/>
      <sheetData sheetId="7771"/>
      <sheetData sheetId="7772" refreshError="1"/>
      <sheetData sheetId="7773"/>
      <sheetData sheetId="7774"/>
      <sheetData sheetId="7775"/>
      <sheetData sheetId="7776"/>
      <sheetData sheetId="7777"/>
      <sheetData sheetId="7778" refreshError="1"/>
      <sheetData sheetId="7779" refreshError="1"/>
      <sheetData sheetId="7780"/>
      <sheetData sheetId="7781"/>
      <sheetData sheetId="7782"/>
      <sheetData sheetId="7783" refreshError="1"/>
      <sheetData sheetId="7784"/>
      <sheetData sheetId="7785"/>
      <sheetData sheetId="7786"/>
      <sheetData sheetId="7787"/>
      <sheetData sheetId="7788" refreshError="1"/>
      <sheetData sheetId="7789"/>
      <sheetData sheetId="7790"/>
      <sheetData sheetId="7791"/>
      <sheetData sheetId="7792"/>
      <sheetData sheetId="7793"/>
      <sheetData sheetId="7794"/>
      <sheetData sheetId="7795"/>
      <sheetData sheetId="7796"/>
      <sheetData sheetId="7797"/>
      <sheetData sheetId="7798"/>
      <sheetData sheetId="7799" refreshError="1"/>
      <sheetData sheetId="7800"/>
      <sheetData sheetId="7801" refreshError="1"/>
      <sheetData sheetId="7802" refreshError="1"/>
      <sheetData sheetId="7803"/>
      <sheetData sheetId="7804" refreshError="1"/>
      <sheetData sheetId="7805"/>
      <sheetData sheetId="7806"/>
      <sheetData sheetId="7807"/>
      <sheetData sheetId="7808"/>
      <sheetData sheetId="7809"/>
      <sheetData sheetId="7810"/>
      <sheetData sheetId="7811" refreshError="1"/>
      <sheetData sheetId="7812"/>
      <sheetData sheetId="7813"/>
      <sheetData sheetId="7814" refreshError="1"/>
      <sheetData sheetId="7815"/>
      <sheetData sheetId="7816"/>
      <sheetData sheetId="7817" refreshError="1"/>
      <sheetData sheetId="7818"/>
      <sheetData sheetId="7819"/>
      <sheetData sheetId="7820"/>
      <sheetData sheetId="7821"/>
      <sheetData sheetId="7822"/>
      <sheetData sheetId="7823"/>
      <sheetData sheetId="7824"/>
      <sheetData sheetId="7825"/>
      <sheetData sheetId="7826"/>
      <sheetData sheetId="7827" refreshError="1"/>
      <sheetData sheetId="7828"/>
      <sheetData sheetId="7829"/>
      <sheetData sheetId="7830" refreshError="1"/>
      <sheetData sheetId="7831"/>
      <sheetData sheetId="7832"/>
      <sheetData sheetId="7833"/>
      <sheetData sheetId="7834"/>
      <sheetData sheetId="7835"/>
      <sheetData sheetId="7836"/>
      <sheetData sheetId="7837"/>
      <sheetData sheetId="7838" refreshError="1"/>
      <sheetData sheetId="7839"/>
      <sheetData sheetId="7840"/>
      <sheetData sheetId="7841"/>
      <sheetData sheetId="7842"/>
      <sheetData sheetId="7843"/>
      <sheetData sheetId="7844" refreshError="1"/>
      <sheetData sheetId="7845"/>
      <sheetData sheetId="7846" refreshError="1"/>
      <sheetData sheetId="7847"/>
      <sheetData sheetId="7848"/>
      <sheetData sheetId="7849"/>
      <sheetData sheetId="7850"/>
      <sheetData sheetId="7851"/>
      <sheetData sheetId="7852" refreshError="1"/>
      <sheetData sheetId="7853"/>
      <sheetData sheetId="7854"/>
      <sheetData sheetId="7855"/>
      <sheetData sheetId="7856"/>
      <sheetData sheetId="7857"/>
      <sheetData sheetId="7858" refreshError="1"/>
      <sheetData sheetId="7859"/>
      <sheetData sheetId="7860"/>
      <sheetData sheetId="7861" refreshError="1"/>
      <sheetData sheetId="7862"/>
      <sheetData sheetId="7863"/>
      <sheetData sheetId="7864" refreshError="1"/>
      <sheetData sheetId="7865"/>
      <sheetData sheetId="7866"/>
      <sheetData sheetId="7867"/>
      <sheetData sheetId="7868"/>
      <sheetData sheetId="7869"/>
      <sheetData sheetId="7870" refreshError="1"/>
      <sheetData sheetId="7871"/>
      <sheetData sheetId="7872"/>
      <sheetData sheetId="7873"/>
      <sheetData sheetId="7874" refreshError="1"/>
      <sheetData sheetId="7875"/>
      <sheetData sheetId="7876"/>
      <sheetData sheetId="7877"/>
      <sheetData sheetId="7878" refreshError="1"/>
      <sheetData sheetId="7879"/>
      <sheetData sheetId="7880" refreshError="1"/>
      <sheetData sheetId="7881"/>
      <sheetData sheetId="7882"/>
      <sheetData sheetId="7883"/>
      <sheetData sheetId="7884" refreshError="1"/>
      <sheetData sheetId="7885"/>
      <sheetData sheetId="7886" refreshError="1"/>
      <sheetData sheetId="7887"/>
      <sheetData sheetId="7888"/>
      <sheetData sheetId="7889"/>
      <sheetData sheetId="7890"/>
      <sheetData sheetId="7891" refreshError="1"/>
      <sheetData sheetId="7892"/>
      <sheetData sheetId="7893"/>
      <sheetData sheetId="7894" refreshError="1"/>
      <sheetData sheetId="7895"/>
      <sheetData sheetId="7896"/>
      <sheetData sheetId="7897"/>
      <sheetData sheetId="7898"/>
      <sheetData sheetId="7899"/>
      <sheetData sheetId="7900" refreshError="1"/>
      <sheetData sheetId="7901"/>
      <sheetData sheetId="7902"/>
      <sheetData sheetId="7903"/>
      <sheetData sheetId="7904"/>
      <sheetData sheetId="7905"/>
      <sheetData sheetId="7906"/>
      <sheetData sheetId="7907"/>
      <sheetData sheetId="7908"/>
      <sheetData sheetId="7909"/>
      <sheetData sheetId="7910" refreshError="1"/>
      <sheetData sheetId="7911"/>
      <sheetData sheetId="7912"/>
      <sheetData sheetId="7913"/>
      <sheetData sheetId="7914"/>
      <sheetData sheetId="7915"/>
      <sheetData sheetId="7916" refreshError="1"/>
      <sheetData sheetId="7917"/>
      <sheetData sheetId="7918" refreshError="1"/>
      <sheetData sheetId="7919"/>
      <sheetData sheetId="7920"/>
      <sheetData sheetId="7921"/>
      <sheetData sheetId="7922"/>
      <sheetData sheetId="7923"/>
      <sheetData sheetId="7924"/>
      <sheetData sheetId="7925" refreshError="1"/>
      <sheetData sheetId="7926"/>
      <sheetData sheetId="7927"/>
      <sheetData sheetId="7928" refreshError="1"/>
      <sheetData sheetId="7929"/>
      <sheetData sheetId="7930"/>
      <sheetData sheetId="7931"/>
      <sheetData sheetId="7932"/>
      <sheetData sheetId="7933"/>
      <sheetData sheetId="7934" refreshError="1"/>
      <sheetData sheetId="7935"/>
      <sheetData sheetId="7936"/>
      <sheetData sheetId="7937"/>
      <sheetData sheetId="7938"/>
      <sheetData sheetId="7939"/>
      <sheetData sheetId="7940" refreshError="1"/>
      <sheetData sheetId="7941" refreshError="1"/>
      <sheetData sheetId="7942"/>
      <sheetData sheetId="7943"/>
      <sheetData sheetId="7944"/>
      <sheetData sheetId="7945"/>
      <sheetData sheetId="7946"/>
      <sheetData sheetId="7947"/>
      <sheetData sheetId="7948" refreshError="1"/>
      <sheetData sheetId="7949"/>
      <sheetData sheetId="7950"/>
      <sheetData sheetId="7951"/>
      <sheetData sheetId="7952"/>
      <sheetData sheetId="7953" refreshError="1"/>
      <sheetData sheetId="7954"/>
      <sheetData sheetId="7955"/>
      <sheetData sheetId="7956"/>
      <sheetData sheetId="7957"/>
      <sheetData sheetId="7958"/>
      <sheetData sheetId="7959"/>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sheetData sheetId="7972"/>
      <sheetData sheetId="7973"/>
      <sheetData sheetId="7974"/>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sheetData sheetId="8085"/>
      <sheetData sheetId="8086" refreshError="1"/>
      <sheetData sheetId="8087" refreshError="1"/>
      <sheetData sheetId="8088" refreshError="1"/>
      <sheetData sheetId="8089"/>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sheetData sheetId="8099"/>
      <sheetData sheetId="8100"/>
      <sheetData sheetId="8101"/>
      <sheetData sheetId="8102"/>
      <sheetData sheetId="8103"/>
      <sheetData sheetId="8104" refreshError="1"/>
      <sheetData sheetId="8105"/>
      <sheetData sheetId="8106"/>
      <sheetData sheetId="8107" refreshError="1"/>
      <sheetData sheetId="8108"/>
      <sheetData sheetId="8109"/>
      <sheetData sheetId="8110" refreshError="1"/>
      <sheetData sheetId="8111"/>
      <sheetData sheetId="8112"/>
      <sheetData sheetId="8113" refreshError="1"/>
      <sheetData sheetId="8114"/>
      <sheetData sheetId="8115"/>
      <sheetData sheetId="8116"/>
      <sheetData sheetId="8117" refreshError="1"/>
      <sheetData sheetId="8118"/>
      <sheetData sheetId="8119"/>
      <sheetData sheetId="8120"/>
      <sheetData sheetId="8121" refreshError="1"/>
      <sheetData sheetId="8122"/>
      <sheetData sheetId="8123"/>
      <sheetData sheetId="8124"/>
      <sheetData sheetId="8125"/>
      <sheetData sheetId="8126" refreshError="1"/>
      <sheetData sheetId="8127" refreshError="1"/>
      <sheetData sheetId="8128"/>
      <sheetData sheetId="8129"/>
      <sheetData sheetId="8130"/>
      <sheetData sheetId="8131"/>
      <sheetData sheetId="8132"/>
      <sheetData sheetId="8133"/>
      <sheetData sheetId="8134" refreshError="1"/>
      <sheetData sheetId="8135"/>
      <sheetData sheetId="8136" refreshError="1"/>
      <sheetData sheetId="8137"/>
      <sheetData sheetId="8138" refreshError="1"/>
      <sheetData sheetId="8139"/>
      <sheetData sheetId="8140"/>
      <sheetData sheetId="8141" refreshError="1"/>
      <sheetData sheetId="8142"/>
      <sheetData sheetId="8143"/>
      <sheetData sheetId="8144"/>
      <sheetData sheetId="8145"/>
      <sheetData sheetId="8146"/>
      <sheetData sheetId="8147" refreshError="1"/>
      <sheetData sheetId="8148"/>
      <sheetData sheetId="8149"/>
      <sheetData sheetId="8150"/>
      <sheetData sheetId="8151"/>
      <sheetData sheetId="8152" refreshError="1"/>
      <sheetData sheetId="8153"/>
      <sheetData sheetId="8154" refreshError="1"/>
      <sheetData sheetId="8155"/>
      <sheetData sheetId="8156" refreshError="1"/>
      <sheetData sheetId="8157"/>
      <sheetData sheetId="8158"/>
      <sheetData sheetId="8159" refreshError="1"/>
      <sheetData sheetId="8160" refreshError="1"/>
      <sheetData sheetId="8161"/>
      <sheetData sheetId="8162"/>
      <sheetData sheetId="8163"/>
      <sheetData sheetId="8164"/>
      <sheetData sheetId="8165"/>
      <sheetData sheetId="8166"/>
      <sheetData sheetId="8167" refreshError="1"/>
      <sheetData sheetId="8168"/>
      <sheetData sheetId="8169"/>
      <sheetData sheetId="8170"/>
      <sheetData sheetId="8171" refreshError="1"/>
      <sheetData sheetId="8172" refreshError="1"/>
      <sheetData sheetId="8173"/>
      <sheetData sheetId="8174"/>
      <sheetData sheetId="8175"/>
      <sheetData sheetId="8176" refreshError="1"/>
      <sheetData sheetId="8177"/>
      <sheetData sheetId="8178" refreshError="1"/>
      <sheetData sheetId="8179"/>
      <sheetData sheetId="8180"/>
      <sheetData sheetId="8181"/>
      <sheetData sheetId="8182"/>
      <sheetData sheetId="8183"/>
      <sheetData sheetId="8184"/>
      <sheetData sheetId="8185"/>
      <sheetData sheetId="8186"/>
      <sheetData sheetId="8187"/>
      <sheetData sheetId="8188"/>
      <sheetData sheetId="8189"/>
      <sheetData sheetId="8190" refreshError="1"/>
      <sheetData sheetId="8191"/>
      <sheetData sheetId="8192"/>
      <sheetData sheetId="8193"/>
      <sheetData sheetId="8194"/>
      <sheetData sheetId="8195"/>
      <sheetData sheetId="8196"/>
      <sheetData sheetId="8197"/>
      <sheetData sheetId="8198"/>
      <sheetData sheetId="8199"/>
      <sheetData sheetId="8200"/>
      <sheetData sheetId="8201"/>
      <sheetData sheetId="8202" refreshError="1"/>
      <sheetData sheetId="8203" refreshError="1"/>
      <sheetData sheetId="8204" refreshError="1"/>
      <sheetData sheetId="8205" refreshError="1"/>
      <sheetData sheetId="8206" refreshError="1"/>
      <sheetData sheetId="8207" refreshError="1"/>
      <sheetData sheetId="8208" refreshError="1"/>
      <sheetData sheetId="8209"/>
      <sheetData sheetId="8210" refreshError="1"/>
      <sheetData sheetId="8211" refreshError="1"/>
      <sheetData sheetId="8212" refreshError="1"/>
      <sheetData sheetId="8213" refreshError="1"/>
      <sheetData sheetId="8214"/>
      <sheetData sheetId="8215"/>
      <sheetData sheetId="8216" refreshError="1"/>
      <sheetData sheetId="8217"/>
      <sheetData sheetId="8218"/>
      <sheetData sheetId="8219"/>
      <sheetData sheetId="8220" refreshError="1"/>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refreshError="1"/>
      <sheetData sheetId="8237"/>
      <sheetData sheetId="8238"/>
      <sheetData sheetId="8239" refreshError="1"/>
      <sheetData sheetId="8240"/>
      <sheetData sheetId="8241"/>
      <sheetData sheetId="8242"/>
      <sheetData sheetId="8243"/>
      <sheetData sheetId="8244"/>
      <sheetData sheetId="8245"/>
      <sheetData sheetId="8246"/>
      <sheetData sheetId="8247" refreshError="1"/>
      <sheetData sheetId="8248"/>
      <sheetData sheetId="8249" refreshError="1"/>
      <sheetData sheetId="8250" refreshError="1"/>
      <sheetData sheetId="8251" refreshError="1"/>
      <sheetData sheetId="8252" refreshError="1"/>
      <sheetData sheetId="8253" refreshError="1"/>
      <sheetData sheetId="8254" refreshError="1"/>
      <sheetData sheetId="8255"/>
      <sheetData sheetId="8256"/>
      <sheetData sheetId="8257"/>
      <sheetData sheetId="8258"/>
      <sheetData sheetId="8259"/>
      <sheetData sheetId="8260"/>
      <sheetData sheetId="8261" refreshError="1"/>
      <sheetData sheetId="8262"/>
      <sheetData sheetId="8263" refreshError="1"/>
      <sheetData sheetId="8264"/>
      <sheetData sheetId="8265"/>
      <sheetData sheetId="8266"/>
      <sheetData sheetId="8267" refreshError="1"/>
      <sheetData sheetId="8268" refreshError="1"/>
      <sheetData sheetId="8269"/>
      <sheetData sheetId="8270"/>
      <sheetData sheetId="8271" refreshError="1"/>
      <sheetData sheetId="8272"/>
      <sheetData sheetId="8273" refreshError="1"/>
      <sheetData sheetId="8274"/>
      <sheetData sheetId="8275" refreshError="1"/>
      <sheetData sheetId="8276"/>
      <sheetData sheetId="8277" refreshError="1"/>
      <sheetData sheetId="8278"/>
      <sheetData sheetId="8279" refreshError="1"/>
      <sheetData sheetId="8280"/>
      <sheetData sheetId="8281" refreshError="1"/>
      <sheetData sheetId="8282"/>
      <sheetData sheetId="8283" refreshError="1"/>
      <sheetData sheetId="8284"/>
      <sheetData sheetId="8285" refreshError="1"/>
      <sheetData sheetId="8286"/>
      <sheetData sheetId="8287"/>
      <sheetData sheetId="8288"/>
      <sheetData sheetId="8289"/>
      <sheetData sheetId="8290"/>
      <sheetData sheetId="8291" refreshError="1"/>
      <sheetData sheetId="8292"/>
      <sheetData sheetId="8293"/>
      <sheetData sheetId="8294"/>
      <sheetData sheetId="8295"/>
      <sheetData sheetId="8296"/>
      <sheetData sheetId="8297" refreshError="1"/>
      <sheetData sheetId="8298" refreshError="1"/>
      <sheetData sheetId="8299" refreshError="1"/>
      <sheetData sheetId="8300"/>
      <sheetData sheetId="8301" refreshError="1"/>
      <sheetData sheetId="8302"/>
      <sheetData sheetId="8303"/>
      <sheetData sheetId="8304"/>
      <sheetData sheetId="8305" refreshError="1"/>
      <sheetData sheetId="8306"/>
      <sheetData sheetId="8307" refreshError="1"/>
      <sheetData sheetId="8308" refreshError="1"/>
      <sheetData sheetId="8309" refreshError="1"/>
      <sheetData sheetId="8310"/>
      <sheetData sheetId="8311"/>
      <sheetData sheetId="8312"/>
      <sheetData sheetId="8313" refreshError="1"/>
      <sheetData sheetId="8314" refreshError="1"/>
      <sheetData sheetId="8315" refreshError="1"/>
      <sheetData sheetId="8316" refreshError="1"/>
      <sheetData sheetId="8317"/>
      <sheetData sheetId="8318"/>
      <sheetData sheetId="8319"/>
      <sheetData sheetId="8320"/>
      <sheetData sheetId="8321" refreshError="1"/>
      <sheetData sheetId="8322" refreshError="1"/>
      <sheetData sheetId="8323" refreshError="1"/>
      <sheetData sheetId="8324"/>
      <sheetData sheetId="8325"/>
      <sheetData sheetId="8326"/>
      <sheetData sheetId="8327"/>
      <sheetData sheetId="8328"/>
      <sheetData sheetId="8329"/>
      <sheetData sheetId="8330" refreshError="1"/>
      <sheetData sheetId="8331" refreshError="1"/>
      <sheetData sheetId="8332" refreshError="1"/>
      <sheetData sheetId="8333"/>
      <sheetData sheetId="8334"/>
      <sheetData sheetId="8335"/>
      <sheetData sheetId="8336" refreshError="1"/>
      <sheetData sheetId="8337"/>
      <sheetData sheetId="8338" refreshError="1"/>
      <sheetData sheetId="8339"/>
      <sheetData sheetId="8340"/>
      <sheetData sheetId="8341"/>
      <sheetData sheetId="8342" refreshError="1"/>
      <sheetData sheetId="8343"/>
      <sheetData sheetId="8344"/>
      <sheetData sheetId="8345"/>
      <sheetData sheetId="8346" refreshError="1"/>
      <sheetData sheetId="8347" refreshError="1"/>
      <sheetData sheetId="8348" refreshError="1"/>
      <sheetData sheetId="8349"/>
      <sheetData sheetId="8350" refreshError="1"/>
      <sheetData sheetId="8351" refreshError="1"/>
      <sheetData sheetId="8352" refreshError="1"/>
      <sheetData sheetId="8353" refreshError="1"/>
      <sheetData sheetId="8354"/>
      <sheetData sheetId="8355"/>
      <sheetData sheetId="8356"/>
      <sheetData sheetId="8357" refreshError="1"/>
      <sheetData sheetId="8358" refreshError="1"/>
      <sheetData sheetId="8359" refreshError="1"/>
      <sheetData sheetId="8360"/>
      <sheetData sheetId="8361"/>
      <sheetData sheetId="8362" refreshError="1"/>
      <sheetData sheetId="8363" refreshError="1"/>
      <sheetData sheetId="8364" refreshError="1"/>
      <sheetData sheetId="8365" refreshError="1"/>
      <sheetData sheetId="8366"/>
      <sheetData sheetId="8367"/>
      <sheetData sheetId="8368" refreshError="1"/>
      <sheetData sheetId="8369"/>
      <sheetData sheetId="8370"/>
      <sheetData sheetId="8371" refreshError="1"/>
      <sheetData sheetId="8372" refreshError="1"/>
      <sheetData sheetId="8373" refreshError="1"/>
      <sheetData sheetId="8374"/>
      <sheetData sheetId="8375" refreshError="1"/>
      <sheetData sheetId="8376" refreshError="1"/>
      <sheetData sheetId="8377" refreshError="1"/>
      <sheetData sheetId="8378"/>
      <sheetData sheetId="8379"/>
      <sheetData sheetId="8380" refreshError="1"/>
      <sheetData sheetId="838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sheetData sheetId="8715"/>
      <sheetData sheetId="8716" refreshError="1"/>
      <sheetData sheetId="8717"/>
      <sheetData sheetId="8718" refreshError="1"/>
      <sheetData sheetId="8719"/>
      <sheetData sheetId="8720" refreshError="1"/>
      <sheetData sheetId="8721"/>
      <sheetData sheetId="8722" refreshError="1"/>
      <sheetData sheetId="8723" refreshError="1"/>
      <sheetData sheetId="8724" refreshError="1"/>
      <sheetData sheetId="8725"/>
      <sheetData sheetId="8726" refreshError="1"/>
      <sheetData sheetId="8727" refreshError="1"/>
      <sheetData sheetId="8728"/>
      <sheetData sheetId="8729"/>
      <sheetData sheetId="8730" refreshError="1"/>
      <sheetData sheetId="8731"/>
      <sheetData sheetId="8732" refreshError="1"/>
      <sheetData sheetId="8733" refreshError="1"/>
      <sheetData sheetId="8734" refreshError="1"/>
      <sheetData sheetId="8735" refreshError="1"/>
      <sheetData sheetId="8736" refreshError="1"/>
      <sheetData sheetId="8737"/>
      <sheetData sheetId="8738" refreshError="1"/>
      <sheetData sheetId="8739" refreshError="1"/>
      <sheetData sheetId="8740"/>
      <sheetData sheetId="8741"/>
      <sheetData sheetId="8742" refreshError="1"/>
      <sheetData sheetId="8743"/>
      <sheetData sheetId="8744" refreshError="1"/>
      <sheetData sheetId="8745" refreshError="1"/>
      <sheetData sheetId="8746"/>
      <sheetData sheetId="8747"/>
      <sheetData sheetId="8748" refreshError="1"/>
      <sheetData sheetId="8749"/>
      <sheetData sheetId="8750" refreshError="1"/>
      <sheetData sheetId="8751" refreshError="1"/>
      <sheetData sheetId="8752"/>
      <sheetData sheetId="8753"/>
      <sheetData sheetId="8754"/>
      <sheetData sheetId="8755"/>
      <sheetData sheetId="8756" refreshError="1"/>
      <sheetData sheetId="8757" refreshError="1"/>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sheetData sheetId="8958" refreshError="1"/>
      <sheetData sheetId="8959" refreshError="1"/>
      <sheetData sheetId="8960" refreshError="1"/>
      <sheetData sheetId="896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sheetData sheetId="8991" refreshError="1"/>
      <sheetData sheetId="8992" refreshError="1"/>
      <sheetData sheetId="8993"/>
      <sheetData sheetId="8994" refreshError="1"/>
      <sheetData sheetId="8995" refreshError="1"/>
      <sheetData sheetId="8996" refreshError="1"/>
      <sheetData sheetId="8997" refreshError="1"/>
      <sheetData sheetId="8998" refreshError="1"/>
      <sheetData sheetId="8999"/>
      <sheetData sheetId="9000" refreshError="1"/>
      <sheetData sheetId="9001" refreshError="1"/>
      <sheetData sheetId="9002" refreshError="1"/>
      <sheetData sheetId="9003" refreshError="1"/>
      <sheetData sheetId="9004" refreshError="1"/>
      <sheetData sheetId="9005" refreshError="1"/>
      <sheetData sheetId="9006" refreshError="1"/>
      <sheetData sheetId="9007"/>
      <sheetData sheetId="9008"/>
      <sheetData sheetId="9009" refreshError="1"/>
      <sheetData sheetId="9010" refreshError="1"/>
      <sheetData sheetId="9011"/>
      <sheetData sheetId="9012" refreshError="1"/>
      <sheetData sheetId="9013" refreshError="1"/>
      <sheetData sheetId="9014" refreshError="1"/>
      <sheetData sheetId="9015" refreshError="1"/>
      <sheetData sheetId="9016" refreshError="1"/>
      <sheetData sheetId="9017" refreshError="1"/>
      <sheetData sheetId="9018"/>
      <sheetData sheetId="9019" refreshError="1"/>
      <sheetData sheetId="9020"/>
      <sheetData sheetId="9021"/>
      <sheetData sheetId="9022" refreshError="1"/>
      <sheetData sheetId="9023" refreshError="1"/>
      <sheetData sheetId="9024"/>
      <sheetData sheetId="9025" refreshError="1"/>
      <sheetData sheetId="9026" refreshError="1"/>
      <sheetData sheetId="9027"/>
      <sheetData sheetId="9028" refreshError="1"/>
      <sheetData sheetId="9029" refreshError="1"/>
      <sheetData sheetId="9030"/>
      <sheetData sheetId="9031" refreshError="1"/>
      <sheetData sheetId="9032" refreshError="1"/>
      <sheetData sheetId="9033"/>
      <sheetData sheetId="9034" refreshError="1"/>
      <sheetData sheetId="9035" refreshError="1"/>
      <sheetData sheetId="9036"/>
      <sheetData sheetId="9037" refreshError="1"/>
      <sheetData sheetId="9038" refreshError="1"/>
      <sheetData sheetId="9039"/>
      <sheetData sheetId="9040" refreshError="1"/>
      <sheetData sheetId="9041" refreshError="1"/>
      <sheetData sheetId="9042"/>
      <sheetData sheetId="9043" refreshError="1"/>
      <sheetData sheetId="9044" refreshError="1"/>
      <sheetData sheetId="9045"/>
      <sheetData sheetId="9046" refreshError="1"/>
      <sheetData sheetId="9047" refreshError="1"/>
      <sheetData sheetId="9048"/>
      <sheetData sheetId="9049" refreshError="1"/>
      <sheetData sheetId="9050" refreshError="1"/>
      <sheetData sheetId="9051"/>
      <sheetData sheetId="9052" refreshError="1"/>
      <sheetData sheetId="9053" refreshError="1"/>
      <sheetData sheetId="9054"/>
      <sheetData sheetId="9055" refreshError="1"/>
      <sheetData sheetId="9056" refreshError="1"/>
      <sheetData sheetId="9057"/>
      <sheetData sheetId="9058" refreshError="1"/>
      <sheetData sheetId="9059" refreshError="1"/>
      <sheetData sheetId="9060"/>
      <sheetData sheetId="9061" refreshError="1"/>
      <sheetData sheetId="9062" refreshError="1"/>
      <sheetData sheetId="9063"/>
      <sheetData sheetId="9064" refreshError="1"/>
      <sheetData sheetId="9065" refreshError="1"/>
      <sheetData sheetId="9066" refreshError="1"/>
      <sheetData sheetId="9067"/>
      <sheetData sheetId="9068" refreshError="1"/>
      <sheetData sheetId="9069" refreshError="1"/>
      <sheetData sheetId="9070"/>
      <sheetData sheetId="9071" refreshError="1"/>
      <sheetData sheetId="9072" refreshError="1"/>
      <sheetData sheetId="9073"/>
      <sheetData sheetId="9074">
        <row r="12">
          <cell r="G12">
            <v>0</v>
          </cell>
        </row>
      </sheetData>
      <sheetData sheetId="9075"/>
      <sheetData sheetId="9076"/>
      <sheetData sheetId="9077"/>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sheetData sheetId="9103" refreshError="1"/>
      <sheetData sheetId="9104" refreshError="1"/>
      <sheetData sheetId="9105" refreshError="1"/>
      <sheetData sheetId="9106" refreshError="1"/>
      <sheetData sheetId="9107"/>
      <sheetData sheetId="9108"/>
      <sheetData sheetId="9109"/>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sheetData sheetId="9121"/>
      <sheetData sheetId="9122"/>
      <sheetData sheetId="9123"/>
      <sheetData sheetId="9124"/>
      <sheetData sheetId="9125"/>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sheetData sheetId="10254" refreshError="1"/>
      <sheetData sheetId="10255"/>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sheetData sheetId="10389" refreshError="1"/>
      <sheetData sheetId="10390" refreshError="1"/>
      <sheetData sheetId="10391"/>
      <sheetData sheetId="10392"/>
      <sheetData sheetId="10393" refreshError="1"/>
      <sheetData sheetId="10394" refreshError="1"/>
      <sheetData sheetId="10395" refreshError="1"/>
      <sheetData sheetId="10396" refreshError="1"/>
      <sheetData sheetId="10397" refreshError="1"/>
      <sheetData sheetId="10398"/>
      <sheetData sheetId="10399" refreshError="1"/>
      <sheetData sheetId="10400" refreshError="1"/>
      <sheetData sheetId="10401"/>
      <sheetData sheetId="10402"/>
      <sheetData sheetId="10403" refreshError="1"/>
      <sheetData sheetId="10404" refreshError="1"/>
      <sheetData sheetId="10405" refreshError="1"/>
      <sheetData sheetId="10406" refreshError="1"/>
      <sheetData sheetId="10407" refreshError="1"/>
      <sheetData sheetId="10408"/>
      <sheetData sheetId="10409" refreshError="1"/>
      <sheetData sheetId="10410" refreshError="1"/>
      <sheetData sheetId="10411"/>
      <sheetData sheetId="10412"/>
      <sheetData sheetId="10413" refreshError="1"/>
      <sheetData sheetId="10414" refreshError="1"/>
      <sheetData sheetId="10415" refreshError="1"/>
      <sheetData sheetId="10416" refreshError="1"/>
      <sheetData sheetId="10417"/>
      <sheetData sheetId="10418"/>
      <sheetData sheetId="10419"/>
      <sheetData sheetId="10420"/>
      <sheetData sheetId="1042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sheetData sheetId="10458"/>
      <sheetData sheetId="10459"/>
      <sheetData sheetId="10460"/>
      <sheetData sheetId="10461"/>
      <sheetData sheetId="10462" refreshError="1"/>
      <sheetData sheetId="10463"/>
      <sheetData sheetId="10464"/>
      <sheetData sheetId="10465"/>
      <sheetData sheetId="10466"/>
      <sheetData sheetId="10467" refreshError="1"/>
      <sheetData sheetId="10468"/>
      <sheetData sheetId="10469"/>
      <sheetData sheetId="10470"/>
      <sheetData sheetId="10471"/>
      <sheetData sheetId="10472" refreshError="1"/>
      <sheetData sheetId="10473"/>
      <sheetData sheetId="10474"/>
      <sheetData sheetId="10475"/>
      <sheetData sheetId="10476"/>
      <sheetData sheetId="10477" refreshError="1"/>
      <sheetData sheetId="10478"/>
      <sheetData sheetId="10479"/>
      <sheetData sheetId="10480"/>
      <sheetData sheetId="10481"/>
      <sheetData sheetId="10482" refreshError="1"/>
      <sheetData sheetId="10483"/>
      <sheetData sheetId="10484"/>
      <sheetData sheetId="10485"/>
      <sheetData sheetId="10486"/>
      <sheetData sheetId="10487" refreshError="1"/>
      <sheetData sheetId="10488"/>
      <sheetData sheetId="10489"/>
      <sheetData sheetId="10490"/>
      <sheetData sheetId="10491"/>
      <sheetData sheetId="10492" refreshError="1"/>
      <sheetData sheetId="10493"/>
      <sheetData sheetId="10494"/>
      <sheetData sheetId="10495"/>
      <sheetData sheetId="10496"/>
      <sheetData sheetId="10497" refreshError="1"/>
      <sheetData sheetId="10498"/>
      <sheetData sheetId="10499"/>
      <sheetData sheetId="10500"/>
      <sheetData sheetId="10501" refreshError="1"/>
      <sheetData sheetId="10502"/>
      <sheetData sheetId="10503"/>
      <sheetData sheetId="10504"/>
      <sheetData sheetId="10505"/>
      <sheetData sheetId="10506" refreshError="1"/>
      <sheetData sheetId="10507"/>
      <sheetData sheetId="10508"/>
      <sheetData sheetId="10509"/>
      <sheetData sheetId="10510"/>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sheetData sheetId="10611" refreshError="1"/>
      <sheetData sheetId="10612" refreshError="1"/>
      <sheetData sheetId="10613" refreshError="1"/>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refreshError="1"/>
      <sheetData sheetId="10790"/>
      <sheetData sheetId="10791"/>
      <sheetData sheetId="10792"/>
      <sheetData sheetId="10793"/>
      <sheetData sheetId="10794"/>
      <sheetData sheetId="10795" refreshError="1"/>
      <sheetData sheetId="10796"/>
      <sheetData sheetId="10797"/>
      <sheetData sheetId="10798"/>
      <sheetData sheetId="10799"/>
      <sheetData sheetId="10800"/>
      <sheetData sheetId="10801" refreshError="1"/>
      <sheetData sheetId="10802" refreshError="1"/>
      <sheetData sheetId="10803" refreshError="1"/>
      <sheetData sheetId="10804"/>
      <sheetData sheetId="10805"/>
      <sheetData sheetId="10806"/>
      <sheetData sheetId="10807"/>
      <sheetData sheetId="10808"/>
      <sheetData sheetId="10809" refreshError="1"/>
      <sheetData sheetId="10810"/>
      <sheetData sheetId="10811"/>
      <sheetData sheetId="10812"/>
      <sheetData sheetId="10813"/>
      <sheetData sheetId="10814"/>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sheetData sheetId="10889"/>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1.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CC"/>
  </sheetPr>
  <dimension ref="A1"/>
  <sheetViews>
    <sheetView zoomScale="115" zoomScaleNormal="115" workbookViewId="0">
      <selection activeCell="C16" sqref="C16"/>
    </sheetView>
  </sheetViews>
  <sheetFormatPr defaultColWidth="9" defaultRowHeight="12.75"/>
  <cols>
    <col min="1" max="16384" width="9" style="2"/>
  </cols>
  <sheetData>
    <row r="1" spans="1:1" ht="21">
      <c r="A1" s="682"/>
    </row>
  </sheetData>
  <phoneticPr fontId="5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pageSetUpPr fitToPage="1"/>
  </sheetPr>
  <dimension ref="A1:S81"/>
  <sheetViews>
    <sheetView zoomScale="85" zoomScaleNormal="85" workbookViewId="0">
      <selection activeCell="C16" sqref="C16"/>
    </sheetView>
  </sheetViews>
  <sheetFormatPr defaultColWidth="9.125" defaultRowHeight="16.899999999999999" outlineLevelRow="1"/>
  <cols>
    <col min="1" max="1" width="7.875" customWidth="1"/>
    <col min="2" max="2" width="18.625" customWidth="1"/>
    <col min="3" max="3" width="10.3125" customWidth="1"/>
    <col min="5" max="5" width="9.625" customWidth="1"/>
    <col min="7" max="7" width="9.625" customWidth="1"/>
    <col min="9" max="9" width="9.625" customWidth="1"/>
    <col min="11" max="11" width="9.625" customWidth="1"/>
    <col min="15" max="15" width="10" bestFit="1" customWidth="1"/>
    <col min="16" max="16" width="49.375" customWidth="1"/>
    <col min="17" max="17" width="10.875" customWidth="1"/>
    <col min="18" max="18" width="7.3125" customWidth="1"/>
    <col min="19" max="19" width="7.125" customWidth="1"/>
  </cols>
  <sheetData>
    <row r="1" spans="1:19" ht="20.65">
      <c r="B1" s="961" t="s">
        <v>2082</v>
      </c>
      <c r="C1" s="962"/>
      <c r="D1" s="963"/>
      <c r="E1" s="964"/>
      <c r="F1" s="965" t="s">
        <v>752</v>
      </c>
      <c r="G1" s="966">
        <v>3</v>
      </c>
      <c r="H1" s="967"/>
      <c r="I1" s="967"/>
      <c r="J1" s="967"/>
      <c r="K1" s="967"/>
      <c r="L1" s="967"/>
      <c r="M1" s="967"/>
      <c r="N1" s="1"/>
      <c r="O1" s="1"/>
    </row>
    <row r="2" spans="1:19">
      <c r="B2" s="968"/>
      <c r="C2" s="968"/>
      <c r="D2" s="968"/>
      <c r="E2" s="968"/>
      <c r="F2" s="968"/>
      <c r="G2" s="968"/>
      <c r="H2" s="968"/>
      <c r="I2" s="968"/>
      <c r="J2" s="968"/>
      <c r="K2" s="968"/>
      <c r="L2" s="968"/>
      <c r="M2" s="969"/>
      <c r="N2" s="968"/>
      <c r="O2" s="968"/>
      <c r="P2" s="970" t="s">
        <v>753</v>
      </c>
    </row>
    <row r="3" spans="1:19" ht="18" customHeight="1" thickBot="1">
      <c r="B3" s="2254" t="s">
        <v>754</v>
      </c>
      <c r="C3" s="2256" t="s">
        <v>2083</v>
      </c>
      <c r="D3" s="2256"/>
      <c r="E3" s="2256" t="s">
        <v>2323</v>
      </c>
      <c r="F3" s="2256"/>
      <c r="G3" s="2256"/>
      <c r="H3" s="2256"/>
      <c r="I3" s="2257" t="s">
        <v>755</v>
      </c>
      <c r="J3" s="2257"/>
      <c r="K3" s="2258"/>
      <c r="L3" s="2258"/>
      <c r="M3" s="2257"/>
      <c r="N3" s="2257"/>
      <c r="O3" s="2257"/>
      <c r="P3" s="971" t="s">
        <v>756</v>
      </c>
    </row>
    <row r="4" spans="1:19" ht="18" customHeight="1" thickTop="1">
      <c r="B4" s="2255"/>
      <c r="C4" s="971" t="s">
        <v>71</v>
      </c>
      <c r="D4" s="972" t="s">
        <v>145</v>
      </c>
      <c r="E4" s="971" t="s">
        <v>757</v>
      </c>
      <c r="F4" s="972" t="s">
        <v>145</v>
      </c>
      <c r="G4" s="971" t="s">
        <v>758</v>
      </c>
      <c r="H4" s="972" t="s">
        <v>145</v>
      </c>
      <c r="I4" s="971" t="s">
        <v>757</v>
      </c>
      <c r="J4" s="973" t="s">
        <v>145</v>
      </c>
      <c r="K4" s="974" t="s">
        <v>758</v>
      </c>
      <c r="L4" s="975" t="s">
        <v>145</v>
      </c>
      <c r="M4" s="976" t="s">
        <v>759</v>
      </c>
      <c r="N4" s="971" t="s">
        <v>760</v>
      </c>
      <c r="O4" s="971" t="s">
        <v>761</v>
      </c>
      <c r="P4" s="971" t="s">
        <v>762</v>
      </c>
      <c r="Q4" s="977"/>
    </row>
    <row r="5" spans="1:19" ht="18.600000000000001" customHeight="1">
      <c r="B5" s="978" t="s">
        <v>136</v>
      </c>
      <c r="C5" s="979">
        <f>SUM(C6:C9)</f>
        <v>104614.07262394683</v>
      </c>
      <c r="D5" s="980">
        <f>C5/C$5</f>
        <v>1</v>
      </c>
      <c r="E5" s="981">
        <f>SUM(E6:E9)</f>
        <v>9209.4916891023204</v>
      </c>
      <c r="F5" s="980">
        <f>E5/E$5</f>
        <v>1</v>
      </c>
      <c r="G5" s="981">
        <f>SUM(G6:G9)</f>
        <v>0</v>
      </c>
      <c r="H5" s="980" t="e">
        <f>G5/G$5</f>
        <v>#DIV/0!</v>
      </c>
      <c r="I5" s="981">
        <f>SUM(I6:I9)</f>
        <v>26299.701788035622</v>
      </c>
      <c r="J5" s="982">
        <f>I5/I$5</f>
        <v>1</v>
      </c>
      <c r="K5" s="2102">
        <f>SUM(K6:K9)</f>
        <v>17085.147770080002</v>
      </c>
      <c r="L5" s="983">
        <f t="shared" ref="L5:L30" si="0">K5/K$5</f>
        <v>1</v>
      </c>
      <c r="M5" s="984">
        <f>K5-I5</f>
        <v>-9214.5540179556192</v>
      </c>
      <c r="N5" s="985">
        <f t="shared" ref="M5:N21" si="1">L5-J5</f>
        <v>0</v>
      </c>
      <c r="O5" s="980">
        <f>K5/I5</f>
        <v>0.64963275659089237</v>
      </c>
      <c r="P5" s="986" t="s">
        <v>2389</v>
      </c>
      <c r="Q5" s="977"/>
    </row>
    <row r="6" spans="1:19" s="987" customFormat="1" ht="18.600000000000001" customHeight="1">
      <c r="B6" s="988" t="s">
        <v>763</v>
      </c>
      <c r="C6" s="989">
        <f>103134.64514176</f>
        <v>103134.64514176</v>
      </c>
      <c r="D6" s="990">
        <f>C6/C$5</f>
        <v>0.98585823642001891</v>
      </c>
      <c r="E6" s="991">
        <f>'월계획 '!D81/1000</f>
        <v>9082.5158467199999</v>
      </c>
      <c r="F6" s="992">
        <f>E6/E$5</f>
        <v>0.98621250263653837</v>
      </c>
      <c r="G6" s="991">
        <f>'월계획 '!D113/1000</f>
        <v>0</v>
      </c>
      <c r="H6" s="992" t="e">
        <f>G6/G$5</f>
        <v>#DIV/0!</v>
      </c>
      <c r="I6" s="991">
        <f>'월계획 '!F81/1000</f>
        <v>25927.07294016</v>
      </c>
      <c r="J6" s="993">
        <f>I6/I$5</f>
        <v>0.98583144208710616</v>
      </c>
      <c r="K6" s="2103">
        <f>'월계획 '!F113/1000</f>
        <v>16477.453435120002</v>
      </c>
      <c r="L6" s="994">
        <f t="shared" si="0"/>
        <v>0.96443142645659685</v>
      </c>
      <c r="M6" s="995">
        <f t="shared" si="1"/>
        <v>-9449.6195050399983</v>
      </c>
      <c r="N6" s="996">
        <f t="shared" si="1"/>
        <v>-2.1400015630509306E-2</v>
      </c>
      <c r="O6" s="990">
        <f>K6/I6</f>
        <v>0.63553080107230631</v>
      </c>
      <c r="P6" s="998" t="s">
        <v>2390</v>
      </c>
    </row>
    <row r="7" spans="1:19" s="987" customFormat="1" ht="18.600000000000001" customHeight="1">
      <c r="B7" s="997" t="s">
        <v>764</v>
      </c>
      <c r="C7" s="989">
        <f>1076.84561904</f>
        <v>1076.84561904</v>
      </c>
      <c r="D7" s="990">
        <f t="shared" ref="D7:D29" si="2">C7/C$5</f>
        <v>1.0293506332660478E-2</v>
      </c>
      <c r="E7" s="991">
        <f>'월계획 '!D82/1000</f>
        <v>92.084602559999993</v>
      </c>
      <c r="F7" s="992">
        <f t="shared" ref="F7:H22" si="3">E7/E$5</f>
        <v>9.9988800325391015E-3</v>
      </c>
      <c r="G7" s="991">
        <f>'월계획 '!D114/1000</f>
        <v>0</v>
      </c>
      <c r="H7" s="992" t="e">
        <f>G7/G$5</f>
        <v>#DIV/0!</v>
      </c>
      <c r="I7" s="991">
        <f>'월계획 '!F82/1000</f>
        <v>272.5202208</v>
      </c>
      <c r="J7" s="993">
        <f>I7/I$5</f>
        <v>1.0362103076164008E-2</v>
      </c>
      <c r="K7" s="2103">
        <f>'월계획 '!F114/1000</f>
        <v>479.81837895999956</v>
      </c>
      <c r="L7" s="994">
        <f t="shared" si="0"/>
        <v>2.8083946677960325E-2</v>
      </c>
      <c r="M7" s="995">
        <f t="shared" si="1"/>
        <v>207.29815815999956</v>
      </c>
      <c r="N7" s="996">
        <f t="shared" si="1"/>
        <v>1.7721843601796315E-2</v>
      </c>
      <c r="O7" s="990">
        <f>K7/I7</f>
        <v>1.7606707405104214</v>
      </c>
      <c r="P7" s="998" t="s">
        <v>2391</v>
      </c>
    </row>
    <row r="8" spans="1:19" s="987" customFormat="1" ht="18.600000000000001" customHeight="1">
      <c r="A8"/>
      <c r="B8" s="997" t="s">
        <v>765</v>
      </c>
      <c r="C8" s="989">
        <f>741.192226300696</f>
        <v>741.19222630069601</v>
      </c>
      <c r="D8" s="990">
        <f t="shared" si="2"/>
        <v>7.0850145464180347E-3</v>
      </c>
      <c r="E8" s="991">
        <f>'월계획 '!D83/1000</f>
        <v>65.15149132840169</v>
      </c>
      <c r="F8" s="992">
        <f t="shared" si="3"/>
        <v>7.0743851591175298E-3</v>
      </c>
      <c r="G8" s="991">
        <f>'월계획 '!D115/1000</f>
        <v>0</v>
      </c>
      <c r="H8" s="992" t="e">
        <f>G8/G$5</f>
        <v>#DIV/0!</v>
      </c>
      <c r="I8" s="991">
        <f>'월계획 '!F83/1000</f>
        <v>186.64720846293449</v>
      </c>
      <c r="J8" s="993">
        <f>I8/I$5</f>
        <v>7.0969325039208194E-3</v>
      </c>
      <c r="K8" s="2103">
        <f>'월계획 '!F115/1000</f>
        <v>127.875956</v>
      </c>
      <c r="L8" s="994">
        <f t="shared" si="0"/>
        <v>7.4846268654427455E-3</v>
      </c>
      <c r="M8" s="995">
        <f t="shared" si="1"/>
        <v>-58.771252462934484</v>
      </c>
      <c r="N8" s="996">
        <f t="shared" si="1"/>
        <v>3.8769436152192617E-4</v>
      </c>
      <c r="O8" s="990">
        <f>K8/I8</f>
        <v>0.68512118157606616</v>
      </c>
      <c r="P8" s="998"/>
    </row>
    <row r="9" spans="1:19" s="987" customFormat="1" ht="18.600000000000001" customHeight="1">
      <c r="B9" s="997" t="s">
        <v>766</v>
      </c>
      <c r="C9" s="989">
        <f>-338.610363153872</f>
        <v>-338.61036315387202</v>
      </c>
      <c r="D9" s="990">
        <f t="shared" si="2"/>
        <v>-3.2367572990974632E-3</v>
      </c>
      <c r="E9" s="991">
        <f>'월계획 '!D84/1000</f>
        <v>-30.26025150608001</v>
      </c>
      <c r="F9" s="992">
        <f t="shared" si="3"/>
        <v>-3.2857678281948237E-3</v>
      </c>
      <c r="G9" s="991">
        <f>'월계획 '!D116/1000</f>
        <v>0</v>
      </c>
      <c r="H9" s="992" t="e">
        <f>G9/G$5</f>
        <v>#DIV/0!</v>
      </c>
      <c r="I9" s="991">
        <f>'월계획 '!F84/1000</f>
        <v>-86.538581387315219</v>
      </c>
      <c r="J9" s="993">
        <f>I9/I$5</f>
        <v>-3.2904776671910303E-3</v>
      </c>
      <c r="K9" s="2103">
        <f>'월계획 '!F116/1000</f>
        <v>0</v>
      </c>
      <c r="L9" s="994">
        <f t="shared" si="0"/>
        <v>0</v>
      </c>
      <c r="M9" s="995">
        <f t="shared" si="1"/>
        <v>86.538581387315219</v>
      </c>
      <c r="N9" s="996">
        <f t="shared" si="1"/>
        <v>3.2904776671910303E-3</v>
      </c>
      <c r="O9" s="990">
        <v>0</v>
      </c>
      <c r="P9" s="998"/>
    </row>
    <row r="10" spans="1:19" ht="18.600000000000001" customHeight="1">
      <c r="B10" s="999" t="s">
        <v>767</v>
      </c>
      <c r="C10" s="1000">
        <f>C11+C14+C17</f>
        <v>97651.718195007183</v>
      </c>
      <c r="D10" s="1001">
        <f t="shared" si="2"/>
        <v>0.9334472480201873</v>
      </c>
      <c r="E10" s="981">
        <f>(E11+E14+E17)</f>
        <v>8522.2502534105297</v>
      </c>
      <c r="F10" s="1001">
        <f t="shared" si="3"/>
        <v>0.9253768330661496</v>
      </c>
      <c r="G10" s="981">
        <f>G11+G14+G17</f>
        <v>0</v>
      </c>
      <c r="H10" s="1001" t="e">
        <f t="shared" si="3"/>
        <v>#DIV/0!</v>
      </c>
      <c r="I10" s="981">
        <f>I11+I14+I17</f>
        <v>24407.853167359037</v>
      </c>
      <c r="J10" s="1002">
        <f t="shared" ref="J10:J29" si="4">I10/I$5</f>
        <v>0.92806577671777124</v>
      </c>
      <c r="K10" s="2104">
        <f>K11+K14+K17</f>
        <v>15963.991886071555</v>
      </c>
      <c r="L10" s="1003">
        <f t="shared" si="0"/>
        <v>0.93437833262572967</v>
      </c>
      <c r="M10" s="1004">
        <f>M11+M14+M17</f>
        <v>-8443.8612812874817</v>
      </c>
      <c r="N10" s="1001">
        <f t="shared" si="1"/>
        <v>6.3125559079584281E-3</v>
      </c>
      <c r="O10" s="1001">
        <f>K10/I10</f>
        <v>0.65405145534964237</v>
      </c>
      <c r="P10" s="986"/>
      <c r="Q10" s="977"/>
    </row>
    <row r="11" spans="1:19" ht="18.600000000000001" customHeight="1">
      <c r="A11" s="987"/>
      <c r="B11" s="1005" t="s">
        <v>768</v>
      </c>
      <c r="C11" s="1006">
        <f>C12-C13</f>
        <v>84123.148514825487</v>
      </c>
      <c r="D11" s="1007">
        <f t="shared" si="2"/>
        <v>0.80412841604227114</v>
      </c>
      <c r="E11" s="1008">
        <f>E12-E13</f>
        <v>7424.4874895177454</v>
      </c>
      <c r="F11" s="1007">
        <f t="shared" si="3"/>
        <v>0.80617777182026373</v>
      </c>
      <c r="G11" s="1008">
        <f>G12-G13</f>
        <v>0</v>
      </c>
      <c r="H11" s="1007" t="e">
        <f t="shared" si="3"/>
        <v>#DIV/0!</v>
      </c>
      <c r="I11" s="1008">
        <f>I12-I13</f>
        <v>21226.141179655613</v>
      </c>
      <c r="J11" s="1009">
        <f t="shared" si="4"/>
        <v>0.80708676283591563</v>
      </c>
      <c r="K11" s="2105">
        <f>K12-K13</f>
        <v>13919.82115328</v>
      </c>
      <c r="L11" s="1010">
        <f t="shared" si="0"/>
        <v>0.81473226574351243</v>
      </c>
      <c r="M11" s="1011">
        <f>K11-I11</f>
        <v>-7306.3200263756135</v>
      </c>
      <c r="N11" s="1012">
        <f t="shared" si="1"/>
        <v>7.6455029075968017E-3</v>
      </c>
      <c r="O11" s="1007">
        <f>K11/I11</f>
        <v>0.65578670354937518</v>
      </c>
      <c r="P11" s="1013" t="s">
        <v>2329</v>
      </c>
      <c r="Q11" s="977"/>
      <c r="R11" s="1014"/>
    </row>
    <row r="12" spans="1:19" s="987" customFormat="1" ht="40.049999999999997" customHeight="1">
      <c r="A12"/>
      <c r="B12" s="1015" t="s">
        <v>769</v>
      </c>
      <c r="C12" s="1016">
        <v>84123.148514825487</v>
      </c>
      <c r="D12" s="1017">
        <f t="shared" si="2"/>
        <v>0.80412841604227114</v>
      </c>
      <c r="E12" s="1018">
        <f>'월계획 '!D87/1000</f>
        <v>7424.4874895177454</v>
      </c>
      <c r="F12" s="1017">
        <f t="shared" si="3"/>
        <v>0.80617777182026373</v>
      </c>
      <c r="G12" s="1018">
        <f>'월계획 '!D119/1000</f>
        <v>0</v>
      </c>
      <c r="H12" s="1017" t="e">
        <f t="shared" si="3"/>
        <v>#DIV/0!</v>
      </c>
      <c r="I12" s="1019">
        <f>'월계획 '!F87/1000</f>
        <v>21226.141179655613</v>
      </c>
      <c r="J12" s="1020">
        <f t="shared" si="4"/>
        <v>0.80708676283591563</v>
      </c>
      <c r="K12" s="2106">
        <f>'월계획 '!F119/1000</f>
        <v>13883.38360128</v>
      </c>
      <c r="L12" s="1021">
        <f t="shared" si="0"/>
        <v>0.81259956238675191</v>
      </c>
      <c r="M12" s="1022">
        <f>K12-I12</f>
        <v>-7342.7575783756129</v>
      </c>
      <c r="N12" s="1023">
        <f t="shared" si="1"/>
        <v>5.5127995508362782E-3</v>
      </c>
      <c r="O12" s="1017">
        <f>K12/I12</f>
        <v>0.65407006783628929</v>
      </c>
      <c r="P12" s="2261" t="s">
        <v>2402</v>
      </c>
    </row>
    <row r="13" spans="1:19" s="987" customFormat="1" ht="40.049999999999997" customHeight="1">
      <c r="B13" s="1024" t="s">
        <v>770</v>
      </c>
      <c r="C13" s="1025">
        <v>0</v>
      </c>
      <c r="D13" s="1026">
        <f t="shared" si="2"/>
        <v>0</v>
      </c>
      <c r="E13" s="1027">
        <f>'월계획 '!D88/1000</f>
        <v>0</v>
      </c>
      <c r="F13" s="1026">
        <f t="shared" si="3"/>
        <v>0</v>
      </c>
      <c r="G13" s="1027">
        <f>'월계획 '!D120/1000</f>
        <v>0</v>
      </c>
      <c r="H13" s="1026" t="e">
        <f t="shared" si="3"/>
        <v>#DIV/0!</v>
      </c>
      <c r="I13" s="1028">
        <f>'월계획 '!F88/1000</f>
        <v>0</v>
      </c>
      <c r="J13" s="1029">
        <f t="shared" si="4"/>
        <v>0</v>
      </c>
      <c r="K13" s="2107">
        <f>'월계획 '!F120/1000</f>
        <v>-36.437551999999997</v>
      </c>
      <c r="L13" s="1030">
        <f t="shared" si="0"/>
        <v>-2.1327033567605704E-3</v>
      </c>
      <c r="M13" s="1031">
        <f>K13-I13</f>
        <v>-36.437551999999997</v>
      </c>
      <c r="N13" s="1032">
        <f t="shared" si="1"/>
        <v>-2.1327033567605704E-3</v>
      </c>
      <c r="O13" s="1033">
        <v>0</v>
      </c>
      <c r="P13" s="2262"/>
    </row>
    <row r="14" spans="1:19" ht="18.600000000000001" customHeight="1">
      <c r="B14" s="1034" t="s">
        <v>771</v>
      </c>
      <c r="C14" s="1035">
        <f>SUM(C15:C16)</f>
        <v>4228.2976941718362</v>
      </c>
      <c r="D14" s="1036">
        <f t="shared" si="2"/>
        <v>4.0418058375101935E-2</v>
      </c>
      <c r="E14" s="1037">
        <f>SUM(E15:E16)</f>
        <v>332.22012080624165</v>
      </c>
      <c r="F14" s="1036">
        <f t="shared" si="3"/>
        <v>3.6073665303304511E-2</v>
      </c>
      <c r="G14" s="1037">
        <f>SUM(G15:G16)</f>
        <v>0</v>
      </c>
      <c r="H14" s="1036" t="e">
        <f t="shared" si="3"/>
        <v>#DIV/0!</v>
      </c>
      <c r="I14" s="1037">
        <f>SUM(I15:I16)</f>
        <v>973.40708526113735</v>
      </c>
      <c r="J14" s="1038">
        <f t="shared" si="4"/>
        <v>3.7012095920569109E-2</v>
      </c>
      <c r="K14" s="2108">
        <f>SUM(K15:K16)</f>
        <v>641.47117376000006</v>
      </c>
      <c r="L14" s="1039">
        <f t="shared" si="0"/>
        <v>3.7545544375294351E-2</v>
      </c>
      <c r="M14" s="1040">
        <f>SUM(M15:M16)</f>
        <v>-331.9359115011373</v>
      </c>
      <c r="N14" s="1041">
        <f t="shared" si="1"/>
        <v>5.3344845472524244E-4</v>
      </c>
      <c r="O14" s="1036">
        <f t="shared" ref="O14:O21" si="5">K14/I14</f>
        <v>0.65899579268822728</v>
      </c>
      <c r="P14" s="1013" t="s">
        <v>2394</v>
      </c>
      <c r="Q14" s="977"/>
      <c r="R14" s="1042"/>
      <c r="S14" s="1042"/>
    </row>
    <row r="15" spans="1:19" s="987" customFormat="1" ht="18.600000000000001" customHeight="1">
      <c r="B15" s="1043" t="s">
        <v>772</v>
      </c>
      <c r="C15" s="1016">
        <v>2846.6259220296206</v>
      </c>
      <c r="D15" s="1017">
        <f t="shared" si="2"/>
        <v>2.7210736095346407E-2</v>
      </c>
      <c r="E15" s="1018">
        <f>'월계획 '!D90/1000</f>
        <v>222.21473863956891</v>
      </c>
      <c r="F15" s="1017">
        <f t="shared" si="3"/>
        <v>2.4128882042699244E-2</v>
      </c>
      <c r="G15" s="1018">
        <f>'월계획 '!D122/1000</f>
        <v>0</v>
      </c>
      <c r="H15" s="1017" t="e">
        <f t="shared" si="3"/>
        <v>#DIV/0!</v>
      </c>
      <c r="I15" s="1019">
        <f>'월계획 '!F90/1000</f>
        <v>647.97443988699195</v>
      </c>
      <c r="J15" s="1020">
        <f t="shared" si="4"/>
        <v>2.4638090770358903E-2</v>
      </c>
      <c r="K15" s="2106">
        <f>'월계획 '!F122/1000</f>
        <v>424.69514912000005</v>
      </c>
      <c r="L15" s="1021">
        <f t="shared" si="0"/>
        <v>2.4857563705930497E-2</v>
      </c>
      <c r="M15" s="1022">
        <f>K15-I15</f>
        <v>-223.27929076699189</v>
      </c>
      <c r="N15" s="2079">
        <f t="shared" si="1"/>
        <v>2.1947293557159422E-4</v>
      </c>
      <c r="O15" s="1017">
        <f t="shared" si="5"/>
        <v>0.65541960141833333</v>
      </c>
      <c r="P15" s="1044" t="s">
        <v>2392</v>
      </c>
      <c r="Q15" s="977"/>
      <c r="R15" s="1045"/>
      <c r="S15"/>
    </row>
    <row r="16" spans="1:19" s="987" customFormat="1" ht="18.600000000000001" customHeight="1">
      <c r="A16"/>
      <c r="B16" s="1046" t="s">
        <v>773</v>
      </c>
      <c r="C16" s="1025">
        <v>1381.6717721422156</v>
      </c>
      <c r="D16" s="1026">
        <f t="shared" si="2"/>
        <v>1.3207322279755525E-2</v>
      </c>
      <c r="E16" s="1027">
        <f>'월계획 '!D91/1000</f>
        <v>110.00538216667272</v>
      </c>
      <c r="F16" s="1026">
        <f t="shared" si="3"/>
        <v>1.1944783260605267E-2</v>
      </c>
      <c r="G16" s="1027">
        <f>'월계획 '!D123/1000</f>
        <v>0</v>
      </c>
      <c r="H16" s="1026" t="e">
        <f t="shared" si="3"/>
        <v>#DIV/0!</v>
      </c>
      <c r="I16" s="1028">
        <f>'월계획 '!F91/1000</f>
        <v>325.43264537414541</v>
      </c>
      <c r="J16" s="1029">
        <f t="shared" si="4"/>
        <v>1.2374005150210209E-2</v>
      </c>
      <c r="K16" s="2107">
        <f>'월계획 '!F123/1000</f>
        <v>216.77602464000003</v>
      </c>
      <c r="L16" s="1030">
        <f t="shared" si="0"/>
        <v>1.2687980669363854E-2</v>
      </c>
      <c r="M16" s="1031">
        <f>K16-I16</f>
        <v>-108.65662073414538</v>
      </c>
      <c r="N16" s="2080">
        <f t="shared" si="1"/>
        <v>3.1397551915364474E-4</v>
      </c>
      <c r="O16" s="1033">
        <f t="shared" si="5"/>
        <v>0.66611640756192614</v>
      </c>
      <c r="P16" s="2062" t="s">
        <v>2393</v>
      </c>
      <c r="Q16" s="977"/>
      <c r="R16" s="1045"/>
      <c r="S16" s="1045"/>
    </row>
    <row r="17" spans="1:19" ht="18.600000000000001" customHeight="1">
      <c r="A17" s="987"/>
      <c r="B17" s="1034" t="s">
        <v>774</v>
      </c>
      <c r="C17" s="1035">
        <f>SUM(C18:C19)</f>
        <v>9300.2719860098568</v>
      </c>
      <c r="D17" s="1036">
        <f t="shared" si="2"/>
        <v>8.8900773602814162E-2</v>
      </c>
      <c r="E17" s="1037">
        <f>SUM(E18:E19)</f>
        <v>765.54264308654274</v>
      </c>
      <c r="F17" s="1036">
        <f t="shared" si="3"/>
        <v>8.3125395942581351E-2</v>
      </c>
      <c r="G17" s="1037">
        <f>SUM(G18:G19)</f>
        <v>0</v>
      </c>
      <c r="H17" s="1036" t="e">
        <f t="shared" si="3"/>
        <v>#DIV/0!</v>
      </c>
      <c r="I17" s="1037">
        <f>SUM(I18:I19)</f>
        <v>2208.3049024422871</v>
      </c>
      <c r="J17" s="1038">
        <f t="shared" si="4"/>
        <v>8.3966917961286511E-2</v>
      </c>
      <c r="K17" s="2108">
        <f>SUM(K18:K19)</f>
        <v>1402.6995590315562</v>
      </c>
      <c r="L17" s="1039">
        <f t="shared" si="0"/>
        <v>8.210052250692286E-2</v>
      </c>
      <c r="M17" s="1040">
        <f>SUM(M18:M19)</f>
        <v>-805.60534341073071</v>
      </c>
      <c r="N17" s="1041">
        <f t="shared" si="1"/>
        <v>-1.8663954543636507E-3</v>
      </c>
      <c r="O17" s="1036">
        <f t="shared" si="5"/>
        <v>0.63519288368206439</v>
      </c>
      <c r="P17" s="1013" t="s">
        <v>2395</v>
      </c>
      <c r="Q17" s="977"/>
      <c r="R17" s="977"/>
      <c r="S17" s="977"/>
    </row>
    <row r="18" spans="1:19" s="987" customFormat="1" ht="25.05" customHeight="1">
      <c r="A18"/>
      <c r="B18" s="1043" t="s">
        <v>775</v>
      </c>
      <c r="C18" s="1016">
        <v>3532.9483791825342</v>
      </c>
      <c r="D18" s="1017">
        <f t="shared" si="2"/>
        <v>3.3771253623614494E-2</v>
      </c>
      <c r="E18" s="1018">
        <f>'월계획 '!D93/1000</f>
        <v>267.54299265107352</v>
      </c>
      <c r="F18" s="1017">
        <f t="shared" si="3"/>
        <v>2.9050788217514729E-2</v>
      </c>
      <c r="G18" s="1018">
        <f>'월계획 '!D125/1000</f>
        <v>0</v>
      </c>
      <c r="H18" s="1017" t="e">
        <f t="shared" si="3"/>
        <v>#DIV/0!</v>
      </c>
      <c r="I18" s="1019">
        <f>'월계획 '!F93/1000</f>
        <v>763.02837795322057</v>
      </c>
      <c r="J18" s="1020">
        <f t="shared" si="4"/>
        <v>2.9012814825920986E-2</v>
      </c>
      <c r="K18" s="2106">
        <f>'월계획 '!F125/1000</f>
        <v>477.01772575155616</v>
      </c>
      <c r="L18" s="1021">
        <f t="shared" si="0"/>
        <v>2.7920023412786817E-2</v>
      </c>
      <c r="M18" s="1022">
        <f>K18-I18</f>
        <v>-286.01065220166441</v>
      </c>
      <c r="N18" s="1023">
        <f t="shared" si="1"/>
        <v>-1.0927914131341684E-3</v>
      </c>
      <c r="O18" s="1017">
        <f t="shared" si="5"/>
        <v>0.62516380718516473</v>
      </c>
      <c r="P18" s="2252" t="s">
        <v>2396</v>
      </c>
      <c r="Q18" s="977"/>
    </row>
    <row r="19" spans="1:19" s="987" customFormat="1" ht="25.05" customHeight="1">
      <c r="B19" s="1046" t="s">
        <v>776</v>
      </c>
      <c r="C19" s="1025">
        <v>5767.3236068273227</v>
      </c>
      <c r="D19" s="1026">
        <f t="shared" si="2"/>
        <v>5.5129519979199675E-2</v>
      </c>
      <c r="E19" s="1027">
        <f>'월계획 '!D94/1000</f>
        <v>497.99965043546928</v>
      </c>
      <c r="F19" s="1026">
        <f t="shared" si="3"/>
        <v>5.4074607725066628E-2</v>
      </c>
      <c r="G19" s="1027">
        <f>'월계획 '!D126/1000</f>
        <v>0</v>
      </c>
      <c r="H19" s="1026" t="e">
        <f t="shared" si="3"/>
        <v>#DIV/0!</v>
      </c>
      <c r="I19" s="1028">
        <f>'월계획 '!F94/1000</f>
        <v>1445.2765244890663</v>
      </c>
      <c r="J19" s="1029">
        <f t="shared" si="4"/>
        <v>5.4954103135365515E-2</v>
      </c>
      <c r="K19" s="2107">
        <f>'월계획 '!F126/1000</f>
        <v>925.68183328000009</v>
      </c>
      <c r="L19" s="1030">
        <f t="shared" si="0"/>
        <v>5.4180499094136046E-2</v>
      </c>
      <c r="M19" s="1031">
        <f>K19-I19</f>
        <v>-519.59469120906624</v>
      </c>
      <c r="N19" s="1032">
        <f t="shared" si="1"/>
        <v>-7.7360404122946841E-4</v>
      </c>
      <c r="O19" s="1026">
        <f t="shared" si="5"/>
        <v>0.64048769740257616</v>
      </c>
      <c r="P19" s="2253"/>
      <c r="Q19" s="977"/>
      <c r="R19" s="1048"/>
      <c r="S19" s="1048"/>
    </row>
    <row r="20" spans="1:19" ht="18.600000000000001" customHeight="1">
      <c r="B20" s="978" t="s">
        <v>777</v>
      </c>
      <c r="C20" s="979">
        <f>C5-C10</f>
        <v>6962.3544289396523</v>
      </c>
      <c r="D20" s="980">
        <f t="shared" si="2"/>
        <v>6.6552751979812752E-2</v>
      </c>
      <c r="E20" s="981">
        <f>E5-E10</f>
        <v>687.24143569179068</v>
      </c>
      <c r="F20" s="980">
        <f t="shared" si="3"/>
        <v>7.4623166933850432E-2</v>
      </c>
      <c r="G20" s="981">
        <f>G5-G10</f>
        <v>0</v>
      </c>
      <c r="H20" s="980" t="e">
        <f t="shared" si="3"/>
        <v>#DIV/0!</v>
      </c>
      <c r="I20" s="981">
        <f>I5-I10</f>
        <v>1891.8486206765847</v>
      </c>
      <c r="J20" s="982">
        <f t="shared" si="4"/>
        <v>7.1934223282228732E-2</v>
      </c>
      <c r="K20" s="2102">
        <f>K5-K10</f>
        <v>1121.1558840084472</v>
      </c>
      <c r="L20" s="983">
        <f t="shared" si="0"/>
        <v>6.5621667374270373E-2</v>
      </c>
      <c r="M20" s="984">
        <f>M5-M10</f>
        <v>-770.69273666813751</v>
      </c>
      <c r="N20" s="985">
        <f t="shared" si="1"/>
        <v>-6.3125559079583587E-3</v>
      </c>
      <c r="O20" s="980">
        <f>-K20/I20</f>
        <v>-0.59262452172705371</v>
      </c>
      <c r="P20" s="986" t="s">
        <v>2397</v>
      </c>
      <c r="Q20" s="977"/>
    </row>
    <row r="21" spans="1:19" s="987" customFormat="1" ht="18.600000000000001" customHeight="1">
      <c r="B21" s="988" t="s">
        <v>778</v>
      </c>
      <c r="C21" s="989">
        <f>SUM(C22:C23)</f>
        <v>307.2</v>
      </c>
      <c r="D21" s="990">
        <f t="shared" si="2"/>
        <v>2.9365074152526583E-3</v>
      </c>
      <c r="E21" s="991">
        <f>SUM(E22:E23)</f>
        <v>25.6</v>
      </c>
      <c r="F21" s="990">
        <f t="shared" si="3"/>
        <v>2.7797408222098433E-3</v>
      </c>
      <c r="G21" s="991">
        <f>SUM(G22:G23)</f>
        <v>0</v>
      </c>
      <c r="H21" s="990" t="e">
        <f t="shared" si="3"/>
        <v>#DIV/0!</v>
      </c>
      <c r="I21" s="991">
        <f>SUM(I22:I23)</f>
        <v>76.8</v>
      </c>
      <c r="J21" s="993">
        <f t="shared" si="4"/>
        <v>2.9201852028199879E-3</v>
      </c>
      <c r="K21" s="2109">
        <f>SUM(K22:K23)</f>
        <v>197.20415247155711</v>
      </c>
      <c r="L21" s="994">
        <f t="shared" si="0"/>
        <v>1.1542431773221572E-2</v>
      </c>
      <c r="M21" s="1049">
        <f>K21-I21</f>
        <v>120.40415247155711</v>
      </c>
      <c r="N21" s="996">
        <f t="shared" si="1"/>
        <v>8.6222465704015837E-3</v>
      </c>
      <c r="O21" s="990">
        <f t="shared" si="5"/>
        <v>2.5677624019734</v>
      </c>
      <c r="P21" s="1050" t="s">
        <v>2398</v>
      </c>
      <c r="Q21" s="977"/>
    </row>
    <row r="22" spans="1:19" s="987" customFormat="1" ht="18.600000000000001" hidden="1" customHeight="1" outlineLevel="1">
      <c r="A22"/>
      <c r="B22" s="1051" t="s">
        <v>779</v>
      </c>
      <c r="C22" s="1052"/>
      <c r="D22" s="1053">
        <f t="shared" si="2"/>
        <v>0</v>
      </c>
      <c r="E22" s="1019">
        <f>'월계획 '!D97/1000</f>
        <v>0</v>
      </c>
      <c r="F22" s="1053">
        <f t="shared" si="3"/>
        <v>0</v>
      </c>
      <c r="G22" s="1054">
        <f>'월계획 '!D129/1000</f>
        <v>0</v>
      </c>
      <c r="H22" s="1053" t="e">
        <f t="shared" si="3"/>
        <v>#DIV/0!</v>
      </c>
      <c r="I22" s="1019">
        <f>'월계획 '!F97/1000</f>
        <v>0</v>
      </c>
      <c r="J22" s="1055">
        <f t="shared" si="4"/>
        <v>0</v>
      </c>
      <c r="K22" s="1049">
        <f>'월계획 '!F129/1000</f>
        <v>114.02960128000001</v>
      </c>
      <c r="L22" s="1056">
        <f t="shared" si="0"/>
        <v>6.6741946171335956E-3</v>
      </c>
      <c r="M22" s="1057">
        <f>K22-I22</f>
        <v>114.02960128000001</v>
      </c>
      <c r="N22" s="1053">
        <f t="shared" ref="N22:N24" si="6">L22-J22</f>
        <v>6.6741946171335956E-3</v>
      </c>
      <c r="O22" s="1053">
        <f>IF(K22&lt;=1000,0,K22/I22)</f>
        <v>0</v>
      </c>
      <c r="P22" s="1047"/>
      <c r="Q22" s="977"/>
    </row>
    <row r="23" spans="1:19" s="987" customFormat="1" ht="18.600000000000001" hidden="1" customHeight="1" outlineLevel="1">
      <c r="B23" s="1058" t="s">
        <v>780</v>
      </c>
      <c r="C23" s="1059">
        <v>307.2</v>
      </c>
      <c r="D23" s="1060">
        <f t="shared" si="2"/>
        <v>2.9365074152526583E-3</v>
      </c>
      <c r="E23" s="1028">
        <f>SUM('월계획 '!D98:D100)/1000</f>
        <v>25.6</v>
      </c>
      <c r="F23" s="1060">
        <f t="shared" ref="F23:H29" si="7">E23/E$5</f>
        <v>2.7797408222098433E-3</v>
      </c>
      <c r="G23" s="1061">
        <f>SUM('월계획 '!D130:D132)/1000</f>
        <v>0</v>
      </c>
      <c r="H23" s="1060" t="e">
        <f t="shared" si="7"/>
        <v>#DIV/0!</v>
      </c>
      <c r="I23" s="1028">
        <f>SUM('월계획 '!F98:F100)/1000</f>
        <v>76.8</v>
      </c>
      <c r="J23" s="1062">
        <f>I23/I$5</f>
        <v>2.9201852028199879E-3</v>
      </c>
      <c r="K23" s="2110">
        <f>SUM('월계획 '!F130:F132)/1000</f>
        <v>83.174551191557086</v>
      </c>
      <c r="L23" s="1063">
        <f t="shared" si="0"/>
        <v>4.8682371560879751E-3</v>
      </c>
      <c r="M23" s="1064">
        <f>K23-I23</f>
        <v>6.3745511915570887</v>
      </c>
      <c r="N23" s="1060">
        <f t="shared" si="6"/>
        <v>1.9480519532679872E-3</v>
      </c>
      <c r="O23" s="1060">
        <f t="shared" ref="O23:O28" si="8">K23/I23</f>
        <v>1.0830019686400663</v>
      </c>
      <c r="P23" s="1065"/>
      <c r="Q23" s="1066"/>
    </row>
    <row r="24" spans="1:19" s="987" customFormat="1" ht="18.600000000000001" customHeight="1" collapsed="1">
      <c r="A24"/>
      <c r="B24" s="988" t="s">
        <v>781</v>
      </c>
      <c r="C24" s="989">
        <f>SUM(C25:C27)</f>
        <v>1657.7970898627248</v>
      </c>
      <c r="D24" s="990">
        <f t="shared" si="2"/>
        <v>1.584678856564508E-2</v>
      </c>
      <c r="E24" s="991">
        <f>SUM(E25:E27)</f>
        <v>113.05055802111877</v>
      </c>
      <c r="F24" s="990">
        <f>E24/E$5</f>
        <v>1.2275439496285401E-2</v>
      </c>
      <c r="G24" s="991">
        <f>SUM(G25:G27)</f>
        <v>0</v>
      </c>
      <c r="H24" s="990" t="e">
        <f>G24/G$5</f>
        <v>#DIV/0!</v>
      </c>
      <c r="I24" s="991">
        <f>SUM(I25:I27)</f>
        <v>329.00167310925622</v>
      </c>
      <c r="J24" s="993">
        <f t="shared" si="4"/>
        <v>1.2509711165581625E-2</v>
      </c>
      <c r="K24" s="2109">
        <f>SUM(K25:K27)</f>
        <v>371.40018703999993</v>
      </c>
      <c r="L24" s="994">
        <f t="shared" si="0"/>
        <v>2.1738189920160158E-2</v>
      </c>
      <c r="M24" s="995">
        <f>SUM(M25:M27)</f>
        <v>42.398513930743754</v>
      </c>
      <c r="N24" s="996">
        <f t="shared" si="6"/>
        <v>9.2284787545785334E-3</v>
      </c>
      <c r="O24" s="990">
        <f t="shared" si="8"/>
        <v>1.1288702076498676</v>
      </c>
      <c r="P24" s="1050" t="s">
        <v>2399</v>
      </c>
      <c r="Q24" s="977"/>
    </row>
    <row r="25" spans="1:19" s="987" customFormat="1" ht="18.600000000000001" hidden="1" customHeight="1" outlineLevel="1">
      <c r="B25" s="1051" t="s">
        <v>782</v>
      </c>
      <c r="C25" s="1052"/>
      <c r="D25" s="1053">
        <f t="shared" si="2"/>
        <v>0</v>
      </c>
      <c r="E25" s="1019">
        <f>'월계획 '!D102/1000</f>
        <v>0</v>
      </c>
      <c r="F25" s="1053">
        <f>E25/E$5</f>
        <v>0</v>
      </c>
      <c r="G25" s="1054">
        <f>'월계획 '!D134/1000</f>
        <v>0</v>
      </c>
      <c r="H25" s="1053" t="e">
        <f>G25/G$5</f>
        <v>#DIV/0!</v>
      </c>
      <c r="I25" s="1019">
        <f>'월계획 '!F102/1000</f>
        <v>0</v>
      </c>
      <c r="J25" s="1055">
        <f t="shared" si="4"/>
        <v>0</v>
      </c>
      <c r="K25" s="1049">
        <f>'월계획 '!F134/1000</f>
        <v>17.179297119999998</v>
      </c>
      <c r="L25" s="1056">
        <f t="shared" si="0"/>
        <v>1.0055105961731788E-3</v>
      </c>
      <c r="M25" s="1057">
        <f t="shared" ref="M25:N30" si="9">K25-I25</f>
        <v>17.179297119999998</v>
      </c>
      <c r="N25" s="1053">
        <f t="shared" si="9"/>
        <v>1.0055105961731788E-3</v>
      </c>
      <c r="O25" s="1053" t="e">
        <f t="shared" si="8"/>
        <v>#DIV/0!</v>
      </c>
      <c r="P25" s="1067"/>
      <c r="Q25" s="977"/>
    </row>
    <row r="26" spans="1:19" s="987" customFormat="1" ht="18.600000000000001" hidden="1" customHeight="1" outlineLevel="1">
      <c r="A26"/>
      <c r="B26" s="1068" t="s">
        <v>783</v>
      </c>
      <c r="C26" s="1069">
        <v>1625.01168260033</v>
      </c>
      <c r="D26" s="1070">
        <f t="shared" si="2"/>
        <v>1.5533394712981994E-2</v>
      </c>
      <c r="E26" s="1071">
        <f>'월계획 '!D103/1000</f>
        <v>106.13954067039036</v>
      </c>
      <c r="F26" s="1070">
        <f>E26/E$5</f>
        <v>1.1525016173909608E-2</v>
      </c>
      <c r="G26" s="1072">
        <f>'월계획 '!D135/1000</f>
        <v>0</v>
      </c>
      <c r="H26" s="1070" t="e">
        <f>G26/G$5</f>
        <v>#DIV/0!</v>
      </c>
      <c r="I26" s="1071">
        <f>'월계획 '!F103/1000</f>
        <v>305.45831656681628</v>
      </c>
      <c r="J26" s="1073">
        <f t="shared" si="4"/>
        <v>1.1614516355686465E-2</v>
      </c>
      <c r="K26" s="2111">
        <f>'월계획 '!F135/1000</f>
        <v>335.79798367999996</v>
      </c>
      <c r="L26" s="1074">
        <f t="shared" si="0"/>
        <v>1.9654379827376087E-2</v>
      </c>
      <c r="M26" s="1075">
        <f t="shared" si="9"/>
        <v>30.33966711318368</v>
      </c>
      <c r="N26" s="1070">
        <f t="shared" si="9"/>
        <v>8.0398634716896226E-3</v>
      </c>
      <c r="O26" s="1070">
        <f t="shared" si="8"/>
        <v>1.0993250648867081</v>
      </c>
      <c r="P26" s="1067"/>
      <c r="Q26" s="977"/>
    </row>
    <row r="27" spans="1:19" s="987" customFormat="1" ht="18.600000000000001" hidden="1" customHeight="1" outlineLevel="1">
      <c r="B27" s="1058" t="s">
        <v>784</v>
      </c>
      <c r="C27" s="1076">
        <v>32.785407262394699</v>
      </c>
      <c r="D27" s="1077">
        <f t="shared" si="2"/>
        <v>3.1339385266308719E-4</v>
      </c>
      <c r="E27" s="1078">
        <f>SUM('월계획 '!D104:D105)/1000</f>
        <v>6.9110173507284145</v>
      </c>
      <c r="F27" s="1077">
        <f>E27/E$5</f>
        <v>7.5042332237579268E-4</v>
      </c>
      <c r="G27" s="1079">
        <f>SUM('월계획 '!D136:D137)/1000</f>
        <v>0</v>
      </c>
      <c r="H27" s="1077" t="e">
        <f>G27/G$5</f>
        <v>#DIV/0!</v>
      </c>
      <c r="I27" s="1078">
        <f>SUM('월계획 '!F104:F105)/1000</f>
        <v>23.543356542439927</v>
      </c>
      <c r="J27" s="1080">
        <f t="shared" si="4"/>
        <v>8.9519480989515916E-4</v>
      </c>
      <c r="K27" s="2112">
        <f>SUM('월계획 '!F136:F137)/1000</f>
        <v>18.42290624</v>
      </c>
      <c r="L27" s="1081">
        <f t="shared" si="0"/>
        <v>1.0782994966108937E-3</v>
      </c>
      <c r="M27" s="1082">
        <f t="shared" si="9"/>
        <v>-5.1204503024399273</v>
      </c>
      <c r="N27" s="1077">
        <f t="shared" si="9"/>
        <v>1.8310468671573453E-4</v>
      </c>
      <c r="O27" s="1077">
        <f t="shared" si="8"/>
        <v>0.78250975840213532</v>
      </c>
      <c r="P27" s="1083"/>
      <c r="Q27" s="977"/>
    </row>
    <row r="28" spans="1:19" ht="18.600000000000001" customHeight="1" collapsed="1">
      <c r="B28" s="1084" t="s">
        <v>785</v>
      </c>
      <c r="C28" s="1085">
        <f>C21-C24</f>
        <v>-1350.5970898627247</v>
      </c>
      <c r="D28" s="1086">
        <f t="shared" si="2"/>
        <v>-1.2910281150392422E-2</v>
      </c>
      <c r="E28" s="1087">
        <f>E21-E24</f>
        <v>-87.450558021118781</v>
      </c>
      <c r="F28" s="1086">
        <f t="shared" si="7"/>
        <v>-9.4956986740755579E-3</v>
      </c>
      <c r="G28" s="1087">
        <f>G21-G24</f>
        <v>0</v>
      </c>
      <c r="H28" s="1086" t="e">
        <f t="shared" si="7"/>
        <v>#DIV/0!</v>
      </c>
      <c r="I28" s="1087">
        <f>I21-I24</f>
        <v>-252.20167310925621</v>
      </c>
      <c r="J28" s="1088">
        <f t="shared" si="4"/>
        <v>-9.5895259627616358E-3</v>
      </c>
      <c r="K28" s="2113">
        <f>K21-K24</f>
        <v>-174.19603456844283</v>
      </c>
      <c r="L28" s="1089">
        <f t="shared" si="0"/>
        <v>-1.0195758146938587E-2</v>
      </c>
      <c r="M28" s="1090">
        <f t="shared" si="9"/>
        <v>78.005638540813379</v>
      </c>
      <c r="N28" s="1091">
        <f t="shared" si="9"/>
        <v>-6.0623218417695142E-4</v>
      </c>
      <c r="O28" s="1086">
        <f t="shared" si="8"/>
        <v>0.69070134397157401</v>
      </c>
      <c r="P28" s="1092"/>
      <c r="Q28" s="977"/>
    </row>
    <row r="29" spans="1:19" ht="18.600000000000001" customHeight="1" thickBot="1">
      <c r="A29" s="987"/>
      <c r="B29" s="1093" t="s">
        <v>138</v>
      </c>
      <c r="C29" s="979">
        <f>C20+C28</f>
        <v>5611.7573390769276</v>
      </c>
      <c r="D29" s="980">
        <f t="shared" si="2"/>
        <v>5.3642470829420329E-2</v>
      </c>
      <c r="E29" s="981">
        <f>(E20+E28)</f>
        <v>599.79087767067188</v>
      </c>
      <c r="F29" s="980">
        <f t="shared" si="7"/>
        <v>6.5127468259774876E-2</v>
      </c>
      <c r="G29" s="981">
        <f>G20+G28</f>
        <v>0</v>
      </c>
      <c r="H29" s="980" t="e">
        <f t="shared" si="7"/>
        <v>#DIV/0!</v>
      </c>
      <c r="I29" s="981">
        <f>I20+I28</f>
        <v>1639.6469475673284</v>
      </c>
      <c r="J29" s="982">
        <f t="shared" si="4"/>
        <v>6.2344697319467096E-2</v>
      </c>
      <c r="K29" s="2114">
        <f>K20+K28</f>
        <v>946.95984944000429</v>
      </c>
      <c r="L29" s="1094">
        <f t="shared" si="0"/>
        <v>5.5425909227331788E-2</v>
      </c>
      <c r="M29" s="984">
        <f t="shared" si="9"/>
        <v>-692.68709812732413</v>
      </c>
      <c r="N29" s="985">
        <f t="shared" si="9"/>
        <v>-6.9187880921353084E-3</v>
      </c>
      <c r="O29" s="980">
        <f>-K29/I29</f>
        <v>-0.57753887252677583</v>
      </c>
      <c r="P29" s="1095"/>
      <c r="Q29" s="977"/>
    </row>
    <row r="30" spans="1:19" ht="18.600000000000001" customHeight="1" thickTop="1">
      <c r="B30" s="1096" t="s">
        <v>786</v>
      </c>
      <c r="C30" s="1097">
        <f>C29+C25-C22</f>
        <v>5611.7573390769276</v>
      </c>
      <c r="D30" s="1098">
        <f>C30/C$5</f>
        <v>5.3642470829420329E-2</v>
      </c>
      <c r="E30" s="1097">
        <f>E29+E25-E22</f>
        <v>599.79087767067188</v>
      </c>
      <c r="F30" s="1098">
        <f>E30/E$5</f>
        <v>6.5127468259774876E-2</v>
      </c>
      <c r="G30" s="1099">
        <f>G29+G25-G22</f>
        <v>0</v>
      </c>
      <c r="H30" s="1100" t="e">
        <f>G30/G$5</f>
        <v>#DIV/0!</v>
      </c>
      <c r="I30" s="1097">
        <f>I29+I25-I22</f>
        <v>1639.6469475673284</v>
      </c>
      <c r="J30" s="1101">
        <f>I30/I$5</f>
        <v>6.2344697319467096E-2</v>
      </c>
      <c r="K30" s="2115">
        <f>K29+K25-K22</f>
        <v>850.10954528000434</v>
      </c>
      <c r="L30" s="1102">
        <f t="shared" si="0"/>
        <v>4.9757225206371374E-2</v>
      </c>
      <c r="M30" s="1103">
        <f t="shared" si="9"/>
        <v>-789.53740228732408</v>
      </c>
      <c r="N30" s="1104">
        <f t="shared" si="9"/>
        <v>-1.2587472113095723E-2</v>
      </c>
      <c r="O30" s="1100">
        <f>-K30/I30</f>
        <v>-0.5184710931467742</v>
      </c>
      <c r="P30" s="1105"/>
      <c r="Q30" s="977"/>
    </row>
    <row r="31" spans="1:19">
      <c r="A31" s="987"/>
      <c r="B31" s="1106" t="s">
        <v>787</v>
      </c>
    </row>
    <row r="33" spans="3:15">
      <c r="C33" s="1042"/>
      <c r="D33" s="1014"/>
      <c r="E33" s="1042"/>
      <c r="F33" s="1014"/>
      <c r="G33" s="1042"/>
      <c r="H33" s="1014"/>
      <c r="I33" s="1042"/>
      <c r="J33" s="1014"/>
      <c r="K33" s="1042"/>
      <c r="L33" s="1014"/>
      <c r="M33" s="1042"/>
      <c r="N33" s="1014"/>
      <c r="O33" s="1014"/>
    </row>
    <row r="36" spans="3:15">
      <c r="C36" s="2" t="s">
        <v>2084</v>
      </c>
      <c r="D36" s="2"/>
      <c r="E36" s="2"/>
      <c r="F36" s="2"/>
    </row>
    <row r="37" spans="3:15">
      <c r="C37" s="2" t="s">
        <v>2085</v>
      </c>
      <c r="D37" s="2"/>
      <c r="E37" s="2"/>
      <c r="F37" s="2"/>
    </row>
    <row r="38" spans="3:15">
      <c r="C38" s="2" t="s">
        <v>2086</v>
      </c>
      <c r="D38" s="2"/>
      <c r="E38" s="1873">
        <f>K5</f>
        <v>17085.147770080002</v>
      </c>
      <c r="F38" s="2"/>
      <c r="G38" s="1125"/>
    </row>
    <row r="39" spans="3:15">
      <c r="C39" s="2" t="s">
        <v>2087</v>
      </c>
      <c r="D39" s="2"/>
      <c r="E39" s="1874">
        <f>N11</f>
        <v>7.6455029075968017E-3</v>
      </c>
      <c r="F39" s="2"/>
      <c r="G39" s="1442"/>
    </row>
    <row r="40" spans="3:15">
      <c r="C40" s="1875" t="s">
        <v>2088</v>
      </c>
      <c r="D40" s="1875"/>
      <c r="E40" s="1876">
        <f>E38*E39</f>
        <v>130.62454695286766</v>
      </c>
      <c r="F40" s="2"/>
    </row>
    <row r="41" spans="3:15">
      <c r="C41" s="2"/>
      <c r="D41" s="1875"/>
      <c r="E41" s="1876"/>
      <c r="F41" s="2"/>
    </row>
    <row r="42" spans="3:15">
      <c r="C42" s="2" t="s">
        <v>2089</v>
      </c>
      <c r="D42" s="2"/>
      <c r="E42" s="2"/>
      <c r="F42" s="1877" t="s">
        <v>2090</v>
      </c>
    </row>
    <row r="43" spans="3:15">
      <c r="C43" s="1878"/>
      <c r="D43" s="1879" t="s">
        <v>2091</v>
      </c>
      <c r="E43" s="1879"/>
      <c r="F43" s="1880"/>
      <c r="G43" s="1881" t="s">
        <v>2092</v>
      </c>
    </row>
    <row r="44" spans="3:15">
      <c r="C44" s="1882" t="s">
        <v>2315</v>
      </c>
      <c r="D44" s="1886"/>
      <c r="E44" s="1886"/>
      <c r="F44" s="1884"/>
      <c r="G44" s="2063">
        <v>52</v>
      </c>
      <c r="H44" s="1356">
        <f>G44/$E$38</f>
        <v>3.043579177644801E-3</v>
      </c>
    </row>
    <row r="45" spans="3:15">
      <c r="C45" s="1882" t="s">
        <v>2314</v>
      </c>
      <c r="D45" s="1883"/>
      <c r="E45" s="1883"/>
      <c r="F45" s="1884"/>
      <c r="G45" s="2063">
        <v>51</v>
      </c>
      <c r="H45" s="1356">
        <f>G45/$E$38</f>
        <v>2.9850488088439394E-3</v>
      </c>
    </row>
    <row r="46" spans="3:15">
      <c r="C46" s="2064" t="s">
        <v>2316</v>
      </c>
      <c r="D46" s="1883"/>
      <c r="E46" s="1883"/>
      <c r="F46" s="1884"/>
      <c r="G46" s="2063">
        <v>45</v>
      </c>
      <c r="H46" s="1356">
        <f t="shared" ref="H46:H47" si="10">G46/$E$38</f>
        <v>2.6338665960387703E-3</v>
      </c>
    </row>
    <row r="47" spans="3:15">
      <c r="C47" s="1882" t="s">
        <v>2318</v>
      </c>
      <c r="D47" s="1883"/>
      <c r="E47" s="1883"/>
      <c r="F47" s="1884"/>
      <c r="G47" s="2063">
        <v>-28.683291339305679</v>
      </c>
      <c r="H47" s="1356">
        <f t="shared" si="10"/>
        <v>-1.6788436205121197E-3</v>
      </c>
    </row>
    <row r="48" spans="3:15">
      <c r="C48" s="1882"/>
      <c r="D48" s="1883"/>
      <c r="E48" s="1883"/>
      <c r="F48" s="1884"/>
      <c r="G48" s="1893"/>
    </row>
    <row r="49" spans="2:16">
      <c r="C49" s="1882"/>
      <c r="D49" s="1883"/>
      <c r="E49" s="1883"/>
      <c r="F49" s="1884"/>
      <c r="G49" s="1893"/>
    </row>
    <row r="50" spans="2:16">
      <c r="C50" s="1882"/>
      <c r="D50" s="1883"/>
      <c r="E50" s="1883"/>
      <c r="F50" s="1884"/>
      <c r="G50" s="1893"/>
    </row>
    <row r="51" spans="2:16">
      <c r="C51" s="1887" t="s">
        <v>2093</v>
      </c>
      <c r="D51" s="1883"/>
      <c r="E51" s="1883"/>
      <c r="F51" s="1884"/>
      <c r="G51" s="1885"/>
    </row>
    <row r="52" spans="2:16">
      <c r="C52" s="1888"/>
      <c r="D52" s="1889"/>
      <c r="E52" s="1889"/>
      <c r="F52" s="1890"/>
      <c r="G52" s="1891"/>
    </row>
    <row r="53" spans="2:16">
      <c r="C53" s="2259" t="s">
        <v>2094</v>
      </c>
      <c r="D53" s="2260"/>
      <c r="E53" s="2260"/>
      <c r="F53" s="1880"/>
      <c r="G53" s="1892">
        <f>SUM(G44:G52)</f>
        <v>119.31670866069432</v>
      </c>
    </row>
    <row r="54" spans="2:16">
      <c r="C54" s="2273" t="s">
        <v>2095</v>
      </c>
      <c r="D54" s="2260"/>
      <c r="E54" s="2260"/>
      <c r="F54" s="1880"/>
      <c r="G54" s="1892">
        <f>E40-G53</f>
        <v>11.307838292173344</v>
      </c>
    </row>
    <row r="56" spans="2:16">
      <c r="C56" s="2064" t="s">
        <v>2317</v>
      </c>
      <c r="D56" s="1883"/>
      <c r="E56" s="1883"/>
      <c r="F56" s="1884"/>
      <c r="G56" s="2063">
        <v>41</v>
      </c>
      <c r="H56" s="1356">
        <f t="shared" ref="H56" si="11">G56/$E$38</f>
        <v>2.399745120835324E-3</v>
      </c>
    </row>
    <row r="60" spans="2:16" ht="17.25" thickBot="1">
      <c r="B60" s="2263" t="s">
        <v>2096</v>
      </c>
      <c r="C60" s="2265" t="s">
        <v>2097</v>
      </c>
      <c r="D60" s="2265"/>
      <c r="E60" s="2266" t="s">
        <v>2412</v>
      </c>
      <c r="F60" s="2267"/>
      <c r="G60" s="2267"/>
      <c r="H60" s="2268"/>
      <c r="I60" s="2269" t="s">
        <v>2098</v>
      </c>
      <c r="J60" s="2270"/>
      <c r="K60" s="2271"/>
      <c r="L60" s="2271"/>
      <c r="M60" s="2270"/>
      <c r="N60" s="2270"/>
      <c r="O60" s="2272"/>
      <c r="P60" s="1894" t="s">
        <v>2099</v>
      </c>
    </row>
    <row r="61" spans="2:16">
      <c r="B61" s="2264"/>
      <c r="C61" s="1895" t="s">
        <v>0</v>
      </c>
      <c r="D61" s="1896" t="s">
        <v>1</v>
      </c>
      <c r="E61" s="1895" t="s">
        <v>2100</v>
      </c>
      <c r="F61" s="1896" t="s">
        <v>1</v>
      </c>
      <c r="G61" s="1895" t="s">
        <v>2101</v>
      </c>
      <c r="H61" s="1896" t="s">
        <v>1</v>
      </c>
      <c r="I61" s="1897" t="s">
        <v>2100</v>
      </c>
      <c r="J61" s="1898" t="s">
        <v>1</v>
      </c>
      <c r="K61" s="1899" t="s">
        <v>2101</v>
      </c>
      <c r="L61" s="1900" t="s">
        <v>1</v>
      </c>
      <c r="M61" s="1901" t="s">
        <v>2102</v>
      </c>
      <c r="N61" s="1902" t="s">
        <v>2103</v>
      </c>
      <c r="O61" s="1903" t="s">
        <v>2104</v>
      </c>
      <c r="P61" s="1903" t="s">
        <v>2105</v>
      </c>
    </row>
    <row r="62" spans="2:16" ht="18.600000000000001" customHeight="1">
      <c r="B62" s="1904" t="s">
        <v>136</v>
      </c>
      <c r="C62" s="1905">
        <f>C5</f>
        <v>104614.07262394683</v>
      </c>
      <c r="D62" s="1906">
        <f t="shared" ref="D62:O62" si="12">D5</f>
        <v>1</v>
      </c>
      <c r="E62" s="1905">
        <f t="shared" si="12"/>
        <v>9209.4916891023204</v>
      </c>
      <c r="F62" s="1907">
        <f t="shared" si="12"/>
        <v>1</v>
      </c>
      <c r="G62" s="1905">
        <f t="shared" si="12"/>
        <v>0</v>
      </c>
      <c r="H62" s="1907" t="e">
        <f t="shared" si="12"/>
        <v>#DIV/0!</v>
      </c>
      <c r="I62" s="1905">
        <f t="shared" si="12"/>
        <v>26299.701788035622</v>
      </c>
      <c r="J62" s="1908">
        <f t="shared" si="12"/>
        <v>1</v>
      </c>
      <c r="K62" s="1909">
        <f t="shared" si="12"/>
        <v>17085.147770080002</v>
      </c>
      <c r="L62" s="1910">
        <f t="shared" si="12"/>
        <v>1</v>
      </c>
      <c r="M62" s="1911">
        <f t="shared" si="12"/>
        <v>-9214.5540179556192</v>
      </c>
      <c r="N62" s="1912">
        <f t="shared" si="12"/>
        <v>0</v>
      </c>
      <c r="O62" s="1913">
        <f t="shared" si="12"/>
        <v>0.64963275659089237</v>
      </c>
      <c r="P62" s="1914" t="str">
        <f>P5</f>
        <v>계획 대비 실적 100% 달성</v>
      </c>
    </row>
    <row r="63" spans="2:16" ht="18.600000000000001" customHeight="1">
      <c r="B63" s="988" t="s">
        <v>763</v>
      </c>
      <c r="C63" s="1915">
        <f>C6</f>
        <v>103134.64514176</v>
      </c>
      <c r="D63" s="1916">
        <f t="shared" ref="D63:P63" si="13">D6</f>
        <v>0.98585823642001891</v>
      </c>
      <c r="E63" s="1915">
        <f t="shared" si="13"/>
        <v>9082.5158467199999</v>
      </c>
      <c r="F63" s="1917">
        <f t="shared" si="13"/>
        <v>0.98621250263653837</v>
      </c>
      <c r="G63" s="1915">
        <f t="shared" si="13"/>
        <v>0</v>
      </c>
      <c r="H63" s="1917" t="e">
        <f t="shared" si="13"/>
        <v>#DIV/0!</v>
      </c>
      <c r="I63" s="1915">
        <f t="shared" si="13"/>
        <v>25927.07294016</v>
      </c>
      <c r="J63" s="1918">
        <f t="shared" si="13"/>
        <v>0.98583144208710616</v>
      </c>
      <c r="K63" s="1919">
        <f t="shared" si="13"/>
        <v>16477.453435120002</v>
      </c>
      <c r="L63" s="1920">
        <f t="shared" si="13"/>
        <v>0.96443142645659685</v>
      </c>
      <c r="M63" s="1921">
        <f t="shared" si="13"/>
        <v>-9449.6195050399983</v>
      </c>
      <c r="N63" s="1922">
        <f t="shared" si="13"/>
        <v>-2.1400015630509306E-2</v>
      </c>
      <c r="O63" s="1917">
        <f t="shared" si="13"/>
        <v>0.63553080107230631</v>
      </c>
      <c r="P63" s="1923" t="str">
        <f t="shared" si="13"/>
        <v>• AI3 17%(7.7억), BI3 7%(1억), QXI 6%(3.6억) 계획대비↑</v>
      </c>
    </row>
    <row r="64" spans="2:16" ht="18.600000000000001" customHeight="1">
      <c r="B64" s="988" t="s">
        <v>764</v>
      </c>
      <c r="C64" s="1915">
        <f>C7</f>
        <v>1076.84561904</v>
      </c>
      <c r="D64" s="1916">
        <f t="shared" ref="D64:O64" si="14">D7</f>
        <v>1.0293506332660478E-2</v>
      </c>
      <c r="E64" s="1915">
        <f t="shared" si="14"/>
        <v>92.084602559999993</v>
      </c>
      <c r="F64" s="1917">
        <f t="shared" si="14"/>
        <v>9.9988800325391015E-3</v>
      </c>
      <c r="G64" s="1915">
        <f t="shared" si="14"/>
        <v>0</v>
      </c>
      <c r="H64" s="1917" t="e">
        <f t="shared" si="14"/>
        <v>#DIV/0!</v>
      </c>
      <c r="I64" s="1915">
        <f t="shared" si="14"/>
        <v>272.5202208</v>
      </c>
      <c r="J64" s="1918">
        <f t="shared" si="14"/>
        <v>1.0362103076164008E-2</v>
      </c>
      <c r="K64" s="1919">
        <f t="shared" si="14"/>
        <v>479.81837895999956</v>
      </c>
      <c r="L64" s="1920">
        <f t="shared" si="14"/>
        <v>2.8083946677960325E-2</v>
      </c>
      <c r="M64" s="1921">
        <f t="shared" si="14"/>
        <v>207.29815815999956</v>
      </c>
      <c r="N64" s="1922">
        <f t="shared" si="14"/>
        <v>1.7721843601796315E-2</v>
      </c>
      <c r="O64" s="1917">
        <f t="shared" si="14"/>
        <v>1.7606707405104214</v>
      </c>
      <c r="P64" s="1924" t="str">
        <f>P7</f>
        <v>• BN7I -28%(3.3억), PS7 -34%(7억), SU2I -18%(3.4억)↓</v>
      </c>
    </row>
    <row r="65" spans="2:16" ht="18.600000000000001" customHeight="1">
      <c r="B65" s="1925" t="s">
        <v>765</v>
      </c>
      <c r="C65" s="1915">
        <f>C8+C9</f>
        <v>402.58186314682399</v>
      </c>
      <c r="D65" s="1916">
        <f t="shared" ref="D65:O65" si="15">D8+D9</f>
        <v>3.8482572473205715E-3</v>
      </c>
      <c r="E65" s="1915">
        <f t="shared" si="15"/>
        <v>34.89123982232168</v>
      </c>
      <c r="F65" s="1917">
        <f t="shared" si="15"/>
        <v>3.7886173309227061E-3</v>
      </c>
      <c r="G65" s="1915">
        <f t="shared" si="15"/>
        <v>0</v>
      </c>
      <c r="H65" s="1917" t="e">
        <f t="shared" si="15"/>
        <v>#DIV/0!</v>
      </c>
      <c r="I65" s="1915">
        <f t="shared" si="15"/>
        <v>100.10862707561927</v>
      </c>
      <c r="J65" s="1918">
        <f t="shared" si="15"/>
        <v>3.8064548367297891E-3</v>
      </c>
      <c r="K65" s="1919">
        <f t="shared" si="15"/>
        <v>127.875956</v>
      </c>
      <c r="L65" s="1920">
        <f t="shared" si="15"/>
        <v>7.4846268654427455E-3</v>
      </c>
      <c r="M65" s="1921">
        <f t="shared" si="15"/>
        <v>27.767328924380735</v>
      </c>
      <c r="N65" s="1922">
        <f t="shared" si="15"/>
        <v>3.6781720287129564E-3</v>
      </c>
      <c r="O65" s="1917">
        <f t="shared" si="15"/>
        <v>0.68512118157606616</v>
      </c>
      <c r="P65" s="998"/>
    </row>
    <row r="66" spans="2:16" ht="18.600000000000001" customHeight="1">
      <c r="B66" s="1904" t="s">
        <v>767</v>
      </c>
      <c r="C66" s="1905">
        <f>C10</f>
        <v>97651.718195007183</v>
      </c>
      <c r="D66" s="1906">
        <f t="shared" ref="D66:O66" si="16">D10</f>
        <v>0.9334472480201873</v>
      </c>
      <c r="E66" s="1905">
        <f t="shared" si="16"/>
        <v>8522.2502534105297</v>
      </c>
      <c r="F66" s="1913">
        <f t="shared" si="16"/>
        <v>0.9253768330661496</v>
      </c>
      <c r="G66" s="1905">
        <f t="shared" si="16"/>
        <v>0</v>
      </c>
      <c r="H66" s="1913" t="e">
        <f t="shared" si="16"/>
        <v>#DIV/0!</v>
      </c>
      <c r="I66" s="1905">
        <f t="shared" si="16"/>
        <v>24407.853167359037</v>
      </c>
      <c r="J66" s="1926">
        <f t="shared" si="16"/>
        <v>0.92806577671777124</v>
      </c>
      <c r="K66" s="1909">
        <f t="shared" si="16"/>
        <v>15963.991886071555</v>
      </c>
      <c r="L66" s="1927">
        <f t="shared" si="16"/>
        <v>0.93437833262572967</v>
      </c>
      <c r="M66" s="1911">
        <f t="shared" si="16"/>
        <v>-8443.8612812874817</v>
      </c>
      <c r="N66" s="1912">
        <f t="shared" si="16"/>
        <v>6.3125559079584281E-3</v>
      </c>
      <c r="O66" s="1913">
        <f t="shared" si="16"/>
        <v>0.65405145534964237</v>
      </c>
      <c r="P66" s="1914"/>
    </row>
    <row r="67" spans="2:16" ht="18.600000000000001" customHeight="1">
      <c r="B67" s="1005" t="s">
        <v>768</v>
      </c>
      <c r="C67" s="1928">
        <f t="shared" ref="C67:P76" si="17">C11</f>
        <v>84123.148514825487</v>
      </c>
      <c r="D67" s="1916">
        <f t="shared" si="17"/>
        <v>0.80412841604227114</v>
      </c>
      <c r="E67" s="1928">
        <f t="shared" si="17"/>
        <v>7424.4874895177454</v>
      </c>
      <c r="F67" s="1929">
        <f t="shared" si="17"/>
        <v>0.80617777182026373</v>
      </c>
      <c r="G67" s="1928">
        <f t="shared" si="17"/>
        <v>0</v>
      </c>
      <c r="H67" s="1929" t="e">
        <f t="shared" si="17"/>
        <v>#DIV/0!</v>
      </c>
      <c r="I67" s="1928">
        <f t="shared" si="17"/>
        <v>21226.141179655613</v>
      </c>
      <c r="J67" s="1930">
        <f t="shared" si="17"/>
        <v>0.80708676283591563</v>
      </c>
      <c r="K67" s="1931">
        <f t="shared" si="17"/>
        <v>13919.82115328</v>
      </c>
      <c r="L67" s="1932">
        <f t="shared" si="17"/>
        <v>0.81473226574351243</v>
      </c>
      <c r="M67" s="1933">
        <f t="shared" si="17"/>
        <v>-7306.3200263756135</v>
      </c>
      <c r="N67" s="1934">
        <f t="shared" si="17"/>
        <v>7.6455029075968017E-3</v>
      </c>
      <c r="O67" s="1935">
        <f t="shared" si="17"/>
        <v>0.65578670354937518</v>
      </c>
      <c r="P67" s="1936" t="str">
        <f t="shared" si="17"/>
        <v>계획 대비 실적 재료비 0.7% ↑</v>
      </c>
    </row>
    <row r="68" spans="2:16" ht="66" customHeight="1">
      <c r="B68" s="988" t="s">
        <v>769</v>
      </c>
      <c r="C68" s="1915">
        <f t="shared" si="17"/>
        <v>84123.148514825487</v>
      </c>
      <c r="D68" s="1916">
        <f t="shared" si="17"/>
        <v>0.80412841604227114</v>
      </c>
      <c r="E68" s="1915">
        <f t="shared" si="17"/>
        <v>7424.4874895177454</v>
      </c>
      <c r="F68" s="1917">
        <f t="shared" si="17"/>
        <v>0.80617777182026373</v>
      </c>
      <c r="G68" s="1915">
        <f t="shared" si="17"/>
        <v>0</v>
      </c>
      <c r="H68" s="1917" t="e">
        <f t="shared" si="17"/>
        <v>#DIV/0!</v>
      </c>
      <c r="I68" s="1915">
        <f t="shared" si="17"/>
        <v>21226.141179655613</v>
      </c>
      <c r="J68" s="1918">
        <f t="shared" si="17"/>
        <v>0.80708676283591563</v>
      </c>
      <c r="K68" s="1919">
        <f t="shared" si="17"/>
        <v>13883.38360128</v>
      </c>
      <c r="L68" s="1920">
        <f t="shared" si="17"/>
        <v>0.81259956238675191</v>
      </c>
      <c r="M68" s="1921">
        <f t="shared" si="17"/>
        <v>-7342.7575783756129</v>
      </c>
      <c r="N68" s="1922">
        <f t="shared" si="17"/>
        <v>5.5127995508362782E-3</v>
      </c>
      <c r="O68" s="1917">
        <f t="shared" si="17"/>
        <v>0.65407006783628929</v>
      </c>
      <c r="P68" s="998" t="str">
        <f t="shared" si="17"/>
        <v>• 리어 단가소급 (22년 M2EL 차종)    52백만 (0.30%)
• 전년도 인보이스 (모비스)             51백만 (0.30%)
• KD 환율변경                             45백만 (0.26%)
• 직구매 코일 가격 변동               -29백만 (-0.17%)</v>
      </c>
    </row>
    <row r="69" spans="2:16" ht="18.600000000000001" customHeight="1">
      <c r="B69" s="1925" t="s">
        <v>512</v>
      </c>
      <c r="C69" s="1915">
        <f t="shared" si="17"/>
        <v>0</v>
      </c>
      <c r="D69" s="1916">
        <f t="shared" si="17"/>
        <v>0</v>
      </c>
      <c r="E69" s="1915">
        <f t="shared" si="17"/>
        <v>0</v>
      </c>
      <c r="F69" s="1917">
        <f t="shared" si="17"/>
        <v>0</v>
      </c>
      <c r="G69" s="1915">
        <f t="shared" si="17"/>
        <v>0</v>
      </c>
      <c r="H69" s="1917" t="e">
        <f t="shared" si="17"/>
        <v>#DIV/0!</v>
      </c>
      <c r="I69" s="1915">
        <f t="shared" si="17"/>
        <v>0</v>
      </c>
      <c r="J69" s="1918">
        <f t="shared" si="17"/>
        <v>0</v>
      </c>
      <c r="K69" s="1919">
        <f t="shared" si="17"/>
        <v>-36.437551999999997</v>
      </c>
      <c r="L69" s="1920">
        <f t="shared" si="17"/>
        <v>-2.1327033567605704E-3</v>
      </c>
      <c r="M69" s="1921">
        <f t="shared" si="17"/>
        <v>-36.437551999999997</v>
      </c>
      <c r="N69" s="1922">
        <f t="shared" si="17"/>
        <v>-2.1327033567605704E-3</v>
      </c>
      <c r="O69" s="1937">
        <f t="shared" si="17"/>
        <v>0</v>
      </c>
      <c r="P69" s="1938"/>
    </row>
    <row r="70" spans="2:16" ht="18.600000000000001" customHeight="1">
      <c r="B70" s="1005" t="s">
        <v>771</v>
      </c>
      <c r="C70" s="1939">
        <f t="shared" si="17"/>
        <v>4228.2976941718362</v>
      </c>
      <c r="D70" s="1916">
        <f t="shared" si="17"/>
        <v>4.0418058375101935E-2</v>
      </c>
      <c r="E70" s="1939">
        <f t="shared" si="17"/>
        <v>332.22012080624165</v>
      </c>
      <c r="F70" s="1940">
        <f t="shared" si="17"/>
        <v>3.6073665303304511E-2</v>
      </c>
      <c r="G70" s="1939">
        <f t="shared" si="17"/>
        <v>0</v>
      </c>
      <c r="H70" s="1940" t="e">
        <f t="shared" si="17"/>
        <v>#DIV/0!</v>
      </c>
      <c r="I70" s="1939">
        <f t="shared" si="17"/>
        <v>973.40708526113735</v>
      </c>
      <c r="J70" s="1941">
        <f t="shared" si="17"/>
        <v>3.7012095920569109E-2</v>
      </c>
      <c r="K70" s="1942">
        <f t="shared" si="17"/>
        <v>641.47117376000006</v>
      </c>
      <c r="L70" s="1943">
        <f t="shared" si="17"/>
        <v>3.7545544375294351E-2</v>
      </c>
      <c r="M70" s="1944">
        <f t="shared" si="17"/>
        <v>-331.9359115011373</v>
      </c>
      <c r="N70" s="1945">
        <f t="shared" si="17"/>
        <v>5.3344845472524244E-4</v>
      </c>
      <c r="O70" s="1946">
        <f t="shared" si="17"/>
        <v>0.65899579268822728</v>
      </c>
      <c r="P70" s="1947" t="str">
        <f t="shared" si="17"/>
        <v>계획 대비 실적 0.0%</v>
      </c>
    </row>
    <row r="71" spans="2:16" ht="18.600000000000001" customHeight="1">
      <c r="B71" s="988" t="s">
        <v>772</v>
      </c>
      <c r="C71" s="1915">
        <f t="shared" si="17"/>
        <v>2846.6259220296206</v>
      </c>
      <c r="D71" s="1916">
        <f t="shared" si="17"/>
        <v>2.7210736095346407E-2</v>
      </c>
      <c r="E71" s="1915">
        <f t="shared" si="17"/>
        <v>222.21473863956891</v>
      </c>
      <c r="F71" s="1917">
        <f t="shared" si="17"/>
        <v>2.4128882042699244E-2</v>
      </c>
      <c r="G71" s="1915">
        <f t="shared" si="17"/>
        <v>0</v>
      </c>
      <c r="H71" s="1917" t="e">
        <f t="shared" si="17"/>
        <v>#DIV/0!</v>
      </c>
      <c r="I71" s="1915">
        <f t="shared" si="17"/>
        <v>647.97443988699195</v>
      </c>
      <c r="J71" s="1918">
        <f t="shared" si="17"/>
        <v>2.4638090770358903E-2</v>
      </c>
      <c r="K71" s="1919">
        <f t="shared" si="17"/>
        <v>424.69514912000005</v>
      </c>
      <c r="L71" s="1920">
        <f t="shared" si="17"/>
        <v>2.4857563705930497E-2</v>
      </c>
      <c r="M71" s="1921">
        <f t="shared" si="17"/>
        <v>-223.27929076699189</v>
      </c>
      <c r="N71" s="1922">
        <f t="shared" si="17"/>
        <v>2.1947293557159422E-4</v>
      </c>
      <c r="O71" s="1917">
        <f t="shared" si="17"/>
        <v>0.65541960141833333</v>
      </c>
      <c r="P71" s="1923" t="str">
        <f t="shared" si="17"/>
        <v>• 직접직 0.01% ↑(계획 467, 실적 446명→21명↓), 휴일특근 ↑</v>
      </c>
    </row>
    <row r="72" spans="2:16" ht="18.600000000000001" customHeight="1">
      <c r="B72" s="988" t="s">
        <v>773</v>
      </c>
      <c r="C72" s="1915">
        <f t="shared" si="17"/>
        <v>1381.6717721422156</v>
      </c>
      <c r="D72" s="1916">
        <f t="shared" si="17"/>
        <v>1.3207322279755525E-2</v>
      </c>
      <c r="E72" s="1915">
        <f t="shared" si="17"/>
        <v>110.00538216667272</v>
      </c>
      <c r="F72" s="1917">
        <f t="shared" si="17"/>
        <v>1.1944783260605267E-2</v>
      </c>
      <c r="G72" s="1915">
        <f t="shared" si="17"/>
        <v>0</v>
      </c>
      <c r="H72" s="1917" t="e">
        <f t="shared" si="17"/>
        <v>#DIV/0!</v>
      </c>
      <c r="I72" s="1915">
        <f t="shared" si="17"/>
        <v>325.43264537414541</v>
      </c>
      <c r="J72" s="1918">
        <f t="shared" si="17"/>
        <v>1.2374005150210209E-2</v>
      </c>
      <c r="K72" s="1919">
        <f t="shared" si="17"/>
        <v>216.77602464000003</v>
      </c>
      <c r="L72" s="1920">
        <f t="shared" si="17"/>
        <v>1.2687980669363854E-2</v>
      </c>
      <c r="M72" s="1921">
        <f t="shared" si="17"/>
        <v>-108.65662073414538</v>
      </c>
      <c r="N72" s="1922">
        <f t="shared" si="17"/>
        <v>3.1397551915364474E-4</v>
      </c>
      <c r="O72" s="1917">
        <f t="shared" si="17"/>
        <v>0.66611640756192614</v>
      </c>
      <c r="P72" s="1948" t="str">
        <f t="shared" si="17"/>
        <v>• 간접직 0.01% ↓(계획 93, 실적 97명→4명 ↑, 푸네지원)</v>
      </c>
    </row>
    <row r="73" spans="2:16" ht="18.600000000000001" customHeight="1">
      <c r="B73" s="1005" t="s">
        <v>774</v>
      </c>
      <c r="C73" s="1939">
        <f t="shared" si="17"/>
        <v>9300.2719860098568</v>
      </c>
      <c r="D73" s="1916">
        <f t="shared" si="17"/>
        <v>8.8900773602814162E-2</v>
      </c>
      <c r="E73" s="1939">
        <f t="shared" si="17"/>
        <v>765.54264308654274</v>
      </c>
      <c r="F73" s="1940">
        <f t="shared" si="17"/>
        <v>8.3125395942581351E-2</v>
      </c>
      <c r="G73" s="1939">
        <f t="shared" si="17"/>
        <v>0</v>
      </c>
      <c r="H73" s="1940" t="e">
        <f t="shared" si="17"/>
        <v>#DIV/0!</v>
      </c>
      <c r="I73" s="1939">
        <f t="shared" si="17"/>
        <v>2208.3049024422871</v>
      </c>
      <c r="J73" s="1941">
        <f t="shared" si="17"/>
        <v>8.3966917961286511E-2</v>
      </c>
      <c r="K73" s="1942">
        <f t="shared" si="17"/>
        <v>1402.6995590315562</v>
      </c>
      <c r="L73" s="1943">
        <f t="shared" si="17"/>
        <v>8.210052250692286E-2</v>
      </c>
      <c r="M73" s="1944">
        <f t="shared" si="17"/>
        <v>-805.60534341073071</v>
      </c>
      <c r="N73" s="1945">
        <f t="shared" si="17"/>
        <v>-1.8663954543636507E-3</v>
      </c>
      <c r="O73" s="1940">
        <f t="shared" si="17"/>
        <v>0.63519288368206439</v>
      </c>
      <c r="P73" s="1947" t="str">
        <f t="shared" si="17"/>
        <v>계획 대비 실적  -0.2 %↓</v>
      </c>
    </row>
    <row r="74" spans="2:16" ht="25.8" customHeight="1">
      <c r="B74" s="988" t="s">
        <v>775</v>
      </c>
      <c r="C74" s="1915">
        <f t="shared" si="17"/>
        <v>3532.9483791825342</v>
      </c>
      <c r="D74" s="1916">
        <f t="shared" si="17"/>
        <v>3.3771253623614494E-2</v>
      </c>
      <c r="E74" s="1915">
        <f t="shared" si="17"/>
        <v>267.54299265107352</v>
      </c>
      <c r="F74" s="1917">
        <f t="shared" si="17"/>
        <v>2.9050788217514729E-2</v>
      </c>
      <c r="G74" s="1915">
        <f t="shared" si="17"/>
        <v>0</v>
      </c>
      <c r="H74" s="1917" t="e">
        <f t="shared" si="17"/>
        <v>#DIV/0!</v>
      </c>
      <c r="I74" s="1915">
        <f t="shared" si="17"/>
        <v>763.02837795322057</v>
      </c>
      <c r="J74" s="1918">
        <f t="shared" si="17"/>
        <v>2.9012814825920986E-2</v>
      </c>
      <c r="K74" s="1919">
        <f t="shared" si="17"/>
        <v>477.01772575155616</v>
      </c>
      <c r="L74" s="1920">
        <f t="shared" si="17"/>
        <v>2.7920023412786817E-2</v>
      </c>
      <c r="M74" s="1921">
        <f t="shared" si="17"/>
        <v>-286.01065220166441</v>
      </c>
      <c r="N74" s="1922">
        <f t="shared" si="17"/>
        <v>-1.0927914131341684E-3</v>
      </c>
      <c r="O74" s="1917">
        <f t="shared" si="17"/>
        <v>0.62516380718516473</v>
      </c>
      <c r="P74" s="2252" t="s">
        <v>2396</v>
      </c>
    </row>
    <row r="75" spans="2:16" ht="22.8" customHeight="1">
      <c r="B75" s="988" t="s">
        <v>776</v>
      </c>
      <c r="C75" s="1915">
        <f t="shared" si="17"/>
        <v>5767.3236068273227</v>
      </c>
      <c r="D75" s="1916">
        <f t="shared" si="17"/>
        <v>5.5129519979199675E-2</v>
      </c>
      <c r="E75" s="1915">
        <f t="shared" si="17"/>
        <v>497.99965043546928</v>
      </c>
      <c r="F75" s="1917">
        <f t="shared" si="17"/>
        <v>5.4074607725066628E-2</v>
      </c>
      <c r="G75" s="1915">
        <f t="shared" si="17"/>
        <v>0</v>
      </c>
      <c r="H75" s="1917" t="e">
        <f t="shared" si="17"/>
        <v>#DIV/0!</v>
      </c>
      <c r="I75" s="1915">
        <f t="shared" si="17"/>
        <v>1445.2765244890663</v>
      </c>
      <c r="J75" s="1918">
        <f t="shared" si="17"/>
        <v>5.4954103135365515E-2</v>
      </c>
      <c r="K75" s="1919">
        <f t="shared" si="17"/>
        <v>925.68183328000009</v>
      </c>
      <c r="L75" s="1920">
        <f t="shared" si="17"/>
        <v>5.4180499094136046E-2</v>
      </c>
      <c r="M75" s="1921">
        <f t="shared" si="17"/>
        <v>-519.59469120906624</v>
      </c>
      <c r="N75" s="1922">
        <f t="shared" si="17"/>
        <v>-7.7360404122946841E-4</v>
      </c>
      <c r="O75" s="1917">
        <f t="shared" si="17"/>
        <v>0.64048769740257616</v>
      </c>
      <c r="P75" s="2253"/>
    </row>
    <row r="76" spans="2:16" ht="18.600000000000001" customHeight="1">
      <c r="B76" s="1904" t="s">
        <v>777</v>
      </c>
      <c r="C76" s="1905">
        <f t="shared" si="17"/>
        <v>6962.3544289396523</v>
      </c>
      <c r="D76" s="1906">
        <f t="shared" si="17"/>
        <v>6.6552751979812752E-2</v>
      </c>
      <c r="E76" s="1905">
        <f t="shared" si="17"/>
        <v>687.24143569179068</v>
      </c>
      <c r="F76" s="1913">
        <f t="shared" si="17"/>
        <v>7.4623166933850432E-2</v>
      </c>
      <c r="G76" s="1905">
        <f t="shared" si="17"/>
        <v>0</v>
      </c>
      <c r="H76" s="1913" t="e">
        <f t="shared" si="17"/>
        <v>#DIV/0!</v>
      </c>
      <c r="I76" s="1911">
        <f t="shared" si="17"/>
        <v>1891.8486206765847</v>
      </c>
      <c r="J76" s="1926">
        <f t="shared" si="17"/>
        <v>7.1934223282228732E-2</v>
      </c>
      <c r="K76" s="1909">
        <f t="shared" si="17"/>
        <v>1121.1558840084472</v>
      </c>
      <c r="L76" s="1927">
        <f t="shared" si="17"/>
        <v>6.5621667374270373E-2</v>
      </c>
      <c r="M76" s="1911">
        <f t="shared" si="17"/>
        <v>-770.69273666813751</v>
      </c>
      <c r="N76" s="1912">
        <f t="shared" si="17"/>
        <v>-6.3125559079583587E-3</v>
      </c>
      <c r="O76" s="1913">
        <f t="shared" si="17"/>
        <v>-0.59262452172705371</v>
      </c>
      <c r="P76" s="1914" t="str">
        <f t="shared" si="17"/>
        <v>* 영업이익 0.5% ↓</v>
      </c>
    </row>
    <row r="77" spans="2:16" ht="18.600000000000001" customHeight="1">
      <c r="B77" s="988" t="s">
        <v>778</v>
      </c>
      <c r="C77" s="1915">
        <f>C21</f>
        <v>307.2</v>
      </c>
      <c r="D77" s="1916">
        <f t="shared" ref="D77:P77" si="18">D21</f>
        <v>2.9365074152526583E-3</v>
      </c>
      <c r="E77" s="1915">
        <f t="shared" si="18"/>
        <v>25.6</v>
      </c>
      <c r="F77" s="1917">
        <f t="shared" si="18"/>
        <v>2.7797408222098433E-3</v>
      </c>
      <c r="G77" s="1915">
        <f t="shared" si="18"/>
        <v>0</v>
      </c>
      <c r="H77" s="1917" t="e">
        <f t="shared" si="18"/>
        <v>#DIV/0!</v>
      </c>
      <c r="I77" s="1915">
        <f t="shared" si="18"/>
        <v>76.8</v>
      </c>
      <c r="J77" s="1918">
        <f t="shared" si="18"/>
        <v>2.9201852028199879E-3</v>
      </c>
      <c r="K77" s="1919">
        <f t="shared" si="18"/>
        <v>197.20415247155711</v>
      </c>
      <c r="L77" s="1920">
        <f t="shared" si="18"/>
        <v>1.1542431773221572E-2</v>
      </c>
      <c r="M77" s="1921">
        <f t="shared" si="18"/>
        <v>120.40415247155711</v>
      </c>
      <c r="N77" s="1922">
        <f t="shared" si="18"/>
        <v>8.6222465704015837E-3</v>
      </c>
      <c r="O77" s="1917">
        <f t="shared" si="18"/>
        <v>2.5677624019734</v>
      </c>
      <c r="P77" s="1923" t="str">
        <f t="shared" si="18"/>
        <v>임대수익 0.5억, 외환차익 1억, 이자수익 0.2억</v>
      </c>
    </row>
    <row r="78" spans="2:16" ht="18.600000000000001" customHeight="1">
      <c r="B78" s="988" t="s">
        <v>781</v>
      </c>
      <c r="C78" s="1915">
        <f>C24</f>
        <v>1657.7970898627248</v>
      </c>
      <c r="D78" s="1916">
        <f t="shared" ref="D78:O78" si="19">D24</f>
        <v>1.584678856564508E-2</v>
      </c>
      <c r="E78" s="1915">
        <f t="shared" si="19"/>
        <v>113.05055802111877</v>
      </c>
      <c r="F78" s="1917">
        <f t="shared" si="19"/>
        <v>1.2275439496285401E-2</v>
      </c>
      <c r="G78" s="1915">
        <f t="shared" si="19"/>
        <v>0</v>
      </c>
      <c r="H78" s="1917" t="e">
        <f t="shared" si="19"/>
        <v>#DIV/0!</v>
      </c>
      <c r="I78" s="1915">
        <f t="shared" si="19"/>
        <v>329.00167310925622</v>
      </c>
      <c r="J78" s="1918">
        <f t="shared" si="19"/>
        <v>1.2509711165581625E-2</v>
      </c>
      <c r="K78" s="1919">
        <f t="shared" si="19"/>
        <v>371.40018703999993</v>
      </c>
      <c r="L78" s="1920">
        <f t="shared" si="19"/>
        <v>2.1738189920160158E-2</v>
      </c>
      <c r="M78" s="1921">
        <f t="shared" si="19"/>
        <v>42.398513930743754</v>
      </c>
      <c r="N78" s="1922">
        <f t="shared" si="19"/>
        <v>9.2284787545785334E-3</v>
      </c>
      <c r="O78" s="1917">
        <f t="shared" si="19"/>
        <v>1.1288702076498676</v>
      </c>
      <c r="P78" s="1923" t="str">
        <f>P24</f>
        <v>환차손 0.2억, 이자비용 3억</v>
      </c>
    </row>
    <row r="79" spans="2:16" ht="18.600000000000001" customHeight="1">
      <c r="B79" s="988" t="s">
        <v>785</v>
      </c>
      <c r="C79" s="1915">
        <f>C28</f>
        <v>-1350.5970898627247</v>
      </c>
      <c r="D79" s="1916">
        <f t="shared" ref="D79:O79" si="20">D28</f>
        <v>-1.2910281150392422E-2</v>
      </c>
      <c r="E79" s="1915">
        <f t="shared" si="20"/>
        <v>-87.450558021118781</v>
      </c>
      <c r="F79" s="1917">
        <f t="shared" si="20"/>
        <v>-9.4956986740755579E-3</v>
      </c>
      <c r="G79" s="1915">
        <f t="shared" si="20"/>
        <v>0</v>
      </c>
      <c r="H79" s="1917" t="e">
        <f t="shared" si="20"/>
        <v>#DIV/0!</v>
      </c>
      <c r="I79" s="1915">
        <f t="shared" si="20"/>
        <v>-252.20167310925621</v>
      </c>
      <c r="J79" s="1918">
        <f t="shared" si="20"/>
        <v>-9.5895259627616358E-3</v>
      </c>
      <c r="K79" s="1919">
        <f t="shared" si="20"/>
        <v>-174.19603456844283</v>
      </c>
      <c r="L79" s="1920">
        <f t="shared" si="20"/>
        <v>-1.0195758146938587E-2</v>
      </c>
      <c r="M79" s="1921">
        <f t="shared" si="20"/>
        <v>78.005638540813379</v>
      </c>
      <c r="N79" s="1922">
        <f t="shared" si="20"/>
        <v>-6.0623218417695142E-4</v>
      </c>
      <c r="O79" s="1917">
        <f t="shared" si="20"/>
        <v>0.69070134397157401</v>
      </c>
      <c r="P79" s="1923"/>
    </row>
    <row r="80" spans="2:16" ht="18.600000000000001" customHeight="1" thickBot="1">
      <c r="B80" s="1904" t="s">
        <v>138</v>
      </c>
      <c r="C80" s="1905">
        <f>C29</f>
        <v>5611.7573390769276</v>
      </c>
      <c r="D80" s="1906">
        <f t="shared" ref="D80:O80" si="21">D29</f>
        <v>5.3642470829420329E-2</v>
      </c>
      <c r="E80" s="1905">
        <f t="shared" si="21"/>
        <v>599.79087767067188</v>
      </c>
      <c r="F80" s="1913">
        <f t="shared" si="21"/>
        <v>6.5127468259774876E-2</v>
      </c>
      <c r="G80" s="1905">
        <f t="shared" si="21"/>
        <v>0</v>
      </c>
      <c r="H80" s="1913" t="e">
        <f t="shared" si="21"/>
        <v>#DIV/0!</v>
      </c>
      <c r="I80" s="1911">
        <f t="shared" si="21"/>
        <v>1639.6469475673284</v>
      </c>
      <c r="J80" s="1926">
        <f t="shared" si="21"/>
        <v>6.2344697319467096E-2</v>
      </c>
      <c r="K80" s="1949">
        <f t="shared" si="21"/>
        <v>946.95984944000429</v>
      </c>
      <c r="L80" s="1950">
        <f t="shared" si="21"/>
        <v>5.5425909227331788E-2</v>
      </c>
      <c r="M80" s="1911">
        <f t="shared" si="21"/>
        <v>-692.68709812732413</v>
      </c>
      <c r="N80" s="1912">
        <f t="shared" si="21"/>
        <v>-6.9187880921353084E-3</v>
      </c>
      <c r="O80" s="1913">
        <f t="shared" si="21"/>
        <v>-0.57753887252677583</v>
      </c>
      <c r="P80" s="1951"/>
    </row>
    <row r="81" ht="18.600000000000001" customHeight="1"/>
  </sheetData>
  <mergeCells count="13">
    <mergeCell ref="P74:P75"/>
    <mergeCell ref="B3:B4"/>
    <mergeCell ref="C3:D3"/>
    <mergeCell ref="E3:H3"/>
    <mergeCell ref="I3:O3"/>
    <mergeCell ref="C53:E53"/>
    <mergeCell ref="P12:P13"/>
    <mergeCell ref="B60:B61"/>
    <mergeCell ref="C60:D60"/>
    <mergeCell ref="E60:H60"/>
    <mergeCell ref="I60:O60"/>
    <mergeCell ref="C54:E54"/>
    <mergeCell ref="P18:P19"/>
  </mergeCells>
  <phoneticPr fontId="50" type="noConversion"/>
  <conditionalFormatting sqref="D5:D29 F5:F29 H5:H29 J5:J29 L5:L29 N5:O29">
    <cfRule type="cellIs" dxfId="26" priority="1" operator="lessThan">
      <formula>0</formula>
    </cfRule>
  </conditionalFormatting>
  <pageMargins left="0.70866141732283472" right="0.70866141732283472" top="0.74803149606299213" bottom="0.74803149606299213" header="0.31496062992125984" footer="0.31496062992125984"/>
  <pageSetup paperSize="8"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BG26"/>
  <sheetViews>
    <sheetView showGridLines="0" zoomScale="85" zoomScaleNormal="85" workbookViewId="0">
      <selection activeCell="C16" sqref="C16"/>
    </sheetView>
  </sheetViews>
  <sheetFormatPr defaultColWidth="8" defaultRowHeight="12.75"/>
  <cols>
    <col min="1" max="2" width="2.6875" style="4" customWidth="1"/>
    <col min="3" max="7" width="3.1875" style="4" customWidth="1"/>
    <col min="8" max="53" width="2.375" style="4" customWidth="1"/>
    <col min="54" max="54" width="10.8125" style="4" bestFit="1" customWidth="1"/>
    <col min="55" max="55" width="9.1875" style="4" bestFit="1" customWidth="1"/>
    <col min="56" max="56" width="10.8125" style="4" bestFit="1" customWidth="1"/>
    <col min="57" max="16384" width="8" style="4"/>
  </cols>
  <sheetData>
    <row r="1" spans="1:52" s="585" customFormat="1" ht="25.5">
      <c r="A1" s="669" t="s">
        <v>2202</v>
      </c>
      <c r="B1" s="53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Z1" s="586"/>
    </row>
    <row r="2" spans="1:52" s="585" customFormat="1" ht="18"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Z2" s="586"/>
    </row>
    <row r="3" spans="1:52" s="585" customFormat="1" ht="18" customHeight="1" thickBo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3" t="s">
        <v>588</v>
      </c>
      <c r="AV3" s="2"/>
      <c r="AW3" s="2"/>
      <c r="AZ3" s="586"/>
    </row>
    <row r="4" spans="1:52" ht="23" customHeight="1" thickTop="1">
      <c r="A4" s="2283"/>
      <c r="B4" s="2284"/>
      <c r="C4" s="2284"/>
      <c r="D4" s="2284"/>
      <c r="E4" s="2284"/>
      <c r="F4" s="2284"/>
      <c r="G4" s="2285"/>
      <c r="H4" s="2325" t="s">
        <v>2106</v>
      </c>
      <c r="I4" s="2326"/>
      <c r="J4" s="2326"/>
      <c r="K4" s="2326"/>
      <c r="L4" s="2326"/>
      <c r="M4" s="2327"/>
      <c r="N4" s="2327"/>
      <c r="O4" s="2327"/>
      <c r="P4" s="2328"/>
      <c r="Q4" s="2329" t="s">
        <v>2107</v>
      </c>
      <c r="R4" s="2330"/>
      <c r="S4" s="2330"/>
      <c r="T4" s="2330"/>
      <c r="U4" s="2330"/>
      <c r="V4" s="2330"/>
      <c r="W4" s="2330"/>
      <c r="X4" s="2330"/>
      <c r="Y4" s="2330"/>
      <c r="Z4" s="2330"/>
      <c r="AA4" s="2331"/>
      <c r="AB4" s="2331"/>
      <c r="AC4" s="2331"/>
      <c r="AD4" s="2332"/>
      <c r="AE4" s="2333" t="s">
        <v>2108</v>
      </c>
      <c r="AF4" s="2334"/>
      <c r="AG4" s="2334"/>
      <c r="AH4" s="2334"/>
      <c r="AI4" s="2334"/>
      <c r="AJ4" s="2334"/>
      <c r="AK4" s="2334"/>
      <c r="AL4" s="2334"/>
      <c r="AM4" s="2334"/>
      <c r="AN4" s="2334"/>
      <c r="AO4" s="2335"/>
      <c r="AP4" s="2335"/>
      <c r="AQ4" s="2335"/>
      <c r="AR4" s="2335"/>
      <c r="AS4" s="2336" t="s">
        <v>596</v>
      </c>
      <c r="AT4" s="2336"/>
      <c r="AU4" s="2336"/>
      <c r="AV4" s="2336"/>
      <c r="AW4" s="2337"/>
    </row>
    <row r="5" spans="1:52" ht="23" customHeight="1">
      <c r="A5" s="2284"/>
      <c r="B5" s="2284"/>
      <c r="C5" s="2284"/>
      <c r="D5" s="2284"/>
      <c r="E5" s="2284"/>
      <c r="F5" s="2284"/>
      <c r="G5" s="2285"/>
      <c r="H5" s="2286" t="s">
        <v>591</v>
      </c>
      <c r="I5" s="2279"/>
      <c r="J5" s="2279"/>
      <c r="K5" s="2279"/>
      <c r="L5" s="2279"/>
      <c r="M5" s="2280" t="s">
        <v>592</v>
      </c>
      <c r="N5" s="2280"/>
      <c r="O5" s="2280"/>
      <c r="P5" s="2287"/>
      <c r="Q5" s="2288" t="s">
        <v>593</v>
      </c>
      <c r="R5" s="2279"/>
      <c r="S5" s="2279"/>
      <c r="T5" s="2279"/>
      <c r="U5" s="2279"/>
      <c r="V5" s="2279" t="s">
        <v>594</v>
      </c>
      <c r="W5" s="2279"/>
      <c r="X5" s="2279"/>
      <c r="Y5" s="2279"/>
      <c r="Z5" s="2279"/>
      <c r="AA5" s="2280" t="s">
        <v>595</v>
      </c>
      <c r="AB5" s="2280"/>
      <c r="AC5" s="2280"/>
      <c r="AD5" s="2281"/>
      <c r="AE5" s="2282" t="s">
        <v>591</v>
      </c>
      <c r="AF5" s="2279"/>
      <c r="AG5" s="2279"/>
      <c r="AH5" s="2279"/>
      <c r="AI5" s="2279"/>
      <c r="AJ5" s="2279" t="s">
        <v>594</v>
      </c>
      <c r="AK5" s="2279"/>
      <c r="AL5" s="2279"/>
      <c r="AM5" s="2279"/>
      <c r="AN5" s="2279"/>
      <c r="AO5" s="2280" t="s">
        <v>595</v>
      </c>
      <c r="AP5" s="2280"/>
      <c r="AQ5" s="2280"/>
      <c r="AR5" s="2280"/>
      <c r="AS5" s="2338"/>
      <c r="AT5" s="2338"/>
      <c r="AU5" s="2338"/>
      <c r="AV5" s="2338"/>
      <c r="AW5" s="2339"/>
    </row>
    <row r="6" spans="1:52" ht="25.05" customHeight="1">
      <c r="A6" s="2289" t="s">
        <v>589</v>
      </c>
      <c r="B6" s="2290"/>
      <c r="C6" s="2043" t="s">
        <v>1852</v>
      </c>
      <c r="D6" s="2044"/>
      <c r="E6" s="2044"/>
      <c r="F6" s="2044"/>
      <c r="G6" s="2044"/>
      <c r="H6" s="2295">
        <v>270300</v>
      </c>
      <c r="I6" s="2277"/>
      <c r="J6" s="2277"/>
      <c r="K6" s="2277"/>
      <c r="L6" s="2277"/>
      <c r="M6" s="2293">
        <f>H6/$H$17</f>
        <v>0.33907022253443386</v>
      </c>
      <c r="N6" s="2293"/>
      <c r="O6" s="2293"/>
      <c r="P6" s="2294"/>
      <c r="Q6" s="2292"/>
      <c r="R6" s="2277"/>
      <c r="S6" s="2277"/>
      <c r="T6" s="2277"/>
      <c r="U6" s="2277"/>
      <c r="V6" s="2277"/>
      <c r="W6" s="2277"/>
      <c r="X6" s="2277"/>
      <c r="Y6" s="2277"/>
      <c r="Z6" s="2277"/>
      <c r="AA6" s="2274" t="e">
        <f>V6/Q6</f>
        <v>#DIV/0!</v>
      </c>
      <c r="AB6" s="2274"/>
      <c r="AC6" s="2274"/>
      <c r="AD6" s="2275"/>
      <c r="AE6" s="2276"/>
      <c r="AF6" s="2277"/>
      <c r="AG6" s="2277"/>
      <c r="AH6" s="2277"/>
      <c r="AI6" s="2277"/>
      <c r="AJ6" s="2277"/>
      <c r="AK6" s="2277"/>
      <c r="AL6" s="2277"/>
      <c r="AM6" s="2277"/>
      <c r="AN6" s="2277"/>
      <c r="AO6" s="2293" t="e">
        <f>AJ6/AE6</f>
        <v>#DIV/0!</v>
      </c>
      <c r="AP6" s="2293"/>
      <c r="AQ6" s="2293"/>
      <c r="AR6" s="2293"/>
      <c r="AS6" s="2274">
        <f>AJ6/H6</f>
        <v>0</v>
      </c>
      <c r="AT6" s="2274"/>
      <c r="AU6" s="2274"/>
      <c r="AV6" s="2274"/>
      <c r="AW6" s="2278"/>
    </row>
    <row r="7" spans="1:52" ht="25.05" customHeight="1">
      <c r="A7" s="2290"/>
      <c r="B7" s="2290"/>
      <c r="C7" s="2043" t="s">
        <v>1853</v>
      </c>
      <c r="D7" s="2044"/>
      <c r="E7" s="2044"/>
      <c r="F7" s="2044"/>
      <c r="G7" s="2044"/>
      <c r="H7" s="2295">
        <v>163440</v>
      </c>
      <c r="I7" s="2277"/>
      <c r="J7" s="2277"/>
      <c r="K7" s="2277"/>
      <c r="L7" s="2277"/>
      <c r="M7" s="2296">
        <f t="shared" ref="M7:M17" si="0">H7/$H$17</f>
        <v>0.20502270503524925</v>
      </c>
      <c r="N7" s="2297"/>
      <c r="O7" s="2297"/>
      <c r="P7" s="2298"/>
      <c r="Q7" s="2292"/>
      <c r="R7" s="2277"/>
      <c r="S7" s="2277"/>
      <c r="T7" s="2277"/>
      <c r="U7" s="2277"/>
      <c r="V7" s="2277"/>
      <c r="W7" s="2277"/>
      <c r="X7" s="2277"/>
      <c r="Y7" s="2277"/>
      <c r="Z7" s="2277"/>
      <c r="AA7" s="2275" t="e">
        <f t="shared" ref="AA7:AA16" si="1">V7/Q7</f>
        <v>#DIV/0!</v>
      </c>
      <c r="AB7" s="2299"/>
      <c r="AC7" s="2299"/>
      <c r="AD7" s="2299"/>
      <c r="AE7" s="2276"/>
      <c r="AF7" s="2277"/>
      <c r="AG7" s="2277"/>
      <c r="AH7" s="2277"/>
      <c r="AI7" s="2277"/>
      <c r="AJ7" s="2277"/>
      <c r="AK7" s="2277"/>
      <c r="AL7" s="2277"/>
      <c r="AM7" s="2277"/>
      <c r="AN7" s="2277"/>
      <c r="AO7" s="2296" t="e">
        <f t="shared" ref="AO7:AO17" si="2">AJ7/AE7</f>
        <v>#DIV/0!</v>
      </c>
      <c r="AP7" s="2297"/>
      <c r="AQ7" s="2297"/>
      <c r="AR7" s="2303"/>
      <c r="AS7" s="2275">
        <f t="shared" ref="AS7:AS17" si="3">AJ7/H7</f>
        <v>0</v>
      </c>
      <c r="AT7" s="2299"/>
      <c r="AU7" s="2299"/>
      <c r="AV7" s="2299"/>
      <c r="AW7" s="2302"/>
    </row>
    <row r="8" spans="1:52" ht="25.05" customHeight="1">
      <c r="A8" s="2290"/>
      <c r="B8" s="2290"/>
      <c r="C8" s="2043" t="s">
        <v>2308</v>
      </c>
      <c r="D8" s="2044"/>
      <c r="E8" s="2044"/>
      <c r="F8" s="2044"/>
      <c r="G8" s="2044"/>
      <c r="H8" s="2295">
        <v>163200</v>
      </c>
      <c r="I8" s="2277"/>
      <c r="J8" s="2277"/>
      <c r="K8" s="2277"/>
      <c r="L8" s="2277"/>
      <c r="M8" s="2296">
        <f t="shared" si="0"/>
        <v>0.20472164379437519</v>
      </c>
      <c r="N8" s="2297"/>
      <c r="O8" s="2297"/>
      <c r="P8" s="2298"/>
      <c r="Q8" s="2292"/>
      <c r="R8" s="2277"/>
      <c r="S8" s="2277"/>
      <c r="T8" s="2277"/>
      <c r="U8" s="2277"/>
      <c r="V8" s="2277"/>
      <c r="W8" s="2277"/>
      <c r="X8" s="2277"/>
      <c r="Y8" s="2277"/>
      <c r="Z8" s="2277"/>
      <c r="AA8" s="2275" t="e">
        <f t="shared" si="1"/>
        <v>#DIV/0!</v>
      </c>
      <c r="AB8" s="2299"/>
      <c r="AC8" s="2299"/>
      <c r="AD8" s="2299"/>
      <c r="AE8" s="2276"/>
      <c r="AF8" s="2277"/>
      <c r="AG8" s="2277"/>
      <c r="AH8" s="2277"/>
      <c r="AI8" s="2277"/>
      <c r="AJ8" s="2277"/>
      <c r="AK8" s="2277"/>
      <c r="AL8" s="2277"/>
      <c r="AM8" s="2277"/>
      <c r="AN8" s="2277"/>
      <c r="AO8" s="2296" t="e">
        <f t="shared" si="2"/>
        <v>#DIV/0!</v>
      </c>
      <c r="AP8" s="2297"/>
      <c r="AQ8" s="2297"/>
      <c r="AR8" s="2303"/>
      <c r="AS8" s="2275">
        <f t="shared" si="3"/>
        <v>0</v>
      </c>
      <c r="AT8" s="2299"/>
      <c r="AU8" s="2299"/>
      <c r="AV8" s="2299"/>
      <c r="AW8" s="2302"/>
    </row>
    <row r="9" spans="1:52" ht="25.05" customHeight="1">
      <c r="A9" s="2290"/>
      <c r="B9" s="2290"/>
      <c r="C9" s="2043" t="s">
        <v>2309</v>
      </c>
      <c r="D9" s="2044"/>
      <c r="E9" s="2044"/>
      <c r="F9" s="2044"/>
      <c r="G9" s="2044"/>
      <c r="H9" s="2295">
        <v>90500</v>
      </c>
      <c r="I9" s="2277"/>
      <c r="J9" s="2277"/>
      <c r="K9" s="2277"/>
      <c r="L9" s="2277"/>
      <c r="M9" s="2296">
        <f t="shared" si="0"/>
        <v>0.11352517624626809</v>
      </c>
      <c r="N9" s="2297"/>
      <c r="O9" s="2297"/>
      <c r="P9" s="2298"/>
      <c r="Q9" s="2292"/>
      <c r="R9" s="2277"/>
      <c r="S9" s="2277"/>
      <c r="T9" s="2277"/>
      <c r="U9" s="2277"/>
      <c r="V9" s="2277"/>
      <c r="W9" s="2277"/>
      <c r="X9" s="2277"/>
      <c r="Y9" s="2277"/>
      <c r="Z9" s="2277"/>
      <c r="AA9" s="2275" t="e">
        <f t="shared" si="1"/>
        <v>#DIV/0!</v>
      </c>
      <c r="AB9" s="2299"/>
      <c r="AC9" s="2299"/>
      <c r="AD9" s="2299"/>
      <c r="AE9" s="2276"/>
      <c r="AF9" s="2277"/>
      <c r="AG9" s="2277"/>
      <c r="AH9" s="2277"/>
      <c r="AI9" s="2277"/>
      <c r="AJ9" s="2277"/>
      <c r="AK9" s="2277"/>
      <c r="AL9" s="2277"/>
      <c r="AM9" s="2277"/>
      <c r="AN9" s="2277"/>
      <c r="AO9" s="2296" t="e">
        <f t="shared" si="2"/>
        <v>#DIV/0!</v>
      </c>
      <c r="AP9" s="2297"/>
      <c r="AQ9" s="2297"/>
      <c r="AR9" s="2303"/>
      <c r="AS9" s="2275">
        <f t="shared" si="3"/>
        <v>0</v>
      </c>
      <c r="AT9" s="2299"/>
      <c r="AU9" s="2299"/>
      <c r="AV9" s="2299"/>
      <c r="AW9" s="2302"/>
    </row>
    <row r="10" spans="1:52" ht="25.05" customHeight="1">
      <c r="A10" s="2290"/>
      <c r="B10" s="2290"/>
      <c r="C10" s="2043" t="s">
        <v>1854</v>
      </c>
      <c r="D10" s="2044"/>
      <c r="E10" s="2044"/>
      <c r="F10" s="2044"/>
      <c r="G10" s="2044"/>
      <c r="H10" s="2295">
        <v>77300</v>
      </c>
      <c r="I10" s="2277"/>
      <c r="J10" s="2277"/>
      <c r="K10" s="2277"/>
      <c r="L10" s="2277"/>
      <c r="M10" s="2296">
        <f t="shared" si="0"/>
        <v>9.6966807998193627E-2</v>
      </c>
      <c r="N10" s="2297"/>
      <c r="O10" s="2297"/>
      <c r="P10" s="2298"/>
      <c r="Q10" s="2292"/>
      <c r="R10" s="2277"/>
      <c r="S10" s="2277"/>
      <c r="T10" s="2277"/>
      <c r="U10" s="2277"/>
      <c r="V10" s="2277"/>
      <c r="W10" s="2277"/>
      <c r="X10" s="2277"/>
      <c r="Y10" s="2277"/>
      <c r="Z10" s="2277"/>
      <c r="AA10" s="2275" t="e">
        <f t="shared" si="1"/>
        <v>#DIV/0!</v>
      </c>
      <c r="AB10" s="2299"/>
      <c r="AC10" s="2299"/>
      <c r="AD10" s="2299"/>
      <c r="AE10" s="2276"/>
      <c r="AF10" s="2277"/>
      <c r="AG10" s="2277"/>
      <c r="AH10" s="2277"/>
      <c r="AI10" s="2277"/>
      <c r="AJ10" s="2277"/>
      <c r="AK10" s="2277"/>
      <c r="AL10" s="2277"/>
      <c r="AM10" s="2277"/>
      <c r="AN10" s="2277"/>
      <c r="AO10" s="2296" t="e">
        <f t="shared" si="2"/>
        <v>#DIV/0!</v>
      </c>
      <c r="AP10" s="2297"/>
      <c r="AQ10" s="2297"/>
      <c r="AR10" s="2303"/>
      <c r="AS10" s="2275">
        <f t="shared" si="3"/>
        <v>0</v>
      </c>
      <c r="AT10" s="2299"/>
      <c r="AU10" s="2299"/>
      <c r="AV10" s="2299"/>
      <c r="AW10" s="2302"/>
    </row>
    <row r="11" spans="1:52" ht="25.05" customHeight="1">
      <c r="A11" s="2290"/>
      <c r="B11" s="2290"/>
      <c r="C11" s="2043" t="s">
        <v>1855</v>
      </c>
      <c r="D11" s="2044"/>
      <c r="E11" s="2044"/>
      <c r="F11" s="2044"/>
      <c r="G11" s="2044"/>
      <c r="H11" s="2295">
        <v>32440</v>
      </c>
      <c r="I11" s="2277"/>
      <c r="J11" s="2277"/>
      <c r="K11" s="2277"/>
      <c r="L11" s="2277"/>
      <c r="M11" s="2296">
        <f t="shared" si="0"/>
        <v>4.0693444391479969E-2</v>
      </c>
      <c r="N11" s="2297"/>
      <c r="O11" s="2297"/>
      <c r="P11" s="2298"/>
      <c r="Q11" s="2292"/>
      <c r="R11" s="2277"/>
      <c r="S11" s="2277"/>
      <c r="T11" s="2277"/>
      <c r="U11" s="2277"/>
      <c r="V11" s="2277"/>
      <c r="W11" s="2277"/>
      <c r="X11" s="2277"/>
      <c r="Y11" s="2277"/>
      <c r="Z11" s="2277"/>
      <c r="AA11" s="2275" t="e">
        <f t="shared" si="1"/>
        <v>#DIV/0!</v>
      </c>
      <c r="AB11" s="2299"/>
      <c r="AC11" s="2299"/>
      <c r="AD11" s="2299"/>
      <c r="AE11" s="2276"/>
      <c r="AF11" s="2277"/>
      <c r="AG11" s="2277"/>
      <c r="AH11" s="2277"/>
      <c r="AI11" s="2277"/>
      <c r="AJ11" s="2277"/>
      <c r="AK11" s="2277"/>
      <c r="AL11" s="2277"/>
      <c r="AM11" s="2277"/>
      <c r="AN11" s="2277"/>
      <c r="AO11" s="2296" t="e">
        <f t="shared" si="2"/>
        <v>#DIV/0!</v>
      </c>
      <c r="AP11" s="2297"/>
      <c r="AQ11" s="2297"/>
      <c r="AR11" s="2303"/>
      <c r="AS11" s="2275">
        <f t="shared" si="3"/>
        <v>0</v>
      </c>
      <c r="AT11" s="2299"/>
      <c r="AU11" s="2299"/>
      <c r="AV11" s="2299"/>
      <c r="AW11" s="2302"/>
    </row>
    <row r="12" spans="1:52" ht="25.05" hidden="1" customHeight="1">
      <c r="A12" s="2290"/>
      <c r="B12" s="2290"/>
      <c r="C12" s="2043"/>
      <c r="D12" s="2044"/>
      <c r="E12" s="2044"/>
      <c r="F12" s="2044"/>
      <c r="G12" s="2044"/>
      <c r="H12" s="2295"/>
      <c r="I12" s="2277"/>
      <c r="J12" s="2277"/>
      <c r="K12" s="2277"/>
      <c r="L12" s="2277"/>
      <c r="M12" s="2296">
        <f t="shared" si="0"/>
        <v>0</v>
      </c>
      <c r="N12" s="2297"/>
      <c r="O12" s="2297"/>
      <c r="P12" s="2298"/>
      <c r="Q12" s="2292"/>
      <c r="R12" s="2277"/>
      <c r="S12" s="2277"/>
      <c r="T12" s="2277"/>
      <c r="U12" s="2277"/>
      <c r="V12" s="2277"/>
      <c r="W12" s="2277"/>
      <c r="X12" s="2277"/>
      <c r="Y12" s="2277"/>
      <c r="Z12" s="2277"/>
      <c r="AA12" s="2275" t="e">
        <f t="shared" si="1"/>
        <v>#DIV/0!</v>
      </c>
      <c r="AB12" s="2299"/>
      <c r="AC12" s="2299"/>
      <c r="AD12" s="2299"/>
      <c r="AE12" s="2276"/>
      <c r="AF12" s="2277"/>
      <c r="AG12" s="2277"/>
      <c r="AH12" s="2277"/>
      <c r="AI12" s="2277"/>
      <c r="AJ12" s="2277"/>
      <c r="AK12" s="2277"/>
      <c r="AL12" s="2277"/>
      <c r="AM12" s="2277"/>
      <c r="AN12" s="2277"/>
      <c r="AO12" s="2296" t="e">
        <f t="shared" si="2"/>
        <v>#DIV/0!</v>
      </c>
      <c r="AP12" s="2297"/>
      <c r="AQ12" s="2297"/>
      <c r="AR12" s="2303"/>
      <c r="AS12" s="2275" t="e">
        <f t="shared" si="3"/>
        <v>#DIV/0!</v>
      </c>
      <c r="AT12" s="2299"/>
      <c r="AU12" s="2299"/>
      <c r="AV12" s="2299"/>
      <c r="AW12" s="2302"/>
    </row>
    <row r="13" spans="1:52" ht="25.05" hidden="1" customHeight="1">
      <c r="A13" s="2290"/>
      <c r="B13" s="2290"/>
      <c r="C13" s="2300"/>
      <c r="D13" s="2301"/>
      <c r="E13" s="2301"/>
      <c r="F13" s="2301"/>
      <c r="G13" s="2301"/>
      <c r="H13" s="2295"/>
      <c r="I13" s="2277"/>
      <c r="J13" s="2277"/>
      <c r="K13" s="2277"/>
      <c r="L13" s="2277"/>
      <c r="M13" s="2296">
        <f t="shared" si="0"/>
        <v>0</v>
      </c>
      <c r="N13" s="2297"/>
      <c r="O13" s="2297"/>
      <c r="P13" s="2298"/>
      <c r="Q13" s="2292"/>
      <c r="R13" s="2277"/>
      <c r="S13" s="2277"/>
      <c r="T13" s="2277"/>
      <c r="U13" s="2277"/>
      <c r="V13" s="2277"/>
      <c r="W13" s="2277"/>
      <c r="X13" s="2277"/>
      <c r="Y13" s="2277"/>
      <c r="Z13" s="2277"/>
      <c r="AA13" s="2275" t="e">
        <f t="shared" si="1"/>
        <v>#DIV/0!</v>
      </c>
      <c r="AB13" s="2299"/>
      <c r="AC13" s="2299"/>
      <c r="AD13" s="2299"/>
      <c r="AE13" s="2276"/>
      <c r="AF13" s="2277"/>
      <c r="AG13" s="2277"/>
      <c r="AH13" s="2277"/>
      <c r="AI13" s="2277"/>
      <c r="AJ13" s="2277"/>
      <c r="AK13" s="2277"/>
      <c r="AL13" s="2277"/>
      <c r="AM13" s="2277"/>
      <c r="AN13" s="2277"/>
      <c r="AO13" s="2296" t="e">
        <f t="shared" si="2"/>
        <v>#DIV/0!</v>
      </c>
      <c r="AP13" s="2297"/>
      <c r="AQ13" s="2297"/>
      <c r="AR13" s="2303"/>
      <c r="AS13" s="2275" t="e">
        <f t="shared" si="3"/>
        <v>#DIV/0!</v>
      </c>
      <c r="AT13" s="2299"/>
      <c r="AU13" s="2299"/>
      <c r="AV13" s="2299"/>
      <c r="AW13" s="2302"/>
    </row>
    <row r="14" spans="1:52" ht="25.05" hidden="1" customHeight="1">
      <c r="A14" s="2290"/>
      <c r="B14" s="2290"/>
      <c r="C14" s="2300"/>
      <c r="D14" s="2301"/>
      <c r="E14" s="2301"/>
      <c r="F14" s="2301"/>
      <c r="G14" s="2301"/>
      <c r="H14" s="2295"/>
      <c r="I14" s="2277"/>
      <c r="J14" s="2277"/>
      <c r="K14" s="2277"/>
      <c r="L14" s="2277"/>
      <c r="M14" s="2296">
        <f t="shared" si="0"/>
        <v>0</v>
      </c>
      <c r="N14" s="2297"/>
      <c r="O14" s="2297"/>
      <c r="P14" s="2298"/>
      <c r="Q14" s="2292"/>
      <c r="R14" s="2277"/>
      <c r="S14" s="2277"/>
      <c r="T14" s="2277"/>
      <c r="U14" s="2277"/>
      <c r="V14" s="2277"/>
      <c r="W14" s="2277"/>
      <c r="X14" s="2277"/>
      <c r="Y14" s="2277"/>
      <c r="Z14" s="2277"/>
      <c r="AA14" s="2275" t="e">
        <f t="shared" si="1"/>
        <v>#DIV/0!</v>
      </c>
      <c r="AB14" s="2299"/>
      <c r="AC14" s="2299"/>
      <c r="AD14" s="2299"/>
      <c r="AE14" s="2276"/>
      <c r="AF14" s="2277"/>
      <c r="AG14" s="2277"/>
      <c r="AH14" s="2277"/>
      <c r="AI14" s="2277"/>
      <c r="AJ14" s="2277"/>
      <c r="AK14" s="2277"/>
      <c r="AL14" s="2277"/>
      <c r="AM14" s="2277"/>
      <c r="AN14" s="2277"/>
      <c r="AO14" s="2296" t="e">
        <f t="shared" si="2"/>
        <v>#DIV/0!</v>
      </c>
      <c r="AP14" s="2297"/>
      <c r="AQ14" s="2297"/>
      <c r="AR14" s="2303"/>
      <c r="AS14" s="2275" t="e">
        <f t="shared" si="3"/>
        <v>#DIV/0!</v>
      </c>
      <c r="AT14" s="2299"/>
      <c r="AU14" s="2299"/>
      <c r="AV14" s="2299"/>
      <c r="AW14" s="2302"/>
    </row>
    <row r="15" spans="1:52" ht="25.05" hidden="1" customHeight="1">
      <c r="A15" s="2290"/>
      <c r="B15" s="2290"/>
      <c r="C15" s="2300"/>
      <c r="D15" s="2301"/>
      <c r="E15" s="2301"/>
      <c r="F15" s="2301"/>
      <c r="G15" s="2301"/>
      <c r="H15" s="2295"/>
      <c r="I15" s="2277"/>
      <c r="J15" s="2277"/>
      <c r="K15" s="2277"/>
      <c r="L15" s="2277"/>
      <c r="M15" s="2296">
        <f t="shared" si="0"/>
        <v>0</v>
      </c>
      <c r="N15" s="2297"/>
      <c r="O15" s="2297"/>
      <c r="P15" s="2298"/>
      <c r="Q15" s="2292"/>
      <c r="R15" s="2277"/>
      <c r="S15" s="2277"/>
      <c r="T15" s="2277"/>
      <c r="U15" s="2277"/>
      <c r="V15" s="2277"/>
      <c r="W15" s="2277"/>
      <c r="X15" s="2277"/>
      <c r="Y15" s="2277"/>
      <c r="Z15" s="2277"/>
      <c r="AA15" s="2275" t="e">
        <f t="shared" si="1"/>
        <v>#DIV/0!</v>
      </c>
      <c r="AB15" s="2299"/>
      <c r="AC15" s="2299"/>
      <c r="AD15" s="2299"/>
      <c r="AE15" s="2276"/>
      <c r="AF15" s="2277"/>
      <c r="AG15" s="2277"/>
      <c r="AH15" s="2277"/>
      <c r="AI15" s="2277"/>
      <c r="AJ15" s="2277"/>
      <c r="AK15" s="2277"/>
      <c r="AL15" s="2277"/>
      <c r="AM15" s="2277"/>
      <c r="AN15" s="2277"/>
      <c r="AO15" s="2296" t="e">
        <f t="shared" si="2"/>
        <v>#DIV/0!</v>
      </c>
      <c r="AP15" s="2297"/>
      <c r="AQ15" s="2297"/>
      <c r="AR15" s="2303"/>
      <c r="AS15" s="2275" t="e">
        <f t="shared" si="3"/>
        <v>#DIV/0!</v>
      </c>
      <c r="AT15" s="2299"/>
      <c r="AU15" s="2299"/>
      <c r="AV15" s="2299"/>
      <c r="AW15" s="2302"/>
    </row>
    <row r="16" spans="1:52" ht="25.05" hidden="1" customHeight="1">
      <c r="A16" s="2290"/>
      <c r="B16" s="2290"/>
      <c r="C16" s="2300"/>
      <c r="D16" s="2301"/>
      <c r="E16" s="2301"/>
      <c r="F16" s="2301"/>
      <c r="G16" s="2301"/>
      <c r="H16" s="2295"/>
      <c r="I16" s="2277"/>
      <c r="J16" s="2277"/>
      <c r="K16" s="2277"/>
      <c r="L16" s="2277"/>
      <c r="M16" s="2296">
        <f t="shared" si="0"/>
        <v>0</v>
      </c>
      <c r="N16" s="2297"/>
      <c r="O16" s="2297"/>
      <c r="P16" s="2298"/>
      <c r="Q16" s="2292"/>
      <c r="R16" s="2277"/>
      <c r="S16" s="2277"/>
      <c r="T16" s="2277"/>
      <c r="U16" s="2277"/>
      <c r="V16" s="2277"/>
      <c r="W16" s="2277"/>
      <c r="X16" s="2277"/>
      <c r="Y16" s="2277"/>
      <c r="Z16" s="2277"/>
      <c r="AA16" s="2275" t="e">
        <f t="shared" si="1"/>
        <v>#DIV/0!</v>
      </c>
      <c r="AB16" s="2299"/>
      <c r="AC16" s="2299"/>
      <c r="AD16" s="2299"/>
      <c r="AE16" s="2276"/>
      <c r="AF16" s="2277"/>
      <c r="AG16" s="2277"/>
      <c r="AH16" s="2277"/>
      <c r="AI16" s="2277"/>
      <c r="AJ16" s="2277"/>
      <c r="AK16" s="2277"/>
      <c r="AL16" s="2277"/>
      <c r="AM16" s="2277"/>
      <c r="AN16" s="2277"/>
      <c r="AO16" s="2296" t="e">
        <f t="shared" si="2"/>
        <v>#DIV/0!</v>
      </c>
      <c r="AP16" s="2297"/>
      <c r="AQ16" s="2297"/>
      <c r="AR16" s="2303"/>
      <c r="AS16" s="2275" t="e">
        <f t="shared" si="3"/>
        <v>#DIV/0!</v>
      </c>
      <c r="AT16" s="2299"/>
      <c r="AU16" s="2299"/>
      <c r="AV16" s="2299"/>
      <c r="AW16" s="2302"/>
    </row>
    <row r="17" spans="1:59" ht="30" customHeight="1" thickBot="1">
      <c r="A17" s="2290"/>
      <c r="B17" s="2291"/>
      <c r="C17" s="2305" t="s">
        <v>590</v>
      </c>
      <c r="D17" s="2306"/>
      <c r="E17" s="2306"/>
      <c r="F17" s="2306"/>
      <c r="G17" s="2307"/>
      <c r="H17" s="2311">
        <f>SUM(H6:H16)</f>
        <v>797180</v>
      </c>
      <c r="I17" s="2312"/>
      <c r="J17" s="2312"/>
      <c r="K17" s="2312"/>
      <c r="L17" s="2312"/>
      <c r="M17" s="2313">
        <f t="shared" si="0"/>
        <v>1</v>
      </c>
      <c r="N17" s="2314"/>
      <c r="O17" s="2314"/>
      <c r="P17" s="2315"/>
      <c r="Q17" s="2316">
        <f>SUM(Q6:Q16)</f>
        <v>0</v>
      </c>
      <c r="R17" s="2317"/>
      <c r="S17" s="2317"/>
      <c r="T17" s="2317"/>
      <c r="U17" s="2317"/>
      <c r="V17" s="2317">
        <f>SUM(V6:V16)</f>
        <v>0</v>
      </c>
      <c r="W17" s="2317"/>
      <c r="X17" s="2317"/>
      <c r="Y17" s="2317"/>
      <c r="Z17" s="2317"/>
      <c r="AA17" s="2318" t="e">
        <f>V17/Q17</f>
        <v>#DIV/0!</v>
      </c>
      <c r="AB17" s="2318"/>
      <c r="AC17" s="2318"/>
      <c r="AD17" s="2319"/>
      <c r="AE17" s="2320">
        <f>SUM(AE6:AE16)</f>
        <v>0</v>
      </c>
      <c r="AF17" s="2321"/>
      <c r="AG17" s="2321"/>
      <c r="AH17" s="2321"/>
      <c r="AI17" s="2321"/>
      <c r="AJ17" s="2321">
        <f>SUM(AJ6:AJ16)</f>
        <v>0</v>
      </c>
      <c r="AK17" s="2321"/>
      <c r="AL17" s="2321"/>
      <c r="AM17" s="2321"/>
      <c r="AN17" s="2321"/>
      <c r="AO17" s="2322" t="e">
        <f t="shared" si="2"/>
        <v>#DIV/0!</v>
      </c>
      <c r="AP17" s="2323"/>
      <c r="AQ17" s="2323"/>
      <c r="AR17" s="2324"/>
      <c r="AS17" s="2308">
        <f t="shared" si="3"/>
        <v>0</v>
      </c>
      <c r="AT17" s="2309"/>
      <c r="AU17" s="2309"/>
      <c r="AV17" s="2309"/>
      <c r="AW17" s="2310"/>
    </row>
    <row r="18" spans="1:59" ht="13.5" customHeight="1" thickTop="1"/>
    <row r="20" spans="1:59">
      <c r="AY20" s="2304"/>
      <c r="AZ20" s="2304"/>
    </row>
    <row r="21" spans="1:59">
      <c r="BB21" s="683"/>
      <c r="BC21" s="683"/>
      <c r="BD21" s="683"/>
    </row>
    <row r="22" spans="1:59">
      <c r="BE22" s="685"/>
      <c r="BF22" s="685"/>
      <c r="BG22" s="685"/>
    </row>
    <row r="23" spans="1:59">
      <c r="BB23" s="686"/>
      <c r="BC23" s="686"/>
      <c r="BD23" s="686"/>
      <c r="BE23" s="685"/>
      <c r="BF23" s="685"/>
      <c r="BG23" s="685"/>
    </row>
    <row r="24" spans="1:59">
      <c r="BE24" s="685"/>
      <c r="BF24" s="685"/>
      <c r="BG24" s="685"/>
    </row>
    <row r="25" spans="1:59">
      <c r="BE25" s="685"/>
      <c r="BF25" s="685"/>
      <c r="BG25" s="685"/>
    </row>
    <row r="26" spans="1:59">
      <c r="BC26" s="686"/>
      <c r="BD26" s="686"/>
      <c r="BE26" s="685"/>
      <c r="BF26" s="685"/>
      <c r="BG26" s="685"/>
    </row>
  </sheetData>
  <mergeCells count="128">
    <mergeCell ref="Q16:U16"/>
    <mergeCell ref="V16:Z16"/>
    <mergeCell ref="AA16:AD16"/>
    <mergeCell ref="AE16:AI16"/>
    <mergeCell ref="AO16:AR16"/>
    <mergeCell ref="AS16:AW16"/>
    <mergeCell ref="AO12:AR12"/>
    <mergeCell ref="AO13:AR13"/>
    <mergeCell ref="AO14:AR14"/>
    <mergeCell ref="AO15:AR15"/>
    <mergeCell ref="Q14:U14"/>
    <mergeCell ref="V14:Z14"/>
    <mergeCell ref="AA14:AD14"/>
    <mergeCell ref="AE14:AI14"/>
    <mergeCell ref="AJ14:AN14"/>
    <mergeCell ref="AE13:AI13"/>
    <mergeCell ref="AJ13:AN13"/>
    <mergeCell ref="AS13:AW13"/>
    <mergeCell ref="AA13:AD13"/>
    <mergeCell ref="AS12:AW12"/>
    <mergeCell ref="AO17:AR17"/>
    <mergeCell ref="H4:P4"/>
    <mergeCell ref="Q4:AD4"/>
    <mergeCell ref="AE4:AR4"/>
    <mergeCell ref="H16:L16"/>
    <mergeCell ref="M16:P16"/>
    <mergeCell ref="AS11:AW11"/>
    <mergeCell ref="AO5:AR5"/>
    <mergeCell ref="AO6:AR6"/>
    <mergeCell ref="AO8:AR8"/>
    <mergeCell ref="AO9:AR9"/>
    <mergeCell ref="AO10:AR10"/>
    <mergeCell ref="AO11:AR11"/>
    <mergeCell ref="AS4:AW5"/>
    <mergeCell ref="AJ10:AN10"/>
    <mergeCell ref="AS10:AW10"/>
    <mergeCell ref="AS9:AW9"/>
    <mergeCell ref="Q15:U15"/>
    <mergeCell ref="V15:Z15"/>
    <mergeCell ref="AA15:AD15"/>
    <mergeCell ref="AS14:AW14"/>
    <mergeCell ref="AJ16:AN16"/>
    <mergeCell ref="H14:L14"/>
    <mergeCell ref="M14:P14"/>
    <mergeCell ref="V10:Z10"/>
    <mergeCell ref="AA10:AD10"/>
    <mergeCell ref="AE10:AI10"/>
    <mergeCell ref="H11:L11"/>
    <mergeCell ref="M11:P11"/>
    <mergeCell ref="Q11:U11"/>
    <mergeCell ref="V11:Z11"/>
    <mergeCell ref="AA11:AD11"/>
    <mergeCell ref="H9:L9"/>
    <mergeCell ref="M9:P9"/>
    <mergeCell ref="Q9:U9"/>
    <mergeCell ref="V9:Z9"/>
    <mergeCell ref="C13:G13"/>
    <mergeCell ref="H12:L12"/>
    <mergeCell ref="M12:P12"/>
    <mergeCell ref="Q12:U12"/>
    <mergeCell ref="V12:Z12"/>
    <mergeCell ref="AA12:AD12"/>
    <mergeCell ref="AE12:AI12"/>
    <mergeCell ref="AJ12:AN12"/>
    <mergeCell ref="AY20:AZ20"/>
    <mergeCell ref="C17:G17"/>
    <mergeCell ref="C15:G15"/>
    <mergeCell ref="AS17:AW17"/>
    <mergeCell ref="H17:L17"/>
    <mergeCell ref="M17:P17"/>
    <mergeCell ref="Q17:U17"/>
    <mergeCell ref="V17:Z17"/>
    <mergeCell ref="AA17:AD17"/>
    <mergeCell ref="AE17:AI17"/>
    <mergeCell ref="AJ17:AN17"/>
    <mergeCell ref="C16:G16"/>
    <mergeCell ref="AE15:AI15"/>
    <mergeCell ref="AJ15:AN15"/>
    <mergeCell ref="AS15:AW15"/>
    <mergeCell ref="H15:L15"/>
    <mergeCell ref="M13:P13"/>
    <mergeCell ref="Q13:U13"/>
    <mergeCell ref="V13:Z13"/>
    <mergeCell ref="AJ7:AN7"/>
    <mergeCell ref="AS7:AW7"/>
    <mergeCell ref="AO7:AR7"/>
    <mergeCell ref="H7:L7"/>
    <mergeCell ref="M7:P7"/>
    <mergeCell ref="Q7:U7"/>
    <mergeCell ref="V7:Z7"/>
    <mergeCell ref="AA7:AD7"/>
    <mergeCell ref="AE7:AI7"/>
    <mergeCell ref="AE8:AI8"/>
    <mergeCell ref="AJ8:AN8"/>
    <mergeCell ref="AS8:AW8"/>
    <mergeCell ref="H8:L8"/>
    <mergeCell ref="M8:P8"/>
    <mergeCell ref="Q8:U8"/>
    <mergeCell ref="V8:Z8"/>
    <mergeCell ref="AA8:AD8"/>
    <mergeCell ref="AJ9:AN9"/>
    <mergeCell ref="H10:L10"/>
    <mergeCell ref="M10:P10"/>
    <mergeCell ref="Q10:U10"/>
    <mergeCell ref="AA6:AD6"/>
    <mergeCell ref="AE6:AI6"/>
    <mergeCell ref="AJ6:AN6"/>
    <mergeCell ref="AS6:AW6"/>
    <mergeCell ref="V5:Z5"/>
    <mergeCell ref="AA5:AD5"/>
    <mergeCell ref="AE5:AI5"/>
    <mergeCell ref="AJ5:AN5"/>
    <mergeCell ref="A4:G5"/>
    <mergeCell ref="H5:L5"/>
    <mergeCell ref="M5:P5"/>
    <mergeCell ref="Q5:U5"/>
    <mergeCell ref="A6:B17"/>
    <mergeCell ref="V6:Z6"/>
    <mergeCell ref="Q6:U6"/>
    <mergeCell ref="M6:P6"/>
    <mergeCell ref="H6:L6"/>
    <mergeCell ref="M15:P15"/>
    <mergeCell ref="AE11:AI11"/>
    <mergeCell ref="AJ11:AN11"/>
    <mergeCell ref="AA9:AD9"/>
    <mergeCell ref="AE9:AI9"/>
    <mergeCell ref="C14:G14"/>
    <mergeCell ref="H13:L13"/>
  </mergeCells>
  <phoneticPr fontId="50" type="noConversion"/>
  <pageMargins left="0.7" right="0.7" top="0.75" bottom="0.75" header="0.3" footer="0.3"/>
  <pageSetup paperSize="9" orientation="portrait"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AH47"/>
  <sheetViews>
    <sheetView showGridLines="0" topLeftCell="A13" zoomScale="80" zoomScaleNormal="80" workbookViewId="0">
      <selection activeCell="C16" sqref="C16"/>
    </sheetView>
  </sheetViews>
  <sheetFormatPr defaultColWidth="8" defaultRowHeight="12.75"/>
  <cols>
    <col min="1" max="2" width="2.6875" style="4" customWidth="1"/>
    <col min="3" max="5" width="2.375" style="4" customWidth="1"/>
    <col min="6" max="9" width="2.6875" style="4" customWidth="1"/>
    <col min="10" max="10" width="11.6875" style="4" customWidth="1"/>
    <col min="11" max="22" width="9.6875" style="4" customWidth="1"/>
    <col min="23" max="23" width="11.6875" style="4" customWidth="1"/>
    <col min="24" max="28" width="2.375" style="4" customWidth="1"/>
    <col min="29" max="29" width="10.8125" style="4" bestFit="1" customWidth="1"/>
    <col min="30" max="30" width="9.1875" style="4" bestFit="1" customWidth="1"/>
    <col min="31" max="31" width="10.8125" style="4" bestFit="1" customWidth="1"/>
    <col min="32" max="16384" width="8" style="4"/>
  </cols>
  <sheetData>
    <row r="1" spans="1:27" s="585" customFormat="1" ht="25.5">
      <c r="A1" s="669" t="s">
        <v>2204</v>
      </c>
      <c r="B1" s="532"/>
      <c r="C1" s="2"/>
      <c r="D1" s="2"/>
      <c r="E1" s="2"/>
      <c r="F1" s="2"/>
      <c r="G1" s="2"/>
      <c r="H1" s="2"/>
      <c r="I1" s="2"/>
      <c r="J1" s="2"/>
      <c r="K1" s="2"/>
      <c r="L1" s="2"/>
      <c r="M1" s="2"/>
      <c r="N1" s="2"/>
      <c r="O1" s="2"/>
      <c r="P1" s="2"/>
      <c r="Q1" s="2"/>
      <c r="R1" s="2"/>
      <c r="S1" s="2"/>
      <c r="T1" s="2"/>
      <c r="U1" s="2"/>
      <c r="V1" s="2"/>
      <c r="W1" s="2"/>
      <c r="AA1" s="586"/>
    </row>
    <row r="2" spans="1:27" s="585" customFormat="1" ht="18" customHeight="1">
      <c r="A2" s="2"/>
      <c r="B2" s="2"/>
      <c r="C2" s="2"/>
      <c r="D2" s="2"/>
      <c r="E2" s="2"/>
      <c r="F2" s="2"/>
      <c r="G2" s="2"/>
      <c r="H2" s="2"/>
      <c r="I2" s="2"/>
      <c r="J2" s="2"/>
      <c r="K2" s="2"/>
      <c r="L2" s="2"/>
      <c r="M2" s="2"/>
      <c r="N2" s="2"/>
      <c r="O2" s="2"/>
      <c r="P2" s="2"/>
      <c r="Q2" s="2"/>
      <c r="R2" s="2"/>
      <c r="S2" s="2"/>
      <c r="T2" s="2"/>
      <c r="U2" s="2"/>
      <c r="V2" s="2"/>
      <c r="W2" s="2"/>
      <c r="AA2" s="586"/>
    </row>
    <row r="3" spans="1:27" s="585" customFormat="1" ht="18" customHeight="1">
      <c r="A3" s="2"/>
      <c r="B3" s="2"/>
      <c r="C3" s="2"/>
      <c r="D3" s="2"/>
      <c r="E3" s="2"/>
      <c r="F3" s="2"/>
      <c r="G3" s="2"/>
      <c r="H3" s="2"/>
      <c r="I3" s="2"/>
      <c r="J3" s="2"/>
      <c r="K3" s="2"/>
      <c r="L3" s="2"/>
      <c r="M3" s="2"/>
      <c r="N3" s="2"/>
      <c r="O3" s="2"/>
      <c r="P3" s="2"/>
      <c r="Q3" s="2"/>
      <c r="R3" s="2"/>
      <c r="S3" s="2"/>
      <c r="T3" s="2"/>
      <c r="U3" s="2"/>
      <c r="V3" s="2"/>
      <c r="W3" s="2"/>
      <c r="AA3" s="586"/>
    </row>
    <row r="4" spans="1:27" s="585" customFormat="1" ht="18" customHeight="1">
      <c r="A4" s="2"/>
      <c r="B4" s="2"/>
      <c r="C4" s="2"/>
      <c r="D4" s="2"/>
      <c r="E4" s="2"/>
      <c r="F4" s="2"/>
      <c r="G4" s="2"/>
      <c r="H4" s="2"/>
      <c r="I4" s="2"/>
      <c r="J4" s="2"/>
      <c r="K4" s="2"/>
      <c r="L4" s="2"/>
      <c r="M4" s="2"/>
      <c r="N4" s="2"/>
      <c r="O4" s="2"/>
      <c r="P4" s="2"/>
      <c r="Q4" s="2"/>
      <c r="R4" s="2"/>
      <c r="S4" s="2"/>
      <c r="T4" s="2"/>
      <c r="U4" s="2"/>
      <c r="V4" s="2"/>
      <c r="W4" s="2"/>
      <c r="AA4" s="586"/>
    </row>
    <row r="5" spans="1:27" s="585" customFormat="1" ht="18" customHeight="1">
      <c r="A5" s="2"/>
      <c r="B5" s="2"/>
      <c r="C5" s="2"/>
      <c r="D5" s="2"/>
      <c r="E5" s="2"/>
      <c r="F5" s="2"/>
      <c r="G5" s="2"/>
      <c r="H5" s="2"/>
      <c r="I5" s="2"/>
      <c r="J5" s="2"/>
      <c r="K5" s="2"/>
      <c r="L5" s="2"/>
      <c r="M5" s="2"/>
      <c r="N5" s="2"/>
      <c r="O5" s="2"/>
      <c r="P5" s="2"/>
      <c r="Q5" s="2"/>
      <c r="R5" s="2"/>
      <c r="S5" s="2"/>
      <c r="T5" s="2"/>
      <c r="U5" s="2"/>
      <c r="V5" s="2"/>
      <c r="W5" s="2"/>
      <c r="AA5" s="586"/>
    </row>
    <row r="6" spans="1:27" s="585" customFormat="1" ht="18" customHeight="1">
      <c r="A6" s="2"/>
      <c r="B6" s="2"/>
      <c r="C6" s="2"/>
      <c r="D6" s="2"/>
      <c r="E6" s="2"/>
      <c r="F6" s="2"/>
      <c r="G6" s="2"/>
      <c r="H6" s="2"/>
      <c r="I6" s="2"/>
      <c r="J6" s="2"/>
      <c r="K6" s="2"/>
      <c r="L6" s="2"/>
      <c r="M6" s="2"/>
      <c r="N6" s="2"/>
      <c r="O6" s="2"/>
      <c r="P6" s="2"/>
      <c r="Q6" s="2"/>
      <c r="R6" s="2"/>
      <c r="S6" s="2"/>
      <c r="T6" s="2"/>
      <c r="U6" s="2"/>
      <c r="V6" s="2"/>
      <c r="W6" s="2"/>
      <c r="AA6" s="586"/>
    </row>
    <row r="7" spans="1:27" s="585" customFormat="1" ht="18" customHeight="1">
      <c r="A7" s="2"/>
      <c r="B7" s="2"/>
      <c r="C7" s="2"/>
      <c r="D7" s="2"/>
      <c r="E7" s="2"/>
      <c r="F7" s="2"/>
      <c r="G7" s="2"/>
      <c r="H7" s="2"/>
      <c r="I7" s="2"/>
      <c r="J7" s="2"/>
      <c r="K7" s="2"/>
      <c r="L7" s="2"/>
      <c r="M7" s="2"/>
      <c r="N7" s="2"/>
      <c r="O7" s="2"/>
      <c r="P7" s="2"/>
      <c r="Q7" s="2"/>
      <c r="R7" s="2"/>
      <c r="S7" s="2"/>
      <c r="T7" s="2"/>
      <c r="U7" s="2"/>
      <c r="V7" s="2"/>
      <c r="W7" s="2"/>
      <c r="AA7" s="586"/>
    </row>
    <row r="8" spans="1:27" s="585" customFormat="1" ht="18" customHeight="1">
      <c r="A8" s="2"/>
      <c r="B8" s="2"/>
      <c r="C8" s="2"/>
      <c r="D8" s="2"/>
      <c r="E8" s="2"/>
      <c r="F8" s="2"/>
      <c r="G8" s="2"/>
      <c r="H8" s="2"/>
      <c r="I8" s="2"/>
      <c r="J8" s="2"/>
      <c r="K8" s="2"/>
      <c r="L8" s="2"/>
      <c r="M8" s="2"/>
      <c r="N8" s="2"/>
      <c r="O8" s="2"/>
      <c r="P8" s="2"/>
      <c r="Q8" s="2"/>
      <c r="R8" s="2"/>
      <c r="S8" s="2"/>
      <c r="T8" s="2"/>
      <c r="U8" s="2"/>
      <c r="V8" s="2"/>
      <c r="W8" s="2"/>
      <c r="AA8" s="586"/>
    </row>
    <row r="9" spans="1:27" s="585" customFormat="1" ht="18" customHeight="1">
      <c r="A9" s="2"/>
      <c r="B9" s="2"/>
      <c r="C9" s="2"/>
      <c r="D9" s="2"/>
      <c r="E9" s="2"/>
      <c r="F9" s="2"/>
      <c r="G9" s="2"/>
      <c r="H9" s="2"/>
      <c r="I9" s="2"/>
      <c r="J9" s="2"/>
      <c r="K9" s="2"/>
      <c r="L9" s="2"/>
      <c r="M9" s="2"/>
      <c r="N9" s="2"/>
      <c r="O9" s="2"/>
      <c r="P9" s="2"/>
      <c r="Q9" s="2"/>
      <c r="R9" s="2"/>
      <c r="S9" s="2"/>
      <c r="T9" s="2"/>
      <c r="U9" s="2"/>
      <c r="V9" s="2"/>
      <c r="W9" s="2"/>
      <c r="AA9" s="586"/>
    </row>
    <row r="10" spans="1:27" s="585" customFormat="1" ht="18" customHeight="1">
      <c r="A10" s="2"/>
      <c r="B10" s="2"/>
      <c r="C10" s="2"/>
      <c r="D10" s="2"/>
      <c r="E10" s="2"/>
      <c r="F10" s="2"/>
      <c r="G10" s="2"/>
      <c r="H10" s="2"/>
      <c r="I10" s="2"/>
      <c r="J10" s="2"/>
      <c r="K10" s="2"/>
      <c r="L10" s="2"/>
      <c r="M10" s="2"/>
      <c r="N10" s="2"/>
      <c r="O10" s="2"/>
      <c r="P10" s="2"/>
      <c r="Q10" s="2"/>
      <c r="R10" s="2"/>
      <c r="S10" s="2"/>
      <c r="T10" s="2"/>
      <c r="U10" s="2"/>
      <c r="V10" s="2"/>
      <c r="W10" s="2"/>
      <c r="AA10" s="586"/>
    </row>
    <row r="11" spans="1:27" s="585" customFormat="1" ht="18" customHeight="1">
      <c r="A11" s="2"/>
      <c r="B11" s="2"/>
      <c r="C11" s="2"/>
      <c r="D11" s="2"/>
      <c r="E11" s="2"/>
      <c r="F11" s="2"/>
      <c r="G11" s="2"/>
      <c r="H11" s="2"/>
      <c r="I11" s="2"/>
      <c r="J11" s="2"/>
      <c r="K11" s="2"/>
      <c r="L11" s="2"/>
      <c r="M11" s="2"/>
      <c r="N11" s="2"/>
      <c r="O11" s="2"/>
      <c r="P11" s="2"/>
      <c r="Q11" s="2"/>
      <c r="R11" s="2"/>
      <c r="S11" s="2"/>
      <c r="T11" s="2"/>
      <c r="U11" s="2"/>
      <c r="V11" s="2"/>
      <c r="W11" s="2"/>
      <c r="AA11" s="586"/>
    </row>
    <row r="12" spans="1:27" s="585" customFormat="1" ht="18" customHeight="1">
      <c r="A12" s="2"/>
      <c r="B12" s="2"/>
      <c r="C12" s="2"/>
      <c r="D12" s="2"/>
      <c r="E12" s="2"/>
      <c r="F12" s="2"/>
      <c r="G12" s="2"/>
      <c r="H12" s="2"/>
      <c r="I12" s="2"/>
      <c r="J12" s="2"/>
      <c r="K12" s="2"/>
      <c r="L12" s="2"/>
      <c r="M12" s="2"/>
      <c r="N12" s="2"/>
      <c r="O12" s="2"/>
      <c r="P12" s="2"/>
      <c r="Q12" s="2"/>
      <c r="R12" s="2"/>
      <c r="S12" s="2"/>
      <c r="T12" s="2"/>
      <c r="U12" s="2"/>
      <c r="V12" s="2"/>
      <c r="W12" s="2"/>
      <c r="AA12" s="586"/>
    </row>
    <row r="13" spans="1:27" s="585" customFormat="1" ht="18" customHeight="1">
      <c r="A13" s="2"/>
      <c r="B13" s="2"/>
      <c r="C13" s="2"/>
      <c r="D13" s="2"/>
      <c r="E13" s="2"/>
      <c r="F13" s="2"/>
      <c r="G13" s="2"/>
      <c r="H13" s="2"/>
      <c r="I13" s="2"/>
      <c r="J13" s="2"/>
      <c r="K13" s="2"/>
      <c r="L13" s="2"/>
      <c r="M13" s="2"/>
      <c r="N13" s="2"/>
      <c r="O13" s="2"/>
      <c r="P13" s="2"/>
      <c r="Q13" s="2"/>
      <c r="R13" s="2"/>
      <c r="S13" s="2"/>
      <c r="T13" s="2"/>
      <c r="U13" s="2"/>
      <c r="V13" s="2"/>
      <c r="W13" s="2"/>
      <c r="AA13" s="586"/>
    </row>
    <row r="14" spans="1:27" s="585" customFormat="1" ht="18" customHeight="1">
      <c r="A14" s="2"/>
      <c r="B14" s="2"/>
      <c r="C14" s="2"/>
      <c r="D14" s="2"/>
      <c r="E14" s="2"/>
      <c r="F14" s="2"/>
      <c r="G14" s="2"/>
      <c r="H14" s="2"/>
      <c r="I14" s="2"/>
      <c r="J14" s="2"/>
      <c r="K14" s="2"/>
      <c r="L14" s="2"/>
      <c r="M14" s="2"/>
      <c r="N14" s="2"/>
      <c r="O14" s="2"/>
      <c r="P14" s="2"/>
      <c r="Q14" s="2"/>
      <c r="R14" s="2"/>
      <c r="S14" s="2"/>
      <c r="T14" s="2"/>
      <c r="U14" s="2"/>
      <c r="V14" s="2"/>
      <c r="W14" s="2"/>
      <c r="AA14" s="586"/>
    </row>
    <row r="15" spans="1:27" s="585" customFormat="1" ht="18" customHeight="1">
      <c r="A15" s="2"/>
      <c r="B15" s="2"/>
      <c r="C15" s="2"/>
      <c r="D15" s="2"/>
      <c r="E15" s="2"/>
      <c r="F15" s="2"/>
      <c r="G15" s="2"/>
      <c r="H15" s="2"/>
      <c r="I15" s="2"/>
      <c r="J15" s="2"/>
      <c r="K15" s="2"/>
      <c r="L15" s="2"/>
      <c r="M15" s="2"/>
      <c r="N15" s="2"/>
      <c r="O15" s="2"/>
      <c r="P15" s="2"/>
      <c r="Q15" s="2"/>
      <c r="R15" s="2"/>
      <c r="S15" s="2"/>
      <c r="T15" s="2"/>
      <c r="U15" s="2"/>
      <c r="V15" s="2"/>
      <c r="W15" s="2"/>
      <c r="AA15" s="586"/>
    </row>
    <row r="16" spans="1:27" s="585" customFormat="1" ht="18" customHeight="1">
      <c r="A16" s="2"/>
      <c r="B16" s="2"/>
      <c r="C16" s="2"/>
      <c r="D16" s="2"/>
      <c r="E16" s="2"/>
      <c r="F16" s="2"/>
      <c r="G16" s="2"/>
      <c r="H16" s="2"/>
      <c r="I16" s="2"/>
      <c r="J16" s="2"/>
      <c r="K16" s="2"/>
      <c r="L16" s="2"/>
      <c r="M16" s="2"/>
      <c r="N16" s="2"/>
      <c r="O16" s="2"/>
      <c r="P16" s="2"/>
      <c r="Q16" s="2"/>
      <c r="R16" s="2"/>
      <c r="S16" s="2"/>
      <c r="T16" s="2"/>
      <c r="U16" s="2"/>
      <c r="V16" s="2"/>
      <c r="W16" s="2"/>
      <c r="AA16" s="586"/>
    </row>
    <row r="17" spans="1:31" s="585" customFormat="1" ht="18" customHeight="1">
      <c r="A17" s="2"/>
      <c r="B17" s="2"/>
      <c r="C17" s="2"/>
      <c r="D17" s="2"/>
      <c r="E17" s="2"/>
      <c r="F17" s="2"/>
      <c r="G17" s="2"/>
      <c r="H17" s="2"/>
      <c r="I17" s="2"/>
      <c r="J17" s="2"/>
      <c r="K17" s="2"/>
      <c r="L17" s="2"/>
      <c r="M17" s="2"/>
      <c r="N17" s="2"/>
      <c r="O17" s="2"/>
      <c r="P17" s="2"/>
      <c r="Q17" s="2"/>
      <c r="R17" s="2"/>
      <c r="S17" s="2"/>
      <c r="T17" s="2"/>
      <c r="U17" s="2"/>
      <c r="V17" s="2"/>
      <c r="W17" s="2"/>
      <c r="AA17" s="586"/>
    </row>
    <row r="18" spans="1:31" s="585" customFormat="1" ht="18" customHeight="1">
      <c r="A18" s="2"/>
      <c r="B18" s="2"/>
      <c r="C18" s="2"/>
      <c r="D18" s="2"/>
      <c r="E18" s="2"/>
      <c r="F18" s="2"/>
      <c r="G18" s="2"/>
      <c r="H18" s="2"/>
      <c r="I18" s="2"/>
      <c r="J18" s="2"/>
      <c r="K18" s="2"/>
      <c r="L18" s="2"/>
      <c r="M18" s="2"/>
      <c r="N18" s="2"/>
      <c r="O18" s="2"/>
      <c r="P18" s="2"/>
      <c r="Q18" s="2"/>
      <c r="R18" s="2"/>
      <c r="S18" s="2"/>
      <c r="T18" s="2"/>
      <c r="U18" s="2"/>
      <c r="V18" s="2"/>
      <c r="W18" s="2"/>
      <c r="AA18" s="586"/>
    </row>
    <row r="19" spans="1:31" s="585" customFormat="1" ht="18" customHeight="1">
      <c r="A19" s="2"/>
      <c r="B19" s="2"/>
      <c r="C19" s="2"/>
      <c r="D19" s="2"/>
      <c r="E19" s="2"/>
      <c r="F19" s="2"/>
      <c r="G19" s="2"/>
      <c r="H19" s="2"/>
      <c r="I19" s="2"/>
      <c r="J19" s="2"/>
      <c r="K19" s="2"/>
      <c r="L19" s="2"/>
      <c r="M19" s="2"/>
      <c r="N19" s="2"/>
      <c r="O19" s="2"/>
      <c r="P19" s="2"/>
      <c r="Q19" s="2"/>
      <c r="R19" s="2"/>
      <c r="S19" s="2"/>
      <c r="T19" s="2"/>
      <c r="U19" s="2"/>
      <c r="V19" s="2"/>
      <c r="W19" s="2"/>
      <c r="AA19" s="586"/>
    </row>
    <row r="20" spans="1:31" s="585" customFormat="1" ht="18" customHeight="1" thickBot="1">
      <c r="A20" s="2"/>
      <c r="B20" s="2"/>
      <c r="C20" s="2"/>
      <c r="D20" s="2"/>
      <c r="E20" s="2"/>
      <c r="F20" s="2"/>
      <c r="G20" s="2"/>
      <c r="H20" s="2"/>
      <c r="I20" s="2"/>
      <c r="J20" s="2"/>
      <c r="K20" s="2"/>
      <c r="L20" s="2"/>
      <c r="M20" s="2"/>
      <c r="N20" s="2"/>
      <c r="O20" s="2"/>
      <c r="P20" s="2"/>
      <c r="Q20" s="2"/>
      <c r="R20" s="2"/>
      <c r="S20" s="2"/>
      <c r="T20" s="2"/>
      <c r="U20" s="2"/>
      <c r="V20" s="2"/>
      <c r="W20" s="2" t="s">
        <v>751</v>
      </c>
      <c r="AA20" s="586"/>
    </row>
    <row r="21" spans="1:31" ht="25.05" customHeight="1" thickBot="1">
      <c r="A21" s="2362" t="s">
        <v>536</v>
      </c>
      <c r="B21" s="2363"/>
      <c r="C21" s="2363"/>
      <c r="D21" s="2363"/>
      <c r="E21" s="2363"/>
      <c r="F21" s="2366" t="s">
        <v>2109</v>
      </c>
      <c r="G21" s="2366"/>
      <c r="H21" s="2366"/>
      <c r="I21" s="2363"/>
      <c r="J21" s="2349" t="s">
        <v>2110</v>
      </c>
      <c r="K21" s="2350"/>
      <c r="L21" s="2350"/>
      <c r="M21" s="2350"/>
      <c r="N21" s="2350"/>
      <c r="O21" s="2350"/>
      <c r="P21" s="2350"/>
      <c r="Q21" s="2350"/>
      <c r="R21" s="2350"/>
      <c r="S21" s="2350"/>
      <c r="T21" s="2350"/>
      <c r="U21" s="2350"/>
      <c r="V21" s="2350"/>
      <c r="W21" s="2351"/>
    </row>
    <row r="22" spans="1:31" ht="25.05" customHeight="1" thickTop="1">
      <c r="A22" s="2364"/>
      <c r="B22" s="2365"/>
      <c r="C22" s="2365"/>
      <c r="D22" s="2365"/>
      <c r="E22" s="2365"/>
      <c r="F22" s="2330" t="s">
        <v>597</v>
      </c>
      <c r="G22" s="2330"/>
      <c r="H22" s="2330"/>
      <c r="I22" s="2367"/>
      <c r="J22" s="942" t="s">
        <v>749</v>
      </c>
      <c r="K22" s="888" t="s">
        <v>750</v>
      </c>
      <c r="L22" s="889" t="s">
        <v>61</v>
      </c>
      <c r="M22" s="889" t="s">
        <v>62</v>
      </c>
      <c r="N22" s="889" t="s">
        <v>63</v>
      </c>
      <c r="O22" s="889" t="s">
        <v>64</v>
      </c>
      <c r="P22" s="889" t="s">
        <v>65</v>
      </c>
      <c r="Q22" s="889" t="s">
        <v>66</v>
      </c>
      <c r="R22" s="889" t="s">
        <v>40</v>
      </c>
      <c r="S22" s="889" t="s">
        <v>41</v>
      </c>
      <c r="T22" s="889" t="s">
        <v>42</v>
      </c>
      <c r="U22" s="889" t="s">
        <v>67</v>
      </c>
      <c r="V22" s="941" t="s">
        <v>68</v>
      </c>
      <c r="W22" s="952" t="s">
        <v>574</v>
      </c>
    </row>
    <row r="23" spans="1:31" ht="30" customHeight="1">
      <c r="A23" s="2360" t="s">
        <v>537</v>
      </c>
      <c r="B23" s="2361"/>
      <c r="C23" s="2361"/>
      <c r="D23" s="2361"/>
      <c r="E23" s="2361"/>
      <c r="F23" s="2354">
        <f>('월계획 '!B4)/1000</f>
        <v>100374.62400624003</v>
      </c>
      <c r="G23" s="2354"/>
      <c r="H23" s="2354"/>
      <c r="I23" s="2355"/>
      <c r="J23" s="957">
        <f>('월계획 '!B80)/1000</f>
        <v>104614.07262394683</v>
      </c>
      <c r="K23" s="936">
        <f>('월계획 '!H112)/1000</f>
        <v>8161.5522868800008</v>
      </c>
      <c r="L23" s="935">
        <f>('월계획 '!I112)/1000</f>
        <v>8923.5954832000007</v>
      </c>
      <c r="M23" s="935">
        <f>('월계획 '!J112)/1000</f>
        <v>0</v>
      </c>
      <c r="N23" s="935">
        <f>('월계획 '!K112)/1000</f>
        <v>0</v>
      </c>
      <c r="O23" s="935">
        <f>('월계획 '!L112)/1000</f>
        <v>0</v>
      </c>
      <c r="P23" s="935">
        <f>('월계획 '!M112)/1000</f>
        <v>0</v>
      </c>
      <c r="Q23" s="935">
        <f>('월계획 '!N112)/1000</f>
        <v>0</v>
      </c>
      <c r="R23" s="935">
        <f>('월계획 '!O112)/1000</f>
        <v>0</v>
      </c>
      <c r="S23" s="935">
        <f>('월계획 '!P112)/1000</f>
        <v>0</v>
      </c>
      <c r="T23" s="935">
        <f>('월계획 '!Q112)/1000</f>
        <v>0</v>
      </c>
      <c r="U23" s="935">
        <f>('월계획 '!R112)/1000</f>
        <v>0</v>
      </c>
      <c r="V23" s="937">
        <f>('월계획 '!S112)/1000</f>
        <v>0</v>
      </c>
      <c r="W23" s="953">
        <f>SUM(K23:V23)</f>
        <v>17085.147770080002</v>
      </c>
    </row>
    <row r="24" spans="1:31" ht="20" customHeight="1">
      <c r="A24" s="2360"/>
      <c r="B24" s="2361"/>
      <c r="C24" s="2361"/>
      <c r="D24" s="2361"/>
      <c r="E24" s="2361"/>
      <c r="F24" s="2358"/>
      <c r="G24" s="2358"/>
      <c r="H24" s="2358"/>
      <c r="I24" s="2359"/>
      <c r="J24" s="958"/>
      <c r="K24" s="943"/>
      <c r="L24" s="944"/>
      <c r="M24" s="944"/>
      <c r="N24" s="944"/>
      <c r="O24" s="944"/>
      <c r="P24" s="944"/>
      <c r="Q24" s="944"/>
      <c r="R24" s="944"/>
      <c r="S24" s="944"/>
      <c r="T24" s="944"/>
      <c r="U24" s="944"/>
      <c r="V24" s="951"/>
      <c r="W24" s="954"/>
    </row>
    <row r="25" spans="1:31" ht="30" customHeight="1">
      <c r="A25" s="2340" t="s">
        <v>546</v>
      </c>
      <c r="B25" s="2341"/>
      <c r="C25" s="2341"/>
      <c r="D25" s="2341"/>
      <c r="E25" s="2342"/>
      <c r="F25" s="2354">
        <f>('월계획 '!B18)/1000</f>
        <v>5580.3287130955605</v>
      </c>
      <c r="G25" s="2354"/>
      <c r="H25" s="2354"/>
      <c r="I25" s="2355"/>
      <c r="J25" s="957">
        <f>('월계획 '!B95)/1000</f>
        <v>6962.354428939655</v>
      </c>
      <c r="K25" s="936">
        <f>('월계획 '!H127)/1000</f>
        <v>375.01734512844496</v>
      </c>
      <c r="L25" s="935">
        <f>('월계획 '!I127)/1000</f>
        <v>746.13853887999994</v>
      </c>
      <c r="M25" s="935">
        <f>('월계획 '!J127)/1000</f>
        <v>0</v>
      </c>
      <c r="N25" s="935">
        <f>('월계획 '!K127)/1000</f>
        <v>0</v>
      </c>
      <c r="O25" s="935">
        <f>('월계획 '!L127)/1000</f>
        <v>0</v>
      </c>
      <c r="P25" s="935">
        <f>('월계획 '!M127)/1000</f>
        <v>0</v>
      </c>
      <c r="Q25" s="935">
        <f>('월계획 '!N127)/1000</f>
        <v>0</v>
      </c>
      <c r="R25" s="935">
        <f>('월계획 '!O127)/1000</f>
        <v>0</v>
      </c>
      <c r="S25" s="935">
        <f>('월계획 '!P127)/1000</f>
        <v>0</v>
      </c>
      <c r="T25" s="935">
        <f>('월계획 '!Q127)/1000</f>
        <v>0</v>
      </c>
      <c r="U25" s="935">
        <f>('월계획 '!R127)/1000</f>
        <v>0</v>
      </c>
      <c r="V25" s="937">
        <f>('월계획 '!S127)/1000</f>
        <v>0</v>
      </c>
      <c r="W25" s="953">
        <f>SUM(K25:V25)</f>
        <v>1121.1558840084449</v>
      </c>
    </row>
    <row r="26" spans="1:31" ht="20" customHeight="1">
      <c r="A26" s="2343"/>
      <c r="B26" s="2344"/>
      <c r="C26" s="2344"/>
      <c r="D26" s="2344"/>
      <c r="E26" s="2345"/>
      <c r="F26" s="2356">
        <f>F25/F23</f>
        <v>5.5595014859020998E-2</v>
      </c>
      <c r="G26" s="2356"/>
      <c r="H26" s="2356"/>
      <c r="I26" s="2357"/>
      <c r="J26" s="959">
        <f>J25/J23</f>
        <v>6.655275197981278E-2</v>
      </c>
      <c r="K26" s="947">
        <f t="shared" ref="K26:W26" si="0">K25/K23</f>
        <v>4.5949266995605642E-2</v>
      </c>
      <c r="L26" s="945">
        <f t="shared" si="0"/>
        <v>8.3614114992630162E-2</v>
      </c>
      <c r="M26" s="945" t="e">
        <f t="shared" si="0"/>
        <v>#DIV/0!</v>
      </c>
      <c r="N26" s="945" t="e">
        <f t="shared" si="0"/>
        <v>#DIV/0!</v>
      </c>
      <c r="O26" s="945" t="e">
        <f t="shared" si="0"/>
        <v>#DIV/0!</v>
      </c>
      <c r="P26" s="945" t="e">
        <f t="shared" si="0"/>
        <v>#DIV/0!</v>
      </c>
      <c r="Q26" s="945" t="e">
        <f t="shared" si="0"/>
        <v>#DIV/0!</v>
      </c>
      <c r="R26" s="945" t="e">
        <f t="shared" si="0"/>
        <v>#DIV/0!</v>
      </c>
      <c r="S26" s="945" t="e">
        <f t="shared" si="0"/>
        <v>#DIV/0!</v>
      </c>
      <c r="T26" s="945" t="e">
        <f t="shared" si="0"/>
        <v>#DIV/0!</v>
      </c>
      <c r="U26" s="945" t="e">
        <f t="shared" si="0"/>
        <v>#DIV/0!</v>
      </c>
      <c r="V26" s="946" t="e">
        <f t="shared" si="0"/>
        <v>#DIV/0!</v>
      </c>
      <c r="W26" s="955">
        <f t="shared" si="0"/>
        <v>6.5621667374270248E-2</v>
      </c>
    </row>
    <row r="27" spans="1:31" ht="30" customHeight="1">
      <c r="A27" s="2340" t="s">
        <v>550</v>
      </c>
      <c r="B27" s="2341"/>
      <c r="C27" s="2341"/>
      <c r="D27" s="2341"/>
      <c r="E27" s="2342"/>
      <c r="F27" s="2354">
        <f>('월계획 '!B22)/1000</f>
        <v>3621.7269694722759</v>
      </c>
      <c r="G27" s="2354"/>
      <c r="H27" s="2354"/>
      <c r="I27" s="2355"/>
      <c r="J27" s="957">
        <f>('월계획 '!B107)/1000</f>
        <v>5611.7573390769312</v>
      </c>
      <c r="K27" s="936">
        <f>('월계획 '!H139)/1000</f>
        <v>311.460028488445</v>
      </c>
      <c r="L27" s="935">
        <f>('월계획 '!I139)/1000</f>
        <v>635.49982095155701</v>
      </c>
      <c r="M27" s="935">
        <f>('월계획 '!J139)/1000</f>
        <v>0</v>
      </c>
      <c r="N27" s="935">
        <f>('월계획 '!K139)/1000</f>
        <v>0</v>
      </c>
      <c r="O27" s="935">
        <f>('월계획 '!L139)/1000</f>
        <v>0</v>
      </c>
      <c r="P27" s="935">
        <f>('월계획 '!M139)/1000</f>
        <v>0</v>
      </c>
      <c r="Q27" s="935">
        <f>('월계획 '!N139)/1000</f>
        <v>0</v>
      </c>
      <c r="R27" s="935">
        <f>('월계획 '!O139)/1000</f>
        <v>0</v>
      </c>
      <c r="S27" s="935">
        <f>('월계획 '!P139)/1000</f>
        <v>0</v>
      </c>
      <c r="T27" s="935">
        <f>('월계획 '!Q139)/1000</f>
        <v>0</v>
      </c>
      <c r="U27" s="935">
        <f>('월계획 '!R139)/1000</f>
        <v>0</v>
      </c>
      <c r="V27" s="935">
        <f>('월계획 '!S139)/1000</f>
        <v>0</v>
      </c>
      <c r="W27" s="953">
        <f>SUM(K27:V27)</f>
        <v>946.95984944000202</v>
      </c>
    </row>
    <row r="28" spans="1:31" ht="20" customHeight="1" thickBot="1">
      <c r="A28" s="2346"/>
      <c r="B28" s="2347"/>
      <c r="C28" s="2347"/>
      <c r="D28" s="2347"/>
      <c r="E28" s="2348"/>
      <c r="F28" s="2352">
        <f>F27/F23</f>
        <v>3.6082097495549498E-2</v>
      </c>
      <c r="G28" s="2352"/>
      <c r="H28" s="2352"/>
      <c r="I28" s="2353"/>
      <c r="J28" s="960">
        <f>J27/J23</f>
        <v>5.3642470829420363E-2</v>
      </c>
      <c r="K28" s="950">
        <f t="shared" ref="K28:W28" si="1">K27/K23</f>
        <v>3.8161861560224102E-2</v>
      </c>
      <c r="L28" s="948">
        <f t="shared" si="1"/>
        <v>7.1215668857690845E-2</v>
      </c>
      <c r="M28" s="948" t="e">
        <f t="shared" si="1"/>
        <v>#DIV/0!</v>
      </c>
      <c r="N28" s="948" t="e">
        <f t="shared" si="1"/>
        <v>#DIV/0!</v>
      </c>
      <c r="O28" s="948" t="e">
        <f t="shared" si="1"/>
        <v>#DIV/0!</v>
      </c>
      <c r="P28" s="948" t="e">
        <f t="shared" si="1"/>
        <v>#DIV/0!</v>
      </c>
      <c r="Q28" s="948" t="e">
        <f t="shared" si="1"/>
        <v>#DIV/0!</v>
      </c>
      <c r="R28" s="948" t="e">
        <f t="shared" si="1"/>
        <v>#DIV/0!</v>
      </c>
      <c r="S28" s="948" t="e">
        <f t="shared" si="1"/>
        <v>#DIV/0!</v>
      </c>
      <c r="T28" s="948" t="e">
        <f t="shared" si="1"/>
        <v>#DIV/0!</v>
      </c>
      <c r="U28" s="948" t="e">
        <f t="shared" si="1"/>
        <v>#DIV/0!</v>
      </c>
      <c r="V28" s="949" t="e">
        <f t="shared" si="1"/>
        <v>#DIV/0!</v>
      </c>
      <c r="W28" s="956">
        <f t="shared" si="1"/>
        <v>5.5425909227331656E-2</v>
      </c>
    </row>
    <row r="29" spans="1:31" ht="13.5" customHeight="1"/>
    <row r="31" spans="1:31">
      <c r="Z31" s="711"/>
      <c r="AA31" s="710"/>
    </row>
    <row r="32" spans="1:31">
      <c r="Z32" s="711"/>
      <c r="AC32" s="938"/>
      <c r="AD32" s="938"/>
      <c r="AE32" s="938"/>
    </row>
    <row r="33" spans="29:34">
      <c r="AC33" s="938"/>
      <c r="AD33" s="938"/>
      <c r="AE33" s="938"/>
    </row>
    <row r="35" spans="29:34">
      <c r="AC35" s="939"/>
      <c r="AD35" s="939"/>
      <c r="AE35" s="939"/>
      <c r="AF35" s="685"/>
      <c r="AG35" s="685"/>
      <c r="AH35" s="685"/>
    </row>
    <row r="36" spans="29:34">
      <c r="AC36" s="939"/>
      <c r="AD36" s="939"/>
      <c r="AE36" s="939"/>
      <c r="AF36" s="685"/>
      <c r="AG36" s="685"/>
      <c r="AH36" s="685"/>
    </row>
    <row r="37" spans="29:34">
      <c r="AC37" s="940"/>
      <c r="AD37" s="940"/>
      <c r="AE37" s="940"/>
      <c r="AF37" s="685"/>
      <c r="AG37" s="685"/>
      <c r="AH37" s="685"/>
    </row>
    <row r="38" spans="29:34">
      <c r="AC38" s="939"/>
      <c r="AD38" s="939"/>
      <c r="AE38" s="939"/>
      <c r="AF38" s="685"/>
      <c r="AG38" s="685"/>
      <c r="AH38" s="685"/>
    </row>
    <row r="39" spans="29:34">
      <c r="AC39" s="939"/>
      <c r="AD39" s="939"/>
      <c r="AE39" s="939"/>
      <c r="AF39" s="685"/>
      <c r="AG39" s="685"/>
      <c r="AH39" s="685"/>
    </row>
    <row r="40" spans="29:34">
      <c r="AC40" s="939"/>
      <c r="AD40" s="940"/>
      <c r="AE40" s="940"/>
      <c r="AF40" s="685"/>
      <c r="AG40" s="685"/>
      <c r="AH40" s="685"/>
    </row>
    <row r="41" spans="29:34">
      <c r="AD41" s="684"/>
    </row>
    <row r="42" spans="29:34">
      <c r="AC42" s="939"/>
      <c r="AD42" s="939"/>
      <c r="AE42" s="939"/>
      <c r="AF42" s="685"/>
      <c r="AG42" s="685"/>
      <c r="AH42" s="685"/>
    </row>
    <row r="43" spans="29:34">
      <c r="AC43" s="939"/>
      <c r="AD43" s="939"/>
      <c r="AE43" s="939"/>
      <c r="AF43" s="685"/>
      <c r="AG43" s="685"/>
      <c r="AH43" s="685"/>
    </row>
    <row r="44" spans="29:34">
      <c r="AC44" s="940"/>
      <c r="AD44" s="940"/>
      <c r="AE44" s="940"/>
      <c r="AF44" s="685"/>
      <c r="AG44" s="685"/>
      <c r="AH44" s="685"/>
    </row>
    <row r="45" spans="29:34">
      <c r="AC45" s="939"/>
      <c r="AD45" s="939"/>
      <c r="AE45" s="939"/>
      <c r="AF45" s="685"/>
      <c r="AG45" s="685"/>
      <c r="AH45" s="685"/>
    </row>
    <row r="46" spans="29:34">
      <c r="AC46" s="939"/>
      <c r="AD46" s="939"/>
      <c r="AE46" s="939"/>
      <c r="AF46" s="685"/>
      <c r="AG46" s="685"/>
      <c r="AH46" s="685"/>
    </row>
    <row r="47" spans="29:34">
      <c r="AC47" s="939"/>
      <c r="AD47" s="940"/>
      <c r="AE47" s="940"/>
      <c r="AF47" s="685"/>
      <c r="AG47" s="685"/>
      <c r="AH47" s="685"/>
    </row>
  </sheetData>
  <mergeCells count="13">
    <mergeCell ref="A25:E26"/>
    <mergeCell ref="A27:E28"/>
    <mergeCell ref="J21:W21"/>
    <mergeCell ref="F28:I28"/>
    <mergeCell ref="F27:I27"/>
    <mergeCell ref="F26:I26"/>
    <mergeCell ref="F25:I25"/>
    <mergeCell ref="F24:I24"/>
    <mergeCell ref="A23:E24"/>
    <mergeCell ref="F23:I23"/>
    <mergeCell ref="A21:E22"/>
    <mergeCell ref="F21:I21"/>
    <mergeCell ref="F22:I22"/>
  </mergeCells>
  <phoneticPr fontId="50" type="noConversion"/>
  <pageMargins left="0.7" right="0.7" top="0.75" bottom="0.75" header="0.3" footer="0.3"/>
  <pageSetup paperSize="9"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BG41"/>
  <sheetViews>
    <sheetView showGridLines="0" topLeftCell="A34" zoomScale="80" zoomScaleNormal="80" workbookViewId="0">
      <selection activeCell="C16" sqref="C16"/>
    </sheetView>
  </sheetViews>
  <sheetFormatPr defaultColWidth="8" defaultRowHeight="12.75"/>
  <cols>
    <col min="1" max="2" width="2.6875" style="4" customWidth="1"/>
    <col min="3" max="7" width="2.375" style="4" customWidth="1"/>
    <col min="8" max="47" width="2.6875" style="4" customWidth="1"/>
    <col min="48" max="52" width="2.375" style="4" customWidth="1"/>
    <col min="53" max="53" width="10.8125" style="4" bestFit="1" customWidth="1"/>
    <col min="54" max="54" width="9.1875" style="4" bestFit="1" customWidth="1"/>
    <col min="55" max="55" width="10.8125" style="4" bestFit="1" customWidth="1"/>
    <col min="56" max="16384" width="8" style="4"/>
  </cols>
  <sheetData>
    <row r="1" spans="1:51" s="585" customFormat="1" ht="25.5">
      <c r="A1" s="669" t="s">
        <v>2203</v>
      </c>
      <c r="B1" s="53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Y1" s="586"/>
    </row>
    <row r="2" spans="1:51" s="585" customFormat="1" ht="18"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Y2" s="586"/>
    </row>
    <row r="3" spans="1:51" s="585" customFormat="1" ht="18" customHeight="1" thickBo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3" t="s">
        <v>552</v>
      </c>
      <c r="AT3" s="2"/>
      <c r="AU3" s="2"/>
      <c r="AY3" s="586"/>
    </row>
    <row r="4" spans="1:51" ht="20" customHeight="1" thickTop="1" thickBot="1">
      <c r="A4" s="2523" t="s">
        <v>536</v>
      </c>
      <c r="B4" s="2365"/>
      <c r="C4" s="2365"/>
      <c r="D4" s="2365"/>
      <c r="E4" s="2365"/>
      <c r="F4" s="2365"/>
      <c r="G4" s="2524"/>
      <c r="H4" s="2325" t="s">
        <v>2109</v>
      </c>
      <c r="I4" s="2326"/>
      <c r="J4" s="2326"/>
      <c r="K4" s="2528"/>
      <c r="L4" s="2529"/>
      <c r="M4" s="2380" t="s">
        <v>2110</v>
      </c>
      <c r="N4" s="2380"/>
      <c r="O4" s="2380"/>
      <c r="P4" s="2380"/>
      <c r="Q4" s="2380"/>
      <c r="R4" s="2380"/>
      <c r="S4" s="2380"/>
      <c r="T4" s="2380"/>
      <c r="U4" s="2380"/>
      <c r="V4" s="2380"/>
      <c r="W4" s="2380"/>
      <c r="X4" s="2380"/>
      <c r="Y4" s="2380"/>
      <c r="Z4" s="2380"/>
      <c r="AA4" s="2380"/>
      <c r="AB4" s="2380"/>
      <c r="AC4" s="2380"/>
      <c r="AD4" s="2380"/>
      <c r="AE4" s="2380"/>
      <c r="AF4" s="2380"/>
      <c r="AG4" s="2381"/>
      <c r="AH4" s="2381"/>
      <c r="AI4" s="2381"/>
      <c r="AJ4" s="2381"/>
      <c r="AK4" s="2381"/>
      <c r="AL4" s="2381"/>
      <c r="AM4" s="2381"/>
      <c r="AN4" s="2381"/>
      <c r="AO4" s="2381"/>
      <c r="AP4" s="2381"/>
      <c r="AQ4" s="2381"/>
      <c r="AR4" s="2381"/>
      <c r="AS4" s="2381"/>
      <c r="AT4" s="2381"/>
      <c r="AU4" s="2382"/>
    </row>
    <row r="5" spans="1:51" ht="20" customHeight="1" thickTop="1">
      <c r="A5" s="2525"/>
      <c r="B5" s="2526"/>
      <c r="C5" s="2526"/>
      <c r="D5" s="2526"/>
      <c r="E5" s="2526"/>
      <c r="F5" s="2526"/>
      <c r="G5" s="2527"/>
      <c r="H5" s="2535" t="s">
        <v>597</v>
      </c>
      <c r="I5" s="2375"/>
      <c r="J5" s="2375"/>
      <c r="K5" s="2375"/>
      <c r="L5" s="2536"/>
      <c r="M5" s="2535" t="s">
        <v>598</v>
      </c>
      <c r="N5" s="2375"/>
      <c r="O5" s="2375"/>
      <c r="P5" s="2375"/>
      <c r="Q5" s="2540"/>
      <c r="R5" s="2374" t="s">
        <v>573</v>
      </c>
      <c r="S5" s="2375"/>
      <c r="T5" s="2375"/>
      <c r="U5" s="2375"/>
      <c r="V5" s="2375"/>
      <c r="W5" s="2375"/>
      <c r="X5" s="2375"/>
      <c r="Y5" s="2375"/>
      <c r="Z5" s="2375"/>
      <c r="AA5" s="2375"/>
      <c r="AB5" s="2375"/>
      <c r="AC5" s="2375"/>
      <c r="AD5" s="2375"/>
      <c r="AE5" s="2375"/>
      <c r="AF5" s="2376"/>
      <c r="AG5" s="2377" t="s">
        <v>574</v>
      </c>
      <c r="AH5" s="2378"/>
      <c r="AI5" s="2378"/>
      <c r="AJ5" s="2378"/>
      <c r="AK5" s="2378"/>
      <c r="AL5" s="2378"/>
      <c r="AM5" s="2378"/>
      <c r="AN5" s="2378"/>
      <c r="AO5" s="2378"/>
      <c r="AP5" s="2378"/>
      <c r="AQ5" s="2378"/>
      <c r="AR5" s="2378"/>
      <c r="AS5" s="2378"/>
      <c r="AT5" s="2378"/>
      <c r="AU5" s="2379"/>
    </row>
    <row r="6" spans="1:51" ht="20" customHeight="1" thickBot="1">
      <c r="A6" s="2526"/>
      <c r="B6" s="2526"/>
      <c r="C6" s="2526"/>
      <c r="D6" s="2526"/>
      <c r="E6" s="2526"/>
      <c r="F6" s="2526"/>
      <c r="G6" s="2527"/>
      <c r="H6" s="2537"/>
      <c r="I6" s="2538"/>
      <c r="J6" s="2538"/>
      <c r="K6" s="2538"/>
      <c r="L6" s="2539"/>
      <c r="M6" s="2537"/>
      <c r="N6" s="2538"/>
      <c r="O6" s="2538"/>
      <c r="P6" s="2538"/>
      <c r="Q6" s="2541"/>
      <c r="R6" s="2530" t="s">
        <v>575</v>
      </c>
      <c r="S6" s="2520"/>
      <c r="T6" s="2520"/>
      <c r="U6" s="2520"/>
      <c r="V6" s="2520"/>
      <c r="W6" s="2520" t="s">
        <v>576</v>
      </c>
      <c r="X6" s="2520"/>
      <c r="Y6" s="2520"/>
      <c r="Z6" s="2520"/>
      <c r="AA6" s="2520"/>
      <c r="AB6" s="2517" t="s">
        <v>571</v>
      </c>
      <c r="AC6" s="2517"/>
      <c r="AD6" s="2517"/>
      <c r="AE6" s="2517"/>
      <c r="AF6" s="2518"/>
      <c r="AG6" s="2519" t="s">
        <v>575</v>
      </c>
      <c r="AH6" s="2520"/>
      <c r="AI6" s="2520"/>
      <c r="AJ6" s="2520"/>
      <c r="AK6" s="2520"/>
      <c r="AL6" s="2520" t="s">
        <v>576</v>
      </c>
      <c r="AM6" s="2520"/>
      <c r="AN6" s="2520"/>
      <c r="AO6" s="2520"/>
      <c r="AP6" s="2520"/>
      <c r="AQ6" s="2521" t="s">
        <v>572</v>
      </c>
      <c r="AR6" s="2521"/>
      <c r="AS6" s="2521"/>
      <c r="AT6" s="2521"/>
      <c r="AU6" s="2522"/>
    </row>
    <row r="7" spans="1:51" ht="30" customHeight="1">
      <c r="A7" s="2386" t="s">
        <v>537</v>
      </c>
      <c r="B7" s="2387"/>
      <c r="C7" s="2387"/>
      <c r="D7" s="2387"/>
      <c r="E7" s="2387"/>
      <c r="F7" s="2387"/>
      <c r="G7" s="2388"/>
      <c r="H7" s="2420">
        <f>'월계획 '!B4/1000</f>
        <v>100374.62400624003</v>
      </c>
      <c r="I7" s="2421"/>
      <c r="J7" s="2421"/>
      <c r="K7" s="2421"/>
      <c r="L7" s="2422"/>
      <c r="M7" s="2423">
        <f>'월계획 '!B80/1000</f>
        <v>104614.07262394683</v>
      </c>
      <c r="N7" s="2404"/>
      <c r="O7" s="2404"/>
      <c r="P7" s="2404"/>
      <c r="Q7" s="2405"/>
      <c r="R7" s="2405">
        <f>'월계획 '!D80/1000</f>
        <v>9209.4916891023222</v>
      </c>
      <c r="S7" s="2421"/>
      <c r="T7" s="2421"/>
      <c r="U7" s="2421"/>
      <c r="V7" s="2421"/>
      <c r="W7" s="2421">
        <f>'월계획 '!D112/1000</f>
        <v>0</v>
      </c>
      <c r="X7" s="2421"/>
      <c r="Y7" s="2421"/>
      <c r="Z7" s="2421"/>
      <c r="AA7" s="2421"/>
      <c r="AB7" s="2531">
        <f>W7-R7</f>
        <v>-9209.4916891023222</v>
      </c>
      <c r="AC7" s="2532"/>
      <c r="AD7" s="2532"/>
      <c r="AE7" s="2532"/>
      <c r="AF7" s="2532"/>
      <c r="AG7" s="2533">
        <f>'월계획 '!F80/1000</f>
        <v>26299.701788035622</v>
      </c>
      <c r="AH7" s="2421"/>
      <c r="AI7" s="2421"/>
      <c r="AJ7" s="2421"/>
      <c r="AK7" s="2421"/>
      <c r="AL7" s="2421">
        <f>'월계획 '!B112/1000</f>
        <v>17085.147770079999</v>
      </c>
      <c r="AM7" s="2421"/>
      <c r="AN7" s="2421"/>
      <c r="AO7" s="2421"/>
      <c r="AP7" s="2421"/>
      <c r="AQ7" s="2531">
        <f>AL7-AG7</f>
        <v>-9214.5540179556228</v>
      </c>
      <c r="AR7" s="2532"/>
      <c r="AS7" s="2532"/>
      <c r="AT7" s="2532"/>
      <c r="AU7" s="2534"/>
    </row>
    <row r="8" spans="1:51" ht="18" customHeight="1" thickBot="1">
      <c r="A8" s="2389"/>
      <c r="B8" s="2390"/>
      <c r="C8" s="2390"/>
      <c r="D8" s="2390"/>
      <c r="E8" s="2390"/>
      <c r="F8" s="2390"/>
      <c r="G8" s="2391"/>
      <c r="H8" s="2392"/>
      <c r="I8" s="2393"/>
      <c r="J8" s="2393"/>
      <c r="K8" s="2393"/>
      <c r="L8" s="2394"/>
      <c r="M8" s="2392"/>
      <c r="N8" s="2393"/>
      <c r="O8" s="2393"/>
      <c r="P8" s="2393"/>
      <c r="Q8" s="2395"/>
      <c r="R8" s="2393"/>
      <c r="S8" s="2393"/>
      <c r="T8" s="2393"/>
      <c r="U8" s="2393"/>
      <c r="V8" s="2395"/>
      <c r="W8" s="2396"/>
      <c r="X8" s="2393"/>
      <c r="Y8" s="2393"/>
      <c r="Z8" s="2393"/>
      <c r="AA8" s="2395"/>
      <c r="AB8" s="2371"/>
      <c r="AC8" s="2372"/>
      <c r="AD8" s="2372"/>
      <c r="AE8" s="2372"/>
      <c r="AF8" s="2373"/>
      <c r="AG8" s="2397"/>
      <c r="AH8" s="2393"/>
      <c r="AI8" s="2393"/>
      <c r="AJ8" s="2393"/>
      <c r="AK8" s="2395"/>
      <c r="AL8" s="2396"/>
      <c r="AM8" s="2393"/>
      <c r="AN8" s="2393"/>
      <c r="AO8" s="2393"/>
      <c r="AP8" s="2395"/>
      <c r="AQ8" s="2371"/>
      <c r="AR8" s="2372"/>
      <c r="AS8" s="2372"/>
      <c r="AT8" s="2372"/>
      <c r="AU8" s="2373"/>
    </row>
    <row r="9" spans="1:51" ht="27.95" customHeight="1">
      <c r="A9" s="2499" t="s">
        <v>538</v>
      </c>
      <c r="B9" s="2500"/>
      <c r="C9" s="2503" t="s">
        <v>371</v>
      </c>
      <c r="D9" s="2504"/>
      <c r="E9" s="2504"/>
      <c r="F9" s="2504"/>
      <c r="G9" s="2504"/>
      <c r="H9" s="2505">
        <f>'월계획 '!B9/1000</f>
        <v>81330.816189782694</v>
      </c>
      <c r="I9" s="2494"/>
      <c r="J9" s="2494"/>
      <c r="K9" s="2494"/>
      <c r="L9" s="2506"/>
      <c r="M9" s="2507">
        <f>'월계획 '!B86/1000</f>
        <v>84123.148514825487</v>
      </c>
      <c r="N9" s="2508"/>
      <c r="O9" s="2508"/>
      <c r="P9" s="2508"/>
      <c r="Q9" s="2509"/>
      <c r="R9" s="2509">
        <f>'월계획 '!D86/1000</f>
        <v>7424.4874895177454</v>
      </c>
      <c r="S9" s="2494"/>
      <c r="T9" s="2494"/>
      <c r="U9" s="2494"/>
      <c r="V9" s="2494"/>
      <c r="W9" s="2494">
        <f>'월계획 '!D118/1000</f>
        <v>0</v>
      </c>
      <c r="X9" s="2494"/>
      <c r="Y9" s="2494"/>
      <c r="Z9" s="2494"/>
      <c r="AA9" s="2494"/>
      <c r="AB9" s="2495">
        <f t="shared" ref="AB9:AB22" si="0">W9-R9</f>
        <v>-7424.4874895177454</v>
      </c>
      <c r="AC9" s="2496"/>
      <c r="AD9" s="2496"/>
      <c r="AE9" s="2496"/>
      <c r="AF9" s="2497"/>
      <c r="AG9" s="2510">
        <f>'월계획 '!F86/1000</f>
        <v>21226.141179655613</v>
      </c>
      <c r="AH9" s="2494"/>
      <c r="AI9" s="2494"/>
      <c r="AJ9" s="2494"/>
      <c r="AK9" s="2494"/>
      <c r="AL9" s="2494">
        <f>'월계획 '!B118/1000</f>
        <v>13919.82115328</v>
      </c>
      <c r="AM9" s="2494"/>
      <c r="AN9" s="2494"/>
      <c r="AO9" s="2494"/>
      <c r="AP9" s="2494"/>
      <c r="AQ9" s="2495">
        <f t="shared" ref="AQ9:AQ22" si="1">AL9-AG9</f>
        <v>-7306.3200263756135</v>
      </c>
      <c r="AR9" s="2496"/>
      <c r="AS9" s="2496"/>
      <c r="AT9" s="2496"/>
      <c r="AU9" s="2497"/>
    </row>
    <row r="10" spans="1:51" ht="18" customHeight="1">
      <c r="A10" s="2501"/>
      <c r="B10" s="2502"/>
      <c r="C10" s="2480" t="s">
        <v>539</v>
      </c>
      <c r="D10" s="2481"/>
      <c r="E10" s="2481"/>
      <c r="F10" s="2481"/>
      <c r="G10" s="2481"/>
      <c r="H10" s="2482">
        <f>IFERROR(H9/H$7,"")</f>
        <v>0.81027268590043799</v>
      </c>
      <c r="I10" s="2483"/>
      <c r="J10" s="2483"/>
      <c r="K10" s="2483"/>
      <c r="L10" s="2484"/>
      <c r="M10" s="2485">
        <f>IFERROR(M9/M$7,"")</f>
        <v>0.80412841604227114</v>
      </c>
      <c r="N10" s="2486"/>
      <c r="O10" s="2486"/>
      <c r="P10" s="2486"/>
      <c r="Q10" s="2487"/>
      <c r="R10" s="2487">
        <f>IFERROR(R9/R$7,"")</f>
        <v>0.80617777182026351</v>
      </c>
      <c r="S10" s="2483"/>
      <c r="T10" s="2483"/>
      <c r="U10" s="2483"/>
      <c r="V10" s="2483"/>
      <c r="W10" s="2483" t="str">
        <f>IFERROR(W9/W$7,"")</f>
        <v/>
      </c>
      <c r="X10" s="2483"/>
      <c r="Y10" s="2483"/>
      <c r="Z10" s="2483"/>
      <c r="AA10" s="2483"/>
      <c r="AB10" s="2488" t="e">
        <f t="shared" si="0"/>
        <v>#VALUE!</v>
      </c>
      <c r="AC10" s="2489"/>
      <c r="AD10" s="2489"/>
      <c r="AE10" s="2489"/>
      <c r="AF10" s="2490"/>
      <c r="AG10" s="2498">
        <f t="shared" ref="AG10" si="2">IFERROR(AG9/AG$7,"")</f>
        <v>0.80708676283591563</v>
      </c>
      <c r="AH10" s="2483"/>
      <c r="AI10" s="2483"/>
      <c r="AJ10" s="2483"/>
      <c r="AK10" s="2483"/>
      <c r="AL10" s="2483">
        <f t="shared" ref="AL10" si="3">IFERROR(AL9/AL$7,"")</f>
        <v>0.81473226574351265</v>
      </c>
      <c r="AM10" s="2483"/>
      <c r="AN10" s="2483"/>
      <c r="AO10" s="2483"/>
      <c r="AP10" s="2483"/>
      <c r="AQ10" s="2488">
        <f t="shared" si="1"/>
        <v>7.6455029075970238E-3</v>
      </c>
      <c r="AR10" s="2489"/>
      <c r="AS10" s="2489"/>
      <c r="AT10" s="2489"/>
      <c r="AU10" s="2490"/>
    </row>
    <row r="11" spans="1:51" ht="27.95" customHeight="1">
      <c r="A11" s="2501"/>
      <c r="B11" s="2502"/>
      <c r="C11" s="2511" t="s">
        <v>540</v>
      </c>
      <c r="D11" s="2512"/>
      <c r="E11" s="2512"/>
      <c r="F11" s="2512"/>
      <c r="G11" s="2512"/>
      <c r="H11" s="2513">
        <f>'월계획 '!B12/1000</f>
        <v>4143.6936988799989</v>
      </c>
      <c r="I11" s="2354"/>
      <c r="J11" s="2354"/>
      <c r="K11" s="2354"/>
      <c r="L11" s="2514"/>
      <c r="M11" s="2515">
        <f>'월계획 '!B89/1000</f>
        <v>4228.2976941718352</v>
      </c>
      <c r="N11" s="2475"/>
      <c r="O11" s="2475"/>
      <c r="P11" s="2475"/>
      <c r="Q11" s="2476"/>
      <c r="R11" s="2476">
        <f>'월계획 '!D89/1000</f>
        <v>332.22012080624165</v>
      </c>
      <c r="S11" s="2354"/>
      <c r="T11" s="2354"/>
      <c r="U11" s="2354"/>
      <c r="V11" s="2354"/>
      <c r="W11" s="2354">
        <f>'월계획 '!D121/1000</f>
        <v>0</v>
      </c>
      <c r="X11" s="2354"/>
      <c r="Y11" s="2354"/>
      <c r="Z11" s="2354"/>
      <c r="AA11" s="2354"/>
      <c r="AB11" s="2477">
        <f t="shared" si="0"/>
        <v>-332.22012080624165</v>
      </c>
      <c r="AC11" s="2478"/>
      <c r="AD11" s="2478"/>
      <c r="AE11" s="2478"/>
      <c r="AF11" s="2479"/>
      <c r="AG11" s="2516">
        <f>'월계획 '!F89/1000</f>
        <v>973.40708526113747</v>
      </c>
      <c r="AH11" s="2475"/>
      <c r="AI11" s="2475"/>
      <c r="AJ11" s="2475"/>
      <c r="AK11" s="2476"/>
      <c r="AL11" s="2355">
        <f>'월계획 '!B121/1000</f>
        <v>641.47117376000017</v>
      </c>
      <c r="AM11" s="2475"/>
      <c r="AN11" s="2475"/>
      <c r="AO11" s="2475"/>
      <c r="AP11" s="2476"/>
      <c r="AQ11" s="2477">
        <f t="shared" si="1"/>
        <v>-331.9359115011373</v>
      </c>
      <c r="AR11" s="2478"/>
      <c r="AS11" s="2478"/>
      <c r="AT11" s="2478"/>
      <c r="AU11" s="2479"/>
    </row>
    <row r="12" spans="1:51" ht="18" customHeight="1">
      <c r="A12" s="2501"/>
      <c r="B12" s="2502"/>
      <c r="C12" s="2480" t="s">
        <v>541</v>
      </c>
      <c r="D12" s="2481"/>
      <c r="E12" s="2481"/>
      <c r="F12" s="2481"/>
      <c r="G12" s="2481"/>
      <c r="H12" s="2482">
        <f>IFERROR(H11/H$7,"")</f>
        <v>4.1282283643945664E-2</v>
      </c>
      <c r="I12" s="2483"/>
      <c r="J12" s="2483"/>
      <c r="K12" s="2483"/>
      <c r="L12" s="2484"/>
      <c r="M12" s="2485">
        <f>IFERROR(M11/M$7,"")</f>
        <v>4.0418058375101922E-2</v>
      </c>
      <c r="N12" s="2486"/>
      <c r="O12" s="2486"/>
      <c r="P12" s="2486"/>
      <c r="Q12" s="2487"/>
      <c r="R12" s="2487">
        <f>IFERROR(R11/R$7,"")</f>
        <v>3.6073665303304504E-2</v>
      </c>
      <c r="S12" s="2483"/>
      <c r="T12" s="2483"/>
      <c r="U12" s="2483"/>
      <c r="V12" s="2483"/>
      <c r="W12" s="2483" t="str">
        <f>IFERROR(W11/W$7,"")</f>
        <v/>
      </c>
      <c r="X12" s="2483"/>
      <c r="Y12" s="2483"/>
      <c r="Z12" s="2483"/>
      <c r="AA12" s="2483"/>
      <c r="AB12" s="2488" t="e">
        <f t="shared" si="0"/>
        <v>#VALUE!</v>
      </c>
      <c r="AC12" s="2489"/>
      <c r="AD12" s="2489"/>
      <c r="AE12" s="2489"/>
      <c r="AF12" s="2490"/>
      <c r="AG12" s="2491">
        <f t="shared" ref="AG12" si="4">IFERROR(AG11/AG$7,"")</f>
        <v>3.7012095920569116E-2</v>
      </c>
      <c r="AH12" s="2486"/>
      <c r="AI12" s="2486"/>
      <c r="AJ12" s="2486"/>
      <c r="AK12" s="2487"/>
      <c r="AL12" s="2492">
        <f t="shared" ref="AL12" si="5">IFERROR(AL11/AL$7,"")</f>
        <v>3.7545544375294365E-2</v>
      </c>
      <c r="AM12" s="2486"/>
      <c r="AN12" s="2486"/>
      <c r="AO12" s="2486"/>
      <c r="AP12" s="2487"/>
      <c r="AQ12" s="2492">
        <f t="shared" si="1"/>
        <v>5.3344845472524938E-4</v>
      </c>
      <c r="AR12" s="2486"/>
      <c r="AS12" s="2486"/>
      <c r="AT12" s="2486"/>
      <c r="AU12" s="2493"/>
    </row>
    <row r="13" spans="1:51" ht="27.95" customHeight="1">
      <c r="A13" s="2501"/>
      <c r="B13" s="2502"/>
      <c r="C13" s="2511" t="s">
        <v>542</v>
      </c>
      <c r="D13" s="2512"/>
      <c r="E13" s="2512"/>
      <c r="F13" s="2512"/>
      <c r="G13" s="2512"/>
      <c r="H13" s="2513">
        <f>'월계획 '!B15/1000</f>
        <v>9319.7854044817723</v>
      </c>
      <c r="I13" s="2354"/>
      <c r="J13" s="2354"/>
      <c r="K13" s="2354"/>
      <c r="L13" s="2514"/>
      <c r="M13" s="2515">
        <f>'월계획 '!B92/1000</f>
        <v>9300.2719860098568</v>
      </c>
      <c r="N13" s="2475"/>
      <c r="O13" s="2475"/>
      <c r="P13" s="2475"/>
      <c r="Q13" s="2476"/>
      <c r="R13" s="2476">
        <f>'월계획 '!D92/1000</f>
        <v>765.54264308654285</v>
      </c>
      <c r="S13" s="2354"/>
      <c r="T13" s="2354"/>
      <c r="U13" s="2354"/>
      <c r="V13" s="2354"/>
      <c r="W13" s="2354">
        <f>'월계획 '!D124/1000</f>
        <v>0</v>
      </c>
      <c r="X13" s="2354"/>
      <c r="Y13" s="2354"/>
      <c r="Z13" s="2354"/>
      <c r="AA13" s="2354"/>
      <c r="AB13" s="2477">
        <f t="shared" si="0"/>
        <v>-765.54264308654285</v>
      </c>
      <c r="AC13" s="2478"/>
      <c r="AD13" s="2478"/>
      <c r="AE13" s="2478"/>
      <c r="AF13" s="2479"/>
      <c r="AG13" s="2516">
        <f>'월계획 '!F92/1000</f>
        <v>2208.3049024422871</v>
      </c>
      <c r="AH13" s="2475"/>
      <c r="AI13" s="2475"/>
      <c r="AJ13" s="2475"/>
      <c r="AK13" s="2476"/>
      <c r="AL13" s="2355">
        <f>'월계획 '!B124/1000</f>
        <v>1402.6995590315564</v>
      </c>
      <c r="AM13" s="2475"/>
      <c r="AN13" s="2475"/>
      <c r="AO13" s="2475"/>
      <c r="AP13" s="2476"/>
      <c r="AQ13" s="2477">
        <f t="shared" si="1"/>
        <v>-805.60534341073071</v>
      </c>
      <c r="AR13" s="2478"/>
      <c r="AS13" s="2478"/>
      <c r="AT13" s="2478"/>
      <c r="AU13" s="2479"/>
    </row>
    <row r="14" spans="1:51" ht="18" customHeight="1">
      <c r="A14" s="2501"/>
      <c r="B14" s="2502"/>
      <c r="C14" s="2480" t="s">
        <v>543</v>
      </c>
      <c r="D14" s="2481"/>
      <c r="E14" s="2481"/>
      <c r="F14" s="2481"/>
      <c r="G14" s="2481"/>
      <c r="H14" s="2482">
        <f>IFERROR(H13/H$7,"")</f>
        <v>9.2850015596595267E-2</v>
      </c>
      <c r="I14" s="2483"/>
      <c r="J14" s="2483"/>
      <c r="K14" s="2483"/>
      <c r="L14" s="2484"/>
      <c r="M14" s="2485">
        <f>IFERROR(M13/M$7,"")</f>
        <v>8.8900773602814162E-2</v>
      </c>
      <c r="N14" s="2486"/>
      <c r="O14" s="2486"/>
      <c r="P14" s="2486"/>
      <c r="Q14" s="2487"/>
      <c r="R14" s="2487">
        <f>IFERROR(R13/R$7,"")</f>
        <v>8.3125395942581351E-2</v>
      </c>
      <c r="S14" s="2483"/>
      <c r="T14" s="2483"/>
      <c r="U14" s="2483"/>
      <c r="V14" s="2483"/>
      <c r="W14" s="2483" t="str">
        <f>IFERROR(W13/W$7,"")</f>
        <v/>
      </c>
      <c r="X14" s="2483"/>
      <c r="Y14" s="2483"/>
      <c r="Z14" s="2483"/>
      <c r="AA14" s="2483"/>
      <c r="AB14" s="2488" t="e">
        <f t="shared" si="0"/>
        <v>#VALUE!</v>
      </c>
      <c r="AC14" s="2489"/>
      <c r="AD14" s="2489"/>
      <c r="AE14" s="2489"/>
      <c r="AF14" s="2490"/>
      <c r="AG14" s="2491">
        <f t="shared" ref="AG14" si="6">IFERROR(AG13/AG$7,"")</f>
        <v>8.3966917961286511E-2</v>
      </c>
      <c r="AH14" s="2486"/>
      <c r="AI14" s="2486"/>
      <c r="AJ14" s="2486"/>
      <c r="AK14" s="2487"/>
      <c r="AL14" s="2492">
        <f t="shared" ref="AL14" si="7">IFERROR(AL13/AL$7,"")</f>
        <v>8.2100522506922888E-2</v>
      </c>
      <c r="AM14" s="2486"/>
      <c r="AN14" s="2486"/>
      <c r="AO14" s="2486"/>
      <c r="AP14" s="2487"/>
      <c r="AQ14" s="2492">
        <f t="shared" si="1"/>
        <v>-1.866395454363623E-3</v>
      </c>
      <c r="AR14" s="2486"/>
      <c r="AS14" s="2486"/>
      <c r="AT14" s="2486"/>
      <c r="AU14" s="2493"/>
    </row>
    <row r="15" spans="1:51" ht="27.95" customHeight="1">
      <c r="A15" s="2501"/>
      <c r="B15" s="2502"/>
      <c r="C15" s="2464" t="s">
        <v>544</v>
      </c>
      <c r="D15" s="2464"/>
      <c r="E15" s="2464"/>
      <c r="F15" s="2464"/>
      <c r="G15" s="2464"/>
      <c r="H15" s="2465">
        <f>H9+H11+H13</f>
        <v>94794.295293144474</v>
      </c>
      <c r="I15" s="2466"/>
      <c r="J15" s="2466"/>
      <c r="K15" s="2466"/>
      <c r="L15" s="2467"/>
      <c r="M15" s="2468">
        <f>M9+M11+M13</f>
        <v>97651.718195007183</v>
      </c>
      <c r="N15" s="2469"/>
      <c r="O15" s="2469"/>
      <c r="P15" s="2469"/>
      <c r="Q15" s="2470"/>
      <c r="R15" s="2470">
        <f>R9+R11+R13</f>
        <v>8522.2502534105297</v>
      </c>
      <c r="S15" s="2466"/>
      <c r="T15" s="2466"/>
      <c r="U15" s="2466"/>
      <c r="V15" s="2466"/>
      <c r="W15" s="2466">
        <f>W9+W11+W13</f>
        <v>0</v>
      </c>
      <c r="X15" s="2466"/>
      <c r="Y15" s="2466"/>
      <c r="Z15" s="2466"/>
      <c r="AA15" s="2466"/>
      <c r="AB15" s="2461">
        <f t="shared" si="0"/>
        <v>-8522.2502534105297</v>
      </c>
      <c r="AC15" s="2462"/>
      <c r="AD15" s="2462"/>
      <c r="AE15" s="2462"/>
      <c r="AF15" s="2463"/>
      <c r="AG15" s="2471">
        <f>AG9+AG11+AG13</f>
        <v>24407.853167359037</v>
      </c>
      <c r="AH15" s="2469"/>
      <c r="AI15" s="2469"/>
      <c r="AJ15" s="2469"/>
      <c r="AK15" s="2470"/>
      <c r="AL15" s="2472">
        <f>AL9+AL11+AL13</f>
        <v>15963.991886071557</v>
      </c>
      <c r="AM15" s="2473"/>
      <c r="AN15" s="2473"/>
      <c r="AO15" s="2473"/>
      <c r="AP15" s="2474"/>
      <c r="AQ15" s="2461">
        <f t="shared" si="1"/>
        <v>-8443.8612812874799</v>
      </c>
      <c r="AR15" s="2462"/>
      <c r="AS15" s="2462"/>
      <c r="AT15" s="2462"/>
      <c r="AU15" s="2463"/>
    </row>
    <row r="16" spans="1:51" ht="18" customHeight="1" thickBot="1">
      <c r="A16" s="5"/>
      <c r="B16" s="6"/>
      <c r="C16" s="2430" t="s">
        <v>545</v>
      </c>
      <c r="D16" s="2430"/>
      <c r="E16" s="2430"/>
      <c r="F16" s="2430"/>
      <c r="G16" s="2430"/>
      <c r="H16" s="2431">
        <f>IFERROR(H15/H$7,"")</f>
        <v>0.94440498514097904</v>
      </c>
      <c r="I16" s="2432"/>
      <c r="J16" s="2432"/>
      <c r="K16" s="2432"/>
      <c r="L16" s="2433"/>
      <c r="M16" s="2434">
        <f>IFERROR(M15/M$7,"")</f>
        <v>0.9334472480201873</v>
      </c>
      <c r="N16" s="2435"/>
      <c r="O16" s="2435"/>
      <c r="P16" s="2435"/>
      <c r="Q16" s="2436"/>
      <c r="R16" s="2436">
        <f>IFERROR(R15/R$7,"")</f>
        <v>0.92537683306614937</v>
      </c>
      <c r="S16" s="2432"/>
      <c r="T16" s="2432"/>
      <c r="U16" s="2432"/>
      <c r="V16" s="2432"/>
      <c r="W16" s="2432" t="str">
        <f>IFERROR(W15/W$7,"")</f>
        <v/>
      </c>
      <c r="X16" s="2432"/>
      <c r="Y16" s="2432"/>
      <c r="Z16" s="2432"/>
      <c r="AA16" s="2432"/>
      <c r="AB16" s="2437" t="e">
        <f t="shared" si="0"/>
        <v>#VALUE!</v>
      </c>
      <c r="AC16" s="2438"/>
      <c r="AD16" s="2438"/>
      <c r="AE16" s="2438"/>
      <c r="AF16" s="2439"/>
      <c r="AG16" s="2440">
        <f t="shared" ref="AG16" si="8">IFERROR(AG15/AG$7,"")</f>
        <v>0.92806577671777124</v>
      </c>
      <c r="AH16" s="2435"/>
      <c r="AI16" s="2435"/>
      <c r="AJ16" s="2435"/>
      <c r="AK16" s="2436"/>
      <c r="AL16" s="2441">
        <f t="shared" ref="AL16" si="9">IFERROR(AL15/AL$7,"")</f>
        <v>0.93437833262572989</v>
      </c>
      <c r="AM16" s="2435"/>
      <c r="AN16" s="2435"/>
      <c r="AO16" s="2435"/>
      <c r="AP16" s="2436"/>
      <c r="AQ16" s="2441">
        <f t="shared" si="1"/>
        <v>6.3125559079586502E-3</v>
      </c>
      <c r="AR16" s="2435"/>
      <c r="AS16" s="2435"/>
      <c r="AT16" s="2435"/>
      <c r="AU16" s="2452"/>
    </row>
    <row r="17" spans="1:59" ht="30" customHeight="1">
      <c r="A17" s="2418" t="s">
        <v>546</v>
      </c>
      <c r="B17" s="2419"/>
      <c r="C17" s="2419"/>
      <c r="D17" s="2419"/>
      <c r="E17" s="2419"/>
      <c r="F17" s="2419"/>
      <c r="G17" s="2419"/>
      <c r="H17" s="2456">
        <f>H7-H15</f>
        <v>5580.3287130955578</v>
      </c>
      <c r="I17" s="2425"/>
      <c r="J17" s="2425"/>
      <c r="K17" s="2425"/>
      <c r="L17" s="2457"/>
      <c r="M17" s="2423">
        <f>M7-M15</f>
        <v>6962.3544289396523</v>
      </c>
      <c r="N17" s="2404"/>
      <c r="O17" s="2404"/>
      <c r="P17" s="2404"/>
      <c r="Q17" s="2405"/>
      <c r="R17" s="2424">
        <f>R7-R15</f>
        <v>687.2414356917925</v>
      </c>
      <c r="S17" s="2425"/>
      <c r="T17" s="2425"/>
      <c r="U17" s="2425"/>
      <c r="V17" s="2425"/>
      <c r="W17" s="2425">
        <f>W7-W15</f>
        <v>0</v>
      </c>
      <c r="X17" s="2425"/>
      <c r="Y17" s="2425"/>
      <c r="Z17" s="2425"/>
      <c r="AA17" s="2425"/>
      <c r="AB17" s="2400">
        <f t="shared" si="0"/>
        <v>-687.2414356917925</v>
      </c>
      <c r="AC17" s="2401"/>
      <c r="AD17" s="2401"/>
      <c r="AE17" s="2401"/>
      <c r="AF17" s="2402"/>
      <c r="AG17" s="2403">
        <f>AG7-AG15</f>
        <v>1891.8486206765847</v>
      </c>
      <c r="AH17" s="2404"/>
      <c r="AI17" s="2404"/>
      <c r="AJ17" s="2404"/>
      <c r="AK17" s="2405"/>
      <c r="AL17" s="2406">
        <f>AL7-AL15</f>
        <v>1121.1558840084417</v>
      </c>
      <c r="AM17" s="2404"/>
      <c r="AN17" s="2404"/>
      <c r="AO17" s="2404"/>
      <c r="AP17" s="2405"/>
      <c r="AQ17" s="2400">
        <f t="shared" si="1"/>
        <v>-770.69273666814297</v>
      </c>
      <c r="AR17" s="2401"/>
      <c r="AS17" s="2401"/>
      <c r="AT17" s="2401"/>
      <c r="AU17" s="2402"/>
    </row>
    <row r="18" spans="1:59" ht="18" customHeight="1" thickBot="1">
      <c r="A18" s="2418" t="s">
        <v>547</v>
      </c>
      <c r="B18" s="2419"/>
      <c r="C18" s="2419"/>
      <c r="D18" s="2419"/>
      <c r="E18" s="2419"/>
      <c r="F18" s="2419"/>
      <c r="G18" s="2419"/>
      <c r="H18" s="2453">
        <f>IFERROR(H17/H$7,"")</f>
        <v>5.5595014859020971E-2</v>
      </c>
      <c r="I18" s="2417"/>
      <c r="J18" s="2417"/>
      <c r="K18" s="2417"/>
      <c r="L18" s="2454"/>
      <c r="M18" s="2412">
        <f>IFERROR(M17/M$7,"")</f>
        <v>6.6552751979812752E-2</v>
      </c>
      <c r="N18" s="2413"/>
      <c r="O18" s="2413"/>
      <c r="P18" s="2413"/>
      <c r="Q18" s="2414"/>
      <c r="R18" s="2455">
        <f>IFERROR(R17/R$7,"")</f>
        <v>7.4623166933850626E-2</v>
      </c>
      <c r="S18" s="2417"/>
      <c r="T18" s="2417"/>
      <c r="U18" s="2417"/>
      <c r="V18" s="2417"/>
      <c r="W18" s="2417" t="str">
        <f>IFERROR(W17/W$7,"")</f>
        <v/>
      </c>
      <c r="X18" s="2417"/>
      <c r="Y18" s="2417"/>
      <c r="Z18" s="2417"/>
      <c r="AA18" s="2417"/>
      <c r="AB18" s="2383" t="e">
        <f t="shared" si="0"/>
        <v>#VALUE!</v>
      </c>
      <c r="AC18" s="2384"/>
      <c r="AD18" s="2384"/>
      <c r="AE18" s="2384"/>
      <c r="AF18" s="2385"/>
      <c r="AG18" s="2458">
        <f t="shared" ref="AG18" si="10">IFERROR(AG17/AG$7,"")</f>
        <v>7.1934223282228732E-2</v>
      </c>
      <c r="AH18" s="2413"/>
      <c r="AI18" s="2413"/>
      <c r="AJ18" s="2413"/>
      <c r="AK18" s="2414"/>
      <c r="AL18" s="2459">
        <f t="shared" ref="AL18" si="11">IFERROR(AL17/AL$7,"")</f>
        <v>6.5621667374270068E-2</v>
      </c>
      <c r="AM18" s="2413"/>
      <c r="AN18" s="2413"/>
      <c r="AO18" s="2413"/>
      <c r="AP18" s="2414"/>
      <c r="AQ18" s="2459">
        <f t="shared" si="1"/>
        <v>-6.3125559079586641E-3</v>
      </c>
      <c r="AR18" s="2413"/>
      <c r="AS18" s="2413"/>
      <c r="AT18" s="2413"/>
      <c r="AU18" s="2460"/>
    </row>
    <row r="19" spans="1:59" ht="27.95" customHeight="1">
      <c r="A19" s="2442" t="s">
        <v>548</v>
      </c>
      <c r="B19" s="2443"/>
      <c r="C19" s="2443"/>
      <c r="D19" s="2443"/>
      <c r="E19" s="2443"/>
      <c r="F19" s="2443"/>
      <c r="G19" s="2443"/>
      <c r="H19" s="2444">
        <f>'월계획 '!B21/1000</f>
        <v>-1958.6017436232848</v>
      </c>
      <c r="I19" s="2445"/>
      <c r="J19" s="2445"/>
      <c r="K19" s="2445"/>
      <c r="L19" s="2446"/>
      <c r="M19" s="2447">
        <f>'월계획 '!B106/1000</f>
        <v>-1350.597089862724</v>
      </c>
      <c r="N19" s="2448"/>
      <c r="O19" s="2448"/>
      <c r="P19" s="2448"/>
      <c r="Q19" s="2449"/>
      <c r="R19" s="2449">
        <f>'월계획 '!D106/1000</f>
        <v>-87.450558021118766</v>
      </c>
      <c r="S19" s="2445"/>
      <c r="T19" s="2445"/>
      <c r="U19" s="2445"/>
      <c r="V19" s="2445"/>
      <c r="W19" s="2445">
        <f>'월계획 '!D138/1000</f>
        <v>0</v>
      </c>
      <c r="X19" s="2445"/>
      <c r="Y19" s="2445"/>
      <c r="Z19" s="2445"/>
      <c r="AA19" s="2445"/>
      <c r="AB19" s="2426">
        <f t="shared" si="0"/>
        <v>87.450558021118766</v>
      </c>
      <c r="AC19" s="2427"/>
      <c r="AD19" s="2427"/>
      <c r="AE19" s="2427"/>
      <c r="AF19" s="2428"/>
      <c r="AG19" s="2450">
        <f>'월계획 '!F106/1000</f>
        <v>-252.20167310925621</v>
      </c>
      <c r="AH19" s="2448"/>
      <c r="AI19" s="2448"/>
      <c r="AJ19" s="2448"/>
      <c r="AK19" s="2449"/>
      <c r="AL19" s="2451">
        <f>'월계획 '!B138/1000</f>
        <v>-174.19603456844291</v>
      </c>
      <c r="AM19" s="2448"/>
      <c r="AN19" s="2448"/>
      <c r="AO19" s="2448"/>
      <c r="AP19" s="2449"/>
      <c r="AQ19" s="2426">
        <f t="shared" si="1"/>
        <v>78.005638540813294</v>
      </c>
      <c r="AR19" s="2427"/>
      <c r="AS19" s="2427"/>
      <c r="AT19" s="2427"/>
      <c r="AU19" s="2428"/>
    </row>
    <row r="20" spans="1:59" ht="18" customHeight="1" thickBot="1">
      <c r="A20" s="2429" t="s">
        <v>549</v>
      </c>
      <c r="B20" s="2430"/>
      <c r="C20" s="2430"/>
      <c r="D20" s="2430"/>
      <c r="E20" s="2430"/>
      <c r="F20" s="2430"/>
      <c r="G20" s="2430"/>
      <c r="H20" s="2431">
        <f>IFERROR(H19/H$7,"")</f>
        <v>-1.9512917363471504E-2</v>
      </c>
      <c r="I20" s="2432"/>
      <c r="J20" s="2432"/>
      <c r="K20" s="2432"/>
      <c r="L20" s="2433"/>
      <c r="M20" s="2434">
        <f>IFERROR(M19/M$7,"")</f>
        <v>-1.2910281150392415E-2</v>
      </c>
      <c r="N20" s="2435"/>
      <c r="O20" s="2435"/>
      <c r="P20" s="2435"/>
      <c r="Q20" s="2436"/>
      <c r="R20" s="2436">
        <f>IFERROR(R19/R$7,"")</f>
        <v>-9.4956986740755544E-3</v>
      </c>
      <c r="S20" s="2432"/>
      <c r="T20" s="2432"/>
      <c r="U20" s="2432"/>
      <c r="V20" s="2432"/>
      <c r="W20" s="2432" t="str">
        <f>IFERROR(W19/W$7,"")</f>
        <v/>
      </c>
      <c r="X20" s="2432"/>
      <c r="Y20" s="2432"/>
      <c r="Z20" s="2432"/>
      <c r="AA20" s="2432"/>
      <c r="AB20" s="2437" t="e">
        <f t="shared" si="0"/>
        <v>#VALUE!</v>
      </c>
      <c r="AC20" s="2438"/>
      <c r="AD20" s="2438"/>
      <c r="AE20" s="2438"/>
      <c r="AF20" s="2439"/>
      <c r="AG20" s="2440">
        <f t="shared" ref="AG20" si="12">IFERROR(AG19/AG$7,"")</f>
        <v>-9.5895259627616358E-3</v>
      </c>
      <c r="AH20" s="2435"/>
      <c r="AI20" s="2435"/>
      <c r="AJ20" s="2435"/>
      <c r="AK20" s="2436"/>
      <c r="AL20" s="2441">
        <f t="shared" ref="AL20" si="13">IFERROR(AL19/AL$7,"")</f>
        <v>-1.0195758146938594E-2</v>
      </c>
      <c r="AM20" s="2435"/>
      <c r="AN20" s="2435"/>
      <c r="AO20" s="2435"/>
      <c r="AP20" s="2436"/>
      <c r="AQ20" s="2441">
        <f t="shared" si="1"/>
        <v>-6.0623218417695836E-4</v>
      </c>
      <c r="AR20" s="2435"/>
      <c r="AS20" s="2435"/>
      <c r="AT20" s="2435"/>
      <c r="AU20" s="2452"/>
    </row>
    <row r="21" spans="1:59" ht="30" customHeight="1">
      <c r="A21" s="2418" t="s">
        <v>550</v>
      </c>
      <c r="B21" s="2419"/>
      <c r="C21" s="2419"/>
      <c r="D21" s="2419"/>
      <c r="E21" s="2419"/>
      <c r="F21" s="2419"/>
      <c r="G21" s="2419"/>
      <c r="H21" s="2420">
        <f>H17+H19</f>
        <v>3621.7269694722727</v>
      </c>
      <c r="I21" s="2421"/>
      <c r="J21" s="2421"/>
      <c r="K21" s="2421"/>
      <c r="L21" s="2422"/>
      <c r="M21" s="2423">
        <f>M17+M19</f>
        <v>5611.7573390769285</v>
      </c>
      <c r="N21" s="2404"/>
      <c r="O21" s="2404"/>
      <c r="P21" s="2404"/>
      <c r="Q21" s="2405"/>
      <c r="R21" s="2424">
        <f>R17+R19</f>
        <v>599.79087767067369</v>
      </c>
      <c r="S21" s="2425"/>
      <c r="T21" s="2425"/>
      <c r="U21" s="2425"/>
      <c r="V21" s="2425"/>
      <c r="W21" s="2425">
        <f>W17+W19</f>
        <v>0</v>
      </c>
      <c r="X21" s="2425"/>
      <c r="Y21" s="2425"/>
      <c r="Z21" s="2425"/>
      <c r="AA21" s="2425"/>
      <c r="AB21" s="2400">
        <f t="shared" si="0"/>
        <v>-599.79087767067369</v>
      </c>
      <c r="AC21" s="2401"/>
      <c r="AD21" s="2401"/>
      <c r="AE21" s="2401"/>
      <c r="AF21" s="2402"/>
      <c r="AG21" s="2403">
        <f>AG17+AG19</f>
        <v>1639.6469475673284</v>
      </c>
      <c r="AH21" s="2404"/>
      <c r="AI21" s="2404"/>
      <c r="AJ21" s="2404"/>
      <c r="AK21" s="2405"/>
      <c r="AL21" s="2406">
        <f>AL17+AL19</f>
        <v>946.95984943999883</v>
      </c>
      <c r="AM21" s="2404"/>
      <c r="AN21" s="2404"/>
      <c r="AO21" s="2404"/>
      <c r="AP21" s="2405"/>
      <c r="AQ21" s="2400">
        <f t="shared" si="1"/>
        <v>-692.68709812732959</v>
      </c>
      <c r="AR21" s="2401"/>
      <c r="AS21" s="2401"/>
      <c r="AT21" s="2401"/>
      <c r="AU21" s="2402"/>
    </row>
    <row r="22" spans="1:59" ht="18" customHeight="1" thickBot="1">
      <c r="A22" s="2407" t="s">
        <v>551</v>
      </c>
      <c r="B22" s="2408"/>
      <c r="C22" s="2408"/>
      <c r="D22" s="2408"/>
      <c r="E22" s="2408"/>
      <c r="F22" s="2408"/>
      <c r="G22" s="2408"/>
      <c r="H22" s="2409">
        <f>IFERROR(H21/H$7,"")</f>
        <v>3.6082097495549463E-2</v>
      </c>
      <c r="I22" s="2410"/>
      <c r="J22" s="2410"/>
      <c r="K22" s="2410"/>
      <c r="L22" s="2411"/>
      <c r="M22" s="2412">
        <f>IFERROR(M21/M$7,"")</f>
        <v>5.3642470829420336E-2</v>
      </c>
      <c r="N22" s="2413"/>
      <c r="O22" s="2413"/>
      <c r="P22" s="2413"/>
      <c r="Q22" s="2414"/>
      <c r="R22" s="2415">
        <f>IFERROR(R21/R$7,"")</f>
        <v>6.5127468259775056E-2</v>
      </c>
      <c r="S22" s="2416"/>
      <c r="T22" s="2416"/>
      <c r="U22" s="2416"/>
      <c r="V22" s="2416"/>
      <c r="W22" s="2417" t="str">
        <f>IFERROR(W21/W$7,"")</f>
        <v/>
      </c>
      <c r="X22" s="2417"/>
      <c r="Y22" s="2417"/>
      <c r="Z22" s="2417"/>
      <c r="AA22" s="2417"/>
      <c r="AB22" s="2383" t="e">
        <f t="shared" si="0"/>
        <v>#VALUE!</v>
      </c>
      <c r="AC22" s="2384"/>
      <c r="AD22" s="2384"/>
      <c r="AE22" s="2384"/>
      <c r="AF22" s="2385"/>
      <c r="AG22" s="2398">
        <f t="shared" ref="AG22" si="14">IFERROR(AG21/AG$7,"")</f>
        <v>6.2344697319467096E-2</v>
      </c>
      <c r="AH22" s="2369"/>
      <c r="AI22" s="2369"/>
      <c r="AJ22" s="2369"/>
      <c r="AK22" s="2399"/>
      <c r="AL22" s="2368">
        <f t="shared" ref="AL22" si="15">IFERROR(AL21/AL$7,"")</f>
        <v>5.5425909227331475E-2</v>
      </c>
      <c r="AM22" s="2369"/>
      <c r="AN22" s="2369"/>
      <c r="AO22" s="2369"/>
      <c r="AP22" s="2399"/>
      <c r="AQ22" s="2368">
        <f t="shared" si="1"/>
        <v>-6.9187880921356207E-3</v>
      </c>
      <c r="AR22" s="2369"/>
      <c r="AS22" s="2369"/>
      <c r="AT22" s="2369"/>
      <c r="AU22" s="2370"/>
    </row>
    <row r="23" spans="1:59" ht="13.5" customHeight="1" thickTop="1">
      <c r="A23" s="7"/>
      <c r="B23" s="7"/>
      <c r="C23" s="7"/>
      <c r="D23" s="7"/>
      <c r="E23" s="7"/>
      <c r="F23" s="7"/>
      <c r="G23" s="7"/>
      <c r="H23" s="7"/>
      <c r="I23" s="7"/>
      <c r="J23" s="7"/>
      <c r="K23" s="7"/>
      <c r="L23" s="7"/>
      <c r="R23" s="7"/>
      <c r="S23" s="7"/>
      <c r="T23" s="7"/>
      <c r="U23" s="7"/>
      <c r="V23" s="7"/>
      <c r="W23" s="7"/>
      <c r="X23" s="7"/>
      <c r="Y23" s="7"/>
      <c r="Z23" s="7"/>
      <c r="AA23" s="7"/>
      <c r="AB23" s="7"/>
      <c r="AC23" s="7"/>
      <c r="AD23" s="7"/>
      <c r="AE23" s="7"/>
      <c r="AF23" s="7"/>
    </row>
    <row r="24" spans="1:59" ht="16.899999999999999">
      <c r="A24" s="4" t="s">
        <v>2111</v>
      </c>
    </row>
    <row r="25" spans="1:59">
      <c r="AX25" s="711" t="s">
        <v>599</v>
      </c>
      <c r="AY25" s="710"/>
      <c r="BA25" s="882" t="s">
        <v>577</v>
      </c>
      <c r="BB25" s="882" t="s">
        <v>580</v>
      </c>
      <c r="BC25" s="882" t="s">
        <v>581</v>
      </c>
      <c r="BD25" s="882"/>
      <c r="BE25" s="882"/>
      <c r="BF25" s="882"/>
    </row>
    <row r="26" spans="1:59">
      <c r="AX26" s="711" t="s">
        <v>634</v>
      </c>
      <c r="BA26" s="883">
        <f>M7</f>
        <v>104614.07262394683</v>
      </c>
      <c r="BB26" s="883">
        <f>R7</f>
        <v>9209.4916891023222</v>
      </c>
      <c r="BC26" s="883">
        <f>AG7</f>
        <v>26299.701788035622</v>
      </c>
      <c r="BD26" s="882"/>
      <c r="BE26" s="882"/>
      <c r="BF26" s="882"/>
      <c r="BG26" s="4" t="s">
        <v>657</v>
      </c>
    </row>
    <row r="27" spans="1:59">
      <c r="BA27" s="883"/>
      <c r="BB27" s="883">
        <f>W7</f>
        <v>0</v>
      </c>
      <c r="BC27" s="883">
        <f>AL7</f>
        <v>17085.147770079999</v>
      </c>
      <c r="BD27" s="882"/>
      <c r="BE27" s="882"/>
      <c r="BF27" s="882"/>
      <c r="BG27" s="4" t="s">
        <v>656</v>
      </c>
    </row>
    <row r="28" spans="1:59">
      <c r="BA28" s="882" t="s">
        <v>578</v>
      </c>
      <c r="BB28" s="882"/>
      <c r="BC28" s="882"/>
      <c r="BD28" s="882"/>
      <c r="BE28" s="882"/>
      <c r="BF28" s="882"/>
    </row>
    <row r="29" spans="1:59">
      <c r="AX29" s="4" t="s">
        <v>704</v>
      </c>
      <c r="BA29" s="884">
        <f>'월계획 '!B90/1000</f>
        <v>2846.6259220296201</v>
      </c>
      <c r="BB29" s="884">
        <f>'월계획 '!D90/1000</f>
        <v>222.21473863956891</v>
      </c>
      <c r="BC29" s="884">
        <f>'월계획 '!F90/1000</f>
        <v>647.97443988699195</v>
      </c>
      <c r="BD29" s="885">
        <f>BA29/BA26</f>
        <v>2.7210736095346404E-2</v>
      </c>
      <c r="BE29" s="885">
        <f>BB29/BB26</f>
        <v>2.4128882042699241E-2</v>
      </c>
      <c r="BF29" s="885">
        <f>BC29/BC26</f>
        <v>2.4638090770358903E-2</v>
      </c>
      <c r="BG29" s="4" t="s">
        <v>657</v>
      </c>
    </row>
    <row r="30" spans="1:59">
      <c r="AX30" s="4" t="s">
        <v>705</v>
      </c>
      <c r="BA30" s="884">
        <f>'월계획 '!B91/1000</f>
        <v>1381.6717721422156</v>
      </c>
      <c r="BB30" s="884">
        <f>'월계획 '!D91/1000</f>
        <v>110.00538216667272</v>
      </c>
      <c r="BC30" s="884">
        <f>'월계획 '!F91/1000</f>
        <v>325.43264537414541</v>
      </c>
      <c r="BD30" s="885">
        <f>BA30/BA26</f>
        <v>1.3207322279755525E-2</v>
      </c>
      <c r="BE30" s="885">
        <f>BB30/BB26</f>
        <v>1.1944783260605264E-2</v>
      </c>
      <c r="BF30" s="885">
        <f>BC30/BC26</f>
        <v>1.2374005150210209E-2</v>
      </c>
    </row>
    <row r="31" spans="1:59">
      <c r="AX31" s="4" t="s">
        <v>706</v>
      </c>
      <c r="BA31" s="886">
        <f>SUM(BA29:BA30)</f>
        <v>4228.2976941718352</v>
      </c>
      <c r="BB31" s="886">
        <f>SUM(BB29:BB30)</f>
        <v>332.22012080624165</v>
      </c>
      <c r="BC31" s="886">
        <f>SUM(BC29:BC30)</f>
        <v>973.40708526113735</v>
      </c>
      <c r="BD31" s="885"/>
      <c r="BE31" s="885"/>
      <c r="BF31" s="885"/>
    </row>
    <row r="32" spans="1:59">
      <c r="AX32" s="4" t="s">
        <v>704</v>
      </c>
      <c r="BA32" s="884"/>
      <c r="BB32" s="884">
        <f>'월계획 '!D122/1000</f>
        <v>0</v>
      </c>
      <c r="BC32" s="884">
        <f>'월계획 '!F122/1000</f>
        <v>424.69514912000005</v>
      </c>
      <c r="BD32" s="885"/>
      <c r="BE32" s="885" t="e">
        <f>BB32/BB27</f>
        <v>#DIV/0!</v>
      </c>
      <c r="BF32" s="885">
        <f>BC32/BC27</f>
        <v>2.4857563705930504E-2</v>
      </c>
      <c r="BG32" s="4" t="s">
        <v>656</v>
      </c>
    </row>
    <row r="33" spans="50:59">
      <c r="AX33" s="4" t="s">
        <v>705</v>
      </c>
      <c r="BA33" s="884"/>
      <c r="BB33" s="884">
        <f>'월계획 '!D123/1000</f>
        <v>0</v>
      </c>
      <c r="BC33" s="884">
        <f>'월계획 '!F123/1000</f>
        <v>216.77602464000003</v>
      </c>
      <c r="BD33" s="885"/>
      <c r="BE33" s="885" t="e">
        <f>BB33/BB27</f>
        <v>#DIV/0!</v>
      </c>
      <c r="BF33" s="885">
        <f>BC33/BC27</f>
        <v>1.2687980669363857E-2</v>
      </c>
    </row>
    <row r="34" spans="50:59">
      <c r="AX34" s="4" t="s">
        <v>706</v>
      </c>
      <c r="BA34" s="884"/>
      <c r="BB34" s="886">
        <f>SUM(BB32:BB33)</f>
        <v>0</v>
      </c>
      <c r="BC34" s="886">
        <f>SUM(BC32:BC33)</f>
        <v>641.47117376000006</v>
      </c>
      <c r="BD34" s="885"/>
      <c r="BE34" s="885"/>
      <c r="BF34" s="885"/>
    </row>
    <row r="35" spans="50:59">
      <c r="BA35" s="882" t="s">
        <v>579</v>
      </c>
      <c r="BB35" s="887"/>
      <c r="BC35" s="882"/>
      <c r="BD35" s="882"/>
      <c r="BE35" s="882"/>
      <c r="BF35" s="882"/>
    </row>
    <row r="36" spans="50:59">
      <c r="AX36" s="4" t="s">
        <v>707</v>
      </c>
      <c r="BA36" s="884">
        <f>'월계획 '!B93/1000</f>
        <v>3532.9483791825342</v>
      </c>
      <c r="BB36" s="884">
        <f>'월계획 '!D93/1000</f>
        <v>267.54299265107352</v>
      </c>
      <c r="BC36" s="884">
        <f>'월계획 '!F93/1000</f>
        <v>763.02837795322057</v>
      </c>
      <c r="BD36" s="885">
        <f>BA36/BA26</f>
        <v>3.3771253623614494E-2</v>
      </c>
      <c r="BE36" s="885">
        <f>BB36/BB26</f>
        <v>2.9050788217514726E-2</v>
      </c>
      <c r="BF36" s="885">
        <f>BC36/BC26</f>
        <v>2.9012814825920986E-2</v>
      </c>
      <c r="BG36" s="4" t="s">
        <v>657</v>
      </c>
    </row>
    <row r="37" spans="50:59">
      <c r="AX37" s="4" t="s">
        <v>708</v>
      </c>
      <c r="BA37" s="884">
        <f>'월계획 '!B94/1000</f>
        <v>5767.3236068273227</v>
      </c>
      <c r="BB37" s="884">
        <f>'월계획 '!D94/1000</f>
        <v>497.99965043546928</v>
      </c>
      <c r="BC37" s="884">
        <f>'월계획 '!F94/1000</f>
        <v>1445.2765244890663</v>
      </c>
      <c r="BD37" s="885">
        <f>BA37/BA26</f>
        <v>5.5129519979199675E-2</v>
      </c>
      <c r="BE37" s="885">
        <f>BB37/BB26</f>
        <v>5.4074607725066622E-2</v>
      </c>
      <c r="BF37" s="885">
        <f>BC37/BC26</f>
        <v>5.4954103135365515E-2</v>
      </c>
    </row>
    <row r="38" spans="50:59">
      <c r="AX38" s="4" t="s">
        <v>706</v>
      </c>
      <c r="BA38" s="886">
        <f>SUM(BA36:BA37)</f>
        <v>9300.2719860098568</v>
      </c>
      <c r="BB38" s="886">
        <f>SUM(BB36:BB37)</f>
        <v>765.54264308654274</v>
      </c>
      <c r="BC38" s="886">
        <f>SUM(BC36:BC37)</f>
        <v>2208.3049024422871</v>
      </c>
      <c r="BD38" s="885"/>
      <c r="BE38" s="885"/>
      <c r="BF38" s="885"/>
    </row>
    <row r="39" spans="50:59">
      <c r="BA39" s="884"/>
      <c r="BB39" s="884">
        <f>'월계획 '!D125/1000</f>
        <v>0</v>
      </c>
      <c r="BC39" s="884">
        <f>'월계획 '!F125/1000</f>
        <v>477.01772575155616</v>
      </c>
      <c r="BD39" s="885"/>
      <c r="BE39" s="885" t="e">
        <f>BB39/BB27</f>
        <v>#DIV/0!</v>
      </c>
      <c r="BF39" s="885">
        <f>BC39/BC27</f>
        <v>2.7920023412786824E-2</v>
      </c>
      <c r="BG39" s="4" t="s">
        <v>656</v>
      </c>
    </row>
    <row r="40" spans="50:59">
      <c r="BA40" s="884"/>
      <c r="BB40" s="884">
        <f>'월계획 '!D126/1000</f>
        <v>0</v>
      </c>
      <c r="BC40" s="884">
        <f>'월계획 '!F126/1000</f>
        <v>925.68183328000009</v>
      </c>
      <c r="BD40" s="885"/>
      <c r="BE40" s="885" t="e">
        <f>BB40/BB27</f>
        <v>#DIV/0!</v>
      </c>
      <c r="BF40" s="885">
        <f>BC40/BC27</f>
        <v>5.418049909413606E-2</v>
      </c>
    </row>
    <row r="41" spans="50:59">
      <c r="BA41" s="884"/>
      <c r="BB41" s="886">
        <f>SUM(BB39:BB40)</f>
        <v>0</v>
      </c>
      <c r="BC41" s="886">
        <f>SUM(BC39:BC40)</f>
        <v>1402.6995590315562</v>
      </c>
      <c r="BD41" s="885"/>
      <c r="BE41" s="885"/>
      <c r="BF41" s="885"/>
    </row>
  </sheetData>
  <mergeCells count="157">
    <mergeCell ref="AB6:AF6"/>
    <mergeCell ref="AG6:AK6"/>
    <mergeCell ref="AL6:AP6"/>
    <mergeCell ref="AQ6:AU6"/>
    <mergeCell ref="H7:L7"/>
    <mergeCell ref="M7:Q7"/>
    <mergeCell ref="R7:V7"/>
    <mergeCell ref="W7:AA7"/>
    <mergeCell ref="A4:G6"/>
    <mergeCell ref="H4:L4"/>
    <mergeCell ref="R6:V6"/>
    <mergeCell ref="W6:AA6"/>
    <mergeCell ref="AB7:AF7"/>
    <mergeCell ref="AG7:AK7"/>
    <mergeCell ref="AL7:AP7"/>
    <mergeCell ref="AQ7:AU7"/>
    <mergeCell ref="H5:L6"/>
    <mergeCell ref="M5:Q6"/>
    <mergeCell ref="A9:B15"/>
    <mergeCell ref="C9:G9"/>
    <mergeCell ref="H9:L9"/>
    <mergeCell ref="M9:Q9"/>
    <mergeCell ref="R9:V9"/>
    <mergeCell ref="W9:AA9"/>
    <mergeCell ref="AB9:AF9"/>
    <mergeCell ref="AG9:AK9"/>
    <mergeCell ref="C11:G11"/>
    <mergeCell ref="H11:L11"/>
    <mergeCell ref="M11:Q11"/>
    <mergeCell ref="R11:V11"/>
    <mergeCell ref="W11:AA11"/>
    <mergeCell ref="AB11:AF11"/>
    <mergeCell ref="AG11:AK11"/>
    <mergeCell ref="C13:G13"/>
    <mergeCell ref="H13:L13"/>
    <mergeCell ref="M13:Q13"/>
    <mergeCell ref="R13:V13"/>
    <mergeCell ref="W13:AA13"/>
    <mergeCell ref="AB13:AF13"/>
    <mergeCell ref="AG13:AK13"/>
    <mergeCell ref="AL9:AP9"/>
    <mergeCell ref="AQ9:AU9"/>
    <mergeCell ref="C10:G10"/>
    <mergeCell ref="H10:L10"/>
    <mergeCell ref="M10:Q10"/>
    <mergeCell ref="R10:V10"/>
    <mergeCell ref="W10:AA10"/>
    <mergeCell ref="AB10:AF10"/>
    <mergeCell ref="AG10:AK10"/>
    <mergeCell ref="AL10:AP10"/>
    <mergeCell ref="AQ10:AU10"/>
    <mergeCell ref="AL11:AP11"/>
    <mergeCell ref="AQ11:AU11"/>
    <mergeCell ref="C12:G12"/>
    <mergeCell ref="H12:L12"/>
    <mergeCell ref="M12:Q12"/>
    <mergeCell ref="R12:V12"/>
    <mergeCell ref="W12:AA12"/>
    <mergeCell ref="AB12:AF12"/>
    <mergeCell ref="AG12:AK12"/>
    <mergeCell ref="AL12:AP12"/>
    <mergeCell ref="AQ12:AU12"/>
    <mergeCell ref="AL13:AP13"/>
    <mergeCell ref="AQ13:AU13"/>
    <mergeCell ref="C14:G14"/>
    <mergeCell ref="H14:L14"/>
    <mergeCell ref="M14:Q14"/>
    <mergeCell ref="R14:V14"/>
    <mergeCell ref="W14:AA14"/>
    <mergeCell ref="AB14:AF14"/>
    <mergeCell ref="AG14:AK14"/>
    <mergeCell ref="AL14:AP14"/>
    <mergeCell ref="AQ14:AU14"/>
    <mergeCell ref="AQ15:AU15"/>
    <mergeCell ref="C16:G16"/>
    <mergeCell ref="H16:L16"/>
    <mergeCell ref="M16:Q16"/>
    <mergeCell ref="R16:V16"/>
    <mergeCell ref="W16:AA16"/>
    <mergeCell ref="AB16:AF16"/>
    <mergeCell ref="AG16:AK16"/>
    <mergeCell ref="AL16:AP16"/>
    <mergeCell ref="C15:G15"/>
    <mergeCell ref="H15:L15"/>
    <mergeCell ref="M15:Q15"/>
    <mergeCell ref="R15:V15"/>
    <mergeCell ref="W15:AA15"/>
    <mergeCell ref="AB15:AF15"/>
    <mergeCell ref="AG15:AK15"/>
    <mergeCell ref="AL15:AP15"/>
    <mergeCell ref="AQ16:AU16"/>
    <mergeCell ref="AB17:AF17"/>
    <mergeCell ref="AG17:AK17"/>
    <mergeCell ref="AL17:AP17"/>
    <mergeCell ref="AQ17:AU17"/>
    <mergeCell ref="A18:G18"/>
    <mergeCell ref="H18:L18"/>
    <mergeCell ref="M18:Q18"/>
    <mergeCell ref="R18:V18"/>
    <mergeCell ref="W18:AA18"/>
    <mergeCell ref="AB18:AF18"/>
    <mergeCell ref="A17:G17"/>
    <mergeCell ref="H17:L17"/>
    <mergeCell ref="M17:Q17"/>
    <mergeCell ref="R17:V17"/>
    <mergeCell ref="W17:AA17"/>
    <mergeCell ref="AG18:AK18"/>
    <mergeCell ref="AL18:AP18"/>
    <mergeCell ref="AQ18:AU18"/>
    <mergeCell ref="W22:AA22"/>
    <mergeCell ref="A21:G21"/>
    <mergeCell ref="H21:L21"/>
    <mergeCell ref="M21:Q21"/>
    <mergeCell ref="R21:V21"/>
    <mergeCell ref="W21:AA21"/>
    <mergeCell ref="AQ19:AU19"/>
    <mergeCell ref="A20:G20"/>
    <mergeCell ref="H20:L20"/>
    <mergeCell ref="M20:Q20"/>
    <mergeCell ref="R20:V20"/>
    <mergeCell ref="W20:AA20"/>
    <mergeCell ref="AB20:AF20"/>
    <mergeCell ref="AG20:AK20"/>
    <mergeCell ref="AL20:AP20"/>
    <mergeCell ref="A19:G19"/>
    <mergeCell ref="H19:L19"/>
    <mergeCell ref="M19:Q19"/>
    <mergeCell ref="R19:V19"/>
    <mergeCell ref="W19:AA19"/>
    <mergeCell ref="AB19:AF19"/>
    <mergeCell ref="AG19:AK19"/>
    <mergeCell ref="AL19:AP19"/>
    <mergeCell ref="AQ20:AU20"/>
    <mergeCell ref="AQ22:AU22"/>
    <mergeCell ref="AQ8:AU8"/>
    <mergeCell ref="R5:AF5"/>
    <mergeCell ref="AG5:AU5"/>
    <mergeCell ref="M4:AU4"/>
    <mergeCell ref="AB22:AF22"/>
    <mergeCell ref="A7:G8"/>
    <mergeCell ref="H8:L8"/>
    <mergeCell ref="M8:Q8"/>
    <mergeCell ref="R8:V8"/>
    <mergeCell ref="W8:AA8"/>
    <mergeCell ref="AB8:AF8"/>
    <mergeCell ref="AG8:AK8"/>
    <mergeCell ref="AL8:AP8"/>
    <mergeCell ref="AG22:AK22"/>
    <mergeCell ref="AL22:AP22"/>
    <mergeCell ref="AB21:AF21"/>
    <mergeCell ref="AG21:AK21"/>
    <mergeCell ref="AL21:AP21"/>
    <mergeCell ref="AQ21:AU21"/>
    <mergeCell ref="A22:G22"/>
    <mergeCell ref="H22:L22"/>
    <mergeCell ref="M22:Q22"/>
    <mergeCell ref="R22:V22"/>
  </mergeCells>
  <phoneticPr fontId="50" type="noConversion"/>
  <pageMargins left="0.7" right="0.7" top="0.75" bottom="0.75" header="0.3" footer="0.3"/>
  <pageSetup paperSize="9" orientation="portrait" verticalDpi="0" r:id="rId1"/>
  <ignoredErrors>
    <ignoredError sqref="W11 W13 W15 R11 R13 R15 R17 R19 W21 W19 W17 R21 M17 M19 M21 H21 H19 H17 H15 H13 H11 M11 M13 M15 AL21 AL19 AL15 AL13 AL11 AG21 AG19 AG17 AG15 AG13 AG11 AB10:AU10 AB12:AU12 AB11:AF11 AH11:AK11 AB14:AU14 AB13:AF13 AH13:AK13 AB16:AU16 AB15:AF15 AH15:AK15 AB18:AU18 AB17:AF17 AH17:AU17 AB20:AU20 AB19:AF19 AH19:AK19 AB22:AU22 AB21:AF21 AH21:AK21 AM11:AU11 AM13:AU13 AM15:AU15 AM19:AU19 AM21:AU21"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B1:S59"/>
  <sheetViews>
    <sheetView showGridLines="0" topLeftCell="A28" zoomScale="85" zoomScaleNormal="85" workbookViewId="0">
      <selection activeCell="C16" sqref="C16"/>
    </sheetView>
  </sheetViews>
  <sheetFormatPr defaultColWidth="9" defaultRowHeight="12.75"/>
  <cols>
    <col min="1" max="1" width="2" style="670" customWidth="1"/>
    <col min="2" max="2" width="9" style="670"/>
    <col min="3" max="3" width="0.875" style="670" customWidth="1"/>
    <col min="4" max="4" width="6.6875" style="670" customWidth="1"/>
    <col min="5" max="5" width="5.1875" style="670" customWidth="1"/>
    <col min="6" max="6" width="9.6875" style="670" customWidth="1"/>
    <col min="7" max="7" width="5.6875" style="670" customWidth="1"/>
    <col min="8" max="8" width="9.6875" style="670" customWidth="1"/>
    <col min="9" max="9" width="5.6875" style="670" customWidth="1"/>
    <col min="10" max="10" width="9.6875" style="670" customWidth="1"/>
    <col min="11" max="11" width="5.6875" style="670" customWidth="1"/>
    <col min="12" max="12" width="10.125" style="670" customWidth="1"/>
    <col min="13" max="13" width="5.6875" style="670" customWidth="1"/>
    <col min="14" max="14" width="0.875" style="670" customWidth="1"/>
    <col min="15" max="15" width="60.625" style="670" customWidth="1"/>
    <col min="16" max="16384" width="9" style="670"/>
  </cols>
  <sheetData>
    <row r="1" spans="2:19" ht="25.5">
      <c r="B1" s="669" t="s">
        <v>2205</v>
      </c>
    </row>
    <row r="2" spans="2:19">
      <c r="S2" s="671"/>
    </row>
    <row r="4" spans="2:19" ht="33" customHeight="1">
      <c r="B4" s="674" t="s">
        <v>557</v>
      </c>
      <c r="C4" s="672"/>
      <c r="D4" s="2564" t="s">
        <v>583</v>
      </c>
      <c r="E4" s="2565"/>
      <c r="F4" s="2565"/>
      <c r="G4" s="2565"/>
      <c r="H4" s="2565"/>
      <c r="I4" s="2565"/>
      <c r="J4" s="2565"/>
      <c r="K4" s="2565"/>
      <c r="L4" s="2565"/>
      <c r="M4" s="2566"/>
      <c r="N4" s="672"/>
      <c r="O4" s="673" t="s">
        <v>672</v>
      </c>
      <c r="Q4" s="671"/>
    </row>
    <row r="5" spans="2:19" ht="5.0999999999999996" customHeight="1"/>
    <row r="6" spans="2:19" ht="230" customHeight="1">
      <c r="B6" s="849" t="s">
        <v>558</v>
      </c>
      <c r="D6" s="2544"/>
      <c r="E6" s="2560"/>
      <c r="F6" s="2560"/>
      <c r="G6" s="2560"/>
      <c r="H6" s="2560"/>
      <c r="I6" s="2560"/>
      <c r="J6" s="2560"/>
      <c r="K6" s="2560"/>
      <c r="L6" s="2560"/>
      <c r="M6" s="2545"/>
      <c r="O6" s="733" t="s">
        <v>2400</v>
      </c>
    </row>
    <row r="7" spans="2:19" ht="7.5" customHeight="1">
      <c r="B7" s="672"/>
    </row>
    <row r="8" spans="2:19" ht="230" customHeight="1">
      <c r="B8" s="849" t="s">
        <v>559</v>
      </c>
      <c r="D8" s="2544"/>
      <c r="E8" s="2560"/>
      <c r="F8" s="2560"/>
      <c r="G8" s="2560"/>
      <c r="H8" s="2560"/>
      <c r="I8" s="2560"/>
      <c r="J8" s="2560"/>
      <c r="K8" s="2560"/>
      <c r="L8" s="2560"/>
      <c r="M8" s="2545"/>
      <c r="O8" s="733" t="s">
        <v>2401</v>
      </c>
    </row>
    <row r="11" spans="2:19" ht="33" customHeight="1">
      <c r="B11" s="674" t="s">
        <v>557</v>
      </c>
      <c r="C11" s="672"/>
      <c r="D11" s="2564" t="s">
        <v>583</v>
      </c>
      <c r="E11" s="2565"/>
      <c r="F11" s="2565"/>
      <c r="G11" s="2565"/>
      <c r="H11" s="2565"/>
      <c r="I11" s="2565"/>
      <c r="J11" s="2565"/>
      <c r="K11" s="2565"/>
      <c r="L11" s="2565"/>
      <c r="M11" s="2566"/>
      <c r="N11" s="672"/>
      <c r="O11" s="673" t="s">
        <v>672</v>
      </c>
      <c r="Q11" s="671"/>
    </row>
    <row r="12" spans="2:19" ht="5.0999999999999996" customHeight="1"/>
    <row r="13" spans="2:19" ht="230" customHeight="1">
      <c r="B13" s="2557" t="s">
        <v>563</v>
      </c>
      <c r="D13" s="2544"/>
      <c r="E13" s="2560"/>
      <c r="F13" s="2560"/>
      <c r="G13" s="2560"/>
      <c r="H13" s="2560"/>
      <c r="I13" s="2560"/>
      <c r="J13" s="2560"/>
      <c r="K13" s="2560"/>
      <c r="L13" s="2560"/>
      <c r="M13" s="2545"/>
      <c r="O13" s="733" t="s">
        <v>2403</v>
      </c>
    </row>
    <row r="14" spans="2:19" ht="4.5" customHeight="1">
      <c r="B14" s="2558"/>
      <c r="O14" s="676"/>
    </row>
    <row r="15" spans="2:19" ht="23" customHeight="1">
      <c r="B15" s="2558"/>
      <c r="D15" s="2546" t="s">
        <v>653</v>
      </c>
      <c r="E15" s="2547"/>
      <c r="F15" s="2544" t="s">
        <v>573</v>
      </c>
      <c r="G15" s="2560"/>
      <c r="H15" s="2560"/>
      <c r="I15" s="2545"/>
      <c r="J15" s="2544" t="s">
        <v>574</v>
      </c>
      <c r="K15" s="2560"/>
      <c r="L15" s="2560"/>
      <c r="M15" s="2545"/>
      <c r="O15" s="2567" t="s">
        <v>738</v>
      </c>
    </row>
    <row r="16" spans="2:19" ht="23" customHeight="1">
      <c r="B16" s="2558"/>
      <c r="D16" s="2548"/>
      <c r="E16" s="2549"/>
      <c r="F16" s="732" t="s">
        <v>591</v>
      </c>
      <c r="G16" s="732" t="s">
        <v>664</v>
      </c>
      <c r="H16" s="732" t="s">
        <v>594</v>
      </c>
      <c r="I16" s="732" t="s">
        <v>664</v>
      </c>
      <c r="J16" s="732" t="s">
        <v>591</v>
      </c>
      <c r="K16" s="732" t="s">
        <v>664</v>
      </c>
      <c r="L16" s="732" t="s">
        <v>594</v>
      </c>
      <c r="M16" s="732" t="s">
        <v>664</v>
      </c>
      <c r="O16" s="2568"/>
    </row>
    <row r="17" spans="2:17" ht="23" customHeight="1">
      <c r="B17" s="2558"/>
      <c r="D17" s="2544" t="s">
        <v>732</v>
      </c>
      <c r="E17" s="2545"/>
      <c r="F17" s="877">
        <f>'경영실적 PT'!R7</f>
        <v>9209.4916891023222</v>
      </c>
      <c r="G17" s="913">
        <f>F17/F17</f>
        <v>1</v>
      </c>
      <c r="H17" s="877">
        <f>'경영실적 PT'!W7</f>
        <v>0</v>
      </c>
      <c r="I17" s="914">
        <v>1</v>
      </c>
      <c r="J17" s="877">
        <f>'경영실적 PT'!AG7</f>
        <v>26299.701788035622</v>
      </c>
      <c r="K17" s="913">
        <f>J17/J17</f>
        <v>1</v>
      </c>
      <c r="L17" s="877">
        <f>'경영실적 PT'!AL7</f>
        <v>17085.147770079999</v>
      </c>
      <c r="M17" s="914">
        <v>1</v>
      </c>
      <c r="O17" s="2569"/>
    </row>
    <row r="18" spans="2:17" ht="23" customHeight="1">
      <c r="B18" s="2558"/>
      <c r="D18" s="2550" t="s">
        <v>733</v>
      </c>
      <c r="E18" s="732" t="s">
        <v>736</v>
      </c>
      <c r="F18" s="877">
        <f>'경영실적 PT'!BB29</f>
        <v>222.21473863956891</v>
      </c>
      <c r="G18" s="915">
        <f>F18/F17</f>
        <v>2.4128882042699241E-2</v>
      </c>
      <c r="H18" s="877">
        <f>'경영실적 PT'!BB32</f>
        <v>0</v>
      </c>
      <c r="I18" s="913" t="e">
        <f>H18/H17</f>
        <v>#DIV/0!</v>
      </c>
      <c r="J18" s="877">
        <f>'경영실적 PT'!BC29</f>
        <v>647.97443988699195</v>
      </c>
      <c r="K18" s="915">
        <f>J18/J17</f>
        <v>2.4638090770358903E-2</v>
      </c>
      <c r="L18" s="877">
        <f>'경영실적 PT'!BC32</f>
        <v>424.69514912000005</v>
      </c>
      <c r="M18" s="915">
        <f>L18/L17</f>
        <v>2.4857563705930504E-2</v>
      </c>
      <c r="O18" s="1770"/>
    </row>
    <row r="19" spans="2:17" ht="23" customHeight="1">
      <c r="B19" s="2558"/>
      <c r="D19" s="2551"/>
      <c r="E19" s="732" t="s">
        <v>737</v>
      </c>
      <c r="F19" s="2555">
        <f>월지표!D60</f>
        <v>461</v>
      </c>
      <c r="G19" s="2556"/>
      <c r="H19" s="2555">
        <f>월지표!D25</f>
        <v>0</v>
      </c>
      <c r="I19" s="2556"/>
      <c r="J19" s="2555">
        <f>월지표!F60</f>
        <v>462.66666666666669</v>
      </c>
      <c r="K19" s="2556"/>
      <c r="L19" s="2555">
        <f>월지표!F25</f>
        <v>436</v>
      </c>
      <c r="M19" s="2556"/>
      <c r="O19" s="733"/>
    </row>
    <row r="20" spans="2:17" ht="23" customHeight="1">
      <c r="B20" s="2558"/>
      <c r="D20" s="2553" t="s">
        <v>743</v>
      </c>
      <c r="E20" s="2554"/>
      <c r="F20" s="2542">
        <f>F18/F19</f>
        <v>0.48202763262379372</v>
      </c>
      <c r="G20" s="2543"/>
      <c r="H20" s="2542" t="e">
        <f t="shared" ref="H20" si="0">H18/H19</f>
        <v>#DIV/0!</v>
      </c>
      <c r="I20" s="2543"/>
      <c r="J20" s="2542">
        <f t="shared" ref="J20" si="1">J18/J19</f>
        <v>1.4005211236750545</v>
      </c>
      <c r="K20" s="2543"/>
      <c r="L20" s="2542">
        <f t="shared" ref="L20" si="2">L18/L19</f>
        <v>0.97407144293577996</v>
      </c>
      <c r="M20" s="2543"/>
      <c r="O20" s="733"/>
    </row>
    <row r="21" spans="2:17" ht="23" customHeight="1">
      <c r="B21" s="2558"/>
      <c r="D21" s="2552" t="s">
        <v>734</v>
      </c>
      <c r="E21" s="732" t="s">
        <v>736</v>
      </c>
      <c r="F21" s="877">
        <f>'경영실적 PT'!BB30</f>
        <v>110.00538216667272</v>
      </c>
      <c r="G21" s="915">
        <f>F21/F17</f>
        <v>1.1944783260605264E-2</v>
      </c>
      <c r="H21" s="877">
        <f>'경영실적 PT'!BB33</f>
        <v>0</v>
      </c>
      <c r="I21" s="915" t="e">
        <f>H21/H17</f>
        <v>#DIV/0!</v>
      </c>
      <c r="J21" s="877">
        <f>'경영실적 PT'!BC30</f>
        <v>325.43264537414541</v>
      </c>
      <c r="K21" s="915">
        <f>J21/J17</f>
        <v>1.2374005150210209E-2</v>
      </c>
      <c r="L21" s="877">
        <f>'경영실적 PT'!BC33</f>
        <v>216.77602464000003</v>
      </c>
      <c r="M21" s="915">
        <f>L21/L17</f>
        <v>1.2687980669363857E-2</v>
      </c>
      <c r="O21" s="733"/>
    </row>
    <row r="22" spans="2:17" ht="23" customHeight="1">
      <c r="B22" s="2558"/>
      <c r="D22" s="2551"/>
      <c r="E22" s="732" t="s">
        <v>737</v>
      </c>
      <c r="F22" s="2555">
        <f>월지표!D61</f>
        <v>93</v>
      </c>
      <c r="G22" s="2556"/>
      <c r="H22" s="2555">
        <f>월지표!D26</f>
        <v>0</v>
      </c>
      <c r="I22" s="2556"/>
      <c r="J22" s="2555">
        <f>월지표!F61</f>
        <v>93</v>
      </c>
      <c r="K22" s="2556"/>
      <c r="L22" s="2555">
        <f>월지표!F26</f>
        <v>98</v>
      </c>
      <c r="M22" s="2556"/>
      <c r="O22" s="1770"/>
    </row>
    <row r="23" spans="2:17" ht="23" customHeight="1">
      <c r="B23" s="2558"/>
      <c r="D23" s="2553" t="s">
        <v>743</v>
      </c>
      <c r="E23" s="2554"/>
      <c r="F23" s="2542">
        <f>F21/F22</f>
        <v>1.1828535716846529</v>
      </c>
      <c r="G23" s="2543"/>
      <c r="H23" s="2542" t="e">
        <f t="shared" ref="H23" si="3">H21/H22</f>
        <v>#DIV/0!</v>
      </c>
      <c r="I23" s="2543"/>
      <c r="J23" s="2542">
        <f t="shared" ref="J23" si="4">J21/J22</f>
        <v>3.4992757567112411</v>
      </c>
      <c r="K23" s="2543"/>
      <c r="L23" s="2542">
        <f t="shared" ref="L23" si="5">L21/L22</f>
        <v>2.2120002514285719</v>
      </c>
      <c r="M23" s="2543"/>
      <c r="O23" s="733"/>
    </row>
    <row r="24" spans="2:17" ht="23" customHeight="1">
      <c r="B24" s="2559"/>
      <c r="D24" s="2544" t="s">
        <v>735</v>
      </c>
      <c r="E24" s="2545"/>
      <c r="F24" s="877">
        <f>F18+F21</f>
        <v>332.22012080624165</v>
      </c>
      <c r="G24" s="915">
        <f>F24/F17</f>
        <v>3.6073665303304504E-2</v>
      </c>
      <c r="H24" s="877">
        <f>H18+H21</f>
        <v>0</v>
      </c>
      <c r="I24" s="915" t="e">
        <f>H24/H17</f>
        <v>#DIV/0!</v>
      </c>
      <c r="J24" s="877">
        <f>J18+J21</f>
        <v>973.40708526113735</v>
      </c>
      <c r="K24" s="915">
        <f>J24/J17</f>
        <v>3.7012095920569109E-2</v>
      </c>
      <c r="L24" s="877">
        <f>L18+L21</f>
        <v>641.47117376000006</v>
      </c>
      <c r="M24" s="915">
        <f>L24/L17</f>
        <v>3.7545544375294358E-2</v>
      </c>
      <c r="O24" s="733"/>
    </row>
    <row r="25" spans="2:17" ht="26" customHeight="1">
      <c r="B25" s="906"/>
      <c r="O25" s="676"/>
    </row>
    <row r="26" spans="2:17" ht="33" customHeight="1">
      <c r="B26" s="674" t="s">
        <v>557</v>
      </c>
      <c r="C26" s="672"/>
      <c r="D26" s="2564" t="s">
        <v>583</v>
      </c>
      <c r="E26" s="2565"/>
      <c r="F26" s="2565"/>
      <c r="G26" s="2565"/>
      <c r="H26" s="2565"/>
      <c r="I26" s="2565"/>
      <c r="J26" s="2565"/>
      <c r="K26" s="2565"/>
      <c r="L26" s="2565"/>
      <c r="M26" s="2566"/>
      <c r="N26" s="672"/>
      <c r="O26" s="673" t="s">
        <v>672</v>
      </c>
      <c r="Q26" s="671"/>
    </row>
    <row r="27" spans="2:17" ht="4.5" customHeight="1">
      <c r="B27" s="672"/>
    </row>
    <row r="28" spans="2:17" ht="210" customHeight="1">
      <c r="B28" s="2557" t="s">
        <v>584</v>
      </c>
      <c r="D28" s="2544"/>
      <c r="E28" s="2560"/>
      <c r="F28" s="2560"/>
      <c r="G28" s="2560"/>
      <c r="H28" s="2560"/>
      <c r="I28" s="2560"/>
      <c r="J28" s="2560"/>
      <c r="K28" s="2560"/>
      <c r="L28" s="2560"/>
      <c r="M28" s="2545"/>
      <c r="O28" s="733" t="s">
        <v>2404</v>
      </c>
    </row>
    <row r="29" spans="2:17" ht="4.25" customHeight="1">
      <c r="B29" s="2558"/>
      <c r="D29" s="908"/>
      <c r="E29" s="908"/>
      <c r="F29" s="907"/>
      <c r="G29" s="907"/>
      <c r="H29" s="907"/>
      <c r="I29" s="907"/>
      <c r="J29" s="907"/>
      <c r="K29" s="907"/>
      <c r="L29" s="907"/>
      <c r="M29" s="907"/>
      <c r="O29" s="909"/>
    </row>
    <row r="30" spans="2:17" ht="23" customHeight="1">
      <c r="B30" s="2558"/>
      <c r="D30" s="2546" t="s">
        <v>653</v>
      </c>
      <c r="E30" s="2547"/>
      <c r="F30" s="2544" t="s">
        <v>573</v>
      </c>
      <c r="G30" s="2560"/>
      <c r="H30" s="2560"/>
      <c r="I30" s="2545"/>
      <c r="J30" s="2544" t="s">
        <v>654</v>
      </c>
      <c r="K30" s="2560"/>
      <c r="L30" s="2560"/>
      <c r="M30" s="2545"/>
      <c r="O30" s="2561" t="s">
        <v>744</v>
      </c>
    </row>
    <row r="31" spans="2:17" ht="23" customHeight="1">
      <c r="B31" s="2558"/>
      <c r="D31" s="2548"/>
      <c r="E31" s="2549"/>
      <c r="F31" s="732" t="s">
        <v>655</v>
      </c>
      <c r="G31" s="732" t="s">
        <v>664</v>
      </c>
      <c r="H31" s="732" t="s">
        <v>658</v>
      </c>
      <c r="I31" s="732" t="s">
        <v>664</v>
      </c>
      <c r="J31" s="732" t="s">
        <v>655</v>
      </c>
      <c r="K31" s="732" t="s">
        <v>664</v>
      </c>
      <c r="L31" s="732" t="s">
        <v>658</v>
      </c>
      <c r="M31" s="732" t="s">
        <v>664</v>
      </c>
      <c r="O31" s="2562"/>
    </row>
    <row r="32" spans="2:17" ht="22.05" customHeight="1">
      <c r="B32" s="2558"/>
      <c r="D32" s="2544" t="s">
        <v>659</v>
      </c>
      <c r="E32" s="2545"/>
      <c r="F32" s="877">
        <f>'경영실적 PT'!R7</f>
        <v>9209.4916891023222</v>
      </c>
      <c r="G32" s="913">
        <f>F32/F32</f>
        <v>1</v>
      </c>
      <c r="H32" s="877">
        <f>'경영실적 PT'!W7</f>
        <v>0</v>
      </c>
      <c r="I32" s="913">
        <v>1</v>
      </c>
      <c r="J32" s="877">
        <f>'경영실적 PT'!AG7</f>
        <v>26299.701788035622</v>
      </c>
      <c r="K32" s="912">
        <f>J32/J32</f>
        <v>1</v>
      </c>
      <c r="L32" s="877">
        <f>'경영실적 PT'!AL7</f>
        <v>17085.147770079999</v>
      </c>
      <c r="M32" s="910">
        <v>1</v>
      </c>
      <c r="O32" s="2563"/>
    </row>
    <row r="33" spans="2:15" ht="22.05" customHeight="1">
      <c r="B33" s="2558"/>
      <c r="D33" s="2544" t="s">
        <v>660</v>
      </c>
      <c r="E33" s="2545"/>
      <c r="F33" s="877">
        <f>경비!M7</f>
        <v>63.449311999999999</v>
      </c>
      <c r="G33" s="915">
        <f>F33/$F$32</f>
        <v>6.8895563557628443E-3</v>
      </c>
      <c r="H33" s="877">
        <f>경비!M42</f>
        <v>0</v>
      </c>
      <c r="I33" s="915" t="e">
        <f>H33/$H$32</f>
        <v>#DIV/0!</v>
      </c>
      <c r="J33" s="877">
        <f>경비!C42</f>
        <v>205.947936</v>
      </c>
      <c r="K33" s="911">
        <f>J33/$J$32</f>
        <v>7.8308087924286191E-3</v>
      </c>
      <c r="L33" s="877">
        <f>경비!E42</f>
        <v>102.76455295999999</v>
      </c>
      <c r="M33" s="911">
        <f>L33/$L$32</f>
        <v>6.0148471844044702E-3</v>
      </c>
      <c r="O33" s="1771" t="s">
        <v>2405</v>
      </c>
    </row>
    <row r="34" spans="2:15" ht="22.05" customHeight="1">
      <c r="B34" s="2558"/>
      <c r="D34" s="2544" t="s">
        <v>662</v>
      </c>
      <c r="E34" s="2545"/>
      <c r="F34" s="877">
        <f>경비!M14</f>
        <v>52.894170785201716</v>
      </c>
      <c r="G34" s="915">
        <f t="shared" ref="G34:G40" si="6">F34/$F$32</f>
        <v>5.7434408511157983E-3</v>
      </c>
      <c r="H34" s="877">
        <f>경비!M49</f>
        <v>0</v>
      </c>
      <c r="I34" s="915" t="e">
        <f t="shared" ref="I34:I40" si="7">H34/$H$32</f>
        <v>#DIV/0!</v>
      </c>
      <c r="J34" s="877">
        <f>경비!C49</f>
        <v>151.16656826763975</v>
      </c>
      <c r="K34" s="911">
        <f t="shared" ref="K34:K40" si="8">J34/$J$32</f>
        <v>5.7478434351072799E-3</v>
      </c>
      <c r="L34" s="877">
        <f>경비!E49</f>
        <v>94.064351039999991</v>
      </c>
      <c r="M34" s="911">
        <f t="shared" ref="M34:M40" si="9">L34/$L$32</f>
        <v>5.5056211573849059E-3</v>
      </c>
      <c r="O34" s="855"/>
    </row>
    <row r="35" spans="2:15" ht="22.05" customHeight="1">
      <c r="B35" s="2558"/>
      <c r="D35" s="2544" t="s">
        <v>661</v>
      </c>
      <c r="E35" s="2545"/>
      <c r="F35" s="877">
        <f>경비!M16</f>
        <v>22.936501123200003</v>
      </c>
      <c r="G35" s="915">
        <f t="shared" si="6"/>
        <v>2.4905284566726932E-3</v>
      </c>
      <c r="H35" s="877">
        <f>경비!M51</f>
        <v>0</v>
      </c>
      <c r="I35" s="915" t="e">
        <f t="shared" si="7"/>
        <v>#DIV/0!</v>
      </c>
      <c r="J35" s="877">
        <f>경비!C51</f>
        <v>65.498982902400002</v>
      </c>
      <c r="K35" s="911">
        <f t="shared" si="8"/>
        <v>2.4904838629081754E-3</v>
      </c>
      <c r="L35" s="877">
        <f>경비!E51</f>
        <v>37.616600000000005</v>
      </c>
      <c r="M35" s="911">
        <f t="shared" si="9"/>
        <v>2.2017134710344897E-3</v>
      </c>
      <c r="O35" s="1761"/>
    </row>
    <row r="36" spans="2:15" ht="22.05" customHeight="1">
      <c r="B36" s="2558"/>
      <c r="D36" s="2544" t="s">
        <v>663</v>
      </c>
      <c r="E36" s="2545"/>
      <c r="F36" s="877">
        <f>경비!M21</f>
        <v>36.799999999999997</v>
      </c>
      <c r="G36" s="915">
        <f t="shared" si="6"/>
        <v>3.9958774319266482E-3</v>
      </c>
      <c r="H36" s="877">
        <f>경비!M56</f>
        <v>0</v>
      </c>
      <c r="I36" s="915" t="e">
        <f t="shared" si="7"/>
        <v>#DIV/0!</v>
      </c>
      <c r="J36" s="877">
        <f>경비!C56</f>
        <v>110.39999999999999</v>
      </c>
      <c r="K36" s="911">
        <f t="shared" si="8"/>
        <v>4.1977662290537321E-3</v>
      </c>
      <c r="L36" s="877">
        <f>경비!E56</f>
        <v>76.267939680000012</v>
      </c>
      <c r="M36" s="911">
        <f t="shared" si="9"/>
        <v>4.4639906371522651E-3</v>
      </c>
      <c r="O36" s="2123" t="s">
        <v>2406</v>
      </c>
    </row>
    <row r="37" spans="2:15" ht="22.05" customHeight="1">
      <c r="B37" s="2558"/>
      <c r="D37" s="2544" t="s">
        <v>729</v>
      </c>
      <c r="E37" s="2545"/>
      <c r="F37" s="877">
        <f>경비!M22</f>
        <v>0.88</v>
      </c>
      <c r="G37" s="915">
        <f t="shared" si="6"/>
        <v>9.5553590763463334E-5</v>
      </c>
      <c r="H37" s="877">
        <f>경비!M57</f>
        <v>0</v>
      </c>
      <c r="I37" s="915" t="e">
        <f t="shared" si="7"/>
        <v>#DIV/0!</v>
      </c>
      <c r="J37" s="877">
        <f>경비!C57</f>
        <v>2.64</v>
      </c>
      <c r="K37" s="911">
        <f t="shared" si="8"/>
        <v>1.0038136634693709E-4</v>
      </c>
      <c r="L37" s="877">
        <f>경비!E57</f>
        <v>1.932096</v>
      </c>
      <c r="M37" s="911">
        <f t="shared" si="9"/>
        <v>1.1308629143866944E-4</v>
      </c>
      <c r="O37" s="855"/>
    </row>
    <row r="38" spans="2:15" ht="21.6" customHeight="1">
      <c r="B38" s="2558"/>
      <c r="D38" s="2544" t="s">
        <v>731</v>
      </c>
      <c r="E38" s="2545"/>
      <c r="F38" s="877">
        <f>경비!M19+경비!M20</f>
        <v>4.1920000000000002</v>
      </c>
      <c r="G38" s="915">
        <f t="shared" si="6"/>
        <v>4.5518255963686175E-4</v>
      </c>
      <c r="H38" s="877">
        <f>경비!M54+경비!M55</f>
        <v>0</v>
      </c>
      <c r="I38" s="915" t="e">
        <f t="shared" si="7"/>
        <v>#DIV/0!</v>
      </c>
      <c r="J38" s="877">
        <f>경비!C54+경비!C55</f>
        <v>12.576000000000001</v>
      </c>
      <c r="K38" s="911">
        <f t="shared" si="8"/>
        <v>4.7818032696177306E-4</v>
      </c>
      <c r="L38" s="877">
        <f>경비!E54+경비!E55</f>
        <v>8.2978559999999995</v>
      </c>
      <c r="M38" s="911">
        <f t="shared" si="9"/>
        <v>4.8567657193644194E-4</v>
      </c>
      <c r="O38" s="1771"/>
    </row>
    <row r="39" spans="2:15" ht="35.450000000000003" customHeight="1">
      <c r="B39" s="2558"/>
      <c r="D39" s="2544" t="s">
        <v>730</v>
      </c>
      <c r="E39" s="2545"/>
      <c r="F39" s="877">
        <f>SUM(경비!M8:M13,경비!M15,경비!M17:M18,경비!M23:M26)</f>
        <v>318.62720175434043</v>
      </c>
      <c r="G39" s="915">
        <f t="shared" si="6"/>
        <v>3.4597696866524676E-2</v>
      </c>
      <c r="H39" s="877">
        <f>SUM(경비!M43:M48,경비!M50,경비!M52:M53,경비!M58:M61)</f>
        <v>0</v>
      </c>
      <c r="I39" s="915" t="e">
        <f t="shared" si="7"/>
        <v>#DIV/0!</v>
      </c>
      <c r="J39" s="877">
        <f>SUM(경비!C43:C48,경비!C50,경비!C52:C53,경비!C58:C61)</f>
        <v>900.72922027357231</v>
      </c>
      <c r="K39" s="911">
        <f t="shared" si="8"/>
        <v>3.4248647666542592E-2</v>
      </c>
      <c r="L39" s="877">
        <f>SUM(경비!E43:E48,경비!E50,경비!E52:E53,경비!E58:E61)</f>
        <v>604.7384376</v>
      </c>
      <c r="M39" s="911">
        <f t="shared" si="9"/>
        <v>3.539556378078481E-2</v>
      </c>
      <c r="O39" s="2124" t="s">
        <v>2407</v>
      </c>
    </row>
    <row r="40" spans="2:15" ht="33.6" customHeight="1">
      <c r="B40" s="2559"/>
      <c r="D40" s="2544" t="s">
        <v>626</v>
      </c>
      <c r="E40" s="2545"/>
      <c r="F40" s="877">
        <f>SUM(F33:F39)</f>
        <v>499.77918566274218</v>
      </c>
      <c r="G40" s="915">
        <f t="shared" si="6"/>
        <v>5.426783611240299E-2</v>
      </c>
      <c r="H40" s="877">
        <f>SUM(H33:H39)</f>
        <v>0</v>
      </c>
      <c r="I40" s="915" t="e">
        <f t="shared" si="7"/>
        <v>#DIV/0!</v>
      </c>
      <c r="J40" s="877">
        <f>SUM(J33:J39)</f>
        <v>1448.9587074436122</v>
      </c>
      <c r="K40" s="911">
        <f t="shared" si="8"/>
        <v>5.509411167934912E-2</v>
      </c>
      <c r="L40" s="877">
        <f>SUM(L33:L39)</f>
        <v>925.68183327999998</v>
      </c>
      <c r="M40" s="911">
        <f t="shared" si="9"/>
        <v>5.4180499094136053E-2</v>
      </c>
      <c r="O40" s="1762"/>
    </row>
    <row r="42" spans="2:15">
      <c r="F42" s="1501">
        <f>경비!M31-F40</f>
        <v>0</v>
      </c>
      <c r="H42" s="1501">
        <f>경비!M66-H40</f>
        <v>0</v>
      </c>
      <c r="J42" s="1501">
        <f>경비!C66-J40</f>
        <v>0</v>
      </c>
      <c r="L42" s="1501">
        <f>경비!E66-L40</f>
        <v>0</v>
      </c>
    </row>
    <row r="56" spans="6:6">
      <c r="F56" s="1501"/>
    </row>
    <row r="59" spans="6:6">
      <c r="F59" s="1501"/>
    </row>
  </sheetData>
  <mergeCells count="48">
    <mergeCell ref="B28:B40"/>
    <mergeCell ref="J30:M30"/>
    <mergeCell ref="O30:O32"/>
    <mergeCell ref="D4:M4"/>
    <mergeCell ref="D6:M6"/>
    <mergeCell ref="D8:M8"/>
    <mergeCell ref="F30:I30"/>
    <mergeCell ref="D11:M11"/>
    <mergeCell ref="D13:M13"/>
    <mergeCell ref="D28:M28"/>
    <mergeCell ref="D26:M26"/>
    <mergeCell ref="F15:I15"/>
    <mergeCell ref="J15:M15"/>
    <mergeCell ref="B13:B24"/>
    <mergeCell ref="O15:O17"/>
    <mergeCell ref="D30:E31"/>
    <mergeCell ref="D32:E32"/>
    <mergeCell ref="D33:E33"/>
    <mergeCell ref="D34:E34"/>
    <mergeCell ref="F19:G19"/>
    <mergeCell ref="F22:G22"/>
    <mergeCell ref="F20:G20"/>
    <mergeCell ref="F23:G23"/>
    <mergeCell ref="H19:I19"/>
    <mergeCell ref="H22:I22"/>
    <mergeCell ref="J19:K19"/>
    <mergeCell ref="J22:K22"/>
    <mergeCell ref="L19:M19"/>
    <mergeCell ref="L22:M22"/>
    <mergeCell ref="H20:I20"/>
    <mergeCell ref="J20:K20"/>
    <mergeCell ref="L20:M20"/>
    <mergeCell ref="H23:I23"/>
    <mergeCell ref="J23:K23"/>
    <mergeCell ref="L23:M23"/>
    <mergeCell ref="D40:E40"/>
    <mergeCell ref="D15:E16"/>
    <mergeCell ref="D17:E17"/>
    <mergeCell ref="D18:D19"/>
    <mergeCell ref="D21:D22"/>
    <mergeCell ref="D24:E24"/>
    <mergeCell ref="D20:E20"/>
    <mergeCell ref="D23:E23"/>
    <mergeCell ref="D35:E35"/>
    <mergeCell ref="D36:E36"/>
    <mergeCell ref="D37:E37"/>
    <mergeCell ref="D38:E38"/>
    <mergeCell ref="D39:E39"/>
  </mergeCells>
  <phoneticPr fontId="50" type="noConversion"/>
  <pageMargins left="0.7" right="0.7" top="0.75" bottom="0.75" header="0.3" footer="0.3"/>
  <ignoredErrors>
    <ignoredError sqref="G24 G40 K40 L18 H18 J18 L21 H21 J21 I24 K24 I40" formula="1"/>
  </ignoredErrors>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B1:R25"/>
  <sheetViews>
    <sheetView showGridLines="0" topLeftCell="A2" zoomScale="85" zoomScaleNormal="85" workbookViewId="0">
      <selection activeCell="C16" sqref="C16"/>
    </sheetView>
  </sheetViews>
  <sheetFormatPr defaultColWidth="9" defaultRowHeight="12.75"/>
  <cols>
    <col min="1" max="1" width="2" style="670" customWidth="1"/>
    <col min="2" max="2" width="9" style="670"/>
    <col min="3" max="3" width="0.875" style="670" customWidth="1"/>
    <col min="4" max="4" width="11.1875" style="670" customWidth="1"/>
    <col min="5" max="5" width="8.1875" style="670" customWidth="1"/>
    <col min="6" max="6" width="6.1875" style="670" customWidth="1"/>
    <col min="7" max="7" width="9.1875" style="670" customWidth="1"/>
    <col min="8" max="8" width="6.1875" style="670" customWidth="1"/>
    <col min="9" max="9" width="9.1875" style="670" customWidth="1"/>
    <col min="10" max="10" width="6.1875" style="670" customWidth="1"/>
    <col min="11" max="11" width="9.1875" style="670" customWidth="1"/>
    <col min="12" max="12" width="6.1875" style="670" customWidth="1"/>
    <col min="13" max="14" width="9.1875" style="670" customWidth="1"/>
    <col min="15" max="15" width="0.875" style="670" customWidth="1"/>
    <col min="16" max="16" width="64.125" style="670" customWidth="1"/>
    <col min="17" max="16384" width="9" style="670"/>
  </cols>
  <sheetData>
    <row r="1" spans="2:18" ht="25.5">
      <c r="B1" s="669" t="s">
        <v>2205</v>
      </c>
    </row>
    <row r="4" spans="2:18" ht="33" customHeight="1">
      <c r="B4" s="674" t="s">
        <v>557</v>
      </c>
      <c r="C4" s="672"/>
      <c r="D4" s="2564" t="s">
        <v>583</v>
      </c>
      <c r="E4" s="2565"/>
      <c r="F4" s="2565"/>
      <c r="G4" s="2565"/>
      <c r="H4" s="2565"/>
      <c r="I4" s="2565"/>
      <c r="J4" s="2565"/>
      <c r="K4" s="2565"/>
      <c r="L4" s="2565"/>
      <c r="M4" s="2565"/>
      <c r="N4" s="2566"/>
      <c r="O4" s="672"/>
      <c r="P4" s="673" t="s">
        <v>672</v>
      </c>
      <c r="R4" s="671"/>
    </row>
    <row r="5" spans="2:18" ht="5.0999999999999996" customHeight="1"/>
    <row r="6" spans="2:18" ht="155" customHeight="1">
      <c r="B6" s="849" t="s">
        <v>564</v>
      </c>
      <c r="D6" s="2544"/>
      <c r="E6" s="2560"/>
      <c r="F6" s="2560"/>
      <c r="G6" s="2560"/>
      <c r="H6" s="2560"/>
      <c r="I6" s="2560"/>
      <c r="J6" s="2560"/>
      <c r="K6" s="2560"/>
      <c r="L6" s="2560"/>
      <c r="M6" s="2560"/>
      <c r="N6" s="2545"/>
      <c r="P6" s="1772" t="s">
        <v>2409</v>
      </c>
    </row>
    <row r="7" spans="2:18" ht="4.5" customHeight="1">
      <c r="B7" s="672"/>
    </row>
    <row r="8" spans="2:18" ht="17.55" customHeight="1">
      <c r="B8" s="2570" t="s">
        <v>665</v>
      </c>
      <c r="D8" s="2552" t="s">
        <v>666</v>
      </c>
      <c r="E8" s="2552" t="s">
        <v>667</v>
      </c>
      <c r="F8" s="2544" t="s">
        <v>668</v>
      </c>
      <c r="G8" s="2560"/>
      <c r="H8" s="2560"/>
      <c r="I8" s="2560"/>
      <c r="J8" s="2560"/>
      <c r="K8" s="2560"/>
      <c r="L8" s="2560"/>
      <c r="M8" s="2560"/>
      <c r="N8" s="2545"/>
      <c r="P8" s="2572" t="s">
        <v>1877</v>
      </c>
    </row>
    <row r="9" spans="2:18" ht="17.55" customHeight="1">
      <c r="B9" s="2558"/>
      <c r="D9" s="2551"/>
      <c r="E9" s="2551"/>
      <c r="F9" s="2548" t="s">
        <v>669</v>
      </c>
      <c r="G9" s="2549"/>
      <c r="H9" s="2548" t="s">
        <v>670</v>
      </c>
      <c r="I9" s="2549"/>
      <c r="J9" s="2548" t="s">
        <v>671</v>
      </c>
      <c r="K9" s="2549"/>
      <c r="L9" s="2548" t="s">
        <v>739</v>
      </c>
      <c r="M9" s="2549"/>
      <c r="N9" s="2552" t="s">
        <v>673</v>
      </c>
      <c r="P9" s="2573"/>
    </row>
    <row r="10" spans="2:18" ht="17.55" customHeight="1">
      <c r="B10" s="2558"/>
      <c r="D10" s="2571"/>
      <c r="E10" s="2571"/>
      <c r="F10" s="732" t="s">
        <v>507</v>
      </c>
      <c r="G10" s="732" t="s">
        <v>450</v>
      </c>
      <c r="H10" s="732" t="s">
        <v>507</v>
      </c>
      <c r="I10" s="732" t="s">
        <v>450</v>
      </c>
      <c r="J10" s="732" t="s">
        <v>507</v>
      </c>
      <c r="K10" s="732" t="s">
        <v>450</v>
      </c>
      <c r="L10" s="732" t="s">
        <v>507</v>
      </c>
      <c r="M10" s="732" t="s">
        <v>450</v>
      </c>
      <c r="N10" s="2571"/>
      <c r="P10" s="2574"/>
    </row>
    <row r="11" spans="2:18" ht="22.8" customHeight="1">
      <c r="B11" s="2558"/>
      <c r="D11" s="732" t="s">
        <v>2009</v>
      </c>
      <c r="E11" s="732" t="s">
        <v>2010</v>
      </c>
      <c r="F11" s="877"/>
      <c r="G11" s="877"/>
      <c r="H11" s="877"/>
      <c r="I11" s="877"/>
      <c r="J11" s="877"/>
      <c r="K11" s="877"/>
      <c r="L11" s="1767"/>
      <c r="M11" s="877"/>
      <c r="N11" s="877">
        <f>G11+I11+K11+M11</f>
        <v>0</v>
      </c>
      <c r="P11" s="878"/>
    </row>
    <row r="12" spans="2:18" ht="22.8" customHeight="1">
      <c r="B12" s="2558"/>
      <c r="D12" s="732" t="s">
        <v>2011</v>
      </c>
      <c r="E12" s="732" t="s">
        <v>2012</v>
      </c>
      <c r="F12" s="877"/>
      <c r="G12" s="877"/>
      <c r="H12" s="877"/>
      <c r="I12" s="877"/>
      <c r="J12" s="877"/>
      <c r="K12" s="877"/>
      <c r="L12" s="1767"/>
      <c r="M12" s="877"/>
      <c r="N12" s="877">
        <f t="shared" ref="N12:N23" si="0">G12+I12+K12+M12</f>
        <v>0</v>
      </c>
      <c r="P12" s="879"/>
    </row>
    <row r="13" spans="2:18" ht="22.8" customHeight="1">
      <c r="B13" s="2558"/>
      <c r="D13" s="732" t="s">
        <v>2013</v>
      </c>
      <c r="E13" s="732" t="s">
        <v>2012</v>
      </c>
      <c r="F13" s="2116"/>
      <c r="G13" s="2116"/>
      <c r="H13" s="2116"/>
      <c r="I13" s="2116"/>
      <c r="J13" s="2116"/>
      <c r="K13" s="2116"/>
      <c r="L13" s="2117"/>
      <c r="M13" s="2116"/>
      <c r="N13" s="877">
        <f t="shared" si="0"/>
        <v>0</v>
      </c>
      <c r="P13" s="879"/>
    </row>
    <row r="14" spans="2:18" ht="22.8" customHeight="1">
      <c r="B14" s="2558"/>
      <c r="D14" s="732" t="s">
        <v>2014</v>
      </c>
      <c r="E14" s="732" t="s">
        <v>2012</v>
      </c>
      <c r="F14" s="877"/>
      <c r="G14" s="877"/>
      <c r="H14" s="877"/>
      <c r="I14" s="877"/>
      <c r="J14" s="877"/>
      <c r="K14" s="877"/>
      <c r="L14" s="1767"/>
      <c r="M14" s="877"/>
      <c r="N14" s="877">
        <f t="shared" si="0"/>
        <v>0</v>
      </c>
      <c r="P14" s="879"/>
    </row>
    <row r="15" spans="2:18" ht="22.8" customHeight="1">
      <c r="B15" s="2558"/>
      <c r="D15" s="732" t="s">
        <v>2015</v>
      </c>
      <c r="E15" s="732" t="s">
        <v>2012</v>
      </c>
      <c r="F15" s="877"/>
      <c r="G15" s="877"/>
      <c r="H15" s="877"/>
      <c r="I15" s="877"/>
      <c r="J15" s="877"/>
      <c r="K15" s="877"/>
      <c r="L15" s="1767"/>
      <c r="M15" s="877"/>
      <c r="N15" s="877">
        <f t="shared" si="0"/>
        <v>0</v>
      </c>
      <c r="P15" s="879"/>
    </row>
    <row r="16" spans="2:18" ht="22.8" customHeight="1">
      <c r="B16" s="2558"/>
      <c r="D16" s="732" t="s">
        <v>2016</v>
      </c>
      <c r="E16" s="732" t="s">
        <v>2012</v>
      </c>
      <c r="F16" s="2116"/>
      <c r="G16" s="2116"/>
      <c r="H16" s="2116"/>
      <c r="I16" s="2116"/>
      <c r="J16" s="2116"/>
      <c r="K16" s="2116"/>
      <c r="L16" s="2117"/>
      <c r="M16" s="2116"/>
      <c r="N16" s="877">
        <f t="shared" si="0"/>
        <v>0</v>
      </c>
      <c r="P16" s="879"/>
    </row>
    <row r="17" spans="2:16" ht="22.8" customHeight="1">
      <c r="B17" s="2558"/>
      <c r="D17" s="732" t="s">
        <v>2017</v>
      </c>
      <c r="E17" s="732" t="s">
        <v>2018</v>
      </c>
      <c r="F17" s="877"/>
      <c r="G17" s="877"/>
      <c r="H17" s="877"/>
      <c r="I17" s="877"/>
      <c r="J17" s="877"/>
      <c r="K17" s="877"/>
      <c r="L17" s="1767"/>
      <c r="M17" s="877"/>
      <c r="N17" s="877">
        <f t="shared" si="0"/>
        <v>0</v>
      </c>
      <c r="P17" s="879"/>
    </row>
    <row r="18" spans="2:16" ht="22.8" customHeight="1">
      <c r="B18" s="2558"/>
      <c r="D18" s="732" t="s">
        <v>2019</v>
      </c>
      <c r="E18" s="732" t="s">
        <v>2018</v>
      </c>
      <c r="F18" s="877"/>
      <c r="G18" s="877"/>
      <c r="H18" s="877"/>
      <c r="I18" s="877"/>
      <c r="J18" s="877"/>
      <c r="K18" s="877"/>
      <c r="L18" s="1767"/>
      <c r="M18" s="877"/>
      <c r="N18" s="877">
        <f t="shared" si="0"/>
        <v>0</v>
      </c>
      <c r="P18" s="879"/>
    </row>
    <row r="19" spans="2:16" ht="22.8" customHeight="1">
      <c r="B19" s="2558"/>
      <c r="D19" s="732" t="s">
        <v>2020</v>
      </c>
      <c r="E19" s="732" t="s">
        <v>2012</v>
      </c>
      <c r="F19" s="877"/>
      <c r="G19" s="877"/>
      <c r="H19" s="877"/>
      <c r="I19" s="877"/>
      <c r="J19" s="877"/>
      <c r="K19" s="877"/>
      <c r="L19" s="1767"/>
      <c r="M19" s="877"/>
      <c r="N19" s="877">
        <f t="shared" si="0"/>
        <v>0</v>
      </c>
      <c r="P19" s="879"/>
    </row>
    <row r="20" spans="2:16" ht="22.8" customHeight="1">
      <c r="B20" s="2558"/>
      <c r="D20" s="732" t="s">
        <v>2021</v>
      </c>
      <c r="E20" s="732" t="s">
        <v>2012</v>
      </c>
      <c r="F20" s="877"/>
      <c r="G20" s="877"/>
      <c r="H20" s="877"/>
      <c r="I20" s="877"/>
      <c r="J20" s="877"/>
      <c r="K20" s="877"/>
      <c r="L20" s="1767"/>
      <c r="M20" s="877"/>
      <c r="N20" s="877">
        <f t="shared" si="0"/>
        <v>0</v>
      </c>
      <c r="P20" s="879"/>
    </row>
    <row r="21" spans="2:16" ht="22.8" customHeight="1">
      <c r="B21" s="2558"/>
      <c r="D21" s="732" t="s">
        <v>2022</v>
      </c>
      <c r="E21" s="732" t="s">
        <v>2010</v>
      </c>
      <c r="F21" s="877"/>
      <c r="G21" s="877"/>
      <c r="H21" s="877"/>
      <c r="I21" s="877"/>
      <c r="J21" s="877"/>
      <c r="K21" s="877"/>
      <c r="L21" s="1767"/>
      <c r="M21" s="877"/>
      <c r="N21" s="877">
        <f t="shared" si="0"/>
        <v>0</v>
      </c>
      <c r="P21" s="879"/>
    </row>
    <row r="22" spans="2:16" ht="22.8" customHeight="1">
      <c r="B22" s="2558"/>
      <c r="D22" s="732" t="s">
        <v>2023</v>
      </c>
      <c r="E22" s="732" t="s">
        <v>2024</v>
      </c>
      <c r="F22" s="877"/>
      <c r="G22" s="877"/>
      <c r="H22" s="877"/>
      <c r="I22" s="877"/>
      <c r="J22" s="877"/>
      <c r="K22" s="877"/>
      <c r="L22" s="1767"/>
      <c r="M22" s="877"/>
      <c r="N22" s="877">
        <f t="shared" si="0"/>
        <v>0</v>
      </c>
      <c r="P22" s="879"/>
    </row>
    <row r="23" spans="2:16" ht="22.8" customHeight="1">
      <c r="B23" s="2558"/>
      <c r="D23" s="732" t="s">
        <v>2025</v>
      </c>
      <c r="E23" s="732" t="s">
        <v>2026</v>
      </c>
      <c r="F23" s="877"/>
      <c r="G23" s="877"/>
      <c r="H23" s="877"/>
      <c r="I23" s="877"/>
      <c r="J23" s="877"/>
      <c r="K23" s="877"/>
      <c r="L23" s="1767"/>
      <c r="M23" s="877"/>
      <c r="N23" s="877">
        <f t="shared" si="0"/>
        <v>0</v>
      </c>
      <c r="P23" s="879"/>
    </row>
    <row r="24" spans="2:16" ht="22.8" customHeight="1">
      <c r="B24" s="2559"/>
      <c r="D24" s="2544" t="s">
        <v>673</v>
      </c>
      <c r="E24" s="2545"/>
      <c r="F24" s="877">
        <f>SUM(F11:F23)</f>
        <v>0</v>
      </c>
      <c r="G24" s="877">
        <f>SUM(G11:G23)</f>
        <v>0</v>
      </c>
      <c r="H24" s="877">
        <f t="shared" ref="H24:M24" si="1">SUM(H11:H23)</f>
        <v>0</v>
      </c>
      <c r="I24" s="877">
        <f t="shared" si="1"/>
        <v>0</v>
      </c>
      <c r="J24" s="877">
        <f t="shared" si="1"/>
        <v>0</v>
      </c>
      <c r="K24" s="877">
        <f t="shared" si="1"/>
        <v>0</v>
      </c>
      <c r="L24" s="1767">
        <f t="shared" si="1"/>
        <v>0</v>
      </c>
      <c r="M24" s="877">
        <f t="shared" si="1"/>
        <v>0</v>
      </c>
      <c r="N24" s="930">
        <f>G24+I24+K24+M24</f>
        <v>0</v>
      </c>
      <c r="P24" s="855"/>
    </row>
    <row r="25" spans="2:16">
      <c r="N25" s="1776">
        <f>'재무상태표(BS)'!I11/1000000</f>
        <v>13508.18982016</v>
      </c>
    </row>
  </sheetData>
  <mergeCells count="13">
    <mergeCell ref="P8:P10"/>
    <mergeCell ref="D4:N4"/>
    <mergeCell ref="D6:N6"/>
    <mergeCell ref="F8:N8"/>
    <mergeCell ref="N9:N10"/>
    <mergeCell ref="L9:M9"/>
    <mergeCell ref="B8:B24"/>
    <mergeCell ref="F9:G9"/>
    <mergeCell ref="H9:I9"/>
    <mergeCell ref="J9:K9"/>
    <mergeCell ref="E8:E10"/>
    <mergeCell ref="D8:D10"/>
    <mergeCell ref="D24:E24"/>
  </mergeCells>
  <phoneticPr fontId="50" type="noConversion"/>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U143"/>
  <sheetViews>
    <sheetView showGridLines="0" topLeftCell="A100" zoomScaleNormal="100" workbookViewId="0">
      <selection activeCell="C16" sqref="C16"/>
    </sheetView>
  </sheetViews>
  <sheetFormatPr defaultColWidth="11.375" defaultRowHeight="10.5"/>
  <cols>
    <col min="1" max="1" width="16.625" style="644" customWidth="1"/>
    <col min="2" max="2" width="11.375" style="644" bestFit="1" customWidth="1"/>
    <col min="3" max="3" width="7" style="645" customWidth="1"/>
    <col min="4" max="4" width="11.125" style="645" customWidth="1"/>
    <col min="5" max="5" width="7" style="645" customWidth="1"/>
    <col min="6" max="6" width="11.125" style="645" customWidth="1"/>
    <col min="7" max="7" width="7" style="645" customWidth="1"/>
    <col min="8" max="19" width="10.375" style="646" customWidth="1"/>
    <col min="20" max="20" width="12.6875" style="644" bestFit="1" customWidth="1"/>
    <col min="21" max="258" width="11.375" style="644"/>
    <col min="259" max="259" width="16.625" style="644" customWidth="1"/>
    <col min="260" max="260" width="11.375" style="644" bestFit="1" customWidth="1"/>
    <col min="261" max="261" width="7" style="644" customWidth="1"/>
    <col min="262" max="262" width="10.375" style="644" customWidth="1"/>
    <col min="263" max="263" width="7" style="644" customWidth="1"/>
    <col min="264" max="275" width="10.375" style="644" customWidth="1"/>
    <col min="276" max="276" width="12.6875" style="644" bestFit="1" customWidth="1"/>
    <col min="277" max="514" width="11.375" style="644"/>
    <col min="515" max="515" width="16.625" style="644" customWidth="1"/>
    <col min="516" max="516" width="11.375" style="644" bestFit="1" customWidth="1"/>
    <col min="517" max="517" width="7" style="644" customWidth="1"/>
    <col min="518" max="518" width="10.375" style="644" customWidth="1"/>
    <col min="519" max="519" width="7" style="644" customWidth="1"/>
    <col min="520" max="531" width="10.375" style="644" customWidth="1"/>
    <col min="532" max="532" width="12.6875" style="644" bestFit="1" customWidth="1"/>
    <col min="533" max="770" width="11.375" style="644"/>
    <col min="771" max="771" width="16.625" style="644" customWidth="1"/>
    <col min="772" max="772" width="11.375" style="644" bestFit="1" customWidth="1"/>
    <col min="773" max="773" width="7" style="644" customWidth="1"/>
    <col min="774" max="774" width="10.375" style="644" customWidth="1"/>
    <col min="775" max="775" width="7" style="644" customWidth="1"/>
    <col min="776" max="787" width="10.375" style="644" customWidth="1"/>
    <col min="788" max="788" width="12.6875" style="644" bestFit="1" customWidth="1"/>
    <col min="789" max="1026" width="11.375" style="644"/>
    <col min="1027" max="1027" width="16.625" style="644" customWidth="1"/>
    <col min="1028" max="1028" width="11.375" style="644" bestFit="1" customWidth="1"/>
    <col min="1029" max="1029" width="7" style="644" customWidth="1"/>
    <col min="1030" max="1030" width="10.375" style="644" customWidth="1"/>
    <col min="1031" max="1031" width="7" style="644" customWidth="1"/>
    <col min="1032" max="1043" width="10.375" style="644" customWidth="1"/>
    <col min="1044" max="1044" width="12.6875" style="644" bestFit="1" customWidth="1"/>
    <col min="1045" max="1282" width="11.375" style="644"/>
    <col min="1283" max="1283" width="16.625" style="644" customWidth="1"/>
    <col min="1284" max="1284" width="11.375" style="644" bestFit="1" customWidth="1"/>
    <col min="1285" max="1285" width="7" style="644" customWidth="1"/>
    <col min="1286" max="1286" width="10.375" style="644" customWidth="1"/>
    <col min="1287" max="1287" width="7" style="644" customWidth="1"/>
    <col min="1288" max="1299" width="10.375" style="644" customWidth="1"/>
    <col min="1300" max="1300" width="12.6875" style="644" bestFit="1" customWidth="1"/>
    <col min="1301" max="1538" width="11.375" style="644"/>
    <col min="1539" max="1539" width="16.625" style="644" customWidth="1"/>
    <col min="1540" max="1540" width="11.375" style="644" bestFit="1" customWidth="1"/>
    <col min="1541" max="1541" width="7" style="644" customWidth="1"/>
    <col min="1542" max="1542" width="10.375" style="644" customWidth="1"/>
    <col min="1543" max="1543" width="7" style="644" customWidth="1"/>
    <col min="1544" max="1555" width="10.375" style="644" customWidth="1"/>
    <col min="1556" max="1556" width="12.6875" style="644" bestFit="1" customWidth="1"/>
    <col min="1557" max="1794" width="11.375" style="644"/>
    <col min="1795" max="1795" width="16.625" style="644" customWidth="1"/>
    <col min="1796" max="1796" width="11.375" style="644" bestFit="1" customWidth="1"/>
    <col min="1797" max="1797" width="7" style="644" customWidth="1"/>
    <col min="1798" max="1798" width="10.375" style="644" customWidth="1"/>
    <col min="1799" max="1799" width="7" style="644" customWidth="1"/>
    <col min="1800" max="1811" width="10.375" style="644" customWidth="1"/>
    <col min="1812" max="1812" width="12.6875" style="644" bestFit="1" customWidth="1"/>
    <col min="1813" max="2050" width="11.375" style="644"/>
    <col min="2051" max="2051" width="16.625" style="644" customWidth="1"/>
    <col min="2052" max="2052" width="11.375" style="644" bestFit="1" customWidth="1"/>
    <col min="2053" max="2053" width="7" style="644" customWidth="1"/>
    <col min="2054" max="2054" width="10.375" style="644" customWidth="1"/>
    <col min="2055" max="2055" width="7" style="644" customWidth="1"/>
    <col min="2056" max="2067" width="10.375" style="644" customWidth="1"/>
    <col min="2068" max="2068" width="12.6875" style="644" bestFit="1" customWidth="1"/>
    <col min="2069" max="2306" width="11.375" style="644"/>
    <col min="2307" max="2307" width="16.625" style="644" customWidth="1"/>
    <col min="2308" max="2308" width="11.375" style="644" bestFit="1" customWidth="1"/>
    <col min="2309" max="2309" width="7" style="644" customWidth="1"/>
    <col min="2310" max="2310" width="10.375" style="644" customWidth="1"/>
    <col min="2311" max="2311" width="7" style="644" customWidth="1"/>
    <col min="2312" max="2323" width="10.375" style="644" customWidth="1"/>
    <col min="2324" max="2324" width="12.6875" style="644" bestFit="1" customWidth="1"/>
    <col min="2325" max="2562" width="11.375" style="644"/>
    <col min="2563" max="2563" width="16.625" style="644" customWidth="1"/>
    <col min="2564" max="2564" width="11.375" style="644" bestFit="1" customWidth="1"/>
    <col min="2565" max="2565" width="7" style="644" customWidth="1"/>
    <col min="2566" max="2566" width="10.375" style="644" customWidth="1"/>
    <col min="2567" max="2567" width="7" style="644" customWidth="1"/>
    <col min="2568" max="2579" width="10.375" style="644" customWidth="1"/>
    <col min="2580" max="2580" width="12.6875" style="644" bestFit="1" customWidth="1"/>
    <col min="2581" max="2818" width="11.375" style="644"/>
    <col min="2819" max="2819" width="16.625" style="644" customWidth="1"/>
    <col min="2820" max="2820" width="11.375" style="644" bestFit="1" customWidth="1"/>
    <col min="2821" max="2821" width="7" style="644" customWidth="1"/>
    <col min="2822" max="2822" width="10.375" style="644" customWidth="1"/>
    <col min="2823" max="2823" width="7" style="644" customWidth="1"/>
    <col min="2824" max="2835" width="10.375" style="644" customWidth="1"/>
    <col min="2836" max="2836" width="12.6875" style="644" bestFit="1" customWidth="1"/>
    <col min="2837" max="3074" width="11.375" style="644"/>
    <col min="3075" max="3075" width="16.625" style="644" customWidth="1"/>
    <col min="3076" max="3076" width="11.375" style="644" bestFit="1" customWidth="1"/>
    <col min="3077" max="3077" width="7" style="644" customWidth="1"/>
    <col min="3078" max="3078" width="10.375" style="644" customWidth="1"/>
    <col min="3079" max="3079" width="7" style="644" customWidth="1"/>
    <col min="3080" max="3091" width="10.375" style="644" customWidth="1"/>
    <col min="3092" max="3092" width="12.6875" style="644" bestFit="1" customWidth="1"/>
    <col min="3093" max="3330" width="11.375" style="644"/>
    <col min="3331" max="3331" width="16.625" style="644" customWidth="1"/>
    <col min="3332" max="3332" width="11.375" style="644" bestFit="1" customWidth="1"/>
    <col min="3333" max="3333" width="7" style="644" customWidth="1"/>
    <col min="3334" max="3334" width="10.375" style="644" customWidth="1"/>
    <col min="3335" max="3335" width="7" style="644" customWidth="1"/>
    <col min="3336" max="3347" width="10.375" style="644" customWidth="1"/>
    <col min="3348" max="3348" width="12.6875" style="644" bestFit="1" customWidth="1"/>
    <col min="3349" max="3586" width="11.375" style="644"/>
    <col min="3587" max="3587" width="16.625" style="644" customWidth="1"/>
    <col min="3588" max="3588" width="11.375" style="644" bestFit="1" customWidth="1"/>
    <col min="3589" max="3589" width="7" style="644" customWidth="1"/>
    <col min="3590" max="3590" width="10.375" style="644" customWidth="1"/>
    <col min="3591" max="3591" width="7" style="644" customWidth="1"/>
    <col min="3592" max="3603" width="10.375" style="644" customWidth="1"/>
    <col min="3604" max="3604" width="12.6875" style="644" bestFit="1" customWidth="1"/>
    <col min="3605" max="3842" width="11.375" style="644"/>
    <col min="3843" max="3843" width="16.625" style="644" customWidth="1"/>
    <col min="3844" max="3844" width="11.375" style="644" bestFit="1" customWidth="1"/>
    <col min="3845" max="3845" width="7" style="644" customWidth="1"/>
    <col min="3846" max="3846" width="10.375" style="644" customWidth="1"/>
    <col min="3847" max="3847" width="7" style="644" customWidth="1"/>
    <col min="3848" max="3859" width="10.375" style="644" customWidth="1"/>
    <col min="3860" max="3860" width="12.6875" style="644" bestFit="1" customWidth="1"/>
    <col min="3861" max="4098" width="11.375" style="644"/>
    <col min="4099" max="4099" width="16.625" style="644" customWidth="1"/>
    <col min="4100" max="4100" width="11.375" style="644" bestFit="1" customWidth="1"/>
    <col min="4101" max="4101" width="7" style="644" customWidth="1"/>
    <col min="4102" max="4102" width="10.375" style="644" customWidth="1"/>
    <col min="4103" max="4103" width="7" style="644" customWidth="1"/>
    <col min="4104" max="4115" width="10.375" style="644" customWidth="1"/>
    <col min="4116" max="4116" width="12.6875" style="644" bestFit="1" customWidth="1"/>
    <col min="4117" max="4354" width="11.375" style="644"/>
    <col min="4355" max="4355" width="16.625" style="644" customWidth="1"/>
    <col min="4356" max="4356" width="11.375" style="644" bestFit="1" customWidth="1"/>
    <col min="4357" max="4357" width="7" style="644" customWidth="1"/>
    <col min="4358" max="4358" width="10.375" style="644" customWidth="1"/>
    <col min="4359" max="4359" width="7" style="644" customWidth="1"/>
    <col min="4360" max="4371" width="10.375" style="644" customWidth="1"/>
    <col min="4372" max="4372" width="12.6875" style="644" bestFit="1" customWidth="1"/>
    <col min="4373" max="4610" width="11.375" style="644"/>
    <col min="4611" max="4611" width="16.625" style="644" customWidth="1"/>
    <col min="4612" max="4612" width="11.375" style="644" bestFit="1" customWidth="1"/>
    <col min="4613" max="4613" width="7" style="644" customWidth="1"/>
    <col min="4614" max="4614" width="10.375" style="644" customWidth="1"/>
    <col min="4615" max="4615" width="7" style="644" customWidth="1"/>
    <col min="4616" max="4627" width="10.375" style="644" customWidth="1"/>
    <col min="4628" max="4628" width="12.6875" style="644" bestFit="1" customWidth="1"/>
    <col min="4629" max="4866" width="11.375" style="644"/>
    <col min="4867" max="4867" width="16.625" style="644" customWidth="1"/>
    <col min="4868" max="4868" width="11.375" style="644" bestFit="1" customWidth="1"/>
    <col min="4869" max="4869" width="7" style="644" customWidth="1"/>
    <col min="4870" max="4870" width="10.375" style="644" customWidth="1"/>
    <col min="4871" max="4871" width="7" style="644" customWidth="1"/>
    <col min="4872" max="4883" width="10.375" style="644" customWidth="1"/>
    <col min="4884" max="4884" width="12.6875" style="644" bestFit="1" customWidth="1"/>
    <col min="4885" max="5122" width="11.375" style="644"/>
    <col min="5123" max="5123" width="16.625" style="644" customWidth="1"/>
    <col min="5124" max="5124" width="11.375" style="644" bestFit="1" customWidth="1"/>
    <col min="5125" max="5125" width="7" style="644" customWidth="1"/>
    <col min="5126" max="5126" width="10.375" style="644" customWidth="1"/>
    <col min="5127" max="5127" width="7" style="644" customWidth="1"/>
    <col min="5128" max="5139" width="10.375" style="644" customWidth="1"/>
    <col min="5140" max="5140" width="12.6875" style="644" bestFit="1" customWidth="1"/>
    <col min="5141" max="5378" width="11.375" style="644"/>
    <col min="5379" max="5379" width="16.625" style="644" customWidth="1"/>
    <col min="5380" max="5380" width="11.375" style="644" bestFit="1" customWidth="1"/>
    <col min="5381" max="5381" width="7" style="644" customWidth="1"/>
    <col min="5382" max="5382" width="10.375" style="644" customWidth="1"/>
    <col min="5383" max="5383" width="7" style="644" customWidth="1"/>
    <col min="5384" max="5395" width="10.375" style="644" customWidth="1"/>
    <col min="5396" max="5396" width="12.6875" style="644" bestFit="1" customWidth="1"/>
    <col min="5397" max="5634" width="11.375" style="644"/>
    <col min="5635" max="5635" width="16.625" style="644" customWidth="1"/>
    <col min="5636" max="5636" width="11.375" style="644" bestFit="1" customWidth="1"/>
    <col min="5637" max="5637" width="7" style="644" customWidth="1"/>
    <col min="5638" max="5638" width="10.375" style="644" customWidth="1"/>
    <col min="5639" max="5639" width="7" style="644" customWidth="1"/>
    <col min="5640" max="5651" width="10.375" style="644" customWidth="1"/>
    <col min="5652" max="5652" width="12.6875" style="644" bestFit="1" customWidth="1"/>
    <col min="5653" max="5890" width="11.375" style="644"/>
    <col min="5891" max="5891" width="16.625" style="644" customWidth="1"/>
    <col min="5892" max="5892" width="11.375" style="644" bestFit="1" customWidth="1"/>
    <col min="5893" max="5893" width="7" style="644" customWidth="1"/>
    <col min="5894" max="5894" width="10.375" style="644" customWidth="1"/>
    <col min="5895" max="5895" width="7" style="644" customWidth="1"/>
    <col min="5896" max="5907" width="10.375" style="644" customWidth="1"/>
    <col min="5908" max="5908" width="12.6875" style="644" bestFit="1" customWidth="1"/>
    <col min="5909" max="6146" width="11.375" style="644"/>
    <col min="6147" max="6147" width="16.625" style="644" customWidth="1"/>
    <col min="6148" max="6148" width="11.375" style="644" bestFit="1" customWidth="1"/>
    <col min="6149" max="6149" width="7" style="644" customWidth="1"/>
    <col min="6150" max="6150" width="10.375" style="644" customWidth="1"/>
    <col min="6151" max="6151" width="7" style="644" customWidth="1"/>
    <col min="6152" max="6163" width="10.375" style="644" customWidth="1"/>
    <col min="6164" max="6164" width="12.6875" style="644" bestFit="1" customWidth="1"/>
    <col min="6165" max="6402" width="11.375" style="644"/>
    <col min="6403" max="6403" width="16.625" style="644" customWidth="1"/>
    <col min="6404" max="6404" width="11.375" style="644" bestFit="1" customWidth="1"/>
    <col min="6405" max="6405" width="7" style="644" customWidth="1"/>
    <col min="6406" max="6406" width="10.375" style="644" customWidth="1"/>
    <col min="6407" max="6407" width="7" style="644" customWidth="1"/>
    <col min="6408" max="6419" width="10.375" style="644" customWidth="1"/>
    <col min="6420" max="6420" width="12.6875" style="644" bestFit="1" customWidth="1"/>
    <col min="6421" max="6658" width="11.375" style="644"/>
    <col min="6659" max="6659" width="16.625" style="644" customWidth="1"/>
    <col min="6660" max="6660" width="11.375" style="644" bestFit="1" customWidth="1"/>
    <col min="6661" max="6661" width="7" style="644" customWidth="1"/>
    <col min="6662" max="6662" width="10.375" style="644" customWidth="1"/>
    <col min="6663" max="6663" width="7" style="644" customWidth="1"/>
    <col min="6664" max="6675" width="10.375" style="644" customWidth="1"/>
    <col min="6676" max="6676" width="12.6875" style="644" bestFit="1" customWidth="1"/>
    <col min="6677" max="6914" width="11.375" style="644"/>
    <col min="6915" max="6915" width="16.625" style="644" customWidth="1"/>
    <col min="6916" max="6916" width="11.375" style="644" bestFit="1" customWidth="1"/>
    <col min="6917" max="6917" width="7" style="644" customWidth="1"/>
    <col min="6918" max="6918" width="10.375" style="644" customWidth="1"/>
    <col min="6919" max="6919" width="7" style="644" customWidth="1"/>
    <col min="6920" max="6931" width="10.375" style="644" customWidth="1"/>
    <col min="6932" max="6932" width="12.6875" style="644" bestFit="1" customWidth="1"/>
    <col min="6933" max="7170" width="11.375" style="644"/>
    <col min="7171" max="7171" width="16.625" style="644" customWidth="1"/>
    <col min="7172" max="7172" width="11.375" style="644" bestFit="1" customWidth="1"/>
    <col min="7173" max="7173" width="7" style="644" customWidth="1"/>
    <col min="7174" max="7174" width="10.375" style="644" customWidth="1"/>
    <col min="7175" max="7175" width="7" style="644" customWidth="1"/>
    <col min="7176" max="7187" width="10.375" style="644" customWidth="1"/>
    <col min="7188" max="7188" width="12.6875" style="644" bestFit="1" customWidth="1"/>
    <col min="7189" max="7426" width="11.375" style="644"/>
    <col min="7427" max="7427" width="16.625" style="644" customWidth="1"/>
    <col min="7428" max="7428" width="11.375" style="644" bestFit="1" customWidth="1"/>
    <col min="7429" max="7429" width="7" style="644" customWidth="1"/>
    <col min="7430" max="7430" width="10.375" style="644" customWidth="1"/>
    <col min="7431" max="7431" width="7" style="644" customWidth="1"/>
    <col min="7432" max="7443" width="10.375" style="644" customWidth="1"/>
    <col min="7444" max="7444" width="12.6875" style="644" bestFit="1" customWidth="1"/>
    <col min="7445" max="7682" width="11.375" style="644"/>
    <col min="7683" max="7683" width="16.625" style="644" customWidth="1"/>
    <col min="7684" max="7684" width="11.375" style="644" bestFit="1" customWidth="1"/>
    <col min="7685" max="7685" width="7" style="644" customWidth="1"/>
    <col min="7686" max="7686" width="10.375" style="644" customWidth="1"/>
    <col min="7687" max="7687" width="7" style="644" customWidth="1"/>
    <col min="7688" max="7699" width="10.375" style="644" customWidth="1"/>
    <col min="7700" max="7700" width="12.6875" style="644" bestFit="1" customWidth="1"/>
    <col min="7701" max="7938" width="11.375" style="644"/>
    <col min="7939" max="7939" width="16.625" style="644" customWidth="1"/>
    <col min="7940" max="7940" width="11.375" style="644" bestFit="1" customWidth="1"/>
    <col min="7941" max="7941" width="7" style="644" customWidth="1"/>
    <col min="7942" max="7942" width="10.375" style="644" customWidth="1"/>
    <col min="7943" max="7943" width="7" style="644" customWidth="1"/>
    <col min="7944" max="7955" width="10.375" style="644" customWidth="1"/>
    <col min="7956" max="7956" width="12.6875" style="644" bestFit="1" customWidth="1"/>
    <col min="7957" max="8194" width="11.375" style="644"/>
    <col min="8195" max="8195" width="16.625" style="644" customWidth="1"/>
    <col min="8196" max="8196" width="11.375" style="644" bestFit="1" customWidth="1"/>
    <col min="8197" max="8197" width="7" style="644" customWidth="1"/>
    <col min="8198" max="8198" width="10.375" style="644" customWidth="1"/>
    <col min="8199" max="8199" width="7" style="644" customWidth="1"/>
    <col min="8200" max="8211" width="10.375" style="644" customWidth="1"/>
    <col min="8212" max="8212" width="12.6875" style="644" bestFit="1" customWidth="1"/>
    <col min="8213" max="8450" width="11.375" style="644"/>
    <col min="8451" max="8451" width="16.625" style="644" customWidth="1"/>
    <col min="8452" max="8452" width="11.375" style="644" bestFit="1" customWidth="1"/>
    <col min="8453" max="8453" width="7" style="644" customWidth="1"/>
    <col min="8454" max="8454" width="10.375" style="644" customWidth="1"/>
    <col min="8455" max="8455" width="7" style="644" customWidth="1"/>
    <col min="8456" max="8467" width="10.375" style="644" customWidth="1"/>
    <col min="8468" max="8468" width="12.6875" style="644" bestFit="1" customWidth="1"/>
    <col min="8469" max="8706" width="11.375" style="644"/>
    <col min="8707" max="8707" width="16.625" style="644" customWidth="1"/>
    <col min="8708" max="8708" width="11.375" style="644" bestFit="1" customWidth="1"/>
    <col min="8709" max="8709" width="7" style="644" customWidth="1"/>
    <col min="8710" max="8710" width="10.375" style="644" customWidth="1"/>
    <col min="8711" max="8711" width="7" style="644" customWidth="1"/>
    <col min="8712" max="8723" width="10.375" style="644" customWidth="1"/>
    <col min="8724" max="8724" width="12.6875" style="644" bestFit="1" customWidth="1"/>
    <col min="8725" max="8962" width="11.375" style="644"/>
    <col min="8963" max="8963" width="16.625" style="644" customWidth="1"/>
    <col min="8964" max="8964" width="11.375" style="644" bestFit="1" customWidth="1"/>
    <col min="8965" max="8965" width="7" style="644" customWidth="1"/>
    <col min="8966" max="8966" width="10.375" style="644" customWidth="1"/>
    <col min="8967" max="8967" width="7" style="644" customWidth="1"/>
    <col min="8968" max="8979" width="10.375" style="644" customWidth="1"/>
    <col min="8980" max="8980" width="12.6875" style="644" bestFit="1" customWidth="1"/>
    <col min="8981" max="9218" width="11.375" style="644"/>
    <col min="9219" max="9219" width="16.625" style="644" customWidth="1"/>
    <col min="9220" max="9220" width="11.375" style="644" bestFit="1" customWidth="1"/>
    <col min="9221" max="9221" width="7" style="644" customWidth="1"/>
    <col min="9222" max="9222" width="10.375" style="644" customWidth="1"/>
    <col min="9223" max="9223" width="7" style="644" customWidth="1"/>
    <col min="9224" max="9235" width="10.375" style="644" customWidth="1"/>
    <col min="9236" max="9236" width="12.6875" style="644" bestFit="1" customWidth="1"/>
    <col min="9237" max="9474" width="11.375" style="644"/>
    <col min="9475" max="9475" width="16.625" style="644" customWidth="1"/>
    <col min="9476" max="9476" width="11.375" style="644" bestFit="1" customWidth="1"/>
    <col min="9477" max="9477" width="7" style="644" customWidth="1"/>
    <col min="9478" max="9478" width="10.375" style="644" customWidth="1"/>
    <col min="9479" max="9479" width="7" style="644" customWidth="1"/>
    <col min="9480" max="9491" width="10.375" style="644" customWidth="1"/>
    <col min="9492" max="9492" width="12.6875" style="644" bestFit="1" customWidth="1"/>
    <col min="9493" max="9730" width="11.375" style="644"/>
    <col min="9731" max="9731" width="16.625" style="644" customWidth="1"/>
    <col min="9732" max="9732" width="11.375" style="644" bestFit="1" customWidth="1"/>
    <col min="9733" max="9733" width="7" style="644" customWidth="1"/>
    <col min="9734" max="9734" width="10.375" style="644" customWidth="1"/>
    <col min="9735" max="9735" width="7" style="644" customWidth="1"/>
    <col min="9736" max="9747" width="10.375" style="644" customWidth="1"/>
    <col min="9748" max="9748" width="12.6875" style="644" bestFit="1" customWidth="1"/>
    <col min="9749" max="9986" width="11.375" style="644"/>
    <col min="9987" max="9987" width="16.625" style="644" customWidth="1"/>
    <col min="9988" max="9988" width="11.375" style="644" bestFit="1" customWidth="1"/>
    <col min="9989" max="9989" width="7" style="644" customWidth="1"/>
    <col min="9990" max="9990" width="10.375" style="644" customWidth="1"/>
    <col min="9991" max="9991" width="7" style="644" customWidth="1"/>
    <col min="9992" max="10003" width="10.375" style="644" customWidth="1"/>
    <col min="10004" max="10004" width="12.6875" style="644" bestFit="1" customWidth="1"/>
    <col min="10005" max="10242" width="11.375" style="644"/>
    <col min="10243" max="10243" width="16.625" style="644" customWidth="1"/>
    <col min="10244" max="10244" width="11.375" style="644" bestFit="1" customWidth="1"/>
    <col min="10245" max="10245" width="7" style="644" customWidth="1"/>
    <col min="10246" max="10246" width="10.375" style="644" customWidth="1"/>
    <col min="10247" max="10247" width="7" style="644" customWidth="1"/>
    <col min="10248" max="10259" width="10.375" style="644" customWidth="1"/>
    <col min="10260" max="10260" width="12.6875" style="644" bestFit="1" customWidth="1"/>
    <col min="10261" max="10498" width="11.375" style="644"/>
    <col min="10499" max="10499" width="16.625" style="644" customWidth="1"/>
    <col min="10500" max="10500" width="11.375" style="644" bestFit="1" customWidth="1"/>
    <col min="10501" max="10501" width="7" style="644" customWidth="1"/>
    <col min="10502" max="10502" width="10.375" style="644" customWidth="1"/>
    <col min="10503" max="10503" width="7" style="644" customWidth="1"/>
    <col min="10504" max="10515" width="10.375" style="644" customWidth="1"/>
    <col min="10516" max="10516" width="12.6875" style="644" bestFit="1" customWidth="1"/>
    <col min="10517" max="10754" width="11.375" style="644"/>
    <col min="10755" max="10755" width="16.625" style="644" customWidth="1"/>
    <col min="10756" max="10756" width="11.375" style="644" bestFit="1" customWidth="1"/>
    <col min="10757" max="10757" width="7" style="644" customWidth="1"/>
    <col min="10758" max="10758" width="10.375" style="644" customWidth="1"/>
    <col min="10759" max="10759" width="7" style="644" customWidth="1"/>
    <col min="10760" max="10771" width="10.375" style="644" customWidth="1"/>
    <col min="10772" max="10772" width="12.6875" style="644" bestFit="1" customWidth="1"/>
    <col min="10773" max="11010" width="11.375" style="644"/>
    <col min="11011" max="11011" width="16.625" style="644" customWidth="1"/>
    <col min="11012" max="11012" width="11.375" style="644" bestFit="1" customWidth="1"/>
    <col min="11013" max="11013" width="7" style="644" customWidth="1"/>
    <col min="11014" max="11014" width="10.375" style="644" customWidth="1"/>
    <col min="11015" max="11015" width="7" style="644" customWidth="1"/>
    <col min="11016" max="11027" width="10.375" style="644" customWidth="1"/>
    <col min="11028" max="11028" width="12.6875" style="644" bestFit="1" customWidth="1"/>
    <col min="11029" max="11266" width="11.375" style="644"/>
    <col min="11267" max="11267" width="16.625" style="644" customWidth="1"/>
    <col min="11268" max="11268" width="11.375" style="644" bestFit="1" customWidth="1"/>
    <col min="11269" max="11269" width="7" style="644" customWidth="1"/>
    <col min="11270" max="11270" width="10.375" style="644" customWidth="1"/>
    <col min="11271" max="11271" width="7" style="644" customWidth="1"/>
    <col min="11272" max="11283" width="10.375" style="644" customWidth="1"/>
    <col min="11284" max="11284" width="12.6875" style="644" bestFit="1" customWidth="1"/>
    <col min="11285" max="11522" width="11.375" style="644"/>
    <col min="11523" max="11523" width="16.625" style="644" customWidth="1"/>
    <col min="11524" max="11524" width="11.375" style="644" bestFit="1" customWidth="1"/>
    <col min="11525" max="11525" width="7" style="644" customWidth="1"/>
    <col min="11526" max="11526" width="10.375" style="644" customWidth="1"/>
    <col min="11527" max="11527" width="7" style="644" customWidth="1"/>
    <col min="11528" max="11539" width="10.375" style="644" customWidth="1"/>
    <col min="11540" max="11540" width="12.6875" style="644" bestFit="1" customWidth="1"/>
    <col min="11541" max="11778" width="11.375" style="644"/>
    <col min="11779" max="11779" width="16.625" style="644" customWidth="1"/>
    <col min="11780" max="11780" width="11.375" style="644" bestFit="1" customWidth="1"/>
    <col min="11781" max="11781" width="7" style="644" customWidth="1"/>
    <col min="11782" max="11782" width="10.375" style="644" customWidth="1"/>
    <col min="11783" max="11783" width="7" style="644" customWidth="1"/>
    <col min="11784" max="11795" width="10.375" style="644" customWidth="1"/>
    <col min="11796" max="11796" width="12.6875" style="644" bestFit="1" customWidth="1"/>
    <col min="11797" max="12034" width="11.375" style="644"/>
    <col min="12035" max="12035" width="16.625" style="644" customWidth="1"/>
    <col min="12036" max="12036" width="11.375" style="644" bestFit="1" customWidth="1"/>
    <col min="12037" max="12037" width="7" style="644" customWidth="1"/>
    <col min="12038" max="12038" width="10.375" style="644" customWidth="1"/>
    <col min="12039" max="12039" width="7" style="644" customWidth="1"/>
    <col min="12040" max="12051" width="10.375" style="644" customWidth="1"/>
    <col min="12052" max="12052" width="12.6875" style="644" bestFit="1" customWidth="1"/>
    <col min="12053" max="12290" width="11.375" style="644"/>
    <col min="12291" max="12291" width="16.625" style="644" customWidth="1"/>
    <col min="12292" max="12292" width="11.375" style="644" bestFit="1" customWidth="1"/>
    <col min="12293" max="12293" width="7" style="644" customWidth="1"/>
    <col min="12294" max="12294" width="10.375" style="644" customWidth="1"/>
    <col min="12295" max="12295" width="7" style="644" customWidth="1"/>
    <col min="12296" max="12307" width="10.375" style="644" customWidth="1"/>
    <col min="12308" max="12308" width="12.6875" style="644" bestFit="1" customWidth="1"/>
    <col min="12309" max="12546" width="11.375" style="644"/>
    <col min="12547" max="12547" width="16.625" style="644" customWidth="1"/>
    <col min="12548" max="12548" width="11.375" style="644" bestFit="1" customWidth="1"/>
    <col min="12549" max="12549" width="7" style="644" customWidth="1"/>
    <col min="12550" max="12550" width="10.375" style="644" customWidth="1"/>
    <col min="12551" max="12551" width="7" style="644" customWidth="1"/>
    <col min="12552" max="12563" width="10.375" style="644" customWidth="1"/>
    <col min="12564" max="12564" width="12.6875" style="644" bestFit="1" customWidth="1"/>
    <col min="12565" max="12802" width="11.375" style="644"/>
    <col min="12803" max="12803" width="16.625" style="644" customWidth="1"/>
    <col min="12804" max="12804" width="11.375" style="644" bestFit="1" customWidth="1"/>
    <col min="12805" max="12805" width="7" style="644" customWidth="1"/>
    <col min="12806" max="12806" width="10.375" style="644" customWidth="1"/>
    <col min="12807" max="12807" width="7" style="644" customWidth="1"/>
    <col min="12808" max="12819" width="10.375" style="644" customWidth="1"/>
    <col min="12820" max="12820" width="12.6875" style="644" bestFit="1" customWidth="1"/>
    <col min="12821" max="13058" width="11.375" style="644"/>
    <col min="13059" max="13059" width="16.625" style="644" customWidth="1"/>
    <col min="13060" max="13060" width="11.375" style="644" bestFit="1" customWidth="1"/>
    <col min="13061" max="13061" width="7" style="644" customWidth="1"/>
    <col min="13062" max="13062" width="10.375" style="644" customWidth="1"/>
    <col min="13063" max="13063" width="7" style="644" customWidth="1"/>
    <col min="13064" max="13075" width="10.375" style="644" customWidth="1"/>
    <col min="13076" max="13076" width="12.6875" style="644" bestFit="1" customWidth="1"/>
    <col min="13077" max="13314" width="11.375" style="644"/>
    <col min="13315" max="13315" width="16.625" style="644" customWidth="1"/>
    <col min="13316" max="13316" width="11.375" style="644" bestFit="1" customWidth="1"/>
    <col min="13317" max="13317" width="7" style="644" customWidth="1"/>
    <col min="13318" max="13318" width="10.375" style="644" customWidth="1"/>
    <col min="13319" max="13319" width="7" style="644" customWidth="1"/>
    <col min="13320" max="13331" width="10.375" style="644" customWidth="1"/>
    <col min="13332" max="13332" width="12.6875" style="644" bestFit="1" customWidth="1"/>
    <col min="13333" max="13570" width="11.375" style="644"/>
    <col min="13571" max="13571" width="16.625" style="644" customWidth="1"/>
    <col min="13572" max="13572" width="11.375" style="644" bestFit="1" customWidth="1"/>
    <col min="13573" max="13573" width="7" style="644" customWidth="1"/>
    <col min="13574" max="13574" width="10.375" style="644" customWidth="1"/>
    <col min="13575" max="13575" width="7" style="644" customWidth="1"/>
    <col min="13576" max="13587" width="10.375" style="644" customWidth="1"/>
    <col min="13588" max="13588" width="12.6875" style="644" bestFit="1" customWidth="1"/>
    <col min="13589" max="13826" width="11.375" style="644"/>
    <col min="13827" max="13827" width="16.625" style="644" customWidth="1"/>
    <col min="13828" max="13828" width="11.375" style="644" bestFit="1" customWidth="1"/>
    <col min="13829" max="13829" width="7" style="644" customWidth="1"/>
    <col min="13830" max="13830" width="10.375" style="644" customWidth="1"/>
    <col min="13831" max="13831" width="7" style="644" customWidth="1"/>
    <col min="13832" max="13843" width="10.375" style="644" customWidth="1"/>
    <col min="13844" max="13844" width="12.6875" style="644" bestFit="1" customWidth="1"/>
    <col min="13845" max="14082" width="11.375" style="644"/>
    <col min="14083" max="14083" width="16.625" style="644" customWidth="1"/>
    <col min="14084" max="14084" width="11.375" style="644" bestFit="1" customWidth="1"/>
    <col min="14085" max="14085" width="7" style="644" customWidth="1"/>
    <col min="14086" max="14086" width="10.375" style="644" customWidth="1"/>
    <col min="14087" max="14087" width="7" style="644" customWidth="1"/>
    <col min="14088" max="14099" width="10.375" style="644" customWidth="1"/>
    <col min="14100" max="14100" width="12.6875" style="644" bestFit="1" customWidth="1"/>
    <col min="14101" max="14338" width="11.375" style="644"/>
    <col min="14339" max="14339" width="16.625" style="644" customWidth="1"/>
    <col min="14340" max="14340" width="11.375" style="644" bestFit="1" customWidth="1"/>
    <col min="14341" max="14341" width="7" style="644" customWidth="1"/>
    <col min="14342" max="14342" width="10.375" style="644" customWidth="1"/>
    <col min="14343" max="14343" width="7" style="644" customWidth="1"/>
    <col min="14344" max="14355" width="10.375" style="644" customWidth="1"/>
    <col min="14356" max="14356" width="12.6875" style="644" bestFit="1" customWidth="1"/>
    <col min="14357" max="14594" width="11.375" style="644"/>
    <col min="14595" max="14595" width="16.625" style="644" customWidth="1"/>
    <col min="14596" max="14596" width="11.375" style="644" bestFit="1" customWidth="1"/>
    <col min="14597" max="14597" width="7" style="644" customWidth="1"/>
    <col min="14598" max="14598" width="10.375" style="644" customWidth="1"/>
    <col min="14599" max="14599" width="7" style="644" customWidth="1"/>
    <col min="14600" max="14611" width="10.375" style="644" customWidth="1"/>
    <col min="14612" max="14612" width="12.6875" style="644" bestFit="1" customWidth="1"/>
    <col min="14613" max="14850" width="11.375" style="644"/>
    <col min="14851" max="14851" width="16.625" style="644" customWidth="1"/>
    <col min="14852" max="14852" width="11.375" style="644" bestFit="1" customWidth="1"/>
    <col min="14853" max="14853" width="7" style="644" customWidth="1"/>
    <col min="14854" max="14854" width="10.375" style="644" customWidth="1"/>
    <col min="14855" max="14855" width="7" style="644" customWidth="1"/>
    <col min="14856" max="14867" width="10.375" style="644" customWidth="1"/>
    <col min="14868" max="14868" width="12.6875" style="644" bestFit="1" customWidth="1"/>
    <col min="14869" max="15106" width="11.375" style="644"/>
    <col min="15107" max="15107" width="16.625" style="644" customWidth="1"/>
    <col min="15108" max="15108" width="11.375" style="644" bestFit="1" customWidth="1"/>
    <col min="15109" max="15109" width="7" style="644" customWidth="1"/>
    <col min="15110" max="15110" width="10.375" style="644" customWidth="1"/>
    <col min="15111" max="15111" width="7" style="644" customWidth="1"/>
    <col min="15112" max="15123" width="10.375" style="644" customWidth="1"/>
    <col min="15124" max="15124" width="12.6875" style="644" bestFit="1" customWidth="1"/>
    <col min="15125" max="15362" width="11.375" style="644"/>
    <col min="15363" max="15363" width="16.625" style="644" customWidth="1"/>
    <col min="15364" max="15364" width="11.375" style="644" bestFit="1" customWidth="1"/>
    <col min="15365" max="15365" width="7" style="644" customWidth="1"/>
    <col min="15366" max="15366" width="10.375" style="644" customWidth="1"/>
    <col min="15367" max="15367" width="7" style="644" customWidth="1"/>
    <col min="15368" max="15379" width="10.375" style="644" customWidth="1"/>
    <col min="15380" max="15380" width="12.6875" style="644" bestFit="1" customWidth="1"/>
    <col min="15381" max="15618" width="11.375" style="644"/>
    <col min="15619" max="15619" width="16.625" style="644" customWidth="1"/>
    <col min="15620" max="15620" width="11.375" style="644" bestFit="1" customWidth="1"/>
    <col min="15621" max="15621" width="7" style="644" customWidth="1"/>
    <col min="15622" max="15622" width="10.375" style="644" customWidth="1"/>
    <col min="15623" max="15623" width="7" style="644" customWidth="1"/>
    <col min="15624" max="15635" width="10.375" style="644" customWidth="1"/>
    <col min="15636" max="15636" width="12.6875" style="644" bestFit="1" customWidth="1"/>
    <col min="15637" max="15874" width="11.375" style="644"/>
    <col min="15875" max="15875" width="16.625" style="644" customWidth="1"/>
    <col min="15876" max="15876" width="11.375" style="644" bestFit="1" customWidth="1"/>
    <col min="15877" max="15877" width="7" style="644" customWidth="1"/>
    <col min="15878" max="15878" width="10.375" style="644" customWidth="1"/>
    <col min="15879" max="15879" width="7" style="644" customWidth="1"/>
    <col min="15880" max="15891" width="10.375" style="644" customWidth="1"/>
    <col min="15892" max="15892" width="12.6875" style="644" bestFit="1" customWidth="1"/>
    <col min="15893" max="16130" width="11.375" style="644"/>
    <col min="16131" max="16131" width="16.625" style="644" customWidth="1"/>
    <col min="16132" max="16132" width="11.375" style="644" bestFit="1" customWidth="1"/>
    <col min="16133" max="16133" width="7" style="644" customWidth="1"/>
    <col min="16134" max="16134" width="10.375" style="644" customWidth="1"/>
    <col min="16135" max="16135" width="7" style="644" customWidth="1"/>
    <col min="16136" max="16147" width="10.375" style="644" customWidth="1"/>
    <col min="16148" max="16148" width="12.6875" style="644" bestFit="1" customWidth="1"/>
    <col min="16149" max="16384" width="11.375" style="644"/>
  </cols>
  <sheetData>
    <row r="1" spans="1:19" s="614" customFormat="1" ht="16.149999999999999">
      <c r="A1" s="1444" t="s">
        <v>2200</v>
      </c>
      <c r="C1" s="615"/>
      <c r="D1" s="616" t="s">
        <v>506</v>
      </c>
      <c r="E1" s="615"/>
      <c r="F1" s="616" t="s">
        <v>506</v>
      </c>
      <c r="G1" s="615"/>
      <c r="H1" s="617"/>
      <c r="I1" s="617"/>
      <c r="J1" s="617"/>
      <c r="K1" s="617"/>
      <c r="L1" s="617"/>
      <c r="M1" s="617"/>
      <c r="N1" s="617"/>
      <c r="O1" s="617"/>
      <c r="P1" s="617"/>
      <c r="Q1" s="617"/>
      <c r="R1" s="617"/>
      <c r="S1" s="617" t="s">
        <v>482</v>
      </c>
    </row>
    <row r="2" spans="1:19" s="620" customFormat="1" ht="14" customHeight="1">
      <c r="A2" s="2576" t="s">
        <v>32</v>
      </c>
      <c r="B2" s="2575" t="s">
        <v>2199</v>
      </c>
      <c r="C2" s="2575"/>
      <c r="D2" s="618"/>
      <c r="E2" s="618"/>
      <c r="F2" s="618"/>
      <c r="G2" s="618"/>
      <c r="H2" s="619" t="s">
        <v>33</v>
      </c>
      <c r="I2" s="619" t="s">
        <v>34</v>
      </c>
      <c r="J2" s="619" t="s">
        <v>35</v>
      </c>
      <c r="K2" s="619" t="s">
        <v>36</v>
      </c>
      <c r="L2" s="619" t="s">
        <v>37</v>
      </c>
      <c r="M2" s="619" t="s">
        <v>38</v>
      </c>
      <c r="N2" s="619" t="s">
        <v>39</v>
      </c>
      <c r="O2" s="619" t="s">
        <v>40</v>
      </c>
      <c r="P2" s="619" t="s">
        <v>41</v>
      </c>
      <c r="Q2" s="619" t="s">
        <v>42</v>
      </c>
      <c r="R2" s="619" t="s">
        <v>67</v>
      </c>
      <c r="S2" s="619" t="s">
        <v>68</v>
      </c>
    </row>
    <row r="3" spans="1:19" s="620" customFormat="1" ht="14" customHeight="1">
      <c r="A3" s="2577"/>
      <c r="B3" s="618" t="s">
        <v>43</v>
      </c>
      <c r="C3" s="621" t="s">
        <v>44</v>
      </c>
      <c r="D3" s="621"/>
      <c r="E3" s="621"/>
      <c r="F3" s="621"/>
      <c r="G3" s="621"/>
      <c r="H3" s="619" t="s">
        <v>43</v>
      </c>
      <c r="I3" s="619" t="s">
        <v>43</v>
      </c>
      <c r="J3" s="619" t="s">
        <v>43</v>
      </c>
      <c r="K3" s="619" t="s">
        <v>43</v>
      </c>
      <c r="L3" s="619" t="s">
        <v>43</v>
      </c>
      <c r="M3" s="619" t="s">
        <v>43</v>
      </c>
      <c r="N3" s="619" t="s">
        <v>43</v>
      </c>
      <c r="O3" s="619" t="s">
        <v>43</v>
      </c>
      <c r="P3" s="619" t="s">
        <v>43</v>
      </c>
      <c r="Q3" s="619" t="s">
        <v>43</v>
      </c>
      <c r="R3" s="619" t="s">
        <v>43</v>
      </c>
      <c r="S3" s="619" t="s">
        <v>43</v>
      </c>
    </row>
    <row r="4" spans="1:19" s="625" customFormat="1" ht="14" customHeight="1">
      <c r="A4" s="622" t="s">
        <v>464</v>
      </c>
      <c r="B4" s="767">
        <f>SUM(B5:B7)</f>
        <v>100374624.00624003</v>
      </c>
      <c r="C4" s="623">
        <f t="shared" ref="C4" si="0">B4/B$4</f>
        <v>1</v>
      </c>
      <c r="D4" s="624"/>
      <c r="E4" s="623"/>
      <c r="F4" s="624"/>
      <c r="G4" s="623"/>
      <c r="H4" s="757">
        <f t="shared" ref="H4:S4" si="1">SUM(H5:H7)</f>
        <v>6548315.6556800008</v>
      </c>
      <c r="I4" s="757">
        <f t="shared" si="1"/>
        <v>7413490.2585600009</v>
      </c>
      <c r="J4" s="757">
        <f t="shared" si="1"/>
        <v>9699250.2107200008</v>
      </c>
      <c r="K4" s="757">
        <f t="shared" si="1"/>
        <v>8218007.8777599996</v>
      </c>
      <c r="L4" s="757">
        <f t="shared" si="1"/>
        <v>6778472.2281600004</v>
      </c>
      <c r="M4" s="757">
        <f t="shared" si="1"/>
        <v>7590160.2623999994</v>
      </c>
      <c r="N4" s="757">
        <f t="shared" si="1"/>
        <v>8245472.6625599992</v>
      </c>
      <c r="O4" s="757">
        <f t="shared" si="1"/>
        <v>9253877.5248000007</v>
      </c>
      <c r="P4" s="757">
        <f t="shared" si="1"/>
        <v>9174329.8819200005</v>
      </c>
      <c r="Q4" s="757">
        <f t="shared" si="1"/>
        <v>9087969.5012800004</v>
      </c>
      <c r="R4" s="757">
        <f t="shared" si="1"/>
        <v>8904130.1376000009</v>
      </c>
      <c r="S4" s="757">
        <f t="shared" si="1"/>
        <v>9461147.8048000019</v>
      </c>
    </row>
    <row r="5" spans="1:19" s="625" customFormat="1" ht="14" customHeight="1">
      <c r="A5" s="626" t="s">
        <v>465</v>
      </c>
      <c r="B5" s="768">
        <f>SUM(H5:S5)</f>
        <v>98887359.855680019</v>
      </c>
      <c r="C5" s="628">
        <f>B5/B$4</f>
        <v>0.98518286703153635</v>
      </c>
      <c r="D5" s="627"/>
      <c r="E5" s="628"/>
      <c r="F5" s="627"/>
      <c r="G5" s="628"/>
      <c r="H5" s="758">
        <v>6383694.1016000006</v>
      </c>
      <c r="I5" s="758">
        <v>7336310.7841600012</v>
      </c>
      <c r="J5" s="758">
        <v>9617694.124640001</v>
      </c>
      <c r="K5" s="758">
        <v>8126464.3087999998</v>
      </c>
      <c r="L5" s="758">
        <v>6689624.5006400002</v>
      </c>
      <c r="M5" s="758">
        <v>7418345.5895999996</v>
      </c>
      <c r="N5" s="758">
        <v>7991683.9316799995</v>
      </c>
      <c r="O5" s="758">
        <v>9023883.2489600014</v>
      </c>
      <c r="P5" s="758">
        <v>9062873.5531200003</v>
      </c>
      <c r="Q5" s="758">
        <v>9021749.7236800008</v>
      </c>
      <c r="R5" s="758">
        <v>8824854.2880000006</v>
      </c>
      <c r="S5" s="758">
        <v>9390181.7008000016</v>
      </c>
    </row>
    <row r="6" spans="1:19" s="625" customFormat="1" ht="14" customHeight="1">
      <c r="A6" s="629" t="s">
        <v>466</v>
      </c>
      <c r="B6" s="769">
        <f>SUM(H6:S6)</f>
        <v>769207.49728000001</v>
      </c>
      <c r="C6" s="630">
        <f t="shared" ref="C6:C21" si="2">B6/B$4</f>
        <v>7.6633661634655827E-3</v>
      </c>
      <c r="D6" s="627"/>
      <c r="E6" s="628"/>
      <c r="F6" s="627"/>
      <c r="G6" s="628"/>
      <c r="H6" s="758">
        <v>76046.408479999998</v>
      </c>
      <c r="I6" s="758">
        <v>99640.49519999999</v>
      </c>
      <c r="J6" s="758">
        <v>42770.167040000008</v>
      </c>
      <c r="K6" s="758">
        <v>57065.492159999987</v>
      </c>
      <c r="L6" s="758">
        <v>39624.304320000003</v>
      </c>
      <c r="M6" s="758">
        <v>111735.14336</v>
      </c>
      <c r="N6" s="758">
        <v>145284.92367999998</v>
      </c>
      <c r="O6" s="758">
        <v>152892.00144000002</v>
      </c>
      <c r="P6" s="758">
        <v>44148.561599999986</v>
      </c>
      <c r="Q6" s="758"/>
      <c r="R6" s="758"/>
      <c r="S6" s="758"/>
    </row>
    <row r="7" spans="1:19" s="625" customFormat="1" ht="14" customHeight="1">
      <c r="A7" s="629" t="s">
        <v>467</v>
      </c>
      <c r="B7" s="769">
        <f>SUM(H7:S7)</f>
        <v>718056.65328000009</v>
      </c>
      <c r="C7" s="630">
        <f t="shared" si="2"/>
        <v>7.153766804998048E-3</v>
      </c>
      <c r="D7" s="627"/>
      <c r="E7" s="628"/>
      <c r="F7" s="627"/>
      <c r="G7" s="628"/>
      <c r="H7" s="758">
        <v>88575.145599999989</v>
      </c>
      <c r="I7" s="758">
        <v>-22461.020799999998</v>
      </c>
      <c r="J7" s="758">
        <v>38785.919040000008</v>
      </c>
      <c r="K7" s="758">
        <v>34478.076799999995</v>
      </c>
      <c r="L7" s="758">
        <v>49223.423200000005</v>
      </c>
      <c r="M7" s="758">
        <v>60079.529439999998</v>
      </c>
      <c r="N7" s="758">
        <v>108503.80720000001</v>
      </c>
      <c r="O7" s="758">
        <v>77102.274400000009</v>
      </c>
      <c r="P7" s="758">
        <v>67307.767200000002</v>
      </c>
      <c r="Q7" s="758">
        <v>66219.777600000001</v>
      </c>
      <c r="R7" s="758">
        <v>79275.849599999987</v>
      </c>
      <c r="S7" s="758">
        <v>70966.104000000007</v>
      </c>
    </row>
    <row r="8" spans="1:19" s="625" customFormat="1" ht="14" customHeight="1">
      <c r="A8" s="631" t="s">
        <v>468</v>
      </c>
      <c r="B8" s="770">
        <f>B9+B12+B15</f>
        <v>94794295.293144464</v>
      </c>
      <c r="C8" s="633">
        <f t="shared" si="2"/>
        <v>0.94440498514097904</v>
      </c>
      <c r="D8" s="632"/>
      <c r="E8" s="633"/>
      <c r="F8" s="632"/>
      <c r="G8" s="633"/>
      <c r="H8" s="759">
        <f t="shared" ref="H8:S8" si="3">H9+H12+H15</f>
        <v>6141476.5683429474</v>
      </c>
      <c r="I8" s="759">
        <f t="shared" si="3"/>
        <v>7094983.6318737715</v>
      </c>
      <c r="J8" s="759">
        <f t="shared" si="3"/>
        <v>7885538.4767199997</v>
      </c>
      <c r="K8" s="759">
        <f t="shared" si="3"/>
        <v>7678849.1817600001</v>
      </c>
      <c r="L8" s="759">
        <f t="shared" si="3"/>
        <v>6446141.0736870309</v>
      </c>
      <c r="M8" s="759">
        <f t="shared" si="3"/>
        <v>8016315.0276799994</v>
      </c>
      <c r="N8" s="759">
        <f t="shared" si="3"/>
        <v>8141281.083036379</v>
      </c>
      <c r="O8" s="759">
        <f t="shared" si="3"/>
        <v>8275436.1870400012</v>
      </c>
      <c r="P8" s="759">
        <f t="shared" si="3"/>
        <v>8554288.8828435894</v>
      </c>
      <c r="Q8" s="759">
        <f t="shared" si="3"/>
        <v>8783121.3893128056</v>
      </c>
      <c r="R8" s="759">
        <f t="shared" si="3"/>
        <v>8526354.4000044595</v>
      </c>
      <c r="S8" s="759">
        <f t="shared" si="3"/>
        <v>9250509.3908434715</v>
      </c>
    </row>
    <row r="9" spans="1:19" s="625" customFormat="1" ht="14" customHeight="1">
      <c r="A9" s="635" t="s">
        <v>469</v>
      </c>
      <c r="B9" s="771">
        <f>B10-B11</f>
        <v>81330816.189782694</v>
      </c>
      <c r="C9" s="636">
        <f t="shared" si="2"/>
        <v>0.81027268590043811</v>
      </c>
      <c r="D9" s="637"/>
      <c r="E9" s="637"/>
      <c r="F9" s="637"/>
      <c r="G9" s="637"/>
      <c r="H9" s="760">
        <f>H10-H11</f>
        <v>5114493.6820549471</v>
      </c>
      <c r="I9" s="760">
        <f t="shared" ref="I9:S9" si="4">I10-I11</f>
        <v>6011002.4307199996</v>
      </c>
      <c r="J9" s="760">
        <f t="shared" si="4"/>
        <v>6528654.8823999995</v>
      </c>
      <c r="K9" s="760">
        <f t="shared" si="4"/>
        <v>6617032.78816</v>
      </c>
      <c r="L9" s="760">
        <f t="shared" si="4"/>
        <v>5514531.4050470311</v>
      </c>
      <c r="M9" s="760">
        <f t="shared" si="4"/>
        <v>7028115.9099199995</v>
      </c>
      <c r="N9" s="760">
        <f t="shared" si="4"/>
        <v>7099188.3739163792</v>
      </c>
      <c r="O9" s="760">
        <f t="shared" si="4"/>
        <v>7205634.2241600007</v>
      </c>
      <c r="P9" s="760">
        <f t="shared" si="4"/>
        <v>7474254.7620435897</v>
      </c>
      <c r="Q9" s="760">
        <f t="shared" si="4"/>
        <v>7608794.9219528055</v>
      </c>
      <c r="R9" s="760">
        <f t="shared" si="4"/>
        <v>7176665.5926444586</v>
      </c>
      <c r="S9" s="760">
        <f t="shared" si="4"/>
        <v>7952447.2167634722</v>
      </c>
    </row>
    <row r="10" spans="1:19" s="625" customFormat="1" ht="14" customHeight="1">
      <c r="A10" s="629" t="s">
        <v>470</v>
      </c>
      <c r="B10" s="769">
        <f>SUM(H10:S10)</f>
        <v>81932485.920640007</v>
      </c>
      <c r="C10" s="638">
        <f>B10/B$4</f>
        <v>0.81626692734158068</v>
      </c>
      <c r="D10" s="639"/>
      <c r="E10" s="639"/>
      <c r="F10" s="639"/>
      <c r="G10" s="639"/>
      <c r="H10" s="761">
        <v>5291853.5473600011</v>
      </c>
      <c r="I10" s="761">
        <v>6394995.93248</v>
      </c>
      <c r="J10" s="761">
        <v>6084545.2534399992</v>
      </c>
      <c r="K10" s="761">
        <v>7054801.2737600002</v>
      </c>
      <c r="L10" s="761">
        <v>6200127.9393600002</v>
      </c>
      <c r="M10" s="761">
        <v>7095407.0459199995</v>
      </c>
      <c r="N10" s="761">
        <v>6714702.2075200006</v>
      </c>
      <c r="O10" s="761">
        <v>7260304.6020800006</v>
      </c>
      <c r="P10" s="761">
        <v>7857460.4729599999</v>
      </c>
      <c r="Q10" s="761">
        <v>7259194.8640000001</v>
      </c>
      <c r="R10" s="761">
        <v>7023317.5513600009</v>
      </c>
      <c r="S10" s="761">
        <v>7695775.2303999998</v>
      </c>
    </row>
    <row r="11" spans="1:19" s="625" customFormat="1" ht="14" customHeight="1">
      <c r="A11" s="629" t="s">
        <v>512</v>
      </c>
      <c r="B11" s="769">
        <f>SUM(H11:S11)</f>
        <v>601669.73085731943</v>
      </c>
      <c r="C11" s="638">
        <f>B11/B$4</f>
        <v>5.9942414411426857E-3</v>
      </c>
      <c r="D11" s="639"/>
      <c r="E11" s="639"/>
      <c r="F11" s="639"/>
      <c r="G11" s="639"/>
      <c r="H11" s="761">
        <v>177359.86530505441</v>
      </c>
      <c r="I11" s="761">
        <v>383993.50176000025</v>
      </c>
      <c r="J11" s="761">
        <v>-444109.62896</v>
      </c>
      <c r="K11" s="761">
        <v>437768.4855999999</v>
      </c>
      <c r="L11" s="761">
        <v>685596.53431296872</v>
      </c>
      <c r="M11" s="761">
        <v>67291.135999999999</v>
      </c>
      <c r="N11" s="761">
        <v>-384486.16639637854</v>
      </c>
      <c r="O11" s="761">
        <v>54670.377920000079</v>
      </c>
      <c r="P11" s="761">
        <v>383205.71091641043</v>
      </c>
      <c r="Q11" s="761">
        <v>-349600.05795280577</v>
      </c>
      <c r="R11" s="761">
        <v>-153348.04128445769</v>
      </c>
      <c r="S11" s="761">
        <v>-256671.98636347248</v>
      </c>
    </row>
    <row r="12" spans="1:19" s="625" customFormat="1" ht="14" customHeight="1">
      <c r="A12" s="640" t="s">
        <v>471</v>
      </c>
      <c r="B12" s="772">
        <f>SUM(B13:B14)</f>
        <v>4143693.6988799991</v>
      </c>
      <c r="C12" s="641">
        <f t="shared" si="2"/>
        <v>4.1282283643945671E-2</v>
      </c>
      <c r="D12" s="642"/>
      <c r="E12" s="642"/>
      <c r="F12" s="642"/>
      <c r="G12" s="642"/>
      <c r="H12" s="762">
        <f>SUM(H13:H14)</f>
        <v>302856.40240000002</v>
      </c>
      <c r="I12" s="762">
        <f t="shared" ref="I12:S12" si="5">SUM(I13:I14)</f>
        <v>299916.28320000001</v>
      </c>
      <c r="J12" s="762">
        <f t="shared" si="5"/>
        <v>374812.0184</v>
      </c>
      <c r="K12" s="762">
        <f t="shared" si="5"/>
        <v>334554.50975999999</v>
      </c>
      <c r="L12" s="762">
        <f t="shared" si="5"/>
        <v>299816.72016000003</v>
      </c>
      <c r="M12" s="762">
        <f t="shared" si="5"/>
        <v>329662.28079999995</v>
      </c>
      <c r="N12" s="762">
        <f t="shared" si="5"/>
        <v>318342.03567999997</v>
      </c>
      <c r="O12" s="762">
        <f t="shared" si="5"/>
        <v>327110.40879999998</v>
      </c>
      <c r="P12" s="762">
        <f t="shared" si="5"/>
        <v>336368.0048</v>
      </c>
      <c r="Q12" s="762">
        <f t="shared" si="5"/>
        <v>344778.54624000005</v>
      </c>
      <c r="R12" s="762">
        <f t="shared" si="5"/>
        <v>505621.34224000003</v>
      </c>
      <c r="S12" s="762">
        <f t="shared" si="5"/>
        <v>369855.14639999997</v>
      </c>
    </row>
    <row r="13" spans="1:19" s="625" customFormat="1" ht="14" customHeight="1">
      <c r="A13" s="629" t="s">
        <v>472</v>
      </c>
      <c r="B13" s="769">
        <f>SUM(H13:S13)</f>
        <v>2779246.9801599993</v>
      </c>
      <c r="C13" s="638">
        <f t="shared" si="2"/>
        <v>2.7688741130300232E-2</v>
      </c>
      <c r="D13" s="639"/>
      <c r="E13" s="639"/>
      <c r="F13" s="639"/>
      <c r="G13" s="639"/>
      <c r="H13" s="761">
        <v>194052.59072000001</v>
      </c>
      <c r="I13" s="761">
        <v>194614.52335999999</v>
      </c>
      <c r="J13" s="763">
        <v>233984.94</v>
      </c>
      <c r="K13" s="761">
        <v>227545.5</v>
      </c>
      <c r="L13" s="761">
        <v>197624.39216000002</v>
      </c>
      <c r="M13" s="761">
        <v>230233.44896000001</v>
      </c>
      <c r="N13" s="761">
        <v>220691</v>
      </c>
      <c r="O13" s="761">
        <v>231208.30783999999</v>
      </c>
      <c r="P13" s="761">
        <v>230500.89439999999</v>
      </c>
      <c r="Q13" s="761">
        <v>226238.02144000001</v>
      </c>
      <c r="R13" s="761">
        <v>347085.94783999998</v>
      </c>
      <c r="S13" s="761">
        <v>245467.41344</v>
      </c>
    </row>
    <row r="14" spans="1:19" s="625" customFormat="1" ht="14" customHeight="1">
      <c r="A14" s="629" t="s">
        <v>473</v>
      </c>
      <c r="B14" s="769">
        <f>SUM(H14:S14)</f>
        <v>1364446.71872</v>
      </c>
      <c r="C14" s="638">
        <f t="shared" si="2"/>
        <v>1.3593542513645441E-2</v>
      </c>
      <c r="D14" s="639"/>
      <c r="E14" s="639"/>
      <c r="F14" s="639"/>
      <c r="G14" s="639"/>
      <c r="H14" s="761">
        <v>108803.81168000001</v>
      </c>
      <c r="I14" s="761">
        <v>105301.75984</v>
      </c>
      <c r="J14" s="761">
        <v>140827.0784</v>
      </c>
      <c r="K14" s="761">
        <v>107009.00975999999</v>
      </c>
      <c r="L14" s="761">
        <v>102192.32799999999</v>
      </c>
      <c r="M14" s="761">
        <v>99428.83183999997</v>
      </c>
      <c r="N14" s="761">
        <v>97651.035679999972</v>
      </c>
      <c r="O14" s="761">
        <v>95902.100960000011</v>
      </c>
      <c r="P14" s="761">
        <v>105867.11039999999</v>
      </c>
      <c r="Q14" s="761">
        <v>118540.52480000001</v>
      </c>
      <c r="R14" s="761">
        <v>158535.39440000002</v>
      </c>
      <c r="S14" s="761">
        <v>124387.73295999998</v>
      </c>
    </row>
    <row r="15" spans="1:19" s="625" customFormat="1" ht="14" customHeight="1">
      <c r="A15" s="640" t="s">
        <v>474</v>
      </c>
      <c r="B15" s="772">
        <f>SUM(B16:B17)</f>
        <v>9319785.4044817723</v>
      </c>
      <c r="C15" s="641">
        <f t="shared" si="2"/>
        <v>9.2850015596595267E-2</v>
      </c>
      <c r="D15" s="642"/>
      <c r="E15" s="642"/>
      <c r="F15" s="642"/>
      <c r="G15" s="642"/>
      <c r="H15" s="762">
        <f>SUM(H16:H17)</f>
        <v>724126.48388800002</v>
      </c>
      <c r="I15" s="762">
        <f t="shared" ref="I15" si="6">SUM(I16:I17)</f>
        <v>784064.91795377107</v>
      </c>
      <c r="J15" s="762">
        <f t="shared" ref="J15" si="7">SUM(J16:J17)</f>
        <v>982071.57591999997</v>
      </c>
      <c r="K15" s="762">
        <f t="shared" ref="K15" si="8">SUM(K16:K17)</f>
        <v>727261.88384000002</v>
      </c>
      <c r="L15" s="762">
        <f t="shared" ref="L15" si="9">SUM(L16:L17)</f>
        <v>631792.94848000002</v>
      </c>
      <c r="M15" s="762">
        <f t="shared" ref="M15" si="10">SUM(M16:M17)</f>
        <v>658536.83695999999</v>
      </c>
      <c r="N15" s="762">
        <f t="shared" ref="N15" si="11">SUM(N16:N17)</f>
        <v>723750.67343999993</v>
      </c>
      <c r="O15" s="762">
        <f t="shared" ref="O15" si="12">SUM(O16:O17)</f>
        <v>742691.55408000003</v>
      </c>
      <c r="P15" s="762">
        <f t="shared" ref="P15" si="13">SUM(P16:P17)</f>
        <v>743666.11599999992</v>
      </c>
      <c r="Q15" s="762">
        <f t="shared" ref="Q15" si="14">SUM(Q16:Q17)</f>
        <v>829547.92112000007</v>
      </c>
      <c r="R15" s="762">
        <f t="shared" ref="R15" si="15">SUM(R16:R17)</f>
        <v>844067.46512000007</v>
      </c>
      <c r="S15" s="762">
        <f t="shared" ref="S15" si="16">SUM(S16:S17)</f>
        <v>928207.02768000006</v>
      </c>
    </row>
    <row r="16" spans="1:19" s="625" customFormat="1" ht="14" customHeight="1">
      <c r="A16" s="629" t="s">
        <v>475</v>
      </c>
      <c r="B16" s="769">
        <f>SUM(H16:S16)</f>
        <v>3605812.4625937706</v>
      </c>
      <c r="C16" s="638">
        <f t="shared" si="2"/>
        <v>3.5923546397240866E-2</v>
      </c>
      <c r="D16" s="639"/>
      <c r="E16" s="639"/>
      <c r="F16" s="639"/>
      <c r="G16" s="639"/>
      <c r="H16" s="761">
        <v>286651.53600000002</v>
      </c>
      <c r="I16" s="761">
        <v>290178.4145937711</v>
      </c>
      <c r="J16" s="761">
        <v>387236.78399999999</v>
      </c>
      <c r="K16" s="761">
        <v>263965.712</v>
      </c>
      <c r="L16" s="761">
        <v>272835.136</v>
      </c>
      <c r="M16" s="761">
        <v>265450.22399999999</v>
      </c>
      <c r="N16" s="761">
        <v>277114.83199999999</v>
      </c>
      <c r="O16" s="761">
        <v>280523.05599999998</v>
      </c>
      <c r="P16" s="761">
        <v>274954.32</v>
      </c>
      <c r="Q16" s="761">
        <v>310213.408</v>
      </c>
      <c r="R16" s="761">
        <v>306870.41600000003</v>
      </c>
      <c r="S16" s="761">
        <v>389818.62400000001</v>
      </c>
    </row>
    <row r="17" spans="1:19" s="625" customFormat="1" ht="14" customHeight="1">
      <c r="A17" s="629" t="s">
        <v>476</v>
      </c>
      <c r="B17" s="769">
        <f>SUM(H17:S17)</f>
        <v>5713972.9418880008</v>
      </c>
      <c r="C17" s="638">
        <f t="shared" si="2"/>
        <v>5.6926469199354394E-2</v>
      </c>
      <c r="D17" s="639"/>
      <c r="E17" s="639"/>
      <c r="F17" s="639"/>
      <c r="G17" s="639"/>
      <c r="H17" s="761">
        <v>437474.947888</v>
      </c>
      <c r="I17" s="761">
        <v>493886.50336000003</v>
      </c>
      <c r="J17" s="761">
        <v>594834.79191999999</v>
      </c>
      <c r="K17" s="761">
        <v>463296.17184000002</v>
      </c>
      <c r="L17" s="761">
        <v>358957.81248000002</v>
      </c>
      <c r="M17" s="761">
        <v>393086.61295999994</v>
      </c>
      <c r="N17" s="761">
        <v>446635.84143999993</v>
      </c>
      <c r="O17" s="761">
        <v>462168.49808000005</v>
      </c>
      <c r="P17" s="761">
        <v>468711.79599999997</v>
      </c>
      <c r="Q17" s="761">
        <v>519334.51312000002</v>
      </c>
      <c r="R17" s="761">
        <v>537197.04911999998</v>
      </c>
      <c r="S17" s="761">
        <v>538388.40367999999</v>
      </c>
    </row>
    <row r="18" spans="1:19" s="625" customFormat="1" ht="14" customHeight="1">
      <c r="A18" s="631" t="s">
        <v>477</v>
      </c>
      <c r="B18" s="770">
        <f>B4-B8</f>
        <v>5580328.7130955607</v>
      </c>
      <c r="C18" s="633">
        <f t="shared" si="2"/>
        <v>5.5595014859021005E-2</v>
      </c>
      <c r="D18" s="643"/>
      <c r="E18" s="643"/>
      <c r="F18" s="643"/>
      <c r="G18" s="643"/>
      <c r="H18" s="764">
        <f>H4-H8</f>
        <v>406839.08733705338</v>
      </c>
      <c r="I18" s="764">
        <f t="shared" ref="I18:S18" si="17">I4-I8</f>
        <v>318506.62668622937</v>
      </c>
      <c r="J18" s="764">
        <f t="shared" si="17"/>
        <v>1813711.7340000011</v>
      </c>
      <c r="K18" s="764">
        <f t="shared" si="17"/>
        <v>539158.69599999953</v>
      </c>
      <c r="L18" s="764">
        <f t="shared" si="17"/>
        <v>332331.15447296947</v>
      </c>
      <c r="M18" s="764">
        <f t="shared" si="17"/>
        <v>-426154.76527999993</v>
      </c>
      <c r="N18" s="764">
        <f t="shared" si="17"/>
        <v>104191.5795236202</v>
      </c>
      <c r="O18" s="764">
        <f t="shared" si="17"/>
        <v>978441.33775999956</v>
      </c>
      <c r="P18" s="764">
        <f t="shared" si="17"/>
        <v>620040.99907641113</v>
      </c>
      <c r="Q18" s="764">
        <f t="shared" si="17"/>
        <v>304848.11196719483</v>
      </c>
      <c r="R18" s="764">
        <f t="shared" si="17"/>
        <v>377775.7375955414</v>
      </c>
      <c r="S18" s="764">
        <f t="shared" si="17"/>
        <v>210638.41395653039</v>
      </c>
    </row>
    <row r="19" spans="1:19" s="625" customFormat="1" ht="14" customHeight="1">
      <c r="A19" s="629" t="s">
        <v>478</v>
      </c>
      <c r="B19" s="769">
        <f>SUM(H19:S19)</f>
        <v>1053653.5290167157</v>
      </c>
      <c r="C19" s="638">
        <f t="shared" si="2"/>
        <v>1.0497210220694952E-2</v>
      </c>
      <c r="D19" s="639"/>
      <c r="E19" s="639"/>
      <c r="F19" s="639"/>
      <c r="G19" s="639"/>
      <c r="H19" s="761">
        <v>82997.526719999994</v>
      </c>
      <c r="I19" s="761">
        <v>71882.296216715549</v>
      </c>
      <c r="J19" s="761">
        <v>285238.016</v>
      </c>
      <c r="K19" s="761">
        <v>79927.602239999993</v>
      </c>
      <c r="L19" s="761">
        <v>66883.71312</v>
      </c>
      <c r="M19" s="761">
        <v>55034.176160000003</v>
      </c>
      <c r="N19" s="761">
        <v>114393.64928</v>
      </c>
      <c r="O19" s="761">
        <v>72466.190560000003</v>
      </c>
      <c r="P19" s="761">
        <v>45907.661919999999</v>
      </c>
      <c r="Q19" s="761">
        <v>51351.343040000007</v>
      </c>
      <c r="R19" s="761">
        <v>81539.700479999985</v>
      </c>
      <c r="S19" s="761">
        <v>46031.653279999999</v>
      </c>
    </row>
    <row r="20" spans="1:19" s="625" customFormat="1" ht="14" customHeight="1">
      <c r="A20" s="629" t="s">
        <v>479</v>
      </c>
      <c r="B20" s="769">
        <f>SUM(H20:S20)</f>
        <v>3012255.2726400006</v>
      </c>
      <c r="C20" s="638">
        <f t="shared" si="2"/>
        <v>3.0010127584166459E-2</v>
      </c>
      <c r="D20" s="639"/>
      <c r="E20" s="639"/>
      <c r="F20" s="639"/>
      <c r="G20" s="639"/>
      <c r="H20" s="761">
        <v>445599.68255999999</v>
      </c>
      <c r="I20" s="761">
        <v>533815.86064000009</v>
      </c>
      <c r="J20" s="761">
        <v>497607.90496000001</v>
      </c>
      <c r="K20" s="761">
        <v>166072.26191999999</v>
      </c>
      <c r="L20" s="761">
        <v>86913.321120000008</v>
      </c>
      <c r="M20" s="761">
        <v>135120.61536</v>
      </c>
      <c r="N20" s="761">
        <v>380630.57855999999</v>
      </c>
      <c r="O20" s="761">
        <v>162624.71935999999</v>
      </c>
      <c r="P20" s="761">
        <v>191701.71040000001</v>
      </c>
      <c r="Q20" s="761">
        <v>74872.430560000008</v>
      </c>
      <c r="R20" s="761">
        <v>137947.136</v>
      </c>
      <c r="S20" s="761">
        <v>199349.05119999999</v>
      </c>
    </row>
    <row r="21" spans="1:19" s="625" customFormat="1" ht="14" customHeight="1">
      <c r="A21" s="640" t="s">
        <v>480</v>
      </c>
      <c r="B21" s="772">
        <f>B19-B20</f>
        <v>-1958601.7436232849</v>
      </c>
      <c r="C21" s="641">
        <f t="shared" si="2"/>
        <v>-1.9512917363471508E-2</v>
      </c>
      <c r="D21" s="642"/>
      <c r="E21" s="642"/>
      <c r="F21" s="642"/>
      <c r="G21" s="642"/>
      <c r="H21" s="762">
        <f>H19-H20</f>
        <v>-362602.15584000002</v>
      </c>
      <c r="I21" s="762">
        <f t="shared" ref="I21:S21" si="18">I19-I20</f>
        <v>-461933.56442328455</v>
      </c>
      <c r="J21" s="762">
        <f t="shared" si="18"/>
        <v>-212369.88896000001</v>
      </c>
      <c r="K21" s="762">
        <f t="shared" si="18"/>
        <v>-86144.659679999997</v>
      </c>
      <c r="L21" s="762">
        <f t="shared" si="18"/>
        <v>-20029.608000000007</v>
      </c>
      <c r="M21" s="762">
        <f t="shared" si="18"/>
        <v>-80086.439199999993</v>
      </c>
      <c r="N21" s="762">
        <f t="shared" si="18"/>
        <v>-266236.92927999998</v>
      </c>
      <c r="O21" s="762">
        <f t="shared" si="18"/>
        <v>-90158.528799999985</v>
      </c>
      <c r="P21" s="762">
        <f t="shared" si="18"/>
        <v>-145794.04848</v>
      </c>
      <c r="Q21" s="762">
        <f t="shared" si="18"/>
        <v>-23521.087520000001</v>
      </c>
      <c r="R21" s="762">
        <f t="shared" si="18"/>
        <v>-56407.435520000014</v>
      </c>
      <c r="S21" s="762">
        <f t="shared" si="18"/>
        <v>-153317.39791999999</v>
      </c>
    </row>
    <row r="22" spans="1:19" s="625" customFormat="1" ht="14" customHeight="1">
      <c r="A22" s="631" t="s">
        <v>481</v>
      </c>
      <c r="B22" s="770">
        <f>B18+B21</f>
        <v>3621726.969472276</v>
      </c>
      <c r="C22" s="633">
        <f>B22/B$4</f>
        <v>3.6082097495549498E-2</v>
      </c>
      <c r="D22" s="634"/>
      <c r="E22" s="634"/>
      <c r="F22" s="634"/>
      <c r="G22" s="634"/>
      <c r="H22" s="759">
        <f t="shared" ref="H22:S22" si="19">H18+H21</f>
        <v>44236.93149705336</v>
      </c>
      <c r="I22" s="759">
        <f t="shared" si="19"/>
        <v>-143426.93773705518</v>
      </c>
      <c r="J22" s="759">
        <f t="shared" si="19"/>
        <v>1601341.845040001</v>
      </c>
      <c r="K22" s="759">
        <f t="shared" si="19"/>
        <v>453014.03631999955</v>
      </c>
      <c r="L22" s="759">
        <f t="shared" si="19"/>
        <v>312301.54647296946</v>
      </c>
      <c r="M22" s="759">
        <f t="shared" si="19"/>
        <v>-506241.20447999996</v>
      </c>
      <c r="N22" s="759">
        <f t="shared" si="19"/>
        <v>-162045.34975637979</v>
      </c>
      <c r="O22" s="759">
        <f t="shared" si="19"/>
        <v>888282.80895999959</v>
      </c>
      <c r="P22" s="759">
        <f t="shared" si="19"/>
        <v>474246.95059641113</v>
      </c>
      <c r="Q22" s="759">
        <f t="shared" si="19"/>
        <v>281327.02444719482</v>
      </c>
      <c r="R22" s="759">
        <f t="shared" si="19"/>
        <v>321368.3020755414</v>
      </c>
      <c r="S22" s="759">
        <f t="shared" si="19"/>
        <v>57321.016036530404</v>
      </c>
    </row>
    <row r="23" spans="1:19">
      <c r="B23" s="1998">
        <v>3621726.9694722663</v>
      </c>
      <c r="J23" s="647"/>
      <c r="M23" s="647"/>
      <c r="P23" s="647"/>
      <c r="S23" s="647"/>
    </row>
    <row r="24" spans="1:19" s="614" customFormat="1" ht="16.149999999999999">
      <c r="A24" s="613" t="s">
        <v>2212</v>
      </c>
      <c r="C24" s="615"/>
      <c r="D24" s="615"/>
      <c r="E24" s="615"/>
      <c r="F24" s="615"/>
      <c r="G24" s="615"/>
      <c r="H24" s="1999"/>
      <c r="I24" s="1999"/>
      <c r="J24" s="1999"/>
      <c r="K24" s="1999"/>
      <c r="L24" s="1999"/>
      <c r="M24" s="1999"/>
      <c r="N24" s="1999"/>
      <c r="O24" s="1999"/>
      <c r="P24" s="1999"/>
      <c r="Q24" s="1999"/>
      <c r="R24" s="1999"/>
      <c r="S24" s="1999"/>
    </row>
    <row r="25" spans="1:19" s="620" customFormat="1" ht="14" customHeight="1">
      <c r="A25" s="2576" t="s">
        <v>32</v>
      </c>
      <c r="B25" s="2575" t="s">
        <v>2201</v>
      </c>
      <c r="C25" s="2575"/>
      <c r="D25" s="618"/>
      <c r="E25" s="618"/>
      <c r="F25" s="618"/>
      <c r="G25" s="618"/>
      <c r="H25" s="619" t="s">
        <v>453</v>
      </c>
      <c r="I25" s="619" t="s">
        <v>34</v>
      </c>
      <c r="J25" s="619" t="s">
        <v>35</v>
      </c>
      <c r="K25" s="619" t="s">
        <v>36</v>
      </c>
      <c r="L25" s="619" t="s">
        <v>37</v>
      </c>
      <c r="M25" s="619" t="s">
        <v>38</v>
      </c>
      <c r="N25" s="619" t="s">
        <v>39</v>
      </c>
      <c r="O25" s="619" t="s">
        <v>40</v>
      </c>
      <c r="P25" s="619" t="s">
        <v>41</v>
      </c>
      <c r="Q25" s="619" t="s">
        <v>42</v>
      </c>
      <c r="R25" s="619" t="s">
        <v>67</v>
      </c>
      <c r="S25" s="619" t="s">
        <v>68</v>
      </c>
    </row>
    <row r="26" spans="1:19" s="620" customFormat="1" ht="14" customHeight="1">
      <c r="A26" s="2577"/>
      <c r="B26" s="618" t="s">
        <v>454</v>
      </c>
      <c r="C26" s="621" t="s">
        <v>455</v>
      </c>
      <c r="D26" s="621"/>
      <c r="E26" s="621"/>
      <c r="F26" s="621"/>
      <c r="G26" s="621"/>
      <c r="H26" s="619" t="s">
        <v>454</v>
      </c>
      <c r="I26" s="619" t="s">
        <v>454</v>
      </c>
      <c r="J26" s="619" t="s">
        <v>454</v>
      </c>
      <c r="K26" s="619" t="s">
        <v>454</v>
      </c>
      <c r="L26" s="619" t="s">
        <v>454</v>
      </c>
      <c r="M26" s="619" t="s">
        <v>454</v>
      </c>
      <c r="N26" s="619" t="s">
        <v>454</v>
      </c>
      <c r="O26" s="619" t="s">
        <v>454</v>
      </c>
      <c r="P26" s="619" t="s">
        <v>454</v>
      </c>
      <c r="Q26" s="619" t="s">
        <v>454</v>
      </c>
      <c r="R26" s="619" t="s">
        <v>454</v>
      </c>
      <c r="S26" s="619" t="s">
        <v>454</v>
      </c>
    </row>
    <row r="27" spans="1:19" s="625" customFormat="1" ht="14" customHeight="1">
      <c r="A27" s="622" t="s">
        <v>2</v>
      </c>
      <c r="B27" s="757">
        <f>SUM(B28:B31)</f>
        <v>104614072.62394683</v>
      </c>
      <c r="C27" s="623">
        <f t="shared" ref="C27" si="20">B27/B$4</f>
        <v>1.0422362590114733</v>
      </c>
      <c r="D27" s="624"/>
      <c r="E27" s="623"/>
      <c r="F27" s="624"/>
      <c r="G27" s="623"/>
      <c r="H27" s="757">
        <f>SUM(H28:H31)</f>
        <v>8200673.1955046123</v>
      </c>
      <c r="I27" s="757">
        <f t="shared" ref="I27:S27" si="21">SUM(I28:I31)</f>
        <v>8889536.9034286849</v>
      </c>
      <c r="J27" s="757">
        <f t="shared" si="21"/>
        <v>9209491.6891023219</v>
      </c>
      <c r="K27" s="757">
        <f t="shared" si="21"/>
        <v>8543837.1405693032</v>
      </c>
      <c r="L27" s="757">
        <f t="shared" si="21"/>
        <v>7186028.7974741235</v>
      </c>
      <c r="M27" s="757">
        <f t="shared" si="21"/>
        <v>8889304.6177070867</v>
      </c>
      <c r="N27" s="757">
        <f t="shared" si="21"/>
        <v>9603975.7627761047</v>
      </c>
      <c r="O27" s="757">
        <f t="shared" si="21"/>
        <v>9249341.9034479167</v>
      </c>
      <c r="P27" s="757">
        <f t="shared" si="21"/>
        <v>8537346.4879365023</v>
      </c>
      <c r="Q27" s="757">
        <f t="shared" si="21"/>
        <v>8894883.5717790835</v>
      </c>
      <c r="R27" s="757">
        <f t="shared" si="21"/>
        <v>8544902.4042869043</v>
      </c>
      <c r="S27" s="757">
        <f t="shared" si="21"/>
        <v>8864750.1499341875</v>
      </c>
    </row>
    <row r="28" spans="1:19" s="625" customFormat="1" ht="14" customHeight="1">
      <c r="A28" s="626" t="s">
        <v>763</v>
      </c>
      <c r="B28" s="768">
        <f>SUM(H28:S28)</f>
        <v>103134645.14176001</v>
      </c>
      <c r="C28" s="628">
        <f>B28/B$4</f>
        <v>1.0274972002420493</v>
      </c>
      <c r="D28" s="627"/>
      <c r="E28" s="628"/>
      <c r="F28" s="627"/>
      <c r="G28" s="628"/>
      <c r="H28" s="758">
        <v>8077001.8711999971</v>
      </c>
      <c r="I28" s="758">
        <v>8767555.2222400028</v>
      </c>
      <c r="J28" s="758">
        <v>9082515.8467200007</v>
      </c>
      <c r="K28" s="758">
        <v>8419651.0940799993</v>
      </c>
      <c r="L28" s="758">
        <v>7075977.9230399989</v>
      </c>
      <c r="M28" s="758">
        <v>8767755.4820800032</v>
      </c>
      <c r="N28" s="758">
        <v>9478919.214560004</v>
      </c>
      <c r="O28" s="758">
        <v>9126370.9961600006</v>
      </c>
      <c r="P28" s="758">
        <v>8419649.7707199976</v>
      </c>
      <c r="Q28" s="758">
        <v>8767656.2881600019</v>
      </c>
      <c r="R28" s="758">
        <v>8419750.8366399985</v>
      </c>
      <c r="S28" s="758">
        <v>8731840.5961600039</v>
      </c>
    </row>
    <row r="29" spans="1:19" s="625" customFormat="1" ht="14" customHeight="1">
      <c r="A29" s="629" t="s">
        <v>764</v>
      </c>
      <c r="B29" s="769">
        <f>SUM(H29:S29)</f>
        <v>1076845.61904</v>
      </c>
      <c r="C29" s="630">
        <f t="shared" ref="C29:C33" si="22">B29/B$4</f>
        <v>1.0728265532262969E-2</v>
      </c>
      <c r="D29" s="627"/>
      <c r="E29" s="628"/>
      <c r="F29" s="627"/>
      <c r="G29" s="628"/>
      <c r="H29" s="758">
        <v>92223.875360000005</v>
      </c>
      <c r="I29" s="758">
        <v>88211.742879999991</v>
      </c>
      <c r="J29" s="758">
        <v>92084.602559999999</v>
      </c>
      <c r="K29" s="758">
        <v>91612.143519999998</v>
      </c>
      <c r="L29" s="758">
        <v>82233.956479999993</v>
      </c>
      <c r="M29" s="758">
        <v>87747.092000000004</v>
      </c>
      <c r="N29" s="758">
        <v>89478.925759999998</v>
      </c>
      <c r="O29" s="758">
        <v>88599.773119999998</v>
      </c>
      <c r="P29" s="758">
        <v>85122.735039999985</v>
      </c>
      <c r="Q29" s="758">
        <v>93441.169440000012</v>
      </c>
      <c r="R29" s="758">
        <v>92561.409600000014</v>
      </c>
      <c r="S29" s="758">
        <v>93528.193280000007</v>
      </c>
    </row>
    <row r="30" spans="1:19" s="625" customFormat="1" ht="14" customHeight="1">
      <c r="A30" s="629" t="s">
        <v>765</v>
      </c>
      <c r="B30" s="769">
        <f>SUM(H30:S30)</f>
        <v>741192.22630069614</v>
      </c>
      <c r="C30" s="630">
        <f t="shared" ref="C30" si="23">B30/B$4</f>
        <v>7.3842590559006051E-3</v>
      </c>
      <c r="D30" s="627"/>
      <c r="E30" s="628"/>
      <c r="F30" s="627"/>
      <c r="G30" s="628"/>
      <c r="H30" s="758">
        <v>58458.80978825967</v>
      </c>
      <c r="I30" s="758">
        <v>63036.90734627311</v>
      </c>
      <c r="J30" s="758">
        <v>65151.491328401687</v>
      </c>
      <c r="K30" s="758">
        <v>60712.321129486554</v>
      </c>
      <c r="L30" s="758">
        <v>51709.065600560047</v>
      </c>
      <c r="M30" s="758">
        <v>63069.012664673108</v>
      </c>
      <c r="N30" s="758">
        <v>67675.512687384238</v>
      </c>
      <c r="O30" s="758">
        <v>65341.496834832746</v>
      </c>
      <c r="P30" s="758">
        <v>60712.400336686558</v>
      </c>
      <c r="Q30" s="758">
        <v>63053.083216673105</v>
      </c>
      <c r="R30" s="758">
        <v>60728.576207086553</v>
      </c>
      <c r="S30" s="758">
        <v>61543.549160378701</v>
      </c>
    </row>
    <row r="31" spans="1:19" s="625" customFormat="1" ht="14" customHeight="1">
      <c r="A31" s="629" t="s">
        <v>1845</v>
      </c>
      <c r="B31" s="769">
        <f>SUM(H31:S31)</f>
        <v>-338610.36315387214</v>
      </c>
      <c r="C31" s="630">
        <f t="shared" si="22"/>
        <v>-3.3734658187394217E-3</v>
      </c>
      <c r="D31" s="627"/>
      <c r="E31" s="628"/>
      <c r="F31" s="627"/>
      <c r="G31" s="628"/>
      <c r="H31" s="758">
        <v>-27011.360843644805</v>
      </c>
      <c r="I31" s="758">
        <v>-29266.969037590407</v>
      </c>
      <c r="J31" s="758">
        <v>-30260.251506080011</v>
      </c>
      <c r="K31" s="758">
        <v>-28138.418160182409</v>
      </c>
      <c r="L31" s="758">
        <v>-23892.147646435202</v>
      </c>
      <c r="M31" s="758">
        <v>-29266.969037590407</v>
      </c>
      <c r="N31" s="758">
        <v>-32097.8902312832</v>
      </c>
      <c r="O31" s="758">
        <v>-30970.3626669152</v>
      </c>
      <c r="P31" s="758">
        <v>-28138.418160182409</v>
      </c>
      <c r="Q31" s="758">
        <v>-29266.969037590407</v>
      </c>
      <c r="R31" s="758">
        <v>-28138.418160182409</v>
      </c>
      <c r="S31" s="758">
        <v>-22162.188666195205</v>
      </c>
    </row>
    <row r="32" spans="1:19" s="625" customFormat="1" ht="14" customHeight="1">
      <c r="A32" s="631" t="s">
        <v>3</v>
      </c>
      <c r="B32" s="770">
        <f>B33+B36+B39</f>
        <v>98113298.19500716</v>
      </c>
      <c r="C32" s="633">
        <f t="shared" si="22"/>
        <v>0.97747114040404992</v>
      </c>
      <c r="D32" s="632"/>
      <c r="E32" s="633"/>
      <c r="F32" s="632"/>
      <c r="G32" s="633"/>
      <c r="H32" s="759">
        <f t="shared" ref="H32" si="24">H33+H36+H39</f>
        <v>7663729.1471368419</v>
      </c>
      <c r="I32" s="759">
        <f t="shared" ref="I32" si="25">I33+I36+I39</f>
        <v>8239707.5395389348</v>
      </c>
      <c r="J32" s="759">
        <f>J33+J36+J39</f>
        <v>8538930.0761378016</v>
      </c>
      <c r="K32" s="759">
        <f t="shared" ref="K32" si="26">K33+K36+K39</f>
        <v>7962255.543296</v>
      </c>
      <c r="L32" s="759">
        <f t="shared" ref="L32" si="27">L33+L36+L39</f>
        <v>6816667.7194993403</v>
      </c>
      <c r="M32" s="759">
        <f t="shared" ref="M32" si="28">M33+M36+M39</f>
        <v>8277133.0679449104</v>
      </c>
      <c r="N32" s="759">
        <f t="shared" ref="N32" si="29">N33+N36+N39</f>
        <v>8941670.6381342597</v>
      </c>
      <c r="O32" s="759">
        <f t="shared" ref="O32" si="30">O33+O36+O39</f>
        <v>8629287.1497549918</v>
      </c>
      <c r="P32" s="759">
        <f t="shared" ref="P32" si="31">P33+P36+P39</f>
        <v>8017952.4384565298</v>
      </c>
      <c r="Q32" s="759">
        <f t="shared" ref="Q32" si="32">Q33+Q36+Q39</f>
        <v>8433182.9145933334</v>
      </c>
      <c r="R32" s="759">
        <f t="shared" ref="R32" si="33">R33+R36+R39</f>
        <v>8255156.507185895</v>
      </c>
      <c r="S32" s="759">
        <f t="shared" ref="S32" si="34">S33+S36+S39</f>
        <v>8337625.4533283366</v>
      </c>
    </row>
    <row r="33" spans="1:20" s="625" customFormat="1" ht="14" customHeight="1">
      <c r="A33" s="635" t="s">
        <v>446</v>
      </c>
      <c r="B33" s="771">
        <f>B34-B35</f>
        <v>84496423.514825478</v>
      </c>
      <c r="C33" s="636">
        <f t="shared" si="22"/>
        <v>0.84181061051419293</v>
      </c>
      <c r="D33" s="637"/>
      <c r="E33" s="637"/>
      <c r="F33" s="637"/>
      <c r="G33" s="637"/>
      <c r="H33" s="760">
        <f t="shared" ref="H33:S33" si="35">H34-H35</f>
        <v>6629660.0897465134</v>
      </c>
      <c r="I33" s="760">
        <f t="shared" si="35"/>
        <v>7186415.5890277149</v>
      </c>
      <c r="J33" s="760">
        <f t="shared" si="35"/>
        <v>7437976.2906541089</v>
      </c>
      <c r="K33" s="760">
        <f t="shared" si="35"/>
        <v>6900296.0296486057</v>
      </c>
      <c r="L33" s="760">
        <f t="shared" si="35"/>
        <v>5804719.5010293312</v>
      </c>
      <c r="M33" s="760">
        <f t="shared" si="35"/>
        <v>7178994.2078987537</v>
      </c>
      <c r="N33" s="760">
        <f t="shared" si="35"/>
        <v>7757251.9627721943</v>
      </c>
      <c r="O33" s="760">
        <f t="shared" si="35"/>
        <v>7470364.5226630038</v>
      </c>
      <c r="P33" s="760">
        <f t="shared" si="35"/>
        <v>6895392.5388954161</v>
      </c>
      <c r="Q33" s="760">
        <f t="shared" si="35"/>
        <v>7182103.4168222127</v>
      </c>
      <c r="R33" s="760">
        <f t="shared" si="35"/>
        <v>6900564.5235903552</v>
      </c>
      <c r="S33" s="760">
        <f t="shared" si="35"/>
        <v>7152684.8420772729</v>
      </c>
    </row>
    <row r="34" spans="1:20" s="625" customFormat="1" ht="14" customHeight="1">
      <c r="A34" s="629" t="s">
        <v>463</v>
      </c>
      <c r="B34" s="769">
        <f>SUM(H34:S34)</f>
        <v>84496423.514825478</v>
      </c>
      <c r="C34" s="638">
        <f>B34/B$4</f>
        <v>0.84181061051419293</v>
      </c>
      <c r="D34" s="639"/>
      <c r="E34" s="639"/>
      <c r="F34" s="639"/>
      <c r="G34" s="639"/>
      <c r="H34" s="761">
        <v>6629660.0897465134</v>
      </c>
      <c r="I34" s="761">
        <v>7186415.5890277149</v>
      </c>
      <c r="J34" s="761">
        <v>7437976.2906541089</v>
      </c>
      <c r="K34" s="761">
        <v>6900296.0296486057</v>
      </c>
      <c r="L34" s="761">
        <v>5804719.5010293312</v>
      </c>
      <c r="M34" s="761">
        <v>7178994.2078987537</v>
      </c>
      <c r="N34" s="761">
        <v>7757251.9627721943</v>
      </c>
      <c r="O34" s="761">
        <v>7470364.5226630038</v>
      </c>
      <c r="P34" s="761">
        <v>6895392.5388954161</v>
      </c>
      <c r="Q34" s="761">
        <v>7182103.4168222127</v>
      </c>
      <c r="R34" s="761">
        <v>6900564.5235903552</v>
      </c>
      <c r="S34" s="761">
        <v>7152684.8420772729</v>
      </c>
    </row>
    <row r="35" spans="1:20" s="625" customFormat="1" ht="14" customHeight="1">
      <c r="A35" s="629" t="s">
        <v>512</v>
      </c>
      <c r="B35" s="769">
        <f>SUM(H35:S35)</f>
        <v>0</v>
      </c>
      <c r="C35" s="638">
        <f>B35/B$4</f>
        <v>0</v>
      </c>
      <c r="D35" s="639"/>
      <c r="E35" s="639"/>
      <c r="F35" s="639"/>
      <c r="G35" s="639"/>
      <c r="H35" s="761"/>
      <c r="I35" s="761"/>
      <c r="J35" s="761"/>
      <c r="K35" s="761"/>
      <c r="L35" s="761"/>
      <c r="M35" s="761"/>
      <c r="N35" s="761"/>
      <c r="O35" s="761"/>
      <c r="P35" s="761"/>
      <c r="Q35" s="761"/>
      <c r="R35" s="761"/>
      <c r="S35" s="761"/>
    </row>
    <row r="36" spans="1:20" s="625" customFormat="1" ht="14" customHeight="1">
      <c r="A36" s="640" t="s">
        <v>4</v>
      </c>
      <c r="B36" s="772">
        <f>SUM(B37:B38)</f>
        <v>4267357.6941718366</v>
      </c>
      <c r="C36" s="641">
        <f t="shared" ref="C36:C53" si="36">B36/B$4</f>
        <v>4.2514308137349001E-2</v>
      </c>
      <c r="D36" s="642"/>
      <c r="E36" s="642"/>
      <c r="F36" s="642"/>
      <c r="G36" s="642"/>
      <c r="H36" s="762">
        <f>SUM(H37:H38)</f>
        <v>314661.74257787451</v>
      </c>
      <c r="I36" s="762">
        <f t="shared" ref="I36" si="37">SUM(I37:I38)</f>
        <v>328034.35824065766</v>
      </c>
      <c r="J36" s="762">
        <f t="shared" ref="J36" si="38">SUM(J37:J38)</f>
        <v>333631.60716987797</v>
      </c>
      <c r="K36" s="762">
        <f t="shared" ref="K36" si="39">SUM(K37:K38)</f>
        <v>332536.93767203565</v>
      </c>
      <c r="L36" s="762">
        <f t="shared" ref="L36" si="40">SUM(L37:L38)</f>
        <v>308083.85673252307</v>
      </c>
      <c r="M36" s="762">
        <f t="shared" ref="M36" si="41">SUM(M37:M38)</f>
        <v>338974.68378810387</v>
      </c>
      <c r="N36" s="762">
        <f t="shared" ref="N36" si="42">SUM(N37:N38)</f>
        <v>351850.17602024012</v>
      </c>
      <c r="O36" s="762">
        <f t="shared" ref="O36" si="43">SUM(O37:O38)</f>
        <v>345412.42990417196</v>
      </c>
      <c r="P36" s="762">
        <f t="shared" ref="P36" si="44">SUM(P37:P38)</f>
        <v>336875.35472003568</v>
      </c>
      <c r="Q36" s="762">
        <f t="shared" ref="Q36" si="45">SUM(Q37:Q38)</f>
        <v>350436.48029631167</v>
      </c>
      <c r="R36" s="762">
        <f t="shared" ref="R36" si="46">SUM(R37:R38)</f>
        <v>558552.35099383723</v>
      </c>
      <c r="S36" s="762">
        <f t="shared" ref="S36" si="47">SUM(S37:S38)</f>
        <v>368307.71605616633</v>
      </c>
    </row>
    <row r="37" spans="1:20" s="625" customFormat="1" ht="14" customHeight="1">
      <c r="A37" s="629" t="s">
        <v>5</v>
      </c>
      <c r="B37" s="769">
        <f>SUM(H37:S37)</f>
        <v>2882185.9220296205</v>
      </c>
      <c r="C37" s="638">
        <f t="shared" si="36"/>
        <v>2.8714288601972175E-2</v>
      </c>
      <c r="D37" s="639"/>
      <c r="E37" s="639"/>
      <c r="F37" s="639"/>
      <c r="G37" s="639"/>
      <c r="H37" s="761">
        <v>207958.28002017451</v>
      </c>
      <c r="I37" s="761">
        <v>219175.33031815768</v>
      </c>
      <c r="J37" s="761">
        <v>223499.747730478</v>
      </c>
      <c r="K37" s="761">
        <v>224467.84169720489</v>
      </c>
      <c r="L37" s="761">
        <v>204522.57008683076</v>
      </c>
      <c r="M37" s="761">
        <v>229778.63548098845</v>
      </c>
      <c r="N37" s="761">
        <v>240400.22304855552</v>
      </c>
      <c r="O37" s="761">
        <v>235089.42926477196</v>
      </c>
      <c r="P37" s="761">
        <v>228806.25874520489</v>
      </c>
      <c r="Q37" s="761">
        <v>235425.56672148089</v>
      </c>
      <c r="R37" s="761">
        <v>385844.55292672181</v>
      </c>
      <c r="S37" s="761">
        <v>247217.48598905097</v>
      </c>
    </row>
    <row r="38" spans="1:20" s="625" customFormat="1" ht="14" customHeight="1">
      <c r="A38" s="629" t="s">
        <v>6</v>
      </c>
      <c r="B38" s="769">
        <f>SUM(H38:S38)</f>
        <v>1385171.7721422156</v>
      </c>
      <c r="C38" s="638">
        <f t="shared" si="36"/>
        <v>1.3800019535376821E-2</v>
      </c>
      <c r="D38" s="639"/>
      <c r="E38" s="639"/>
      <c r="F38" s="639"/>
      <c r="G38" s="639"/>
      <c r="H38" s="761">
        <v>106703.4625577</v>
      </c>
      <c r="I38" s="761">
        <v>108859.02792249998</v>
      </c>
      <c r="J38" s="761">
        <v>110131.8594394</v>
      </c>
      <c r="K38" s="761">
        <v>108069.09597483078</v>
      </c>
      <c r="L38" s="761">
        <v>103561.28664569231</v>
      </c>
      <c r="M38" s="761">
        <v>109196.04830711539</v>
      </c>
      <c r="N38" s="761">
        <v>111449.9529716846</v>
      </c>
      <c r="O38" s="761">
        <v>110323.00063940001</v>
      </c>
      <c r="P38" s="761">
        <v>108069.09597483078</v>
      </c>
      <c r="Q38" s="761">
        <v>115010.91357483077</v>
      </c>
      <c r="R38" s="761">
        <v>172707.79806711539</v>
      </c>
      <c r="S38" s="761">
        <v>121090.23006711539</v>
      </c>
    </row>
    <row r="39" spans="1:20" s="625" customFormat="1" ht="14" customHeight="1">
      <c r="A39" s="640" t="s">
        <v>7</v>
      </c>
      <c r="B39" s="772">
        <f>SUM(B40:B41)</f>
        <v>9349516.9860098567</v>
      </c>
      <c r="C39" s="641">
        <f t="shared" si="36"/>
        <v>9.3146221752508099E-2</v>
      </c>
      <c r="D39" s="642"/>
      <c r="E39" s="642"/>
      <c r="F39" s="642"/>
      <c r="G39" s="642"/>
      <c r="H39" s="762">
        <f>SUM(H40:H41)</f>
        <v>719407.31481245416</v>
      </c>
      <c r="I39" s="762">
        <f t="shared" ref="I39" si="48">SUM(I40:I41)</f>
        <v>725257.59227056277</v>
      </c>
      <c r="J39" s="762">
        <f t="shared" ref="J39" si="49">SUM(J40:J41)</f>
        <v>767322.1783138155</v>
      </c>
      <c r="K39" s="762">
        <f t="shared" ref="K39" si="50">SUM(K40:K41)</f>
        <v>729422.57597535814</v>
      </c>
      <c r="L39" s="762">
        <f t="shared" ref="L39" si="51">SUM(L40:L41)</f>
        <v>703864.36173748574</v>
      </c>
      <c r="M39" s="762">
        <f t="shared" ref="M39" si="52">SUM(M40:M41)</f>
        <v>759164.17625805223</v>
      </c>
      <c r="N39" s="762">
        <f t="shared" ref="N39" si="53">SUM(N40:N41)</f>
        <v>832568.49934182595</v>
      </c>
      <c r="O39" s="762">
        <f t="shared" ref="O39" si="54">SUM(O40:O41)</f>
        <v>813510.19718781591</v>
      </c>
      <c r="P39" s="762">
        <f t="shared" ref="P39" si="55">SUM(P40:P41)</f>
        <v>785684.54484107811</v>
      </c>
      <c r="Q39" s="762">
        <f t="shared" ref="Q39" si="56">SUM(Q40:Q41)</f>
        <v>900643.01747480792</v>
      </c>
      <c r="R39" s="762">
        <f t="shared" ref="R39" si="57">SUM(R40:R41)</f>
        <v>796039.63260170259</v>
      </c>
      <c r="S39" s="762">
        <f t="shared" ref="S39" si="58">SUM(S40:S41)</f>
        <v>816632.89519489731</v>
      </c>
      <c r="T39" s="648"/>
    </row>
    <row r="40" spans="1:20" s="625" customFormat="1" ht="14" customHeight="1">
      <c r="A40" s="629" t="s">
        <v>8</v>
      </c>
      <c r="B40" s="769">
        <f>SUM(H40:S40)</f>
        <v>3532948.3791825343</v>
      </c>
      <c r="C40" s="638">
        <f t="shared" si="36"/>
        <v>3.5197625038803637E-2</v>
      </c>
      <c r="D40" s="639"/>
      <c r="E40" s="639"/>
      <c r="F40" s="639"/>
      <c r="G40" s="639"/>
      <c r="H40" s="761">
        <v>248195.19265107354</v>
      </c>
      <c r="I40" s="761">
        <v>247290.19265107354</v>
      </c>
      <c r="J40" s="761">
        <v>267542.99265107349</v>
      </c>
      <c r="K40" s="761">
        <v>257266.53717362744</v>
      </c>
      <c r="L40" s="761">
        <v>280155.49550696072</v>
      </c>
      <c r="M40" s="761">
        <v>280457.16217362741</v>
      </c>
      <c r="N40" s="761">
        <v>325179.24550696072</v>
      </c>
      <c r="O40" s="761">
        <v>325179.24550696072</v>
      </c>
      <c r="P40" s="761">
        <v>325179.24550696072</v>
      </c>
      <c r="Q40" s="761">
        <v>325420.57884029404</v>
      </c>
      <c r="R40" s="761">
        <v>325541.24550696072</v>
      </c>
      <c r="S40" s="761">
        <v>325541.24550696072</v>
      </c>
      <c r="T40" s="648"/>
    </row>
    <row r="41" spans="1:20" s="625" customFormat="1" ht="14" customHeight="1">
      <c r="A41" s="629" t="s">
        <v>14</v>
      </c>
      <c r="B41" s="769">
        <f>SUM(H41:S41)</f>
        <v>5816568.6068273224</v>
      </c>
      <c r="C41" s="638">
        <f t="shared" si="36"/>
        <v>5.7948596713704469E-2</v>
      </c>
      <c r="D41" s="639"/>
      <c r="E41" s="639"/>
      <c r="F41" s="639"/>
      <c r="G41" s="639"/>
      <c r="H41" s="761">
        <v>471212.1221613806</v>
      </c>
      <c r="I41" s="761">
        <v>477967.39961948921</v>
      </c>
      <c r="J41" s="761">
        <v>499779.18566274201</v>
      </c>
      <c r="K41" s="761">
        <v>472156.03880173073</v>
      </c>
      <c r="L41" s="761">
        <v>423708.86623052502</v>
      </c>
      <c r="M41" s="761">
        <v>478707.01408442482</v>
      </c>
      <c r="N41" s="761">
        <v>507389.25383486523</v>
      </c>
      <c r="O41" s="761">
        <v>488330.95168085519</v>
      </c>
      <c r="P41" s="761">
        <v>460505.29933411739</v>
      </c>
      <c r="Q41" s="761">
        <v>575222.43863451388</v>
      </c>
      <c r="R41" s="761">
        <v>470498.38709474186</v>
      </c>
      <c r="S41" s="761">
        <v>491091.64968793659</v>
      </c>
    </row>
    <row r="42" spans="1:20" s="625" customFormat="1" ht="14" customHeight="1">
      <c r="A42" s="631" t="s">
        <v>9</v>
      </c>
      <c r="B42" s="770">
        <f>B27-B32</f>
        <v>6500774.4289396703</v>
      </c>
      <c r="C42" s="633">
        <f t="shared" si="36"/>
        <v>6.4765118607423469E-2</v>
      </c>
      <c r="D42" s="643"/>
      <c r="E42" s="643"/>
      <c r="F42" s="643"/>
      <c r="G42" s="643"/>
      <c r="H42" s="764">
        <f>H27-H32</f>
        <v>536944.04836777039</v>
      </c>
      <c r="I42" s="764">
        <f>I27-I32</f>
        <v>649829.36388975009</v>
      </c>
      <c r="J42" s="764">
        <f>J27-J32</f>
        <v>670561.61296452023</v>
      </c>
      <c r="K42" s="764">
        <f>K27-K32</f>
        <v>581581.5972733032</v>
      </c>
      <c r="L42" s="764">
        <f t="shared" ref="L42:S42" si="59">L27-L32</f>
        <v>369361.07797478326</v>
      </c>
      <c r="M42" s="764">
        <f t="shared" si="59"/>
        <v>612171.54976217635</v>
      </c>
      <c r="N42" s="764">
        <f t="shared" si="59"/>
        <v>662305.124641845</v>
      </c>
      <c r="O42" s="764">
        <f t="shared" si="59"/>
        <v>620054.75369292498</v>
      </c>
      <c r="P42" s="764">
        <f t="shared" si="59"/>
        <v>519394.04947997257</v>
      </c>
      <c r="Q42" s="764">
        <f t="shared" si="59"/>
        <v>461700.65718575008</v>
      </c>
      <c r="R42" s="764">
        <f t="shared" si="59"/>
        <v>289745.89710100926</v>
      </c>
      <c r="S42" s="764">
        <f t="shared" si="59"/>
        <v>527124.69660585094</v>
      </c>
    </row>
    <row r="43" spans="1:20" s="625" customFormat="1" ht="14" customHeight="1">
      <c r="A43" s="629" t="s">
        <v>10</v>
      </c>
      <c r="B43" s="769">
        <f t="shared" ref="B43:B52" si="60">SUM(H43:S43)</f>
        <v>307200</v>
      </c>
      <c r="C43" s="638">
        <f t="shared" si="36"/>
        <v>3.060534503032382E-3</v>
      </c>
      <c r="D43" s="639"/>
      <c r="E43" s="639"/>
      <c r="F43" s="639"/>
      <c r="G43" s="639"/>
      <c r="H43" s="761">
        <f>SUM(H44:H47)</f>
        <v>25600</v>
      </c>
      <c r="I43" s="761">
        <f t="shared" ref="I43:S43" si="61">SUM(I44:I47)</f>
        <v>25600</v>
      </c>
      <c r="J43" s="761">
        <f t="shared" si="61"/>
        <v>25600</v>
      </c>
      <c r="K43" s="761">
        <f t="shared" si="61"/>
        <v>25600</v>
      </c>
      <c r="L43" s="761">
        <f t="shared" si="61"/>
        <v>25600</v>
      </c>
      <c r="M43" s="761">
        <f t="shared" si="61"/>
        <v>25600</v>
      </c>
      <c r="N43" s="761">
        <f t="shared" si="61"/>
        <v>25600</v>
      </c>
      <c r="O43" s="761">
        <f t="shared" si="61"/>
        <v>25600</v>
      </c>
      <c r="P43" s="761">
        <f t="shared" si="61"/>
        <v>25600</v>
      </c>
      <c r="Q43" s="761">
        <f t="shared" si="61"/>
        <v>25600</v>
      </c>
      <c r="R43" s="761">
        <f t="shared" si="61"/>
        <v>25600</v>
      </c>
      <c r="S43" s="761">
        <f t="shared" si="61"/>
        <v>25600</v>
      </c>
    </row>
    <row r="44" spans="1:20" s="1450" customFormat="1" ht="14" customHeight="1">
      <c r="A44" s="1445" t="s">
        <v>1846</v>
      </c>
      <c r="B44" s="1446">
        <f t="shared" si="60"/>
        <v>0</v>
      </c>
      <c r="C44" s="1447">
        <f>B44/B$85</f>
        <v>0</v>
      </c>
      <c r="D44" s="1448"/>
      <c r="E44" s="1447"/>
      <c r="F44" s="1449"/>
      <c r="G44" s="1447"/>
      <c r="H44" s="1448"/>
      <c r="I44" s="1448"/>
      <c r="J44" s="1448"/>
      <c r="K44" s="1448"/>
      <c r="L44" s="1448"/>
      <c r="M44" s="1448"/>
      <c r="N44" s="1448"/>
      <c r="O44" s="1448"/>
      <c r="P44" s="1448"/>
      <c r="Q44" s="1448"/>
      <c r="R44" s="1448"/>
      <c r="S44" s="1448"/>
    </row>
    <row r="45" spans="1:20" s="1450" customFormat="1" ht="14" customHeight="1">
      <c r="A45" s="1451" t="s">
        <v>1847</v>
      </c>
      <c r="B45" s="1452">
        <f t="shared" si="60"/>
        <v>288000</v>
      </c>
      <c r="C45" s="1453">
        <f>B45/B$85</f>
        <v>2.9492568622794097E-3</v>
      </c>
      <c r="D45" s="1454"/>
      <c r="E45" s="1453"/>
      <c r="F45" s="1455"/>
      <c r="G45" s="1453"/>
      <c r="H45" s="1454">
        <f>24000000/1000</f>
        <v>24000</v>
      </c>
      <c r="I45" s="1454">
        <f t="shared" ref="I45:S45" si="62">24000000/1000</f>
        <v>24000</v>
      </c>
      <c r="J45" s="1454">
        <f t="shared" si="62"/>
        <v>24000</v>
      </c>
      <c r="K45" s="1454">
        <f t="shared" si="62"/>
        <v>24000</v>
      </c>
      <c r="L45" s="1454">
        <f t="shared" si="62"/>
        <v>24000</v>
      </c>
      <c r="M45" s="1454">
        <f t="shared" si="62"/>
        <v>24000</v>
      </c>
      <c r="N45" s="1454">
        <f t="shared" si="62"/>
        <v>24000</v>
      </c>
      <c r="O45" s="1454">
        <f t="shared" si="62"/>
        <v>24000</v>
      </c>
      <c r="P45" s="1454">
        <f t="shared" si="62"/>
        <v>24000</v>
      </c>
      <c r="Q45" s="1454">
        <f t="shared" si="62"/>
        <v>24000</v>
      </c>
      <c r="R45" s="1454">
        <f t="shared" si="62"/>
        <v>24000</v>
      </c>
      <c r="S45" s="1454">
        <f t="shared" si="62"/>
        <v>24000</v>
      </c>
    </row>
    <row r="46" spans="1:20" s="1450" customFormat="1" ht="14" customHeight="1">
      <c r="A46" s="1451" t="s">
        <v>1848</v>
      </c>
      <c r="B46" s="1452">
        <f t="shared" si="60"/>
        <v>0</v>
      </c>
      <c r="C46" s="1453">
        <f>B46/B$85</f>
        <v>0</v>
      </c>
      <c r="D46" s="1454"/>
      <c r="E46" s="1453"/>
      <c r="F46" s="1455"/>
      <c r="G46" s="1453"/>
      <c r="H46" s="1454"/>
      <c r="I46" s="1454"/>
      <c r="J46" s="1454"/>
      <c r="K46" s="1454"/>
      <c r="L46" s="1454"/>
      <c r="M46" s="1454"/>
      <c r="N46" s="1454"/>
      <c r="O46" s="1454"/>
      <c r="P46" s="1454"/>
      <c r="Q46" s="1454"/>
      <c r="R46" s="1454"/>
      <c r="S46" s="1454"/>
    </row>
    <row r="47" spans="1:20" s="1450" customFormat="1" ht="14" customHeight="1">
      <c r="A47" s="1456" t="s">
        <v>1849</v>
      </c>
      <c r="B47" s="1457">
        <f t="shared" si="60"/>
        <v>19200</v>
      </c>
      <c r="C47" s="1458">
        <f>B47/B$85</f>
        <v>1.9661712415196064E-4</v>
      </c>
      <c r="D47" s="1459"/>
      <c r="E47" s="1458"/>
      <c r="F47" s="1460"/>
      <c r="G47" s="1458"/>
      <c r="H47" s="1459">
        <f>1600000/1000</f>
        <v>1600</v>
      </c>
      <c r="I47" s="1459">
        <f t="shared" ref="I47:S47" si="63">1600000/1000</f>
        <v>1600</v>
      </c>
      <c r="J47" s="1459">
        <f t="shared" si="63"/>
        <v>1600</v>
      </c>
      <c r="K47" s="1459">
        <f t="shared" si="63"/>
        <v>1600</v>
      </c>
      <c r="L47" s="1459">
        <f t="shared" si="63"/>
        <v>1600</v>
      </c>
      <c r="M47" s="1459">
        <f t="shared" si="63"/>
        <v>1600</v>
      </c>
      <c r="N47" s="1459">
        <f t="shared" si="63"/>
        <v>1600</v>
      </c>
      <c r="O47" s="1459">
        <f t="shared" si="63"/>
        <v>1600</v>
      </c>
      <c r="P47" s="1459">
        <f t="shared" si="63"/>
        <v>1600</v>
      </c>
      <c r="Q47" s="1459">
        <f t="shared" si="63"/>
        <v>1600</v>
      </c>
      <c r="R47" s="1459">
        <f t="shared" si="63"/>
        <v>1600</v>
      </c>
      <c r="S47" s="1459">
        <f t="shared" si="63"/>
        <v>1600</v>
      </c>
    </row>
    <row r="48" spans="1:20" s="625" customFormat="1" ht="14" customHeight="1">
      <c r="A48" s="629" t="s">
        <v>11</v>
      </c>
      <c r="B48" s="769">
        <f t="shared" si="60"/>
        <v>1745297.0898627243</v>
      </c>
      <c r="C48" s="638">
        <f t="shared" si="36"/>
        <v>1.7387831906142171E-2</v>
      </c>
      <c r="D48" s="639"/>
      <c r="E48" s="639"/>
      <c r="F48" s="639"/>
      <c r="G48" s="639"/>
      <c r="H48" s="761">
        <f>SUM(H49:H52)</f>
        <v>107695.71169279679</v>
      </c>
      <c r="I48" s="761">
        <f t="shared" ref="I48:S48" si="64">SUM(I49:I52)</f>
        <v>111636.08521352247</v>
      </c>
      <c r="J48" s="761">
        <f t="shared" si="64"/>
        <v>116212.48983930059</v>
      </c>
      <c r="K48" s="761">
        <f t="shared" si="64"/>
        <v>123062.59105111397</v>
      </c>
      <c r="L48" s="761">
        <f t="shared" si="64"/>
        <v>133301.81021680444</v>
      </c>
      <c r="M48" s="761">
        <f t="shared" si="64"/>
        <v>133472.13779882772</v>
      </c>
      <c r="N48" s="761">
        <f t="shared" si="64"/>
        <v>154051.52158000128</v>
      </c>
      <c r="O48" s="761">
        <f t="shared" si="64"/>
        <v>154016.05819406846</v>
      </c>
      <c r="P48" s="761">
        <f t="shared" si="64"/>
        <v>153944.85865251732</v>
      </c>
      <c r="Q48" s="761">
        <f t="shared" si="64"/>
        <v>153980.61236090158</v>
      </c>
      <c r="R48" s="761">
        <f t="shared" si="64"/>
        <v>153945.61424415236</v>
      </c>
      <c r="S48" s="761">
        <f t="shared" si="64"/>
        <v>249977.5990187171</v>
      </c>
    </row>
    <row r="49" spans="1:19" s="1450" customFormat="1" ht="14" customHeight="1">
      <c r="A49" s="1451" t="s">
        <v>1846</v>
      </c>
      <c r="B49" s="1446">
        <f t="shared" si="60"/>
        <v>0</v>
      </c>
      <c r="C49" s="1447">
        <f>B49/B$80</f>
        <v>0</v>
      </c>
      <c r="D49" s="1448"/>
      <c r="E49" s="1447"/>
      <c r="F49" s="1449"/>
      <c r="G49" s="1447"/>
      <c r="H49" s="1448"/>
      <c r="I49" s="1448"/>
      <c r="J49" s="1448"/>
      <c r="K49" s="1448"/>
      <c r="L49" s="1448"/>
      <c r="M49" s="1448"/>
      <c r="N49" s="1448"/>
      <c r="O49" s="1448"/>
      <c r="P49" s="1448"/>
      <c r="Q49" s="1448"/>
      <c r="R49" s="1448"/>
      <c r="S49" s="1448"/>
    </row>
    <row r="50" spans="1:19" s="1450" customFormat="1" ht="14" customHeight="1">
      <c r="A50" s="1451" t="s">
        <v>1850</v>
      </c>
      <c r="B50" s="1452">
        <f t="shared" si="60"/>
        <v>1625011.6826003296</v>
      </c>
      <c r="C50" s="1453">
        <f>B50/B$80</f>
        <v>1.553339471298199E-2</v>
      </c>
      <c r="D50" s="1454"/>
      <c r="E50" s="1453"/>
      <c r="F50" s="1455"/>
      <c r="G50" s="1453"/>
      <c r="H50" s="1454">
        <f>IS!E106/1000</f>
        <v>97723.644373246323</v>
      </c>
      <c r="I50" s="1454">
        <f>IS!M106/1000</f>
        <v>101595.1315231796</v>
      </c>
      <c r="J50" s="1454">
        <f>IS!U106/1000</f>
        <v>106139.54067039036</v>
      </c>
      <c r="K50" s="1454">
        <f>IS!AC106/1000</f>
        <v>113056.20733705703</v>
      </c>
      <c r="L50" s="1454">
        <f>IS!AK106/1000</f>
        <v>123431.20733705703</v>
      </c>
      <c r="M50" s="1454">
        <f>IS!AS106/1000</f>
        <v>123431.20733705703</v>
      </c>
      <c r="N50" s="1454">
        <f>IS!BA106/1000</f>
        <v>143939.12400372367</v>
      </c>
      <c r="O50" s="1454">
        <f>IS!BI106/1000</f>
        <v>143939.12400372367</v>
      </c>
      <c r="P50" s="1454">
        <f>IS!BQ106/1000</f>
        <v>143939.12400372367</v>
      </c>
      <c r="Q50" s="1454">
        <f>IS!BY106/1000</f>
        <v>143939.12400372367</v>
      </c>
      <c r="R50" s="1454">
        <f>IS!CG106/1000</f>
        <v>143939.12400372367</v>
      </c>
      <c r="S50" s="1454">
        <f>(IS!CO106+IS!CO107)/1000</f>
        <v>239939.12400372367</v>
      </c>
    </row>
    <row r="51" spans="1:19" s="1450" customFormat="1" ht="14" customHeight="1">
      <c r="A51" s="1451" t="s">
        <v>1851</v>
      </c>
      <c r="B51" s="1452">
        <f t="shared" si="60"/>
        <v>10461.407262394683</v>
      </c>
      <c r="C51" s="1453">
        <f>B51/B$80</f>
        <v>1E-4</v>
      </c>
      <c r="D51" s="1454"/>
      <c r="E51" s="1453"/>
      <c r="F51" s="1455"/>
      <c r="G51" s="1453"/>
      <c r="H51" s="1454">
        <f>IS!E105/1000</f>
        <v>820.06731955046109</v>
      </c>
      <c r="I51" s="1454">
        <f>IS!M105/1000</f>
        <v>888.95369034286864</v>
      </c>
      <c r="J51" s="1454">
        <f>IS!U105/1000</f>
        <v>920.94916891023229</v>
      </c>
      <c r="K51" s="1454">
        <f>IS!AC105/1000</f>
        <v>854.38371405693044</v>
      </c>
      <c r="L51" s="1454">
        <f>IS!AK105/1000</f>
        <v>718.60287974741243</v>
      </c>
      <c r="M51" s="1454">
        <f>IS!AS105/1000</f>
        <v>888.93046177070869</v>
      </c>
      <c r="N51" s="1454">
        <f>IS!BA105/1000</f>
        <v>960.39757627761048</v>
      </c>
      <c r="O51" s="1454">
        <f>IS!BI105/1000</f>
        <v>924.93419034479189</v>
      </c>
      <c r="P51" s="1454">
        <f>IS!BQ105/1000</f>
        <v>853.73464879365031</v>
      </c>
      <c r="Q51" s="1454">
        <f>IS!BY105/1000</f>
        <v>889.48835717790848</v>
      </c>
      <c r="R51" s="1454">
        <f>IS!CG105/1000</f>
        <v>854.4902404286903</v>
      </c>
      <c r="S51" s="1454">
        <f>IS!CO105/1000</f>
        <v>886.47501499341899</v>
      </c>
    </row>
    <row r="52" spans="1:19" s="1450" customFormat="1" ht="14" customHeight="1">
      <c r="A52" s="1456" t="s">
        <v>1849</v>
      </c>
      <c r="B52" s="1457">
        <f t="shared" si="60"/>
        <v>109824</v>
      </c>
      <c r="C52" s="1458">
        <f>B52/B$80</f>
        <v>1.0498014009528254E-3</v>
      </c>
      <c r="D52" s="1459"/>
      <c r="E52" s="1458"/>
      <c r="F52" s="1460"/>
      <c r="G52" s="1458"/>
      <c r="H52" s="1459">
        <f>9152000/1000</f>
        <v>9152</v>
      </c>
      <c r="I52" s="1459">
        <f t="shared" ref="I52:S52" si="65">9152000/1000</f>
        <v>9152</v>
      </c>
      <c r="J52" s="1459">
        <f t="shared" si="65"/>
        <v>9152</v>
      </c>
      <c r="K52" s="1459">
        <f t="shared" si="65"/>
        <v>9152</v>
      </c>
      <c r="L52" s="1459">
        <f t="shared" si="65"/>
        <v>9152</v>
      </c>
      <c r="M52" s="1459">
        <f t="shared" si="65"/>
        <v>9152</v>
      </c>
      <c r="N52" s="1459">
        <f t="shared" si="65"/>
        <v>9152</v>
      </c>
      <c r="O52" s="1459">
        <f t="shared" si="65"/>
        <v>9152</v>
      </c>
      <c r="P52" s="1459">
        <f t="shared" si="65"/>
        <v>9152</v>
      </c>
      <c r="Q52" s="1459">
        <f t="shared" si="65"/>
        <v>9152</v>
      </c>
      <c r="R52" s="1459">
        <f t="shared" si="65"/>
        <v>9152</v>
      </c>
      <c r="S52" s="1459">
        <f t="shared" si="65"/>
        <v>9152</v>
      </c>
    </row>
    <row r="53" spans="1:19" s="625" customFormat="1" ht="14" customHeight="1">
      <c r="A53" s="640" t="s">
        <v>12</v>
      </c>
      <c r="B53" s="772">
        <f>B43-B48</f>
        <v>-1438097.0898627243</v>
      </c>
      <c r="C53" s="641">
        <f t="shared" si="36"/>
        <v>-1.432729740310979E-2</v>
      </c>
      <c r="D53" s="642"/>
      <c r="E53" s="642"/>
      <c r="F53" s="642"/>
      <c r="G53" s="642"/>
      <c r="H53" s="762">
        <f>H43-H48</f>
        <v>-82095.711692796787</v>
      </c>
      <c r="I53" s="762">
        <f>I43-I48</f>
        <v>-86036.08521352247</v>
      </c>
      <c r="J53" s="762">
        <f>J43-J48</f>
        <v>-90612.489839300586</v>
      </c>
      <c r="K53" s="762">
        <f t="shared" ref="K53" si="66">K43-K48</f>
        <v>-97462.591051113966</v>
      </c>
      <c r="L53" s="762">
        <f t="shared" ref="L53" si="67">L43-L48</f>
        <v>-107701.81021680444</v>
      </c>
      <c r="M53" s="762">
        <f t="shared" ref="M53" si="68">M43-M48</f>
        <v>-107872.13779882772</v>
      </c>
      <c r="N53" s="762">
        <f t="shared" ref="N53" si="69">N43-N48</f>
        <v>-128451.52158000128</v>
      </c>
      <c r="O53" s="762">
        <f t="shared" ref="O53" si="70">O43-O48</f>
        <v>-128416.05819406846</v>
      </c>
      <c r="P53" s="762">
        <f t="shared" ref="P53" si="71">P43-P48</f>
        <v>-128344.85865251732</v>
      </c>
      <c r="Q53" s="762">
        <f t="shared" ref="Q53" si="72">Q43-Q48</f>
        <v>-128380.61236090158</v>
      </c>
      <c r="R53" s="762">
        <f t="shared" ref="R53" si="73">R43-R48</f>
        <v>-128345.61424415236</v>
      </c>
      <c r="S53" s="762">
        <f t="shared" ref="S53" si="74">S43-S48</f>
        <v>-224377.5990187171</v>
      </c>
    </row>
    <row r="54" spans="1:19" s="625" customFormat="1" ht="14" customHeight="1">
      <c r="A54" s="631" t="s">
        <v>13</v>
      </c>
      <c r="B54" s="770">
        <f>B42+B53</f>
        <v>5062677.3390769456</v>
      </c>
      <c r="C54" s="633">
        <f>B54/B$4</f>
        <v>5.0437821204313678E-2</v>
      </c>
      <c r="D54" s="634"/>
      <c r="E54" s="634"/>
      <c r="F54" s="634"/>
      <c r="G54" s="634"/>
      <c r="H54" s="759">
        <f>H42+H53</f>
        <v>454848.3366749736</v>
      </c>
      <c r="I54" s="759">
        <f t="shared" ref="I54" si="75">I42+I53</f>
        <v>563793.27867622767</v>
      </c>
      <c r="J54" s="759">
        <f t="shared" ref="J54" si="76">J42+J53</f>
        <v>579949.1231252196</v>
      </c>
      <c r="K54" s="759">
        <f t="shared" ref="K54" si="77">K42+K53</f>
        <v>484119.00622218923</v>
      </c>
      <c r="L54" s="759">
        <f t="shared" ref="L54" si="78">L42+L53</f>
        <v>261659.26775797881</v>
      </c>
      <c r="M54" s="759">
        <f t="shared" ref="M54" si="79">M42+M53</f>
        <v>504299.41196334863</v>
      </c>
      <c r="N54" s="759">
        <f t="shared" ref="N54" si="80">N42+N53</f>
        <v>533853.60306184366</v>
      </c>
      <c r="O54" s="759">
        <f t="shared" ref="O54" si="81">O42+O53</f>
        <v>491638.69549885648</v>
      </c>
      <c r="P54" s="759">
        <f t="shared" ref="P54" si="82">P42+P53</f>
        <v>391049.19082745526</v>
      </c>
      <c r="Q54" s="759">
        <f t="shared" ref="Q54" si="83">Q42+Q53</f>
        <v>333320.04482484853</v>
      </c>
      <c r="R54" s="759">
        <f t="shared" ref="R54" si="84">R42+R53</f>
        <v>161400.28285685691</v>
      </c>
      <c r="S54" s="759">
        <f t="shared" ref="S54" si="85">S42+S53</f>
        <v>302747.09758713387</v>
      </c>
    </row>
    <row r="55" spans="1:19">
      <c r="B55" s="1998">
        <f>IS!CW114/1000</f>
        <v>5062677.3390769195</v>
      </c>
    </row>
    <row r="56" spans="1:19" s="614" customFormat="1" ht="16.149999999999999">
      <c r="A56" s="649" t="s">
        <v>560</v>
      </c>
      <c r="C56" s="615"/>
      <c r="D56" s="615"/>
      <c r="E56" s="615"/>
      <c r="F56" s="615"/>
      <c r="G56" s="615"/>
      <c r="H56" s="650">
        <v>0.15</v>
      </c>
      <c r="I56" s="650">
        <v>0.15</v>
      </c>
      <c r="J56" s="650">
        <v>0.1</v>
      </c>
      <c r="K56" s="650">
        <v>0.1</v>
      </c>
      <c r="L56" s="650">
        <v>0.1</v>
      </c>
      <c r="M56" s="650">
        <v>0.1</v>
      </c>
      <c r="N56" s="650">
        <v>0.1</v>
      </c>
      <c r="O56" s="650">
        <v>0.1</v>
      </c>
      <c r="P56" s="650">
        <v>0.1</v>
      </c>
      <c r="Q56" s="650"/>
      <c r="R56" s="650"/>
      <c r="S56" s="650"/>
    </row>
    <row r="57" spans="1:19" s="620" customFormat="1" ht="14" customHeight="1">
      <c r="A57" s="2576" t="s">
        <v>32</v>
      </c>
      <c r="B57" s="2575" t="s">
        <v>2078</v>
      </c>
      <c r="C57" s="2575"/>
      <c r="D57" s="618"/>
      <c r="E57" s="618"/>
      <c r="F57" s="618"/>
      <c r="G57" s="618"/>
      <c r="H57" s="619" t="s">
        <v>45</v>
      </c>
      <c r="I57" s="619" t="s">
        <v>34</v>
      </c>
      <c r="J57" s="619" t="s">
        <v>35</v>
      </c>
      <c r="K57" s="619" t="s">
        <v>36</v>
      </c>
      <c r="L57" s="619" t="s">
        <v>37</v>
      </c>
      <c r="M57" s="619" t="s">
        <v>38</v>
      </c>
      <c r="N57" s="619" t="s">
        <v>39</v>
      </c>
      <c r="O57" s="619" t="s">
        <v>40</v>
      </c>
      <c r="P57" s="619" t="s">
        <v>41</v>
      </c>
      <c r="Q57" s="619" t="s">
        <v>42</v>
      </c>
      <c r="R57" s="619" t="s">
        <v>46</v>
      </c>
      <c r="S57" s="619" t="s">
        <v>47</v>
      </c>
    </row>
    <row r="58" spans="1:19" s="620" customFormat="1" ht="14" customHeight="1">
      <c r="A58" s="2577"/>
      <c r="B58" s="618" t="s">
        <v>43</v>
      </c>
      <c r="C58" s="621" t="s">
        <v>44</v>
      </c>
      <c r="D58" s="621"/>
      <c r="E58" s="621"/>
      <c r="F58" s="621"/>
      <c r="G58" s="621"/>
      <c r="H58" s="619" t="s">
        <v>43</v>
      </c>
      <c r="I58" s="619" t="s">
        <v>43</v>
      </c>
      <c r="J58" s="619" t="s">
        <v>43</v>
      </c>
      <c r="K58" s="619" t="s">
        <v>43</v>
      </c>
      <c r="L58" s="619" t="s">
        <v>43</v>
      </c>
      <c r="M58" s="619" t="s">
        <v>43</v>
      </c>
      <c r="N58" s="619" t="s">
        <v>43</v>
      </c>
      <c r="O58" s="619" t="s">
        <v>43</v>
      </c>
      <c r="P58" s="619" t="s">
        <v>43</v>
      </c>
      <c r="Q58" s="619" t="s">
        <v>43</v>
      </c>
      <c r="R58" s="619" t="s">
        <v>43</v>
      </c>
      <c r="S58" s="619" t="s">
        <v>43</v>
      </c>
    </row>
    <row r="59" spans="1:19" s="625" customFormat="1" ht="14" customHeight="1">
      <c r="A59" s="629" t="s">
        <v>48</v>
      </c>
      <c r="B59" s="769">
        <v>1066500</v>
      </c>
      <c r="C59" s="651">
        <f t="shared" ref="C59:C64" si="86">B59/B$64</f>
        <v>0.67981896991330959</v>
      </c>
      <c r="D59" s="652"/>
      <c r="E59" s="652"/>
      <c r="F59" s="652"/>
      <c r="G59" s="652"/>
      <c r="H59" s="765">
        <v>159975</v>
      </c>
      <c r="I59" s="765">
        <v>159975</v>
      </c>
      <c r="J59" s="765">
        <v>106650.00000000003</v>
      </c>
      <c r="K59" s="765">
        <v>106649.99999999997</v>
      </c>
      <c r="L59" s="765">
        <v>106649.99999999997</v>
      </c>
      <c r="M59" s="765">
        <v>106649.99999999997</v>
      </c>
      <c r="N59" s="765">
        <v>106650.0000000001</v>
      </c>
      <c r="O59" s="765">
        <v>106649.99999999997</v>
      </c>
      <c r="P59" s="765">
        <v>106649.99999999997</v>
      </c>
      <c r="Q59" s="765"/>
      <c r="R59" s="765"/>
      <c r="S59" s="765"/>
    </row>
    <row r="60" spans="1:19" s="625" customFormat="1" ht="14" customHeight="1">
      <c r="A60" s="629" t="s">
        <v>49</v>
      </c>
      <c r="B60" s="769">
        <v>101600</v>
      </c>
      <c r="C60" s="651">
        <f t="shared" si="86"/>
        <v>6.4762876083630794E-2</v>
      </c>
      <c r="D60" s="652"/>
      <c r="E60" s="652"/>
      <c r="F60" s="652"/>
      <c r="G60" s="652"/>
      <c r="H60" s="765">
        <v>15240</v>
      </c>
      <c r="I60" s="765">
        <v>15240</v>
      </c>
      <c r="J60" s="765">
        <v>10160.000000000004</v>
      </c>
      <c r="K60" s="765">
        <v>10159.999999999998</v>
      </c>
      <c r="L60" s="765">
        <v>10159.999999999998</v>
      </c>
      <c r="M60" s="765">
        <v>10159.999999999998</v>
      </c>
      <c r="N60" s="765">
        <v>10160.000000000009</v>
      </c>
      <c r="O60" s="765">
        <v>10159.999999999998</v>
      </c>
      <c r="P60" s="765">
        <v>10159.999999999998</v>
      </c>
      <c r="Q60" s="765"/>
      <c r="R60" s="765"/>
      <c r="S60" s="765"/>
    </row>
    <row r="61" spans="1:19" s="625" customFormat="1" ht="14" customHeight="1">
      <c r="A61" s="629" t="s">
        <v>50</v>
      </c>
      <c r="B61" s="769">
        <v>10000</v>
      </c>
      <c r="C61" s="651">
        <f t="shared" si="86"/>
        <v>6.3742988271290159E-3</v>
      </c>
      <c r="D61" s="652"/>
      <c r="E61" s="652"/>
      <c r="F61" s="652"/>
      <c r="G61" s="652"/>
      <c r="H61" s="765">
        <v>1500</v>
      </c>
      <c r="I61" s="765">
        <v>1500</v>
      </c>
      <c r="J61" s="765">
        <v>1000.0000000000003</v>
      </c>
      <c r="K61" s="765">
        <v>999.99999999999977</v>
      </c>
      <c r="L61" s="765">
        <v>999.99999999999977</v>
      </c>
      <c r="M61" s="765">
        <v>999.99999999999977</v>
      </c>
      <c r="N61" s="765">
        <v>1000.0000000000009</v>
      </c>
      <c r="O61" s="765">
        <v>999.99999999999977</v>
      </c>
      <c r="P61" s="765">
        <v>999.99999999999977</v>
      </c>
      <c r="Q61" s="765"/>
      <c r="R61" s="765"/>
      <c r="S61" s="765"/>
    </row>
    <row r="62" spans="1:19" s="625" customFormat="1" ht="14" customHeight="1">
      <c r="A62" s="629" t="s">
        <v>51</v>
      </c>
      <c r="B62" s="769">
        <v>140700</v>
      </c>
      <c r="C62" s="651">
        <f t="shared" si="86"/>
        <v>8.9686384497705246E-2</v>
      </c>
      <c r="D62" s="652"/>
      <c r="E62" s="652"/>
      <c r="F62" s="652"/>
      <c r="G62" s="652"/>
      <c r="H62" s="765">
        <v>21105</v>
      </c>
      <c r="I62" s="765">
        <v>21105</v>
      </c>
      <c r="J62" s="765">
        <v>14070.000000000005</v>
      </c>
      <c r="K62" s="765">
        <v>14069.999999999996</v>
      </c>
      <c r="L62" s="765">
        <v>14069.999999999996</v>
      </c>
      <c r="M62" s="765">
        <v>14069.999999999996</v>
      </c>
      <c r="N62" s="765">
        <v>14070.000000000013</v>
      </c>
      <c r="O62" s="765">
        <v>14069.999999999996</v>
      </c>
      <c r="P62" s="765">
        <v>14069.999999999996</v>
      </c>
      <c r="Q62" s="765"/>
      <c r="R62" s="765"/>
      <c r="S62" s="765"/>
    </row>
    <row r="63" spans="1:19" s="625" customFormat="1" ht="14" customHeight="1">
      <c r="A63" s="629" t="s">
        <v>2226</v>
      </c>
      <c r="B63" s="769">
        <v>250000</v>
      </c>
      <c r="C63" s="651">
        <f t="shared" si="86"/>
        <v>0.15935747067822539</v>
      </c>
      <c r="D63" s="652"/>
      <c r="E63" s="652"/>
      <c r="F63" s="652"/>
      <c r="G63" s="652"/>
      <c r="H63" s="765">
        <v>37500</v>
      </c>
      <c r="I63" s="765">
        <v>37500</v>
      </c>
      <c r="J63" s="765">
        <v>25000.000000000007</v>
      </c>
      <c r="K63" s="765">
        <v>24999.999999999993</v>
      </c>
      <c r="L63" s="765">
        <v>24999.999999999993</v>
      </c>
      <c r="M63" s="765">
        <v>24999.999999999993</v>
      </c>
      <c r="N63" s="765">
        <v>25000.000000000022</v>
      </c>
      <c r="O63" s="765">
        <v>24999.999999999993</v>
      </c>
      <c r="P63" s="765">
        <v>24999.999999999993</v>
      </c>
      <c r="Q63" s="765"/>
      <c r="R63" s="765"/>
      <c r="S63" s="765"/>
    </row>
    <row r="64" spans="1:19" s="625" customFormat="1" ht="14" customHeight="1">
      <c r="A64" s="631" t="s">
        <v>52</v>
      </c>
      <c r="B64" s="770">
        <f>SUM(B59:B63)</f>
        <v>1568800</v>
      </c>
      <c r="C64" s="653">
        <f t="shared" si="86"/>
        <v>1</v>
      </c>
      <c r="D64" s="653"/>
      <c r="E64" s="653"/>
      <c r="F64" s="653"/>
      <c r="G64" s="653"/>
      <c r="H64" s="766">
        <f>SUM(H59:H63)</f>
        <v>235320</v>
      </c>
      <c r="I64" s="766">
        <f t="shared" ref="I64:S64" si="87">SUM(I59:I63)</f>
        <v>235320</v>
      </c>
      <c r="J64" s="766">
        <f t="shared" si="87"/>
        <v>156880.00000000003</v>
      </c>
      <c r="K64" s="766">
        <f t="shared" si="87"/>
        <v>156879.99999999997</v>
      </c>
      <c r="L64" s="766">
        <f t="shared" si="87"/>
        <v>156879.99999999997</v>
      </c>
      <c r="M64" s="766">
        <f t="shared" si="87"/>
        <v>156879.99999999997</v>
      </c>
      <c r="N64" s="766">
        <f t="shared" si="87"/>
        <v>156880.00000000015</v>
      </c>
      <c r="O64" s="766">
        <f t="shared" si="87"/>
        <v>156879.99999999997</v>
      </c>
      <c r="P64" s="766">
        <f t="shared" si="87"/>
        <v>156879.99999999997</v>
      </c>
      <c r="Q64" s="766">
        <f t="shared" si="87"/>
        <v>0</v>
      </c>
      <c r="R64" s="766">
        <f t="shared" si="87"/>
        <v>0</v>
      </c>
      <c r="S64" s="766">
        <f t="shared" si="87"/>
        <v>0</v>
      </c>
    </row>
    <row r="65" spans="1:21">
      <c r="P65" s="644" t="s">
        <v>561</v>
      </c>
    </row>
    <row r="66" spans="1:21" s="654" customFormat="1" ht="16.149999999999999">
      <c r="A66" s="613" t="s">
        <v>562</v>
      </c>
      <c r="C66" s="655"/>
      <c r="D66" s="655"/>
      <c r="E66" s="655"/>
      <c r="F66" s="655"/>
      <c r="G66" s="655"/>
      <c r="H66" s="656">
        <v>12</v>
      </c>
      <c r="I66" s="656">
        <v>11</v>
      </c>
      <c r="J66" s="656">
        <v>10</v>
      </c>
      <c r="K66" s="656">
        <v>9</v>
      </c>
      <c r="L66" s="656">
        <v>8</v>
      </c>
      <c r="M66" s="656">
        <v>7</v>
      </c>
      <c r="N66" s="656">
        <v>6</v>
      </c>
      <c r="O66" s="656">
        <v>5</v>
      </c>
      <c r="P66" s="656">
        <v>4</v>
      </c>
      <c r="Q66" s="656">
        <v>3</v>
      </c>
      <c r="R66" s="656">
        <v>2</v>
      </c>
      <c r="S66" s="656">
        <v>1</v>
      </c>
    </row>
    <row r="67" spans="1:21" s="620" customFormat="1" ht="14" customHeight="1">
      <c r="A67" s="2576" t="s">
        <v>32</v>
      </c>
      <c r="B67" s="2578" t="s">
        <v>2079</v>
      </c>
      <c r="C67" s="2579"/>
      <c r="D67" s="657"/>
      <c r="E67" s="657"/>
      <c r="F67" s="657"/>
      <c r="G67" s="657"/>
      <c r="H67" s="619" t="s">
        <v>70</v>
      </c>
      <c r="I67" s="619" t="s">
        <v>34</v>
      </c>
      <c r="J67" s="619" t="s">
        <v>35</v>
      </c>
      <c r="K67" s="619" t="s">
        <v>36</v>
      </c>
      <c r="L67" s="619" t="s">
        <v>37</v>
      </c>
      <c r="M67" s="619" t="s">
        <v>38</v>
      </c>
      <c r="N67" s="619" t="s">
        <v>39</v>
      </c>
      <c r="O67" s="619" t="s">
        <v>40</v>
      </c>
      <c r="P67" s="619" t="s">
        <v>41</v>
      </c>
      <c r="Q67" s="619" t="s">
        <v>42</v>
      </c>
      <c r="R67" s="619" t="s">
        <v>67</v>
      </c>
      <c r="S67" s="619" t="s">
        <v>68</v>
      </c>
    </row>
    <row r="68" spans="1:21" s="620" customFormat="1" ht="14" customHeight="1">
      <c r="A68" s="2577"/>
      <c r="B68" s="618" t="s">
        <v>56</v>
      </c>
      <c r="C68" s="621" t="s">
        <v>57</v>
      </c>
      <c r="D68" s="621"/>
      <c r="E68" s="621"/>
      <c r="F68" s="621"/>
      <c r="G68" s="621"/>
      <c r="H68" s="619" t="s">
        <v>71</v>
      </c>
      <c r="I68" s="619" t="s">
        <v>71</v>
      </c>
      <c r="J68" s="619" t="s">
        <v>71</v>
      </c>
      <c r="K68" s="619" t="s">
        <v>71</v>
      </c>
      <c r="L68" s="619" t="s">
        <v>71</v>
      </c>
      <c r="M68" s="619" t="s">
        <v>71</v>
      </c>
      <c r="N68" s="619" t="s">
        <v>71</v>
      </c>
      <c r="O68" s="619" t="s">
        <v>71</v>
      </c>
      <c r="P68" s="619" t="s">
        <v>71</v>
      </c>
      <c r="Q68" s="619" t="s">
        <v>71</v>
      </c>
      <c r="R68" s="619" t="s">
        <v>71</v>
      </c>
      <c r="S68" s="619" t="s">
        <v>71</v>
      </c>
    </row>
    <row r="69" spans="1:21" s="625" customFormat="1" ht="14" customHeight="1">
      <c r="A69" s="629" t="s">
        <v>48</v>
      </c>
      <c r="B69" s="773">
        <f>SUM(H69:S69)</f>
        <v>373275</v>
      </c>
      <c r="C69" s="651">
        <v>0.35</v>
      </c>
      <c r="D69" s="652"/>
      <c r="E69" s="652"/>
      <c r="F69" s="652"/>
      <c r="G69" s="652"/>
      <c r="H69" s="765">
        <f t="shared" ref="H69:S69" si="88">(SUM(H59)/H$66*$C69)+G69</f>
        <v>4665.9375</v>
      </c>
      <c r="I69" s="765">
        <f t="shared" si="88"/>
        <v>9756.051136363636</v>
      </c>
      <c r="J69" s="765">
        <f t="shared" si="88"/>
        <v>13488.801136363636</v>
      </c>
      <c r="K69" s="765">
        <f t="shared" si="88"/>
        <v>17636.301136363632</v>
      </c>
      <c r="L69" s="765">
        <f t="shared" si="88"/>
        <v>22302.238636363632</v>
      </c>
      <c r="M69" s="765">
        <f t="shared" si="88"/>
        <v>27634.738636363632</v>
      </c>
      <c r="N69" s="765">
        <f t="shared" si="88"/>
        <v>33855.98863636364</v>
      </c>
      <c r="O69" s="765">
        <f t="shared" si="88"/>
        <v>41321.48863636364</v>
      </c>
      <c r="P69" s="765">
        <f t="shared" si="88"/>
        <v>50653.363636363632</v>
      </c>
      <c r="Q69" s="765">
        <f t="shared" si="88"/>
        <v>50653.363636363632</v>
      </c>
      <c r="R69" s="765">
        <f t="shared" si="88"/>
        <v>50653.363636363632</v>
      </c>
      <c r="S69" s="765">
        <f t="shared" si="88"/>
        <v>50653.363636363632</v>
      </c>
      <c r="U69" s="658"/>
    </row>
    <row r="70" spans="1:21" s="625" customFormat="1" ht="14" customHeight="1">
      <c r="A70" s="629" t="s">
        <v>58</v>
      </c>
      <c r="B70" s="773">
        <f>SUM(H70:S70)</f>
        <v>35560</v>
      </c>
      <c r="C70" s="651">
        <v>0.35</v>
      </c>
      <c r="D70" s="652"/>
      <c r="E70" s="652"/>
      <c r="F70" s="652"/>
      <c r="G70" s="652"/>
      <c r="H70" s="765">
        <f t="shared" ref="H70:S70" si="89">(SUM(H60)/H$66*$C70)+G70</f>
        <v>444.5</v>
      </c>
      <c r="I70" s="765">
        <f t="shared" si="89"/>
        <v>929.40909090909088</v>
      </c>
      <c r="J70" s="765">
        <f t="shared" si="89"/>
        <v>1285.0090909090909</v>
      </c>
      <c r="K70" s="765">
        <f t="shared" si="89"/>
        <v>1680.120202020202</v>
      </c>
      <c r="L70" s="765">
        <f t="shared" si="89"/>
        <v>2124.6202020202018</v>
      </c>
      <c r="M70" s="765">
        <f t="shared" si="89"/>
        <v>2632.6202020202018</v>
      </c>
      <c r="N70" s="765">
        <f t="shared" si="89"/>
        <v>3225.2868686868687</v>
      </c>
      <c r="O70" s="765">
        <f t="shared" si="89"/>
        <v>3936.4868686868685</v>
      </c>
      <c r="P70" s="765">
        <f t="shared" si="89"/>
        <v>4825.4868686868685</v>
      </c>
      <c r="Q70" s="765">
        <f t="shared" si="89"/>
        <v>4825.4868686868685</v>
      </c>
      <c r="R70" s="765">
        <f t="shared" si="89"/>
        <v>4825.4868686868685</v>
      </c>
      <c r="S70" s="765">
        <f t="shared" si="89"/>
        <v>4825.4868686868685</v>
      </c>
      <c r="U70" s="658"/>
    </row>
    <row r="71" spans="1:21" s="625" customFormat="1" ht="14" customHeight="1">
      <c r="A71" s="629" t="s">
        <v>59</v>
      </c>
      <c r="B71" s="773">
        <f>SUM(H71:S71)</f>
        <v>3499.9999999999991</v>
      </c>
      <c r="C71" s="651">
        <v>0.35</v>
      </c>
      <c r="D71" s="652"/>
      <c r="E71" s="652"/>
      <c r="F71" s="652"/>
      <c r="G71" s="652"/>
      <c r="H71" s="765">
        <f t="shared" ref="H71" si="90">(SUM(H61)/H$66*$C71)+G71</f>
        <v>43.75</v>
      </c>
      <c r="I71" s="765">
        <f t="shared" ref="I71:S71" si="91">(SUM(I61)/I$66*$C71)+H71</f>
        <v>91.47727272727272</v>
      </c>
      <c r="J71" s="765">
        <f t="shared" si="91"/>
        <v>126.47727272727272</v>
      </c>
      <c r="K71" s="765">
        <f t="shared" si="91"/>
        <v>165.36616161616161</v>
      </c>
      <c r="L71" s="765">
        <f t="shared" si="91"/>
        <v>209.11616161616161</v>
      </c>
      <c r="M71" s="765">
        <f t="shared" si="91"/>
        <v>259.11616161616161</v>
      </c>
      <c r="N71" s="765">
        <f t="shared" si="91"/>
        <v>317.44949494949498</v>
      </c>
      <c r="O71" s="765">
        <f t="shared" si="91"/>
        <v>387.44949494949492</v>
      </c>
      <c r="P71" s="765">
        <f t="shared" si="91"/>
        <v>474.94949494949492</v>
      </c>
      <c r="Q71" s="765">
        <f t="shared" si="91"/>
        <v>474.94949494949492</v>
      </c>
      <c r="R71" s="765">
        <f t="shared" si="91"/>
        <v>474.94949494949492</v>
      </c>
      <c r="S71" s="765">
        <f t="shared" si="91"/>
        <v>474.94949494949492</v>
      </c>
      <c r="U71" s="658"/>
    </row>
    <row r="72" spans="1:21" s="625" customFormat="1" ht="14" customHeight="1">
      <c r="A72" s="629" t="s">
        <v>51</v>
      </c>
      <c r="B72" s="773">
        <f>SUM(H72:S72)</f>
        <v>49245.000000000015</v>
      </c>
      <c r="C72" s="651">
        <v>0.35</v>
      </c>
      <c r="D72" s="652"/>
      <c r="E72" s="652"/>
      <c r="F72" s="652"/>
      <c r="G72" s="652"/>
      <c r="H72" s="765">
        <f t="shared" ref="H72" si="92">(SUM(H62)/H$66*$C72)+G72</f>
        <v>615.5625</v>
      </c>
      <c r="I72" s="765">
        <f t="shared" ref="I72:S72" si="93">(SUM(I62)/I$66*$C72)+H72</f>
        <v>1287.0852272727273</v>
      </c>
      <c r="J72" s="765">
        <f t="shared" si="93"/>
        <v>1779.5352272727273</v>
      </c>
      <c r="K72" s="765">
        <f t="shared" si="93"/>
        <v>2326.7018939393938</v>
      </c>
      <c r="L72" s="765">
        <f t="shared" si="93"/>
        <v>2942.2643939393938</v>
      </c>
      <c r="M72" s="765">
        <f t="shared" si="93"/>
        <v>3645.7643939393938</v>
      </c>
      <c r="N72" s="765">
        <f t="shared" si="93"/>
        <v>4466.5143939393947</v>
      </c>
      <c r="O72" s="765">
        <f t="shared" si="93"/>
        <v>5451.4143939393944</v>
      </c>
      <c r="P72" s="765">
        <f t="shared" si="93"/>
        <v>6682.5393939393944</v>
      </c>
      <c r="Q72" s="765">
        <f t="shared" si="93"/>
        <v>6682.5393939393944</v>
      </c>
      <c r="R72" s="765">
        <f t="shared" si="93"/>
        <v>6682.5393939393944</v>
      </c>
      <c r="S72" s="765">
        <f t="shared" si="93"/>
        <v>6682.5393939393944</v>
      </c>
      <c r="U72" s="658"/>
    </row>
    <row r="73" spans="1:21" s="625" customFormat="1" ht="14" customHeight="1">
      <c r="A73" s="629" t="s">
        <v>2226</v>
      </c>
      <c r="B73" s="773">
        <f>SUM(H73:S73)</f>
        <v>87499.999999999985</v>
      </c>
      <c r="C73" s="651">
        <v>0.35</v>
      </c>
      <c r="D73" s="652"/>
      <c r="E73" s="652"/>
      <c r="F73" s="652"/>
      <c r="G73" s="652"/>
      <c r="H73" s="765">
        <f t="shared" ref="H73" si="94">(SUM(H63)/H$66*$C73)+G73</f>
        <v>1093.75</v>
      </c>
      <c r="I73" s="765">
        <f t="shared" ref="I73:S73" si="95">(SUM(I63)/I$66*$C73)+H73</f>
        <v>2286.931818181818</v>
      </c>
      <c r="J73" s="765">
        <f t="shared" si="95"/>
        <v>3161.931818181818</v>
      </c>
      <c r="K73" s="765">
        <f t="shared" si="95"/>
        <v>4134.1540404040397</v>
      </c>
      <c r="L73" s="765">
        <f t="shared" si="95"/>
        <v>5227.9040404040388</v>
      </c>
      <c r="M73" s="765">
        <f t="shared" si="95"/>
        <v>6477.9040404040388</v>
      </c>
      <c r="N73" s="765">
        <f t="shared" si="95"/>
        <v>7936.2373737373737</v>
      </c>
      <c r="O73" s="765">
        <f t="shared" si="95"/>
        <v>9686.2373737373728</v>
      </c>
      <c r="P73" s="765">
        <f t="shared" si="95"/>
        <v>11873.737373737371</v>
      </c>
      <c r="Q73" s="765">
        <f t="shared" si="95"/>
        <v>11873.737373737371</v>
      </c>
      <c r="R73" s="765">
        <f t="shared" si="95"/>
        <v>11873.737373737371</v>
      </c>
      <c r="S73" s="765">
        <f t="shared" si="95"/>
        <v>11873.737373737371</v>
      </c>
      <c r="U73" s="658"/>
    </row>
    <row r="74" spans="1:21" s="625" customFormat="1" ht="14" customHeight="1">
      <c r="A74" s="631" t="s">
        <v>60</v>
      </c>
      <c r="B74" s="770">
        <f>SUM(B69:B73)</f>
        <v>549080</v>
      </c>
      <c r="C74" s="653"/>
      <c r="D74" s="653"/>
      <c r="E74" s="653"/>
      <c r="F74" s="653"/>
      <c r="G74" s="653"/>
      <c r="H74" s="766">
        <f>SUM(H69:H73)</f>
        <v>6863.5</v>
      </c>
      <c r="I74" s="766">
        <f t="shared" ref="I74:S74" si="96">SUM(I69:I73)</f>
        <v>14350.954545454544</v>
      </c>
      <c r="J74" s="766">
        <f t="shared" si="96"/>
        <v>19841.754545454547</v>
      </c>
      <c r="K74" s="766">
        <f t="shared" si="96"/>
        <v>25942.64343434343</v>
      </c>
      <c r="L74" s="766">
        <f t="shared" si="96"/>
        <v>32806.14343434343</v>
      </c>
      <c r="M74" s="766">
        <f t="shared" si="96"/>
        <v>40650.143434343438</v>
      </c>
      <c r="N74" s="766">
        <f t="shared" si="96"/>
        <v>49801.476767676773</v>
      </c>
      <c r="O74" s="766">
        <f t="shared" si="96"/>
        <v>60783.076767676772</v>
      </c>
      <c r="P74" s="766">
        <f t="shared" si="96"/>
        <v>74510.076767676772</v>
      </c>
      <c r="Q74" s="766">
        <f t="shared" si="96"/>
        <v>74510.076767676772</v>
      </c>
      <c r="R74" s="766">
        <f t="shared" si="96"/>
        <v>74510.076767676772</v>
      </c>
      <c r="S74" s="766">
        <f t="shared" si="96"/>
        <v>74510.076767676772</v>
      </c>
    </row>
    <row r="75" spans="1:21" ht="13.15">
      <c r="A75" s="644" t="s">
        <v>1844</v>
      </c>
      <c r="H75" s="1461"/>
      <c r="I75" s="1461"/>
      <c r="J75" s="1461"/>
      <c r="K75" s="1461"/>
      <c r="L75" s="1461"/>
      <c r="M75" s="1461"/>
      <c r="N75" s="1461"/>
      <c r="O75" s="1461"/>
      <c r="P75" s="1461"/>
      <c r="Q75" s="1461"/>
      <c r="R75" s="1461"/>
      <c r="S75" s="1461"/>
    </row>
    <row r="76" spans="1:21">
      <c r="B76" s="659">
        <f>B74/B64</f>
        <v>0.35</v>
      </c>
      <c r="H76" s="1462"/>
      <c r="I76" s="1462"/>
      <c r="J76" s="1462"/>
      <c r="K76" s="1462"/>
      <c r="L76" s="1462"/>
      <c r="M76" s="1462"/>
      <c r="N76" s="1462"/>
      <c r="O76" s="1462"/>
      <c r="P76" s="1462"/>
      <c r="Q76" s="1462"/>
      <c r="R76" s="1462"/>
      <c r="S76" s="1462"/>
    </row>
    <row r="77" spans="1:21" s="654" customFormat="1" ht="16.149999999999999">
      <c r="A77" s="613" t="s">
        <v>2206</v>
      </c>
      <c r="C77" s="655"/>
      <c r="D77" s="655"/>
      <c r="E77" s="655"/>
      <c r="F77" s="655"/>
      <c r="G77" s="655"/>
      <c r="H77" s="660"/>
      <c r="I77" s="660"/>
      <c r="J77" s="660"/>
      <c r="K77" s="660"/>
      <c r="L77" s="660"/>
      <c r="M77" s="660"/>
      <c r="N77" s="660"/>
      <c r="O77" s="660"/>
      <c r="P77" s="660"/>
      <c r="Q77" s="660"/>
      <c r="R77" s="617"/>
      <c r="S77" s="617"/>
    </row>
    <row r="78" spans="1:21" s="620" customFormat="1" ht="14" customHeight="1">
      <c r="A78" s="2576" t="s">
        <v>32</v>
      </c>
      <c r="B78" s="2575" t="s">
        <v>2207</v>
      </c>
      <c r="C78" s="2575"/>
      <c r="D78" s="2575" t="s">
        <v>2208</v>
      </c>
      <c r="E78" s="2575"/>
      <c r="F78" s="2575" t="s">
        <v>2209</v>
      </c>
      <c r="G78" s="2575"/>
      <c r="H78" s="619" t="s">
        <v>53</v>
      </c>
      <c r="I78" s="619" t="s">
        <v>34</v>
      </c>
      <c r="J78" s="619" t="s">
        <v>35</v>
      </c>
      <c r="K78" s="619" t="s">
        <v>36</v>
      </c>
      <c r="L78" s="619" t="s">
        <v>37</v>
      </c>
      <c r="M78" s="619" t="s">
        <v>38</v>
      </c>
      <c r="N78" s="619" t="s">
        <v>39</v>
      </c>
      <c r="O78" s="619" t="s">
        <v>40</v>
      </c>
      <c r="P78" s="619" t="s">
        <v>41</v>
      </c>
      <c r="Q78" s="619" t="s">
        <v>42</v>
      </c>
      <c r="R78" s="619" t="s">
        <v>54</v>
      </c>
      <c r="S78" s="619" t="s">
        <v>55</v>
      </c>
    </row>
    <row r="79" spans="1:21" s="620" customFormat="1" ht="14" customHeight="1">
      <c r="A79" s="2577"/>
      <c r="B79" s="618" t="s">
        <v>454</v>
      </c>
      <c r="C79" s="621" t="s">
        <v>455</v>
      </c>
      <c r="D79" s="618" t="s">
        <v>0</v>
      </c>
      <c r="E79" s="621" t="s">
        <v>1</v>
      </c>
      <c r="F79" s="618" t="s">
        <v>454</v>
      </c>
      <c r="G79" s="621" t="s">
        <v>455</v>
      </c>
      <c r="H79" s="619" t="s">
        <v>56</v>
      </c>
      <c r="I79" s="619" t="s">
        <v>56</v>
      </c>
      <c r="J79" s="619" t="s">
        <v>56</v>
      </c>
      <c r="K79" s="619" t="s">
        <v>56</v>
      </c>
      <c r="L79" s="619" t="s">
        <v>56</v>
      </c>
      <c r="M79" s="619" t="s">
        <v>56</v>
      </c>
      <c r="N79" s="619" t="s">
        <v>56</v>
      </c>
      <c r="O79" s="619" t="s">
        <v>56</v>
      </c>
      <c r="P79" s="619" t="s">
        <v>56</v>
      </c>
      <c r="Q79" s="619" t="s">
        <v>56</v>
      </c>
      <c r="R79" s="619" t="s">
        <v>56</v>
      </c>
      <c r="S79" s="619" t="s">
        <v>56</v>
      </c>
    </row>
    <row r="80" spans="1:21" s="625" customFormat="1" ht="14" customHeight="1">
      <c r="A80" s="622" t="s">
        <v>2</v>
      </c>
      <c r="B80" s="767">
        <f>SUM(B81:B84)</f>
        <v>104614072.62394683</v>
      </c>
      <c r="C80" s="623">
        <f>B80/B$80</f>
        <v>1</v>
      </c>
      <c r="D80" s="757">
        <f>J80</f>
        <v>9209491.6891023219</v>
      </c>
      <c r="E80" s="623">
        <f>D80/D$80</f>
        <v>1</v>
      </c>
      <c r="F80" s="767">
        <f>SUM(H80:J80)</f>
        <v>26299701.78803562</v>
      </c>
      <c r="G80" s="623">
        <f>F80/F$80</f>
        <v>1</v>
      </c>
      <c r="H80" s="757">
        <f t="shared" ref="H80" si="97">SUM(H81:H84)</f>
        <v>8200673.1955046123</v>
      </c>
      <c r="I80" s="757">
        <f t="shared" ref="I80" si="98">SUM(I81:I84)</f>
        <v>8889536.9034286849</v>
      </c>
      <c r="J80" s="757">
        <f t="shared" ref="J80" si="99">SUM(J81:J84)</f>
        <v>9209491.6891023219</v>
      </c>
      <c r="K80" s="757">
        <f t="shared" ref="K80" si="100">SUM(K81:K84)</f>
        <v>8543837.1405693032</v>
      </c>
      <c r="L80" s="757">
        <f t="shared" ref="L80" si="101">SUM(L81:L84)</f>
        <v>7186028.7974741235</v>
      </c>
      <c r="M80" s="757">
        <f t="shared" ref="M80" si="102">SUM(M81:M84)</f>
        <v>8889304.6177070867</v>
      </c>
      <c r="N80" s="757">
        <f t="shared" ref="N80" si="103">SUM(N81:N84)</f>
        <v>9603975.7627761047</v>
      </c>
      <c r="O80" s="757">
        <f t="shared" ref="O80" si="104">SUM(O81:O84)</f>
        <v>9249341.9034479167</v>
      </c>
      <c r="P80" s="757">
        <f t="shared" ref="P80" si="105">SUM(P81:P84)</f>
        <v>8537346.4879365023</v>
      </c>
      <c r="Q80" s="757">
        <f t="shared" ref="Q80" si="106">SUM(Q81:Q84)</f>
        <v>8894883.5717790835</v>
      </c>
      <c r="R80" s="757">
        <f t="shared" ref="R80" si="107">SUM(R81:R84)</f>
        <v>8544902.4042869043</v>
      </c>
      <c r="S80" s="757">
        <f t="shared" ref="S80" si="108">SUM(S81:S84)</f>
        <v>8864750.1499341875</v>
      </c>
    </row>
    <row r="81" spans="1:19" s="625" customFormat="1" ht="14" customHeight="1">
      <c r="A81" s="626" t="s">
        <v>763</v>
      </c>
      <c r="B81" s="768">
        <f>SUM(H81:S81)</f>
        <v>103134645.14176001</v>
      </c>
      <c r="C81" s="628">
        <f t="shared" ref="C81:E107" si="109">B81/B$80</f>
        <v>0.98585823642001891</v>
      </c>
      <c r="D81" s="758">
        <f t="shared" ref="D81:D107" si="110">J81</f>
        <v>9082515.8467200007</v>
      </c>
      <c r="E81" s="628">
        <f t="shared" si="109"/>
        <v>0.98621250263653826</v>
      </c>
      <c r="F81" s="768">
        <f t="shared" ref="F81:F107" si="111">SUM(H81:J81)</f>
        <v>25927072.940159999</v>
      </c>
      <c r="G81" s="628">
        <f t="shared" ref="G81" si="112">F81/F$80</f>
        <v>0.98583144208710616</v>
      </c>
      <c r="H81" s="758">
        <f>H28</f>
        <v>8077001.8711999971</v>
      </c>
      <c r="I81" s="758">
        <f t="shared" ref="I81:S81" si="113">I28</f>
        <v>8767555.2222400028</v>
      </c>
      <c r="J81" s="758">
        <f t="shared" si="113"/>
        <v>9082515.8467200007</v>
      </c>
      <c r="K81" s="758">
        <f t="shared" si="113"/>
        <v>8419651.0940799993</v>
      </c>
      <c r="L81" s="758">
        <f t="shared" si="113"/>
        <v>7075977.9230399989</v>
      </c>
      <c r="M81" s="758">
        <f t="shared" si="113"/>
        <v>8767755.4820800032</v>
      </c>
      <c r="N81" s="758">
        <f t="shared" si="113"/>
        <v>9478919.214560004</v>
      </c>
      <c r="O81" s="758">
        <f t="shared" si="113"/>
        <v>9126370.9961600006</v>
      </c>
      <c r="P81" s="758">
        <f t="shared" si="113"/>
        <v>8419649.7707199976</v>
      </c>
      <c r="Q81" s="758">
        <f t="shared" si="113"/>
        <v>8767656.2881600019</v>
      </c>
      <c r="R81" s="758">
        <f t="shared" si="113"/>
        <v>8419750.8366399985</v>
      </c>
      <c r="S81" s="758">
        <f t="shared" si="113"/>
        <v>8731840.5961600039</v>
      </c>
    </row>
    <row r="82" spans="1:19" s="625" customFormat="1" ht="14" customHeight="1">
      <c r="A82" s="629" t="s">
        <v>764</v>
      </c>
      <c r="B82" s="769">
        <f>SUM(H82:S82)</f>
        <v>1076845.61904</v>
      </c>
      <c r="C82" s="630">
        <f t="shared" ref="C82:C84" si="114">B82/B$80</f>
        <v>1.029350633266048E-2</v>
      </c>
      <c r="D82" s="758">
        <f t="shared" si="110"/>
        <v>92084.602559999999</v>
      </c>
      <c r="E82" s="630">
        <f t="shared" ref="E82:E84" si="115">D82/D$80</f>
        <v>9.9988800325390998E-3</v>
      </c>
      <c r="F82" s="769">
        <f t="shared" si="111"/>
        <v>272520.22080000001</v>
      </c>
      <c r="G82" s="630">
        <f t="shared" ref="G82:G84" si="116">F82/F$80</f>
        <v>1.036210307616401E-2</v>
      </c>
      <c r="H82" s="758">
        <f t="shared" ref="H82:S82" si="117">H29</f>
        <v>92223.875360000005</v>
      </c>
      <c r="I82" s="758">
        <f t="shared" si="117"/>
        <v>88211.742879999991</v>
      </c>
      <c r="J82" s="758">
        <f t="shared" si="117"/>
        <v>92084.602559999999</v>
      </c>
      <c r="K82" s="758">
        <f t="shared" si="117"/>
        <v>91612.143519999998</v>
      </c>
      <c r="L82" s="758">
        <f t="shared" si="117"/>
        <v>82233.956479999993</v>
      </c>
      <c r="M82" s="758">
        <f t="shared" si="117"/>
        <v>87747.092000000004</v>
      </c>
      <c r="N82" s="758">
        <f t="shared" si="117"/>
        <v>89478.925759999998</v>
      </c>
      <c r="O82" s="758">
        <f t="shared" si="117"/>
        <v>88599.773119999998</v>
      </c>
      <c r="P82" s="758">
        <f t="shared" si="117"/>
        <v>85122.735039999985</v>
      </c>
      <c r="Q82" s="758">
        <f t="shared" si="117"/>
        <v>93441.169440000012</v>
      </c>
      <c r="R82" s="758">
        <f t="shared" si="117"/>
        <v>92561.409600000014</v>
      </c>
      <c r="S82" s="758">
        <f t="shared" si="117"/>
        <v>93528.193280000007</v>
      </c>
    </row>
    <row r="83" spans="1:19" s="625" customFormat="1" ht="14" customHeight="1">
      <c r="A83" s="629" t="s">
        <v>765</v>
      </c>
      <c r="B83" s="769">
        <f>SUM(H83:S83)</f>
        <v>741192.22630069614</v>
      </c>
      <c r="C83" s="630">
        <f t="shared" si="114"/>
        <v>7.0850145464180364E-3</v>
      </c>
      <c r="D83" s="758">
        <f t="shared" si="110"/>
        <v>65151.491328401687</v>
      </c>
      <c r="E83" s="630">
        <f t="shared" si="115"/>
        <v>7.0743851591175289E-3</v>
      </c>
      <c r="F83" s="769">
        <f t="shared" si="111"/>
        <v>186647.20846293448</v>
      </c>
      <c r="G83" s="630">
        <f t="shared" si="116"/>
        <v>7.0969325039208194E-3</v>
      </c>
      <c r="H83" s="758">
        <f t="shared" ref="H83:S83" si="118">H30</f>
        <v>58458.80978825967</v>
      </c>
      <c r="I83" s="758">
        <f t="shared" si="118"/>
        <v>63036.90734627311</v>
      </c>
      <c r="J83" s="758">
        <f t="shared" si="118"/>
        <v>65151.491328401687</v>
      </c>
      <c r="K83" s="758">
        <f t="shared" si="118"/>
        <v>60712.321129486554</v>
      </c>
      <c r="L83" s="758">
        <f t="shared" si="118"/>
        <v>51709.065600560047</v>
      </c>
      <c r="M83" s="758">
        <f t="shared" si="118"/>
        <v>63069.012664673108</v>
      </c>
      <c r="N83" s="758">
        <f t="shared" si="118"/>
        <v>67675.512687384238</v>
      </c>
      <c r="O83" s="758">
        <f t="shared" si="118"/>
        <v>65341.496834832746</v>
      </c>
      <c r="P83" s="758">
        <f t="shared" si="118"/>
        <v>60712.400336686558</v>
      </c>
      <c r="Q83" s="758">
        <f t="shared" si="118"/>
        <v>63053.083216673105</v>
      </c>
      <c r="R83" s="758">
        <f t="shared" si="118"/>
        <v>60728.576207086553</v>
      </c>
      <c r="S83" s="758">
        <f t="shared" si="118"/>
        <v>61543.549160378701</v>
      </c>
    </row>
    <row r="84" spans="1:19" s="625" customFormat="1" ht="14" customHeight="1">
      <c r="A84" s="629" t="s">
        <v>1845</v>
      </c>
      <c r="B84" s="769">
        <f>SUM(H84:S84)</f>
        <v>-338610.36315387214</v>
      </c>
      <c r="C84" s="630">
        <f t="shared" si="114"/>
        <v>-3.2367572990974645E-3</v>
      </c>
      <c r="D84" s="758">
        <f t="shared" si="110"/>
        <v>-30260.251506080011</v>
      </c>
      <c r="E84" s="630">
        <f t="shared" si="115"/>
        <v>-3.2857678281948233E-3</v>
      </c>
      <c r="F84" s="769">
        <f t="shared" si="111"/>
        <v>-86538.581387315222</v>
      </c>
      <c r="G84" s="630">
        <f t="shared" si="116"/>
        <v>-3.2904776671910307E-3</v>
      </c>
      <c r="H84" s="758">
        <f t="shared" ref="H84:S84" si="119">H31</f>
        <v>-27011.360843644805</v>
      </c>
      <c r="I84" s="758">
        <f t="shared" si="119"/>
        <v>-29266.969037590407</v>
      </c>
      <c r="J84" s="758">
        <f t="shared" si="119"/>
        <v>-30260.251506080011</v>
      </c>
      <c r="K84" s="758">
        <f t="shared" si="119"/>
        <v>-28138.418160182409</v>
      </c>
      <c r="L84" s="758">
        <f t="shared" si="119"/>
        <v>-23892.147646435202</v>
      </c>
      <c r="M84" s="758">
        <f t="shared" si="119"/>
        <v>-29266.969037590407</v>
      </c>
      <c r="N84" s="758">
        <f t="shared" si="119"/>
        <v>-32097.8902312832</v>
      </c>
      <c r="O84" s="758">
        <f t="shared" si="119"/>
        <v>-30970.3626669152</v>
      </c>
      <c r="P84" s="758">
        <f t="shared" si="119"/>
        <v>-28138.418160182409</v>
      </c>
      <c r="Q84" s="758">
        <f t="shared" si="119"/>
        <v>-29266.969037590407</v>
      </c>
      <c r="R84" s="758">
        <f t="shared" si="119"/>
        <v>-28138.418160182409</v>
      </c>
      <c r="S84" s="758">
        <f t="shared" si="119"/>
        <v>-22162.188666195205</v>
      </c>
    </row>
    <row r="85" spans="1:19" s="625" customFormat="1" ht="14" customHeight="1">
      <c r="A85" s="631" t="s">
        <v>3</v>
      </c>
      <c r="B85" s="770">
        <f>B86+B89+B92</f>
        <v>97651718.195007175</v>
      </c>
      <c r="C85" s="633">
        <f t="shared" si="109"/>
        <v>0.93344724802018719</v>
      </c>
      <c r="D85" s="759">
        <f t="shared" si="110"/>
        <v>8522250.2534105293</v>
      </c>
      <c r="E85" s="633">
        <f t="shared" si="109"/>
        <v>0.92537683306614937</v>
      </c>
      <c r="F85" s="770">
        <f t="shared" si="111"/>
        <v>24407853.167359035</v>
      </c>
      <c r="G85" s="633">
        <f t="shared" ref="G85" si="120">F85/F$80</f>
        <v>0.92806577671777124</v>
      </c>
      <c r="H85" s="759">
        <f>H86+H89+H92</f>
        <v>7657959.3971368419</v>
      </c>
      <c r="I85" s="759">
        <f t="shared" ref="I85" si="121">I86+I89+I92</f>
        <v>8227643.5168116633</v>
      </c>
      <c r="J85" s="759">
        <f t="shared" ref="J85" si="122">J86+J89+J92</f>
        <v>8522250.2534105293</v>
      </c>
      <c r="K85" s="759">
        <f t="shared" ref="K85" si="123">K86+K89+K92</f>
        <v>7940447.0539020607</v>
      </c>
      <c r="L85" s="759">
        <f t="shared" ref="L85" si="124">L86+L89+L92</f>
        <v>6789089.480105401</v>
      </c>
      <c r="M85" s="759">
        <f t="shared" ref="M85" si="125">M86+M89+M92</f>
        <v>8242960.8285509711</v>
      </c>
      <c r="N85" s="759">
        <f t="shared" ref="N85" si="126">N86+N89+N92</f>
        <v>8899805.3987403214</v>
      </c>
      <c r="O85" s="759">
        <f t="shared" ref="O85" si="127">O86+O89+O92</f>
        <v>8578190.3103610519</v>
      </c>
      <c r="P85" s="759">
        <f t="shared" ref="P85" si="128">P86+P89+P92</f>
        <v>7955316.0990625909</v>
      </c>
      <c r="Q85" s="759">
        <f t="shared" ref="Q85" si="129">Q86+Q89+Q92</f>
        <v>8370546.5751993936</v>
      </c>
      <c r="R85" s="759">
        <f t="shared" ref="R85" si="130">R86+R89+R92</f>
        <v>8192520.1677919561</v>
      </c>
      <c r="S85" s="759">
        <f t="shared" ref="S85" si="131">S86+S89+S92</f>
        <v>8274989.1139343977</v>
      </c>
    </row>
    <row r="86" spans="1:19" s="625" customFormat="1" ht="14" customHeight="1">
      <c r="A86" s="635" t="s">
        <v>446</v>
      </c>
      <c r="B86" s="771">
        <f>B87-B88</f>
        <v>84123148.514825493</v>
      </c>
      <c r="C86" s="636">
        <f t="shared" si="109"/>
        <v>0.80412841604227125</v>
      </c>
      <c r="D86" s="760">
        <f t="shared" si="110"/>
        <v>7424487.4895177456</v>
      </c>
      <c r="E86" s="636">
        <f t="shared" si="109"/>
        <v>0.80617777182026362</v>
      </c>
      <c r="F86" s="771">
        <f t="shared" si="111"/>
        <v>21226141.179655612</v>
      </c>
      <c r="G86" s="636">
        <f t="shared" ref="G86" si="132">F86/F$80</f>
        <v>0.80708676283591563</v>
      </c>
      <c r="H86" s="760">
        <f t="shared" ref="H86:R86" si="133">H87-H88</f>
        <v>6624994.1522465134</v>
      </c>
      <c r="I86" s="760">
        <f t="shared" si="133"/>
        <v>7176659.5378913516</v>
      </c>
      <c r="J86" s="760">
        <f t="shared" si="133"/>
        <v>7424487.4895177456</v>
      </c>
      <c r="K86" s="760">
        <f t="shared" si="133"/>
        <v>6882659.7285122424</v>
      </c>
      <c r="L86" s="760">
        <f t="shared" si="133"/>
        <v>5782417.2623929679</v>
      </c>
      <c r="M86" s="760">
        <f t="shared" si="133"/>
        <v>7151359.4692623904</v>
      </c>
      <c r="N86" s="760">
        <f t="shared" si="133"/>
        <v>7723395.974135831</v>
      </c>
      <c r="O86" s="760">
        <f t="shared" si="133"/>
        <v>7429043.0340266405</v>
      </c>
      <c r="P86" s="760">
        <f t="shared" si="133"/>
        <v>6844739.1752590528</v>
      </c>
      <c r="Q86" s="760">
        <f t="shared" si="133"/>
        <v>7131450.0531858495</v>
      </c>
      <c r="R86" s="760">
        <f t="shared" si="133"/>
        <v>6849911.1599539919</v>
      </c>
      <c r="S86" s="760">
        <f>S87-S88</f>
        <v>7102031.4784409096</v>
      </c>
    </row>
    <row r="87" spans="1:19" s="625" customFormat="1" ht="14" customHeight="1">
      <c r="A87" s="629" t="s">
        <v>463</v>
      </c>
      <c r="B87" s="769">
        <f>SUM(H87:S87)</f>
        <v>84123148.514825493</v>
      </c>
      <c r="C87" s="638">
        <f t="shared" si="109"/>
        <v>0.80412841604227125</v>
      </c>
      <c r="D87" s="761">
        <f t="shared" si="110"/>
        <v>7424487.4895177456</v>
      </c>
      <c r="E87" s="638">
        <f t="shared" si="109"/>
        <v>0.80617777182026362</v>
      </c>
      <c r="F87" s="769">
        <f t="shared" si="111"/>
        <v>21226141.179655612</v>
      </c>
      <c r="G87" s="638">
        <f t="shared" ref="G87" si="134">F87/F$80</f>
        <v>0.80708676283591563</v>
      </c>
      <c r="H87" s="761">
        <f>H34-H69</f>
        <v>6624994.1522465134</v>
      </c>
      <c r="I87" s="761">
        <f>I34-I69</f>
        <v>7176659.5378913516</v>
      </c>
      <c r="J87" s="761">
        <f>J34-J69</f>
        <v>7424487.4895177456</v>
      </c>
      <c r="K87" s="761">
        <f>K34-K69</f>
        <v>6882659.7285122424</v>
      </c>
      <c r="L87" s="761">
        <f t="shared" ref="L87:S87" si="135">L34-L69</f>
        <v>5782417.2623929679</v>
      </c>
      <c r="M87" s="761">
        <f t="shared" si="135"/>
        <v>7151359.4692623904</v>
      </c>
      <c r="N87" s="761">
        <f t="shared" si="135"/>
        <v>7723395.974135831</v>
      </c>
      <c r="O87" s="761">
        <f t="shared" si="135"/>
        <v>7429043.0340266405</v>
      </c>
      <c r="P87" s="761">
        <f t="shared" si="135"/>
        <v>6844739.1752590528</v>
      </c>
      <c r="Q87" s="761">
        <f t="shared" si="135"/>
        <v>7131450.0531858495</v>
      </c>
      <c r="R87" s="761">
        <f t="shared" si="135"/>
        <v>6849911.1599539919</v>
      </c>
      <c r="S87" s="761">
        <f t="shared" si="135"/>
        <v>7102031.4784409096</v>
      </c>
    </row>
    <row r="88" spans="1:19" s="625" customFormat="1" ht="14" customHeight="1">
      <c r="A88" s="629" t="s">
        <v>512</v>
      </c>
      <c r="B88" s="769">
        <f>SUM(H88:S88)</f>
        <v>0</v>
      </c>
      <c r="C88" s="638">
        <f t="shared" si="109"/>
        <v>0</v>
      </c>
      <c r="D88" s="761">
        <f t="shared" si="110"/>
        <v>0</v>
      </c>
      <c r="E88" s="638">
        <f t="shared" si="109"/>
        <v>0</v>
      </c>
      <c r="F88" s="769">
        <f t="shared" si="111"/>
        <v>0</v>
      </c>
      <c r="G88" s="638">
        <f t="shared" ref="G88" si="136">F88/F$80</f>
        <v>0</v>
      </c>
      <c r="H88" s="761">
        <f>H35</f>
        <v>0</v>
      </c>
      <c r="I88" s="761">
        <f t="shared" ref="I88:S88" si="137">I35</f>
        <v>0</v>
      </c>
      <c r="J88" s="761">
        <f t="shared" si="137"/>
        <v>0</v>
      </c>
      <c r="K88" s="761">
        <f t="shared" si="137"/>
        <v>0</v>
      </c>
      <c r="L88" s="761">
        <f t="shared" si="137"/>
        <v>0</v>
      </c>
      <c r="M88" s="761">
        <f t="shared" si="137"/>
        <v>0</v>
      </c>
      <c r="N88" s="761">
        <f t="shared" si="137"/>
        <v>0</v>
      </c>
      <c r="O88" s="761">
        <f t="shared" si="137"/>
        <v>0</v>
      </c>
      <c r="P88" s="761">
        <f t="shared" si="137"/>
        <v>0</v>
      </c>
      <c r="Q88" s="761">
        <f t="shared" si="137"/>
        <v>0</v>
      </c>
      <c r="R88" s="761">
        <f t="shared" si="137"/>
        <v>0</v>
      </c>
      <c r="S88" s="761">
        <f t="shared" si="137"/>
        <v>0</v>
      </c>
    </row>
    <row r="89" spans="1:19" s="625" customFormat="1" ht="14" customHeight="1">
      <c r="A89" s="640" t="s">
        <v>4</v>
      </c>
      <c r="B89" s="772">
        <f>SUM(B90:B91)</f>
        <v>4228297.6941718357</v>
      </c>
      <c r="C89" s="641">
        <f t="shared" si="109"/>
        <v>4.0418058375101928E-2</v>
      </c>
      <c r="D89" s="762">
        <f t="shared" si="110"/>
        <v>332220.12080624164</v>
      </c>
      <c r="E89" s="641">
        <f t="shared" si="109"/>
        <v>3.6073665303304504E-2</v>
      </c>
      <c r="F89" s="772">
        <f t="shared" si="111"/>
        <v>973407.08526113746</v>
      </c>
      <c r="G89" s="641">
        <f t="shared" ref="G89" si="138">F89/F$80</f>
        <v>3.7012095920569116E-2</v>
      </c>
      <c r="H89" s="762">
        <f>SUM(H90:H91)</f>
        <v>314173.49257787451</v>
      </c>
      <c r="I89" s="762">
        <f t="shared" ref="I89:S89" si="139">SUM(I90:I91)</f>
        <v>327013.47187702131</v>
      </c>
      <c r="J89" s="762">
        <f t="shared" si="139"/>
        <v>332220.12080624164</v>
      </c>
      <c r="K89" s="762">
        <f t="shared" si="139"/>
        <v>330691.45130839932</v>
      </c>
      <c r="L89" s="762">
        <f t="shared" si="139"/>
        <v>305750.12036888674</v>
      </c>
      <c r="M89" s="762">
        <f t="shared" si="139"/>
        <v>336082.94742446748</v>
      </c>
      <c r="N89" s="762">
        <f t="shared" si="139"/>
        <v>348307.43965660373</v>
      </c>
      <c r="O89" s="762">
        <f t="shared" si="139"/>
        <v>341088.49354053562</v>
      </c>
      <c r="P89" s="762">
        <f t="shared" si="139"/>
        <v>331574.91835639928</v>
      </c>
      <c r="Q89" s="762">
        <f t="shared" si="139"/>
        <v>345136.04393267533</v>
      </c>
      <c r="R89" s="762">
        <f t="shared" si="139"/>
        <v>553251.91463020083</v>
      </c>
      <c r="S89" s="762">
        <f t="shared" si="139"/>
        <v>363007.27969252999</v>
      </c>
    </row>
    <row r="90" spans="1:19" s="625" customFormat="1" ht="14" customHeight="1">
      <c r="A90" s="629" t="s">
        <v>5</v>
      </c>
      <c r="B90" s="769">
        <f>SUM(H90:S90)</f>
        <v>2846625.92202962</v>
      </c>
      <c r="C90" s="638">
        <f t="shared" si="109"/>
        <v>2.7210736095346404E-2</v>
      </c>
      <c r="D90" s="761">
        <f t="shared" si="110"/>
        <v>222214.73863956891</v>
      </c>
      <c r="E90" s="638">
        <f t="shared" si="109"/>
        <v>2.4128882042699241E-2</v>
      </c>
      <c r="F90" s="769">
        <f t="shared" si="111"/>
        <v>647974.43988699198</v>
      </c>
      <c r="G90" s="638">
        <f t="shared" ref="G90" si="140">F90/F$80</f>
        <v>2.4638090770358903E-2</v>
      </c>
      <c r="H90" s="761">
        <f>H37-H70</f>
        <v>207513.78002017451</v>
      </c>
      <c r="I90" s="761">
        <f t="shared" ref="I90:S90" si="141">I37-I70</f>
        <v>218245.92122724859</v>
      </c>
      <c r="J90" s="761">
        <f t="shared" si="141"/>
        <v>222214.73863956891</v>
      </c>
      <c r="K90" s="761">
        <f t="shared" si="141"/>
        <v>222787.7214951847</v>
      </c>
      <c r="L90" s="761">
        <f t="shared" si="141"/>
        <v>202397.94988481057</v>
      </c>
      <c r="M90" s="761">
        <f t="shared" si="141"/>
        <v>227146.01527896826</v>
      </c>
      <c r="N90" s="761">
        <f t="shared" si="141"/>
        <v>237174.93617986864</v>
      </c>
      <c r="O90" s="761">
        <f t="shared" si="141"/>
        <v>231152.9423960851</v>
      </c>
      <c r="P90" s="761">
        <f t="shared" si="141"/>
        <v>223980.77187651803</v>
      </c>
      <c r="Q90" s="761">
        <f t="shared" si="141"/>
        <v>230600.07985279404</v>
      </c>
      <c r="R90" s="761">
        <f t="shared" si="141"/>
        <v>381019.06605803495</v>
      </c>
      <c r="S90" s="761">
        <f t="shared" si="141"/>
        <v>242391.99912036411</v>
      </c>
    </row>
    <row r="91" spans="1:19" s="625" customFormat="1" ht="14" customHeight="1">
      <c r="A91" s="629" t="s">
        <v>6</v>
      </c>
      <c r="B91" s="769">
        <f>SUM(H91:S91)</f>
        <v>1381671.7721422156</v>
      </c>
      <c r="C91" s="638">
        <f t="shared" si="109"/>
        <v>1.3207322279755527E-2</v>
      </c>
      <c r="D91" s="761">
        <f t="shared" si="110"/>
        <v>110005.38216667272</v>
      </c>
      <c r="E91" s="638">
        <f t="shared" si="109"/>
        <v>1.1944783260605265E-2</v>
      </c>
      <c r="F91" s="769">
        <f t="shared" si="111"/>
        <v>325432.64537414542</v>
      </c>
      <c r="G91" s="638">
        <f t="shared" ref="G91" si="142">F91/F$80</f>
        <v>1.2374005150210209E-2</v>
      </c>
      <c r="H91" s="761">
        <f>H38-H71</f>
        <v>106659.7125577</v>
      </c>
      <c r="I91" s="761">
        <f t="shared" ref="I91:S91" si="143">I38-I71</f>
        <v>108767.5506497727</v>
      </c>
      <c r="J91" s="761">
        <f t="shared" si="143"/>
        <v>110005.38216667272</v>
      </c>
      <c r="K91" s="761">
        <f t="shared" si="143"/>
        <v>107903.72981321462</v>
      </c>
      <c r="L91" s="761">
        <f t="shared" si="143"/>
        <v>103352.17048407615</v>
      </c>
      <c r="M91" s="761">
        <f t="shared" si="143"/>
        <v>108936.93214549923</v>
      </c>
      <c r="N91" s="761">
        <f t="shared" si="143"/>
        <v>111132.5034767351</v>
      </c>
      <c r="O91" s="761">
        <f t="shared" si="143"/>
        <v>109935.55114445051</v>
      </c>
      <c r="P91" s="761">
        <f t="shared" si="143"/>
        <v>107594.14647988128</v>
      </c>
      <c r="Q91" s="761">
        <f t="shared" si="143"/>
        <v>114535.96407988128</v>
      </c>
      <c r="R91" s="761">
        <f t="shared" si="143"/>
        <v>172232.84857216591</v>
      </c>
      <c r="S91" s="761">
        <f t="shared" si="143"/>
        <v>120615.2805721659</v>
      </c>
    </row>
    <row r="92" spans="1:19" s="625" customFormat="1" ht="14" customHeight="1">
      <c r="A92" s="640" t="s">
        <v>7</v>
      </c>
      <c r="B92" s="772">
        <f>SUM(B93:B94)</f>
        <v>9300271.9860098567</v>
      </c>
      <c r="C92" s="641">
        <f t="shared" si="109"/>
        <v>8.8900773602814162E-2</v>
      </c>
      <c r="D92" s="762">
        <f t="shared" si="110"/>
        <v>765542.64308654284</v>
      </c>
      <c r="E92" s="641">
        <f t="shared" si="109"/>
        <v>8.3125395942581351E-2</v>
      </c>
      <c r="F92" s="772">
        <f t="shared" si="111"/>
        <v>2208304.9024422872</v>
      </c>
      <c r="G92" s="641">
        <f t="shared" ref="G92" si="144">F92/F$80</f>
        <v>8.3966917961286511E-2</v>
      </c>
      <c r="H92" s="762">
        <f>SUM(H93:H94)</f>
        <v>718791.75231245416</v>
      </c>
      <c r="I92" s="762">
        <f t="shared" ref="I92:S92" si="145">SUM(I93:I94)</f>
        <v>723970.50704329007</v>
      </c>
      <c r="J92" s="762">
        <f t="shared" si="145"/>
        <v>765542.64308654284</v>
      </c>
      <c r="K92" s="762">
        <f t="shared" si="145"/>
        <v>727095.87408141873</v>
      </c>
      <c r="L92" s="762">
        <f t="shared" si="145"/>
        <v>700922.09734354634</v>
      </c>
      <c r="M92" s="762">
        <f t="shared" si="145"/>
        <v>755518.41186411283</v>
      </c>
      <c r="N92" s="762">
        <f t="shared" si="145"/>
        <v>828101.98494788655</v>
      </c>
      <c r="O92" s="762">
        <f t="shared" si="145"/>
        <v>808058.78279387648</v>
      </c>
      <c r="P92" s="762">
        <f t="shared" si="145"/>
        <v>779002.0054471388</v>
      </c>
      <c r="Q92" s="762">
        <f t="shared" si="145"/>
        <v>893960.47808086849</v>
      </c>
      <c r="R92" s="762">
        <f t="shared" si="145"/>
        <v>789357.09320776328</v>
      </c>
      <c r="S92" s="762">
        <f t="shared" si="145"/>
        <v>809950.35580095788</v>
      </c>
    </row>
    <row r="93" spans="1:19" s="625" customFormat="1" ht="14" customHeight="1">
      <c r="A93" s="629" t="s">
        <v>8</v>
      </c>
      <c r="B93" s="769">
        <f>SUM(H93:S93)</f>
        <v>3532948.3791825343</v>
      </c>
      <c r="C93" s="638">
        <f t="shared" si="109"/>
        <v>3.3771253623614494E-2</v>
      </c>
      <c r="D93" s="761">
        <f t="shared" si="110"/>
        <v>267542.99265107349</v>
      </c>
      <c r="E93" s="638">
        <f t="shared" si="109"/>
        <v>2.9050788217514723E-2</v>
      </c>
      <c r="F93" s="769">
        <f t="shared" si="111"/>
        <v>763028.37795322062</v>
      </c>
      <c r="G93" s="638">
        <f t="shared" ref="G93" si="146">F93/F$80</f>
        <v>2.9012814825920989E-2</v>
      </c>
      <c r="H93" s="761">
        <f>H40</f>
        <v>248195.19265107354</v>
      </c>
      <c r="I93" s="761">
        <f t="shared" ref="I93:S93" si="147">I40</f>
        <v>247290.19265107354</v>
      </c>
      <c r="J93" s="761">
        <f t="shared" si="147"/>
        <v>267542.99265107349</v>
      </c>
      <c r="K93" s="761">
        <f t="shared" si="147"/>
        <v>257266.53717362744</v>
      </c>
      <c r="L93" s="761">
        <f t="shared" si="147"/>
        <v>280155.49550696072</v>
      </c>
      <c r="M93" s="761">
        <f t="shared" si="147"/>
        <v>280457.16217362741</v>
      </c>
      <c r="N93" s="761">
        <f t="shared" si="147"/>
        <v>325179.24550696072</v>
      </c>
      <c r="O93" s="761">
        <f t="shared" si="147"/>
        <v>325179.24550696072</v>
      </c>
      <c r="P93" s="761">
        <f t="shared" si="147"/>
        <v>325179.24550696072</v>
      </c>
      <c r="Q93" s="761">
        <f t="shared" si="147"/>
        <v>325420.57884029404</v>
      </c>
      <c r="R93" s="761">
        <f t="shared" si="147"/>
        <v>325541.24550696072</v>
      </c>
      <c r="S93" s="761">
        <f t="shared" si="147"/>
        <v>325541.24550696072</v>
      </c>
    </row>
    <row r="94" spans="1:19" s="625" customFormat="1" ht="14" customHeight="1">
      <c r="A94" s="629" t="s">
        <v>14</v>
      </c>
      <c r="B94" s="769">
        <f>SUM(H94:S94)</f>
        <v>5767323.6068273224</v>
      </c>
      <c r="C94" s="638">
        <f t="shared" si="109"/>
        <v>5.5129519979199675E-2</v>
      </c>
      <c r="D94" s="761">
        <f t="shared" si="110"/>
        <v>497999.65043546929</v>
      </c>
      <c r="E94" s="638">
        <f t="shared" si="109"/>
        <v>5.4074607725066622E-2</v>
      </c>
      <c r="F94" s="769">
        <f t="shared" si="111"/>
        <v>1445276.5244890663</v>
      </c>
      <c r="G94" s="638">
        <f t="shared" ref="G94" si="148">F94/F$80</f>
        <v>5.4954103135365515E-2</v>
      </c>
      <c r="H94" s="761">
        <f>H41-H72</f>
        <v>470596.5596613806</v>
      </c>
      <c r="I94" s="761">
        <f t="shared" ref="I94:R94" si="149">I41-I72</f>
        <v>476680.3143922165</v>
      </c>
      <c r="J94" s="761">
        <f t="shared" si="149"/>
        <v>497999.65043546929</v>
      </c>
      <c r="K94" s="761">
        <f t="shared" si="149"/>
        <v>469829.33690779132</v>
      </c>
      <c r="L94" s="761">
        <f t="shared" si="149"/>
        <v>420766.60183658561</v>
      </c>
      <c r="M94" s="761">
        <f t="shared" si="149"/>
        <v>475061.24969048542</v>
      </c>
      <c r="N94" s="761">
        <f t="shared" si="149"/>
        <v>502922.73944092583</v>
      </c>
      <c r="O94" s="761">
        <f t="shared" si="149"/>
        <v>482879.53728691582</v>
      </c>
      <c r="P94" s="761">
        <f t="shared" si="149"/>
        <v>453822.75994017802</v>
      </c>
      <c r="Q94" s="761">
        <f t="shared" si="149"/>
        <v>568539.89924057445</v>
      </c>
      <c r="R94" s="761">
        <f t="shared" si="149"/>
        <v>463815.84770080249</v>
      </c>
      <c r="S94" s="761">
        <f>S41-S72</f>
        <v>484409.11029399722</v>
      </c>
    </row>
    <row r="95" spans="1:19" s="625" customFormat="1" ht="14" customHeight="1">
      <c r="A95" s="631" t="s">
        <v>9</v>
      </c>
      <c r="B95" s="770">
        <f>B80-B85</f>
        <v>6962354.4289396554</v>
      </c>
      <c r="C95" s="633">
        <f t="shared" si="109"/>
        <v>6.655275197981278E-2</v>
      </c>
      <c r="D95" s="764">
        <f t="shared" si="110"/>
        <v>687241.43569179252</v>
      </c>
      <c r="E95" s="633">
        <f t="shared" si="109"/>
        <v>7.4623166933850626E-2</v>
      </c>
      <c r="F95" s="770">
        <f t="shared" si="111"/>
        <v>1891848.6206765845</v>
      </c>
      <c r="G95" s="633">
        <f t="shared" ref="G95" si="150">F95/F$80</f>
        <v>7.1934223282228732E-2</v>
      </c>
      <c r="H95" s="764">
        <f>H80-H85</f>
        <v>542713.79836777039</v>
      </c>
      <c r="I95" s="764">
        <f t="shared" ref="I95:S95" si="151">I80-I85</f>
        <v>661893.38661702164</v>
      </c>
      <c r="J95" s="764">
        <f t="shared" si="151"/>
        <v>687241.43569179252</v>
      </c>
      <c r="K95" s="764">
        <f t="shared" si="151"/>
        <v>603390.08666724246</v>
      </c>
      <c r="L95" s="764">
        <f t="shared" si="151"/>
        <v>396939.31736872252</v>
      </c>
      <c r="M95" s="764">
        <f t="shared" si="151"/>
        <v>646343.78915611561</v>
      </c>
      <c r="N95" s="764">
        <f t="shared" si="151"/>
        <v>704170.36403578334</v>
      </c>
      <c r="O95" s="764">
        <f t="shared" si="151"/>
        <v>671151.5930868648</v>
      </c>
      <c r="P95" s="764">
        <f t="shared" si="151"/>
        <v>582030.38887391146</v>
      </c>
      <c r="Q95" s="764">
        <f t="shared" si="151"/>
        <v>524336.99657968991</v>
      </c>
      <c r="R95" s="764">
        <f t="shared" si="151"/>
        <v>352382.23649494816</v>
      </c>
      <c r="S95" s="764">
        <f t="shared" si="151"/>
        <v>589761.03599978983</v>
      </c>
    </row>
    <row r="96" spans="1:19" s="625" customFormat="1" ht="14" customHeight="1">
      <c r="A96" s="629" t="s">
        <v>10</v>
      </c>
      <c r="B96" s="769">
        <f t="shared" ref="B96:B105" si="152">SUM(H96:S96)</f>
        <v>307200</v>
      </c>
      <c r="C96" s="638">
        <f t="shared" si="109"/>
        <v>2.9365074152526583E-3</v>
      </c>
      <c r="D96" s="761">
        <f t="shared" si="110"/>
        <v>25600</v>
      </c>
      <c r="E96" s="638">
        <f t="shared" si="109"/>
        <v>2.7797408222098425E-3</v>
      </c>
      <c r="F96" s="769">
        <f t="shared" si="111"/>
        <v>76800</v>
      </c>
      <c r="G96" s="638">
        <f t="shared" ref="G96:G100" si="153">F96/F$80</f>
        <v>2.9201852028199883E-3</v>
      </c>
      <c r="H96" s="761">
        <f>H43</f>
        <v>25600</v>
      </c>
      <c r="I96" s="761">
        <f t="shared" ref="I96:R96" si="154">I43</f>
        <v>25600</v>
      </c>
      <c r="J96" s="761">
        <f t="shared" si="154"/>
        <v>25600</v>
      </c>
      <c r="K96" s="761">
        <f t="shared" si="154"/>
        <v>25600</v>
      </c>
      <c r="L96" s="761">
        <f t="shared" si="154"/>
        <v>25600</v>
      </c>
      <c r="M96" s="761">
        <f t="shared" si="154"/>
        <v>25600</v>
      </c>
      <c r="N96" s="761">
        <f t="shared" si="154"/>
        <v>25600</v>
      </c>
      <c r="O96" s="761">
        <f t="shared" si="154"/>
        <v>25600</v>
      </c>
      <c r="P96" s="761">
        <f t="shared" si="154"/>
        <v>25600</v>
      </c>
      <c r="Q96" s="761">
        <f t="shared" si="154"/>
        <v>25600</v>
      </c>
      <c r="R96" s="761">
        <f t="shared" si="154"/>
        <v>25600</v>
      </c>
      <c r="S96" s="761">
        <f>S43</f>
        <v>25600</v>
      </c>
    </row>
    <row r="97" spans="1:19" s="1450" customFormat="1" ht="14" customHeight="1">
      <c r="A97" s="1445" t="s">
        <v>1846</v>
      </c>
      <c r="B97" s="1446">
        <f t="shared" si="152"/>
        <v>0</v>
      </c>
      <c r="C97" s="1463">
        <f t="shared" si="109"/>
        <v>0</v>
      </c>
      <c r="D97" s="758">
        <f t="shared" si="110"/>
        <v>0</v>
      </c>
      <c r="E97" s="1463">
        <f t="shared" si="109"/>
        <v>0</v>
      </c>
      <c r="F97" s="768">
        <f t="shared" si="111"/>
        <v>0</v>
      </c>
      <c r="G97" s="1463">
        <f t="shared" si="153"/>
        <v>0</v>
      </c>
      <c r="H97" s="1448">
        <f t="shared" ref="H97:S97" si="155">H44</f>
        <v>0</v>
      </c>
      <c r="I97" s="1448">
        <f t="shared" si="155"/>
        <v>0</v>
      </c>
      <c r="J97" s="1448">
        <f t="shared" si="155"/>
        <v>0</v>
      </c>
      <c r="K97" s="1448">
        <f t="shared" si="155"/>
        <v>0</v>
      </c>
      <c r="L97" s="1448">
        <f t="shared" si="155"/>
        <v>0</v>
      </c>
      <c r="M97" s="1448">
        <f t="shared" si="155"/>
        <v>0</v>
      </c>
      <c r="N97" s="1448">
        <f t="shared" si="155"/>
        <v>0</v>
      </c>
      <c r="O97" s="1448">
        <f t="shared" si="155"/>
        <v>0</v>
      </c>
      <c r="P97" s="1448">
        <f t="shared" si="155"/>
        <v>0</v>
      </c>
      <c r="Q97" s="1448">
        <f t="shared" si="155"/>
        <v>0</v>
      </c>
      <c r="R97" s="1448">
        <f t="shared" si="155"/>
        <v>0</v>
      </c>
      <c r="S97" s="1448">
        <f t="shared" si="155"/>
        <v>0</v>
      </c>
    </row>
    <row r="98" spans="1:19" s="1450" customFormat="1" ht="14" customHeight="1">
      <c r="A98" s="1451" t="s">
        <v>1847</v>
      </c>
      <c r="B98" s="1452">
        <f t="shared" si="152"/>
        <v>288000</v>
      </c>
      <c r="C98" s="1464">
        <f t="shared" si="109"/>
        <v>2.7529757017993673E-3</v>
      </c>
      <c r="D98" s="758">
        <f t="shared" si="110"/>
        <v>24000</v>
      </c>
      <c r="E98" s="1464">
        <f t="shared" si="109"/>
        <v>2.6060070208217276E-3</v>
      </c>
      <c r="F98" s="768">
        <f t="shared" si="111"/>
        <v>72000</v>
      </c>
      <c r="G98" s="1464">
        <f t="shared" si="153"/>
        <v>2.737673627643739E-3</v>
      </c>
      <c r="H98" s="1454">
        <f t="shared" ref="H98:S98" si="156">H45</f>
        <v>24000</v>
      </c>
      <c r="I98" s="1454">
        <f t="shared" si="156"/>
        <v>24000</v>
      </c>
      <c r="J98" s="1454">
        <f t="shared" si="156"/>
        <v>24000</v>
      </c>
      <c r="K98" s="1454">
        <f t="shared" si="156"/>
        <v>24000</v>
      </c>
      <c r="L98" s="1454">
        <f t="shared" si="156"/>
        <v>24000</v>
      </c>
      <c r="M98" s="1454">
        <f t="shared" si="156"/>
        <v>24000</v>
      </c>
      <c r="N98" s="1454">
        <f t="shared" si="156"/>
        <v>24000</v>
      </c>
      <c r="O98" s="1454">
        <f t="shared" si="156"/>
        <v>24000</v>
      </c>
      <c r="P98" s="1454">
        <f t="shared" si="156"/>
        <v>24000</v>
      </c>
      <c r="Q98" s="1454">
        <f t="shared" si="156"/>
        <v>24000</v>
      </c>
      <c r="R98" s="1454">
        <f t="shared" si="156"/>
        <v>24000</v>
      </c>
      <c r="S98" s="1454">
        <f t="shared" si="156"/>
        <v>24000</v>
      </c>
    </row>
    <row r="99" spans="1:19" s="1450" customFormat="1" ht="14" customHeight="1">
      <c r="A99" s="1451" t="s">
        <v>1848</v>
      </c>
      <c r="B99" s="1452">
        <f t="shared" si="152"/>
        <v>0</v>
      </c>
      <c r="C99" s="1464">
        <f t="shared" si="109"/>
        <v>0</v>
      </c>
      <c r="D99" s="758">
        <f t="shared" si="110"/>
        <v>0</v>
      </c>
      <c r="E99" s="1464">
        <f t="shared" si="109"/>
        <v>0</v>
      </c>
      <c r="F99" s="768">
        <f t="shared" si="111"/>
        <v>0</v>
      </c>
      <c r="G99" s="1464">
        <f t="shared" si="153"/>
        <v>0</v>
      </c>
      <c r="H99" s="1454">
        <f t="shared" ref="H99:S99" si="157">H46</f>
        <v>0</v>
      </c>
      <c r="I99" s="1454">
        <f t="shared" si="157"/>
        <v>0</v>
      </c>
      <c r="J99" s="1454">
        <f t="shared" si="157"/>
        <v>0</v>
      </c>
      <c r="K99" s="1454">
        <f t="shared" si="157"/>
        <v>0</v>
      </c>
      <c r="L99" s="1454">
        <f t="shared" si="157"/>
        <v>0</v>
      </c>
      <c r="M99" s="1454">
        <f t="shared" si="157"/>
        <v>0</v>
      </c>
      <c r="N99" s="1454">
        <f t="shared" si="157"/>
        <v>0</v>
      </c>
      <c r="O99" s="1454">
        <f t="shared" si="157"/>
        <v>0</v>
      </c>
      <c r="P99" s="1454">
        <f t="shared" si="157"/>
        <v>0</v>
      </c>
      <c r="Q99" s="1454">
        <f t="shared" si="157"/>
        <v>0</v>
      </c>
      <c r="R99" s="1454">
        <f t="shared" si="157"/>
        <v>0</v>
      </c>
      <c r="S99" s="1454">
        <f t="shared" si="157"/>
        <v>0</v>
      </c>
    </row>
    <row r="100" spans="1:19" s="1450" customFormat="1" ht="14" customHeight="1">
      <c r="A100" s="1456" t="s">
        <v>1849</v>
      </c>
      <c r="B100" s="1457">
        <f t="shared" si="152"/>
        <v>19200</v>
      </c>
      <c r="C100" s="1465">
        <f t="shared" si="109"/>
        <v>1.8353171345329114E-4</v>
      </c>
      <c r="D100" s="758">
        <f t="shared" si="110"/>
        <v>1600</v>
      </c>
      <c r="E100" s="1465">
        <f t="shared" si="109"/>
        <v>1.7373380138811515E-4</v>
      </c>
      <c r="F100" s="768">
        <f t="shared" si="111"/>
        <v>4800</v>
      </c>
      <c r="G100" s="1465">
        <f t="shared" si="153"/>
        <v>1.8251157517624927E-4</v>
      </c>
      <c r="H100" s="1459">
        <f t="shared" ref="H100:S100" si="158">H47</f>
        <v>1600</v>
      </c>
      <c r="I100" s="1459">
        <f t="shared" si="158"/>
        <v>1600</v>
      </c>
      <c r="J100" s="1459">
        <f t="shared" si="158"/>
        <v>1600</v>
      </c>
      <c r="K100" s="1459">
        <f t="shared" si="158"/>
        <v>1600</v>
      </c>
      <c r="L100" s="1459">
        <f t="shared" si="158"/>
        <v>1600</v>
      </c>
      <c r="M100" s="1459">
        <f t="shared" si="158"/>
        <v>1600</v>
      </c>
      <c r="N100" s="1459">
        <f t="shared" si="158"/>
        <v>1600</v>
      </c>
      <c r="O100" s="1459">
        <f t="shared" si="158"/>
        <v>1600</v>
      </c>
      <c r="P100" s="1459">
        <f t="shared" si="158"/>
        <v>1600</v>
      </c>
      <c r="Q100" s="1459">
        <f t="shared" si="158"/>
        <v>1600</v>
      </c>
      <c r="R100" s="1459">
        <f t="shared" si="158"/>
        <v>1600</v>
      </c>
      <c r="S100" s="1459">
        <f t="shared" si="158"/>
        <v>1600</v>
      </c>
    </row>
    <row r="101" spans="1:19" s="625" customFormat="1" ht="14" customHeight="1">
      <c r="A101" s="629" t="s">
        <v>11</v>
      </c>
      <c r="B101" s="769">
        <f t="shared" si="152"/>
        <v>1657797.0898627241</v>
      </c>
      <c r="C101" s="1466">
        <f t="shared" si="109"/>
        <v>1.5846788565645073E-2</v>
      </c>
      <c r="D101" s="761">
        <f t="shared" si="110"/>
        <v>113050.55802111876</v>
      </c>
      <c r="E101" s="1466">
        <f t="shared" si="109"/>
        <v>1.2275439496285397E-2</v>
      </c>
      <c r="F101" s="769">
        <f t="shared" si="111"/>
        <v>329001.6731092562</v>
      </c>
      <c r="G101" s="1466">
        <f t="shared" ref="G101:G105" si="159">F101/F$80</f>
        <v>1.2509711165581625E-2</v>
      </c>
      <c r="H101" s="761">
        <f>SUM(H102:H105)</f>
        <v>106601.96169279679</v>
      </c>
      <c r="I101" s="761">
        <f t="shared" ref="I101:S101" si="160">SUM(I102:I105)</f>
        <v>109349.15339534065</v>
      </c>
      <c r="J101" s="761">
        <f t="shared" si="160"/>
        <v>113050.55802111876</v>
      </c>
      <c r="K101" s="761">
        <f t="shared" si="160"/>
        <v>118928.43701070992</v>
      </c>
      <c r="L101" s="761">
        <f t="shared" si="160"/>
        <v>128073.9061764004</v>
      </c>
      <c r="M101" s="761">
        <f t="shared" si="160"/>
        <v>126994.2337584237</v>
      </c>
      <c r="N101" s="761">
        <f t="shared" si="160"/>
        <v>146115.2842062639</v>
      </c>
      <c r="O101" s="761">
        <f t="shared" si="160"/>
        <v>144329.82082033108</v>
      </c>
      <c r="P101" s="761">
        <f t="shared" si="160"/>
        <v>142071.12127877993</v>
      </c>
      <c r="Q101" s="761">
        <f t="shared" si="160"/>
        <v>142106.87498716422</v>
      </c>
      <c r="R101" s="761">
        <f t="shared" si="160"/>
        <v>142071.876870415</v>
      </c>
      <c r="S101" s="761">
        <f t="shared" si="160"/>
        <v>238103.86164497974</v>
      </c>
    </row>
    <row r="102" spans="1:19" s="1450" customFormat="1" ht="14" customHeight="1">
      <c r="A102" s="1451" t="s">
        <v>1846</v>
      </c>
      <c r="B102" s="1446">
        <f t="shared" si="152"/>
        <v>0</v>
      </c>
      <c r="C102" s="1463">
        <f t="shared" si="109"/>
        <v>0</v>
      </c>
      <c r="D102" s="758">
        <f t="shared" si="110"/>
        <v>0</v>
      </c>
      <c r="E102" s="1463">
        <f t="shared" si="109"/>
        <v>0</v>
      </c>
      <c r="F102" s="768">
        <f t="shared" si="111"/>
        <v>0</v>
      </c>
      <c r="G102" s="1463">
        <f t="shared" si="159"/>
        <v>0</v>
      </c>
      <c r="H102" s="1448">
        <f t="shared" ref="H102:S102" si="161">H49</f>
        <v>0</v>
      </c>
      <c r="I102" s="1448">
        <f t="shared" si="161"/>
        <v>0</v>
      </c>
      <c r="J102" s="1448">
        <f t="shared" si="161"/>
        <v>0</v>
      </c>
      <c r="K102" s="1448">
        <f t="shared" si="161"/>
        <v>0</v>
      </c>
      <c r="L102" s="1448">
        <f t="shared" si="161"/>
        <v>0</v>
      </c>
      <c r="M102" s="1448">
        <f t="shared" si="161"/>
        <v>0</v>
      </c>
      <c r="N102" s="1448">
        <f t="shared" si="161"/>
        <v>0</v>
      </c>
      <c r="O102" s="1448">
        <f t="shared" si="161"/>
        <v>0</v>
      </c>
      <c r="P102" s="1448">
        <f t="shared" si="161"/>
        <v>0</v>
      </c>
      <c r="Q102" s="1448">
        <f t="shared" si="161"/>
        <v>0</v>
      </c>
      <c r="R102" s="1448">
        <f t="shared" si="161"/>
        <v>0</v>
      </c>
      <c r="S102" s="1448">
        <f t="shared" si="161"/>
        <v>0</v>
      </c>
    </row>
    <row r="103" spans="1:19" s="1450" customFormat="1" ht="14" customHeight="1">
      <c r="A103" s="1451" t="s">
        <v>1850</v>
      </c>
      <c r="B103" s="1452">
        <f t="shared" si="152"/>
        <v>1625011.6826003296</v>
      </c>
      <c r="C103" s="1464">
        <f t="shared" si="109"/>
        <v>1.553339471298199E-2</v>
      </c>
      <c r="D103" s="758">
        <f t="shared" si="110"/>
        <v>106139.54067039036</v>
      </c>
      <c r="E103" s="1464">
        <f t="shared" si="109"/>
        <v>1.1525016173909606E-2</v>
      </c>
      <c r="F103" s="768">
        <f t="shared" si="111"/>
        <v>305458.3165668163</v>
      </c>
      <c r="G103" s="1464">
        <f t="shared" si="159"/>
        <v>1.1614516355686466E-2</v>
      </c>
      <c r="H103" s="1454">
        <f t="shared" ref="H103:S103" si="162">H50</f>
        <v>97723.644373246323</v>
      </c>
      <c r="I103" s="1454">
        <f t="shared" si="162"/>
        <v>101595.1315231796</v>
      </c>
      <c r="J103" s="1454">
        <f t="shared" si="162"/>
        <v>106139.54067039036</v>
      </c>
      <c r="K103" s="1454">
        <f t="shared" si="162"/>
        <v>113056.20733705703</v>
      </c>
      <c r="L103" s="1454">
        <f t="shared" si="162"/>
        <v>123431.20733705703</v>
      </c>
      <c r="M103" s="1454">
        <f t="shared" si="162"/>
        <v>123431.20733705703</v>
      </c>
      <c r="N103" s="1454">
        <f t="shared" si="162"/>
        <v>143939.12400372367</v>
      </c>
      <c r="O103" s="1454">
        <f t="shared" si="162"/>
        <v>143939.12400372367</v>
      </c>
      <c r="P103" s="1454">
        <f t="shared" si="162"/>
        <v>143939.12400372367</v>
      </c>
      <c r="Q103" s="1454">
        <f t="shared" si="162"/>
        <v>143939.12400372367</v>
      </c>
      <c r="R103" s="1454">
        <f t="shared" si="162"/>
        <v>143939.12400372367</v>
      </c>
      <c r="S103" s="1454">
        <f t="shared" si="162"/>
        <v>239939.12400372367</v>
      </c>
    </row>
    <row r="104" spans="1:19" s="1450" customFormat="1" ht="14" customHeight="1">
      <c r="A104" s="1451" t="s">
        <v>1851</v>
      </c>
      <c r="B104" s="1452">
        <f t="shared" si="152"/>
        <v>10461.407262394683</v>
      </c>
      <c r="C104" s="1464">
        <f t="shared" si="109"/>
        <v>1E-4</v>
      </c>
      <c r="D104" s="758">
        <f t="shared" si="110"/>
        <v>920.94916891023229</v>
      </c>
      <c r="E104" s="1464">
        <f t="shared" si="109"/>
        <v>1E-4</v>
      </c>
      <c r="F104" s="768">
        <f t="shared" si="111"/>
        <v>2629.9701788035622</v>
      </c>
      <c r="G104" s="1464">
        <f t="shared" si="159"/>
        <v>1E-4</v>
      </c>
      <c r="H104" s="1454">
        <f t="shared" ref="H104:S104" si="163">H51</f>
        <v>820.06731955046109</v>
      </c>
      <c r="I104" s="1454">
        <f t="shared" si="163"/>
        <v>888.95369034286864</v>
      </c>
      <c r="J104" s="1454">
        <f t="shared" si="163"/>
        <v>920.94916891023229</v>
      </c>
      <c r="K104" s="1454">
        <f t="shared" si="163"/>
        <v>854.38371405693044</v>
      </c>
      <c r="L104" s="1454">
        <f t="shared" si="163"/>
        <v>718.60287974741243</v>
      </c>
      <c r="M104" s="1454">
        <f t="shared" si="163"/>
        <v>888.93046177070869</v>
      </c>
      <c r="N104" s="1454">
        <f t="shared" si="163"/>
        <v>960.39757627761048</v>
      </c>
      <c r="O104" s="1454">
        <f t="shared" si="163"/>
        <v>924.93419034479189</v>
      </c>
      <c r="P104" s="1454">
        <f t="shared" si="163"/>
        <v>853.73464879365031</v>
      </c>
      <c r="Q104" s="1454">
        <f t="shared" si="163"/>
        <v>889.48835717790848</v>
      </c>
      <c r="R104" s="1454">
        <f t="shared" si="163"/>
        <v>854.4902404286903</v>
      </c>
      <c r="S104" s="1454">
        <f t="shared" si="163"/>
        <v>886.47501499341899</v>
      </c>
    </row>
    <row r="105" spans="1:19" s="1450" customFormat="1" ht="14" customHeight="1">
      <c r="A105" s="1456" t="s">
        <v>1849</v>
      </c>
      <c r="B105" s="1457">
        <f t="shared" si="152"/>
        <v>22324.000000000022</v>
      </c>
      <c r="C105" s="1465">
        <f t="shared" si="109"/>
        <v>2.1339385266308728E-4</v>
      </c>
      <c r="D105" s="758">
        <f t="shared" si="110"/>
        <v>5990.068181818182</v>
      </c>
      <c r="E105" s="1465">
        <f t="shared" si="109"/>
        <v>6.5042332237579253E-4</v>
      </c>
      <c r="F105" s="768">
        <f t="shared" si="111"/>
        <v>20913.386363636364</v>
      </c>
      <c r="G105" s="1465">
        <f t="shared" si="159"/>
        <v>7.9519480989515923E-4</v>
      </c>
      <c r="H105" s="1459">
        <f>H52-H73</f>
        <v>8058.25</v>
      </c>
      <c r="I105" s="1459">
        <f t="shared" ref="I105:S105" si="164">I52-I73</f>
        <v>6865.068181818182</v>
      </c>
      <c r="J105" s="1459">
        <f t="shared" si="164"/>
        <v>5990.068181818182</v>
      </c>
      <c r="K105" s="1459">
        <f t="shared" si="164"/>
        <v>5017.8459595959603</v>
      </c>
      <c r="L105" s="1459">
        <f t="shared" si="164"/>
        <v>3924.0959595959612</v>
      </c>
      <c r="M105" s="1459">
        <f t="shared" si="164"/>
        <v>2674.0959595959612</v>
      </c>
      <c r="N105" s="1459">
        <f t="shared" si="164"/>
        <v>1215.7626262626263</v>
      </c>
      <c r="O105" s="1459">
        <f t="shared" si="164"/>
        <v>-534.23737373737276</v>
      </c>
      <c r="P105" s="1459">
        <f t="shared" si="164"/>
        <v>-2721.7373737373709</v>
      </c>
      <c r="Q105" s="1459">
        <f t="shared" si="164"/>
        <v>-2721.7373737373709</v>
      </c>
      <c r="R105" s="1459">
        <f t="shared" si="164"/>
        <v>-2721.7373737373709</v>
      </c>
      <c r="S105" s="1459">
        <f t="shared" si="164"/>
        <v>-2721.7373737373709</v>
      </c>
    </row>
    <row r="106" spans="1:19" s="625" customFormat="1" ht="14" customHeight="1">
      <c r="A106" s="640" t="s">
        <v>12</v>
      </c>
      <c r="B106" s="772">
        <f>B96-B101</f>
        <v>-1350597.0898627241</v>
      </c>
      <c r="C106" s="641">
        <f t="shared" si="109"/>
        <v>-1.2910281150392416E-2</v>
      </c>
      <c r="D106" s="762">
        <f t="shared" si="110"/>
        <v>-87450.558021118763</v>
      </c>
      <c r="E106" s="641">
        <f t="shared" si="109"/>
        <v>-9.4956986740755544E-3</v>
      </c>
      <c r="F106" s="772">
        <f t="shared" si="111"/>
        <v>-252201.6731092562</v>
      </c>
      <c r="G106" s="641">
        <f t="shared" ref="G106" si="165">F106/F$80</f>
        <v>-9.5895259627616358E-3</v>
      </c>
      <c r="H106" s="762">
        <f>H96-H101</f>
        <v>-81001.961692796787</v>
      </c>
      <c r="I106" s="762">
        <f t="shared" ref="I106:S106" si="166">I96-I101</f>
        <v>-83749.153395340647</v>
      </c>
      <c r="J106" s="762">
        <f t="shared" si="166"/>
        <v>-87450.558021118763</v>
      </c>
      <c r="K106" s="762">
        <f t="shared" si="166"/>
        <v>-93328.437010709924</v>
      </c>
      <c r="L106" s="762">
        <f t="shared" si="166"/>
        <v>-102473.9061764004</v>
      </c>
      <c r="M106" s="762">
        <f t="shared" si="166"/>
        <v>-101394.2337584237</v>
      </c>
      <c r="N106" s="762">
        <f t="shared" si="166"/>
        <v>-120515.2842062639</v>
      </c>
      <c r="O106" s="762">
        <f t="shared" si="166"/>
        <v>-118729.82082033108</v>
      </c>
      <c r="P106" s="762">
        <f t="shared" si="166"/>
        <v>-116471.12127877993</v>
      </c>
      <c r="Q106" s="762">
        <f t="shared" si="166"/>
        <v>-116506.87498716422</v>
      </c>
      <c r="R106" s="762">
        <f t="shared" si="166"/>
        <v>-116471.876870415</v>
      </c>
      <c r="S106" s="762">
        <f t="shared" si="166"/>
        <v>-212503.86164497974</v>
      </c>
    </row>
    <row r="107" spans="1:19" s="625" customFormat="1" ht="14" customHeight="1">
      <c r="A107" s="631" t="s">
        <v>13</v>
      </c>
      <c r="B107" s="770">
        <f>B95+B106</f>
        <v>5611757.3390769316</v>
      </c>
      <c r="C107" s="633">
        <f t="shared" si="109"/>
        <v>5.3642470829420363E-2</v>
      </c>
      <c r="D107" s="759">
        <f t="shared" si="110"/>
        <v>599790.87767067377</v>
      </c>
      <c r="E107" s="633">
        <f t="shared" si="109"/>
        <v>6.512746825977507E-2</v>
      </c>
      <c r="F107" s="770">
        <f t="shared" si="111"/>
        <v>1639646.9475673283</v>
      </c>
      <c r="G107" s="633">
        <f t="shared" ref="G107" si="167">F107/F$80</f>
        <v>6.2344697319467096E-2</v>
      </c>
      <c r="H107" s="759">
        <f t="shared" ref="H107" si="168">H95+H106</f>
        <v>461711.8366749736</v>
      </c>
      <c r="I107" s="759">
        <f t="shared" ref="I107" si="169">I95+I106</f>
        <v>578144.23322168097</v>
      </c>
      <c r="J107" s="759">
        <f t="shared" ref="J107" si="170">J95+J106</f>
        <v>599790.87767067377</v>
      </c>
      <c r="K107" s="759">
        <f t="shared" ref="K107" si="171">K95+K106</f>
        <v>510061.64965653257</v>
      </c>
      <c r="L107" s="759">
        <f t="shared" ref="L107" si="172">L95+L106</f>
        <v>294465.41119232215</v>
      </c>
      <c r="M107" s="759">
        <f t="shared" ref="M107" si="173">M95+M106</f>
        <v>544949.5553976919</v>
      </c>
      <c r="N107" s="759">
        <f t="shared" ref="N107" si="174">N95+N106</f>
        <v>583655.07982951938</v>
      </c>
      <c r="O107" s="759">
        <f t="shared" ref="O107" si="175">O95+O106</f>
        <v>552421.77226653369</v>
      </c>
      <c r="P107" s="759">
        <f t="shared" ref="P107" si="176">P95+P106</f>
        <v>465559.26759513153</v>
      </c>
      <c r="Q107" s="759">
        <f t="shared" ref="Q107" si="177">Q95+Q106</f>
        <v>407830.12159252568</v>
      </c>
      <c r="R107" s="759">
        <f t="shared" ref="R107" si="178">R95+R106</f>
        <v>235910.35962453316</v>
      </c>
      <c r="S107" s="759">
        <f t="shared" ref="S107" si="179">S95+S106</f>
        <v>377257.17435481009</v>
      </c>
    </row>
    <row r="108" spans="1:19">
      <c r="B108" s="2000">
        <f>B54+B74-B107</f>
        <v>1.3969838619232178E-8</v>
      </c>
      <c r="D108" s="1998"/>
      <c r="H108" s="1461"/>
      <c r="I108" s="1461"/>
      <c r="J108" s="1461"/>
      <c r="K108" s="1461"/>
      <c r="L108" s="1461"/>
      <c r="M108" s="1461"/>
      <c r="N108" s="1461"/>
      <c r="O108" s="1461"/>
      <c r="P108" s="1461"/>
      <c r="Q108" s="1461"/>
      <c r="R108" s="1461"/>
      <c r="S108" s="1461"/>
    </row>
    <row r="109" spans="1:19" ht="16.149999999999999">
      <c r="A109" s="661" t="s">
        <v>2211</v>
      </c>
      <c r="B109" s="662"/>
      <c r="C109" s="663"/>
      <c r="D109" s="663"/>
      <c r="E109" s="663"/>
      <c r="F109" s="663"/>
      <c r="G109" s="663"/>
      <c r="H109" s="664"/>
      <c r="I109" s="664"/>
      <c r="J109" s="664"/>
      <c r="K109" s="664"/>
      <c r="L109" s="664"/>
      <c r="M109" s="664"/>
      <c r="N109" s="664"/>
      <c r="O109" s="664"/>
      <c r="P109" s="664"/>
      <c r="Q109" s="664"/>
      <c r="R109" s="665"/>
      <c r="S109" s="665"/>
    </row>
    <row r="110" spans="1:19" ht="14" customHeight="1">
      <c r="A110" s="2580" t="s">
        <v>32</v>
      </c>
      <c r="B110" s="2582" t="s">
        <v>2210</v>
      </c>
      <c r="C110" s="2582"/>
      <c r="D110" s="2575" t="s">
        <v>2080</v>
      </c>
      <c r="E110" s="2575"/>
      <c r="F110" s="2575" t="s">
        <v>2081</v>
      </c>
      <c r="G110" s="2575"/>
      <c r="H110" s="666" t="s">
        <v>53</v>
      </c>
      <c r="I110" s="666" t="s">
        <v>34</v>
      </c>
      <c r="J110" s="666" t="s">
        <v>35</v>
      </c>
      <c r="K110" s="666" t="s">
        <v>36</v>
      </c>
      <c r="L110" s="666" t="s">
        <v>37</v>
      </c>
      <c r="M110" s="666" t="s">
        <v>38</v>
      </c>
      <c r="N110" s="666" t="s">
        <v>39</v>
      </c>
      <c r="O110" s="666" t="s">
        <v>40</v>
      </c>
      <c r="P110" s="666" t="s">
        <v>41</v>
      </c>
      <c r="Q110" s="666" t="s">
        <v>42</v>
      </c>
      <c r="R110" s="666" t="s">
        <v>54</v>
      </c>
      <c r="S110" s="666" t="s">
        <v>55</v>
      </c>
    </row>
    <row r="111" spans="1:19" ht="14" customHeight="1">
      <c r="A111" s="2581"/>
      <c r="B111" s="667" t="s">
        <v>56</v>
      </c>
      <c r="C111" s="668" t="s">
        <v>57</v>
      </c>
      <c r="D111" s="618" t="s">
        <v>0</v>
      </c>
      <c r="E111" s="621" t="s">
        <v>1</v>
      </c>
      <c r="F111" s="618" t="s">
        <v>0</v>
      </c>
      <c r="G111" s="621" t="s">
        <v>1</v>
      </c>
      <c r="H111" s="666" t="s">
        <v>56</v>
      </c>
      <c r="I111" s="666" t="s">
        <v>56</v>
      </c>
      <c r="J111" s="666" t="s">
        <v>56</v>
      </c>
      <c r="K111" s="666" t="s">
        <v>56</v>
      </c>
      <c r="L111" s="666" t="s">
        <v>56</v>
      </c>
      <c r="M111" s="666" t="s">
        <v>56</v>
      </c>
      <c r="N111" s="666" t="s">
        <v>56</v>
      </c>
      <c r="O111" s="666" t="s">
        <v>56</v>
      </c>
      <c r="P111" s="666" t="s">
        <v>56</v>
      </c>
      <c r="Q111" s="666" t="s">
        <v>56</v>
      </c>
      <c r="R111" s="666" t="s">
        <v>56</v>
      </c>
      <c r="S111" s="666" t="s">
        <v>56</v>
      </c>
    </row>
    <row r="112" spans="1:19" ht="14" customHeight="1">
      <c r="A112" s="622" t="s">
        <v>456</v>
      </c>
      <c r="B112" s="767">
        <f>SUM(B113:B116)</f>
        <v>17085147.77008</v>
      </c>
      <c r="C112" s="623">
        <f>B112/B$112</f>
        <v>1</v>
      </c>
      <c r="D112" s="767">
        <f>J112</f>
        <v>0</v>
      </c>
      <c r="E112" s="623" t="e">
        <f>D112/D$112</f>
        <v>#DIV/0!</v>
      </c>
      <c r="F112" s="767">
        <f t="shared" ref="F112:F139" si="180">SUM(H112:J112)</f>
        <v>17085147.77008</v>
      </c>
      <c r="G112" s="623">
        <f>F112/F$112</f>
        <v>1</v>
      </c>
      <c r="H112" s="757">
        <f t="shared" ref="H112" si="181">SUM(H113:H116)</f>
        <v>8161552.2868800005</v>
      </c>
      <c r="I112" s="757">
        <f t="shared" ref="I112" si="182">SUM(I113:I116)</f>
        <v>8923595.4832000006</v>
      </c>
      <c r="J112" s="757">
        <f t="shared" ref="J112" si="183">SUM(J113:J116)</f>
        <v>0</v>
      </c>
      <c r="K112" s="757">
        <f t="shared" ref="K112" si="184">SUM(K113:K116)</f>
        <v>0</v>
      </c>
      <c r="L112" s="757">
        <f t="shared" ref="L112" si="185">SUM(L113:L116)</f>
        <v>0</v>
      </c>
      <c r="M112" s="757">
        <f t="shared" ref="M112" si="186">SUM(M113:M116)</f>
        <v>0</v>
      </c>
      <c r="N112" s="757">
        <f t="shared" ref="N112" si="187">SUM(N113:N116)</f>
        <v>0</v>
      </c>
      <c r="O112" s="757">
        <f t="shared" ref="O112" si="188">SUM(O113:O116)</f>
        <v>0</v>
      </c>
      <c r="P112" s="757">
        <f t="shared" ref="P112" si="189">SUM(P113:P116)</f>
        <v>0</v>
      </c>
      <c r="Q112" s="757">
        <f t="shared" ref="Q112" si="190">SUM(Q113:Q116)</f>
        <v>0</v>
      </c>
      <c r="R112" s="757">
        <f t="shared" ref="R112" si="191">SUM(R113:R116)</f>
        <v>0</v>
      </c>
      <c r="S112" s="757">
        <f t="shared" ref="S112" si="192">SUM(S113:S116)</f>
        <v>0</v>
      </c>
    </row>
    <row r="113" spans="1:19" ht="14" customHeight="1">
      <c r="A113" s="626" t="s">
        <v>763</v>
      </c>
      <c r="B113" s="768">
        <f>SUM(H113:S113)</f>
        <v>16477453.435120001</v>
      </c>
      <c r="C113" s="628">
        <f t="shared" ref="C113:E139" si="193">B113/B$112</f>
        <v>0.96443142645659696</v>
      </c>
      <c r="D113" s="768">
        <f t="shared" ref="D113:D139" si="194">J113</f>
        <v>0</v>
      </c>
      <c r="E113" s="628" t="e">
        <f t="shared" si="193"/>
        <v>#DIV/0!</v>
      </c>
      <c r="F113" s="768">
        <f t="shared" si="180"/>
        <v>16477453.435120001</v>
      </c>
      <c r="G113" s="628">
        <f t="shared" ref="G113" si="195">F113/F$112</f>
        <v>0.96443142645659696</v>
      </c>
      <c r="H113" s="1469">
        <f>(IS!H6-IS!H9)/1000-H114</f>
        <v>7617436.4503200008</v>
      </c>
      <c r="I113" s="758">
        <f>(IS!P6-IS!P9)/1000-I114</f>
        <v>8860016.9847999997</v>
      </c>
      <c r="J113" s="758">
        <f>(IS!X6-IS!X9)/1000-J114</f>
        <v>0</v>
      </c>
      <c r="K113" s="758">
        <f>(IS!AF6-IS!AF9)/1000-K114</f>
        <v>0</v>
      </c>
      <c r="L113" s="758">
        <f>(IS!AN6-IS!AN9)/1000-L114</f>
        <v>0</v>
      </c>
      <c r="M113" s="758">
        <f>(IS!AV6-IS!AV9)/1000-M114</f>
        <v>0</v>
      </c>
      <c r="N113" s="758">
        <f>(IS!BD6-IS!BD9)/1000-N114</f>
        <v>0</v>
      </c>
      <c r="O113" s="758">
        <f>(IS!BL6-IS!BL9)/1000-O114</f>
        <v>0</v>
      </c>
      <c r="P113" s="758">
        <f>(IS!BT6-IS!BT9)/1000-P114</f>
        <v>0</v>
      </c>
      <c r="Q113" s="758">
        <f>(IS!CB6-IS!CB9)/1000-Q114</f>
        <v>0</v>
      </c>
      <c r="R113" s="758">
        <f>(IS!CJ6-IS!CJ9)/1000-R114</f>
        <v>0</v>
      </c>
      <c r="S113" s="758">
        <f>(IS!CR6-IS!CR9)/1000-S114</f>
        <v>0</v>
      </c>
    </row>
    <row r="114" spans="1:19" ht="14" customHeight="1">
      <c r="A114" s="629" t="s">
        <v>764</v>
      </c>
      <c r="B114" s="769">
        <f>SUM(H114:S114)</f>
        <v>479818.37895999954</v>
      </c>
      <c r="C114" s="630">
        <f t="shared" si="193"/>
        <v>2.8083946677960329E-2</v>
      </c>
      <c r="D114" s="769">
        <f t="shared" si="194"/>
        <v>0</v>
      </c>
      <c r="E114" s="630" t="e">
        <f t="shared" si="193"/>
        <v>#DIV/0!</v>
      </c>
      <c r="F114" s="769">
        <f t="shared" si="180"/>
        <v>479818.37895999954</v>
      </c>
      <c r="G114" s="630">
        <f t="shared" ref="G114" si="196">F114/F$112</f>
        <v>2.8083946677960329E-2</v>
      </c>
      <c r="H114" s="1469">
        <v>479818.37895999954</v>
      </c>
      <c r="I114" s="758"/>
      <c r="J114" s="758"/>
      <c r="K114" s="758"/>
      <c r="L114" s="758"/>
      <c r="M114" s="758"/>
      <c r="N114" s="758"/>
      <c r="O114" s="758"/>
      <c r="P114" s="758"/>
      <c r="Q114" s="758"/>
      <c r="R114" s="758"/>
      <c r="S114" s="758"/>
    </row>
    <row r="115" spans="1:19" ht="14" customHeight="1">
      <c r="A115" s="629" t="s">
        <v>765</v>
      </c>
      <c r="B115" s="769">
        <f>SUM(H115:S115)</f>
        <v>127875.95600000001</v>
      </c>
      <c r="C115" s="630">
        <f t="shared" ref="C115" si="197">B115/B$112</f>
        <v>7.4846268654427464E-3</v>
      </c>
      <c r="D115" s="769">
        <f t="shared" si="194"/>
        <v>0</v>
      </c>
      <c r="E115" s="630" t="e">
        <f t="shared" ref="E115" si="198">D115/D$112</f>
        <v>#DIV/0!</v>
      </c>
      <c r="F115" s="769">
        <f t="shared" si="180"/>
        <v>127875.95600000001</v>
      </c>
      <c r="G115" s="630">
        <f t="shared" ref="G115" si="199">F115/F$112</f>
        <v>7.4846268654427464E-3</v>
      </c>
      <c r="H115" s="1469">
        <f>IS!H8/1000</f>
        <v>64297.457600000002</v>
      </c>
      <c r="I115" s="758">
        <f>IS!P8/1000</f>
        <v>63578.498399999997</v>
      </c>
      <c r="J115" s="758">
        <f>IS!X8/1000</f>
        <v>0</v>
      </c>
      <c r="K115" s="758">
        <f>IS!AF8/1000</f>
        <v>0</v>
      </c>
      <c r="L115" s="758">
        <f>IS!AN8/1000</f>
        <v>0</v>
      </c>
      <c r="M115" s="758">
        <f>IS!AV8/1000</f>
        <v>0</v>
      </c>
      <c r="N115" s="758">
        <f>IS!BD8/1000</f>
        <v>0</v>
      </c>
      <c r="O115" s="758">
        <f>IS!BL8/1000</f>
        <v>0</v>
      </c>
      <c r="P115" s="758">
        <f>IS!BT8/1000</f>
        <v>0</v>
      </c>
      <c r="Q115" s="758">
        <f>IS!CB8/1000</f>
        <v>0</v>
      </c>
      <c r="R115" s="758">
        <f>IS!CJ8/1000</f>
        <v>0</v>
      </c>
      <c r="S115" s="758">
        <f>IS!CR8/1000</f>
        <v>0</v>
      </c>
    </row>
    <row r="116" spans="1:19" s="625" customFormat="1" ht="14" customHeight="1">
      <c r="A116" s="629" t="s">
        <v>1845</v>
      </c>
      <c r="B116" s="769">
        <f>SUM(H116:S116)</f>
        <v>0</v>
      </c>
      <c r="C116" s="630">
        <f t="shared" si="193"/>
        <v>0</v>
      </c>
      <c r="D116" s="769">
        <f t="shared" si="194"/>
        <v>0</v>
      </c>
      <c r="E116" s="630" t="e">
        <f t="shared" si="193"/>
        <v>#DIV/0!</v>
      </c>
      <c r="F116" s="769">
        <f t="shared" si="180"/>
        <v>0</v>
      </c>
      <c r="G116" s="630">
        <f t="shared" ref="G116" si="200">F116/F$112</f>
        <v>0</v>
      </c>
      <c r="H116" s="1469">
        <f>-IS!H10/1000</f>
        <v>0</v>
      </c>
      <c r="I116" s="758">
        <f>-IS!P10/1000</f>
        <v>0</v>
      </c>
      <c r="J116" s="758">
        <f>-IS!X10/1000</f>
        <v>0</v>
      </c>
      <c r="K116" s="758">
        <f>-IS!AF10/1000</f>
        <v>0</v>
      </c>
      <c r="L116" s="758">
        <f>-IS!AN10/1000</f>
        <v>0</v>
      </c>
      <c r="M116" s="758">
        <f>-IS!AV10/1000</f>
        <v>0</v>
      </c>
      <c r="N116" s="758">
        <f>-IS!BD10/1000</f>
        <v>0</v>
      </c>
      <c r="O116" s="758">
        <f>-IS!BL10/1000</f>
        <v>0</v>
      </c>
      <c r="P116" s="758">
        <f>-IS!BT10/1000</f>
        <v>0</v>
      </c>
      <c r="Q116" s="758">
        <f>-IS!CB10/1000</f>
        <v>0</v>
      </c>
      <c r="R116" s="758">
        <f>-IS!CJ10/1000</f>
        <v>0</v>
      </c>
      <c r="S116" s="758">
        <f>-IS!CR10/1000</f>
        <v>0</v>
      </c>
    </row>
    <row r="117" spans="1:19" ht="14" customHeight="1">
      <c r="A117" s="631" t="s">
        <v>457</v>
      </c>
      <c r="B117" s="770">
        <f>B118+B121+B124</f>
        <v>15963991.886071555</v>
      </c>
      <c r="C117" s="633">
        <f t="shared" si="193"/>
        <v>0.93437833262572978</v>
      </c>
      <c r="D117" s="770">
        <f t="shared" si="194"/>
        <v>0</v>
      </c>
      <c r="E117" s="633" t="e">
        <f t="shared" si="193"/>
        <v>#DIV/0!</v>
      </c>
      <c r="F117" s="770">
        <f t="shared" si="180"/>
        <v>15963991.886071555</v>
      </c>
      <c r="G117" s="633">
        <f t="shared" ref="G117" si="201">F117/F$112</f>
        <v>0.93437833262572978</v>
      </c>
      <c r="H117" s="759">
        <f>H118+H121+H124</f>
        <v>7786534.9417515555</v>
      </c>
      <c r="I117" s="759">
        <f t="shared" ref="I117" si="202">I118+I121+I124</f>
        <v>8177456.9443200007</v>
      </c>
      <c r="J117" s="759">
        <f t="shared" ref="J117" si="203">J118+J121+J124</f>
        <v>0</v>
      </c>
      <c r="K117" s="759">
        <f t="shared" ref="K117" si="204">K118+K121+K124</f>
        <v>0</v>
      </c>
      <c r="L117" s="759">
        <f t="shared" ref="L117" si="205">L118+L121+L124</f>
        <v>0</v>
      </c>
      <c r="M117" s="759">
        <f t="shared" ref="M117" si="206">M118+M121+M124</f>
        <v>0</v>
      </c>
      <c r="N117" s="759">
        <f t="shared" ref="N117" si="207">N118+N121+N124</f>
        <v>0</v>
      </c>
      <c r="O117" s="759">
        <f t="shared" ref="O117" si="208">O118+O121+O124</f>
        <v>0</v>
      </c>
      <c r="P117" s="759">
        <f t="shared" ref="P117" si="209">P118+P121+P124</f>
        <v>0</v>
      </c>
      <c r="Q117" s="759">
        <f t="shared" ref="Q117" si="210">Q118+Q121+Q124</f>
        <v>0</v>
      </c>
      <c r="R117" s="759">
        <f t="shared" ref="R117" si="211">R118+R121+R124</f>
        <v>0</v>
      </c>
      <c r="S117" s="759">
        <f t="shared" ref="S117" si="212">S118+S121+S124</f>
        <v>0</v>
      </c>
    </row>
    <row r="118" spans="1:19" ht="14" customHeight="1">
      <c r="A118" s="635" t="s">
        <v>452</v>
      </c>
      <c r="B118" s="771">
        <f>B119-B120</f>
        <v>13919821.153279999</v>
      </c>
      <c r="C118" s="636">
        <f t="shared" si="193"/>
        <v>0.81473226574351254</v>
      </c>
      <c r="D118" s="771">
        <f t="shared" si="194"/>
        <v>0</v>
      </c>
      <c r="E118" s="636" t="e">
        <f t="shared" si="193"/>
        <v>#DIV/0!</v>
      </c>
      <c r="F118" s="771">
        <f t="shared" si="180"/>
        <v>13919821.153280001</v>
      </c>
      <c r="G118" s="636">
        <f t="shared" ref="G118" si="213">F118/F$112</f>
        <v>0.81473226574351265</v>
      </c>
      <c r="H118" s="760">
        <f>H119-H120</f>
        <v>6756010.2265599994</v>
      </c>
      <c r="I118" s="760">
        <f t="shared" ref="I118" si="214">I119-I120</f>
        <v>7163810.9267200008</v>
      </c>
      <c r="J118" s="760">
        <f t="shared" ref="J118" si="215">J119-J120</f>
        <v>0</v>
      </c>
      <c r="K118" s="760">
        <f>K119-K120</f>
        <v>0</v>
      </c>
      <c r="L118" s="760">
        <f t="shared" ref="L118:Q118" si="216">L119-L120</f>
        <v>0</v>
      </c>
      <c r="M118" s="760">
        <f t="shared" si="216"/>
        <v>0</v>
      </c>
      <c r="N118" s="760">
        <f t="shared" si="216"/>
        <v>0</v>
      </c>
      <c r="O118" s="760">
        <f t="shared" si="216"/>
        <v>0</v>
      </c>
      <c r="P118" s="760">
        <f t="shared" si="216"/>
        <v>0</v>
      </c>
      <c r="Q118" s="760">
        <f t="shared" si="216"/>
        <v>0</v>
      </c>
      <c r="R118" s="760">
        <f t="shared" ref="R118" si="217">R119-R120</f>
        <v>0</v>
      </c>
      <c r="S118" s="760">
        <f>S119-S120</f>
        <v>0</v>
      </c>
    </row>
    <row r="119" spans="1:19" ht="14" customHeight="1">
      <c r="A119" s="629" t="s">
        <v>451</v>
      </c>
      <c r="B119" s="769">
        <f>SUM(H119:S119)</f>
        <v>13883383.60128</v>
      </c>
      <c r="C119" s="638">
        <f t="shared" si="193"/>
        <v>0.81259956238675202</v>
      </c>
      <c r="D119" s="769">
        <f t="shared" si="194"/>
        <v>0</v>
      </c>
      <c r="E119" s="638" t="e">
        <f t="shared" si="193"/>
        <v>#DIV/0!</v>
      </c>
      <c r="F119" s="769">
        <f t="shared" si="180"/>
        <v>13883383.60128</v>
      </c>
      <c r="G119" s="638">
        <f t="shared" ref="G119" si="218">F119/F$112</f>
        <v>0.81259956238675202</v>
      </c>
      <c r="H119" s="1470">
        <f>SUM(IS!H13:H18)/1000-IS!H7/1000</f>
        <v>6733075.0745599996</v>
      </c>
      <c r="I119" s="761">
        <f>SUM(IS!P13:P18)/1000-IS!P7/1000</f>
        <v>7150308.5267200004</v>
      </c>
      <c r="J119" s="761">
        <f>SUM(IS!X13:X18)/1000-IS!X7/1000</f>
        <v>0</v>
      </c>
      <c r="K119" s="761">
        <f>SUM(IS!AF13:AF18)/1000-IS!AF7/1000</f>
        <v>0</v>
      </c>
      <c r="L119" s="761">
        <f>SUM(IS!AN13:AN18)/1000-IS!AN7/1000</f>
        <v>0</v>
      </c>
      <c r="M119" s="761">
        <f>SUM(IS!AV13:AV18)/1000-IS!AV7/1000</f>
        <v>0</v>
      </c>
      <c r="N119" s="761">
        <f>SUM(IS!BD13:BD18)/1000-IS!BD7/1000</f>
        <v>0</v>
      </c>
      <c r="O119" s="761">
        <f>SUM(IS!BL13:BL18)/1000-IS!BL7/1000</f>
        <v>0</v>
      </c>
      <c r="P119" s="761">
        <f>SUM(IS!BT13:BT18)/1000-IS!BT7/1000</f>
        <v>0</v>
      </c>
      <c r="Q119" s="761">
        <f>SUM(IS!CB13:CB18)/1000-IS!CB7/1000</f>
        <v>0</v>
      </c>
      <c r="R119" s="761">
        <f>SUM(IS!CJ13:CJ18)/1000-IS!CJ7/1000</f>
        <v>0</v>
      </c>
      <c r="S119" s="761">
        <f>SUM(IS!CR13:CR18)/1000-IS!CR7/1000</f>
        <v>0</v>
      </c>
    </row>
    <row r="120" spans="1:19" ht="14" customHeight="1">
      <c r="A120" s="629" t="s">
        <v>512</v>
      </c>
      <c r="B120" s="769">
        <f>SUM(H120:S120)</f>
        <v>-36437.551999999996</v>
      </c>
      <c r="C120" s="638">
        <f t="shared" si="193"/>
        <v>-2.1327033567605709E-3</v>
      </c>
      <c r="D120" s="769">
        <f t="shared" si="194"/>
        <v>0</v>
      </c>
      <c r="E120" s="638" t="e">
        <f t="shared" si="193"/>
        <v>#DIV/0!</v>
      </c>
      <c r="F120" s="769">
        <f t="shared" si="180"/>
        <v>-36437.551999999996</v>
      </c>
      <c r="G120" s="638">
        <f t="shared" ref="G120" si="219">F120/F$112</f>
        <v>-2.1327033567605709E-3</v>
      </c>
      <c r="H120" s="1470">
        <f>IS!H19/1000</f>
        <v>-22935.151999999998</v>
      </c>
      <c r="I120" s="1470">
        <f>IS!P19/1000</f>
        <v>-13502.4</v>
      </c>
      <c r="J120" s="1470">
        <f>IS!X19/1000</f>
        <v>0</v>
      </c>
      <c r="K120" s="1470">
        <f>IS!AF19/1000</f>
        <v>0</v>
      </c>
      <c r="L120" s="1470">
        <f>IS!AN19/1000</f>
        <v>0</v>
      </c>
      <c r="M120" s="1470">
        <f>IS!AV19/1000</f>
        <v>0</v>
      </c>
      <c r="N120" s="1470">
        <f>IS!BD19/1000</f>
        <v>0</v>
      </c>
      <c r="O120" s="1470">
        <f>IS!BL19/1000</f>
        <v>0</v>
      </c>
      <c r="P120" s="1470">
        <f>IS!BT19/1000</f>
        <v>0</v>
      </c>
      <c r="Q120" s="1470">
        <f>IS!CB19/1000</f>
        <v>0</v>
      </c>
      <c r="R120" s="1470">
        <f>IS!CJ19/1000</f>
        <v>0</v>
      </c>
      <c r="S120" s="1470">
        <f>IS!CR19/1000</f>
        <v>0</v>
      </c>
    </row>
    <row r="121" spans="1:19" ht="14" customHeight="1">
      <c r="A121" s="640" t="s">
        <v>4</v>
      </c>
      <c r="B121" s="772">
        <f>SUM(B122:B123)</f>
        <v>641471.17376000015</v>
      </c>
      <c r="C121" s="641">
        <f t="shared" si="193"/>
        <v>3.7545544375294358E-2</v>
      </c>
      <c r="D121" s="772">
        <f t="shared" si="194"/>
        <v>0</v>
      </c>
      <c r="E121" s="641" t="e">
        <f t="shared" si="193"/>
        <v>#DIV/0!</v>
      </c>
      <c r="F121" s="772">
        <f t="shared" si="180"/>
        <v>641471.17376000003</v>
      </c>
      <c r="G121" s="641">
        <f t="shared" ref="G121" si="220">F121/F$112</f>
        <v>3.7545544375294351E-2</v>
      </c>
      <c r="H121" s="762">
        <f>SUM(H122:H123)</f>
        <v>325975.81872000004</v>
      </c>
      <c r="I121" s="762">
        <f t="shared" ref="I121" si="221">SUM(I122:I123)</f>
        <v>315495.35503999999</v>
      </c>
      <c r="J121" s="762">
        <f t="shared" ref="J121" si="222">SUM(J122:J123)</f>
        <v>0</v>
      </c>
      <c r="K121" s="762">
        <f t="shared" ref="K121:Q121" si="223">SUM(K122:K123)</f>
        <v>0</v>
      </c>
      <c r="L121" s="762">
        <f t="shared" si="223"/>
        <v>0</v>
      </c>
      <c r="M121" s="762">
        <f t="shared" si="223"/>
        <v>0</v>
      </c>
      <c r="N121" s="762">
        <f t="shared" si="223"/>
        <v>0</v>
      </c>
      <c r="O121" s="762">
        <f t="shared" si="223"/>
        <v>0</v>
      </c>
      <c r="P121" s="762">
        <f t="shared" si="223"/>
        <v>0</v>
      </c>
      <c r="Q121" s="762">
        <f t="shared" si="223"/>
        <v>0</v>
      </c>
      <c r="R121" s="762">
        <f t="shared" ref="R121" si="224">SUM(R122:R123)</f>
        <v>0</v>
      </c>
      <c r="S121" s="762">
        <f t="shared" ref="S121" si="225">SUM(S122:S123)</f>
        <v>0</v>
      </c>
    </row>
    <row r="122" spans="1:19" ht="14" customHeight="1">
      <c r="A122" s="629" t="s">
        <v>5</v>
      </c>
      <c r="B122" s="769">
        <f>SUM(H122:S122)</f>
        <v>424695.14912000007</v>
      </c>
      <c r="C122" s="638">
        <f t="shared" si="193"/>
        <v>2.4857563705930504E-2</v>
      </c>
      <c r="D122" s="769">
        <f t="shared" si="194"/>
        <v>0</v>
      </c>
      <c r="E122" s="638" t="e">
        <f t="shared" si="193"/>
        <v>#DIV/0!</v>
      </c>
      <c r="F122" s="769">
        <f t="shared" si="180"/>
        <v>424695.14912000007</v>
      </c>
      <c r="G122" s="638">
        <f t="shared" ref="G122" si="226">F122/F$112</f>
        <v>2.4857563705930504E-2</v>
      </c>
      <c r="H122" s="761">
        <v>216394.81776000003</v>
      </c>
      <c r="I122" s="761">
        <v>208300.33136000001</v>
      </c>
      <c r="J122" s="761"/>
      <c r="K122" s="761"/>
      <c r="L122" s="761"/>
      <c r="M122" s="761"/>
      <c r="N122" s="761"/>
      <c r="O122" s="761"/>
      <c r="P122" s="761"/>
      <c r="Q122" s="761"/>
      <c r="R122" s="761"/>
      <c r="S122" s="761"/>
    </row>
    <row r="123" spans="1:19" ht="14" customHeight="1">
      <c r="A123" s="629" t="s">
        <v>6</v>
      </c>
      <c r="B123" s="769">
        <f>SUM(H123:S123)</f>
        <v>216776.02464000002</v>
      </c>
      <c r="C123" s="638">
        <f t="shared" si="193"/>
        <v>1.2687980669363856E-2</v>
      </c>
      <c r="D123" s="769">
        <f t="shared" si="194"/>
        <v>0</v>
      </c>
      <c r="E123" s="638" t="e">
        <f t="shared" si="193"/>
        <v>#DIV/0!</v>
      </c>
      <c r="F123" s="769">
        <f t="shared" si="180"/>
        <v>216776.02464000002</v>
      </c>
      <c r="G123" s="638">
        <f t="shared" ref="G123" si="227">F123/F$112</f>
        <v>1.2687980669363856E-2</v>
      </c>
      <c r="H123" s="761">
        <v>109581.00096</v>
      </c>
      <c r="I123" s="761">
        <v>107195.02368</v>
      </c>
      <c r="J123" s="761"/>
      <c r="K123" s="761"/>
      <c r="L123" s="761"/>
      <c r="M123" s="761"/>
      <c r="N123" s="761"/>
      <c r="O123" s="761"/>
      <c r="P123" s="761"/>
      <c r="Q123" s="761"/>
      <c r="R123" s="761"/>
      <c r="S123" s="761"/>
    </row>
    <row r="124" spans="1:19" ht="14" customHeight="1">
      <c r="A124" s="640" t="s">
        <v>7</v>
      </c>
      <c r="B124" s="772">
        <f>SUM(B125:B126)</f>
        <v>1402699.5590315564</v>
      </c>
      <c r="C124" s="641">
        <f t="shared" si="193"/>
        <v>8.2100522506922888E-2</v>
      </c>
      <c r="D124" s="772">
        <f t="shared" si="194"/>
        <v>0</v>
      </c>
      <c r="E124" s="641" t="e">
        <f t="shared" si="193"/>
        <v>#DIV/0!</v>
      </c>
      <c r="F124" s="772">
        <f t="shared" si="180"/>
        <v>1402699.5590315564</v>
      </c>
      <c r="G124" s="641">
        <f t="shared" ref="G124" si="228">F124/F$112</f>
        <v>8.2100522506922888E-2</v>
      </c>
      <c r="H124" s="762">
        <f>SUM(H125:H126)</f>
        <v>704548.89647155628</v>
      </c>
      <c r="I124" s="762">
        <f t="shared" ref="I124" si="229">SUM(I125:I126)</f>
        <v>698150.66256000008</v>
      </c>
      <c r="J124" s="762">
        <f t="shared" ref="J124" si="230">SUM(J125:J126)</f>
        <v>0</v>
      </c>
      <c r="K124" s="762">
        <f t="shared" ref="K124:Q124" si="231">SUM(K125:K126)</f>
        <v>0</v>
      </c>
      <c r="L124" s="762">
        <f t="shared" si="231"/>
        <v>0</v>
      </c>
      <c r="M124" s="762">
        <f t="shared" si="231"/>
        <v>0</v>
      </c>
      <c r="N124" s="762">
        <f t="shared" si="231"/>
        <v>0</v>
      </c>
      <c r="O124" s="762">
        <f t="shared" si="231"/>
        <v>0</v>
      </c>
      <c r="P124" s="762">
        <f t="shared" si="231"/>
        <v>0</v>
      </c>
      <c r="Q124" s="762">
        <f t="shared" si="231"/>
        <v>0</v>
      </c>
      <c r="R124" s="762">
        <f t="shared" ref="R124" si="232">SUM(R125:R126)</f>
        <v>0</v>
      </c>
      <c r="S124" s="762">
        <f t="shared" ref="S124" si="233">SUM(S125:S126)</f>
        <v>0</v>
      </c>
    </row>
    <row r="125" spans="1:19" ht="14" customHeight="1">
      <c r="A125" s="629" t="s">
        <v>8</v>
      </c>
      <c r="B125" s="769">
        <f>SUM(H125:S125)</f>
        <v>477017.72575155617</v>
      </c>
      <c r="C125" s="638">
        <f t="shared" si="193"/>
        <v>2.7920023412786821E-2</v>
      </c>
      <c r="D125" s="769">
        <f t="shared" si="194"/>
        <v>0</v>
      </c>
      <c r="E125" s="638" t="e">
        <f t="shared" si="193"/>
        <v>#DIV/0!</v>
      </c>
      <c r="F125" s="769">
        <f t="shared" si="180"/>
        <v>477017.72575155617</v>
      </c>
      <c r="G125" s="638">
        <f t="shared" ref="G125" si="234">F125/F$112</f>
        <v>2.7920023412786821E-2</v>
      </c>
      <c r="H125" s="1470">
        <f>IS!H88/1000</f>
        <v>238508.86175155616</v>
      </c>
      <c r="I125" s="1470">
        <f>IS!P88/1000</f>
        <v>238508.864</v>
      </c>
      <c r="J125" s="1470">
        <f>IS!X88/1000</f>
        <v>0</v>
      </c>
      <c r="K125" s="1470">
        <f>IS!AF88/1000</f>
        <v>0</v>
      </c>
      <c r="L125" s="1470">
        <f>IS!AN88/1000</f>
        <v>0</v>
      </c>
      <c r="M125" s="1470">
        <f>IS!AV88/1000</f>
        <v>0</v>
      </c>
      <c r="N125" s="1470">
        <f>IS!BD88/1000</f>
        <v>0</v>
      </c>
      <c r="O125" s="1470">
        <f>IS!BL88/1000</f>
        <v>0</v>
      </c>
      <c r="P125" s="1470">
        <f>IS!BT88/1000</f>
        <v>0</v>
      </c>
      <c r="Q125" s="1470">
        <f>IS!CB88/1000</f>
        <v>0</v>
      </c>
      <c r="R125" s="1470">
        <f>IS!CJ88/1000</f>
        <v>0</v>
      </c>
      <c r="S125" s="1470">
        <f>IS!CR88/1000</f>
        <v>0</v>
      </c>
    </row>
    <row r="126" spans="1:19" ht="14" customHeight="1">
      <c r="A126" s="629" t="s">
        <v>14</v>
      </c>
      <c r="B126" s="769">
        <f>SUM(H126:S126)</f>
        <v>925681.83328000014</v>
      </c>
      <c r="C126" s="638">
        <f t="shared" si="193"/>
        <v>5.418049909413606E-2</v>
      </c>
      <c r="D126" s="769">
        <f t="shared" si="194"/>
        <v>0</v>
      </c>
      <c r="E126" s="638" t="e">
        <f t="shared" si="193"/>
        <v>#DIV/0!</v>
      </c>
      <c r="F126" s="769">
        <f t="shared" si="180"/>
        <v>925681.83328000014</v>
      </c>
      <c r="G126" s="638">
        <f t="shared" ref="G126" si="235">F126/F$112</f>
        <v>5.418049909413606E-2</v>
      </c>
      <c r="H126" s="1470">
        <f>(IS!H89-IS!H88)/1000</f>
        <v>466040.03472000005</v>
      </c>
      <c r="I126" s="1470">
        <f>(IS!P89-IS!P88)/1000</f>
        <v>459641.79856000008</v>
      </c>
      <c r="J126" s="1470">
        <f>(IS!X89-IS!X88)/1000</f>
        <v>0</v>
      </c>
      <c r="K126" s="1470">
        <f>(IS!AF89-IS!AF88)/1000</f>
        <v>0</v>
      </c>
      <c r="L126" s="1470">
        <f>(IS!AN89-IS!AN88)/1000</f>
        <v>0</v>
      </c>
      <c r="M126" s="1470">
        <f>(IS!AV89-IS!AV88)/1000</f>
        <v>0</v>
      </c>
      <c r="N126" s="1470">
        <f>(IS!BD89-IS!BD88)/1000</f>
        <v>0</v>
      </c>
      <c r="O126" s="1470">
        <f>(IS!BL89-IS!BL88)/1000</f>
        <v>0</v>
      </c>
      <c r="P126" s="1470">
        <f>(IS!BT89-IS!BT88)/1000</f>
        <v>0</v>
      </c>
      <c r="Q126" s="1470">
        <f>(IS!CB89-IS!CB88)/1000</f>
        <v>0</v>
      </c>
      <c r="R126" s="1470">
        <f>(IS!CJ89-IS!CJ88)/1000</f>
        <v>0</v>
      </c>
      <c r="S126" s="1470">
        <f>(IS!CR89-IS!CR88)/1000</f>
        <v>0</v>
      </c>
    </row>
    <row r="127" spans="1:19" ht="14" customHeight="1">
      <c r="A127" s="631" t="s">
        <v>458</v>
      </c>
      <c r="B127" s="770">
        <f>B112-B117</f>
        <v>1121155.8840084448</v>
      </c>
      <c r="C127" s="633">
        <f t="shared" si="193"/>
        <v>6.5621667374270248E-2</v>
      </c>
      <c r="D127" s="770">
        <f t="shared" si="194"/>
        <v>0</v>
      </c>
      <c r="E127" s="633" t="e">
        <f t="shared" si="193"/>
        <v>#DIV/0!</v>
      </c>
      <c r="F127" s="770">
        <f t="shared" si="180"/>
        <v>1121155.8840084448</v>
      </c>
      <c r="G127" s="633">
        <f t="shared" ref="G127" si="236">F127/F$112</f>
        <v>6.5621667374270248E-2</v>
      </c>
      <c r="H127" s="764">
        <f>H112-H117</f>
        <v>375017.34512844495</v>
      </c>
      <c r="I127" s="764">
        <f t="shared" ref="I127:S127" si="237">I112-I117</f>
        <v>746138.53887999989</v>
      </c>
      <c r="J127" s="764">
        <f t="shared" si="237"/>
        <v>0</v>
      </c>
      <c r="K127" s="764">
        <f t="shared" si="237"/>
        <v>0</v>
      </c>
      <c r="L127" s="764">
        <f t="shared" ref="L127:Q127" si="238">L112-L117</f>
        <v>0</v>
      </c>
      <c r="M127" s="764">
        <f t="shared" si="238"/>
        <v>0</v>
      </c>
      <c r="N127" s="764">
        <f t="shared" si="238"/>
        <v>0</v>
      </c>
      <c r="O127" s="764">
        <f t="shared" si="238"/>
        <v>0</v>
      </c>
      <c r="P127" s="764">
        <f t="shared" si="238"/>
        <v>0</v>
      </c>
      <c r="Q127" s="764">
        <f t="shared" si="238"/>
        <v>0</v>
      </c>
      <c r="R127" s="764">
        <f t="shared" si="237"/>
        <v>0</v>
      </c>
      <c r="S127" s="764">
        <f t="shared" si="237"/>
        <v>0</v>
      </c>
    </row>
    <row r="128" spans="1:19" ht="14" customHeight="1">
      <c r="A128" s="629" t="s">
        <v>459</v>
      </c>
      <c r="B128" s="769">
        <f t="shared" ref="B128:B137" si="239">SUM(H128:S128)</f>
        <v>197204.15247155708</v>
      </c>
      <c r="C128" s="638">
        <f t="shared" si="193"/>
        <v>1.1542431773221572E-2</v>
      </c>
      <c r="D128" s="769">
        <f t="shared" si="194"/>
        <v>0</v>
      </c>
      <c r="E128" s="638" t="e">
        <f t="shared" si="193"/>
        <v>#DIV/0!</v>
      </c>
      <c r="F128" s="769">
        <f t="shared" si="180"/>
        <v>197204.15247155708</v>
      </c>
      <c r="G128" s="638">
        <f t="shared" ref="G128:G132" si="240">F128/F$112</f>
        <v>1.1542431773221572E-2</v>
      </c>
      <c r="H128" s="761">
        <f>SUM(H129:H132)</f>
        <v>162737.4192</v>
      </c>
      <c r="I128" s="761">
        <f t="shared" ref="I128:S128" si="241">SUM(I129:I132)</f>
        <v>34466.733271557088</v>
      </c>
      <c r="J128" s="761">
        <f t="shared" si="241"/>
        <v>0</v>
      </c>
      <c r="K128" s="761">
        <f t="shared" si="241"/>
        <v>0</v>
      </c>
      <c r="L128" s="761">
        <f t="shared" si="241"/>
        <v>0</v>
      </c>
      <c r="M128" s="761">
        <f t="shared" si="241"/>
        <v>0</v>
      </c>
      <c r="N128" s="761">
        <f t="shared" si="241"/>
        <v>0</v>
      </c>
      <c r="O128" s="761">
        <f t="shared" si="241"/>
        <v>0</v>
      </c>
      <c r="P128" s="761">
        <f t="shared" si="241"/>
        <v>0</v>
      </c>
      <c r="Q128" s="761">
        <f t="shared" si="241"/>
        <v>0</v>
      </c>
      <c r="R128" s="761">
        <f t="shared" si="241"/>
        <v>0</v>
      </c>
      <c r="S128" s="761">
        <f t="shared" si="241"/>
        <v>0</v>
      </c>
    </row>
    <row r="129" spans="1:19" s="1467" customFormat="1" ht="14" customHeight="1">
      <c r="A129" s="1451" t="s">
        <v>1846</v>
      </c>
      <c r="B129" s="1452">
        <f t="shared" si="239"/>
        <v>114029.60128</v>
      </c>
      <c r="C129" s="1464">
        <f t="shared" si="193"/>
        <v>6.6741946171335964E-3</v>
      </c>
      <c r="D129" s="1454">
        <f t="shared" si="194"/>
        <v>0</v>
      </c>
      <c r="E129" s="1464" t="e">
        <f t="shared" si="193"/>
        <v>#DIV/0!</v>
      </c>
      <c r="F129" s="1454">
        <f t="shared" si="180"/>
        <v>114029.60128</v>
      </c>
      <c r="G129" s="1464">
        <f t="shared" si="240"/>
        <v>6.6741946171335964E-3</v>
      </c>
      <c r="H129" s="1468">
        <f>SUM(IS!H92:H93)/1000</f>
        <v>102251.54128</v>
      </c>
      <c r="I129" s="1468">
        <f>SUM(IS!P92:P93)/1000</f>
        <v>11778.06</v>
      </c>
      <c r="J129" s="1468">
        <f>SUM(IS!X92:X93)/1000</f>
        <v>0</v>
      </c>
      <c r="K129" s="1468">
        <f>SUM(IS!AF92:AF93)/1000</f>
        <v>0</v>
      </c>
      <c r="L129" s="1468">
        <f>SUM(IS!AN92:AN93)/1000</f>
        <v>0</v>
      </c>
      <c r="M129" s="1468">
        <f>SUM(IS!AV92:AV93)/1000</f>
        <v>0</v>
      </c>
      <c r="N129" s="1468">
        <f>SUM(IS!BD92:BD93)/1000</f>
        <v>0</v>
      </c>
      <c r="O129" s="1468">
        <f>SUM(IS!BL92:BL93)/1000</f>
        <v>0</v>
      </c>
      <c r="P129" s="1468">
        <f>SUM(IS!BT92:BT93)/1000</f>
        <v>0</v>
      </c>
      <c r="Q129" s="1468">
        <f>SUM(IS!CB92:CB93)/1000</f>
        <v>0</v>
      </c>
      <c r="R129" s="1468">
        <f>SUM(IS!CJ92:CJ93)/1000</f>
        <v>0</v>
      </c>
      <c r="S129" s="1468">
        <f>SUM(IS!CR92:CR93)/1000</f>
        <v>0</v>
      </c>
    </row>
    <row r="130" spans="1:19" s="1467" customFormat="1" ht="14" customHeight="1">
      <c r="A130" s="1451" t="s">
        <v>1847</v>
      </c>
      <c r="B130" s="1452">
        <f t="shared" si="239"/>
        <v>48000</v>
      </c>
      <c r="C130" s="1464">
        <f t="shared" si="193"/>
        <v>2.8094577024413551E-3</v>
      </c>
      <c r="D130" s="1454">
        <f t="shared" si="194"/>
        <v>0</v>
      </c>
      <c r="E130" s="1464" t="e">
        <f t="shared" si="193"/>
        <v>#DIV/0!</v>
      </c>
      <c r="F130" s="1454">
        <f t="shared" si="180"/>
        <v>48000</v>
      </c>
      <c r="G130" s="1464">
        <f t="shared" si="240"/>
        <v>2.8094577024413551E-3</v>
      </c>
      <c r="H130" s="1454">
        <f>IS!H94/1000</f>
        <v>32000</v>
      </c>
      <c r="I130" s="1454">
        <f>IS!P94/1000</f>
        <v>16000</v>
      </c>
      <c r="J130" s="1454">
        <f>IS!X94/1000</f>
        <v>0</v>
      </c>
      <c r="K130" s="1454">
        <f>IS!AF94/1000</f>
        <v>0</v>
      </c>
      <c r="L130" s="1454">
        <f>IS!AN94/1000</f>
        <v>0</v>
      </c>
      <c r="M130" s="1454">
        <f>IS!AV94/1000</f>
        <v>0</v>
      </c>
      <c r="N130" s="1454">
        <f>IS!BD94/1000</f>
        <v>0</v>
      </c>
      <c r="O130" s="1454">
        <f>IS!BL94/1000</f>
        <v>0</v>
      </c>
      <c r="P130" s="1454">
        <f>IS!BT94/1000</f>
        <v>0</v>
      </c>
      <c r="Q130" s="1454">
        <f>IS!CB94/1000</f>
        <v>0</v>
      </c>
      <c r="R130" s="1454">
        <f>IS!CJ94/1000</f>
        <v>0</v>
      </c>
      <c r="S130" s="1454">
        <f>IS!CR94/1000</f>
        <v>0</v>
      </c>
    </row>
    <row r="131" spans="1:19" s="1467" customFormat="1" ht="14" customHeight="1">
      <c r="A131" s="1451" t="s">
        <v>1848</v>
      </c>
      <c r="B131" s="1452">
        <f t="shared" si="239"/>
        <v>10229.005280000001</v>
      </c>
      <c r="C131" s="1464">
        <f t="shared" si="193"/>
        <v>5.9870745150436035E-4</v>
      </c>
      <c r="D131" s="1454">
        <f t="shared" si="194"/>
        <v>0</v>
      </c>
      <c r="E131" s="1464" t="e">
        <f t="shared" si="193"/>
        <v>#DIV/0!</v>
      </c>
      <c r="F131" s="1454">
        <f t="shared" si="180"/>
        <v>10229.005280000001</v>
      </c>
      <c r="G131" s="1464">
        <f t="shared" si="240"/>
        <v>5.9870745150436035E-4</v>
      </c>
      <c r="H131" s="1454">
        <f>IS!H95/1000</f>
        <v>4989.7299199999998</v>
      </c>
      <c r="I131" s="1454">
        <f>IS!P95/1000</f>
        <v>5239.2753600000005</v>
      </c>
      <c r="J131" s="1454">
        <f>IS!X95/1000</f>
        <v>0</v>
      </c>
      <c r="K131" s="1454">
        <f>IS!AF95/1000</f>
        <v>0</v>
      </c>
      <c r="L131" s="1454">
        <f>IS!AN95/1000</f>
        <v>0</v>
      </c>
      <c r="M131" s="1454">
        <f>IS!AV95/1000</f>
        <v>0</v>
      </c>
      <c r="N131" s="1454">
        <f>IS!BD95/1000</f>
        <v>0</v>
      </c>
      <c r="O131" s="1454">
        <f>IS!BL95/1000</f>
        <v>0</v>
      </c>
      <c r="P131" s="1454">
        <f>IS!BT95/1000</f>
        <v>0</v>
      </c>
      <c r="Q131" s="1454">
        <f>IS!CB95/1000</f>
        <v>0</v>
      </c>
      <c r="R131" s="1454">
        <f>IS!CJ95/1000</f>
        <v>0</v>
      </c>
      <c r="S131" s="1454">
        <f>IS!CR95/1000</f>
        <v>0</v>
      </c>
    </row>
    <row r="132" spans="1:19" s="1467" customFormat="1" ht="14" customHeight="1">
      <c r="A132" s="1456" t="s">
        <v>1849</v>
      </c>
      <c r="B132" s="1457">
        <f t="shared" si="239"/>
        <v>24945.545911557092</v>
      </c>
      <c r="C132" s="1465">
        <f t="shared" si="193"/>
        <v>1.460072002142261E-3</v>
      </c>
      <c r="D132" s="1459">
        <f t="shared" si="194"/>
        <v>0</v>
      </c>
      <c r="E132" s="1465" t="e">
        <f t="shared" si="193"/>
        <v>#DIV/0!</v>
      </c>
      <c r="F132" s="1459">
        <f t="shared" si="180"/>
        <v>24945.545911557092</v>
      </c>
      <c r="G132" s="1465">
        <f t="shared" si="240"/>
        <v>1.460072002142261E-3</v>
      </c>
      <c r="H132" s="1459">
        <f>SUM(IS!H96:H99)/1000</f>
        <v>23496.148000000001</v>
      </c>
      <c r="I132" s="1459">
        <f>SUM(IS!P96:P99)/1000</f>
        <v>1449.3979115570926</v>
      </c>
      <c r="J132" s="1459">
        <f>SUM(IS!X96:X99)/1000</f>
        <v>0</v>
      </c>
      <c r="K132" s="1459">
        <f>SUM(IS!AF96:AF99)/1000</f>
        <v>0</v>
      </c>
      <c r="L132" s="1459">
        <f>SUM(IS!AN96:AN99)/1000</f>
        <v>0</v>
      </c>
      <c r="M132" s="1459">
        <f>SUM(IS!AV96:AV99)/1000</f>
        <v>0</v>
      </c>
      <c r="N132" s="1459">
        <f>SUM(IS!BD96:BD99)/1000</f>
        <v>0</v>
      </c>
      <c r="O132" s="1459">
        <f>SUM(IS!BL96:BL99)/1000</f>
        <v>0</v>
      </c>
      <c r="P132" s="1459">
        <f>SUM(IS!BT96:BT99)/1000</f>
        <v>0</v>
      </c>
      <c r="Q132" s="1459">
        <f>SUM(IS!CB96:CB99)/1000</f>
        <v>0</v>
      </c>
      <c r="R132" s="1459">
        <f>SUM(IS!CJ96:CJ99)/1000</f>
        <v>0</v>
      </c>
      <c r="S132" s="1459">
        <f>SUM(IS!CR96:CR99)/1000</f>
        <v>0</v>
      </c>
    </row>
    <row r="133" spans="1:19" ht="14" customHeight="1">
      <c r="A133" s="629" t="s">
        <v>460</v>
      </c>
      <c r="B133" s="769">
        <f t="shared" si="239"/>
        <v>371400.18703999999</v>
      </c>
      <c r="C133" s="1466">
        <f t="shared" si="193"/>
        <v>2.1738189920160165E-2</v>
      </c>
      <c r="D133" s="769">
        <f t="shared" si="194"/>
        <v>0</v>
      </c>
      <c r="E133" s="1466" t="e">
        <f t="shared" si="193"/>
        <v>#DIV/0!</v>
      </c>
      <c r="F133" s="769">
        <f t="shared" si="180"/>
        <v>371400.18703999999</v>
      </c>
      <c r="G133" s="1466">
        <f t="shared" ref="G133:G137" si="242">F133/F$112</f>
        <v>2.1738189920160165E-2</v>
      </c>
      <c r="H133" s="761">
        <f>SUM(H134:H137)</f>
        <v>226294.73584000001</v>
      </c>
      <c r="I133" s="761">
        <f t="shared" ref="I133" si="243">SUM(I134:I137)</f>
        <v>145105.45119999998</v>
      </c>
      <c r="J133" s="761">
        <f t="shared" ref="J133" si="244">SUM(J134:J137)</f>
        <v>0</v>
      </c>
      <c r="K133" s="761">
        <f t="shared" ref="K133" si="245">SUM(K134:K137)</f>
        <v>0</v>
      </c>
      <c r="L133" s="761">
        <f t="shared" ref="L133" si="246">SUM(L134:L137)</f>
        <v>0</v>
      </c>
      <c r="M133" s="761">
        <f t="shared" ref="M133" si="247">SUM(M134:M137)</f>
        <v>0</v>
      </c>
      <c r="N133" s="761">
        <f t="shared" ref="N133" si="248">SUM(N134:N137)</f>
        <v>0</v>
      </c>
      <c r="O133" s="761">
        <f t="shared" ref="O133" si="249">SUM(O134:O137)</f>
        <v>0</v>
      </c>
      <c r="P133" s="761">
        <f t="shared" ref="P133" si="250">SUM(P134:P137)</f>
        <v>0</v>
      </c>
      <c r="Q133" s="761">
        <f t="shared" ref="Q133" si="251">SUM(Q134:Q137)</f>
        <v>0</v>
      </c>
      <c r="R133" s="761">
        <f t="shared" ref="R133" si="252">SUM(R134:R137)</f>
        <v>0</v>
      </c>
      <c r="S133" s="761">
        <f t="shared" ref="S133" si="253">SUM(S134:S137)</f>
        <v>0</v>
      </c>
    </row>
    <row r="134" spans="1:19" s="1467" customFormat="1" ht="14" customHeight="1">
      <c r="A134" s="1451" t="s">
        <v>1846</v>
      </c>
      <c r="B134" s="1452">
        <f t="shared" si="239"/>
        <v>17179.297119999999</v>
      </c>
      <c r="C134" s="1464">
        <f t="shared" si="193"/>
        <v>1.005510596173179E-3</v>
      </c>
      <c r="D134" s="1454">
        <f t="shared" si="194"/>
        <v>0</v>
      </c>
      <c r="E134" s="1464" t="e">
        <f t="shared" si="193"/>
        <v>#DIV/0!</v>
      </c>
      <c r="F134" s="1454">
        <f t="shared" si="180"/>
        <v>17179.297119999999</v>
      </c>
      <c r="G134" s="1464">
        <f t="shared" si="242"/>
        <v>1.005510596173179E-3</v>
      </c>
      <c r="H134" s="1454">
        <f>SUM(IS!H102:H103)/1000</f>
        <v>17179.297119999999</v>
      </c>
      <c r="I134" s="1454">
        <f>SUM(IS!P102:P103)/1000</f>
        <v>0</v>
      </c>
      <c r="J134" s="1454">
        <f>SUM(IS!X102:X103)/1000</f>
        <v>0</v>
      </c>
      <c r="K134" s="1454">
        <f>SUM(IS!AF102:AF103)/1000</f>
        <v>0</v>
      </c>
      <c r="L134" s="1454">
        <f>SUM(IS!AN102:AN103)/1000</f>
        <v>0</v>
      </c>
      <c r="M134" s="1454">
        <f>SUM(IS!AV102:AV103)/1000</f>
        <v>0</v>
      </c>
      <c r="N134" s="1454">
        <f>SUM(IS!BD102:BD103)/1000</f>
        <v>0</v>
      </c>
      <c r="O134" s="1454">
        <f>SUM(IS!BL102:BL103)/1000</f>
        <v>0</v>
      </c>
      <c r="P134" s="1454">
        <f>SUM(IS!BT102:BT103)/1000</f>
        <v>0</v>
      </c>
      <c r="Q134" s="1454">
        <f>SUM(IS!CB102:CB103)/1000</f>
        <v>0</v>
      </c>
      <c r="R134" s="1454">
        <f>SUM(IS!CJ102:CJ103)/1000</f>
        <v>0</v>
      </c>
      <c r="S134" s="1454">
        <f>SUM(IS!CR102:CR103)/1000</f>
        <v>0</v>
      </c>
    </row>
    <row r="135" spans="1:19" s="1467" customFormat="1" ht="14" customHeight="1">
      <c r="A135" s="1451" t="s">
        <v>1850</v>
      </c>
      <c r="B135" s="1452">
        <f t="shared" si="239"/>
        <v>335797.98367999995</v>
      </c>
      <c r="C135" s="1464">
        <f t="shared" si="193"/>
        <v>1.9654379827376091E-2</v>
      </c>
      <c r="D135" s="1454">
        <f t="shared" si="194"/>
        <v>0</v>
      </c>
      <c r="E135" s="1464" t="e">
        <f t="shared" si="193"/>
        <v>#DIV/0!</v>
      </c>
      <c r="F135" s="1454">
        <f t="shared" si="180"/>
        <v>335797.98367999995</v>
      </c>
      <c r="G135" s="1464">
        <f t="shared" si="242"/>
        <v>1.9654379827376091E-2</v>
      </c>
      <c r="H135" s="1454">
        <f>SUM(IS!H106:H107)/1000</f>
        <v>200357.90672</v>
      </c>
      <c r="I135" s="1454">
        <f>SUM(IS!P106:P107)/1000</f>
        <v>135440.07695999998</v>
      </c>
      <c r="J135" s="1454">
        <f>SUM(IS!X106:X107)/1000</f>
        <v>0</v>
      </c>
      <c r="K135" s="1454">
        <f>SUM(IS!AF106:AF107)/1000</f>
        <v>0</v>
      </c>
      <c r="L135" s="1454">
        <f>SUM(IS!AN106:AN107)/1000</f>
        <v>0</v>
      </c>
      <c r="M135" s="1454">
        <f>SUM(IS!AV106:AV107)/1000</f>
        <v>0</v>
      </c>
      <c r="N135" s="1454">
        <f>SUM(IS!BD106:BD107)/1000</f>
        <v>0</v>
      </c>
      <c r="O135" s="1454">
        <f>SUM(IS!BL106:BL107)/1000</f>
        <v>0</v>
      </c>
      <c r="P135" s="1454">
        <f>SUM(IS!BT106:BT107)/1000</f>
        <v>0</v>
      </c>
      <c r="Q135" s="1454">
        <f>SUM(IS!CB106:CB107)/1000</f>
        <v>0</v>
      </c>
      <c r="R135" s="1454">
        <f>SUM(IS!CJ106:CJ107)/1000</f>
        <v>0</v>
      </c>
      <c r="S135" s="1454">
        <f>SUM(IS!CR106:CR107)/1000</f>
        <v>0</v>
      </c>
    </row>
    <row r="136" spans="1:19" s="1467" customFormat="1" ht="14" customHeight="1">
      <c r="A136" s="1451" t="s">
        <v>1851</v>
      </c>
      <c r="B136" s="1452">
        <f t="shared" si="239"/>
        <v>1329.4662400000002</v>
      </c>
      <c r="C136" s="1464">
        <f t="shared" si="193"/>
        <v>7.7814149335494746E-5</v>
      </c>
      <c r="D136" s="1454">
        <f t="shared" si="194"/>
        <v>0</v>
      </c>
      <c r="E136" s="1464" t="e">
        <f t="shared" si="193"/>
        <v>#DIV/0!</v>
      </c>
      <c r="F136" s="1454">
        <f t="shared" si="180"/>
        <v>1329.4662400000002</v>
      </c>
      <c r="G136" s="1464">
        <f t="shared" si="242"/>
        <v>7.7814149335494746E-5</v>
      </c>
      <c r="H136" s="1454">
        <f>IS!H105/1000</f>
        <v>210.81200000000001</v>
      </c>
      <c r="I136" s="1454">
        <f>IS!P105/1000</f>
        <v>1118.6542400000001</v>
      </c>
      <c r="J136" s="1454">
        <f>IS!X105/1000</f>
        <v>0</v>
      </c>
      <c r="K136" s="1454">
        <f>IS!AF105/1000</f>
        <v>0</v>
      </c>
      <c r="L136" s="1454">
        <f>IS!AN105/1000</f>
        <v>0</v>
      </c>
      <c r="M136" s="1454">
        <f>IS!AV105/1000</f>
        <v>0</v>
      </c>
      <c r="N136" s="1454">
        <f>IS!BD105/1000</f>
        <v>0</v>
      </c>
      <c r="O136" s="1454">
        <f>IS!BL105/1000</f>
        <v>0</v>
      </c>
      <c r="P136" s="1454">
        <f>IS!BT105/1000</f>
        <v>0</v>
      </c>
      <c r="Q136" s="1454">
        <f>IS!CB105/1000</f>
        <v>0</v>
      </c>
      <c r="R136" s="1454">
        <f>IS!CJ105/1000</f>
        <v>0</v>
      </c>
      <c r="S136" s="1454">
        <f>IS!CR105/1000</f>
        <v>0</v>
      </c>
    </row>
    <row r="137" spans="1:19" s="1467" customFormat="1" ht="14" customHeight="1">
      <c r="A137" s="1456" t="s">
        <v>1849</v>
      </c>
      <c r="B137" s="1457">
        <f t="shared" si="239"/>
        <v>17093.439999999999</v>
      </c>
      <c r="C137" s="1465">
        <f t="shared" si="193"/>
        <v>1.0004853472753992E-3</v>
      </c>
      <c r="D137" s="1459">
        <f t="shared" si="194"/>
        <v>0</v>
      </c>
      <c r="E137" s="1465" t="e">
        <f t="shared" si="193"/>
        <v>#DIV/0!</v>
      </c>
      <c r="F137" s="1459">
        <f t="shared" si="180"/>
        <v>17093.439999999999</v>
      </c>
      <c r="G137" s="1465">
        <f t="shared" si="242"/>
        <v>1.0004853472753992E-3</v>
      </c>
      <c r="H137" s="1459">
        <f>SUM(IS!H104,IS!H108:H110)/1000</f>
        <v>8546.7199999999993</v>
      </c>
      <c r="I137" s="1459">
        <f>SUM(IS!P104,IS!P108:P110)/1000</f>
        <v>8546.7199999999993</v>
      </c>
      <c r="J137" s="1459">
        <f>SUM(IS!X104,IS!X108:X110)/1000</f>
        <v>0</v>
      </c>
      <c r="K137" s="1459">
        <f>SUM(IS!AF104,IS!AF108:AF110)/1000</f>
        <v>0</v>
      </c>
      <c r="L137" s="1459">
        <f>SUM(IS!AN104,IS!AN108:AN110)/1000</f>
        <v>0</v>
      </c>
      <c r="M137" s="1459">
        <f>SUM(IS!AV104,IS!AV108:AV110)/1000</f>
        <v>0</v>
      </c>
      <c r="N137" s="1459">
        <f>SUM(IS!BD104,IS!BD108:BD110)/1000</f>
        <v>0</v>
      </c>
      <c r="O137" s="1459">
        <f>SUM(IS!BL104,IS!BL108:BL110)/1000</f>
        <v>0</v>
      </c>
      <c r="P137" s="1459">
        <f>SUM(IS!BT104,IS!BT108:BT110)/1000</f>
        <v>0</v>
      </c>
      <c r="Q137" s="1459">
        <f>SUM(IS!CB104,IS!CB108:CB110)/1000</f>
        <v>0</v>
      </c>
      <c r="R137" s="1459">
        <f>SUM(IS!CJ104,IS!CJ108:CJ110)/1000</f>
        <v>0</v>
      </c>
      <c r="S137" s="1459">
        <f>SUM(IS!CR104,IS!CR108:CR110)/1000</f>
        <v>0</v>
      </c>
    </row>
    <row r="138" spans="1:19" ht="14" customHeight="1">
      <c r="A138" s="640" t="s">
        <v>461</v>
      </c>
      <c r="B138" s="772">
        <f>B128-B133</f>
        <v>-174196.0345684429</v>
      </c>
      <c r="C138" s="641">
        <f t="shared" si="193"/>
        <v>-1.0195758146938594E-2</v>
      </c>
      <c r="D138" s="772">
        <f t="shared" si="194"/>
        <v>0</v>
      </c>
      <c r="E138" s="641" t="e">
        <f t="shared" si="193"/>
        <v>#DIV/0!</v>
      </c>
      <c r="F138" s="772">
        <f t="shared" si="180"/>
        <v>-174196.0345684429</v>
      </c>
      <c r="G138" s="641">
        <f t="shared" ref="G138" si="254">F138/F$112</f>
        <v>-1.0195758146938594E-2</v>
      </c>
      <c r="H138" s="762">
        <f>H128-H133</f>
        <v>-63557.316640000005</v>
      </c>
      <c r="I138" s="762">
        <f t="shared" ref="I138" si="255">I128-I133</f>
        <v>-110638.7179284429</v>
      </c>
      <c r="J138" s="762">
        <f t="shared" ref="J138" si="256">J128-J133</f>
        <v>0</v>
      </c>
      <c r="K138" s="762">
        <f t="shared" ref="K138:Q138" si="257">K128-K133</f>
        <v>0</v>
      </c>
      <c r="L138" s="762">
        <f t="shared" si="257"/>
        <v>0</v>
      </c>
      <c r="M138" s="762">
        <f t="shared" si="257"/>
        <v>0</v>
      </c>
      <c r="N138" s="762">
        <f t="shared" si="257"/>
        <v>0</v>
      </c>
      <c r="O138" s="762">
        <f t="shared" si="257"/>
        <v>0</v>
      </c>
      <c r="P138" s="762">
        <f t="shared" si="257"/>
        <v>0</v>
      </c>
      <c r="Q138" s="762">
        <f t="shared" si="257"/>
        <v>0</v>
      </c>
      <c r="R138" s="762">
        <f t="shared" ref="R138" si="258">R128-R133</f>
        <v>0</v>
      </c>
      <c r="S138" s="762">
        <f t="shared" ref="S138" si="259">S128-S133</f>
        <v>0</v>
      </c>
    </row>
    <row r="139" spans="1:19" ht="14" customHeight="1">
      <c r="A139" s="631" t="s">
        <v>462</v>
      </c>
      <c r="B139" s="770">
        <f>B127+B138</f>
        <v>946959.84944000188</v>
      </c>
      <c r="C139" s="633">
        <f t="shared" si="193"/>
        <v>5.5425909227331649E-2</v>
      </c>
      <c r="D139" s="770">
        <f t="shared" si="194"/>
        <v>0</v>
      </c>
      <c r="E139" s="633" t="e">
        <f t="shared" si="193"/>
        <v>#DIV/0!</v>
      </c>
      <c r="F139" s="770">
        <f t="shared" si="180"/>
        <v>946959.849440002</v>
      </c>
      <c r="G139" s="633">
        <f t="shared" ref="G139" si="260">F139/F$112</f>
        <v>5.5425909227331656E-2</v>
      </c>
      <c r="H139" s="759">
        <f t="shared" ref="H139" si="261">H127+H138</f>
        <v>311460.02848844498</v>
      </c>
      <c r="I139" s="759">
        <f t="shared" ref="I139" si="262">I127+I138</f>
        <v>635499.82095155702</v>
      </c>
      <c r="J139" s="759">
        <f t="shared" ref="J139" si="263">J127+J138</f>
        <v>0</v>
      </c>
      <c r="K139" s="759">
        <f t="shared" ref="K139:Q139" si="264">K127+K138</f>
        <v>0</v>
      </c>
      <c r="L139" s="759">
        <f t="shared" si="264"/>
        <v>0</v>
      </c>
      <c r="M139" s="759">
        <f t="shared" si="264"/>
        <v>0</v>
      </c>
      <c r="N139" s="759">
        <f t="shared" si="264"/>
        <v>0</v>
      </c>
      <c r="O139" s="759">
        <f t="shared" si="264"/>
        <v>0</v>
      </c>
      <c r="P139" s="759">
        <f t="shared" si="264"/>
        <v>0</v>
      </c>
      <c r="Q139" s="759">
        <f t="shared" si="264"/>
        <v>0</v>
      </c>
      <c r="R139" s="759">
        <f t="shared" ref="R139" si="265">R127+R138</f>
        <v>0</v>
      </c>
      <c r="S139" s="759">
        <f t="shared" ref="S139" si="266">S127+S138</f>
        <v>0</v>
      </c>
    </row>
    <row r="140" spans="1:19">
      <c r="H140" s="1471">
        <f>IS!H114/1000</f>
        <v>311460.02848844446</v>
      </c>
      <c r="I140" s="1471">
        <f>IS!P114/1000</f>
        <v>635499.82095155574</v>
      </c>
      <c r="J140" s="1471">
        <f>IS!X112/1000</f>
        <v>0</v>
      </c>
      <c r="K140" s="1471">
        <f>IS!AF114/1000</f>
        <v>0</v>
      </c>
      <c r="L140" s="1471">
        <f>IS!AN114/1000</f>
        <v>0</v>
      </c>
      <c r="M140" s="1471">
        <f>IS!AV114/1000</f>
        <v>0</v>
      </c>
      <c r="N140" s="1471">
        <f>IS!BD114/1000</f>
        <v>0</v>
      </c>
      <c r="O140" s="1471">
        <f>IS!BL114/1000</f>
        <v>0</v>
      </c>
      <c r="P140" s="1471">
        <f>IS!BT114/1000</f>
        <v>0</v>
      </c>
      <c r="Q140" s="1471">
        <f>IS!CB114/1000</f>
        <v>0</v>
      </c>
      <c r="R140" s="1471">
        <f>IS!CJ114/1000</f>
        <v>0</v>
      </c>
      <c r="S140" s="1471">
        <f>IS!CR114/1000</f>
        <v>0</v>
      </c>
    </row>
    <row r="141" spans="1:19">
      <c r="H141" s="1471">
        <f>H139-H140</f>
        <v>5.2386894822120667E-10</v>
      </c>
      <c r="I141" s="1471">
        <f t="shared" ref="I141:S141" si="267">I139-I140</f>
        <v>1.280568540096283E-9</v>
      </c>
      <c r="J141" s="1471">
        <f t="shared" si="267"/>
        <v>0</v>
      </c>
      <c r="K141" s="1471">
        <f t="shared" si="267"/>
        <v>0</v>
      </c>
      <c r="L141" s="1471">
        <f t="shared" si="267"/>
        <v>0</v>
      </c>
      <c r="M141" s="1471">
        <f t="shared" si="267"/>
        <v>0</v>
      </c>
      <c r="N141" s="1471">
        <f t="shared" si="267"/>
        <v>0</v>
      </c>
      <c r="O141" s="1471">
        <f t="shared" si="267"/>
        <v>0</v>
      </c>
      <c r="P141" s="1471">
        <f t="shared" si="267"/>
        <v>0</v>
      </c>
      <c r="Q141" s="1471">
        <f t="shared" si="267"/>
        <v>0</v>
      </c>
      <c r="R141" s="1471">
        <f t="shared" si="267"/>
        <v>0</v>
      </c>
      <c r="S141" s="1471">
        <f t="shared" si="267"/>
        <v>0</v>
      </c>
    </row>
    <row r="143" spans="1:19">
      <c r="H143" s="1461"/>
      <c r="I143" s="1461"/>
      <c r="J143" s="1461"/>
      <c r="K143" s="1461"/>
      <c r="L143" s="1461"/>
      <c r="M143" s="1461"/>
      <c r="N143" s="1461"/>
      <c r="O143" s="1461"/>
      <c r="P143" s="1461"/>
    </row>
  </sheetData>
  <mergeCells count="16">
    <mergeCell ref="F110:G110"/>
    <mergeCell ref="F78:G78"/>
    <mergeCell ref="A2:A3"/>
    <mergeCell ref="B2:C2"/>
    <mergeCell ref="A25:A26"/>
    <mergeCell ref="B25:C25"/>
    <mergeCell ref="A57:A58"/>
    <mergeCell ref="B57:C57"/>
    <mergeCell ref="A67:A68"/>
    <mergeCell ref="B67:C67"/>
    <mergeCell ref="A78:A79"/>
    <mergeCell ref="B78:C78"/>
    <mergeCell ref="A110:A111"/>
    <mergeCell ref="B110:C110"/>
    <mergeCell ref="D78:E78"/>
    <mergeCell ref="D110:E110"/>
  </mergeCells>
  <phoneticPr fontId="20" type="noConversion"/>
  <pageMargins left="0.31" right="0.2" top="0.56000000000000005" bottom="0.4" header="0.5" footer="0.28000000000000003"/>
  <pageSetup paperSize="9" scale="70" orientation="landscape"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AB100"/>
  <sheetViews>
    <sheetView showGridLines="0" topLeftCell="A75" zoomScale="85" zoomScaleNormal="85" workbookViewId="0">
      <selection activeCell="C16" sqref="C16"/>
    </sheetView>
  </sheetViews>
  <sheetFormatPr defaultColWidth="9" defaultRowHeight="18" customHeight="1"/>
  <cols>
    <col min="1" max="1" width="14.125" style="717" customWidth="1"/>
    <col min="2" max="2" width="16.375" style="717" customWidth="1"/>
    <col min="3" max="3" width="37" style="719" customWidth="1"/>
    <col min="4" max="4" width="12.6875" style="717" customWidth="1"/>
    <col min="5" max="5" width="12.375" style="717" customWidth="1"/>
    <col min="6" max="7" width="7.6875" style="717" customWidth="1"/>
    <col min="8" max="8" width="10.375" style="717" customWidth="1"/>
    <col min="9" max="12" width="12.6875" style="717" customWidth="1"/>
    <col min="13" max="13" width="30.6875" style="720" customWidth="1"/>
    <col min="14" max="16" width="9" style="717"/>
    <col min="17" max="17" width="11.6875" style="717" bestFit="1" customWidth="1"/>
    <col min="18" max="18" width="9" style="717"/>
    <col min="19" max="19" width="10.125" style="717" bestFit="1" customWidth="1"/>
    <col min="20" max="20" width="9" style="717"/>
    <col min="21" max="21" width="11.6875" style="717" bestFit="1" customWidth="1"/>
    <col min="22" max="260" width="9" style="717"/>
    <col min="261" max="261" width="14.125" style="717" customWidth="1"/>
    <col min="262" max="262" width="16.375" style="717" customWidth="1"/>
    <col min="263" max="263" width="37" style="717" customWidth="1"/>
    <col min="264" max="264" width="11.375" style="717" bestFit="1" customWidth="1"/>
    <col min="265" max="268" width="7.125" style="717" customWidth="1"/>
    <col min="269" max="269" width="13.375" style="717" customWidth="1"/>
    <col min="270" max="516" width="9" style="717"/>
    <col min="517" max="517" width="14.125" style="717" customWidth="1"/>
    <col min="518" max="518" width="16.375" style="717" customWidth="1"/>
    <col min="519" max="519" width="37" style="717" customWidth="1"/>
    <col min="520" max="520" width="11.375" style="717" bestFit="1" customWidth="1"/>
    <col min="521" max="524" width="7.125" style="717" customWidth="1"/>
    <col min="525" max="525" width="13.375" style="717" customWidth="1"/>
    <col min="526" max="772" width="9" style="717"/>
    <col min="773" max="773" width="14.125" style="717" customWidth="1"/>
    <col min="774" max="774" width="16.375" style="717" customWidth="1"/>
    <col min="775" max="775" width="37" style="717" customWidth="1"/>
    <col min="776" max="776" width="11.375" style="717" bestFit="1" customWidth="1"/>
    <col min="777" max="780" width="7.125" style="717" customWidth="1"/>
    <col min="781" max="781" width="13.375" style="717" customWidth="1"/>
    <col min="782" max="1028" width="9" style="717"/>
    <col min="1029" max="1029" width="14.125" style="717" customWidth="1"/>
    <col min="1030" max="1030" width="16.375" style="717" customWidth="1"/>
    <col min="1031" max="1031" width="37" style="717" customWidth="1"/>
    <col min="1032" max="1032" width="11.375" style="717" bestFit="1" customWidth="1"/>
    <col min="1033" max="1036" width="7.125" style="717" customWidth="1"/>
    <col min="1037" max="1037" width="13.375" style="717" customWidth="1"/>
    <col min="1038" max="1284" width="9" style="717"/>
    <col min="1285" max="1285" width="14.125" style="717" customWidth="1"/>
    <col min="1286" max="1286" width="16.375" style="717" customWidth="1"/>
    <col min="1287" max="1287" width="37" style="717" customWidth="1"/>
    <col min="1288" max="1288" width="11.375" style="717" bestFit="1" customWidth="1"/>
    <col min="1289" max="1292" width="7.125" style="717" customWidth="1"/>
    <col min="1293" max="1293" width="13.375" style="717" customWidth="1"/>
    <col min="1294" max="1540" width="9" style="717"/>
    <col min="1541" max="1541" width="14.125" style="717" customWidth="1"/>
    <col min="1542" max="1542" width="16.375" style="717" customWidth="1"/>
    <col min="1543" max="1543" width="37" style="717" customWidth="1"/>
    <col min="1544" max="1544" width="11.375" style="717" bestFit="1" customWidth="1"/>
    <col min="1545" max="1548" width="7.125" style="717" customWidth="1"/>
    <col min="1549" max="1549" width="13.375" style="717" customWidth="1"/>
    <col min="1550" max="1796" width="9" style="717"/>
    <col min="1797" max="1797" width="14.125" style="717" customWidth="1"/>
    <col min="1798" max="1798" width="16.375" style="717" customWidth="1"/>
    <col min="1799" max="1799" width="37" style="717" customWidth="1"/>
    <col min="1800" max="1800" width="11.375" style="717" bestFit="1" customWidth="1"/>
    <col min="1801" max="1804" width="7.125" style="717" customWidth="1"/>
    <col min="1805" max="1805" width="13.375" style="717" customWidth="1"/>
    <col min="1806" max="2052" width="9" style="717"/>
    <col min="2053" max="2053" width="14.125" style="717" customWidth="1"/>
    <col min="2054" max="2054" width="16.375" style="717" customWidth="1"/>
    <col min="2055" max="2055" width="37" style="717" customWidth="1"/>
    <col min="2056" max="2056" width="11.375" style="717" bestFit="1" customWidth="1"/>
    <col min="2057" max="2060" width="7.125" style="717" customWidth="1"/>
    <col min="2061" max="2061" width="13.375" style="717" customWidth="1"/>
    <col min="2062" max="2308" width="9" style="717"/>
    <col min="2309" max="2309" width="14.125" style="717" customWidth="1"/>
    <col min="2310" max="2310" width="16.375" style="717" customWidth="1"/>
    <col min="2311" max="2311" width="37" style="717" customWidth="1"/>
    <col min="2312" max="2312" width="11.375" style="717" bestFit="1" customWidth="1"/>
    <col min="2313" max="2316" width="7.125" style="717" customWidth="1"/>
    <col min="2317" max="2317" width="13.375" style="717" customWidth="1"/>
    <col min="2318" max="2564" width="9" style="717"/>
    <col min="2565" max="2565" width="14.125" style="717" customWidth="1"/>
    <col min="2566" max="2566" width="16.375" style="717" customWidth="1"/>
    <col min="2567" max="2567" width="37" style="717" customWidth="1"/>
    <col min="2568" max="2568" width="11.375" style="717" bestFit="1" customWidth="1"/>
    <col min="2569" max="2572" width="7.125" style="717" customWidth="1"/>
    <col min="2573" max="2573" width="13.375" style="717" customWidth="1"/>
    <col min="2574" max="2820" width="9" style="717"/>
    <col min="2821" max="2821" width="14.125" style="717" customWidth="1"/>
    <col min="2822" max="2822" width="16.375" style="717" customWidth="1"/>
    <col min="2823" max="2823" width="37" style="717" customWidth="1"/>
    <col min="2824" max="2824" width="11.375" style="717" bestFit="1" customWidth="1"/>
    <col min="2825" max="2828" width="7.125" style="717" customWidth="1"/>
    <col min="2829" max="2829" width="13.375" style="717" customWidth="1"/>
    <col min="2830" max="3076" width="9" style="717"/>
    <col min="3077" max="3077" width="14.125" style="717" customWidth="1"/>
    <col min="3078" max="3078" width="16.375" style="717" customWidth="1"/>
    <col min="3079" max="3079" width="37" style="717" customWidth="1"/>
    <col min="3080" max="3080" width="11.375" style="717" bestFit="1" customWidth="1"/>
    <col min="3081" max="3084" width="7.125" style="717" customWidth="1"/>
    <col min="3085" max="3085" width="13.375" style="717" customWidth="1"/>
    <col min="3086" max="3332" width="9" style="717"/>
    <col min="3333" max="3333" width="14.125" style="717" customWidth="1"/>
    <col min="3334" max="3334" width="16.375" style="717" customWidth="1"/>
    <col min="3335" max="3335" width="37" style="717" customWidth="1"/>
    <col min="3336" max="3336" width="11.375" style="717" bestFit="1" customWidth="1"/>
    <col min="3337" max="3340" width="7.125" style="717" customWidth="1"/>
    <col min="3341" max="3341" width="13.375" style="717" customWidth="1"/>
    <col min="3342" max="3588" width="9" style="717"/>
    <col min="3589" max="3589" width="14.125" style="717" customWidth="1"/>
    <col min="3590" max="3590" width="16.375" style="717" customWidth="1"/>
    <col min="3591" max="3591" width="37" style="717" customWidth="1"/>
    <col min="3592" max="3592" width="11.375" style="717" bestFit="1" customWidth="1"/>
    <col min="3593" max="3596" width="7.125" style="717" customWidth="1"/>
    <col min="3597" max="3597" width="13.375" style="717" customWidth="1"/>
    <col min="3598" max="3844" width="9" style="717"/>
    <col min="3845" max="3845" width="14.125" style="717" customWidth="1"/>
    <col min="3846" max="3846" width="16.375" style="717" customWidth="1"/>
    <col min="3847" max="3847" width="37" style="717" customWidth="1"/>
    <col min="3848" max="3848" width="11.375" style="717" bestFit="1" customWidth="1"/>
    <col min="3849" max="3852" width="7.125" style="717" customWidth="1"/>
    <col min="3853" max="3853" width="13.375" style="717" customWidth="1"/>
    <col min="3854" max="4100" width="9" style="717"/>
    <col min="4101" max="4101" width="14.125" style="717" customWidth="1"/>
    <col min="4102" max="4102" width="16.375" style="717" customWidth="1"/>
    <col min="4103" max="4103" width="37" style="717" customWidth="1"/>
    <col min="4104" max="4104" width="11.375" style="717" bestFit="1" customWidth="1"/>
    <col min="4105" max="4108" width="7.125" style="717" customWidth="1"/>
    <col min="4109" max="4109" width="13.375" style="717" customWidth="1"/>
    <col min="4110" max="4356" width="9" style="717"/>
    <col min="4357" max="4357" width="14.125" style="717" customWidth="1"/>
    <col min="4358" max="4358" width="16.375" style="717" customWidth="1"/>
    <col min="4359" max="4359" width="37" style="717" customWidth="1"/>
    <col min="4360" max="4360" width="11.375" style="717" bestFit="1" customWidth="1"/>
    <col min="4361" max="4364" width="7.125" style="717" customWidth="1"/>
    <col min="4365" max="4365" width="13.375" style="717" customWidth="1"/>
    <col min="4366" max="4612" width="9" style="717"/>
    <col min="4613" max="4613" width="14.125" style="717" customWidth="1"/>
    <col min="4614" max="4614" width="16.375" style="717" customWidth="1"/>
    <col min="4615" max="4615" width="37" style="717" customWidth="1"/>
    <col min="4616" max="4616" width="11.375" style="717" bestFit="1" customWidth="1"/>
    <col min="4617" max="4620" width="7.125" style="717" customWidth="1"/>
    <col min="4621" max="4621" width="13.375" style="717" customWidth="1"/>
    <col min="4622" max="4868" width="9" style="717"/>
    <col min="4869" max="4869" width="14.125" style="717" customWidth="1"/>
    <col min="4870" max="4870" width="16.375" style="717" customWidth="1"/>
    <col min="4871" max="4871" width="37" style="717" customWidth="1"/>
    <col min="4872" max="4872" width="11.375" style="717" bestFit="1" customWidth="1"/>
    <col min="4873" max="4876" width="7.125" style="717" customWidth="1"/>
    <col min="4877" max="4877" width="13.375" style="717" customWidth="1"/>
    <col min="4878" max="5124" width="9" style="717"/>
    <col min="5125" max="5125" width="14.125" style="717" customWidth="1"/>
    <col min="5126" max="5126" width="16.375" style="717" customWidth="1"/>
    <col min="5127" max="5127" width="37" style="717" customWidth="1"/>
    <col min="5128" max="5128" width="11.375" style="717" bestFit="1" customWidth="1"/>
    <col min="5129" max="5132" width="7.125" style="717" customWidth="1"/>
    <col min="5133" max="5133" width="13.375" style="717" customWidth="1"/>
    <col min="5134" max="5380" width="9" style="717"/>
    <col min="5381" max="5381" width="14.125" style="717" customWidth="1"/>
    <col min="5382" max="5382" width="16.375" style="717" customWidth="1"/>
    <col min="5383" max="5383" width="37" style="717" customWidth="1"/>
    <col min="5384" max="5384" width="11.375" style="717" bestFit="1" customWidth="1"/>
    <col min="5385" max="5388" width="7.125" style="717" customWidth="1"/>
    <col min="5389" max="5389" width="13.375" style="717" customWidth="1"/>
    <col min="5390" max="5636" width="9" style="717"/>
    <col min="5637" max="5637" width="14.125" style="717" customWidth="1"/>
    <col min="5638" max="5638" width="16.375" style="717" customWidth="1"/>
    <col min="5639" max="5639" width="37" style="717" customWidth="1"/>
    <col min="5640" max="5640" width="11.375" style="717" bestFit="1" customWidth="1"/>
    <col min="5641" max="5644" width="7.125" style="717" customWidth="1"/>
    <col min="5645" max="5645" width="13.375" style="717" customWidth="1"/>
    <col min="5646" max="5892" width="9" style="717"/>
    <col min="5893" max="5893" width="14.125" style="717" customWidth="1"/>
    <col min="5894" max="5894" width="16.375" style="717" customWidth="1"/>
    <col min="5895" max="5895" width="37" style="717" customWidth="1"/>
    <col min="5896" max="5896" width="11.375" style="717" bestFit="1" customWidth="1"/>
    <col min="5897" max="5900" width="7.125" style="717" customWidth="1"/>
    <col min="5901" max="5901" width="13.375" style="717" customWidth="1"/>
    <col min="5902" max="6148" width="9" style="717"/>
    <col min="6149" max="6149" width="14.125" style="717" customWidth="1"/>
    <col min="6150" max="6150" width="16.375" style="717" customWidth="1"/>
    <col min="6151" max="6151" width="37" style="717" customWidth="1"/>
    <col min="6152" max="6152" width="11.375" style="717" bestFit="1" customWidth="1"/>
    <col min="6153" max="6156" width="7.125" style="717" customWidth="1"/>
    <col min="6157" max="6157" width="13.375" style="717" customWidth="1"/>
    <col min="6158" max="6404" width="9" style="717"/>
    <col min="6405" max="6405" width="14.125" style="717" customWidth="1"/>
    <col min="6406" max="6406" width="16.375" style="717" customWidth="1"/>
    <col min="6407" max="6407" width="37" style="717" customWidth="1"/>
    <col min="6408" max="6408" width="11.375" style="717" bestFit="1" customWidth="1"/>
    <col min="6409" max="6412" width="7.125" style="717" customWidth="1"/>
    <col min="6413" max="6413" width="13.375" style="717" customWidth="1"/>
    <col min="6414" max="6660" width="9" style="717"/>
    <col min="6661" max="6661" width="14.125" style="717" customWidth="1"/>
    <col min="6662" max="6662" width="16.375" style="717" customWidth="1"/>
    <col min="6663" max="6663" width="37" style="717" customWidth="1"/>
    <col min="6664" max="6664" width="11.375" style="717" bestFit="1" customWidth="1"/>
    <col min="6665" max="6668" width="7.125" style="717" customWidth="1"/>
    <col min="6669" max="6669" width="13.375" style="717" customWidth="1"/>
    <col min="6670" max="6916" width="9" style="717"/>
    <col min="6917" max="6917" width="14.125" style="717" customWidth="1"/>
    <col min="6918" max="6918" width="16.375" style="717" customWidth="1"/>
    <col min="6919" max="6919" width="37" style="717" customWidth="1"/>
    <col min="6920" max="6920" width="11.375" style="717" bestFit="1" customWidth="1"/>
    <col min="6921" max="6924" width="7.125" style="717" customWidth="1"/>
    <col min="6925" max="6925" width="13.375" style="717" customWidth="1"/>
    <col min="6926" max="7172" width="9" style="717"/>
    <col min="7173" max="7173" width="14.125" style="717" customWidth="1"/>
    <col min="7174" max="7174" width="16.375" style="717" customWidth="1"/>
    <col min="7175" max="7175" width="37" style="717" customWidth="1"/>
    <col min="7176" max="7176" width="11.375" style="717" bestFit="1" customWidth="1"/>
    <col min="7177" max="7180" width="7.125" style="717" customWidth="1"/>
    <col min="7181" max="7181" width="13.375" style="717" customWidth="1"/>
    <col min="7182" max="7428" width="9" style="717"/>
    <col min="7429" max="7429" width="14.125" style="717" customWidth="1"/>
    <col min="7430" max="7430" width="16.375" style="717" customWidth="1"/>
    <col min="7431" max="7431" width="37" style="717" customWidth="1"/>
    <col min="7432" max="7432" width="11.375" style="717" bestFit="1" customWidth="1"/>
    <col min="7433" max="7436" width="7.125" style="717" customWidth="1"/>
    <col min="7437" max="7437" width="13.375" style="717" customWidth="1"/>
    <col min="7438" max="7684" width="9" style="717"/>
    <col min="7685" max="7685" width="14.125" style="717" customWidth="1"/>
    <col min="7686" max="7686" width="16.375" style="717" customWidth="1"/>
    <col min="7687" max="7687" width="37" style="717" customWidth="1"/>
    <col min="7688" max="7688" width="11.375" style="717" bestFit="1" customWidth="1"/>
    <col min="7689" max="7692" width="7.125" style="717" customWidth="1"/>
    <col min="7693" max="7693" width="13.375" style="717" customWidth="1"/>
    <col min="7694" max="7940" width="9" style="717"/>
    <col min="7941" max="7941" width="14.125" style="717" customWidth="1"/>
    <col min="7942" max="7942" width="16.375" style="717" customWidth="1"/>
    <col min="7943" max="7943" width="37" style="717" customWidth="1"/>
    <col min="7944" max="7944" width="11.375" style="717" bestFit="1" customWidth="1"/>
    <col min="7945" max="7948" width="7.125" style="717" customWidth="1"/>
    <col min="7949" max="7949" width="13.375" style="717" customWidth="1"/>
    <col min="7950" max="8196" width="9" style="717"/>
    <col min="8197" max="8197" width="14.125" style="717" customWidth="1"/>
    <col min="8198" max="8198" width="16.375" style="717" customWidth="1"/>
    <col min="8199" max="8199" width="37" style="717" customWidth="1"/>
    <col min="8200" max="8200" width="11.375" style="717" bestFit="1" customWidth="1"/>
    <col min="8201" max="8204" width="7.125" style="717" customWidth="1"/>
    <col min="8205" max="8205" width="13.375" style="717" customWidth="1"/>
    <col min="8206" max="8452" width="9" style="717"/>
    <col min="8453" max="8453" width="14.125" style="717" customWidth="1"/>
    <col min="8454" max="8454" width="16.375" style="717" customWidth="1"/>
    <col min="8455" max="8455" width="37" style="717" customWidth="1"/>
    <col min="8456" max="8456" width="11.375" style="717" bestFit="1" customWidth="1"/>
    <col min="8457" max="8460" width="7.125" style="717" customWidth="1"/>
    <col min="8461" max="8461" width="13.375" style="717" customWidth="1"/>
    <col min="8462" max="8708" width="9" style="717"/>
    <col min="8709" max="8709" width="14.125" style="717" customWidth="1"/>
    <col min="8710" max="8710" width="16.375" style="717" customWidth="1"/>
    <col min="8711" max="8711" width="37" style="717" customWidth="1"/>
    <col min="8712" max="8712" width="11.375" style="717" bestFit="1" customWidth="1"/>
    <col min="8713" max="8716" width="7.125" style="717" customWidth="1"/>
    <col min="8717" max="8717" width="13.375" style="717" customWidth="1"/>
    <col min="8718" max="8964" width="9" style="717"/>
    <col min="8965" max="8965" width="14.125" style="717" customWidth="1"/>
    <col min="8966" max="8966" width="16.375" style="717" customWidth="1"/>
    <col min="8967" max="8967" width="37" style="717" customWidth="1"/>
    <col min="8968" max="8968" width="11.375" style="717" bestFit="1" customWidth="1"/>
    <col min="8969" max="8972" width="7.125" style="717" customWidth="1"/>
    <col min="8973" max="8973" width="13.375" style="717" customWidth="1"/>
    <col min="8974" max="9220" width="9" style="717"/>
    <col min="9221" max="9221" width="14.125" style="717" customWidth="1"/>
    <col min="9222" max="9222" width="16.375" style="717" customWidth="1"/>
    <col min="9223" max="9223" width="37" style="717" customWidth="1"/>
    <col min="9224" max="9224" width="11.375" style="717" bestFit="1" customWidth="1"/>
    <col min="9225" max="9228" width="7.125" style="717" customWidth="1"/>
    <col min="9229" max="9229" width="13.375" style="717" customWidth="1"/>
    <col min="9230" max="9476" width="9" style="717"/>
    <col min="9477" max="9477" width="14.125" style="717" customWidth="1"/>
    <col min="9478" max="9478" width="16.375" style="717" customWidth="1"/>
    <col min="9479" max="9479" width="37" style="717" customWidth="1"/>
    <col min="9480" max="9480" width="11.375" style="717" bestFit="1" customWidth="1"/>
    <col min="9481" max="9484" width="7.125" style="717" customWidth="1"/>
    <col min="9485" max="9485" width="13.375" style="717" customWidth="1"/>
    <col min="9486" max="9732" width="9" style="717"/>
    <col min="9733" max="9733" width="14.125" style="717" customWidth="1"/>
    <col min="9734" max="9734" width="16.375" style="717" customWidth="1"/>
    <col min="9735" max="9735" width="37" style="717" customWidth="1"/>
    <col min="9736" max="9736" width="11.375" style="717" bestFit="1" customWidth="1"/>
    <col min="9737" max="9740" width="7.125" style="717" customWidth="1"/>
    <col min="9741" max="9741" width="13.375" style="717" customWidth="1"/>
    <col min="9742" max="9988" width="9" style="717"/>
    <col min="9989" max="9989" width="14.125" style="717" customWidth="1"/>
    <col min="9990" max="9990" width="16.375" style="717" customWidth="1"/>
    <col min="9991" max="9991" width="37" style="717" customWidth="1"/>
    <col min="9992" max="9992" width="11.375" style="717" bestFit="1" customWidth="1"/>
    <col min="9993" max="9996" width="7.125" style="717" customWidth="1"/>
    <col min="9997" max="9997" width="13.375" style="717" customWidth="1"/>
    <col min="9998" max="10244" width="9" style="717"/>
    <col min="10245" max="10245" width="14.125" style="717" customWidth="1"/>
    <col min="10246" max="10246" width="16.375" style="717" customWidth="1"/>
    <col min="10247" max="10247" width="37" style="717" customWidth="1"/>
    <col min="10248" max="10248" width="11.375" style="717" bestFit="1" customWidth="1"/>
    <col min="10249" max="10252" width="7.125" style="717" customWidth="1"/>
    <col min="10253" max="10253" width="13.375" style="717" customWidth="1"/>
    <col min="10254" max="10500" width="9" style="717"/>
    <col min="10501" max="10501" width="14.125" style="717" customWidth="1"/>
    <col min="10502" max="10502" width="16.375" style="717" customWidth="1"/>
    <col min="10503" max="10503" width="37" style="717" customWidth="1"/>
    <col min="10504" max="10504" width="11.375" style="717" bestFit="1" customWidth="1"/>
    <col min="10505" max="10508" width="7.125" style="717" customWidth="1"/>
    <col min="10509" max="10509" width="13.375" style="717" customWidth="1"/>
    <col min="10510" max="10756" width="9" style="717"/>
    <col min="10757" max="10757" width="14.125" style="717" customWidth="1"/>
    <col min="10758" max="10758" width="16.375" style="717" customWidth="1"/>
    <col min="10759" max="10759" width="37" style="717" customWidth="1"/>
    <col min="10760" max="10760" width="11.375" style="717" bestFit="1" customWidth="1"/>
    <col min="10761" max="10764" width="7.125" style="717" customWidth="1"/>
    <col min="10765" max="10765" width="13.375" style="717" customWidth="1"/>
    <col min="10766" max="11012" width="9" style="717"/>
    <col min="11013" max="11013" width="14.125" style="717" customWidth="1"/>
    <col min="11014" max="11014" width="16.375" style="717" customWidth="1"/>
    <col min="11015" max="11015" width="37" style="717" customWidth="1"/>
    <col min="11016" max="11016" width="11.375" style="717" bestFit="1" customWidth="1"/>
    <col min="11017" max="11020" width="7.125" style="717" customWidth="1"/>
    <col min="11021" max="11021" width="13.375" style="717" customWidth="1"/>
    <col min="11022" max="11268" width="9" style="717"/>
    <col min="11269" max="11269" width="14.125" style="717" customWidth="1"/>
    <col min="11270" max="11270" width="16.375" style="717" customWidth="1"/>
    <col min="11271" max="11271" width="37" style="717" customWidth="1"/>
    <col min="11272" max="11272" width="11.375" style="717" bestFit="1" customWidth="1"/>
    <col min="11273" max="11276" width="7.125" style="717" customWidth="1"/>
    <col min="11277" max="11277" width="13.375" style="717" customWidth="1"/>
    <col min="11278" max="11524" width="9" style="717"/>
    <col min="11525" max="11525" width="14.125" style="717" customWidth="1"/>
    <col min="11526" max="11526" width="16.375" style="717" customWidth="1"/>
    <col min="11527" max="11527" width="37" style="717" customWidth="1"/>
    <col min="11528" max="11528" width="11.375" style="717" bestFit="1" customWidth="1"/>
    <col min="11529" max="11532" width="7.125" style="717" customWidth="1"/>
    <col min="11533" max="11533" width="13.375" style="717" customWidth="1"/>
    <col min="11534" max="11780" width="9" style="717"/>
    <col min="11781" max="11781" width="14.125" style="717" customWidth="1"/>
    <col min="11782" max="11782" width="16.375" style="717" customWidth="1"/>
    <col min="11783" max="11783" width="37" style="717" customWidth="1"/>
    <col min="11784" max="11784" width="11.375" style="717" bestFit="1" customWidth="1"/>
    <col min="11785" max="11788" width="7.125" style="717" customWidth="1"/>
    <col min="11789" max="11789" width="13.375" style="717" customWidth="1"/>
    <col min="11790" max="12036" width="9" style="717"/>
    <col min="12037" max="12037" width="14.125" style="717" customWidth="1"/>
    <col min="12038" max="12038" width="16.375" style="717" customWidth="1"/>
    <col min="12039" max="12039" width="37" style="717" customWidth="1"/>
    <col min="12040" max="12040" width="11.375" style="717" bestFit="1" customWidth="1"/>
    <col min="12041" max="12044" width="7.125" style="717" customWidth="1"/>
    <col min="12045" max="12045" width="13.375" style="717" customWidth="1"/>
    <col min="12046" max="12292" width="9" style="717"/>
    <col min="12293" max="12293" width="14.125" style="717" customWidth="1"/>
    <col min="12294" max="12294" width="16.375" style="717" customWidth="1"/>
    <col min="12295" max="12295" width="37" style="717" customWidth="1"/>
    <col min="12296" max="12296" width="11.375" style="717" bestFit="1" customWidth="1"/>
    <col min="12297" max="12300" width="7.125" style="717" customWidth="1"/>
    <col min="12301" max="12301" width="13.375" style="717" customWidth="1"/>
    <col min="12302" max="12548" width="9" style="717"/>
    <col min="12549" max="12549" width="14.125" style="717" customWidth="1"/>
    <col min="12550" max="12550" width="16.375" style="717" customWidth="1"/>
    <col min="12551" max="12551" width="37" style="717" customWidth="1"/>
    <col min="12552" max="12552" width="11.375" style="717" bestFit="1" customWidth="1"/>
    <col min="12553" max="12556" width="7.125" style="717" customWidth="1"/>
    <col min="12557" max="12557" width="13.375" style="717" customWidth="1"/>
    <col min="12558" max="12804" width="9" style="717"/>
    <col min="12805" max="12805" width="14.125" style="717" customWidth="1"/>
    <col min="12806" max="12806" width="16.375" style="717" customWidth="1"/>
    <col min="12807" max="12807" width="37" style="717" customWidth="1"/>
    <col min="12808" max="12808" width="11.375" style="717" bestFit="1" customWidth="1"/>
    <col min="12809" max="12812" width="7.125" style="717" customWidth="1"/>
    <col min="12813" max="12813" width="13.375" style="717" customWidth="1"/>
    <col min="12814" max="13060" width="9" style="717"/>
    <col min="13061" max="13061" width="14.125" style="717" customWidth="1"/>
    <col min="13062" max="13062" width="16.375" style="717" customWidth="1"/>
    <col min="13063" max="13063" width="37" style="717" customWidth="1"/>
    <col min="13064" max="13064" width="11.375" style="717" bestFit="1" customWidth="1"/>
    <col min="13065" max="13068" width="7.125" style="717" customWidth="1"/>
    <col min="13069" max="13069" width="13.375" style="717" customWidth="1"/>
    <col min="13070" max="13316" width="9" style="717"/>
    <col min="13317" max="13317" width="14.125" style="717" customWidth="1"/>
    <col min="13318" max="13318" width="16.375" style="717" customWidth="1"/>
    <col min="13319" max="13319" width="37" style="717" customWidth="1"/>
    <col min="13320" max="13320" width="11.375" style="717" bestFit="1" customWidth="1"/>
    <col min="13321" max="13324" width="7.125" style="717" customWidth="1"/>
    <col min="13325" max="13325" width="13.375" style="717" customWidth="1"/>
    <col min="13326" max="13572" width="9" style="717"/>
    <col min="13573" max="13573" width="14.125" style="717" customWidth="1"/>
    <col min="13574" max="13574" width="16.375" style="717" customWidth="1"/>
    <col min="13575" max="13575" width="37" style="717" customWidth="1"/>
    <col min="13576" max="13576" width="11.375" style="717" bestFit="1" customWidth="1"/>
    <col min="13577" max="13580" width="7.125" style="717" customWidth="1"/>
    <col min="13581" max="13581" width="13.375" style="717" customWidth="1"/>
    <col min="13582" max="13828" width="9" style="717"/>
    <col min="13829" max="13829" width="14.125" style="717" customWidth="1"/>
    <col min="13830" max="13830" width="16.375" style="717" customWidth="1"/>
    <col min="13831" max="13831" width="37" style="717" customWidth="1"/>
    <col min="13832" max="13832" width="11.375" style="717" bestFit="1" customWidth="1"/>
    <col min="13833" max="13836" width="7.125" style="717" customWidth="1"/>
    <col min="13837" max="13837" width="13.375" style="717" customWidth="1"/>
    <col min="13838" max="14084" width="9" style="717"/>
    <col min="14085" max="14085" width="14.125" style="717" customWidth="1"/>
    <col min="14086" max="14086" width="16.375" style="717" customWidth="1"/>
    <col min="14087" max="14087" width="37" style="717" customWidth="1"/>
    <col min="14088" max="14088" width="11.375" style="717" bestFit="1" customWidth="1"/>
    <col min="14089" max="14092" width="7.125" style="717" customWidth="1"/>
    <col min="14093" max="14093" width="13.375" style="717" customWidth="1"/>
    <col min="14094" max="14340" width="9" style="717"/>
    <col min="14341" max="14341" width="14.125" style="717" customWidth="1"/>
    <col min="14342" max="14342" width="16.375" style="717" customWidth="1"/>
    <col min="14343" max="14343" width="37" style="717" customWidth="1"/>
    <col min="14344" max="14344" width="11.375" style="717" bestFit="1" customWidth="1"/>
    <col min="14345" max="14348" width="7.125" style="717" customWidth="1"/>
    <col min="14349" max="14349" width="13.375" style="717" customWidth="1"/>
    <col min="14350" max="14596" width="9" style="717"/>
    <col min="14597" max="14597" width="14.125" style="717" customWidth="1"/>
    <col min="14598" max="14598" width="16.375" style="717" customWidth="1"/>
    <col min="14599" max="14599" width="37" style="717" customWidth="1"/>
    <col min="14600" max="14600" width="11.375" style="717" bestFit="1" customWidth="1"/>
    <col min="14601" max="14604" width="7.125" style="717" customWidth="1"/>
    <col min="14605" max="14605" width="13.375" style="717" customWidth="1"/>
    <col min="14606" max="14852" width="9" style="717"/>
    <col min="14853" max="14853" width="14.125" style="717" customWidth="1"/>
    <col min="14854" max="14854" width="16.375" style="717" customWidth="1"/>
    <col min="14855" max="14855" width="37" style="717" customWidth="1"/>
    <col min="14856" max="14856" width="11.375" style="717" bestFit="1" customWidth="1"/>
    <col min="14857" max="14860" width="7.125" style="717" customWidth="1"/>
    <col min="14861" max="14861" width="13.375" style="717" customWidth="1"/>
    <col min="14862" max="15108" width="9" style="717"/>
    <col min="15109" max="15109" width="14.125" style="717" customWidth="1"/>
    <col min="15110" max="15110" width="16.375" style="717" customWidth="1"/>
    <col min="15111" max="15111" width="37" style="717" customWidth="1"/>
    <col min="15112" max="15112" width="11.375" style="717" bestFit="1" customWidth="1"/>
    <col min="15113" max="15116" width="7.125" style="717" customWidth="1"/>
    <col min="15117" max="15117" width="13.375" style="717" customWidth="1"/>
    <col min="15118" max="15364" width="9" style="717"/>
    <col min="15365" max="15365" width="14.125" style="717" customWidth="1"/>
    <col min="15366" max="15366" width="16.375" style="717" customWidth="1"/>
    <col min="15367" max="15367" width="37" style="717" customWidth="1"/>
    <col min="15368" max="15368" width="11.375" style="717" bestFit="1" customWidth="1"/>
    <col min="15369" max="15372" width="7.125" style="717" customWidth="1"/>
    <col min="15373" max="15373" width="13.375" style="717" customWidth="1"/>
    <col min="15374" max="15620" width="9" style="717"/>
    <col min="15621" max="15621" width="14.125" style="717" customWidth="1"/>
    <col min="15622" max="15622" width="16.375" style="717" customWidth="1"/>
    <col min="15623" max="15623" width="37" style="717" customWidth="1"/>
    <col min="15624" max="15624" width="11.375" style="717" bestFit="1" customWidth="1"/>
    <col min="15625" max="15628" width="7.125" style="717" customWidth="1"/>
    <col min="15629" max="15629" width="13.375" style="717" customWidth="1"/>
    <col min="15630" max="15876" width="9" style="717"/>
    <col min="15877" max="15877" width="14.125" style="717" customWidth="1"/>
    <col min="15878" max="15878" width="16.375" style="717" customWidth="1"/>
    <col min="15879" max="15879" width="37" style="717" customWidth="1"/>
    <col min="15880" max="15880" width="11.375" style="717" bestFit="1" customWidth="1"/>
    <col min="15881" max="15884" width="7.125" style="717" customWidth="1"/>
    <col min="15885" max="15885" width="13.375" style="717" customWidth="1"/>
    <col min="15886" max="16132" width="9" style="717"/>
    <col min="16133" max="16133" width="14.125" style="717" customWidth="1"/>
    <col min="16134" max="16134" width="16.375" style="717" customWidth="1"/>
    <col min="16135" max="16135" width="37" style="717" customWidth="1"/>
    <col min="16136" max="16136" width="11.375" style="717" bestFit="1" customWidth="1"/>
    <col min="16137" max="16140" width="7.125" style="717" customWidth="1"/>
    <col min="16141" max="16141" width="13.375" style="717" customWidth="1"/>
    <col min="16142" max="16384" width="9" style="717"/>
  </cols>
  <sheetData>
    <row r="1" spans="1:14" s="714" customFormat="1" ht="20.65">
      <c r="A1" s="712" t="s">
        <v>2116</v>
      </c>
      <c r="B1" s="712"/>
      <c r="C1" s="713"/>
      <c r="D1" s="713"/>
      <c r="E1" s="713"/>
      <c r="F1" s="713"/>
      <c r="G1" s="713"/>
      <c r="H1" s="713"/>
      <c r="I1" s="713"/>
      <c r="J1" s="713"/>
      <c r="K1" s="713"/>
      <c r="L1" s="713"/>
    </row>
    <row r="2" spans="1:14" s="715" customFormat="1" ht="16.899999999999999">
      <c r="M2" s="716" t="s">
        <v>2038</v>
      </c>
    </row>
    <row r="3" spans="1:14" s="716" customFormat="1" ht="20" customHeight="1">
      <c r="A3" s="2599" t="s">
        <v>600</v>
      </c>
      <c r="B3" s="2599" t="s">
        <v>601</v>
      </c>
      <c r="C3" s="2592" t="s">
        <v>602</v>
      </c>
      <c r="D3" s="2594" t="s">
        <v>633</v>
      </c>
      <c r="E3" s="2595"/>
      <c r="F3" s="2595"/>
      <c r="G3" s="2595"/>
      <c r="H3" s="2596"/>
      <c r="I3" s="2594" t="s">
        <v>627</v>
      </c>
      <c r="J3" s="2596"/>
      <c r="K3" s="2595" t="s">
        <v>628</v>
      </c>
      <c r="L3" s="2596"/>
      <c r="M3" s="2592" t="s">
        <v>606</v>
      </c>
    </row>
    <row r="4" spans="1:14" s="716" customFormat="1" ht="20" customHeight="1">
      <c r="A4" s="2600"/>
      <c r="B4" s="2600"/>
      <c r="C4" s="2593"/>
      <c r="D4" s="721" t="s">
        <v>631</v>
      </c>
      <c r="E4" s="721" t="s">
        <v>632</v>
      </c>
      <c r="F4" s="721" t="s">
        <v>603</v>
      </c>
      <c r="G4" s="721" t="s">
        <v>604</v>
      </c>
      <c r="H4" s="721" t="s">
        <v>605</v>
      </c>
      <c r="I4" s="722" t="s">
        <v>629</v>
      </c>
      <c r="J4" s="721" t="s">
        <v>630</v>
      </c>
      <c r="K4" s="721" t="s">
        <v>629</v>
      </c>
      <c r="L4" s="721" t="s">
        <v>630</v>
      </c>
      <c r="M4" s="2593"/>
    </row>
    <row r="5" spans="1:14" ht="20.25" customHeight="1">
      <c r="A5" s="1502" t="s">
        <v>607</v>
      </c>
      <c r="B5" s="1502"/>
      <c r="C5" s="1503"/>
      <c r="D5" s="1504"/>
      <c r="E5" s="1505"/>
      <c r="F5" s="1505"/>
      <c r="G5" s="1505"/>
      <c r="H5" s="1506"/>
      <c r="I5" s="1504"/>
      <c r="J5" s="1507"/>
      <c r="K5" s="1504"/>
      <c r="L5" s="1507"/>
      <c r="M5" s="1508"/>
      <c r="N5" s="1509"/>
    </row>
    <row r="6" spans="1:14" ht="20.25" customHeight="1">
      <c r="A6" s="1502" t="s">
        <v>608</v>
      </c>
      <c r="B6" s="1502"/>
      <c r="C6" s="1503"/>
      <c r="D6" s="1504"/>
      <c r="E6" s="1505"/>
      <c r="F6" s="1505"/>
      <c r="G6" s="1505"/>
      <c r="H6" s="1506"/>
      <c r="I6" s="1504"/>
      <c r="J6" s="1507"/>
      <c r="K6" s="1504"/>
      <c r="L6" s="1507"/>
      <c r="M6" s="1508"/>
      <c r="N6" s="1509"/>
    </row>
    <row r="7" spans="1:14" ht="20.25" customHeight="1">
      <c r="B7" s="1502"/>
      <c r="C7" s="1503"/>
      <c r="D7" s="1504"/>
      <c r="E7" s="1505"/>
      <c r="F7" s="1505"/>
      <c r="G7" s="1505"/>
      <c r="H7" s="1506"/>
      <c r="I7" s="1504"/>
      <c r="J7" s="1507"/>
      <c r="K7" s="1504"/>
      <c r="L7" s="1507"/>
      <c r="M7" s="1508"/>
      <c r="N7" s="1509"/>
    </row>
    <row r="8" spans="1:14" ht="20.25" customHeight="1">
      <c r="A8" s="1502" t="s">
        <v>610</v>
      </c>
      <c r="B8" s="1502" t="s">
        <v>1878</v>
      </c>
      <c r="C8" s="1503" t="s">
        <v>1883</v>
      </c>
      <c r="D8" s="1504">
        <f>SUM(E8:H8)</f>
        <v>60000</v>
      </c>
      <c r="E8" s="1505">
        <f>SUM(O47:Q47)</f>
        <v>18000</v>
      </c>
      <c r="F8" s="1505">
        <f>SUM(R47:T47)</f>
        <v>18000</v>
      </c>
      <c r="G8" s="1505">
        <f>SUM(U47:W47)</f>
        <v>18000</v>
      </c>
      <c r="H8" s="1506">
        <f>SUM(X47:Z47)</f>
        <v>6000</v>
      </c>
      <c r="I8" s="1504">
        <f>P47</f>
        <v>6000</v>
      </c>
      <c r="J8" s="1507">
        <f>E74</f>
        <v>0</v>
      </c>
      <c r="K8" s="1504">
        <f>SUM(O47:P47)</f>
        <v>12000</v>
      </c>
      <c r="L8" s="1507">
        <f>SUM(D74:E74)</f>
        <v>0</v>
      </c>
      <c r="M8" s="1508"/>
      <c r="N8" s="1509"/>
    </row>
    <row r="9" spans="1:14" ht="20.25" customHeight="1">
      <c r="A9" s="1952" t="s">
        <v>610</v>
      </c>
      <c r="B9" s="1952" t="s">
        <v>1878</v>
      </c>
      <c r="C9" s="1953" t="s">
        <v>1879</v>
      </c>
      <c r="D9" s="1504">
        <f t="shared" ref="D9:D36" si="0">SUM(E9:H9)</f>
        <v>15000</v>
      </c>
      <c r="E9" s="1505">
        <f t="shared" ref="E9:E27" si="1">SUM(O48:Q48)</f>
        <v>15000</v>
      </c>
      <c r="F9" s="1505">
        <f t="shared" ref="F9:F27" si="2">SUM(R48:T48)</f>
        <v>0</v>
      </c>
      <c r="G9" s="1505">
        <f t="shared" ref="G9:G27" si="3">SUM(U48:W48)</f>
        <v>0</v>
      </c>
      <c r="H9" s="1506">
        <f t="shared" ref="H9:H27" si="4">SUM(X48:Z48)</f>
        <v>0</v>
      </c>
      <c r="I9" s="1504">
        <f t="shared" ref="I9:I27" si="5">P48</f>
        <v>0</v>
      </c>
      <c r="J9" s="1507">
        <f t="shared" ref="J9:J33" si="6">E75</f>
        <v>0</v>
      </c>
      <c r="K9" s="1504">
        <f t="shared" ref="K9:K26" si="7">SUM(O48:P48)</f>
        <v>0</v>
      </c>
      <c r="L9" s="1507">
        <f t="shared" ref="L9:L33" si="8">SUM(D75:E75)</f>
        <v>0</v>
      </c>
      <c r="M9" s="1508"/>
      <c r="N9" s="1509"/>
    </row>
    <row r="10" spans="1:14" s="718" customFormat="1" ht="20.25" customHeight="1">
      <c r="A10" s="1952" t="s">
        <v>610</v>
      </c>
      <c r="B10" s="1952" t="s">
        <v>2187</v>
      </c>
      <c r="C10" s="1953" t="s">
        <v>1882</v>
      </c>
      <c r="D10" s="1504">
        <f t="shared" si="0"/>
        <v>20000</v>
      </c>
      <c r="E10" s="1505">
        <f t="shared" si="1"/>
        <v>0</v>
      </c>
      <c r="F10" s="1505">
        <f t="shared" si="2"/>
        <v>20000</v>
      </c>
      <c r="G10" s="1505">
        <f t="shared" si="3"/>
        <v>0</v>
      </c>
      <c r="H10" s="1506">
        <f t="shared" si="4"/>
        <v>0</v>
      </c>
      <c r="I10" s="1504">
        <f t="shared" si="5"/>
        <v>0</v>
      </c>
      <c r="J10" s="1507">
        <f t="shared" si="6"/>
        <v>0</v>
      </c>
      <c r="K10" s="1504">
        <f t="shared" si="7"/>
        <v>0</v>
      </c>
      <c r="L10" s="1507">
        <f t="shared" si="8"/>
        <v>0</v>
      </c>
      <c r="M10" s="1508"/>
      <c r="N10" s="1509"/>
    </row>
    <row r="11" spans="1:14" s="718" customFormat="1" ht="20.25" customHeight="1">
      <c r="A11" s="1952" t="s">
        <v>610</v>
      </c>
      <c r="B11" s="1952" t="s">
        <v>1878</v>
      </c>
      <c r="C11" s="1953" t="s">
        <v>2171</v>
      </c>
      <c r="D11" s="1504">
        <f t="shared" si="0"/>
        <v>30000</v>
      </c>
      <c r="E11" s="1505">
        <f t="shared" si="1"/>
        <v>0</v>
      </c>
      <c r="F11" s="1505">
        <f t="shared" si="2"/>
        <v>10000</v>
      </c>
      <c r="G11" s="1505">
        <f t="shared" si="3"/>
        <v>20000</v>
      </c>
      <c r="H11" s="1506">
        <f t="shared" si="4"/>
        <v>0</v>
      </c>
      <c r="I11" s="1504">
        <f t="shared" si="5"/>
        <v>0</v>
      </c>
      <c r="J11" s="1507">
        <f t="shared" si="6"/>
        <v>0</v>
      </c>
      <c r="K11" s="1504">
        <f t="shared" si="7"/>
        <v>0</v>
      </c>
      <c r="L11" s="1507">
        <f t="shared" si="8"/>
        <v>0</v>
      </c>
      <c r="M11" s="1508"/>
      <c r="N11" s="1509"/>
    </row>
    <row r="12" spans="1:14" ht="20.25" customHeight="1">
      <c r="A12" s="1502" t="s">
        <v>610</v>
      </c>
      <c r="B12" s="1502" t="s">
        <v>1878</v>
      </c>
      <c r="C12" s="1503" t="s">
        <v>2172</v>
      </c>
      <c r="D12" s="1504">
        <f t="shared" si="0"/>
        <v>7000</v>
      </c>
      <c r="E12" s="1505">
        <f t="shared" si="1"/>
        <v>7000</v>
      </c>
      <c r="F12" s="1505">
        <f t="shared" si="2"/>
        <v>0</v>
      </c>
      <c r="G12" s="1505">
        <f t="shared" si="3"/>
        <v>0</v>
      </c>
      <c r="H12" s="1506">
        <f t="shared" si="4"/>
        <v>0</v>
      </c>
      <c r="I12" s="1504">
        <f t="shared" si="5"/>
        <v>0</v>
      </c>
      <c r="J12" s="1507">
        <f t="shared" si="6"/>
        <v>0</v>
      </c>
      <c r="K12" s="1504">
        <f t="shared" si="7"/>
        <v>0</v>
      </c>
      <c r="L12" s="1507">
        <f t="shared" si="8"/>
        <v>0</v>
      </c>
      <c r="M12" s="1508"/>
      <c r="N12" s="1509"/>
    </row>
    <row r="13" spans="1:14" ht="20.25" customHeight="1">
      <c r="A13" s="1502" t="s">
        <v>610</v>
      </c>
      <c r="B13" s="1502" t="s">
        <v>1878</v>
      </c>
      <c r="C13" s="1503" t="s">
        <v>2173</v>
      </c>
      <c r="D13" s="1504">
        <f t="shared" si="0"/>
        <v>128000</v>
      </c>
      <c r="E13" s="1505">
        <f t="shared" si="1"/>
        <v>16000</v>
      </c>
      <c r="F13" s="1505">
        <f t="shared" si="2"/>
        <v>48000</v>
      </c>
      <c r="G13" s="1505">
        <f t="shared" si="3"/>
        <v>48000</v>
      </c>
      <c r="H13" s="1506">
        <f t="shared" si="4"/>
        <v>16000</v>
      </c>
      <c r="I13" s="1504">
        <f t="shared" si="5"/>
        <v>0</v>
      </c>
      <c r="J13" s="1507">
        <f t="shared" si="6"/>
        <v>0</v>
      </c>
      <c r="K13" s="1504">
        <f t="shared" si="7"/>
        <v>0</v>
      </c>
      <c r="L13" s="1507">
        <f t="shared" si="8"/>
        <v>0</v>
      </c>
      <c r="M13" s="1508"/>
      <c r="N13" s="1509"/>
    </row>
    <row r="14" spans="1:14" ht="20.25" customHeight="1">
      <c r="A14" s="1502" t="s">
        <v>610</v>
      </c>
      <c r="B14" s="1502" t="s">
        <v>2188</v>
      </c>
      <c r="C14" s="1503" t="s">
        <v>2174</v>
      </c>
      <c r="D14" s="1504">
        <f t="shared" si="0"/>
        <v>1000000</v>
      </c>
      <c r="E14" s="1505">
        <f t="shared" si="1"/>
        <v>0</v>
      </c>
      <c r="F14" s="1505">
        <f t="shared" si="2"/>
        <v>0</v>
      </c>
      <c r="G14" s="1505">
        <f t="shared" si="3"/>
        <v>1000000</v>
      </c>
      <c r="H14" s="1506">
        <f t="shared" si="4"/>
        <v>0</v>
      </c>
      <c r="I14" s="1504">
        <f t="shared" si="5"/>
        <v>0</v>
      </c>
      <c r="J14" s="1507">
        <f t="shared" si="6"/>
        <v>0</v>
      </c>
      <c r="K14" s="1504">
        <f t="shared" si="7"/>
        <v>0</v>
      </c>
      <c r="L14" s="1507">
        <f t="shared" si="8"/>
        <v>0</v>
      </c>
      <c r="M14" s="1508"/>
      <c r="N14" s="1509"/>
    </row>
    <row r="15" spans="1:14" ht="20.25" customHeight="1">
      <c r="A15" s="1502" t="s">
        <v>610</v>
      </c>
      <c r="B15" s="1502" t="s">
        <v>2188</v>
      </c>
      <c r="C15" s="1503" t="s">
        <v>2175</v>
      </c>
      <c r="D15" s="1504">
        <f t="shared" si="0"/>
        <v>300000</v>
      </c>
      <c r="E15" s="1505">
        <f t="shared" si="1"/>
        <v>0</v>
      </c>
      <c r="F15" s="1505">
        <f t="shared" si="2"/>
        <v>0</v>
      </c>
      <c r="G15" s="1505">
        <f t="shared" si="3"/>
        <v>300000</v>
      </c>
      <c r="H15" s="1506">
        <f t="shared" si="4"/>
        <v>0</v>
      </c>
      <c r="I15" s="1504">
        <f t="shared" si="5"/>
        <v>0</v>
      </c>
      <c r="J15" s="1507">
        <f t="shared" si="6"/>
        <v>0</v>
      </c>
      <c r="K15" s="1504">
        <f t="shared" si="7"/>
        <v>0</v>
      </c>
      <c r="L15" s="1507">
        <f t="shared" si="8"/>
        <v>0</v>
      </c>
      <c r="M15" s="1508"/>
      <c r="N15" s="1509"/>
    </row>
    <row r="16" spans="1:14" ht="20.25" customHeight="1">
      <c r="A16" s="1502" t="s">
        <v>610</v>
      </c>
      <c r="B16" s="1502" t="s">
        <v>2189</v>
      </c>
      <c r="C16" s="1503" t="s">
        <v>2176</v>
      </c>
      <c r="D16" s="1504">
        <f t="shared" si="0"/>
        <v>1665000</v>
      </c>
      <c r="E16" s="1505">
        <f t="shared" si="1"/>
        <v>0</v>
      </c>
      <c r="F16" s="1505">
        <f t="shared" si="2"/>
        <v>0</v>
      </c>
      <c r="G16" s="1505">
        <f t="shared" si="3"/>
        <v>1665000</v>
      </c>
      <c r="H16" s="1506">
        <f t="shared" si="4"/>
        <v>0</v>
      </c>
      <c r="I16" s="1504">
        <f t="shared" si="5"/>
        <v>0</v>
      </c>
      <c r="J16" s="1507">
        <f t="shared" si="6"/>
        <v>0</v>
      </c>
      <c r="K16" s="1504">
        <f t="shared" si="7"/>
        <v>0</v>
      </c>
      <c r="L16" s="1507">
        <f t="shared" si="8"/>
        <v>0</v>
      </c>
      <c r="M16" s="1508"/>
      <c r="N16" s="1509"/>
    </row>
    <row r="17" spans="1:14" ht="20.25" customHeight="1">
      <c r="A17" s="1502" t="s">
        <v>610</v>
      </c>
      <c r="B17" s="1502" t="s">
        <v>1878</v>
      </c>
      <c r="C17" s="1503" t="s">
        <v>2177</v>
      </c>
      <c r="D17" s="1504">
        <f t="shared" si="0"/>
        <v>10000</v>
      </c>
      <c r="E17" s="1505">
        <f t="shared" si="1"/>
        <v>10000</v>
      </c>
      <c r="F17" s="1505">
        <f t="shared" si="2"/>
        <v>0</v>
      </c>
      <c r="G17" s="1505">
        <f t="shared" si="3"/>
        <v>0</v>
      </c>
      <c r="H17" s="1506">
        <f t="shared" si="4"/>
        <v>0</v>
      </c>
      <c r="I17" s="1504">
        <f t="shared" si="5"/>
        <v>0</v>
      </c>
      <c r="J17" s="1507">
        <f t="shared" si="6"/>
        <v>0</v>
      </c>
      <c r="K17" s="1504">
        <f t="shared" si="7"/>
        <v>0</v>
      </c>
      <c r="L17" s="1507">
        <f t="shared" si="8"/>
        <v>0</v>
      </c>
      <c r="M17" s="1508"/>
      <c r="N17" s="1509"/>
    </row>
    <row r="18" spans="1:14" ht="20.25" customHeight="1">
      <c r="A18" s="1502" t="s">
        <v>610</v>
      </c>
      <c r="B18" s="1502" t="s">
        <v>1880</v>
      </c>
      <c r="C18" s="1503" t="s">
        <v>1881</v>
      </c>
      <c r="D18" s="1504">
        <f t="shared" si="0"/>
        <v>8000</v>
      </c>
      <c r="E18" s="1505">
        <f t="shared" si="1"/>
        <v>8000</v>
      </c>
      <c r="F18" s="1505">
        <f t="shared" si="2"/>
        <v>0</v>
      </c>
      <c r="G18" s="1505">
        <f t="shared" si="3"/>
        <v>0</v>
      </c>
      <c r="H18" s="1506">
        <f t="shared" si="4"/>
        <v>0</v>
      </c>
      <c r="I18" s="1504">
        <f t="shared" si="5"/>
        <v>8000</v>
      </c>
      <c r="J18" s="1507">
        <f t="shared" si="6"/>
        <v>0</v>
      </c>
      <c r="K18" s="1504">
        <f t="shared" si="7"/>
        <v>8000</v>
      </c>
      <c r="L18" s="1507">
        <f t="shared" si="8"/>
        <v>0</v>
      </c>
      <c r="M18" s="1508"/>
      <c r="N18" s="1509"/>
    </row>
    <row r="19" spans="1:14" ht="20.25" customHeight="1">
      <c r="A19" s="1502" t="s">
        <v>610</v>
      </c>
      <c r="B19" s="1502" t="s">
        <v>1878</v>
      </c>
      <c r="C19" s="1503" t="s">
        <v>2178</v>
      </c>
      <c r="D19" s="1504">
        <f t="shared" si="0"/>
        <v>12000</v>
      </c>
      <c r="E19" s="1505">
        <f t="shared" si="1"/>
        <v>12000</v>
      </c>
      <c r="F19" s="1505">
        <f t="shared" si="2"/>
        <v>0</v>
      </c>
      <c r="G19" s="1505">
        <f t="shared" si="3"/>
        <v>0</v>
      </c>
      <c r="H19" s="1506">
        <f t="shared" si="4"/>
        <v>0</v>
      </c>
      <c r="I19" s="1504">
        <f t="shared" si="5"/>
        <v>4000</v>
      </c>
      <c r="J19" s="1507">
        <f t="shared" si="6"/>
        <v>0</v>
      </c>
      <c r="K19" s="1504">
        <f t="shared" si="7"/>
        <v>8000</v>
      </c>
      <c r="L19" s="1507">
        <f t="shared" si="8"/>
        <v>0</v>
      </c>
      <c r="M19" s="1508"/>
      <c r="N19" s="1509"/>
    </row>
    <row r="20" spans="1:14" ht="20.25" customHeight="1">
      <c r="A20" s="1502" t="s">
        <v>610</v>
      </c>
      <c r="B20" s="1502" t="s">
        <v>2190</v>
      </c>
      <c r="C20" s="1503" t="s">
        <v>2179</v>
      </c>
      <c r="D20" s="1504">
        <f t="shared" si="0"/>
        <v>1000000</v>
      </c>
      <c r="E20" s="1505">
        <f t="shared" si="1"/>
        <v>1000000</v>
      </c>
      <c r="F20" s="1505">
        <f t="shared" si="2"/>
        <v>0</v>
      </c>
      <c r="G20" s="1505">
        <f t="shared" si="3"/>
        <v>0</v>
      </c>
      <c r="H20" s="1506">
        <f t="shared" si="4"/>
        <v>0</v>
      </c>
      <c r="I20" s="1504">
        <f t="shared" si="5"/>
        <v>0</v>
      </c>
      <c r="J20" s="1507">
        <f t="shared" si="6"/>
        <v>0</v>
      </c>
      <c r="K20" s="1504">
        <f t="shared" si="7"/>
        <v>0</v>
      </c>
      <c r="L20" s="1507">
        <f t="shared" si="8"/>
        <v>0</v>
      </c>
      <c r="M20" s="1508"/>
      <c r="N20" s="1509"/>
    </row>
    <row r="21" spans="1:14" ht="20.25" customHeight="1">
      <c r="A21" s="1502" t="s">
        <v>610</v>
      </c>
      <c r="B21" s="1502" t="s">
        <v>1878</v>
      </c>
      <c r="C21" s="1503" t="s">
        <v>2180</v>
      </c>
      <c r="D21" s="1504">
        <f t="shared" si="0"/>
        <v>2500</v>
      </c>
      <c r="E21" s="1505">
        <f t="shared" si="1"/>
        <v>0</v>
      </c>
      <c r="F21" s="1505">
        <f t="shared" si="2"/>
        <v>2500</v>
      </c>
      <c r="G21" s="1505">
        <f t="shared" si="3"/>
        <v>0</v>
      </c>
      <c r="H21" s="1506">
        <f t="shared" si="4"/>
        <v>0</v>
      </c>
      <c r="I21" s="1504">
        <f t="shared" si="5"/>
        <v>0</v>
      </c>
      <c r="J21" s="1507">
        <f t="shared" si="6"/>
        <v>0</v>
      </c>
      <c r="K21" s="1504">
        <f t="shared" si="7"/>
        <v>0</v>
      </c>
      <c r="L21" s="1507">
        <f t="shared" si="8"/>
        <v>0</v>
      </c>
      <c r="M21" s="1508"/>
      <c r="N21" s="1509"/>
    </row>
    <row r="22" spans="1:14" ht="20.25" customHeight="1">
      <c r="A22" s="1502" t="s">
        <v>610</v>
      </c>
      <c r="B22" s="1502" t="s">
        <v>1878</v>
      </c>
      <c r="C22" s="1503" t="s">
        <v>2181</v>
      </c>
      <c r="D22" s="1504">
        <f t="shared" si="0"/>
        <v>8000</v>
      </c>
      <c r="E22" s="1505">
        <f t="shared" si="1"/>
        <v>8000</v>
      </c>
      <c r="F22" s="1505">
        <f t="shared" si="2"/>
        <v>0</v>
      </c>
      <c r="G22" s="1505">
        <f t="shared" si="3"/>
        <v>0</v>
      </c>
      <c r="H22" s="1506">
        <f t="shared" si="4"/>
        <v>0</v>
      </c>
      <c r="I22" s="1504">
        <f t="shared" si="5"/>
        <v>0</v>
      </c>
      <c r="J22" s="1507">
        <f t="shared" si="6"/>
        <v>0</v>
      </c>
      <c r="K22" s="1504">
        <f t="shared" si="7"/>
        <v>8000</v>
      </c>
      <c r="L22" s="1507">
        <f t="shared" si="8"/>
        <v>0</v>
      </c>
      <c r="M22" s="1508"/>
      <c r="N22" s="1509"/>
    </row>
    <row r="23" spans="1:14" ht="20.25" customHeight="1">
      <c r="A23" s="1502" t="s">
        <v>610</v>
      </c>
      <c r="B23" s="1502" t="s">
        <v>1878</v>
      </c>
      <c r="C23" s="1503" t="s">
        <v>2182</v>
      </c>
      <c r="D23" s="1504">
        <f t="shared" si="0"/>
        <v>15000</v>
      </c>
      <c r="E23" s="1505">
        <f t="shared" si="1"/>
        <v>0</v>
      </c>
      <c r="F23" s="1505">
        <f t="shared" si="2"/>
        <v>15000</v>
      </c>
      <c r="G23" s="1505">
        <f t="shared" si="3"/>
        <v>0</v>
      </c>
      <c r="H23" s="1506">
        <f t="shared" si="4"/>
        <v>0</v>
      </c>
      <c r="I23" s="1504">
        <f t="shared" si="5"/>
        <v>0</v>
      </c>
      <c r="J23" s="1507">
        <f t="shared" si="6"/>
        <v>0</v>
      </c>
      <c r="K23" s="1504">
        <f t="shared" si="7"/>
        <v>0</v>
      </c>
      <c r="L23" s="1507">
        <f t="shared" si="8"/>
        <v>0</v>
      </c>
      <c r="M23" s="1508"/>
      <c r="N23" s="1509"/>
    </row>
    <row r="24" spans="1:14" ht="20.25" customHeight="1">
      <c r="A24" s="1502" t="s">
        <v>610</v>
      </c>
      <c r="B24" s="1502" t="s">
        <v>1878</v>
      </c>
      <c r="C24" s="1503" t="s">
        <v>2183</v>
      </c>
      <c r="D24" s="1504">
        <f t="shared" si="0"/>
        <v>8000</v>
      </c>
      <c r="E24" s="1505">
        <f t="shared" si="1"/>
        <v>0</v>
      </c>
      <c r="F24" s="1505">
        <f t="shared" si="2"/>
        <v>0</v>
      </c>
      <c r="G24" s="1505">
        <f t="shared" si="3"/>
        <v>0</v>
      </c>
      <c r="H24" s="1506">
        <f t="shared" si="4"/>
        <v>8000</v>
      </c>
      <c r="I24" s="1504">
        <f t="shared" si="5"/>
        <v>0</v>
      </c>
      <c r="J24" s="1507">
        <f t="shared" si="6"/>
        <v>0</v>
      </c>
      <c r="K24" s="1504">
        <f t="shared" si="7"/>
        <v>0</v>
      </c>
      <c r="L24" s="1507">
        <f t="shared" si="8"/>
        <v>0</v>
      </c>
      <c r="M24" s="1508"/>
      <c r="N24" s="1509"/>
    </row>
    <row r="25" spans="1:14" ht="20.25" customHeight="1">
      <c r="A25" s="1502" t="s">
        <v>609</v>
      </c>
      <c r="B25" s="1502" t="s">
        <v>2189</v>
      </c>
      <c r="C25" s="1503" t="s">
        <v>2184</v>
      </c>
      <c r="D25" s="1504">
        <f t="shared" si="0"/>
        <v>1500000</v>
      </c>
      <c r="E25" s="1505">
        <f t="shared" si="1"/>
        <v>0</v>
      </c>
      <c r="F25" s="1505">
        <f t="shared" si="2"/>
        <v>1000000</v>
      </c>
      <c r="G25" s="1505">
        <f t="shared" si="3"/>
        <v>500000</v>
      </c>
      <c r="H25" s="1506">
        <f t="shared" si="4"/>
        <v>0</v>
      </c>
      <c r="I25" s="1504">
        <f t="shared" si="5"/>
        <v>0</v>
      </c>
      <c r="J25" s="1507">
        <f t="shared" si="6"/>
        <v>0</v>
      </c>
      <c r="K25" s="1504">
        <f t="shared" si="7"/>
        <v>0</v>
      </c>
      <c r="L25" s="1507">
        <f t="shared" si="8"/>
        <v>0</v>
      </c>
      <c r="M25" s="1508"/>
      <c r="N25" s="1509"/>
    </row>
    <row r="26" spans="1:14" ht="20.25" customHeight="1">
      <c r="A26" s="1502" t="s">
        <v>610</v>
      </c>
      <c r="B26" s="1502" t="s">
        <v>1878</v>
      </c>
      <c r="C26" s="1503" t="s">
        <v>2185</v>
      </c>
      <c r="D26" s="1504">
        <f t="shared" si="0"/>
        <v>8000</v>
      </c>
      <c r="E26" s="1505">
        <f t="shared" si="1"/>
        <v>0</v>
      </c>
      <c r="F26" s="1505">
        <f t="shared" si="2"/>
        <v>0</v>
      </c>
      <c r="G26" s="1505">
        <f t="shared" si="3"/>
        <v>0</v>
      </c>
      <c r="H26" s="1506">
        <f t="shared" si="4"/>
        <v>8000</v>
      </c>
      <c r="I26" s="1504">
        <f t="shared" si="5"/>
        <v>0</v>
      </c>
      <c r="J26" s="1507">
        <f t="shared" si="6"/>
        <v>0</v>
      </c>
      <c r="K26" s="1504">
        <f t="shared" si="7"/>
        <v>0</v>
      </c>
      <c r="L26" s="1507">
        <f t="shared" si="8"/>
        <v>0</v>
      </c>
      <c r="M26" s="1508"/>
      <c r="N26" s="1509"/>
    </row>
    <row r="27" spans="1:14" ht="20.25" customHeight="1">
      <c r="A27" s="1502" t="s">
        <v>610</v>
      </c>
      <c r="B27" s="1502" t="s">
        <v>1878</v>
      </c>
      <c r="C27" s="1503" t="s">
        <v>2186</v>
      </c>
      <c r="D27" s="1504">
        <f t="shared" si="0"/>
        <v>8000</v>
      </c>
      <c r="E27" s="1505">
        <f t="shared" si="1"/>
        <v>0</v>
      </c>
      <c r="F27" s="1505">
        <f t="shared" si="2"/>
        <v>0</v>
      </c>
      <c r="G27" s="1505">
        <f t="shared" si="3"/>
        <v>0</v>
      </c>
      <c r="H27" s="1506">
        <f t="shared" si="4"/>
        <v>8000</v>
      </c>
      <c r="I27" s="1504">
        <f t="shared" si="5"/>
        <v>0</v>
      </c>
      <c r="J27" s="1507">
        <f t="shared" si="6"/>
        <v>0</v>
      </c>
      <c r="K27" s="1504">
        <f>SUM(O66:P66)</f>
        <v>0</v>
      </c>
      <c r="L27" s="1507">
        <f t="shared" si="8"/>
        <v>0</v>
      </c>
      <c r="M27" s="1508"/>
      <c r="N27" s="1509"/>
    </row>
    <row r="28" spans="1:14" ht="20.25" customHeight="1">
      <c r="A28" s="1502"/>
      <c r="B28" s="1502"/>
      <c r="C28" s="1503"/>
      <c r="D28" s="1504">
        <f t="shared" si="0"/>
        <v>0</v>
      </c>
      <c r="E28" s="1505"/>
      <c r="F28" s="1505"/>
      <c r="G28" s="1505"/>
      <c r="H28" s="1506"/>
      <c r="I28" s="1504"/>
      <c r="J28" s="1507">
        <f t="shared" si="6"/>
        <v>0</v>
      </c>
      <c r="K28" s="1504"/>
      <c r="L28" s="1507">
        <f t="shared" si="8"/>
        <v>0</v>
      </c>
      <c r="M28" s="1508"/>
      <c r="N28" s="1509"/>
    </row>
    <row r="29" spans="1:14" ht="20.25" customHeight="1">
      <c r="A29" s="1502"/>
      <c r="B29" s="1502"/>
      <c r="C29" s="1503"/>
      <c r="D29" s="1504"/>
      <c r="E29" s="1505"/>
      <c r="F29" s="1505"/>
      <c r="G29" s="1505"/>
      <c r="H29" s="1506"/>
      <c r="I29" s="1504"/>
      <c r="J29" s="1507">
        <f t="shared" si="6"/>
        <v>19208</v>
      </c>
      <c r="K29" s="1504"/>
      <c r="L29" s="1507">
        <f t="shared" si="8"/>
        <v>19208</v>
      </c>
      <c r="M29" s="1508"/>
      <c r="N29" s="1509"/>
    </row>
    <row r="30" spans="1:14" ht="20.25" customHeight="1">
      <c r="A30" s="1502" t="s">
        <v>611</v>
      </c>
      <c r="B30" s="1502"/>
      <c r="C30" s="1503"/>
      <c r="D30" s="1504">
        <f>SUM(E30:H30)</f>
        <v>0</v>
      </c>
      <c r="E30" s="1505"/>
      <c r="F30" s="1505"/>
      <c r="G30" s="1505"/>
      <c r="H30" s="1506"/>
      <c r="I30" s="1504"/>
      <c r="J30" s="1507">
        <f t="shared" si="6"/>
        <v>0</v>
      </c>
      <c r="K30" s="1504"/>
      <c r="L30" s="1507">
        <f t="shared" si="8"/>
        <v>0</v>
      </c>
      <c r="M30" s="1508"/>
      <c r="N30" s="1509"/>
    </row>
    <row r="31" spans="1:14" ht="20.25" customHeight="1">
      <c r="A31" s="1502" t="s">
        <v>612</v>
      </c>
      <c r="B31" s="1502"/>
      <c r="C31" s="1503"/>
      <c r="D31" s="1504">
        <f t="shared" si="0"/>
        <v>0</v>
      </c>
      <c r="E31" s="1505"/>
      <c r="F31" s="1505"/>
      <c r="G31" s="1505"/>
      <c r="H31" s="1506"/>
      <c r="I31" s="1504"/>
      <c r="J31" s="1507">
        <f t="shared" si="6"/>
        <v>0</v>
      </c>
      <c r="K31" s="1504"/>
      <c r="L31" s="1507">
        <f t="shared" si="8"/>
        <v>0</v>
      </c>
      <c r="M31" s="1508"/>
      <c r="N31" s="1510"/>
    </row>
    <row r="32" spans="1:14" ht="20.25" customHeight="1">
      <c r="A32" s="1502" t="s">
        <v>613</v>
      </c>
      <c r="B32" s="1502" t="s">
        <v>1878</v>
      </c>
      <c r="C32" s="1503"/>
      <c r="D32" s="1504">
        <f t="shared" si="0"/>
        <v>0</v>
      </c>
      <c r="E32" s="1505"/>
      <c r="F32" s="1505"/>
      <c r="G32" s="1505"/>
      <c r="H32" s="1506"/>
      <c r="I32" s="1504"/>
      <c r="J32" s="1507">
        <f t="shared" si="6"/>
        <v>0</v>
      </c>
      <c r="K32" s="1504"/>
      <c r="L32" s="1507">
        <f t="shared" si="8"/>
        <v>0</v>
      </c>
      <c r="M32" s="1508"/>
      <c r="N32" s="1510"/>
    </row>
    <row r="33" spans="1:28" ht="20.25" customHeight="1">
      <c r="A33" s="1502" t="s">
        <v>613</v>
      </c>
      <c r="B33" s="1502" t="s">
        <v>1878</v>
      </c>
      <c r="C33" s="1503"/>
      <c r="D33" s="1504">
        <f t="shared" si="0"/>
        <v>0</v>
      </c>
      <c r="E33" s="1505"/>
      <c r="F33" s="1505"/>
      <c r="G33" s="1505"/>
      <c r="H33" s="1506"/>
      <c r="I33" s="1504"/>
      <c r="J33" s="1507">
        <f t="shared" si="6"/>
        <v>0</v>
      </c>
      <c r="K33" s="1504"/>
      <c r="L33" s="1507">
        <f t="shared" si="8"/>
        <v>0</v>
      </c>
      <c r="M33" s="1508"/>
      <c r="N33" s="1510"/>
    </row>
    <row r="34" spans="1:28" ht="20.25" customHeight="1">
      <c r="A34" s="1502" t="s">
        <v>614</v>
      </c>
      <c r="B34" s="1502"/>
      <c r="C34" s="1503"/>
      <c r="D34" s="1504">
        <f t="shared" si="0"/>
        <v>0</v>
      </c>
      <c r="E34" s="1505"/>
      <c r="F34" s="1505"/>
      <c r="G34" s="1505"/>
      <c r="H34" s="1506"/>
      <c r="I34" s="1504"/>
      <c r="J34" s="1507"/>
      <c r="K34" s="1504"/>
      <c r="L34" s="1507"/>
      <c r="M34" s="1508"/>
      <c r="N34" s="1509"/>
    </row>
    <row r="35" spans="1:28" ht="20.25" customHeight="1">
      <c r="A35" s="1502" t="s">
        <v>615</v>
      </c>
      <c r="B35" s="1502" t="s">
        <v>1878</v>
      </c>
      <c r="C35" s="1503"/>
      <c r="D35" s="1504">
        <f t="shared" si="0"/>
        <v>0</v>
      </c>
      <c r="E35" s="1505"/>
      <c r="F35" s="1505"/>
      <c r="G35" s="1505"/>
      <c r="H35" s="1506"/>
      <c r="I35" s="1504"/>
      <c r="J35" s="1507"/>
      <c r="K35" s="1504"/>
      <c r="L35" s="1507"/>
      <c r="M35" s="1508"/>
      <c r="N35" s="1509"/>
    </row>
    <row r="36" spans="1:28" ht="20.25" customHeight="1">
      <c r="A36" s="1502" t="s">
        <v>616</v>
      </c>
      <c r="B36" s="1502" t="s">
        <v>1878</v>
      </c>
      <c r="C36" s="1503"/>
      <c r="D36" s="1504">
        <f t="shared" si="0"/>
        <v>0</v>
      </c>
      <c r="E36" s="1505"/>
      <c r="F36" s="1505"/>
      <c r="G36" s="1505"/>
      <c r="H36" s="1506"/>
      <c r="I36" s="1504"/>
      <c r="J36" s="1507"/>
      <c r="K36" s="1504"/>
      <c r="L36" s="1507"/>
      <c r="M36" s="1508"/>
      <c r="N36" s="1509"/>
    </row>
    <row r="37" spans="1:28" ht="25.05" customHeight="1">
      <c r="A37" s="2597" t="s">
        <v>626</v>
      </c>
      <c r="B37" s="2598"/>
      <c r="C37" s="723"/>
      <c r="D37" s="724">
        <f>SUM(D5:D36)</f>
        <v>5804500</v>
      </c>
      <c r="E37" s="725"/>
      <c r="F37" s="725"/>
      <c r="G37" s="725"/>
      <c r="H37" s="726"/>
      <c r="I37" s="727">
        <f>SUM(I5:I36)</f>
        <v>18000</v>
      </c>
      <c r="J37" s="727">
        <f>SUM(J5:J36)</f>
        <v>19208</v>
      </c>
      <c r="K37" s="727">
        <f>SUM(K5:K36)</f>
        <v>36000</v>
      </c>
      <c r="L37" s="727">
        <f>SUM(L5:L36)</f>
        <v>19208</v>
      </c>
      <c r="M37" s="728"/>
    </row>
    <row r="43" spans="1:28" ht="18" customHeight="1">
      <c r="A43" s="1988" t="s">
        <v>2191</v>
      </c>
    </row>
    <row r="45" spans="1:28" ht="18" customHeight="1">
      <c r="A45" s="2584" t="s">
        <v>617</v>
      </c>
      <c r="B45" s="2586" t="s">
        <v>618</v>
      </c>
      <c r="C45" s="2587"/>
      <c r="D45" s="2588"/>
      <c r="E45" s="2589" t="s">
        <v>2117</v>
      </c>
      <c r="F45" s="2591" t="s">
        <v>619</v>
      </c>
      <c r="G45" s="2589" t="s">
        <v>606</v>
      </c>
      <c r="H45" s="2583" t="s">
        <v>620</v>
      </c>
      <c r="I45" s="2583"/>
      <c r="J45" s="2583"/>
    </row>
    <row r="46" spans="1:28" ht="18" customHeight="1">
      <c r="A46" s="2585"/>
      <c r="B46" s="1954" t="s">
        <v>621</v>
      </c>
      <c r="C46" s="1956" t="s">
        <v>622</v>
      </c>
      <c r="D46" s="1956" t="s">
        <v>602</v>
      </c>
      <c r="E46" s="2590"/>
      <c r="F46" s="2590"/>
      <c r="G46" s="2590"/>
      <c r="H46" s="1955" t="s">
        <v>623</v>
      </c>
      <c r="I46" s="1955" t="s">
        <v>624</v>
      </c>
      <c r="J46" s="1955" t="s">
        <v>625</v>
      </c>
      <c r="O46" s="720" t="s">
        <v>2168</v>
      </c>
      <c r="P46" s="720" t="s">
        <v>2169</v>
      </c>
      <c r="Q46" s="720" t="s">
        <v>2170</v>
      </c>
      <c r="R46" s="720" t="s">
        <v>63</v>
      </c>
      <c r="S46" s="720" t="s">
        <v>64</v>
      </c>
      <c r="T46" s="720" t="s">
        <v>65</v>
      </c>
      <c r="U46" s="720" t="s">
        <v>66</v>
      </c>
      <c r="V46" s="720" t="s">
        <v>40</v>
      </c>
      <c r="W46" s="720" t="s">
        <v>41</v>
      </c>
      <c r="X46" s="720" t="s">
        <v>42</v>
      </c>
      <c r="Y46" s="720" t="s">
        <v>67</v>
      </c>
      <c r="Z46" s="720" t="s">
        <v>68</v>
      </c>
    </row>
    <row r="47" spans="1:28" ht="18" customHeight="1">
      <c r="A47" s="1957" t="s">
        <v>1878</v>
      </c>
      <c r="B47" s="1957" t="s">
        <v>2118</v>
      </c>
      <c r="C47" s="1958">
        <v>6</v>
      </c>
      <c r="D47" s="1959" t="s">
        <v>2119</v>
      </c>
      <c r="E47" s="1960">
        <v>60000</v>
      </c>
      <c r="F47" s="1961" t="s">
        <v>2120</v>
      </c>
      <c r="G47" s="1961"/>
      <c r="H47" s="1957" t="s">
        <v>2121</v>
      </c>
      <c r="I47" s="1957" t="s">
        <v>2118</v>
      </c>
      <c r="J47" s="1958" t="s">
        <v>2122</v>
      </c>
      <c r="O47" s="1986">
        <f>$E$47/10</f>
        <v>6000</v>
      </c>
      <c r="P47" s="1986">
        <f t="shared" ref="P47:X47" si="9">$E$47/10</f>
        <v>6000</v>
      </c>
      <c r="Q47" s="1986">
        <f t="shared" si="9"/>
        <v>6000</v>
      </c>
      <c r="R47" s="1986">
        <f t="shared" si="9"/>
        <v>6000</v>
      </c>
      <c r="S47" s="1986">
        <f t="shared" si="9"/>
        <v>6000</v>
      </c>
      <c r="T47" s="1986">
        <f t="shared" si="9"/>
        <v>6000</v>
      </c>
      <c r="U47" s="1986">
        <f t="shared" si="9"/>
        <v>6000</v>
      </c>
      <c r="V47" s="1986">
        <f t="shared" si="9"/>
        <v>6000</v>
      </c>
      <c r="W47" s="1986">
        <f t="shared" si="9"/>
        <v>6000</v>
      </c>
      <c r="X47" s="1986">
        <f t="shared" si="9"/>
        <v>6000</v>
      </c>
      <c r="Y47" s="1986"/>
      <c r="Z47" s="1986"/>
      <c r="AA47" s="1987">
        <f>SUM(O47:Z47)-E47</f>
        <v>0</v>
      </c>
    </row>
    <row r="48" spans="1:28" ht="18" customHeight="1">
      <c r="A48" s="1957" t="s">
        <v>1878</v>
      </c>
      <c r="B48" s="1962" t="s">
        <v>1121</v>
      </c>
      <c r="C48" s="1957">
        <v>1</v>
      </c>
      <c r="D48" s="1959" t="s">
        <v>1879</v>
      </c>
      <c r="E48" s="1960">
        <v>15000</v>
      </c>
      <c r="F48" s="1961" t="s">
        <v>62</v>
      </c>
      <c r="G48" s="1961"/>
      <c r="H48" s="1957" t="s">
        <v>2123</v>
      </c>
      <c r="I48" s="1962" t="s">
        <v>1121</v>
      </c>
      <c r="J48" s="1957" t="s">
        <v>2122</v>
      </c>
      <c r="O48" s="1986"/>
      <c r="P48" s="1986"/>
      <c r="Q48" s="1986">
        <f>E48</f>
        <v>15000</v>
      </c>
      <c r="R48" s="1986"/>
      <c r="S48" s="1986"/>
      <c r="T48" s="1986"/>
      <c r="U48" s="1986"/>
      <c r="V48" s="1986"/>
      <c r="W48" s="1986"/>
      <c r="X48" s="1986"/>
      <c r="Y48" s="1986"/>
      <c r="Z48" s="1986"/>
      <c r="AA48" s="1987">
        <f t="shared" ref="AA48:AA66" si="10">SUM(O48:Z48)-E48</f>
        <v>0</v>
      </c>
      <c r="AB48" s="1986"/>
    </row>
    <row r="49" spans="1:28" ht="18" customHeight="1">
      <c r="A49" s="1963" t="s">
        <v>2124</v>
      </c>
      <c r="B49" s="1957" t="s">
        <v>2125</v>
      </c>
      <c r="C49" s="1958">
        <v>3</v>
      </c>
      <c r="D49" s="1959" t="s">
        <v>1882</v>
      </c>
      <c r="E49" s="1960">
        <v>20000</v>
      </c>
      <c r="F49" s="1961" t="s">
        <v>2126</v>
      </c>
      <c r="G49" s="1961"/>
      <c r="H49" s="1957" t="s">
        <v>2123</v>
      </c>
      <c r="I49" s="1957" t="s">
        <v>2125</v>
      </c>
      <c r="J49" s="1958" t="s">
        <v>2122</v>
      </c>
      <c r="O49" s="1986"/>
      <c r="P49" s="1986"/>
      <c r="Q49" s="1986"/>
      <c r="R49" s="1986">
        <f>E49</f>
        <v>20000</v>
      </c>
      <c r="S49" s="1986"/>
      <c r="T49" s="1986"/>
      <c r="U49" s="1986"/>
      <c r="V49" s="1986"/>
      <c r="W49" s="1986"/>
      <c r="X49" s="1986"/>
      <c r="Y49" s="1986"/>
      <c r="Z49" s="1986"/>
      <c r="AA49" s="1987">
        <f t="shared" si="10"/>
        <v>0</v>
      </c>
      <c r="AB49" s="1986"/>
    </row>
    <row r="50" spans="1:28" ht="18" customHeight="1">
      <c r="A50" s="1957" t="s">
        <v>2127</v>
      </c>
      <c r="B50" s="1962" t="s">
        <v>1121</v>
      </c>
      <c r="C50" s="1957">
        <v>6</v>
      </c>
      <c r="D50" s="1964" t="s">
        <v>2128</v>
      </c>
      <c r="E50" s="1965">
        <v>30000</v>
      </c>
      <c r="F50" s="1957" t="s">
        <v>2129</v>
      </c>
      <c r="G50" s="1957"/>
      <c r="H50" s="1957" t="s">
        <v>2123</v>
      </c>
      <c r="I50" s="1957" t="s">
        <v>1121</v>
      </c>
      <c r="J50" s="1957" t="s">
        <v>2122</v>
      </c>
      <c r="O50" s="1986"/>
      <c r="P50" s="1986"/>
      <c r="Q50" s="1986"/>
      <c r="R50" s="1986"/>
      <c r="S50" s="1986"/>
      <c r="T50" s="1986">
        <f>$E50/3</f>
        <v>10000</v>
      </c>
      <c r="U50" s="1986">
        <f t="shared" ref="U50:V50" si="11">$E50/3</f>
        <v>10000</v>
      </c>
      <c r="V50" s="1986">
        <f t="shared" si="11"/>
        <v>10000</v>
      </c>
      <c r="W50" s="1986"/>
      <c r="X50" s="1986"/>
      <c r="Y50" s="1986"/>
      <c r="Z50" s="1986"/>
      <c r="AA50" s="1987">
        <f t="shared" si="10"/>
        <v>0</v>
      </c>
      <c r="AB50" s="1986"/>
    </row>
    <row r="51" spans="1:28" ht="18" customHeight="1">
      <c r="A51" s="1957" t="s">
        <v>2127</v>
      </c>
      <c r="B51" s="1962" t="s">
        <v>2130</v>
      </c>
      <c r="C51" s="1957">
        <v>1</v>
      </c>
      <c r="D51" s="1966" t="s">
        <v>2131</v>
      </c>
      <c r="E51" s="1965">
        <v>7000</v>
      </c>
      <c r="F51" s="1957" t="s">
        <v>376</v>
      </c>
      <c r="G51" s="1957"/>
      <c r="H51" s="1957" t="s">
        <v>2123</v>
      </c>
      <c r="I51" s="1957" t="s">
        <v>2132</v>
      </c>
      <c r="J51" s="1958" t="s">
        <v>2122</v>
      </c>
      <c r="O51" s="1986"/>
      <c r="P51" s="1986"/>
      <c r="Q51" s="1986">
        <f>E51</f>
        <v>7000</v>
      </c>
      <c r="R51" s="1986"/>
      <c r="S51" s="1986"/>
      <c r="T51" s="1986"/>
      <c r="U51" s="1986"/>
      <c r="V51" s="1986"/>
      <c r="W51" s="1986"/>
      <c r="X51" s="1986"/>
      <c r="Y51" s="1986"/>
      <c r="Z51" s="1986"/>
      <c r="AA51" s="1987">
        <f t="shared" si="10"/>
        <v>0</v>
      </c>
      <c r="AB51" s="1986"/>
    </row>
    <row r="52" spans="1:28" ht="18" customHeight="1">
      <c r="A52" s="1957" t="s">
        <v>1878</v>
      </c>
      <c r="B52" s="1967" t="s">
        <v>2133</v>
      </c>
      <c r="C52" s="1957">
        <v>1100</v>
      </c>
      <c r="D52" s="1968" t="s">
        <v>2134</v>
      </c>
      <c r="E52" s="1960">
        <v>128000</v>
      </c>
      <c r="F52" s="1961" t="s">
        <v>2135</v>
      </c>
      <c r="G52" s="1961"/>
      <c r="H52" s="1957" t="s">
        <v>2123</v>
      </c>
      <c r="I52" s="1962" t="s">
        <v>2136</v>
      </c>
      <c r="J52" s="1957" t="s">
        <v>2122</v>
      </c>
      <c r="O52" s="1986"/>
      <c r="P52" s="1986"/>
      <c r="Q52" s="1986">
        <f>$E$52/8</f>
        <v>16000</v>
      </c>
      <c r="R52" s="1986">
        <f t="shared" ref="R52:X52" si="12">$E$52/8</f>
        <v>16000</v>
      </c>
      <c r="S52" s="1986">
        <f t="shared" si="12"/>
        <v>16000</v>
      </c>
      <c r="T52" s="1986">
        <f t="shared" si="12"/>
        <v>16000</v>
      </c>
      <c r="U52" s="1986">
        <f t="shared" si="12"/>
        <v>16000</v>
      </c>
      <c r="V52" s="1986">
        <f t="shared" si="12"/>
        <v>16000</v>
      </c>
      <c r="W52" s="1986">
        <f t="shared" si="12"/>
        <v>16000</v>
      </c>
      <c r="X52" s="1986">
        <f t="shared" si="12"/>
        <v>16000</v>
      </c>
      <c r="Y52" s="1986"/>
      <c r="Z52" s="1986"/>
      <c r="AA52" s="1987">
        <f t="shared" si="10"/>
        <v>0</v>
      </c>
      <c r="AB52" s="1986"/>
    </row>
    <row r="53" spans="1:28" ht="18" customHeight="1">
      <c r="A53" s="1969" t="s">
        <v>2137</v>
      </c>
      <c r="B53" s="1969" t="s">
        <v>2138</v>
      </c>
      <c r="C53" s="1970">
        <v>8</v>
      </c>
      <c r="D53" s="1971" t="s">
        <v>2139</v>
      </c>
      <c r="E53" s="1972">
        <v>1000000</v>
      </c>
      <c r="F53" s="1973" t="s">
        <v>2140</v>
      </c>
      <c r="G53" s="1973"/>
      <c r="H53" s="1969" t="s">
        <v>2123</v>
      </c>
      <c r="I53" s="1969" t="s">
        <v>1121</v>
      </c>
      <c r="J53" s="1969" t="s">
        <v>2122</v>
      </c>
      <c r="O53" s="1986"/>
      <c r="P53" s="1986"/>
      <c r="Q53" s="1986"/>
      <c r="R53" s="1986"/>
      <c r="S53" s="1986"/>
      <c r="T53" s="1986"/>
      <c r="U53" s="1986">
        <f>E53</f>
        <v>1000000</v>
      </c>
      <c r="V53" s="1986"/>
      <c r="W53" s="1986"/>
      <c r="X53" s="1986"/>
      <c r="Y53" s="1986"/>
      <c r="Z53" s="1986"/>
      <c r="AA53" s="1987">
        <f t="shared" si="10"/>
        <v>0</v>
      </c>
      <c r="AB53" s="1986"/>
    </row>
    <row r="54" spans="1:28" ht="18" customHeight="1">
      <c r="A54" s="1969" t="s">
        <v>2137</v>
      </c>
      <c r="B54" s="1969" t="s">
        <v>2118</v>
      </c>
      <c r="C54" s="1970">
        <v>1</v>
      </c>
      <c r="D54" s="1971" t="s">
        <v>2141</v>
      </c>
      <c r="E54" s="1972">
        <v>300000</v>
      </c>
      <c r="F54" s="1973" t="s">
        <v>2140</v>
      </c>
      <c r="G54" s="1973"/>
      <c r="H54" s="1969" t="s">
        <v>2121</v>
      </c>
      <c r="I54" s="1969" t="s">
        <v>2118</v>
      </c>
      <c r="J54" s="1969" t="s">
        <v>2122</v>
      </c>
      <c r="O54" s="1986"/>
      <c r="P54" s="1986"/>
      <c r="Q54" s="1986"/>
      <c r="R54" s="1986"/>
      <c r="S54" s="1986"/>
      <c r="T54" s="1986"/>
      <c r="U54" s="1986">
        <f>E54</f>
        <v>300000</v>
      </c>
      <c r="V54" s="1986"/>
      <c r="W54" s="1986"/>
      <c r="X54" s="1986"/>
      <c r="Y54" s="1986"/>
      <c r="Z54" s="1986"/>
      <c r="AA54" s="1987">
        <f t="shared" si="10"/>
        <v>0</v>
      </c>
      <c r="AB54" s="1986"/>
    </row>
    <row r="55" spans="1:28" ht="18" customHeight="1">
      <c r="A55" s="1969" t="s">
        <v>2142</v>
      </c>
      <c r="B55" s="1969" t="s">
        <v>2138</v>
      </c>
      <c r="C55" s="1970">
        <v>6</v>
      </c>
      <c r="D55" s="1971" t="s">
        <v>2143</v>
      </c>
      <c r="E55" s="1972">
        <v>1665000</v>
      </c>
      <c r="F55" s="1973" t="s">
        <v>2140</v>
      </c>
      <c r="G55" s="1973"/>
      <c r="H55" s="1969" t="s">
        <v>2123</v>
      </c>
      <c r="I55" s="1969" t="s">
        <v>1121</v>
      </c>
      <c r="J55" s="1969" t="s">
        <v>2122</v>
      </c>
      <c r="O55" s="1986"/>
      <c r="P55" s="1986"/>
      <c r="Q55" s="1986"/>
      <c r="R55" s="1986"/>
      <c r="S55" s="1986"/>
      <c r="T55" s="1986"/>
      <c r="U55" s="1986">
        <f>E55</f>
        <v>1665000</v>
      </c>
      <c r="V55" s="1986"/>
      <c r="W55" s="1986"/>
      <c r="X55" s="1986"/>
      <c r="Y55" s="1986"/>
      <c r="Z55" s="1986"/>
      <c r="AA55" s="1987">
        <f t="shared" si="10"/>
        <v>0</v>
      </c>
      <c r="AB55" s="1986"/>
    </row>
    <row r="56" spans="1:28" ht="18" customHeight="1">
      <c r="A56" s="1969" t="s">
        <v>1878</v>
      </c>
      <c r="B56" s="1973" t="s">
        <v>1121</v>
      </c>
      <c r="C56" s="1969">
        <v>1</v>
      </c>
      <c r="D56" s="1971" t="s">
        <v>2144</v>
      </c>
      <c r="E56" s="1972">
        <v>10000</v>
      </c>
      <c r="F56" s="1973" t="s">
        <v>376</v>
      </c>
      <c r="G56" s="1973"/>
      <c r="H56" s="1969" t="s">
        <v>2123</v>
      </c>
      <c r="I56" s="1969" t="s">
        <v>1121</v>
      </c>
      <c r="J56" s="1969" t="s">
        <v>2122</v>
      </c>
      <c r="O56" s="1986"/>
      <c r="P56" s="1986"/>
      <c r="Q56" s="1986">
        <f>E56</f>
        <v>10000</v>
      </c>
      <c r="R56" s="1986"/>
      <c r="S56" s="1986"/>
      <c r="T56" s="1986"/>
      <c r="U56" s="1986"/>
      <c r="V56" s="1986"/>
      <c r="W56" s="1986"/>
      <c r="X56" s="1986"/>
      <c r="Y56" s="1986"/>
      <c r="Z56" s="1986"/>
      <c r="AA56" s="1987">
        <f t="shared" si="10"/>
        <v>0</v>
      </c>
      <c r="AB56" s="1986"/>
    </row>
    <row r="57" spans="1:28" ht="18" customHeight="1">
      <c r="A57" s="1969" t="s">
        <v>2145</v>
      </c>
      <c r="B57" s="1969" t="s">
        <v>2146</v>
      </c>
      <c r="C57" s="1969">
        <v>1</v>
      </c>
      <c r="D57" s="1971" t="s">
        <v>2147</v>
      </c>
      <c r="E57" s="1972">
        <v>8000</v>
      </c>
      <c r="F57" s="1973" t="s">
        <v>2148</v>
      </c>
      <c r="G57" s="1973"/>
      <c r="H57" s="1969" t="s">
        <v>2149</v>
      </c>
      <c r="I57" s="1969" t="s">
        <v>2146</v>
      </c>
      <c r="J57" s="1969" t="s">
        <v>2122</v>
      </c>
      <c r="O57" s="1986"/>
      <c r="P57" s="1986">
        <f>E57</f>
        <v>8000</v>
      </c>
      <c r="Q57" s="1986"/>
      <c r="R57" s="1986"/>
      <c r="S57" s="1986"/>
      <c r="T57" s="1986"/>
      <c r="U57" s="1986"/>
      <c r="V57" s="1986"/>
      <c r="W57" s="1986"/>
      <c r="X57" s="1986"/>
      <c r="Y57" s="1986"/>
      <c r="Z57" s="1986"/>
      <c r="AA57" s="1987">
        <f t="shared" si="10"/>
        <v>0</v>
      </c>
      <c r="AB57" s="1986"/>
    </row>
    <row r="58" spans="1:28" ht="18" customHeight="1">
      <c r="A58" s="1969" t="s">
        <v>2127</v>
      </c>
      <c r="B58" s="1969" t="s">
        <v>2150</v>
      </c>
      <c r="C58" s="1970">
        <v>128</v>
      </c>
      <c r="D58" s="1971" t="s">
        <v>2151</v>
      </c>
      <c r="E58" s="1972">
        <v>12000</v>
      </c>
      <c r="F58" s="1973" t="s">
        <v>2152</v>
      </c>
      <c r="G58" s="1973"/>
      <c r="H58" s="1969" t="s">
        <v>2149</v>
      </c>
      <c r="I58" s="1973" t="s">
        <v>2150</v>
      </c>
      <c r="J58" s="1969" t="s">
        <v>2122</v>
      </c>
      <c r="O58" s="1986">
        <f>$E58/3</f>
        <v>4000</v>
      </c>
      <c r="P58" s="1986">
        <f t="shared" ref="P58:Q58" si="13">$E58/3</f>
        <v>4000</v>
      </c>
      <c r="Q58" s="1986">
        <f t="shared" si="13"/>
        <v>4000</v>
      </c>
      <c r="R58" s="1986"/>
      <c r="S58" s="1986"/>
      <c r="T58" s="1986"/>
      <c r="U58" s="1986"/>
      <c r="V58" s="1986"/>
      <c r="W58" s="1986"/>
      <c r="X58" s="1986"/>
      <c r="Y58" s="1986"/>
      <c r="Z58" s="1986"/>
      <c r="AA58" s="1987">
        <f t="shared" si="10"/>
        <v>0</v>
      </c>
      <c r="AB58" s="1986"/>
    </row>
    <row r="59" spans="1:28" ht="18" customHeight="1">
      <c r="A59" s="1969" t="s">
        <v>2153</v>
      </c>
      <c r="B59" s="1969" t="s">
        <v>2138</v>
      </c>
      <c r="C59" s="1969">
        <v>1</v>
      </c>
      <c r="D59" s="1971" t="s">
        <v>2154</v>
      </c>
      <c r="E59" s="1972">
        <v>1000000</v>
      </c>
      <c r="F59" s="1973" t="s">
        <v>376</v>
      </c>
      <c r="G59" s="1973"/>
      <c r="H59" s="1969" t="s">
        <v>2123</v>
      </c>
      <c r="I59" s="1969" t="s">
        <v>1121</v>
      </c>
      <c r="J59" s="1969" t="s">
        <v>2122</v>
      </c>
      <c r="O59" s="1986"/>
      <c r="P59" s="1986"/>
      <c r="Q59" s="1986">
        <f>E59</f>
        <v>1000000</v>
      </c>
      <c r="R59" s="1986"/>
      <c r="S59" s="1986"/>
      <c r="T59" s="1986"/>
      <c r="U59" s="1986"/>
      <c r="V59" s="1986"/>
      <c r="W59" s="1986"/>
      <c r="X59" s="1986"/>
      <c r="Y59" s="1986"/>
      <c r="Z59" s="1986"/>
      <c r="AA59" s="1987">
        <f t="shared" si="10"/>
        <v>0</v>
      </c>
      <c r="AB59" s="1986"/>
    </row>
    <row r="60" spans="1:28" ht="18" customHeight="1">
      <c r="A60" s="1974" t="s">
        <v>2127</v>
      </c>
      <c r="B60" s="1975" t="s">
        <v>2155</v>
      </c>
      <c r="C60" s="1974">
        <v>50</v>
      </c>
      <c r="D60" s="1976" t="s">
        <v>2156</v>
      </c>
      <c r="E60" s="1977">
        <v>2500</v>
      </c>
      <c r="F60" s="1975" t="s">
        <v>2157</v>
      </c>
      <c r="G60" s="1975"/>
      <c r="H60" s="1974" t="s">
        <v>2149</v>
      </c>
      <c r="I60" s="1974" t="s">
        <v>2146</v>
      </c>
      <c r="J60" s="1957" t="s">
        <v>2122</v>
      </c>
      <c r="O60" s="1986"/>
      <c r="P60" s="1986"/>
      <c r="Q60" s="1986"/>
      <c r="R60" s="1986"/>
      <c r="S60" s="1986">
        <f>E60</f>
        <v>2500</v>
      </c>
      <c r="T60" s="1986"/>
      <c r="U60" s="1986"/>
      <c r="V60" s="1986"/>
      <c r="W60" s="1986"/>
      <c r="X60" s="1986"/>
      <c r="Y60" s="1986"/>
      <c r="Z60" s="1986"/>
      <c r="AA60" s="1987">
        <f t="shared" si="10"/>
        <v>0</v>
      </c>
      <c r="AB60" s="1986"/>
    </row>
    <row r="61" spans="1:28" ht="18" customHeight="1">
      <c r="A61" s="1974" t="s">
        <v>2127</v>
      </c>
      <c r="B61" s="1974" t="s">
        <v>2158</v>
      </c>
      <c r="C61" s="1978">
        <v>1</v>
      </c>
      <c r="D61" s="1976" t="s">
        <v>2159</v>
      </c>
      <c r="E61" s="1977">
        <v>8000</v>
      </c>
      <c r="F61" s="1975" t="s">
        <v>318</v>
      </c>
      <c r="G61" s="1975"/>
      <c r="H61" s="1974" t="s">
        <v>2149</v>
      </c>
      <c r="I61" s="1974" t="s">
        <v>2146</v>
      </c>
      <c r="J61" s="1957" t="s">
        <v>2122</v>
      </c>
      <c r="O61" s="1986">
        <f>E61</f>
        <v>8000</v>
      </c>
      <c r="P61" s="1986"/>
      <c r="Q61" s="1986"/>
      <c r="R61" s="1986"/>
      <c r="S61" s="1986"/>
      <c r="T61" s="1986"/>
      <c r="U61" s="1986"/>
      <c r="V61" s="1986"/>
      <c r="W61" s="1986"/>
      <c r="X61" s="1986"/>
      <c r="Y61" s="1986"/>
      <c r="Z61" s="1986"/>
      <c r="AA61" s="1987">
        <f t="shared" si="10"/>
        <v>0</v>
      </c>
      <c r="AB61" s="1986"/>
    </row>
    <row r="62" spans="1:28" ht="18" customHeight="1">
      <c r="A62" s="1974" t="s">
        <v>2127</v>
      </c>
      <c r="B62" s="1974" t="s">
        <v>2158</v>
      </c>
      <c r="C62" s="1978">
        <v>1</v>
      </c>
      <c r="D62" s="1976" t="s">
        <v>2160</v>
      </c>
      <c r="E62" s="1977">
        <v>15000</v>
      </c>
      <c r="F62" s="1975" t="s">
        <v>2157</v>
      </c>
      <c r="G62" s="1975"/>
      <c r="H62" s="1974" t="s">
        <v>2149</v>
      </c>
      <c r="I62" s="1974" t="s">
        <v>2146</v>
      </c>
      <c r="J62" s="1957" t="s">
        <v>2122</v>
      </c>
      <c r="O62" s="1986"/>
      <c r="P62" s="1986"/>
      <c r="Q62" s="1986"/>
      <c r="R62" s="1986"/>
      <c r="S62" s="1986">
        <f>E62</f>
        <v>15000</v>
      </c>
      <c r="T62" s="1986"/>
      <c r="U62" s="1986"/>
      <c r="V62" s="1986"/>
      <c r="W62" s="1986"/>
      <c r="X62" s="1986"/>
      <c r="Y62" s="1986"/>
      <c r="Z62" s="1986"/>
      <c r="AA62" s="1987">
        <f t="shared" si="10"/>
        <v>0</v>
      </c>
      <c r="AB62" s="1986"/>
    </row>
    <row r="63" spans="1:28" ht="18" customHeight="1">
      <c r="A63" s="1974" t="s">
        <v>2127</v>
      </c>
      <c r="B63" s="1974" t="s">
        <v>2158</v>
      </c>
      <c r="C63" s="1978">
        <v>1</v>
      </c>
      <c r="D63" s="1976" t="s">
        <v>2161</v>
      </c>
      <c r="E63" s="1977">
        <v>8000</v>
      </c>
      <c r="F63" s="1975" t="s">
        <v>2162</v>
      </c>
      <c r="G63" s="1975"/>
      <c r="H63" s="1974" t="s">
        <v>2149</v>
      </c>
      <c r="I63" s="1974" t="s">
        <v>2146</v>
      </c>
      <c r="J63" s="1957" t="s">
        <v>2122</v>
      </c>
      <c r="O63" s="1986"/>
      <c r="P63" s="1986"/>
      <c r="Q63" s="1986"/>
      <c r="R63" s="1986"/>
      <c r="S63" s="1986"/>
      <c r="T63" s="1986"/>
      <c r="U63" s="1986"/>
      <c r="V63" s="1986"/>
      <c r="W63" s="1986"/>
      <c r="X63" s="1986"/>
      <c r="Y63" s="1986">
        <f>E63</f>
        <v>8000</v>
      </c>
      <c r="Z63" s="1986"/>
      <c r="AA63" s="1987">
        <f t="shared" si="10"/>
        <v>0</v>
      </c>
      <c r="AB63" s="1986"/>
    </row>
    <row r="64" spans="1:28" ht="18" customHeight="1">
      <c r="A64" s="1974" t="s">
        <v>2142</v>
      </c>
      <c r="B64" s="1957" t="s">
        <v>2125</v>
      </c>
      <c r="C64" s="1978">
        <v>1</v>
      </c>
      <c r="D64" s="1976" t="s">
        <v>2163</v>
      </c>
      <c r="E64" s="1977">
        <v>1500000</v>
      </c>
      <c r="F64" s="1975" t="s">
        <v>2164</v>
      </c>
      <c r="G64" s="1975"/>
      <c r="H64" s="1974" t="s">
        <v>2149</v>
      </c>
      <c r="I64" s="1957" t="s">
        <v>2125</v>
      </c>
      <c r="J64" s="1957" t="s">
        <v>2122</v>
      </c>
      <c r="O64" s="1986"/>
      <c r="P64" s="1986"/>
      <c r="Q64" s="1986"/>
      <c r="R64" s="1986"/>
      <c r="S64" s="1986">
        <f>$E64/3</f>
        <v>500000</v>
      </c>
      <c r="T64" s="1986">
        <f t="shared" ref="T64:U64" si="14">$E64/3</f>
        <v>500000</v>
      </c>
      <c r="U64" s="1986">
        <f t="shared" si="14"/>
        <v>500000</v>
      </c>
      <c r="V64" s="1986"/>
      <c r="W64" s="1986"/>
      <c r="X64" s="1986"/>
      <c r="Y64" s="1986"/>
      <c r="Z64" s="1986"/>
      <c r="AA64" s="1987">
        <f t="shared" si="10"/>
        <v>0</v>
      </c>
      <c r="AB64" s="1986"/>
    </row>
    <row r="65" spans="1:28" ht="18" customHeight="1">
      <c r="A65" s="1974" t="s">
        <v>2127</v>
      </c>
      <c r="B65" s="1974" t="s">
        <v>2158</v>
      </c>
      <c r="C65" s="1978">
        <v>1</v>
      </c>
      <c r="D65" s="1976" t="s">
        <v>2165</v>
      </c>
      <c r="E65" s="1977">
        <v>8000</v>
      </c>
      <c r="F65" s="1975" t="s">
        <v>2166</v>
      </c>
      <c r="G65" s="1975"/>
      <c r="H65" s="1974" t="s">
        <v>2149</v>
      </c>
      <c r="I65" s="1974" t="s">
        <v>2146</v>
      </c>
      <c r="J65" s="1957" t="s">
        <v>2122</v>
      </c>
      <c r="O65" s="1986"/>
      <c r="P65" s="1986"/>
      <c r="Q65" s="1986"/>
      <c r="R65" s="1986"/>
      <c r="S65" s="1986"/>
      <c r="T65" s="1986"/>
      <c r="U65" s="1986"/>
      <c r="V65" s="1986"/>
      <c r="W65" s="1986"/>
      <c r="X65" s="1986">
        <f>E65</f>
        <v>8000</v>
      </c>
      <c r="Y65" s="1986"/>
      <c r="Z65" s="1986"/>
      <c r="AA65" s="1987">
        <f t="shared" si="10"/>
        <v>0</v>
      </c>
      <c r="AB65" s="1986"/>
    </row>
    <row r="66" spans="1:28" ht="18" customHeight="1">
      <c r="A66" s="1974" t="s">
        <v>2127</v>
      </c>
      <c r="B66" s="1974" t="s">
        <v>2158</v>
      </c>
      <c r="C66" s="1978">
        <v>8</v>
      </c>
      <c r="D66" s="1976" t="s">
        <v>2167</v>
      </c>
      <c r="E66" s="1977">
        <v>8000</v>
      </c>
      <c r="F66" s="1975" t="s">
        <v>2166</v>
      </c>
      <c r="G66" s="1975"/>
      <c r="H66" s="1974" t="s">
        <v>2149</v>
      </c>
      <c r="I66" s="1974" t="s">
        <v>2146</v>
      </c>
      <c r="J66" s="1957" t="s">
        <v>2122</v>
      </c>
      <c r="O66" s="1986"/>
      <c r="P66" s="1986"/>
      <c r="Q66" s="1986"/>
      <c r="R66" s="1986"/>
      <c r="S66" s="1986"/>
      <c r="T66" s="1986"/>
      <c r="U66" s="1986"/>
      <c r="V66" s="1986"/>
      <c r="W66" s="1986"/>
      <c r="X66" s="1986">
        <f>E66</f>
        <v>8000</v>
      </c>
      <c r="Y66" s="1986"/>
      <c r="Z66" s="1986"/>
      <c r="AA66" s="1987">
        <f t="shared" si="10"/>
        <v>0</v>
      </c>
      <c r="AB66" s="1986"/>
    </row>
    <row r="67" spans="1:28" ht="18" customHeight="1">
      <c r="A67" s="1957"/>
      <c r="B67" s="1957"/>
      <c r="C67" s="1958"/>
      <c r="D67" s="1959"/>
      <c r="E67" s="1972"/>
      <c r="F67" s="1973"/>
      <c r="G67" s="1973"/>
      <c r="H67" s="1957"/>
      <c r="I67" s="1957"/>
      <c r="J67" s="1957"/>
      <c r="O67" s="1986"/>
      <c r="P67" s="1986"/>
      <c r="Q67" s="1986"/>
      <c r="R67" s="1986"/>
      <c r="S67" s="1986"/>
      <c r="T67" s="1986"/>
      <c r="U67" s="1986"/>
      <c r="V67" s="1986"/>
      <c r="W67" s="1986"/>
      <c r="X67" s="1986"/>
      <c r="Y67" s="1986"/>
      <c r="Z67" s="1986"/>
      <c r="AA67" s="1986"/>
      <c r="AB67" s="1986"/>
    </row>
    <row r="68" spans="1:28" ht="18" customHeight="1">
      <c r="A68" s="1979"/>
      <c r="B68" s="1980"/>
      <c r="C68" s="1980"/>
      <c r="D68" s="1981" t="s">
        <v>323</v>
      </c>
      <c r="E68" s="1982">
        <f>SUM(E47:E67)</f>
        <v>5804500</v>
      </c>
      <c r="F68" s="1983"/>
      <c r="G68" s="1980"/>
      <c r="H68" s="1984"/>
      <c r="I68" s="1980"/>
      <c r="J68" s="1985"/>
      <c r="O68" s="1986"/>
      <c r="P68" s="1986"/>
      <c r="Q68" s="1986"/>
      <c r="R68" s="1986"/>
      <c r="S68" s="1986"/>
      <c r="T68" s="1986"/>
      <c r="U68" s="1986"/>
      <c r="V68" s="1986"/>
      <c r="W68" s="1986"/>
      <c r="X68" s="1986"/>
      <c r="Y68" s="1986"/>
      <c r="Z68" s="1986"/>
      <c r="AA68" s="1986"/>
      <c r="AB68" s="1986"/>
    </row>
    <row r="69" spans="1:28" ht="18" customHeight="1">
      <c r="O69" s="1986"/>
      <c r="P69" s="1986"/>
      <c r="Q69" s="1986"/>
      <c r="R69" s="1986"/>
      <c r="S69" s="1986"/>
      <c r="T69" s="1986"/>
      <c r="U69" s="1986"/>
      <c r="V69" s="1986"/>
      <c r="W69" s="1986"/>
      <c r="X69" s="1986"/>
      <c r="Y69" s="1986"/>
      <c r="Z69" s="1986"/>
      <c r="AA69" s="1986"/>
      <c r="AB69" s="1986"/>
    </row>
    <row r="70" spans="1:28" ht="18" customHeight="1">
      <c r="O70" s="1986"/>
      <c r="P70" s="1986"/>
      <c r="Q70" s="1986"/>
      <c r="R70" s="1986"/>
      <c r="S70" s="1986"/>
      <c r="T70" s="1986"/>
      <c r="U70" s="1986"/>
      <c r="V70" s="1986"/>
      <c r="W70" s="1986"/>
      <c r="X70" s="1986"/>
      <c r="Y70" s="1986"/>
      <c r="Z70" s="1986"/>
      <c r="AA70" s="1986"/>
      <c r="AB70" s="1986"/>
    </row>
    <row r="72" spans="1:28" ht="18" customHeight="1">
      <c r="A72" s="1989" t="s">
        <v>2192</v>
      </c>
    </row>
    <row r="73" spans="1:28" ht="18" customHeight="1">
      <c r="D73" s="1990" t="s">
        <v>2168</v>
      </c>
      <c r="E73" s="1990" t="s">
        <v>2169</v>
      </c>
      <c r="F73" s="1990" t="s">
        <v>62</v>
      </c>
      <c r="G73" s="1990" t="s">
        <v>63</v>
      </c>
      <c r="H73" s="1990" t="s">
        <v>64</v>
      </c>
      <c r="I73" s="1990" t="s">
        <v>65</v>
      </c>
      <c r="J73" s="1990" t="s">
        <v>66</v>
      </c>
      <c r="K73" s="1990" t="s">
        <v>40</v>
      </c>
      <c r="L73" s="1990" t="s">
        <v>41</v>
      </c>
      <c r="M73" s="1990" t="s">
        <v>42</v>
      </c>
      <c r="N73" s="1990" t="s">
        <v>67</v>
      </c>
      <c r="O73" s="1990" t="s">
        <v>68</v>
      </c>
    </row>
    <row r="74" spans="1:28" ht="18" customHeight="1">
      <c r="B74" s="717" t="s">
        <v>1883</v>
      </c>
      <c r="D74" s="1990"/>
      <c r="E74" s="1990"/>
      <c r="F74" s="1990"/>
      <c r="G74" s="1990"/>
      <c r="H74" s="1990"/>
      <c r="I74" s="1990"/>
      <c r="J74" s="1990"/>
      <c r="K74" s="1990"/>
      <c r="L74" s="1990"/>
      <c r="M74" s="1990"/>
      <c r="N74" s="1990"/>
      <c r="O74" s="1990"/>
    </row>
    <row r="75" spans="1:28" ht="18" customHeight="1">
      <c r="B75" s="717" t="s">
        <v>1879</v>
      </c>
      <c r="D75" s="1990"/>
      <c r="E75" s="1990"/>
      <c r="F75" s="1990"/>
      <c r="G75" s="1990"/>
      <c r="H75" s="1990"/>
      <c r="I75" s="1990"/>
      <c r="J75" s="1990"/>
      <c r="K75" s="1990"/>
      <c r="L75" s="1990"/>
      <c r="M75" s="1991"/>
      <c r="N75" s="1990"/>
      <c r="O75" s="1990"/>
    </row>
    <row r="76" spans="1:28" ht="18" customHeight="1">
      <c r="B76" s="717" t="s">
        <v>1882</v>
      </c>
      <c r="D76" s="1990"/>
      <c r="E76" s="1990"/>
      <c r="F76" s="1990"/>
      <c r="G76" s="1990"/>
      <c r="H76" s="1990"/>
      <c r="I76" s="1990"/>
      <c r="J76" s="1990"/>
      <c r="K76" s="1990"/>
      <c r="L76" s="1990"/>
      <c r="M76" s="1991"/>
      <c r="N76" s="1990"/>
      <c r="O76" s="1990"/>
    </row>
    <row r="77" spans="1:28" ht="18" customHeight="1">
      <c r="B77" s="717" t="s">
        <v>2171</v>
      </c>
      <c r="D77" s="1990"/>
      <c r="E77" s="1990"/>
      <c r="F77" s="1990"/>
      <c r="G77" s="1990"/>
      <c r="H77" s="1990"/>
      <c r="I77" s="1990"/>
      <c r="J77" s="1990"/>
      <c r="K77" s="1990"/>
      <c r="L77" s="1990"/>
      <c r="M77" s="1991"/>
      <c r="N77" s="1990"/>
      <c r="O77" s="1990"/>
    </row>
    <row r="78" spans="1:28" ht="18" customHeight="1">
      <c r="B78" s="717" t="s">
        <v>2172</v>
      </c>
      <c r="D78" s="1990"/>
      <c r="E78" s="1990"/>
      <c r="F78" s="1990"/>
      <c r="G78" s="1990"/>
      <c r="H78" s="1990"/>
      <c r="I78" s="1990"/>
      <c r="J78" s="1990"/>
      <c r="K78" s="1990"/>
      <c r="L78" s="1990"/>
      <c r="M78" s="1991"/>
      <c r="N78" s="1990"/>
      <c r="O78" s="1990"/>
    </row>
    <row r="79" spans="1:28" ht="18" customHeight="1">
      <c r="B79" s="717" t="s">
        <v>2173</v>
      </c>
      <c r="D79" s="1990"/>
      <c r="E79" s="1990"/>
      <c r="F79" s="1990"/>
      <c r="G79" s="1990"/>
      <c r="H79" s="1990"/>
      <c r="I79" s="1990"/>
      <c r="J79" s="1990"/>
      <c r="K79" s="1990"/>
      <c r="L79" s="1990"/>
      <c r="M79" s="1991"/>
      <c r="N79" s="1990"/>
      <c r="O79" s="1990"/>
    </row>
    <row r="80" spans="1:28" ht="18" customHeight="1">
      <c r="B80" s="717" t="s">
        <v>2174</v>
      </c>
      <c r="D80" s="1990"/>
      <c r="E80" s="1990"/>
      <c r="F80" s="1990"/>
      <c r="G80" s="1990"/>
      <c r="H80" s="1990"/>
      <c r="I80" s="1990"/>
      <c r="J80" s="1990"/>
      <c r="K80" s="1990"/>
      <c r="L80" s="1990"/>
      <c r="M80" s="1991"/>
      <c r="N80" s="1990"/>
      <c r="O80" s="1990"/>
    </row>
    <row r="81" spans="2:15" ht="18" customHeight="1">
      <c r="B81" s="717" t="s">
        <v>2175</v>
      </c>
      <c r="D81" s="1990"/>
      <c r="E81" s="1990"/>
      <c r="F81" s="1990"/>
      <c r="G81" s="1990"/>
      <c r="H81" s="1990"/>
      <c r="I81" s="1990"/>
      <c r="J81" s="1990"/>
      <c r="K81" s="1990"/>
      <c r="L81" s="1990"/>
      <c r="M81" s="1991"/>
      <c r="N81" s="1990"/>
      <c r="O81" s="1990"/>
    </row>
    <row r="82" spans="2:15" ht="18" customHeight="1">
      <c r="B82" s="717" t="s">
        <v>2176</v>
      </c>
      <c r="D82" s="1990"/>
      <c r="E82" s="1990"/>
      <c r="F82" s="1990"/>
      <c r="G82" s="1990"/>
      <c r="H82" s="1990"/>
      <c r="I82" s="1990"/>
      <c r="J82" s="1990"/>
      <c r="K82" s="1990"/>
      <c r="L82" s="1990"/>
      <c r="M82" s="1991"/>
      <c r="N82" s="1990"/>
      <c r="O82" s="1990"/>
    </row>
    <row r="83" spans="2:15" ht="18" customHeight="1">
      <c r="B83" s="717" t="s">
        <v>2177</v>
      </c>
      <c r="D83" s="1990"/>
      <c r="E83" s="1990"/>
      <c r="F83" s="1990"/>
      <c r="G83" s="1990"/>
      <c r="H83" s="1990"/>
      <c r="I83" s="1990"/>
      <c r="J83" s="1990"/>
      <c r="K83" s="1990"/>
      <c r="L83" s="1990"/>
      <c r="M83" s="1991"/>
      <c r="N83" s="1990"/>
      <c r="O83" s="1990"/>
    </row>
    <row r="84" spans="2:15" ht="18" customHeight="1">
      <c r="B84" s="717" t="s">
        <v>1881</v>
      </c>
      <c r="D84" s="1990"/>
      <c r="E84" s="1990"/>
      <c r="F84" s="1990"/>
      <c r="G84" s="1990"/>
      <c r="H84" s="1990"/>
      <c r="I84" s="1990"/>
      <c r="J84" s="1990"/>
      <c r="K84" s="1990"/>
      <c r="L84" s="1990"/>
      <c r="M84" s="1991"/>
      <c r="N84" s="1990"/>
      <c r="O84" s="1990"/>
    </row>
    <row r="85" spans="2:15" ht="18" customHeight="1">
      <c r="B85" s="717" t="s">
        <v>2178</v>
      </c>
      <c r="D85" s="1990"/>
      <c r="E85" s="1990"/>
      <c r="F85" s="1990"/>
      <c r="G85" s="1990"/>
      <c r="H85" s="1990"/>
      <c r="I85" s="1990"/>
      <c r="J85" s="1990"/>
      <c r="K85" s="1990"/>
      <c r="L85" s="1990"/>
      <c r="M85" s="1991"/>
      <c r="N85" s="1990"/>
      <c r="O85" s="1990"/>
    </row>
    <row r="86" spans="2:15" ht="18" customHeight="1">
      <c r="B86" s="717" t="s">
        <v>2179</v>
      </c>
      <c r="D86" s="1990"/>
      <c r="E86" s="1990"/>
      <c r="F86" s="1990"/>
      <c r="G86" s="1990"/>
      <c r="H86" s="1990"/>
      <c r="I86" s="1990"/>
      <c r="J86" s="1990"/>
      <c r="K86" s="1990"/>
      <c r="L86" s="1990"/>
      <c r="M86" s="1991"/>
      <c r="N86" s="1990"/>
      <c r="O86" s="1990"/>
    </row>
    <row r="87" spans="2:15" ht="18" customHeight="1">
      <c r="B87" s="717" t="s">
        <v>2180</v>
      </c>
      <c r="D87" s="1990"/>
      <c r="E87" s="1990"/>
      <c r="F87" s="1990"/>
      <c r="G87" s="1990"/>
      <c r="H87" s="1990"/>
      <c r="I87" s="1990"/>
      <c r="J87" s="1990"/>
      <c r="K87" s="1990"/>
      <c r="L87" s="1990"/>
      <c r="M87" s="1991"/>
      <c r="N87" s="1990"/>
      <c r="O87" s="1990"/>
    </row>
    <row r="88" spans="2:15" ht="18" customHeight="1">
      <c r="B88" s="717" t="s">
        <v>2181</v>
      </c>
      <c r="D88" s="1990"/>
      <c r="E88" s="1990"/>
      <c r="F88" s="1990"/>
      <c r="G88" s="1990"/>
      <c r="H88" s="1990"/>
      <c r="I88" s="1990"/>
      <c r="J88" s="1990"/>
      <c r="K88" s="1990"/>
      <c r="L88" s="1990"/>
      <c r="M88" s="1991"/>
      <c r="N88" s="1990"/>
      <c r="O88" s="1990"/>
    </row>
    <row r="89" spans="2:15" ht="18" customHeight="1">
      <c r="B89" s="717" t="s">
        <v>2182</v>
      </c>
      <c r="D89" s="1990"/>
      <c r="E89" s="1990"/>
      <c r="F89" s="1990"/>
      <c r="G89" s="1990"/>
      <c r="H89" s="1990"/>
      <c r="I89" s="1990"/>
      <c r="J89" s="1990"/>
      <c r="K89" s="1990"/>
      <c r="L89" s="1990"/>
      <c r="M89" s="1991"/>
      <c r="N89" s="1990"/>
      <c r="O89" s="1990"/>
    </row>
    <row r="90" spans="2:15" ht="18" customHeight="1">
      <c r="B90" s="717" t="s">
        <v>2183</v>
      </c>
      <c r="D90" s="1990"/>
      <c r="E90" s="1990"/>
      <c r="F90" s="1990"/>
      <c r="G90" s="1990"/>
      <c r="H90" s="1990"/>
      <c r="I90" s="1990"/>
      <c r="J90" s="1990"/>
      <c r="K90" s="1990"/>
      <c r="L90" s="1990"/>
      <c r="M90" s="1991"/>
      <c r="N90" s="1990"/>
      <c r="O90" s="1990"/>
    </row>
    <row r="91" spans="2:15" ht="18" customHeight="1">
      <c r="B91" s="717" t="s">
        <v>2184</v>
      </c>
      <c r="D91" s="1990"/>
      <c r="E91" s="1990"/>
      <c r="F91" s="1990"/>
      <c r="G91" s="1990"/>
      <c r="H91" s="1990"/>
      <c r="I91" s="1990"/>
      <c r="J91" s="1990"/>
      <c r="K91" s="1990"/>
      <c r="L91" s="1990"/>
      <c r="M91" s="1991"/>
      <c r="N91" s="1990"/>
      <c r="O91" s="1990"/>
    </row>
    <row r="92" spans="2:15" ht="18" customHeight="1">
      <c r="B92" s="717" t="s">
        <v>2185</v>
      </c>
      <c r="D92" s="1990"/>
      <c r="E92" s="1990"/>
      <c r="F92" s="1990"/>
      <c r="G92" s="1990"/>
      <c r="H92" s="1990"/>
      <c r="I92" s="1990"/>
      <c r="J92" s="1990"/>
      <c r="K92" s="1990"/>
      <c r="L92" s="1990"/>
      <c r="M92" s="1991"/>
      <c r="N92" s="1990"/>
      <c r="O92" s="1990"/>
    </row>
    <row r="93" spans="2:15" ht="18" customHeight="1">
      <c r="B93" s="717" t="s">
        <v>2186</v>
      </c>
      <c r="D93" s="1990"/>
      <c r="E93" s="1990"/>
      <c r="F93" s="1990"/>
      <c r="G93" s="1990"/>
      <c r="H93" s="1990"/>
      <c r="I93" s="1990"/>
      <c r="J93" s="1990"/>
      <c r="K93" s="1990"/>
      <c r="L93" s="1990"/>
      <c r="M93" s="1991"/>
      <c r="N93" s="1990"/>
      <c r="O93" s="1990"/>
    </row>
    <row r="94" spans="2:15" ht="18" customHeight="1">
      <c r="D94" s="1990"/>
      <c r="E94" s="1990"/>
      <c r="F94" s="1990"/>
      <c r="G94" s="1990"/>
      <c r="H94" s="1990"/>
      <c r="I94" s="1990"/>
      <c r="J94" s="1990"/>
      <c r="K94" s="1990"/>
      <c r="L94" s="1990"/>
      <c r="M94" s="1991"/>
      <c r="N94" s="1990"/>
      <c r="O94" s="1990"/>
    </row>
    <row r="95" spans="2:15" ht="18" customHeight="1">
      <c r="B95" s="717" t="s">
        <v>2408</v>
      </c>
      <c r="D95" s="1990"/>
      <c r="E95" s="2125">
        <f>(1000000+186500+14000)*16/1000</f>
        <v>19208</v>
      </c>
      <c r="F95" s="1990"/>
      <c r="G95" s="1990"/>
      <c r="H95" s="1990"/>
      <c r="I95" s="1990"/>
      <c r="J95" s="1990"/>
      <c r="K95" s="1990"/>
      <c r="L95" s="1990"/>
      <c r="M95" s="1991"/>
      <c r="N95" s="1990"/>
      <c r="O95" s="1990"/>
    </row>
    <row r="96" spans="2:15" ht="18" customHeight="1">
      <c r="D96" s="1990"/>
      <c r="E96" s="1990"/>
      <c r="F96" s="1990"/>
      <c r="G96" s="1990"/>
      <c r="H96" s="1990"/>
      <c r="I96" s="1990"/>
      <c r="J96" s="1990"/>
      <c r="K96" s="1990"/>
      <c r="L96" s="1990"/>
      <c r="M96" s="1991"/>
      <c r="N96" s="1990"/>
      <c r="O96" s="1990"/>
    </row>
    <row r="97" spans="4:15" ht="18" customHeight="1">
      <c r="D97" s="1990"/>
      <c r="E97" s="1990"/>
      <c r="F97" s="1990"/>
      <c r="G97" s="1990"/>
      <c r="H97" s="1990"/>
      <c r="I97" s="1990"/>
      <c r="J97" s="1990"/>
      <c r="K97" s="1990"/>
      <c r="L97" s="1990"/>
      <c r="M97" s="1991"/>
      <c r="N97" s="1990"/>
      <c r="O97" s="1990"/>
    </row>
    <row r="98" spans="4:15" ht="18" customHeight="1">
      <c r="D98" s="1990"/>
      <c r="E98" s="1990"/>
      <c r="F98" s="1990"/>
      <c r="G98" s="1990"/>
      <c r="H98" s="1990"/>
      <c r="I98" s="1990"/>
      <c r="J98" s="1990"/>
      <c r="K98" s="1990"/>
      <c r="L98" s="1990"/>
      <c r="M98" s="1991"/>
      <c r="N98" s="1990"/>
      <c r="O98" s="1990"/>
    </row>
    <row r="99" spans="4:15" ht="18" customHeight="1">
      <c r="D99" s="1990"/>
      <c r="E99" s="1990"/>
      <c r="F99" s="1990"/>
      <c r="G99" s="1990"/>
      <c r="H99" s="1990"/>
      <c r="I99" s="1990"/>
      <c r="J99" s="1990"/>
      <c r="K99" s="1990"/>
      <c r="L99" s="1990"/>
      <c r="M99" s="1991"/>
      <c r="N99" s="1990"/>
      <c r="O99" s="1990"/>
    </row>
    <row r="100" spans="4:15" ht="18" customHeight="1">
      <c r="D100" s="1990"/>
      <c r="E100" s="1990"/>
      <c r="F100" s="1990"/>
      <c r="G100" s="1990"/>
      <c r="H100" s="1990"/>
      <c r="I100" s="1990"/>
      <c r="J100" s="1990"/>
      <c r="K100" s="1990"/>
      <c r="L100" s="1990"/>
      <c r="M100" s="1991"/>
      <c r="N100" s="1990"/>
      <c r="O100" s="1990"/>
    </row>
  </sheetData>
  <mergeCells count="14">
    <mergeCell ref="M3:M4"/>
    <mergeCell ref="D3:H3"/>
    <mergeCell ref="A37:B37"/>
    <mergeCell ref="A3:A4"/>
    <mergeCell ref="B3:B4"/>
    <mergeCell ref="C3:C4"/>
    <mergeCell ref="I3:J3"/>
    <mergeCell ref="K3:L3"/>
    <mergeCell ref="H45:J45"/>
    <mergeCell ref="A45:A46"/>
    <mergeCell ref="B45:D45"/>
    <mergeCell ref="E45:E46"/>
    <mergeCell ref="F45:F46"/>
    <mergeCell ref="G45:G46"/>
  </mergeCells>
  <phoneticPr fontId="50"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S96"/>
  <sheetViews>
    <sheetView showGridLines="0" topLeftCell="A71" zoomScale="115" zoomScaleNormal="115" workbookViewId="0">
      <selection activeCell="C16" sqref="C16"/>
    </sheetView>
  </sheetViews>
  <sheetFormatPr defaultColWidth="9" defaultRowHeight="12"/>
  <cols>
    <col min="1" max="1" width="4.6875" style="589" bestFit="1" customWidth="1"/>
    <col min="2" max="2" width="11.875" style="589" customWidth="1"/>
    <col min="3" max="4" width="10.1875" style="589" customWidth="1"/>
    <col min="5" max="5" width="7.1875" style="589" customWidth="1"/>
    <col min="6" max="7" width="10.1875" style="589" customWidth="1"/>
    <col min="8" max="9" width="7.1875" style="589" customWidth="1"/>
    <col min="10" max="10" width="31.875" style="589" customWidth="1"/>
    <col min="11" max="16384" width="9" style="589"/>
  </cols>
  <sheetData>
    <row r="1" spans="1:19" s="585" customFormat="1" ht="18" customHeight="1">
      <c r="A1" s="532" t="s">
        <v>2213</v>
      </c>
      <c r="B1" s="579"/>
      <c r="C1" s="580"/>
      <c r="D1" s="581"/>
      <c r="E1" s="581"/>
      <c r="F1" s="582"/>
      <c r="G1" s="583"/>
      <c r="H1" s="583"/>
      <c r="I1" s="583"/>
      <c r="J1" s="583"/>
      <c r="K1" s="583"/>
      <c r="L1" s="583"/>
      <c r="M1" s="584"/>
      <c r="N1" s="584"/>
      <c r="S1" s="586"/>
    </row>
    <row r="2" spans="1:19" s="587" customFormat="1" ht="18" customHeight="1">
      <c r="I2" s="588" t="s">
        <v>69</v>
      </c>
      <c r="L2" s="582"/>
    </row>
    <row r="3" spans="1:19" ht="13.05" customHeight="1">
      <c r="A3" s="2615" t="s">
        <v>15</v>
      </c>
      <c r="B3" s="2616"/>
      <c r="C3" s="2601" t="s">
        <v>2413</v>
      </c>
      <c r="D3" s="2602"/>
      <c r="E3" s="2603"/>
      <c r="F3" s="2601" t="s">
        <v>2414</v>
      </c>
      <c r="G3" s="2602"/>
      <c r="H3" s="2603"/>
      <c r="I3" s="2604" t="s">
        <v>26</v>
      </c>
      <c r="J3" s="2605"/>
    </row>
    <row r="4" spans="1:19" ht="13.05" customHeight="1">
      <c r="A4" s="2617"/>
      <c r="B4" s="2618"/>
      <c r="C4" s="590" t="s">
        <v>16</v>
      </c>
      <c r="D4" s="591" t="s">
        <v>17</v>
      </c>
      <c r="E4" s="592" t="s">
        <v>18</v>
      </c>
      <c r="F4" s="590" t="s">
        <v>16</v>
      </c>
      <c r="G4" s="591" t="s">
        <v>19</v>
      </c>
      <c r="H4" s="592" t="s">
        <v>18</v>
      </c>
      <c r="I4" s="593" t="s">
        <v>20</v>
      </c>
      <c r="J4" s="594" t="s">
        <v>21</v>
      </c>
    </row>
    <row r="5" spans="1:19" ht="13.05" customHeight="1">
      <c r="A5" s="2606" t="s">
        <v>22</v>
      </c>
      <c r="B5" s="595" t="s">
        <v>1852</v>
      </c>
      <c r="C5" s="1472">
        <f>C58/1000</f>
        <v>0</v>
      </c>
      <c r="D5" s="1473">
        <f>D58/1000</f>
        <v>0</v>
      </c>
      <c r="E5" s="596" t="e">
        <f t="shared" ref="E5:E40" si="0">D5/C5</f>
        <v>#DIV/0!</v>
      </c>
      <c r="F5" s="1472">
        <f t="shared" ref="F5:G5" si="1">F58/1000</f>
        <v>0</v>
      </c>
      <c r="G5" s="1473">
        <f t="shared" si="1"/>
        <v>0</v>
      </c>
      <c r="H5" s="596" t="e">
        <f t="shared" ref="H5:H13" si="2">G5/F5</f>
        <v>#DIV/0!</v>
      </c>
      <c r="I5" s="597" t="e">
        <f t="shared" ref="I5:I40" si="3">H5-E5</f>
        <v>#DIV/0!</v>
      </c>
      <c r="J5" s="598"/>
      <c r="L5" s="1480">
        <f>F5-C5</f>
        <v>0</v>
      </c>
      <c r="M5" s="1481" t="e">
        <f>L5/C5</f>
        <v>#DIV/0!</v>
      </c>
    </row>
    <row r="6" spans="1:19" ht="13.05" customHeight="1">
      <c r="A6" s="2607"/>
      <c r="B6" s="595" t="s">
        <v>1856</v>
      </c>
      <c r="C6" s="1472">
        <f t="shared" ref="C6:D6" si="4">C59/1000</f>
        <v>0</v>
      </c>
      <c r="D6" s="1473">
        <f t="shared" si="4"/>
        <v>0</v>
      </c>
      <c r="E6" s="596" t="e">
        <f t="shared" si="0"/>
        <v>#DIV/0!</v>
      </c>
      <c r="F6" s="1472">
        <f t="shared" ref="F6:G6" si="5">F59/1000</f>
        <v>0</v>
      </c>
      <c r="G6" s="1473">
        <f t="shared" si="5"/>
        <v>0</v>
      </c>
      <c r="H6" s="596" t="e">
        <f t="shared" si="2"/>
        <v>#DIV/0!</v>
      </c>
      <c r="I6" s="597" t="e">
        <f t="shared" si="3"/>
        <v>#DIV/0!</v>
      </c>
      <c r="J6" s="598"/>
      <c r="L6" s="1482">
        <f t="shared" ref="L6:L39" si="6">F6-C6</f>
        <v>0</v>
      </c>
      <c r="M6" s="1483" t="e">
        <f t="shared" ref="M6:M39" si="7">L6/C6</f>
        <v>#DIV/0!</v>
      </c>
      <c r="N6" s="1484">
        <f>SUM(F5:F6)-SUM(C5:C6)</f>
        <v>0</v>
      </c>
      <c r="O6" s="1485" t="e">
        <f>N6/(C5+C6)</f>
        <v>#DIV/0!</v>
      </c>
    </row>
    <row r="7" spans="1:19" ht="13.05" customHeight="1">
      <c r="A7" s="2607"/>
      <c r="B7" s="595" t="s">
        <v>1854</v>
      </c>
      <c r="C7" s="1472">
        <f t="shared" ref="C7:D7" si="8">C60/1000</f>
        <v>0</v>
      </c>
      <c r="D7" s="1473">
        <f t="shared" si="8"/>
        <v>0</v>
      </c>
      <c r="E7" s="596" t="e">
        <f t="shared" si="0"/>
        <v>#DIV/0!</v>
      </c>
      <c r="F7" s="1472">
        <f t="shared" ref="F7:G7" si="9">F60/1000</f>
        <v>0</v>
      </c>
      <c r="G7" s="1473">
        <f t="shared" si="9"/>
        <v>0</v>
      </c>
      <c r="H7" s="596" t="e">
        <f t="shared" si="2"/>
        <v>#DIV/0!</v>
      </c>
      <c r="I7" s="597" t="e">
        <f t="shared" si="3"/>
        <v>#DIV/0!</v>
      </c>
      <c r="J7" s="598"/>
      <c r="L7" s="1486">
        <f t="shared" si="6"/>
        <v>0</v>
      </c>
      <c r="M7" s="2036" t="e">
        <f t="shared" si="7"/>
        <v>#DIV/0!</v>
      </c>
    </row>
    <row r="8" spans="1:19" ht="13.05" customHeight="1">
      <c r="A8" s="2607"/>
      <c r="B8" s="595" t="s">
        <v>1857</v>
      </c>
      <c r="C8" s="1472">
        <f t="shared" ref="C8:D8" si="10">C61/1000</f>
        <v>0</v>
      </c>
      <c r="D8" s="1473">
        <f t="shared" si="10"/>
        <v>0</v>
      </c>
      <c r="E8" s="596" t="e">
        <f t="shared" si="0"/>
        <v>#DIV/0!</v>
      </c>
      <c r="F8" s="1472">
        <f t="shared" ref="F8:G8" si="11">F61/1000</f>
        <v>0</v>
      </c>
      <c r="G8" s="1473">
        <f t="shared" si="11"/>
        <v>0</v>
      </c>
      <c r="H8" s="596" t="e">
        <f t="shared" si="2"/>
        <v>#DIV/0!</v>
      </c>
      <c r="I8" s="597" t="e">
        <f t="shared" si="3"/>
        <v>#DIV/0!</v>
      </c>
      <c r="J8" s="598"/>
      <c r="L8" s="1488">
        <f t="shared" si="6"/>
        <v>0</v>
      </c>
      <c r="M8" s="2037" t="e">
        <f t="shared" si="7"/>
        <v>#DIV/0!</v>
      </c>
      <c r="N8" s="1484">
        <f>SUM(F7:F8)-SUM(C7:C8)</f>
        <v>0</v>
      </c>
      <c r="O8" s="1485" t="e">
        <f>N8/(C7+C8)</f>
        <v>#DIV/0!</v>
      </c>
    </row>
    <row r="9" spans="1:19" ht="13.05" customHeight="1">
      <c r="A9" s="2607"/>
      <c r="B9" s="595" t="s">
        <v>1858</v>
      </c>
      <c r="C9" s="1472">
        <f t="shared" ref="C9:D9" si="12">C62/1000</f>
        <v>0</v>
      </c>
      <c r="D9" s="1473">
        <f t="shared" si="12"/>
        <v>0</v>
      </c>
      <c r="E9" s="596" t="e">
        <f t="shared" si="0"/>
        <v>#DIV/0!</v>
      </c>
      <c r="F9" s="1472">
        <f t="shared" ref="F9:G9" si="13">F62/1000</f>
        <v>0</v>
      </c>
      <c r="G9" s="1473">
        <f t="shared" si="13"/>
        <v>0</v>
      </c>
      <c r="H9" s="596" t="e">
        <f>G9/F9</f>
        <v>#DIV/0!</v>
      </c>
      <c r="I9" s="597" t="e">
        <f t="shared" si="3"/>
        <v>#DIV/0!</v>
      </c>
      <c r="J9" s="598"/>
      <c r="L9" s="1480">
        <f t="shared" si="6"/>
        <v>0</v>
      </c>
      <c r="M9" s="1481" t="e">
        <f t="shared" si="7"/>
        <v>#DIV/0!</v>
      </c>
    </row>
    <row r="10" spans="1:19" ht="13.05" customHeight="1">
      <c r="A10" s="2607"/>
      <c r="B10" s="595" t="s">
        <v>1859</v>
      </c>
      <c r="C10" s="1472">
        <f t="shared" ref="C10:D10" si="14">C63/1000</f>
        <v>0</v>
      </c>
      <c r="D10" s="1473">
        <f t="shared" si="14"/>
        <v>0</v>
      </c>
      <c r="E10" s="596" t="e">
        <f t="shared" si="0"/>
        <v>#DIV/0!</v>
      </c>
      <c r="F10" s="1472">
        <f t="shared" ref="F10:G10" si="15">F63/1000</f>
        <v>0</v>
      </c>
      <c r="G10" s="1473">
        <f t="shared" si="15"/>
        <v>0</v>
      </c>
      <c r="H10" s="596" t="e">
        <f t="shared" si="2"/>
        <v>#DIV/0!</v>
      </c>
      <c r="I10" s="597" t="e">
        <f t="shared" si="3"/>
        <v>#DIV/0!</v>
      </c>
      <c r="J10" s="598"/>
      <c r="L10" s="1482">
        <f t="shared" si="6"/>
        <v>0</v>
      </c>
      <c r="M10" s="1483" t="e">
        <f t="shared" si="7"/>
        <v>#DIV/0!</v>
      </c>
      <c r="N10" s="1484">
        <f>SUM(F9:F10)-SUM(C9:C10)</f>
        <v>0</v>
      </c>
      <c r="O10" s="1485" t="e">
        <f>N10/(C9+C10)</f>
        <v>#DIV/0!</v>
      </c>
    </row>
    <row r="11" spans="1:19" ht="13.05" customHeight="1">
      <c r="A11" s="2607"/>
      <c r="B11" s="595" t="s">
        <v>1864</v>
      </c>
      <c r="C11" s="1472">
        <f t="shared" ref="C11:D11" si="16">C64/1000</f>
        <v>0</v>
      </c>
      <c r="D11" s="1473">
        <f t="shared" si="16"/>
        <v>0</v>
      </c>
      <c r="E11" s="596" t="e">
        <f t="shared" si="0"/>
        <v>#DIV/0!</v>
      </c>
      <c r="F11" s="1472">
        <f t="shared" ref="F11:G11" si="17">F64/1000</f>
        <v>0</v>
      </c>
      <c r="G11" s="1473">
        <f t="shared" si="17"/>
        <v>0</v>
      </c>
      <c r="H11" s="596" t="e">
        <f t="shared" si="2"/>
        <v>#DIV/0!</v>
      </c>
      <c r="I11" s="597" t="e">
        <f t="shared" si="3"/>
        <v>#DIV/0!</v>
      </c>
      <c r="J11" s="598"/>
      <c r="L11" s="1484">
        <f t="shared" si="6"/>
        <v>0</v>
      </c>
      <c r="M11" s="1490" t="e">
        <f t="shared" si="7"/>
        <v>#DIV/0!</v>
      </c>
    </row>
    <row r="12" spans="1:19" ht="13.05" customHeight="1">
      <c r="A12" s="2607"/>
      <c r="B12" s="595" t="s">
        <v>1868</v>
      </c>
      <c r="C12" s="1472">
        <f t="shared" ref="C12:D12" si="18">C65/1000</f>
        <v>0</v>
      </c>
      <c r="D12" s="1473">
        <f t="shared" si="18"/>
        <v>0</v>
      </c>
      <c r="E12" s="596" t="e">
        <f t="shared" si="0"/>
        <v>#DIV/0!</v>
      </c>
      <c r="F12" s="1472">
        <f t="shared" ref="F12:G12" si="19">F65/1000</f>
        <v>0</v>
      </c>
      <c r="G12" s="1473">
        <f t="shared" si="19"/>
        <v>0</v>
      </c>
      <c r="H12" s="596" t="e">
        <f t="shared" si="2"/>
        <v>#DIV/0!</v>
      </c>
      <c r="I12" s="597" t="e">
        <f t="shared" si="3"/>
        <v>#DIV/0!</v>
      </c>
      <c r="J12" s="598"/>
      <c r="L12" s="1484">
        <f t="shared" si="6"/>
        <v>0</v>
      </c>
      <c r="M12" s="1490" t="e">
        <f t="shared" si="7"/>
        <v>#DIV/0!</v>
      </c>
    </row>
    <row r="13" spans="1:19" ht="13.05" customHeight="1">
      <c r="A13" s="2607"/>
      <c r="B13" s="595" t="s">
        <v>1860</v>
      </c>
      <c r="C13" s="1472">
        <f t="shared" ref="C13:D13" si="20">C66/1000</f>
        <v>0</v>
      </c>
      <c r="D13" s="1473">
        <f t="shared" si="20"/>
        <v>0</v>
      </c>
      <c r="E13" s="596" t="e">
        <f t="shared" si="0"/>
        <v>#DIV/0!</v>
      </c>
      <c r="F13" s="1472">
        <f t="shared" ref="F13:G13" si="21">F66/1000</f>
        <v>0</v>
      </c>
      <c r="G13" s="1473">
        <f t="shared" si="21"/>
        <v>0</v>
      </c>
      <c r="H13" s="11" t="e">
        <f t="shared" si="2"/>
        <v>#DIV/0!</v>
      </c>
      <c r="I13" s="597" t="e">
        <f t="shared" si="3"/>
        <v>#DIV/0!</v>
      </c>
      <c r="J13" s="598"/>
      <c r="L13" s="1484">
        <f t="shared" si="6"/>
        <v>0</v>
      </c>
      <c r="M13" s="1490" t="e">
        <f t="shared" si="7"/>
        <v>#DIV/0!</v>
      </c>
    </row>
    <row r="14" spans="1:19" ht="13.05" customHeight="1">
      <c r="A14" s="2607"/>
      <c r="B14" s="595" t="s">
        <v>1861</v>
      </c>
      <c r="C14" s="1472">
        <f t="shared" ref="C14:D14" si="22">C67/1000</f>
        <v>0</v>
      </c>
      <c r="D14" s="1473">
        <f t="shared" si="22"/>
        <v>0</v>
      </c>
      <c r="E14" s="596" t="e">
        <f t="shared" si="0"/>
        <v>#DIV/0!</v>
      </c>
      <c r="F14" s="1472">
        <f t="shared" ref="F14:G14" si="23">F67/1000</f>
        <v>0</v>
      </c>
      <c r="G14" s="1473">
        <f t="shared" si="23"/>
        <v>0</v>
      </c>
      <c r="H14" s="11" t="e">
        <f t="shared" ref="H14:H39" si="24">G14/F14</f>
        <v>#DIV/0!</v>
      </c>
      <c r="I14" s="597" t="e">
        <f t="shared" ref="I14:I39" si="25">H14-E14</f>
        <v>#DIV/0!</v>
      </c>
      <c r="J14" s="598"/>
      <c r="L14" s="1484">
        <f t="shared" si="6"/>
        <v>0</v>
      </c>
      <c r="M14" s="1490" t="e">
        <f t="shared" si="7"/>
        <v>#DIV/0!</v>
      </c>
    </row>
    <row r="15" spans="1:19" ht="13.05" customHeight="1">
      <c r="A15" s="2607"/>
      <c r="B15" s="595" t="s">
        <v>1855</v>
      </c>
      <c r="C15" s="1472">
        <f t="shared" ref="C15:D15" si="26">C68/1000</f>
        <v>0</v>
      </c>
      <c r="D15" s="1473">
        <f t="shared" si="26"/>
        <v>0</v>
      </c>
      <c r="E15" s="596" t="e">
        <f t="shared" si="0"/>
        <v>#DIV/0!</v>
      </c>
      <c r="F15" s="1472">
        <f t="shared" ref="F15:G15" si="27">F68/1000</f>
        <v>0</v>
      </c>
      <c r="G15" s="1473">
        <f t="shared" si="27"/>
        <v>0</v>
      </c>
      <c r="H15" s="11" t="e">
        <f t="shared" si="24"/>
        <v>#DIV/0!</v>
      </c>
      <c r="I15" s="597" t="e">
        <f t="shared" si="25"/>
        <v>#DIV/0!</v>
      </c>
      <c r="J15" s="598"/>
      <c r="L15" s="1491">
        <f t="shared" si="6"/>
        <v>0</v>
      </c>
      <c r="M15" s="1492" t="e">
        <f t="shared" si="7"/>
        <v>#DIV/0!</v>
      </c>
    </row>
    <row r="16" spans="1:19" ht="13.05" customHeight="1">
      <c r="A16" s="2607"/>
      <c r="B16" s="595" t="s">
        <v>1862</v>
      </c>
      <c r="C16" s="1472">
        <f t="shared" ref="C16:D16" si="28">C69/1000</f>
        <v>0</v>
      </c>
      <c r="D16" s="1473">
        <f t="shared" si="28"/>
        <v>0</v>
      </c>
      <c r="E16" s="596" t="e">
        <f t="shared" si="0"/>
        <v>#DIV/0!</v>
      </c>
      <c r="F16" s="1472">
        <f t="shared" ref="F16:G16" si="29">F69/1000</f>
        <v>0</v>
      </c>
      <c r="G16" s="1473">
        <f t="shared" si="29"/>
        <v>0</v>
      </c>
      <c r="H16" s="11" t="e">
        <f t="shared" si="24"/>
        <v>#DIV/0!</v>
      </c>
      <c r="I16" s="597" t="e">
        <f t="shared" si="25"/>
        <v>#DIV/0!</v>
      </c>
      <c r="J16" s="598"/>
      <c r="L16" s="1493">
        <f t="shared" si="6"/>
        <v>0</v>
      </c>
      <c r="M16" s="1494" t="e">
        <f t="shared" si="7"/>
        <v>#DIV/0!</v>
      </c>
      <c r="N16" s="1484">
        <f>SUM(F15:F16)-SUM(C15:C16)</f>
        <v>0</v>
      </c>
      <c r="O16" s="1485" t="e">
        <f>N16/(C15+C16)</f>
        <v>#DIV/0!</v>
      </c>
    </row>
    <row r="17" spans="1:15" ht="13.05" customHeight="1">
      <c r="A17" s="2607"/>
      <c r="B17" s="595" t="s">
        <v>1863</v>
      </c>
      <c r="C17" s="1472">
        <f t="shared" ref="C17:D17" si="30">C70/1000</f>
        <v>0</v>
      </c>
      <c r="D17" s="1473">
        <f t="shared" si="30"/>
        <v>0</v>
      </c>
      <c r="E17" s="596" t="e">
        <f t="shared" si="0"/>
        <v>#DIV/0!</v>
      </c>
      <c r="F17" s="1472">
        <f t="shared" ref="F17:G17" si="31">F70/1000</f>
        <v>0</v>
      </c>
      <c r="G17" s="1473">
        <f t="shared" si="31"/>
        <v>0</v>
      </c>
      <c r="H17" s="11" t="e">
        <f t="shared" si="24"/>
        <v>#DIV/0!</v>
      </c>
      <c r="I17" s="597" t="e">
        <f t="shared" si="25"/>
        <v>#DIV/0!</v>
      </c>
      <c r="J17" s="598"/>
      <c r="L17" s="1480">
        <f t="shared" si="6"/>
        <v>0</v>
      </c>
      <c r="M17" s="1481" t="e">
        <f t="shared" si="7"/>
        <v>#DIV/0!</v>
      </c>
    </row>
    <row r="18" spans="1:15" ht="13.05" customHeight="1">
      <c r="A18" s="2607"/>
      <c r="B18" s="595" t="s">
        <v>2306</v>
      </c>
      <c r="C18" s="1472">
        <f t="shared" ref="C18:D18" si="32">C71/1000</f>
        <v>0</v>
      </c>
      <c r="D18" s="1473">
        <f t="shared" si="32"/>
        <v>0</v>
      </c>
      <c r="E18" s="596" t="e">
        <f t="shared" si="0"/>
        <v>#DIV/0!</v>
      </c>
      <c r="F18" s="1472">
        <f t="shared" ref="F18:G18" si="33">F71/1000</f>
        <v>0</v>
      </c>
      <c r="G18" s="1473">
        <f t="shared" si="33"/>
        <v>0</v>
      </c>
      <c r="H18" s="11" t="e">
        <f t="shared" si="24"/>
        <v>#DIV/0!</v>
      </c>
      <c r="I18" s="597" t="e">
        <f t="shared" si="25"/>
        <v>#DIV/0!</v>
      </c>
      <c r="J18" s="598"/>
      <c r="L18" s="1495">
        <f t="shared" si="6"/>
        <v>0</v>
      </c>
      <c r="M18" s="1496" t="e">
        <f t="shared" si="7"/>
        <v>#DIV/0!</v>
      </c>
    </row>
    <row r="19" spans="1:15" ht="13.05" customHeight="1">
      <c r="A19" s="2607"/>
      <c r="B19" s="595" t="s">
        <v>2188</v>
      </c>
      <c r="C19" s="1472">
        <f t="shared" ref="C19:D19" si="34">C72/1000</f>
        <v>0</v>
      </c>
      <c r="D19" s="1473">
        <f t="shared" si="34"/>
        <v>0</v>
      </c>
      <c r="E19" s="596" t="e">
        <f t="shared" si="0"/>
        <v>#DIV/0!</v>
      </c>
      <c r="F19" s="1472">
        <f t="shared" ref="F19:G19" si="35">F72/1000</f>
        <v>0</v>
      </c>
      <c r="G19" s="1473">
        <f t="shared" si="35"/>
        <v>0</v>
      </c>
      <c r="H19" s="11" t="e">
        <f t="shared" si="24"/>
        <v>#DIV/0!</v>
      </c>
      <c r="I19" s="597" t="e">
        <f t="shared" si="25"/>
        <v>#DIV/0!</v>
      </c>
      <c r="J19" s="598"/>
      <c r="L19" s="1495">
        <f t="shared" si="6"/>
        <v>0</v>
      </c>
      <c r="M19" s="1496" t="e">
        <f t="shared" si="7"/>
        <v>#DIV/0!</v>
      </c>
    </row>
    <row r="20" spans="1:15" ht="13.05" customHeight="1">
      <c r="A20" s="2607"/>
      <c r="B20" s="595" t="s">
        <v>1866</v>
      </c>
      <c r="C20" s="1472">
        <f t="shared" ref="C20:D20" si="36">C73/1000</f>
        <v>0</v>
      </c>
      <c r="D20" s="1473">
        <f t="shared" si="36"/>
        <v>0</v>
      </c>
      <c r="E20" s="596" t="e">
        <f t="shared" si="0"/>
        <v>#DIV/0!</v>
      </c>
      <c r="F20" s="1472">
        <f t="shared" ref="F20:G20" si="37">F73/1000</f>
        <v>0</v>
      </c>
      <c r="G20" s="1473">
        <f t="shared" si="37"/>
        <v>0</v>
      </c>
      <c r="H20" s="11" t="e">
        <f t="shared" si="24"/>
        <v>#DIV/0!</v>
      </c>
      <c r="I20" s="597" t="e">
        <f t="shared" si="25"/>
        <v>#DIV/0!</v>
      </c>
      <c r="J20" s="598"/>
      <c r="L20" s="1482">
        <f t="shared" si="6"/>
        <v>0</v>
      </c>
      <c r="M20" s="1483" t="e">
        <f t="shared" si="7"/>
        <v>#DIV/0!</v>
      </c>
      <c r="N20" s="1484">
        <f>SUM(F17:F20)-SUM(C17:C20)</f>
        <v>0</v>
      </c>
      <c r="O20" s="1485" t="e">
        <f>N20/(C17+C18+C19+C20)</f>
        <v>#DIV/0!</v>
      </c>
    </row>
    <row r="21" spans="1:15" ht="13.05" customHeight="1">
      <c r="A21" s="2607"/>
      <c r="B21" s="595" t="s">
        <v>1865</v>
      </c>
      <c r="C21" s="1472">
        <f t="shared" ref="C21:D21" si="38">C74/1000</f>
        <v>0</v>
      </c>
      <c r="D21" s="1473">
        <f t="shared" si="38"/>
        <v>0</v>
      </c>
      <c r="E21" s="596" t="e">
        <f t="shared" si="0"/>
        <v>#DIV/0!</v>
      </c>
      <c r="F21" s="1472">
        <f t="shared" ref="F21:G21" si="39">F74/1000</f>
        <v>0</v>
      </c>
      <c r="G21" s="1473">
        <f t="shared" si="39"/>
        <v>0</v>
      </c>
      <c r="H21" s="11" t="e">
        <f t="shared" si="24"/>
        <v>#DIV/0!</v>
      </c>
      <c r="I21" s="597" t="e">
        <f t="shared" si="25"/>
        <v>#DIV/0!</v>
      </c>
      <c r="J21" s="598"/>
      <c r="L21" s="1491">
        <f t="shared" si="6"/>
        <v>0</v>
      </c>
      <c r="M21" s="1492" t="e">
        <f t="shared" si="7"/>
        <v>#DIV/0!</v>
      </c>
    </row>
    <row r="22" spans="1:15" ht="13.05" customHeight="1">
      <c r="A22" s="2607"/>
      <c r="B22" s="595" t="s">
        <v>1867</v>
      </c>
      <c r="C22" s="1472">
        <f t="shared" ref="C22:D22" si="40">C75/1000</f>
        <v>0</v>
      </c>
      <c r="D22" s="1473">
        <f t="shared" si="40"/>
        <v>0</v>
      </c>
      <c r="E22" s="596" t="e">
        <f t="shared" si="0"/>
        <v>#DIV/0!</v>
      </c>
      <c r="F22" s="1472">
        <f t="shared" ref="F22:G22" si="41">F75/1000</f>
        <v>0</v>
      </c>
      <c r="G22" s="1473">
        <f t="shared" si="41"/>
        <v>0</v>
      </c>
      <c r="H22" s="11" t="e">
        <f t="shared" si="24"/>
        <v>#DIV/0!</v>
      </c>
      <c r="I22" s="597" t="e">
        <f t="shared" si="25"/>
        <v>#DIV/0!</v>
      </c>
      <c r="J22" s="598"/>
      <c r="L22" s="1497">
        <f t="shared" si="6"/>
        <v>0</v>
      </c>
      <c r="M22" s="1498" t="e">
        <f t="shared" si="7"/>
        <v>#DIV/0!</v>
      </c>
    </row>
    <row r="23" spans="1:15" ht="13.05" customHeight="1">
      <c r="A23" s="2607"/>
      <c r="B23" s="595" t="s">
        <v>2307</v>
      </c>
      <c r="C23" s="1472">
        <f t="shared" ref="C23:D23" si="42">C76/1000</f>
        <v>0</v>
      </c>
      <c r="D23" s="1473">
        <f t="shared" si="42"/>
        <v>0</v>
      </c>
      <c r="E23" s="596" t="e">
        <f t="shared" si="0"/>
        <v>#DIV/0!</v>
      </c>
      <c r="F23" s="1472">
        <f t="shared" ref="F23:G23" si="43">F76/1000</f>
        <v>0</v>
      </c>
      <c r="G23" s="1473">
        <f t="shared" si="43"/>
        <v>0</v>
      </c>
      <c r="H23" s="11" t="e">
        <f t="shared" si="24"/>
        <v>#DIV/0!</v>
      </c>
      <c r="I23" s="597" t="e">
        <f t="shared" si="25"/>
        <v>#DIV/0!</v>
      </c>
      <c r="J23" s="598"/>
      <c r="L23" s="1497">
        <f t="shared" si="6"/>
        <v>0</v>
      </c>
      <c r="M23" s="1498" t="e">
        <f t="shared" si="7"/>
        <v>#DIV/0!</v>
      </c>
    </row>
    <row r="24" spans="1:15" ht="13.05" customHeight="1">
      <c r="A24" s="2607"/>
      <c r="B24" s="595"/>
      <c r="C24" s="1472">
        <f t="shared" ref="C24:D24" si="44">C77/1000</f>
        <v>0</v>
      </c>
      <c r="D24" s="1473">
        <f t="shared" si="44"/>
        <v>0</v>
      </c>
      <c r="E24" s="596" t="e">
        <f t="shared" si="0"/>
        <v>#DIV/0!</v>
      </c>
      <c r="F24" s="1472">
        <f t="shared" ref="F24:G24" si="45">F77/1000</f>
        <v>0</v>
      </c>
      <c r="G24" s="1473">
        <f t="shared" si="45"/>
        <v>0</v>
      </c>
      <c r="H24" s="11" t="e">
        <f t="shared" si="24"/>
        <v>#DIV/0!</v>
      </c>
      <c r="I24" s="597" t="e">
        <f t="shared" si="25"/>
        <v>#DIV/0!</v>
      </c>
      <c r="J24" s="598"/>
      <c r="L24" s="1493">
        <f t="shared" si="6"/>
        <v>0</v>
      </c>
      <c r="M24" s="1494" t="e">
        <f t="shared" si="7"/>
        <v>#DIV/0!</v>
      </c>
      <c r="N24" s="1484">
        <f>SUM(F21:F24)-SUM(C21:C24)</f>
        <v>0</v>
      </c>
      <c r="O24" s="1485" t="e">
        <f>N24/(C21+C22+C23+C24)</f>
        <v>#DIV/0!</v>
      </c>
    </row>
    <row r="25" spans="1:15" ht="13.05" customHeight="1">
      <c r="A25" s="2607"/>
      <c r="B25" s="595"/>
      <c r="C25" s="1472">
        <f t="shared" ref="C25:D25" si="46">C78/1000</f>
        <v>0</v>
      </c>
      <c r="D25" s="1473">
        <f t="shared" si="46"/>
        <v>0</v>
      </c>
      <c r="E25" s="596" t="e">
        <f t="shared" si="0"/>
        <v>#DIV/0!</v>
      </c>
      <c r="F25" s="1472">
        <f t="shared" ref="F25:G25" si="47">F78/1000</f>
        <v>0</v>
      </c>
      <c r="G25" s="1473">
        <f t="shared" si="47"/>
        <v>0</v>
      </c>
      <c r="H25" s="11" t="e">
        <f t="shared" si="24"/>
        <v>#DIV/0!</v>
      </c>
      <c r="I25" s="597" t="e">
        <f t="shared" si="25"/>
        <v>#DIV/0!</v>
      </c>
      <c r="J25" s="598"/>
      <c r="L25" s="1484">
        <f t="shared" si="6"/>
        <v>0</v>
      </c>
      <c r="M25" s="1490" t="e">
        <f t="shared" si="7"/>
        <v>#DIV/0!</v>
      </c>
    </row>
    <row r="26" spans="1:15" ht="13.05" customHeight="1">
      <c r="A26" s="2607"/>
      <c r="B26" s="595" t="s">
        <v>1869</v>
      </c>
      <c r="C26" s="1472">
        <f t="shared" ref="C26:D26" si="48">C79/1000</f>
        <v>0</v>
      </c>
      <c r="D26" s="1473">
        <f t="shared" si="48"/>
        <v>0</v>
      </c>
      <c r="E26" s="596" t="e">
        <f t="shared" si="0"/>
        <v>#DIV/0!</v>
      </c>
      <c r="F26" s="1472">
        <f t="shared" ref="F26:G26" si="49">F79/1000</f>
        <v>0</v>
      </c>
      <c r="G26" s="1473">
        <f t="shared" si="49"/>
        <v>0</v>
      </c>
      <c r="H26" s="11" t="e">
        <f t="shared" si="24"/>
        <v>#DIV/0!</v>
      </c>
      <c r="I26" s="597" t="e">
        <f t="shared" si="25"/>
        <v>#DIV/0!</v>
      </c>
      <c r="J26" s="598"/>
      <c r="L26" s="1484">
        <f t="shared" si="6"/>
        <v>0</v>
      </c>
      <c r="M26" s="1490" t="e">
        <f t="shared" si="7"/>
        <v>#DIV/0!</v>
      </c>
    </row>
    <row r="27" spans="1:15" ht="13.05" customHeight="1">
      <c r="A27" s="2607"/>
      <c r="B27" s="595"/>
      <c r="C27" s="1472">
        <f t="shared" ref="C27:D27" si="50">C80/1000</f>
        <v>0</v>
      </c>
      <c r="D27" s="1473">
        <f t="shared" si="50"/>
        <v>0</v>
      </c>
      <c r="E27" s="596" t="e">
        <f t="shared" si="0"/>
        <v>#DIV/0!</v>
      </c>
      <c r="F27" s="1472">
        <f t="shared" ref="F27:G27" si="51">F80/1000</f>
        <v>0</v>
      </c>
      <c r="G27" s="1473">
        <f t="shared" si="51"/>
        <v>0</v>
      </c>
      <c r="H27" s="11" t="e">
        <f t="shared" si="24"/>
        <v>#DIV/0!</v>
      </c>
      <c r="I27" s="597" t="e">
        <f t="shared" si="25"/>
        <v>#DIV/0!</v>
      </c>
      <c r="J27" s="598"/>
      <c r="L27" s="1484">
        <f t="shared" si="6"/>
        <v>0</v>
      </c>
      <c r="M27" s="1490" t="e">
        <f t="shared" si="7"/>
        <v>#DIV/0!</v>
      </c>
    </row>
    <row r="28" spans="1:15" ht="13.05" customHeight="1">
      <c r="A28" s="2607"/>
      <c r="B28" s="595"/>
      <c r="C28" s="1472">
        <f t="shared" ref="C28:D28" si="52">C81/1000</f>
        <v>0</v>
      </c>
      <c r="D28" s="1473">
        <f t="shared" si="52"/>
        <v>0</v>
      </c>
      <c r="E28" s="596" t="e">
        <f t="shared" si="0"/>
        <v>#DIV/0!</v>
      </c>
      <c r="F28" s="1472">
        <f t="shared" ref="F28:G28" si="53">F81/1000</f>
        <v>0</v>
      </c>
      <c r="G28" s="1473">
        <f t="shared" si="53"/>
        <v>0</v>
      </c>
      <c r="H28" s="11" t="e">
        <f t="shared" si="24"/>
        <v>#DIV/0!</v>
      </c>
      <c r="I28" s="597" t="e">
        <f t="shared" si="25"/>
        <v>#DIV/0!</v>
      </c>
      <c r="J28" s="598"/>
      <c r="L28" s="1484">
        <f t="shared" si="6"/>
        <v>0</v>
      </c>
      <c r="M28" s="1490" t="e">
        <f t="shared" si="7"/>
        <v>#DIV/0!</v>
      </c>
    </row>
    <row r="29" spans="1:15" ht="13.05" customHeight="1">
      <c r="A29" s="2607"/>
      <c r="B29" s="595"/>
      <c r="C29" s="1472">
        <f t="shared" ref="C29:D29" si="54">C82/1000</f>
        <v>0</v>
      </c>
      <c r="D29" s="1473">
        <f t="shared" si="54"/>
        <v>0</v>
      </c>
      <c r="E29" s="596" t="e">
        <f t="shared" si="0"/>
        <v>#DIV/0!</v>
      </c>
      <c r="F29" s="1472">
        <f t="shared" ref="F29:G29" si="55">F82/1000</f>
        <v>0</v>
      </c>
      <c r="G29" s="1473">
        <f t="shared" si="55"/>
        <v>0</v>
      </c>
      <c r="H29" s="11" t="e">
        <f t="shared" si="24"/>
        <v>#DIV/0!</v>
      </c>
      <c r="I29" s="597" t="e">
        <f t="shared" si="25"/>
        <v>#DIV/0!</v>
      </c>
      <c r="J29" s="598"/>
      <c r="L29" s="1484">
        <f t="shared" si="6"/>
        <v>0</v>
      </c>
      <c r="M29" s="1490" t="e">
        <f t="shared" si="7"/>
        <v>#DIV/0!</v>
      </c>
    </row>
    <row r="30" spans="1:15" ht="13.05" customHeight="1">
      <c r="A30" s="2607"/>
      <c r="B30" s="595"/>
      <c r="C30" s="1472">
        <f t="shared" ref="C30:D30" si="56">C83/1000</f>
        <v>0</v>
      </c>
      <c r="D30" s="1473">
        <f t="shared" si="56"/>
        <v>0</v>
      </c>
      <c r="E30" s="596" t="e">
        <f t="shared" si="0"/>
        <v>#DIV/0!</v>
      </c>
      <c r="F30" s="1472">
        <f t="shared" ref="F30:G30" si="57">F83/1000</f>
        <v>0</v>
      </c>
      <c r="G30" s="1473">
        <f t="shared" si="57"/>
        <v>0</v>
      </c>
      <c r="H30" s="11" t="e">
        <f t="shared" si="24"/>
        <v>#DIV/0!</v>
      </c>
      <c r="I30" s="597" t="e">
        <f t="shared" si="25"/>
        <v>#DIV/0!</v>
      </c>
      <c r="J30" s="598"/>
      <c r="L30" s="1484">
        <f t="shared" si="6"/>
        <v>0</v>
      </c>
      <c r="M30" s="1490" t="e">
        <f t="shared" si="7"/>
        <v>#DIV/0!</v>
      </c>
    </row>
    <row r="31" spans="1:15" ht="13.05" customHeight="1">
      <c r="A31" s="2607"/>
      <c r="B31" s="595"/>
      <c r="C31" s="1472">
        <f t="shared" ref="C31:D31" si="58">C84/1000</f>
        <v>0</v>
      </c>
      <c r="D31" s="1473">
        <f t="shared" si="58"/>
        <v>0</v>
      </c>
      <c r="E31" s="596" t="e">
        <f t="shared" si="0"/>
        <v>#DIV/0!</v>
      </c>
      <c r="F31" s="1472">
        <f t="shared" ref="F31:G31" si="59">F84/1000</f>
        <v>0</v>
      </c>
      <c r="G31" s="1473">
        <f t="shared" si="59"/>
        <v>0</v>
      </c>
      <c r="H31" s="11" t="e">
        <f t="shared" si="24"/>
        <v>#DIV/0!</v>
      </c>
      <c r="I31" s="597" t="e">
        <f t="shared" si="25"/>
        <v>#DIV/0!</v>
      </c>
      <c r="J31" s="598"/>
      <c r="L31" s="1484">
        <f t="shared" si="6"/>
        <v>0</v>
      </c>
      <c r="M31" s="1490" t="e">
        <f t="shared" si="7"/>
        <v>#DIV/0!</v>
      </c>
    </row>
    <row r="32" spans="1:15" ht="13.05" customHeight="1">
      <c r="A32" s="2607"/>
      <c r="B32" s="595"/>
      <c r="C32" s="1472">
        <f t="shared" ref="C32:D32" si="60">C85/1000</f>
        <v>0</v>
      </c>
      <c r="D32" s="1473">
        <f t="shared" si="60"/>
        <v>0</v>
      </c>
      <c r="E32" s="596" t="e">
        <f t="shared" si="0"/>
        <v>#DIV/0!</v>
      </c>
      <c r="F32" s="1472">
        <f t="shared" ref="F32:G32" si="61">F85/1000</f>
        <v>0</v>
      </c>
      <c r="G32" s="1473">
        <f t="shared" si="61"/>
        <v>0</v>
      </c>
      <c r="H32" s="11" t="e">
        <f t="shared" si="24"/>
        <v>#DIV/0!</v>
      </c>
      <c r="I32" s="597" t="e">
        <f t="shared" si="25"/>
        <v>#DIV/0!</v>
      </c>
      <c r="J32" s="598"/>
      <c r="L32" s="1484">
        <f t="shared" si="6"/>
        <v>0</v>
      </c>
      <c r="M32" s="1490" t="e">
        <f t="shared" si="7"/>
        <v>#DIV/0!</v>
      </c>
    </row>
    <row r="33" spans="1:13" ht="13.05" customHeight="1">
      <c r="A33" s="2607"/>
      <c r="B33" s="595"/>
      <c r="C33" s="1472">
        <f t="shared" ref="C33:D33" si="62">C86/1000</f>
        <v>0</v>
      </c>
      <c r="D33" s="1473">
        <f t="shared" si="62"/>
        <v>0</v>
      </c>
      <c r="E33" s="596" t="e">
        <f t="shared" si="0"/>
        <v>#DIV/0!</v>
      </c>
      <c r="F33" s="1472">
        <f t="shared" ref="F33:G33" si="63">F86/1000</f>
        <v>0</v>
      </c>
      <c r="G33" s="1473">
        <f t="shared" si="63"/>
        <v>0</v>
      </c>
      <c r="H33" s="11" t="e">
        <f t="shared" si="24"/>
        <v>#DIV/0!</v>
      </c>
      <c r="I33" s="597" t="e">
        <f t="shared" si="25"/>
        <v>#DIV/0!</v>
      </c>
      <c r="J33" s="598"/>
      <c r="L33" s="1484">
        <f t="shared" si="6"/>
        <v>0</v>
      </c>
      <c r="M33" s="1490" t="e">
        <f t="shared" si="7"/>
        <v>#DIV/0!</v>
      </c>
    </row>
    <row r="34" spans="1:13" ht="13.05" customHeight="1">
      <c r="A34" s="2607"/>
      <c r="B34" s="595" t="s">
        <v>1870</v>
      </c>
      <c r="C34" s="1472">
        <f t="shared" ref="C34:D34" si="64">C87/1000</f>
        <v>0</v>
      </c>
      <c r="D34" s="1473">
        <f t="shared" si="64"/>
        <v>0</v>
      </c>
      <c r="E34" s="596" t="e">
        <f t="shared" si="0"/>
        <v>#DIV/0!</v>
      </c>
      <c r="F34" s="1472">
        <f t="shared" ref="F34:G34" si="65">F87/1000</f>
        <v>0</v>
      </c>
      <c r="G34" s="1473">
        <f t="shared" si="65"/>
        <v>0</v>
      </c>
      <c r="H34" s="11" t="e">
        <f t="shared" si="24"/>
        <v>#DIV/0!</v>
      </c>
      <c r="I34" s="597" t="e">
        <f t="shared" si="25"/>
        <v>#DIV/0!</v>
      </c>
      <c r="J34" s="598"/>
      <c r="L34" s="1484">
        <f t="shared" si="6"/>
        <v>0</v>
      </c>
      <c r="M34" s="1490" t="e">
        <f t="shared" si="7"/>
        <v>#DIV/0!</v>
      </c>
    </row>
    <row r="35" spans="1:13" ht="13.05" customHeight="1">
      <c r="A35" s="2607"/>
      <c r="B35" s="595" t="s">
        <v>1871</v>
      </c>
      <c r="C35" s="1472">
        <f t="shared" ref="C35:D35" si="66">C88/1000</f>
        <v>0</v>
      </c>
      <c r="D35" s="1473">
        <f t="shared" si="66"/>
        <v>0</v>
      </c>
      <c r="E35" s="596" t="e">
        <f t="shared" si="0"/>
        <v>#DIV/0!</v>
      </c>
      <c r="F35" s="1472">
        <f t="shared" ref="F35:G35" si="67">F88/1000</f>
        <v>0</v>
      </c>
      <c r="G35" s="1473">
        <f t="shared" si="67"/>
        <v>0</v>
      </c>
      <c r="H35" s="11" t="e">
        <f t="shared" si="24"/>
        <v>#DIV/0!</v>
      </c>
      <c r="I35" s="597" t="e">
        <f t="shared" si="25"/>
        <v>#DIV/0!</v>
      </c>
      <c r="J35" s="598"/>
      <c r="L35" s="1484">
        <f t="shared" si="6"/>
        <v>0</v>
      </c>
      <c r="M35" s="1490" t="e">
        <f t="shared" si="7"/>
        <v>#DIV/0!</v>
      </c>
    </row>
    <row r="36" spans="1:13" ht="13.05" customHeight="1">
      <c r="A36" s="2607"/>
      <c r="B36" s="595" t="s">
        <v>1872</v>
      </c>
      <c r="C36" s="1472">
        <f t="shared" ref="C36:D36" si="68">C89/1000</f>
        <v>0</v>
      </c>
      <c r="D36" s="1473">
        <f t="shared" si="68"/>
        <v>0</v>
      </c>
      <c r="E36" s="596" t="e">
        <f t="shared" si="0"/>
        <v>#DIV/0!</v>
      </c>
      <c r="F36" s="1472">
        <f t="shared" ref="F36:G36" si="69">F89/1000</f>
        <v>0</v>
      </c>
      <c r="G36" s="1473">
        <f t="shared" si="69"/>
        <v>0</v>
      </c>
      <c r="H36" s="11" t="e">
        <f t="shared" si="24"/>
        <v>#DIV/0!</v>
      </c>
      <c r="I36" s="597" t="e">
        <f t="shared" si="25"/>
        <v>#DIV/0!</v>
      </c>
      <c r="J36" s="598"/>
      <c r="L36" s="1484">
        <f t="shared" si="6"/>
        <v>0</v>
      </c>
      <c r="M36" s="1490" t="e">
        <f t="shared" si="7"/>
        <v>#DIV/0!</v>
      </c>
    </row>
    <row r="37" spans="1:13" ht="13.05" customHeight="1">
      <c r="A37" s="2607"/>
      <c r="B37" s="595" t="s">
        <v>1873</v>
      </c>
      <c r="C37" s="1472">
        <f t="shared" ref="C37:D37" si="70">C90/1000</f>
        <v>0</v>
      </c>
      <c r="D37" s="1473">
        <f t="shared" si="70"/>
        <v>0</v>
      </c>
      <c r="E37" s="596" t="e">
        <f t="shared" si="0"/>
        <v>#DIV/0!</v>
      </c>
      <c r="F37" s="1472">
        <f t="shared" ref="F37:G37" si="71">F90/1000</f>
        <v>0</v>
      </c>
      <c r="G37" s="1473">
        <f t="shared" si="71"/>
        <v>0</v>
      </c>
      <c r="H37" s="11" t="e">
        <f t="shared" si="24"/>
        <v>#DIV/0!</v>
      </c>
      <c r="I37" s="597" t="e">
        <f t="shared" si="25"/>
        <v>#DIV/0!</v>
      </c>
      <c r="J37" s="598"/>
      <c r="L37" s="1484">
        <f t="shared" si="6"/>
        <v>0</v>
      </c>
      <c r="M37" s="1490" t="e">
        <f t="shared" si="7"/>
        <v>#DIV/0!</v>
      </c>
    </row>
    <row r="38" spans="1:13" ht="13.05" customHeight="1">
      <c r="A38" s="2607"/>
      <c r="B38" s="595" t="s">
        <v>1874</v>
      </c>
      <c r="C38" s="1472">
        <f t="shared" ref="C38:D38" si="72">C91/1000</f>
        <v>0</v>
      </c>
      <c r="D38" s="1473">
        <f t="shared" si="72"/>
        <v>0</v>
      </c>
      <c r="E38" s="596" t="e">
        <f t="shared" si="0"/>
        <v>#DIV/0!</v>
      </c>
      <c r="F38" s="1472">
        <f t="shared" ref="F38:G38" si="73">F91/1000</f>
        <v>0</v>
      </c>
      <c r="G38" s="1473">
        <f t="shared" si="73"/>
        <v>0</v>
      </c>
      <c r="H38" s="11" t="e">
        <f t="shared" si="24"/>
        <v>#DIV/0!</v>
      </c>
      <c r="I38" s="597" t="e">
        <f t="shared" si="25"/>
        <v>#DIV/0!</v>
      </c>
      <c r="J38" s="598"/>
      <c r="L38" s="1484">
        <f t="shared" si="6"/>
        <v>0</v>
      </c>
      <c r="M38" s="1490" t="e">
        <f t="shared" si="7"/>
        <v>#DIV/0!</v>
      </c>
    </row>
    <row r="39" spans="1:13" ht="13.05" customHeight="1">
      <c r="A39" s="2607"/>
      <c r="B39" s="595" t="s">
        <v>1875</v>
      </c>
      <c r="C39" s="1472">
        <f t="shared" ref="C39:D39" si="74">C92/1000</f>
        <v>0</v>
      </c>
      <c r="D39" s="1473">
        <f t="shared" si="74"/>
        <v>0</v>
      </c>
      <c r="E39" s="596" t="e">
        <f t="shared" si="0"/>
        <v>#DIV/0!</v>
      </c>
      <c r="F39" s="1472">
        <f t="shared" ref="F39:G39" si="75">F92/1000</f>
        <v>0</v>
      </c>
      <c r="G39" s="1473">
        <f t="shared" si="75"/>
        <v>0</v>
      </c>
      <c r="H39" s="11" t="e">
        <f t="shared" si="24"/>
        <v>#DIV/0!</v>
      </c>
      <c r="I39" s="597" t="e">
        <f t="shared" si="25"/>
        <v>#DIV/0!</v>
      </c>
      <c r="J39" s="598"/>
      <c r="L39" s="1484">
        <f t="shared" si="6"/>
        <v>0</v>
      </c>
      <c r="M39" s="1490" t="e">
        <f t="shared" si="7"/>
        <v>#DIV/0!</v>
      </c>
    </row>
    <row r="40" spans="1:13" ht="13.05" customHeight="1">
      <c r="A40" s="2608"/>
      <c r="B40" s="599" t="s">
        <v>24</v>
      </c>
      <c r="C40" s="1474">
        <f>SUM(C5:C39)</f>
        <v>0</v>
      </c>
      <c r="D40" s="1475">
        <f>SUM(D5:D39)</f>
        <v>0</v>
      </c>
      <c r="E40" s="600" t="e">
        <f t="shared" si="0"/>
        <v>#DIV/0!</v>
      </c>
      <c r="F40" s="1474">
        <f>SUM(F5:F39)</f>
        <v>0</v>
      </c>
      <c r="G40" s="1475">
        <f>SUM(G5:G39)</f>
        <v>0</v>
      </c>
      <c r="H40" s="601" t="e">
        <f>G40/F40</f>
        <v>#DIV/0!</v>
      </c>
      <c r="I40" s="602" t="e">
        <f t="shared" si="3"/>
        <v>#DIV/0!</v>
      </c>
      <c r="J40" s="603"/>
    </row>
    <row r="41" spans="1:13" ht="13.05" customHeight="1">
      <c r="A41" s="2613" t="s">
        <v>25</v>
      </c>
      <c r="B41" s="2614"/>
      <c r="C41" s="1472"/>
      <c r="D41" s="1473"/>
      <c r="E41" s="596" t="e">
        <f>D41/C41</f>
        <v>#DIV/0!</v>
      </c>
      <c r="F41" s="1472"/>
      <c r="G41" s="1473"/>
      <c r="H41" s="596" t="e">
        <f>G41/F41</f>
        <v>#DIV/0!</v>
      </c>
      <c r="I41" s="597" t="e">
        <f>H41-E41</f>
        <v>#DIV/0!</v>
      </c>
      <c r="J41" s="598"/>
    </row>
    <row r="42" spans="1:13" ht="13.05" customHeight="1">
      <c r="A42" s="2609" t="s">
        <v>30</v>
      </c>
      <c r="B42" s="2610"/>
      <c r="C42" s="1476"/>
      <c r="D42" s="1477">
        <f>D95/1000</f>
        <v>-27.910789772727274</v>
      </c>
      <c r="E42" s="605"/>
      <c r="F42" s="1476"/>
      <c r="G42" s="1477"/>
      <c r="H42" s="605"/>
      <c r="I42" s="604"/>
      <c r="J42" s="606" t="s">
        <v>27</v>
      </c>
    </row>
    <row r="43" spans="1:13" ht="13.05" customHeight="1">
      <c r="A43" s="2611" t="s">
        <v>23</v>
      </c>
      <c r="B43" s="2612"/>
      <c r="C43" s="1478">
        <f>SUM(C40:C42)</f>
        <v>0</v>
      </c>
      <c r="D43" s="1479">
        <f>SUM(D40:D42)</f>
        <v>-27.910789772727274</v>
      </c>
      <c r="E43" s="607" t="e">
        <f>D43/C43</f>
        <v>#DIV/0!</v>
      </c>
      <c r="F43" s="1478">
        <f>SUM(F40:F42)</f>
        <v>0</v>
      </c>
      <c r="G43" s="1479">
        <f>SUM(G40:G42)</f>
        <v>0</v>
      </c>
      <c r="H43" s="608" t="e">
        <f>G43/F43</f>
        <v>#DIV/0!</v>
      </c>
      <c r="I43" s="609" t="e">
        <f>H43-E43</f>
        <v>#DIV/0!</v>
      </c>
      <c r="J43" s="610"/>
    </row>
    <row r="44" spans="1:13">
      <c r="C44" s="612">
        <f>'경영실적 PT'!AG7-C43</f>
        <v>26299.701788035622</v>
      </c>
      <c r="D44" s="612">
        <f>'경영실적 PT'!AG9-D43</f>
        <v>21254.051969428339</v>
      </c>
      <c r="F44" s="612">
        <f>'경영실적 PT'!AL7-F43</f>
        <v>17085.147770079999</v>
      </c>
      <c r="G44" s="612">
        <f>'경영실적 PT'!AL9-G43</f>
        <v>13919.82115328</v>
      </c>
      <c r="H44" s="612"/>
    </row>
    <row r="45" spans="1:13">
      <c r="C45" s="611" t="s">
        <v>28</v>
      </c>
      <c r="G45" s="611" t="s">
        <v>28</v>
      </c>
    </row>
    <row r="46" spans="1:13" ht="12.75">
      <c r="C46" s="612"/>
      <c r="I46" s="2"/>
    </row>
    <row r="56" spans="1:15">
      <c r="A56" s="2615" t="s">
        <v>15</v>
      </c>
      <c r="B56" s="2616"/>
      <c r="C56" s="2601" t="s">
        <v>2413</v>
      </c>
      <c r="D56" s="2602"/>
      <c r="E56" s="2603"/>
      <c r="F56" s="2601" t="s">
        <v>2414</v>
      </c>
      <c r="G56" s="2602"/>
      <c r="H56" s="2603"/>
      <c r="I56" s="2604" t="s">
        <v>26</v>
      </c>
      <c r="J56" s="2605"/>
    </row>
    <row r="57" spans="1:15">
      <c r="A57" s="2617"/>
      <c r="B57" s="2618"/>
      <c r="C57" s="590" t="s">
        <v>16</v>
      </c>
      <c r="D57" s="591" t="s">
        <v>17</v>
      </c>
      <c r="E57" s="592" t="s">
        <v>18</v>
      </c>
      <c r="F57" s="590" t="s">
        <v>16</v>
      </c>
      <c r="G57" s="591" t="s">
        <v>19</v>
      </c>
      <c r="H57" s="592" t="s">
        <v>18</v>
      </c>
      <c r="I57" s="593" t="s">
        <v>20</v>
      </c>
      <c r="J57" s="594" t="s">
        <v>21</v>
      </c>
    </row>
    <row r="58" spans="1:15" ht="13.5" customHeight="1">
      <c r="A58" s="2606" t="s">
        <v>22</v>
      </c>
      <c r="B58" s="595" t="s">
        <v>1852</v>
      </c>
      <c r="C58" s="1472"/>
      <c r="D58" s="1473"/>
      <c r="E58" s="596" t="e">
        <f t="shared" ref="E58:E93" si="76">D58/C58</f>
        <v>#DIV/0!</v>
      </c>
      <c r="F58" s="1472"/>
      <c r="G58" s="1473"/>
      <c r="H58" s="596" t="e">
        <f t="shared" ref="H58:H61" si="77">G58/F58</f>
        <v>#DIV/0!</v>
      </c>
      <c r="I58" s="597" t="e">
        <f t="shared" ref="I58:I93" si="78">H58-E58</f>
        <v>#DIV/0!</v>
      </c>
      <c r="J58" s="598"/>
      <c r="L58" s="1480">
        <f>F58-C58</f>
        <v>0</v>
      </c>
      <c r="M58" s="1481" t="e">
        <f>L58/C58</f>
        <v>#DIV/0!</v>
      </c>
    </row>
    <row r="59" spans="1:15">
      <c r="A59" s="2607"/>
      <c r="B59" s="595" t="s">
        <v>1856</v>
      </c>
      <c r="C59" s="1472"/>
      <c r="D59" s="1473"/>
      <c r="E59" s="596" t="e">
        <f t="shared" si="76"/>
        <v>#DIV/0!</v>
      </c>
      <c r="F59" s="1472"/>
      <c r="G59" s="1473"/>
      <c r="H59" s="596" t="e">
        <f t="shared" si="77"/>
        <v>#DIV/0!</v>
      </c>
      <c r="I59" s="597" t="e">
        <f t="shared" si="78"/>
        <v>#DIV/0!</v>
      </c>
      <c r="J59" s="598"/>
      <c r="L59" s="1482">
        <f t="shared" ref="L59:L92" si="79">F59-C59</f>
        <v>0</v>
      </c>
      <c r="M59" s="1483" t="e">
        <f t="shared" ref="M59:M92" si="80">L59/C59</f>
        <v>#DIV/0!</v>
      </c>
      <c r="N59" s="1484">
        <f>SUM(F58:F59)-SUM(C58:C59)</f>
        <v>0</v>
      </c>
      <c r="O59" s="1485" t="e">
        <f>N59/(C58+C59)</f>
        <v>#DIV/0!</v>
      </c>
    </row>
    <row r="60" spans="1:15">
      <c r="A60" s="2607"/>
      <c r="B60" s="595" t="s">
        <v>1854</v>
      </c>
      <c r="C60" s="1472"/>
      <c r="D60" s="1473"/>
      <c r="E60" s="596" t="e">
        <f t="shared" si="76"/>
        <v>#DIV/0!</v>
      </c>
      <c r="F60" s="1472"/>
      <c r="G60" s="1473"/>
      <c r="H60" s="596" t="e">
        <f t="shared" si="77"/>
        <v>#DIV/0!</v>
      </c>
      <c r="I60" s="597" t="e">
        <f t="shared" si="78"/>
        <v>#DIV/0!</v>
      </c>
      <c r="J60" s="598"/>
      <c r="L60" s="1486">
        <f t="shared" si="79"/>
        <v>0</v>
      </c>
      <c r="M60" s="1487" t="e">
        <f t="shared" si="80"/>
        <v>#DIV/0!</v>
      </c>
    </row>
    <row r="61" spans="1:15">
      <c r="A61" s="2607"/>
      <c r="B61" s="595" t="s">
        <v>1857</v>
      </c>
      <c r="C61" s="1472"/>
      <c r="D61" s="1473"/>
      <c r="E61" s="596" t="e">
        <f t="shared" si="76"/>
        <v>#DIV/0!</v>
      </c>
      <c r="F61" s="1472"/>
      <c r="G61" s="1473"/>
      <c r="H61" s="596" t="e">
        <f t="shared" si="77"/>
        <v>#DIV/0!</v>
      </c>
      <c r="I61" s="597" t="e">
        <f t="shared" si="78"/>
        <v>#DIV/0!</v>
      </c>
      <c r="J61" s="598"/>
      <c r="L61" s="1488">
        <f t="shared" si="79"/>
        <v>0</v>
      </c>
      <c r="M61" s="1489" t="e">
        <f t="shared" si="80"/>
        <v>#DIV/0!</v>
      </c>
      <c r="N61" s="1484">
        <f>SUM(F60:F61)-SUM(C60:C61)</f>
        <v>0</v>
      </c>
      <c r="O61" s="1485" t="e">
        <f>N61/(C60+C61)</f>
        <v>#DIV/0!</v>
      </c>
    </row>
    <row r="62" spans="1:15">
      <c r="A62" s="2607"/>
      <c r="B62" s="595" t="s">
        <v>1858</v>
      </c>
      <c r="C62" s="1472"/>
      <c r="D62" s="1473"/>
      <c r="E62" s="596" t="e">
        <f t="shared" si="76"/>
        <v>#DIV/0!</v>
      </c>
      <c r="F62" s="1472"/>
      <c r="G62" s="1473"/>
      <c r="H62" s="596" t="e">
        <f>G62/F62</f>
        <v>#DIV/0!</v>
      </c>
      <c r="I62" s="597" t="e">
        <f t="shared" si="78"/>
        <v>#DIV/0!</v>
      </c>
      <c r="J62" s="598"/>
      <c r="L62" s="1480">
        <f t="shared" si="79"/>
        <v>0</v>
      </c>
      <c r="M62" s="1481" t="e">
        <f t="shared" si="80"/>
        <v>#DIV/0!</v>
      </c>
    </row>
    <row r="63" spans="1:15">
      <c r="A63" s="2607"/>
      <c r="B63" s="595" t="s">
        <v>1859</v>
      </c>
      <c r="C63" s="1472"/>
      <c r="D63" s="1473"/>
      <c r="E63" s="596" t="e">
        <f t="shared" si="76"/>
        <v>#DIV/0!</v>
      </c>
      <c r="F63" s="1472"/>
      <c r="G63" s="1473"/>
      <c r="H63" s="596" t="e">
        <f t="shared" ref="H63:H92" si="81">G63/F63</f>
        <v>#DIV/0!</v>
      </c>
      <c r="I63" s="597" t="e">
        <f t="shared" si="78"/>
        <v>#DIV/0!</v>
      </c>
      <c r="J63" s="598"/>
      <c r="L63" s="1482">
        <f t="shared" si="79"/>
        <v>0</v>
      </c>
      <c r="M63" s="1483" t="e">
        <f t="shared" si="80"/>
        <v>#DIV/0!</v>
      </c>
      <c r="N63" s="1484">
        <f>SUM(F62:F63)-SUM(C62:C63)</f>
        <v>0</v>
      </c>
      <c r="O63" s="1485" t="e">
        <f>N63/(C62+C63)</f>
        <v>#DIV/0!</v>
      </c>
    </row>
    <row r="64" spans="1:15">
      <c r="A64" s="2607"/>
      <c r="B64" s="595" t="s">
        <v>1864</v>
      </c>
      <c r="C64" s="1472"/>
      <c r="D64" s="1473"/>
      <c r="E64" s="596" t="e">
        <f t="shared" si="76"/>
        <v>#DIV/0!</v>
      </c>
      <c r="F64" s="1472"/>
      <c r="G64" s="1473"/>
      <c r="H64" s="596" t="e">
        <f t="shared" si="81"/>
        <v>#DIV/0!</v>
      </c>
      <c r="I64" s="597" t="e">
        <f t="shared" si="78"/>
        <v>#DIV/0!</v>
      </c>
      <c r="J64" s="598"/>
      <c r="L64" s="1484">
        <f t="shared" si="79"/>
        <v>0</v>
      </c>
      <c r="M64" s="1490" t="e">
        <f t="shared" si="80"/>
        <v>#DIV/0!</v>
      </c>
    </row>
    <row r="65" spans="1:15">
      <c r="A65" s="2607"/>
      <c r="B65" s="595" t="s">
        <v>1868</v>
      </c>
      <c r="C65" s="1472"/>
      <c r="D65" s="1473"/>
      <c r="E65" s="596" t="e">
        <f t="shared" si="76"/>
        <v>#DIV/0!</v>
      </c>
      <c r="F65" s="1472"/>
      <c r="G65" s="1473"/>
      <c r="H65" s="596" t="e">
        <f t="shared" si="81"/>
        <v>#DIV/0!</v>
      </c>
      <c r="I65" s="597" t="e">
        <f t="shared" si="78"/>
        <v>#DIV/0!</v>
      </c>
      <c r="J65" s="598"/>
      <c r="L65" s="1484">
        <f t="shared" si="79"/>
        <v>0</v>
      </c>
      <c r="M65" s="1490" t="e">
        <f t="shared" si="80"/>
        <v>#DIV/0!</v>
      </c>
    </row>
    <row r="66" spans="1:15" ht="12.75">
      <c r="A66" s="2607"/>
      <c r="B66" s="595" t="s">
        <v>1860</v>
      </c>
      <c r="C66" s="1472"/>
      <c r="D66" s="1473"/>
      <c r="E66" s="596" t="e">
        <f t="shared" si="76"/>
        <v>#DIV/0!</v>
      </c>
      <c r="F66" s="1472"/>
      <c r="G66" s="1473"/>
      <c r="H66" s="11" t="e">
        <f t="shared" si="81"/>
        <v>#DIV/0!</v>
      </c>
      <c r="I66" s="597" t="e">
        <f t="shared" si="78"/>
        <v>#DIV/0!</v>
      </c>
      <c r="J66" s="598"/>
      <c r="L66" s="1484">
        <f t="shared" si="79"/>
        <v>0</v>
      </c>
      <c r="M66" s="1490" t="e">
        <f t="shared" si="80"/>
        <v>#DIV/0!</v>
      </c>
    </row>
    <row r="67" spans="1:15" ht="12.75">
      <c r="A67" s="2607"/>
      <c r="B67" s="595" t="s">
        <v>1861</v>
      </c>
      <c r="C67" s="1472"/>
      <c r="D67" s="1473"/>
      <c r="E67" s="596" t="e">
        <f t="shared" si="76"/>
        <v>#DIV/0!</v>
      </c>
      <c r="F67" s="1472"/>
      <c r="G67" s="1473"/>
      <c r="H67" s="11" t="e">
        <f t="shared" si="81"/>
        <v>#DIV/0!</v>
      </c>
      <c r="I67" s="597" t="e">
        <f t="shared" si="78"/>
        <v>#DIV/0!</v>
      </c>
      <c r="J67" s="598"/>
      <c r="L67" s="1484">
        <f t="shared" si="79"/>
        <v>0</v>
      </c>
      <c r="M67" s="1490" t="e">
        <f t="shared" si="80"/>
        <v>#DIV/0!</v>
      </c>
    </row>
    <row r="68" spans="1:15" ht="12.75">
      <c r="A68" s="2607"/>
      <c r="B68" s="595" t="s">
        <v>1855</v>
      </c>
      <c r="C68" s="1472"/>
      <c r="D68" s="1473"/>
      <c r="E68" s="596" t="e">
        <f t="shared" si="76"/>
        <v>#DIV/0!</v>
      </c>
      <c r="F68" s="1472"/>
      <c r="G68" s="1473"/>
      <c r="H68" s="11" t="e">
        <f t="shared" si="81"/>
        <v>#DIV/0!</v>
      </c>
      <c r="I68" s="597" t="e">
        <f t="shared" si="78"/>
        <v>#DIV/0!</v>
      </c>
      <c r="J68" s="598"/>
      <c r="L68" s="1491">
        <f t="shared" si="79"/>
        <v>0</v>
      </c>
      <c r="M68" s="1492" t="e">
        <f t="shared" si="80"/>
        <v>#DIV/0!</v>
      </c>
    </row>
    <row r="69" spans="1:15" ht="12.75">
      <c r="A69" s="2607"/>
      <c r="B69" s="595" t="s">
        <v>1862</v>
      </c>
      <c r="C69" s="1472"/>
      <c r="D69" s="1473"/>
      <c r="E69" s="596" t="e">
        <f t="shared" si="76"/>
        <v>#DIV/0!</v>
      </c>
      <c r="F69" s="1472"/>
      <c r="G69" s="1473"/>
      <c r="H69" s="11" t="e">
        <f t="shared" si="81"/>
        <v>#DIV/0!</v>
      </c>
      <c r="I69" s="597" t="e">
        <f t="shared" si="78"/>
        <v>#DIV/0!</v>
      </c>
      <c r="J69" s="598"/>
      <c r="L69" s="1493">
        <f t="shared" si="79"/>
        <v>0</v>
      </c>
      <c r="M69" s="1494" t="e">
        <f t="shared" si="80"/>
        <v>#DIV/0!</v>
      </c>
      <c r="N69" s="1484">
        <f>SUM(F68:F69)-SUM(C68:C69)</f>
        <v>0</v>
      </c>
      <c r="O69" s="1485" t="e">
        <f>N69/(C68+C69)</f>
        <v>#DIV/0!</v>
      </c>
    </row>
    <row r="70" spans="1:15" ht="12.75">
      <c r="A70" s="2607"/>
      <c r="B70" s="595" t="s">
        <v>1863</v>
      </c>
      <c r="C70" s="1472"/>
      <c r="D70" s="1473"/>
      <c r="E70" s="596" t="e">
        <f t="shared" si="76"/>
        <v>#DIV/0!</v>
      </c>
      <c r="F70" s="1472"/>
      <c r="G70" s="1473"/>
      <c r="H70" s="11" t="e">
        <f t="shared" si="81"/>
        <v>#DIV/0!</v>
      </c>
      <c r="I70" s="597" t="e">
        <f t="shared" si="78"/>
        <v>#DIV/0!</v>
      </c>
      <c r="J70" s="598"/>
      <c r="L70" s="1480">
        <f t="shared" si="79"/>
        <v>0</v>
      </c>
      <c r="M70" s="1481" t="e">
        <f t="shared" si="80"/>
        <v>#DIV/0!</v>
      </c>
    </row>
    <row r="71" spans="1:15" ht="12.75">
      <c r="A71" s="2607"/>
      <c r="B71" s="595" t="s">
        <v>2306</v>
      </c>
      <c r="C71" s="1472"/>
      <c r="D71" s="1473"/>
      <c r="E71" s="596" t="e">
        <f t="shared" si="76"/>
        <v>#DIV/0!</v>
      </c>
      <c r="F71" s="1472"/>
      <c r="G71" s="1473"/>
      <c r="H71" s="11" t="e">
        <f t="shared" si="81"/>
        <v>#DIV/0!</v>
      </c>
      <c r="I71" s="597" t="e">
        <f t="shared" si="78"/>
        <v>#DIV/0!</v>
      </c>
      <c r="J71" s="598"/>
      <c r="L71" s="1495">
        <f t="shared" si="79"/>
        <v>0</v>
      </c>
      <c r="M71" s="1496" t="e">
        <f t="shared" si="80"/>
        <v>#DIV/0!</v>
      </c>
    </row>
    <row r="72" spans="1:15" ht="12.75">
      <c r="A72" s="2607"/>
      <c r="B72" s="595" t="s">
        <v>2188</v>
      </c>
      <c r="C72" s="1472"/>
      <c r="D72" s="1473"/>
      <c r="E72" s="596" t="e">
        <f t="shared" si="76"/>
        <v>#DIV/0!</v>
      </c>
      <c r="F72" s="1472"/>
      <c r="G72" s="1473"/>
      <c r="H72" s="11" t="e">
        <f t="shared" si="81"/>
        <v>#DIV/0!</v>
      </c>
      <c r="I72" s="597" t="e">
        <f t="shared" si="78"/>
        <v>#DIV/0!</v>
      </c>
      <c r="J72" s="598"/>
      <c r="L72" s="1495">
        <f t="shared" si="79"/>
        <v>0</v>
      </c>
      <c r="M72" s="1496" t="e">
        <f t="shared" si="80"/>
        <v>#DIV/0!</v>
      </c>
    </row>
    <row r="73" spans="1:15" ht="12.75">
      <c r="A73" s="2607"/>
      <c r="B73" s="595" t="s">
        <v>1866</v>
      </c>
      <c r="C73" s="1472"/>
      <c r="D73" s="1473"/>
      <c r="E73" s="596" t="e">
        <f t="shared" si="76"/>
        <v>#DIV/0!</v>
      </c>
      <c r="F73" s="1472"/>
      <c r="G73" s="1473"/>
      <c r="H73" s="11" t="e">
        <f t="shared" si="81"/>
        <v>#DIV/0!</v>
      </c>
      <c r="I73" s="597" t="e">
        <f t="shared" si="78"/>
        <v>#DIV/0!</v>
      </c>
      <c r="J73" s="598"/>
      <c r="L73" s="1482">
        <f t="shared" si="79"/>
        <v>0</v>
      </c>
      <c r="M73" s="1483" t="e">
        <f t="shared" si="80"/>
        <v>#DIV/0!</v>
      </c>
      <c r="N73" s="1484">
        <f>SUM(F70:F73)-SUM(C70:C73)</f>
        <v>0</v>
      </c>
      <c r="O73" s="1485" t="e">
        <f>N73/(C70+C71+C72+C73)</f>
        <v>#DIV/0!</v>
      </c>
    </row>
    <row r="74" spans="1:15" ht="12.75">
      <c r="A74" s="2607"/>
      <c r="B74" s="595" t="s">
        <v>1865</v>
      </c>
      <c r="C74" s="1472"/>
      <c r="D74" s="1473"/>
      <c r="E74" s="596" t="e">
        <f t="shared" si="76"/>
        <v>#DIV/0!</v>
      </c>
      <c r="F74" s="1472"/>
      <c r="G74" s="1473"/>
      <c r="H74" s="11" t="e">
        <f t="shared" si="81"/>
        <v>#DIV/0!</v>
      </c>
      <c r="I74" s="597" t="e">
        <f t="shared" si="78"/>
        <v>#DIV/0!</v>
      </c>
      <c r="J74" s="598"/>
      <c r="L74" s="1491">
        <f t="shared" si="79"/>
        <v>0</v>
      </c>
      <c r="M74" s="1492" t="e">
        <f t="shared" si="80"/>
        <v>#DIV/0!</v>
      </c>
    </row>
    <row r="75" spans="1:15" ht="12.75">
      <c r="A75" s="2607"/>
      <c r="B75" s="595" t="s">
        <v>1867</v>
      </c>
      <c r="C75" s="1472"/>
      <c r="D75" s="1473"/>
      <c r="E75" s="596" t="e">
        <f t="shared" si="76"/>
        <v>#DIV/0!</v>
      </c>
      <c r="F75" s="1472"/>
      <c r="G75" s="1473"/>
      <c r="H75" s="11" t="e">
        <f t="shared" si="81"/>
        <v>#DIV/0!</v>
      </c>
      <c r="I75" s="597" t="e">
        <f t="shared" si="78"/>
        <v>#DIV/0!</v>
      </c>
      <c r="J75" s="598"/>
      <c r="L75" s="1497">
        <f t="shared" si="79"/>
        <v>0</v>
      </c>
      <c r="M75" s="1498" t="e">
        <f t="shared" si="80"/>
        <v>#DIV/0!</v>
      </c>
    </row>
    <row r="76" spans="1:15" ht="12.75">
      <c r="A76" s="2607"/>
      <c r="B76" s="595" t="s">
        <v>2307</v>
      </c>
      <c r="C76" s="1472"/>
      <c r="D76" s="1473"/>
      <c r="E76" s="596" t="e">
        <f t="shared" si="76"/>
        <v>#DIV/0!</v>
      </c>
      <c r="F76" s="1472"/>
      <c r="G76" s="1473"/>
      <c r="H76" s="11" t="e">
        <f t="shared" si="81"/>
        <v>#DIV/0!</v>
      </c>
      <c r="I76" s="597" t="e">
        <f t="shared" si="78"/>
        <v>#DIV/0!</v>
      </c>
      <c r="J76" s="598"/>
      <c r="L76" s="1497">
        <f t="shared" si="79"/>
        <v>0</v>
      </c>
      <c r="M76" s="1498" t="e">
        <f t="shared" si="80"/>
        <v>#DIV/0!</v>
      </c>
    </row>
    <row r="77" spans="1:15" ht="12.75">
      <c r="A77" s="2607"/>
      <c r="B77" s="595"/>
      <c r="C77" s="1472"/>
      <c r="D77" s="1473"/>
      <c r="E77" s="596" t="e">
        <f t="shared" si="76"/>
        <v>#DIV/0!</v>
      </c>
      <c r="F77" s="1472"/>
      <c r="G77" s="1473"/>
      <c r="H77" s="11" t="e">
        <f t="shared" si="81"/>
        <v>#DIV/0!</v>
      </c>
      <c r="I77" s="597" t="e">
        <f t="shared" si="78"/>
        <v>#DIV/0!</v>
      </c>
      <c r="J77" s="598"/>
      <c r="L77" s="1493">
        <f t="shared" si="79"/>
        <v>0</v>
      </c>
      <c r="M77" s="1494" t="e">
        <f t="shared" si="80"/>
        <v>#DIV/0!</v>
      </c>
      <c r="N77" s="1484">
        <f>SUM(F74:F77)-SUM(C74:C77)</f>
        <v>0</v>
      </c>
      <c r="O77" s="1485" t="e">
        <f>N77/(C74+C75+C76+C77)</f>
        <v>#DIV/0!</v>
      </c>
    </row>
    <row r="78" spans="1:15" ht="12.75">
      <c r="A78" s="2607"/>
      <c r="B78" s="595"/>
      <c r="C78" s="1472"/>
      <c r="D78" s="1473"/>
      <c r="E78" s="596" t="e">
        <f t="shared" si="76"/>
        <v>#DIV/0!</v>
      </c>
      <c r="F78" s="1472"/>
      <c r="G78" s="1473"/>
      <c r="H78" s="11" t="e">
        <f t="shared" si="81"/>
        <v>#DIV/0!</v>
      </c>
      <c r="I78" s="597" t="e">
        <f t="shared" si="78"/>
        <v>#DIV/0!</v>
      </c>
      <c r="J78" s="598"/>
      <c r="L78" s="1484">
        <f t="shared" si="79"/>
        <v>0</v>
      </c>
      <c r="M78" s="1490" t="e">
        <f t="shared" si="80"/>
        <v>#DIV/0!</v>
      </c>
    </row>
    <row r="79" spans="1:15" ht="12.75">
      <c r="A79" s="2607"/>
      <c r="B79" s="595" t="s">
        <v>1869</v>
      </c>
      <c r="C79" s="1472"/>
      <c r="D79" s="1473"/>
      <c r="E79" s="596" t="e">
        <f t="shared" si="76"/>
        <v>#DIV/0!</v>
      </c>
      <c r="F79" s="1472"/>
      <c r="G79" s="1473"/>
      <c r="H79" s="11" t="e">
        <f t="shared" si="81"/>
        <v>#DIV/0!</v>
      </c>
      <c r="I79" s="597" t="e">
        <f t="shared" si="78"/>
        <v>#DIV/0!</v>
      </c>
      <c r="J79" s="598"/>
      <c r="L79" s="1484">
        <f t="shared" si="79"/>
        <v>0</v>
      </c>
      <c r="M79" s="1490" t="e">
        <f t="shared" si="80"/>
        <v>#DIV/0!</v>
      </c>
    </row>
    <row r="80" spans="1:15" ht="12.75">
      <c r="A80" s="2607"/>
      <c r="B80" s="595"/>
      <c r="C80" s="1472"/>
      <c r="D80" s="1473"/>
      <c r="E80" s="596" t="e">
        <f t="shared" si="76"/>
        <v>#DIV/0!</v>
      </c>
      <c r="F80" s="1472"/>
      <c r="G80" s="1473"/>
      <c r="H80" s="11" t="e">
        <f t="shared" si="81"/>
        <v>#DIV/0!</v>
      </c>
      <c r="I80" s="597" t="e">
        <f t="shared" si="78"/>
        <v>#DIV/0!</v>
      </c>
      <c r="J80" s="598"/>
      <c r="L80" s="1484">
        <f t="shared" si="79"/>
        <v>0</v>
      </c>
      <c r="M80" s="1490" t="e">
        <f t="shared" si="80"/>
        <v>#DIV/0!</v>
      </c>
    </row>
    <row r="81" spans="1:13" ht="12.75">
      <c r="A81" s="2607"/>
      <c r="B81" s="595"/>
      <c r="C81" s="1472"/>
      <c r="D81" s="1473"/>
      <c r="E81" s="596" t="e">
        <f t="shared" si="76"/>
        <v>#DIV/0!</v>
      </c>
      <c r="F81" s="1472"/>
      <c r="G81" s="1473"/>
      <c r="H81" s="11" t="e">
        <f t="shared" si="81"/>
        <v>#DIV/0!</v>
      </c>
      <c r="I81" s="597" t="e">
        <f t="shared" si="78"/>
        <v>#DIV/0!</v>
      </c>
      <c r="J81" s="598"/>
      <c r="L81" s="1484">
        <f t="shared" si="79"/>
        <v>0</v>
      </c>
      <c r="M81" s="1490" t="e">
        <f t="shared" si="80"/>
        <v>#DIV/0!</v>
      </c>
    </row>
    <row r="82" spans="1:13" ht="12.75">
      <c r="A82" s="2607"/>
      <c r="B82" s="595"/>
      <c r="C82" s="1472"/>
      <c r="D82" s="1473"/>
      <c r="E82" s="596" t="e">
        <f t="shared" si="76"/>
        <v>#DIV/0!</v>
      </c>
      <c r="F82" s="1472"/>
      <c r="G82" s="1473"/>
      <c r="H82" s="11" t="e">
        <f t="shared" si="81"/>
        <v>#DIV/0!</v>
      </c>
      <c r="I82" s="597" t="e">
        <f t="shared" si="78"/>
        <v>#DIV/0!</v>
      </c>
      <c r="J82" s="598"/>
      <c r="L82" s="1484">
        <f t="shared" si="79"/>
        <v>0</v>
      </c>
      <c r="M82" s="1490" t="e">
        <f t="shared" si="80"/>
        <v>#DIV/0!</v>
      </c>
    </row>
    <row r="83" spans="1:13" ht="12.75">
      <c r="A83" s="2607"/>
      <c r="B83" s="595"/>
      <c r="C83" s="1472"/>
      <c r="D83" s="1473"/>
      <c r="E83" s="596" t="e">
        <f t="shared" si="76"/>
        <v>#DIV/0!</v>
      </c>
      <c r="F83" s="1472"/>
      <c r="G83" s="1473"/>
      <c r="H83" s="11" t="e">
        <f t="shared" si="81"/>
        <v>#DIV/0!</v>
      </c>
      <c r="I83" s="597" t="e">
        <f t="shared" si="78"/>
        <v>#DIV/0!</v>
      </c>
      <c r="J83" s="598"/>
      <c r="L83" s="1484">
        <f t="shared" si="79"/>
        <v>0</v>
      </c>
      <c r="M83" s="1490" t="e">
        <f t="shared" si="80"/>
        <v>#DIV/0!</v>
      </c>
    </row>
    <row r="84" spans="1:13" ht="12.75">
      <c r="A84" s="2607"/>
      <c r="B84" s="595"/>
      <c r="C84" s="1472"/>
      <c r="D84" s="1473"/>
      <c r="E84" s="596" t="e">
        <f t="shared" si="76"/>
        <v>#DIV/0!</v>
      </c>
      <c r="F84" s="1472"/>
      <c r="G84" s="1473"/>
      <c r="H84" s="11" t="e">
        <f t="shared" si="81"/>
        <v>#DIV/0!</v>
      </c>
      <c r="I84" s="597" t="e">
        <f t="shared" si="78"/>
        <v>#DIV/0!</v>
      </c>
      <c r="J84" s="598"/>
      <c r="L84" s="1484">
        <f t="shared" si="79"/>
        <v>0</v>
      </c>
      <c r="M84" s="1490" t="e">
        <f t="shared" si="80"/>
        <v>#DIV/0!</v>
      </c>
    </row>
    <row r="85" spans="1:13" ht="12.75">
      <c r="A85" s="2607"/>
      <c r="B85" s="595"/>
      <c r="C85" s="1472"/>
      <c r="D85" s="1473"/>
      <c r="E85" s="596" t="e">
        <f t="shared" si="76"/>
        <v>#DIV/0!</v>
      </c>
      <c r="F85" s="1472"/>
      <c r="G85" s="1473"/>
      <c r="H85" s="11" t="e">
        <f t="shared" si="81"/>
        <v>#DIV/0!</v>
      </c>
      <c r="I85" s="597" t="e">
        <f t="shared" si="78"/>
        <v>#DIV/0!</v>
      </c>
      <c r="J85" s="598"/>
      <c r="L85" s="1484">
        <f t="shared" si="79"/>
        <v>0</v>
      </c>
      <c r="M85" s="1490" t="e">
        <f t="shared" si="80"/>
        <v>#DIV/0!</v>
      </c>
    </row>
    <row r="86" spans="1:13" ht="12.75">
      <c r="A86" s="2607"/>
      <c r="B86" s="595"/>
      <c r="C86" s="1472"/>
      <c r="D86" s="1473"/>
      <c r="E86" s="596" t="e">
        <f t="shared" si="76"/>
        <v>#DIV/0!</v>
      </c>
      <c r="F86" s="1472"/>
      <c r="G86" s="1473"/>
      <c r="H86" s="11" t="e">
        <f t="shared" si="81"/>
        <v>#DIV/0!</v>
      </c>
      <c r="I86" s="597" t="e">
        <f t="shared" si="78"/>
        <v>#DIV/0!</v>
      </c>
      <c r="J86" s="598"/>
      <c r="L86" s="1484">
        <f t="shared" si="79"/>
        <v>0</v>
      </c>
      <c r="M86" s="1490" t="e">
        <f t="shared" si="80"/>
        <v>#DIV/0!</v>
      </c>
    </row>
    <row r="87" spans="1:13" ht="12.75">
      <c r="A87" s="2607"/>
      <c r="B87" s="595" t="s">
        <v>1870</v>
      </c>
      <c r="C87" s="1472"/>
      <c r="D87" s="1473"/>
      <c r="E87" s="596" t="e">
        <f t="shared" si="76"/>
        <v>#DIV/0!</v>
      </c>
      <c r="F87" s="1472"/>
      <c r="G87" s="1473"/>
      <c r="H87" s="11" t="e">
        <f t="shared" si="81"/>
        <v>#DIV/0!</v>
      </c>
      <c r="I87" s="597" t="e">
        <f t="shared" si="78"/>
        <v>#DIV/0!</v>
      </c>
      <c r="J87" s="598"/>
      <c r="L87" s="1484">
        <f t="shared" si="79"/>
        <v>0</v>
      </c>
      <c r="M87" s="1490" t="e">
        <f t="shared" si="80"/>
        <v>#DIV/0!</v>
      </c>
    </row>
    <row r="88" spans="1:13" ht="12.75">
      <c r="A88" s="2607"/>
      <c r="B88" s="595" t="s">
        <v>1871</v>
      </c>
      <c r="C88" s="1472"/>
      <c r="D88" s="1473"/>
      <c r="E88" s="596" t="e">
        <f t="shared" si="76"/>
        <v>#DIV/0!</v>
      </c>
      <c r="F88" s="1472"/>
      <c r="G88" s="1473"/>
      <c r="H88" s="11" t="e">
        <f t="shared" si="81"/>
        <v>#DIV/0!</v>
      </c>
      <c r="I88" s="597" t="e">
        <f t="shared" si="78"/>
        <v>#DIV/0!</v>
      </c>
      <c r="J88" s="598"/>
      <c r="L88" s="1484">
        <f t="shared" si="79"/>
        <v>0</v>
      </c>
      <c r="M88" s="1490" t="e">
        <f t="shared" si="80"/>
        <v>#DIV/0!</v>
      </c>
    </row>
    <row r="89" spans="1:13" ht="12.75">
      <c r="A89" s="2607"/>
      <c r="B89" s="595" t="s">
        <v>1872</v>
      </c>
      <c r="C89" s="1472"/>
      <c r="D89" s="1473"/>
      <c r="E89" s="596" t="e">
        <f t="shared" si="76"/>
        <v>#DIV/0!</v>
      </c>
      <c r="F89" s="1472"/>
      <c r="G89" s="1473"/>
      <c r="H89" s="11" t="e">
        <f t="shared" si="81"/>
        <v>#DIV/0!</v>
      </c>
      <c r="I89" s="597" t="e">
        <f t="shared" si="78"/>
        <v>#DIV/0!</v>
      </c>
      <c r="J89" s="598"/>
      <c r="L89" s="1484">
        <f t="shared" si="79"/>
        <v>0</v>
      </c>
      <c r="M89" s="1490" t="e">
        <f t="shared" si="80"/>
        <v>#DIV/0!</v>
      </c>
    </row>
    <row r="90" spans="1:13" ht="12.75">
      <c r="A90" s="2607"/>
      <c r="B90" s="595" t="s">
        <v>1873</v>
      </c>
      <c r="C90" s="1472"/>
      <c r="D90" s="1473"/>
      <c r="E90" s="596" t="e">
        <f t="shared" si="76"/>
        <v>#DIV/0!</v>
      </c>
      <c r="F90" s="1472"/>
      <c r="G90" s="1473"/>
      <c r="H90" s="11" t="e">
        <f t="shared" si="81"/>
        <v>#DIV/0!</v>
      </c>
      <c r="I90" s="597" t="e">
        <f t="shared" si="78"/>
        <v>#DIV/0!</v>
      </c>
      <c r="J90" s="598"/>
      <c r="L90" s="1484">
        <f t="shared" si="79"/>
        <v>0</v>
      </c>
      <c r="M90" s="1490" t="e">
        <f t="shared" si="80"/>
        <v>#DIV/0!</v>
      </c>
    </row>
    <row r="91" spans="1:13" ht="12.75">
      <c r="A91" s="2607"/>
      <c r="B91" s="595" t="s">
        <v>1874</v>
      </c>
      <c r="C91" s="1472"/>
      <c r="D91" s="1473"/>
      <c r="E91" s="596" t="e">
        <f t="shared" si="76"/>
        <v>#DIV/0!</v>
      </c>
      <c r="F91" s="1472"/>
      <c r="G91" s="1473"/>
      <c r="H91" s="11" t="e">
        <f t="shared" si="81"/>
        <v>#DIV/0!</v>
      </c>
      <c r="I91" s="597" t="e">
        <f t="shared" si="78"/>
        <v>#DIV/0!</v>
      </c>
      <c r="J91" s="598"/>
      <c r="L91" s="1484">
        <f t="shared" si="79"/>
        <v>0</v>
      </c>
      <c r="M91" s="1490" t="e">
        <f t="shared" si="80"/>
        <v>#DIV/0!</v>
      </c>
    </row>
    <row r="92" spans="1:13" ht="12.75">
      <c r="A92" s="2607"/>
      <c r="B92" s="595" t="s">
        <v>1875</v>
      </c>
      <c r="C92" s="1472"/>
      <c r="D92" s="1473"/>
      <c r="E92" s="596" t="e">
        <f t="shared" si="76"/>
        <v>#DIV/0!</v>
      </c>
      <c r="F92" s="1472"/>
      <c r="G92" s="1473"/>
      <c r="H92" s="11" t="e">
        <f t="shared" si="81"/>
        <v>#DIV/0!</v>
      </c>
      <c r="I92" s="597" t="e">
        <f t="shared" si="78"/>
        <v>#DIV/0!</v>
      </c>
      <c r="J92" s="598"/>
      <c r="L92" s="1484">
        <f t="shared" si="79"/>
        <v>0</v>
      </c>
      <c r="M92" s="1490" t="e">
        <f t="shared" si="80"/>
        <v>#DIV/0!</v>
      </c>
    </row>
    <row r="93" spans="1:13" ht="12" customHeight="1">
      <c r="A93" s="2608"/>
      <c r="B93" s="599" t="s">
        <v>24</v>
      </c>
      <c r="C93" s="1474">
        <f>SUM(C58:C92)</f>
        <v>0</v>
      </c>
      <c r="D93" s="1475">
        <f>SUM(D58:D92)</f>
        <v>0</v>
      </c>
      <c r="E93" s="600" t="e">
        <f t="shared" si="76"/>
        <v>#DIV/0!</v>
      </c>
      <c r="F93" s="1474">
        <f>SUM(F58:F92)</f>
        <v>0</v>
      </c>
      <c r="G93" s="1475">
        <f>SUM(G58:G92)</f>
        <v>0</v>
      </c>
      <c r="H93" s="601" t="e">
        <f>G93/F93</f>
        <v>#DIV/0!</v>
      </c>
      <c r="I93" s="602" t="e">
        <f t="shared" si="78"/>
        <v>#DIV/0!</v>
      </c>
      <c r="J93" s="603"/>
    </row>
    <row r="94" spans="1:13" ht="12" customHeight="1">
      <c r="A94" s="2613" t="s">
        <v>25</v>
      </c>
      <c r="B94" s="2614"/>
      <c r="C94" s="1472"/>
      <c r="D94" s="1473"/>
      <c r="E94" s="596" t="e">
        <f>D94/C94</f>
        <v>#DIV/0!</v>
      </c>
      <c r="F94" s="1472"/>
      <c r="G94" s="1473"/>
      <c r="H94" s="596" t="e">
        <f>G94/F94</f>
        <v>#DIV/0!</v>
      </c>
      <c r="I94" s="597" t="e">
        <f>H94-E94</f>
        <v>#DIV/0!</v>
      </c>
      <c r="J94" s="598"/>
    </row>
    <row r="95" spans="1:13" ht="12" customHeight="1">
      <c r="A95" s="2609" t="s">
        <v>30</v>
      </c>
      <c r="B95" s="2610"/>
      <c r="C95" s="1476"/>
      <c r="D95" s="1477">
        <f>-SUM('월계획 '!H69:J69)</f>
        <v>-27910.789772727272</v>
      </c>
      <c r="E95" s="605"/>
      <c r="F95" s="1476"/>
      <c r="G95" s="1477"/>
      <c r="H95" s="605"/>
      <c r="I95" s="604"/>
      <c r="J95" s="606" t="s">
        <v>27</v>
      </c>
    </row>
    <row r="96" spans="1:13" ht="12" customHeight="1">
      <c r="A96" s="2611" t="s">
        <v>23</v>
      </c>
      <c r="B96" s="2612"/>
      <c r="C96" s="1478">
        <f>SUM(C93:C95)</f>
        <v>0</v>
      </c>
      <c r="D96" s="1479">
        <f>SUM(D93:D95)</f>
        <v>-27910.789772727272</v>
      </c>
      <c r="E96" s="607" t="e">
        <f>D96/C96</f>
        <v>#DIV/0!</v>
      </c>
      <c r="F96" s="1478">
        <f>SUM(F93:F95)</f>
        <v>0</v>
      </c>
      <c r="G96" s="1479">
        <f>SUM(G93:G95)</f>
        <v>0</v>
      </c>
      <c r="H96" s="608" t="e">
        <f>G96/F96</f>
        <v>#DIV/0!</v>
      </c>
      <c r="I96" s="609" t="e">
        <f>H96-E96</f>
        <v>#DIV/0!</v>
      </c>
      <c r="J96" s="610"/>
    </row>
  </sheetData>
  <mergeCells count="16">
    <mergeCell ref="A94:B94"/>
    <mergeCell ref="A95:B95"/>
    <mergeCell ref="A96:B96"/>
    <mergeCell ref="A56:B57"/>
    <mergeCell ref="C56:E56"/>
    <mergeCell ref="F56:H56"/>
    <mergeCell ref="I56:J56"/>
    <mergeCell ref="A58:A93"/>
    <mergeCell ref="F3:H3"/>
    <mergeCell ref="I3:J3"/>
    <mergeCell ref="A42:B42"/>
    <mergeCell ref="A43:B43"/>
    <mergeCell ref="A5:A40"/>
    <mergeCell ref="A41:B41"/>
    <mergeCell ref="A3:B4"/>
    <mergeCell ref="C3:E3"/>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WWH85"/>
  <sheetViews>
    <sheetView showGridLines="0" topLeftCell="A31" zoomScale="115" zoomScaleNormal="115" workbookViewId="0">
      <selection activeCell="C16" sqref="C16"/>
    </sheetView>
  </sheetViews>
  <sheetFormatPr defaultRowHeight="12"/>
  <cols>
    <col min="1" max="1" width="4.875" style="539" customWidth="1"/>
    <col min="2" max="2" width="11" style="539" customWidth="1"/>
    <col min="3" max="3" width="13.875" style="540" customWidth="1"/>
    <col min="4" max="4" width="8.625" style="541" customWidth="1"/>
    <col min="5" max="5" width="13.875" style="541" customWidth="1"/>
    <col min="6" max="6" width="8.625" style="541" customWidth="1"/>
    <col min="7" max="7" width="13.875" style="541" customWidth="1"/>
    <col min="8" max="8" width="8.625" style="540" customWidth="1"/>
    <col min="9" max="9" width="45.375" style="541" customWidth="1"/>
    <col min="10" max="10" width="10.625" style="540" customWidth="1"/>
    <col min="11" max="22" width="11" style="540" customWidth="1"/>
    <col min="23" max="23" width="9" style="539"/>
    <col min="24" max="24" width="12.1875" style="539" bestFit="1" customWidth="1"/>
    <col min="25" max="25" width="10.875" style="539" bestFit="1" customWidth="1"/>
    <col min="26" max="26" width="9" style="539"/>
    <col min="27" max="27" width="11.375" style="539" customWidth="1"/>
    <col min="28" max="35" width="9" style="539"/>
    <col min="36" max="36" width="13.6875" style="539" bestFit="1" customWidth="1"/>
    <col min="37" max="256" width="9" style="539"/>
    <col min="257" max="257" width="3.6875" style="539" customWidth="1"/>
    <col min="258" max="258" width="11" style="539" customWidth="1"/>
    <col min="259" max="259" width="10.875" style="539" customWidth="1"/>
    <col min="260" max="260" width="6.375" style="539" customWidth="1"/>
    <col min="261" max="261" width="10.875" style="539" customWidth="1"/>
    <col min="262" max="262" width="6.375" style="539" customWidth="1"/>
    <col min="263" max="263" width="10.875" style="539" customWidth="1"/>
    <col min="264" max="264" width="7.375" style="539" bestFit="1" customWidth="1"/>
    <col min="265" max="265" width="46.1875" style="539" customWidth="1"/>
    <col min="266" max="266" width="10.625" style="539" customWidth="1"/>
    <col min="267" max="278" width="9.625" style="539" customWidth="1"/>
    <col min="279" max="280" width="9" style="539"/>
    <col min="281" max="281" width="10.875" style="539" bestFit="1" customWidth="1"/>
    <col min="282" max="512" width="9" style="539"/>
    <col min="513" max="513" width="3.6875" style="539" customWidth="1"/>
    <col min="514" max="514" width="11" style="539" customWidth="1"/>
    <col min="515" max="515" width="10.875" style="539" customWidth="1"/>
    <col min="516" max="516" width="6.375" style="539" customWidth="1"/>
    <col min="517" max="517" width="10.875" style="539" customWidth="1"/>
    <col min="518" max="518" width="6.375" style="539" customWidth="1"/>
    <col min="519" max="519" width="10.875" style="539" customWidth="1"/>
    <col min="520" max="520" width="7.375" style="539" bestFit="1" customWidth="1"/>
    <col min="521" max="521" width="46.1875" style="539" customWidth="1"/>
    <col min="522" max="522" width="10.625" style="539" customWidth="1"/>
    <col min="523" max="534" width="9.625" style="539" customWidth="1"/>
    <col min="535" max="536" width="9" style="539"/>
    <col min="537" max="537" width="10.875" style="539" bestFit="1" customWidth="1"/>
    <col min="538" max="768" width="9" style="539"/>
    <col min="769" max="769" width="3.6875" style="539" customWidth="1"/>
    <col min="770" max="770" width="11" style="539" customWidth="1"/>
    <col min="771" max="771" width="10.875" style="539" customWidth="1"/>
    <col min="772" max="772" width="6.375" style="539" customWidth="1"/>
    <col min="773" max="773" width="10.875" style="539" customWidth="1"/>
    <col min="774" max="774" width="6.375" style="539" customWidth="1"/>
    <col min="775" max="775" width="10.875" style="539" customWidth="1"/>
    <col min="776" max="776" width="7.375" style="539" bestFit="1" customWidth="1"/>
    <col min="777" max="777" width="46.1875" style="539" customWidth="1"/>
    <col min="778" max="778" width="10.625" style="539" customWidth="1"/>
    <col min="779" max="790" width="9.625" style="539" customWidth="1"/>
    <col min="791" max="792" width="9" style="539"/>
    <col min="793" max="793" width="10.875" style="539" bestFit="1" customWidth="1"/>
    <col min="794" max="1024" width="9" style="539"/>
    <col min="1025" max="1025" width="3.6875" style="539" customWidth="1"/>
    <col min="1026" max="1026" width="11" style="539" customWidth="1"/>
    <col min="1027" max="1027" width="10.875" style="539" customWidth="1"/>
    <col min="1028" max="1028" width="6.375" style="539" customWidth="1"/>
    <col min="1029" max="1029" width="10.875" style="539" customWidth="1"/>
    <col min="1030" max="1030" width="6.375" style="539" customWidth="1"/>
    <col min="1031" max="1031" width="10.875" style="539" customWidth="1"/>
    <col min="1032" max="1032" width="7.375" style="539" bestFit="1" customWidth="1"/>
    <col min="1033" max="1033" width="46.1875" style="539" customWidth="1"/>
    <col min="1034" max="1034" width="10.625" style="539" customWidth="1"/>
    <col min="1035" max="1046" width="9.625" style="539" customWidth="1"/>
    <col min="1047" max="1048" width="9" style="539"/>
    <col min="1049" max="1049" width="10.875" style="539" bestFit="1" customWidth="1"/>
    <col min="1050" max="1280" width="9" style="539"/>
    <col min="1281" max="1281" width="3.6875" style="539" customWidth="1"/>
    <col min="1282" max="1282" width="11" style="539" customWidth="1"/>
    <col min="1283" max="1283" width="10.875" style="539" customWidth="1"/>
    <col min="1284" max="1284" width="6.375" style="539" customWidth="1"/>
    <col min="1285" max="1285" width="10.875" style="539" customWidth="1"/>
    <col min="1286" max="1286" width="6.375" style="539" customWidth="1"/>
    <col min="1287" max="1287" width="10.875" style="539" customWidth="1"/>
    <col min="1288" max="1288" width="7.375" style="539" bestFit="1" customWidth="1"/>
    <col min="1289" max="1289" width="46.1875" style="539" customWidth="1"/>
    <col min="1290" max="1290" width="10.625" style="539" customWidth="1"/>
    <col min="1291" max="1302" width="9.625" style="539" customWidth="1"/>
    <col min="1303" max="1304" width="9" style="539"/>
    <col min="1305" max="1305" width="10.875" style="539" bestFit="1" customWidth="1"/>
    <col min="1306" max="1536" width="9" style="539"/>
    <col min="1537" max="1537" width="3.6875" style="539" customWidth="1"/>
    <col min="1538" max="1538" width="11" style="539" customWidth="1"/>
    <col min="1539" max="1539" width="10.875" style="539" customWidth="1"/>
    <col min="1540" max="1540" width="6.375" style="539" customWidth="1"/>
    <col min="1541" max="1541" width="10.875" style="539" customWidth="1"/>
    <col min="1542" max="1542" width="6.375" style="539" customWidth="1"/>
    <col min="1543" max="1543" width="10.875" style="539" customWidth="1"/>
    <col min="1544" max="1544" width="7.375" style="539" bestFit="1" customWidth="1"/>
    <col min="1545" max="1545" width="46.1875" style="539" customWidth="1"/>
    <col min="1546" max="1546" width="10.625" style="539" customWidth="1"/>
    <col min="1547" max="1558" width="9.625" style="539" customWidth="1"/>
    <col min="1559" max="1560" width="9" style="539"/>
    <col min="1561" max="1561" width="10.875" style="539" bestFit="1" customWidth="1"/>
    <col min="1562" max="1792" width="9" style="539"/>
    <col min="1793" max="1793" width="3.6875" style="539" customWidth="1"/>
    <col min="1794" max="1794" width="11" style="539" customWidth="1"/>
    <col min="1795" max="1795" width="10.875" style="539" customWidth="1"/>
    <col min="1796" max="1796" width="6.375" style="539" customWidth="1"/>
    <col min="1797" max="1797" width="10.875" style="539" customWidth="1"/>
    <col min="1798" max="1798" width="6.375" style="539" customWidth="1"/>
    <col min="1799" max="1799" width="10.875" style="539" customWidth="1"/>
    <col min="1800" max="1800" width="7.375" style="539" bestFit="1" customWidth="1"/>
    <col min="1801" max="1801" width="46.1875" style="539" customWidth="1"/>
    <col min="1802" max="1802" width="10.625" style="539" customWidth="1"/>
    <col min="1803" max="1814" width="9.625" style="539" customWidth="1"/>
    <col min="1815" max="1816" width="9" style="539"/>
    <col min="1817" max="1817" width="10.875" style="539" bestFit="1" customWidth="1"/>
    <col min="1818" max="2048" width="9" style="539"/>
    <col min="2049" max="2049" width="3.6875" style="539" customWidth="1"/>
    <col min="2050" max="2050" width="11" style="539" customWidth="1"/>
    <col min="2051" max="2051" width="10.875" style="539" customWidth="1"/>
    <col min="2052" max="2052" width="6.375" style="539" customWidth="1"/>
    <col min="2053" max="2053" width="10.875" style="539" customWidth="1"/>
    <col min="2054" max="2054" width="6.375" style="539" customWidth="1"/>
    <col min="2055" max="2055" width="10.875" style="539" customWidth="1"/>
    <col min="2056" max="2056" width="7.375" style="539" bestFit="1" customWidth="1"/>
    <col min="2057" max="2057" width="46.1875" style="539" customWidth="1"/>
    <col min="2058" max="2058" width="10.625" style="539" customWidth="1"/>
    <col min="2059" max="2070" width="9.625" style="539" customWidth="1"/>
    <col min="2071" max="2072" width="9" style="539"/>
    <col min="2073" max="2073" width="10.875" style="539" bestFit="1" customWidth="1"/>
    <col min="2074" max="2304" width="9" style="539"/>
    <col min="2305" max="2305" width="3.6875" style="539" customWidth="1"/>
    <col min="2306" max="2306" width="11" style="539" customWidth="1"/>
    <col min="2307" max="2307" width="10.875" style="539" customWidth="1"/>
    <col min="2308" max="2308" width="6.375" style="539" customWidth="1"/>
    <col min="2309" max="2309" width="10.875" style="539" customWidth="1"/>
    <col min="2310" max="2310" width="6.375" style="539" customWidth="1"/>
    <col min="2311" max="2311" width="10.875" style="539" customWidth="1"/>
    <col min="2312" max="2312" width="7.375" style="539" bestFit="1" customWidth="1"/>
    <col min="2313" max="2313" width="46.1875" style="539" customWidth="1"/>
    <col min="2314" max="2314" width="10.625" style="539" customWidth="1"/>
    <col min="2315" max="2326" width="9.625" style="539" customWidth="1"/>
    <col min="2327" max="2328" width="9" style="539"/>
    <col min="2329" max="2329" width="10.875" style="539" bestFit="1" customWidth="1"/>
    <col min="2330" max="2560" width="9" style="539"/>
    <col min="2561" max="2561" width="3.6875" style="539" customWidth="1"/>
    <col min="2562" max="2562" width="11" style="539" customWidth="1"/>
    <col min="2563" max="2563" width="10.875" style="539" customWidth="1"/>
    <col min="2564" max="2564" width="6.375" style="539" customWidth="1"/>
    <col min="2565" max="2565" width="10.875" style="539" customWidth="1"/>
    <col min="2566" max="2566" width="6.375" style="539" customWidth="1"/>
    <col min="2567" max="2567" width="10.875" style="539" customWidth="1"/>
    <col min="2568" max="2568" width="7.375" style="539" bestFit="1" customWidth="1"/>
    <col min="2569" max="2569" width="46.1875" style="539" customWidth="1"/>
    <col min="2570" max="2570" width="10.625" style="539" customWidth="1"/>
    <col min="2571" max="2582" width="9.625" style="539" customWidth="1"/>
    <col min="2583" max="2584" width="9" style="539"/>
    <col min="2585" max="2585" width="10.875" style="539" bestFit="1" customWidth="1"/>
    <col min="2586" max="2816" width="9" style="539"/>
    <col min="2817" max="2817" width="3.6875" style="539" customWidth="1"/>
    <col min="2818" max="2818" width="11" style="539" customWidth="1"/>
    <col min="2819" max="2819" width="10.875" style="539" customWidth="1"/>
    <col min="2820" max="2820" width="6.375" style="539" customWidth="1"/>
    <col min="2821" max="2821" width="10.875" style="539" customWidth="1"/>
    <col min="2822" max="2822" width="6.375" style="539" customWidth="1"/>
    <col min="2823" max="2823" width="10.875" style="539" customWidth="1"/>
    <col min="2824" max="2824" width="7.375" style="539" bestFit="1" customWidth="1"/>
    <col min="2825" max="2825" width="46.1875" style="539" customWidth="1"/>
    <col min="2826" max="2826" width="10.625" style="539" customWidth="1"/>
    <col min="2827" max="2838" width="9.625" style="539" customWidth="1"/>
    <col min="2839" max="2840" width="9" style="539"/>
    <col min="2841" max="2841" width="10.875" style="539" bestFit="1" customWidth="1"/>
    <col min="2842" max="3072" width="9" style="539"/>
    <col min="3073" max="3073" width="3.6875" style="539" customWidth="1"/>
    <col min="3074" max="3074" width="11" style="539" customWidth="1"/>
    <col min="3075" max="3075" width="10.875" style="539" customWidth="1"/>
    <col min="3076" max="3076" width="6.375" style="539" customWidth="1"/>
    <col min="3077" max="3077" width="10.875" style="539" customWidth="1"/>
    <col min="3078" max="3078" width="6.375" style="539" customWidth="1"/>
    <col min="3079" max="3079" width="10.875" style="539" customWidth="1"/>
    <col min="3080" max="3080" width="7.375" style="539" bestFit="1" customWidth="1"/>
    <col min="3081" max="3081" width="46.1875" style="539" customWidth="1"/>
    <col min="3082" max="3082" width="10.625" style="539" customWidth="1"/>
    <col min="3083" max="3094" width="9.625" style="539" customWidth="1"/>
    <col min="3095" max="3096" width="9" style="539"/>
    <col min="3097" max="3097" width="10.875" style="539" bestFit="1" customWidth="1"/>
    <col min="3098" max="3328" width="9" style="539"/>
    <col min="3329" max="3329" width="3.6875" style="539" customWidth="1"/>
    <col min="3330" max="3330" width="11" style="539" customWidth="1"/>
    <col min="3331" max="3331" width="10.875" style="539" customWidth="1"/>
    <col min="3332" max="3332" width="6.375" style="539" customWidth="1"/>
    <col min="3333" max="3333" width="10.875" style="539" customWidth="1"/>
    <col min="3334" max="3334" width="6.375" style="539" customWidth="1"/>
    <col min="3335" max="3335" width="10.875" style="539" customWidth="1"/>
    <col min="3336" max="3336" width="7.375" style="539" bestFit="1" customWidth="1"/>
    <col min="3337" max="3337" width="46.1875" style="539" customWidth="1"/>
    <col min="3338" max="3338" width="10.625" style="539" customWidth="1"/>
    <col min="3339" max="3350" width="9.625" style="539" customWidth="1"/>
    <col min="3351" max="3352" width="9" style="539"/>
    <col min="3353" max="3353" width="10.875" style="539" bestFit="1" customWidth="1"/>
    <col min="3354" max="3584" width="9" style="539"/>
    <col min="3585" max="3585" width="3.6875" style="539" customWidth="1"/>
    <col min="3586" max="3586" width="11" style="539" customWidth="1"/>
    <col min="3587" max="3587" width="10.875" style="539" customWidth="1"/>
    <col min="3588" max="3588" width="6.375" style="539" customWidth="1"/>
    <col min="3589" max="3589" width="10.875" style="539" customWidth="1"/>
    <col min="3590" max="3590" width="6.375" style="539" customWidth="1"/>
    <col min="3591" max="3591" width="10.875" style="539" customWidth="1"/>
    <col min="3592" max="3592" width="7.375" style="539" bestFit="1" customWidth="1"/>
    <col min="3593" max="3593" width="46.1875" style="539" customWidth="1"/>
    <col min="3594" max="3594" width="10.625" style="539" customWidth="1"/>
    <col min="3595" max="3606" width="9.625" style="539" customWidth="1"/>
    <col min="3607" max="3608" width="9" style="539"/>
    <col min="3609" max="3609" width="10.875" style="539" bestFit="1" customWidth="1"/>
    <col min="3610" max="3840" width="9" style="539"/>
    <col min="3841" max="3841" width="3.6875" style="539" customWidth="1"/>
    <col min="3842" max="3842" width="11" style="539" customWidth="1"/>
    <col min="3843" max="3843" width="10.875" style="539" customWidth="1"/>
    <col min="3844" max="3844" width="6.375" style="539" customWidth="1"/>
    <col min="3845" max="3845" width="10.875" style="539" customWidth="1"/>
    <col min="3846" max="3846" width="6.375" style="539" customWidth="1"/>
    <col min="3847" max="3847" width="10.875" style="539" customWidth="1"/>
    <col min="3848" max="3848" width="7.375" style="539" bestFit="1" customWidth="1"/>
    <col min="3849" max="3849" width="46.1875" style="539" customWidth="1"/>
    <col min="3850" max="3850" width="10.625" style="539" customWidth="1"/>
    <col min="3851" max="3862" width="9.625" style="539" customWidth="1"/>
    <col min="3863" max="3864" width="9" style="539"/>
    <col min="3865" max="3865" width="10.875" style="539" bestFit="1" customWidth="1"/>
    <col min="3866" max="4096" width="9" style="539"/>
    <col min="4097" max="4097" width="3.6875" style="539" customWidth="1"/>
    <col min="4098" max="4098" width="11" style="539" customWidth="1"/>
    <col min="4099" max="4099" width="10.875" style="539" customWidth="1"/>
    <col min="4100" max="4100" width="6.375" style="539" customWidth="1"/>
    <col min="4101" max="4101" width="10.875" style="539" customWidth="1"/>
    <col min="4102" max="4102" width="6.375" style="539" customWidth="1"/>
    <col min="4103" max="4103" width="10.875" style="539" customWidth="1"/>
    <col min="4104" max="4104" width="7.375" style="539" bestFit="1" customWidth="1"/>
    <col min="4105" max="4105" width="46.1875" style="539" customWidth="1"/>
    <col min="4106" max="4106" width="10.625" style="539" customWidth="1"/>
    <col min="4107" max="4118" width="9.625" style="539" customWidth="1"/>
    <col min="4119" max="4120" width="9" style="539"/>
    <col min="4121" max="4121" width="10.875" style="539" bestFit="1" customWidth="1"/>
    <col min="4122" max="4352" width="9" style="539"/>
    <col min="4353" max="4353" width="3.6875" style="539" customWidth="1"/>
    <col min="4354" max="4354" width="11" style="539" customWidth="1"/>
    <col min="4355" max="4355" width="10.875" style="539" customWidth="1"/>
    <col min="4356" max="4356" width="6.375" style="539" customWidth="1"/>
    <col min="4357" max="4357" width="10.875" style="539" customWidth="1"/>
    <col min="4358" max="4358" width="6.375" style="539" customWidth="1"/>
    <col min="4359" max="4359" width="10.875" style="539" customWidth="1"/>
    <col min="4360" max="4360" width="7.375" style="539" bestFit="1" customWidth="1"/>
    <col min="4361" max="4361" width="46.1875" style="539" customWidth="1"/>
    <col min="4362" max="4362" width="10.625" style="539" customWidth="1"/>
    <col min="4363" max="4374" width="9.625" style="539" customWidth="1"/>
    <col min="4375" max="4376" width="9" style="539"/>
    <col min="4377" max="4377" width="10.875" style="539" bestFit="1" customWidth="1"/>
    <col min="4378" max="4608" width="9" style="539"/>
    <col min="4609" max="4609" width="3.6875" style="539" customWidth="1"/>
    <col min="4610" max="4610" width="11" style="539" customWidth="1"/>
    <col min="4611" max="4611" width="10.875" style="539" customWidth="1"/>
    <col min="4612" max="4612" width="6.375" style="539" customWidth="1"/>
    <col min="4613" max="4613" width="10.875" style="539" customWidth="1"/>
    <col min="4614" max="4614" width="6.375" style="539" customWidth="1"/>
    <col min="4615" max="4615" width="10.875" style="539" customWidth="1"/>
    <col min="4616" max="4616" width="7.375" style="539" bestFit="1" customWidth="1"/>
    <col min="4617" max="4617" width="46.1875" style="539" customWidth="1"/>
    <col min="4618" max="4618" width="10.625" style="539" customWidth="1"/>
    <col min="4619" max="4630" width="9.625" style="539" customWidth="1"/>
    <col min="4631" max="4632" width="9" style="539"/>
    <col min="4633" max="4633" width="10.875" style="539" bestFit="1" customWidth="1"/>
    <col min="4634" max="4864" width="9" style="539"/>
    <col min="4865" max="4865" width="3.6875" style="539" customWidth="1"/>
    <col min="4866" max="4866" width="11" style="539" customWidth="1"/>
    <col min="4867" max="4867" width="10.875" style="539" customWidth="1"/>
    <col min="4868" max="4868" width="6.375" style="539" customWidth="1"/>
    <col min="4869" max="4869" width="10.875" style="539" customWidth="1"/>
    <col min="4870" max="4870" width="6.375" style="539" customWidth="1"/>
    <col min="4871" max="4871" width="10.875" style="539" customWidth="1"/>
    <col min="4872" max="4872" width="7.375" style="539" bestFit="1" customWidth="1"/>
    <col min="4873" max="4873" width="46.1875" style="539" customWidth="1"/>
    <col min="4874" max="4874" width="10.625" style="539" customWidth="1"/>
    <col min="4875" max="4886" width="9.625" style="539" customWidth="1"/>
    <col min="4887" max="4888" width="9" style="539"/>
    <col min="4889" max="4889" width="10.875" style="539" bestFit="1" customWidth="1"/>
    <col min="4890" max="5120" width="9" style="539"/>
    <col min="5121" max="5121" width="3.6875" style="539" customWidth="1"/>
    <col min="5122" max="5122" width="11" style="539" customWidth="1"/>
    <col min="5123" max="5123" width="10.875" style="539" customWidth="1"/>
    <col min="5124" max="5124" width="6.375" style="539" customWidth="1"/>
    <col min="5125" max="5125" width="10.875" style="539" customWidth="1"/>
    <col min="5126" max="5126" width="6.375" style="539" customWidth="1"/>
    <col min="5127" max="5127" width="10.875" style="539" customWidth="1"/>
    <col min="5128" max="5128" width="7.375" style="539" bestFit="1" customWidth="1"/>
    <col min="5129" max="5129" width="46.1875" style="539" customWidth="1"/>
    <col min="5130" max="5130" width="10.625" style="539" customWidth="1"/>
    <col min="5131" max="5142" width="9.625" style="539" customWidth="1"/>
    <col min="5143" max="5144" width="9" style="539"/>
    <col min="5145" max="5145" width="10.875" style="539" bestFit="1" customWidth="1"/>
    <col min="5146" max="5376" width="9" style="539"/>
    <col min="5377" max="5377" width="3.6875" style="539" customWidth="1"/>
    <col min="5378" max="5378" width="11" style="539" customWidth="1"/>
    <col min="5379" max="5379" width="10.875" style="539" customWidth="1"/>
    <col min="5380" max="5380" width="6.375" style="539" customWidth="1"/>
    <col min="5381" max="5381" width="10.875" style="539" customWidth="1"/>
    <col min="5382" max="5382" width="6.375" style="539" customWidth="1"/>
    <col min="5383" max="5383" width="10.875" style="539" customWidth="1"/>
    <col min="5384" max="5384" width="7.375" style="539" bestFit="1" customWidth="1"/>
    <col min="5385" max="5385" width="46.1875" style="539" customWidth="1"/>
    <col min="5386" max="5386" width="10.625" style="539" customWidth="1"/>
    <col min="5387" max="5398" width="9.625" style="539" customWidth="1"/>
    <col min="5399" max="5400" width="9" style="539"/>
    <col min="5401" max="5401" width="10.875" style="539" bestFit="1" customWidth="1"/>
    <col min="5402" max="5632" width="9" style="539"/>
    <col min="5633" max="5633" width="3.6875" style="539" customWidth="1"/>
    <col min="5634" max="5634" width="11" style="539" customWidth="1"/>
    <col min="5635" max="5635" width="10.875" style="539" customWidth="1"/>
    <col min="5636" max="5636" width="6.375" style="539" customWidth="1"/>
    <col min="5637" max="5637" width="10.875" style="539" customWidth="1"/>
    <col min="5638" max="5638" width="6.375" style="539" customWidth="1"/>
    <col min="5639" max="5639" width="10.875" style="539" customWidth="1"/>
    <col min="5640" max="5640" width="7.375" style="539" bestFit="1" customWidth="1"/>
    <col min="5641" max="5641" width="46.1875" style="539" customWidth="1"/>
    <col min="5642" max="5642" width="10.625" style="539" customWidth="1"/>
    <col min="5643" max="5654" width="9.625" style="539" customWidth="1"/>
    <col min="5655" max="5656" width="9" style="539"/>
    <col min="5657" max="5657" width="10.875" style="539" bestFit="1" customWidth="1"/>
    <col min="5658" max="5888" width="9" style="539"/>
    <col min="5889" max="5889" width="3.6875" style="539" customWidth="1"/>
    <col min="5890" max="5890" width="11" style="539" customWidth="1"/>
    <col min="5891" max="5891" width="10.875" style="539" customWidth="1"/>
    <col min="5892" max="5892" width="6.375" style="539" customWidth="1"/>
    <col min="5893" max="5893" width="10.875" style="539" customWidth="1"/>
    <col min="5894" max="5894" width="6.375" style="539" customWidth="1"/>
    <col min="5895" max="5895" width="10.875" style="539" customWidth="1"/>
    <col min="5896" max="5896" width="7.375" style="539" bestFit="1" customWidth="1"/>
    <col min="5897" max="5897" width="46.1875" style="539" customWidth="1"/>
    <col min="5898" max="5898" width="10.625" style="539" customWidth="1"/>
    <col min="5899" max="5910" width="9.625" style="539" customWidth="1"/>
    <col min="5911" max="5912" width="9" style="539"/>
    <col min="5913" max="5913" width="10.875" style="539" bestFit="1" customWidth="1"/>
    <col min="5914" max="6144" width="9" style="539"/>
    <col min="6145" max="6145" width="3.6875" style="539" customWidth="1"/>
    <col min="6146" max="6146" width="11" style="539" customWidth="1"/>
    <col min="6147" max="6147" width="10.875" style="539" customWidth="1"/>
    <col min="6148" max="6148" width="6.375" style="539" customWidth="1"/>
    <col min="6149" max="6149" width="10.875" style="539" customWidth="1"/>
    <col min="6150" max="6150" width="6.375" style="539" customWidth="1"/>
    <col min="6151" max="6151" width="10.875" style="539" customWidth="1"/>
    <col min="6152" max="6152" width="7.375" style="539" bestFit="1" customWidth="1"/>
    <col min="6153" max="6153" width="46.1875" style="539" customWidth="1"/>
    <col min="6154" max="6154" width="10.625" style="539" customWidth="1"/>
    <col min="6155" max="6166" width="9.625" style="539" customWidth="1"/>
    <col min="6167" max="6168" width="9" style="539"/>
    <col min="6169" max="6169" width="10.875" style="539" bestFit="1" customWidth="1"/>
    <col min="6170" max="6400" width="9" style="539"/>
    <col min="6401" max="6401" width="3.6875" style="539" customWidth="1"/>
    <col min="6402" max="6402" width="11" style="539" customWidth="1"/>
    <col min="6403" max="6403" width="10.875" style="539" customWidth="1"/>
    <col min="6404" max="6404" width="6.375" style="539" customWidth="1"/>
    <col min="6405" max="6405" width="10.875" style="539" customWidth="1"/>
    <col min="6406" max="6406" width="6.375" style="539" customWidth="1"/>
    <col min="6407" max="6407" width="10.875" style="539" customWidth="1"/>
    <col min="6408" max="6408" width="7.375" style="539" bestFit="1" customWidth="1"/>
    <col min="6409" max="6409" width="46.1875" style="539" customWidth="1"/>
    <col min="6410" max="6410" width="10.625" style="539" customWidth="1"/>
    <col min="6411" max="6422" width="9.625" style="539" customWidth="1"/>
    <col min="6423" max="6424" width="9" style="539"/>
    <col min="6425" max="6425" width="10.875" style="539" bestFit="1" customWidth="1"/>
    <col min="6426" max="6656" width="9" style="539"/>
    <col min="6657" max="6657" width="3.6875" style="539" customWidth="1"/>
    <col min="6658" max="6658" width="11" style="539" customWidth="1"/>
    <col min="6659" max="6659" width="10.875" style="539" customWidth="1"/>
    <col min="6660" max="6660" width="6.375" style="539" customWidth="1"/>
    <col min="6661" max="6661" width="10.875" style="539" customWidth="1"/>
    <col min="6662" max="6662" width="6.375" style="539" customWidth="1"/>
    <col min="6663" max="6663" width="10.875" style="539" customWidth="1"/>
    <col min="6664" max="6664" width="7.375" style="539" bestFit="1" customWidth="1"/>
    <col min="6665" max="6665" width="46.1875" style="539" customWidth="1"/>
    <col min="6666" max="6666" width="10.625" style="539" customWidth="1"/>
    <col min="6667" max="6678" width="9.625" style="539" customWidth="1"/>
    <col min="6679" max="6680" width="9" style="539"/>
    <col min="6681" max="6681" width="10.875" style="539" bestFit="1" customWidth="1"/>
    <col min="6682" max="6912" width="9" style="539"/>
    <col min="6913" max="6913" width="3.6875" style="539" customWidth="1"/>
    <col min="6914" max="6914" width="11" style="539" customWidth="1"/>
    <col min="6915" max="6915" width="10.875" style="539" customWidth="1"/>
    <col min="6916" max="6916" width="6.375" style="539" customWidth="1"/>
    <col min="6917" max="6917" width="10.875" style="539" customWidth="1"/>
    <col min="6918" max="6918" width="6.375" style="539" customWidth="1"/>
    <col min="6919" max="6919" width="10.875" style="539" customWidth="1"/>
    <col min="6920" max="6920" width="7.375" style="539" bestFit="1" customWidth="1"/>
    <col min="6921" max="6921" width="46.1875" style="539" customWidth="1"/>
    <col min="6922" max="6922" width="10.625" style="539" customWidth="1"/>
    <col min="6923" max="6934" width="9.625" style="539" customWidth="1"/>
    <col min="6935" max="6936" width="9" style="539"/>
    <col min="6937" max="6937" width="10.875" style="539" bestFit="1" customWidth="1"/>
    <col min="6938" max="7168" width="9" style="539"/>
    <col min="7169" max="7169" width="3.6875" style="539" customWidth="1"/>
    <col min="7170" max="7170" width="11" style="539" customWidth="1"/>
    <col min="7171" max="7171" width="10.875" style="539" customWidth="1"/>
    <col min="7172" max="7172" width="6.375" style="539" customWidth="1"/>
    <col min="7173" max="7173" width="10.875" style="539" customWidth="1"/>
    <col min="7174" max="7174" width="6.375" style="539" customWidth="1"/>
    <col min="7175" max="7175" width="10.875" style="539" customWidth="1"/>
    <col min="7176" max="7176" width="7.375" style="539" bestFit="1" customWidth="1"/>
    <col min="7177" max="7177" width="46.1875" style="539" customWidth="1"/>
    <col min="7178" max="7178" width="10.625" style="539" customWidth="1"/>
    <col min="7179" max="7190" width="9.625" style="539" customWidth="1"/>
    <col min="7191" max="7192" width="9" style="539"/>
    <col min="7193" max="7193" width="10.875" style="539" bestFit="1" customWidth="1"/>
    <col min="7194" max="7424" width="9" style="539"/>
    <col min="7425" max="7425" width="3.6875" style="539" customWidth="1"/>
    <col min="7426" max="7426" width="11" style="539" customWidth="1"/>
    <col min="7427" max="7427" width="10.875" style="539" customWidth="1"/>
    <col min="7428" max="7428" width="6.375" style="539" customWidth="1"/>
    <col min="7429" max="7429" width="10.875" style="539" customWidth="1"/>
    <col min="7430" max="7430" width="6.375" style="539" customWidth="1"/>
    <col min="7431" max="7431" width="10.875" style="539" customWidth="1"/>
    <col min="7432" max="7432" width="7.375" style="539" bestFit="1" customWidth="1"/>
    <col min="7433" max="7433" width="46.1875" style="539" customWidth="1"/>
    <col min="7434" max="7434" width="10.625" style="539" customWidth="1"/>
    <col min="7435" max="7446" width="9.625" style="539" customWidth="1"/>
    <col min="7447" max="7448" width="9" style="539"/>
    <col min="7449" max="7449" width="10.875" style="539" bestFit="1" customWidth="1"/>
    <col min="7450" max="7680" width="9" style="539"/>
    <col min="7681" max="7681" width="3.6875" style="539" customWidth="1"/>
    <col min="7682" max="7682" width="11" style="539" customWidth="1"/>
    <col min="7683" max="7683" width="10.875" style="539" customWidth="1"/>
    <col min="7684" max="7684" width="6.375" style="539" customWidth="1"/>
    <col min="7685" max="7685" width="10.875" style="539" customWidth="1"/>
    <col min="7686" max="7686" width="6.375" style="539" customWidth="1"/>
    <col min="7687" max="7687" width="10.875" style="539" customWidth="1"/>
    <col min="7688" max="7688" width="7.375" style="539" bestFit="1" customWidth="1"/>
    <col min="7689" max="7689" width="46.1875" style="539" customWidth="1"/>
    <col min="7690" max="7690" width="10.625" style="539" customWidth="1"/>
    <col min="7691" max="7702" width="9.625" style="539" customWidth="1"/>
    <col min="7703" max="7704" width="9" style="539"/>
    <col min="7705" max="7705" width="10.875" style="539" bestFit="1" customWidth="1"/>
    <col min="7706" max="7936" width="9" style="539"/>
    <col min="7937" max="7937" width="3.6875" style="539" customWidth="1"/>
    <col min="7938" max="7938" width="11" style="539" customWidth="1"/>
    <col min="7939" max="7939" width="10.875" style="539" customWidth="1"/>
    <col min="7940" max="7940" width="6.375" style="539" customWidth="1"/>
    <col min="7941" max="7941" width="10.875" style="539" customWidth="1"/>
    <col min="7942" max="7942" width="6.375" style="539" customWidth="1"/>
    <col min="7943" max="7943" width="10.875" style="539" customWidth="1"/>
    <col min="7944" max="7944" width="7.375" style="539" bestFit="1" customWidth="1"/>
    <col min="7945" max="7945" width="46.1875" style="539" customWidth="1"/>
    <col min="7946" max="7946" width="10.625" style="539" customWidth="1"/>
    <col min="7947" max="7958" width="9.625" style="539" customWidth="1"/>
    <col min="7959" max="7960" width="9" style="539"/>
    <col min="7961" max="7961" width="10.875" style="539" bestFit="1" customWidth="1"/>
    <col min="7962" max="8192" width="9" style="539"/>
    <col min="8193" max="8193" width="3.6875" style="539" customWidth="1"/>
    <col min="8194" max="8194" width="11" style="539" customWidth="1"/>
    <col min="8195" max="8195" width="10.875" style="539" customWidth="1"/>
    <col min="8196" max="8196" width="6.375" style="539" customWidth="1"/>
    <col min="8197" max="8197" width="10.875" style="539" customWidth="1"/>
    <col min="8198" max="8198" width="6.375" style="539" customWidth="1"/>
    <col min="8199" max="8199" width="10.875" style="539" customWidth="1"/>
    <col min="8200" max="8200" width="7.375" style="539" bestFit="1" customWidth="1"/>
    <col min="8201" max="8201" width="46.1875" style="539" customWidth="1"/>
    <col min="8202" max="8202" width="10.625" style="539" customWidth="1"/>
    <col min="8203" max="8214" width="9.625" style="539" customWidth="1"/>
    <col min="8215" max="8216" width="9" style="539"/>
    <col min="8217" max="8217" width="10.875" style="539" bestFit="1" customWidth="1"/>
    <col min="8218" max="8448" width="9" style="539"/>
    <col min="8449" max="8449" width="3.6875" style="539" customWidth="1"/>
    <col min="8450" max="8450" width="11" style="539" customWidth="1"/>
    <col min="8451" max="8451" width="10.875" style="539" customWidth="1"/>
    <col min="8452" max="8452" width="6.375" style="539" customWidth="1"/>
    <col min="8453" max="8453" width="10.875" style="539" customWidth="1"/>
    <col min="8454" max="8454" width="6.375" style="539" customWidth="1"/>
    <col min="8455" max="8455" width="10.875" style="539" customWidth="1"/>
    <col min="8456" max="8456" width="7.375" style="539" bestFit="1" customWidth="1"/>
    <col min="8457" max="8457" width="46.1875" style="539" customWidth="1"/>
    <col min="8458" max="8458" width="10.625" style="539" customWidth="1"/>
    <col min="8459" max="8470" width="9.625" style="539" customWidth="1"/>
    <col min="8471" max="8472" width="9" style="539"/>
    <col min="8473" max="8473" width="10.875" style="539" bestFit="1" customWidth="1"/>
    <col min="8474" max="8704" width="9" style="539"/>
    <col min="8705" max="8705" width="3.6875" style="539" customWidth="1"/>
    <col min="8706" max="8706" width="11" style="539" customWidth="1"/>
    <col min="8707" max="8707" width="10.875" style="539" customWidth="1"/>
    <col min="8708" max="8708" width="6.375" style="539" customWidth="1"/>
    <col min="8709" max="8709" width="10.875" style="539" customWidth="1"/>
    <col min="8710" max="8710" width="6.375" style="539" customWidth="1"/>
    <col min="8711" max="8711" width="10.875" style="539" customWidth="1"/>
    <col min="8712" max="8712" width="7.375" style="539" bestFit="1" customWidth="1"/>
    <col min="8713" max="8713" width="46.1875" style="539" customWidth="1"/>
    <col min="8714" max="8714" width="10.625" style="539" customWidth="1"/>
    <col min="8715" max="8726" width="9.625" style="539" customWidth="1"/>
    <col min="8727" max="8728" width="9" style="539"/>
    <col min="8729" max="8729" width="10.875" style="539" bestFit="1" customWidth="1"/>
    <col min="8730" max="8960" width="9" style="539"/>
    <col min="8961" max="8961" width="3.6875" style="539" customWidth="1"/>
    <col min="8962" max="8962" width="11" style="539" customWidth="1"/>
    <col min="8963" max="8963" width="10.875" style="539" customWidth="1"/>
    <col min="8964" max="8964" width="6.375" style="539" customWidth="1"/>
    <col min="8965" max="8965" width="10.875" style="539" customWidth="1"/>
    <col min="8966" max="8966" width="6.375" style="539" customWidth="1"/>
    <col min="8967" max="8967" width="10.875" style="539" customWidth="1"/>
    <col min="8968" max="8968" width="7.375" style="539" bestFit="1" customWidth="1"/>
    <col min="8969" max="8969" width="46.1875" style="539" customWidth="1"/>
    <col min="8970" max="8970" width="10.625" style="539" customWidth="1"/>
    <col min="8971" max="8982" width="9.625" style="539" customWidth="1"/>
    <col min="8983" max="8984" width="9" style="539"/>
    <col min="8985" max="8985" width="10.875" style="539" bestFit="1" customWidth="1"/>
    <col min="8986" max="9216" width="9" style="539"/>
    <col min="9217" max="9217" width="3.6875" style="539" customWidth="1"/>
    <col min="9218" max="9218" width="11" style="539" customWidth="1"/>
    <col min="9219" max="9219" width="10.875" style="539" customWidth="1"/>
    <col min="9220" max="9220" width="6.375" style="539" customWidth="1"/>
    <col min="9221" max="9221" width="10.875" style="539" customWidth="1"/>
    <col min="9222" max="9222" width="6.375" style="539" customWidth="1"/>
    <col min="9223" max="9223" width="10.875" style="539" customWidth="1"/>
    <col min="9224" max="9224" width="7.375" style="539" bestFit="1" customWidth="1"/>
    <col min="9225" max="9225" width="46.1875" style="539" customWidth="1"/>
    <col min="9226" max="9226" width="10.625" style="539" customWidth="1"/>
    <col min="9227" max="9238" width="9.625" style="539" customWidth="1"/>
    <col min="9239" max="9240" width="9" style="539"/>
    <col min="9241" max="9241" width="10.875" style="539" bestFit="1" customWidth="1"/>
    <col min="9242" max="9472" width="9" style="539"/>
    <col min="9473" max="9473" width="3.6875" style="539" customWidth="1"/>
    <col min="9474" max="9474" width="11" style="539" customWidth="1"/>
    <col min="9475" max="9475" width="10.875" style="539" customWidth="1"/>
    <col min="9476" max="9476" width="6.375" style="539" customWidth="1"/>
    <col min="9477" max="9477" width="10.875" style="539" customWidth="1"/>
    <col min="9478" max="9478" width="6.375" style="539" customWidth="1"/>
    <col min="9479" max="9479" width="10.875" style="539" customWidth="1"/>
    <col min="9480" max="9480" width="7.375" style="539" bestFit="1" customWidth="1"/>
    <col min="9481" max="9481" width="46.1875" style="539" customWidth="1"/>
    <col min="9482" max="9482" width="10.625" style="539" customWidth="1"/>
    <col min="9483" max="9494" width="9.625" style="539" customWidth="1"/>
    <col min="9495" max="9496" width="9" style="539"/>
    <col min="9497" max="9497" width="10.875" style="539" bestFit="1" customWidth="1"/>
    <col min="9498" max="9728" width="9" style="539"/>
    <col min="9729" max="9729" width="3.6875" style="539" customWidth="1"/>
    <col min="9730" max="9730" width="11" style="539" customWidth="1"/>
    <col min="9731" max="9731" width="10.875" style="539" customWidth="1"/>
    <col min="9732" max="9732" width="6.375" style="539" customWidth="1"/>
    <col min="9733" max="9733" width="10.875" style="539" customWidth="1"/>
    <col min="9734" max="9734" width="6.375" style="539" customWidth="1"/>
    <col min="9735" max="9735" width="10.875" style="539" customWidth="1"/>
    <col min="9736" max="9736" width="7.375" style="539" bestFit="1" customWidth="1"/>
    <col min="9737" max="9737" width="46.1875" style="539" customWidth="1"/>
    <col min="9738" max="9738" width="10.625" style="539" customWidth="1"/>
    <col min="9739" max="9750" width="9.625" style="539" customWidth="1"/>
    <col min="9751" max="9752" width="9" style="539"/>
    <col min="9753" max="9753" width="10.875" style="539" bestFit="1" customWidth="1"/>
    <col min="9754" max="9984" width="9" style="539"/>
    <col min="9985" max="9985" width="3.6875" style="539" customWidth="1"/>
    <col min="9986" max="9986" width="11" style="539" customWidth="1"/>
    <col min="9987" max="9987" width="10.875" style="539" customWidth="1"/>
    <col min="9988" max="9988" width="6.375" style="539" customWidth="1"/>
    <col min="9989" max="9989" width="10.875" style="539" customWidth="1"/>
    <col min="9990" max="9990" width="6.375" style="539" customWidth="1"/>
    <col min="9991" max="9991" width="10.875" style="539" customWidth="1"/>
    <col min="9992" max="9992" width="7.375" style="539" bestFit="1" customWidth="1"/>
    <col min="9993" max="9993" width="46.1875" style="539" customWidth="1"/>
    <col min="9994" max="9994" width="10.625" style="539" customWidth="1"/>
    <col min="9995" max="10006" width="9.625" style="539" customWidth="1"/>
    <col min="10007" max="10008" width="9" style="539"/>
    <col min="10009" max="10009" width="10.875" style="539" bestFit="1" customWidth="1"/>
    <col min="10010" max="10240" width="9" style="539"/>
    <col min="10241" max="10241" width="3.6875" style="539" customWidth="1"/>
    <col min="10242" max="10242" width="11" style="539" customWidth="1"/>
    <col min="10243" max="10243" width="10.875" style="539" customWidth="1"/>
    <col min="10244" max="10244" width="6.375" style="539" customWidth="1"/>
    <col min="10245" max="10245" width="10.875" style="539" customWidth="1"/>
    <col min="10246" max="10246" width="6.375" style="539" customWidth="1"/>
    <col min="10247" max="10247" width="10.875" style="539" customWidth="1"/>
    <col min="10248" max="10248" width="7.375" style="539" bestFit="1" customWidth="1"/>
    <col min="10249" max="10249" width="46.1875" style="539" customWidth="1"/>
    <col min="10250" max="10250" width="10.625" style="539" customWidth="1"/>
    <col min="10251" max="10262" width="9.625" style="539" customWidth="1"/>
    <col min="10263" max="10264" width="9" style="539"/>
    <col min="10265" max="10265" width="10.875" style="539" bestFit="1" customWidth="1"/>
    <col min="10266" max="10496" width="9" style="539"/>
    <col min="10497" max="10497" width="3.6875" style="539" customWidth="1"/>
    <col min="10498" max="10498" width="11" style="539" customWidth="1"/>
    <col min="10499" max="10499" width="10.875" style="539" customWidth="1"/>
    <col min="10500" max="10500" width="6.375" style="539" customWidth="1"/>
    <col min="10501" max="10501" width="10.875" style="539" customWidth="1"/>
    <col min="10502" max="10502" width="6.375" style="539" customWidth="1"/>
    <col min="10503" max="10503" width="10.875" style="539" customWidth="1"/>
    <col min="10504" max="10504" width="7.375" style="539" bestFit="1" customWidth="1"/>
    <col min="10505" max="10505" width="46.1875" style="539" customWidth="1"/>
    <col min="10506" max="10506" width="10.625" style="539" customWidth="1"/>
    <col min="10507" max="10518" width="9.625" style="539" customWidth="1"/>
    <col min="10519" max="10520" width="9" style="539"/>
    <col min="10521" max="10521" width="10.875" style="539" bestFit="1" customWidth="1"/>
    <col min="10522" max="10752" width="9" style="539"/>
    <col min="10753" max="10753" width="3.6875" style="539" customWidth="1"/>
    <col min="10754" max="10754" width="11" style="539" customWidth="1"/>
    <col min="10755" max="10755" width="10.875" style="539" customWidth="1"/>
    <col min="10756" max="10756" width="6.375" style="539" customWidth="1"/>
    <col min="10757" max="10757" width="10.875" style="539" customWidth="1"/>
    <col min="10758" max="10758" width="6.375" style="539" customWidth="1"/>
    <col min="10759" max="10759" width="10.875" style="539" customWidth="1"/>
    <col min="10760" max="10760" width="7.375" style="539" bestFit="1" customWidth="1"/>
    <col min="10761" max="10761" width="46.1875" style="539" customWidth="1"/>
    <col min="10762" max="10762" width="10.625" style="539" customWidth="1"/>
    <col min="10763" max="10774" width="9.625" style="539" customWidth="1"/>
    <col min="10775" max="10776" width="9" style="539"/>
    <col min="10777" max="10777" width="10.875" style="539" bestFit="1" customWidth="1"/>
    <col min="10778" max="11008" width="9" style="539"/>
    <col min="11009" max="11009" width="3.6875" style="539" customWidth="1"/>
    <col min="11010" max="11010" width="11" style="539" customWidth="1"/>
    <col min="11011" max="11011" width="10.875" style="539" customWidth="1"/>
    <col min="11012" max="11012" width="6.375" style="539" customWidth="1"/>
    <col min="11013" max="11013" width="10.875" style="539" customWidth="1"/>
    <col min="11014" max="11014" width="6.375" style="539" customWidth="1"/>
    <col min="11015" max="11015" width="10.875" style="539" customWidth="1"/>
    <col min="11016" max="11016" width="7.375" style="539" bestFit="1" customWidth="1"/>
    <col min="11017" max="11017" width="46.1875" style="539" customWidth="1"/>
    <col min="11018" max="11018" width="10.625" style="539" customWidth="1"/>
    <col min="11019" max="11030" width="9.625" style="539" customWidth="1"/>
    <col min="11031" max="11032" width="9" style="539"/>
    <col min="11033" max="11033" width="10.875" style="539" bestFit="1" customWidth="1"/>
    <col min="11034" max="11264" width="9" style="539"/>
    <col min="11265" max="11265" width="3.6875" style="539" customWidth="1"/>
    <col min="11266" max="11266" width="11" style="539" customWidth="1"/>
    <col min="11267" max="11267" width="10.875" style="539" customWidth="1"/>
    <col min="11268" max="11268" width="6.375" style="539" customWidth="1"/>
    <col min="11269" max="11269" width="10.875" style="539" customWidth="1"/>
    <col min="11270" max="11270" width="6.375" style="539" customWidth="1"/>
    <col min="11271" max="11271" width="10.875" style="539" customWidth="1"/>
    <col min="11272" max="11272" width="7.375" style="539" bestFit="1" customWidth="1"/>
    <col min="11273" max="11273" width="46.1875" style="539" customWidth="1"/>
    <col min="11274" max="11274" width="10.625" style="539" customWidth="1"/>
    <col min="11275" max="11286" width="9.625" style="539" customWidth="1"/>
    <col min="11287" max="11288" width="9" style="539"/>
    <col min="11289" max="11289" width="10.875" style="539" bestFit="1" customWidth="1"/>
    <col min="11290" max="11520" width="9" style="539"/>
    <col min="11521" max="11521" width="3.6875" style="539" customWidth="1"/>
    <col min="11522" max="11522" width="11" style="539" customWidth="1"/>
    <col min="11523" max="11523" width="10.875" style="539" customWidth="1"/>
    <col min="11524" max="11524" width="6.375" style="539" customWidth="1"/>
    <col min="11525" max="11525" width="10.875" style="539" customWidth="1"/>
    <col min="11526" max="11526" width="6.375" style="539" customWidth="1"/>
    <col min="11527" max="11527" width="10.875" style="539" customWidth="1"/>
    <col min="11528" max="11528" width="7.375" style="539" bestFit="1" customWidth="1"/>
    <col min="11529" max="11529" width="46.1875" style="539" customWidth="1"/>
    <col min="11530" max="11530" width="10.625" style="539" customWidth="1"/>
    <col min="11531" max="11542" width="9.625" style="539" customWidth="1"/>
    <col min="11543" max="11544" width="9" style="539"/>
    <col min="11545" max="11545" width="10.875" style="539" bestFit="1" customWidth="1"/>
    <col min="11546" max="11776" width="9" style="539"/>
    <col min="11777" max="11777" width="3.6875" style="539" customWidth="1"/>
    <col min="11778" max="11778" width="11" style="539" customWidth="1"/>
    <col min="11779" max="11779" width="10.875" style="539" customWidth="1"/>
    <col min="11780" max="11780" width="6.375" style="539" customWidth="1"/>
    <col min="11781" max="11781" width="10.875" style="539" customWidth="1"/>
    <col min="11782" max="11782" width="6.375" style="539" customWidth="1"/>
    <col min="11783" max="11783" width="10.875" style="539" customWidth="1"/>
    <col min="11784" max="11784" width="7.375" style="539" bestFit="1" customWidth="1"/>
    <col min="11785" max="11785" width="46.1875" style="539" customWidth="1"/>
    <col min="11786" max="11786" width="10.625" style="539" customWidth="1"/>
    <col min="11787" max="11798" width="9.625" style="539" customWidth="1"/>
    <col min="11799" max="11800" width="9" style="539"/>
    <col min="11801" max="11801" width="10.875" style="539" bestFit="1" customWidth="1"/>
    <col min="11802" max="12032" width="9" style="539"/>
    <col min="12033" max="12033" width="3.6875" style="539" customWidth="1"/>
    <col min="12034" max="12034" width="11" style="539" customWidth="1"/>
    <col min="12035" max="12035" width="10.875" style="539" customWidth="1"/>
    <col min="12036" max="12036" width="6.375" style="539" customWidth="1"/>
    <col min="12037" max="12037" width="10.875" style="539" customWidth="1"/>
    <col min="12038" max="12038" width="6.375" style="539" customWidth="1"/>
    <col min="12039" max="12039" width="10.875" style="539" customWidth="1"/>
    <col min="12040" max="12040" width="7.375" style="539" bestFit="1" customWidth="1"/>
    <col min="12041" max="12041" width="46.1875" style="539" customWidth="1"/>
    <col min="12042" max="12042" width="10.625" style="539" customWidth="1"/>
    <col min="12043" max="12054" width="9.625" style="539" customWidth="1"/>
    <col min="12055" max="12056" width="9" style="539"/>
    <col min="12057" max="12057" width="10.875" style="539" bestFit="1" customWidth="1"/>
    <col min="12058" max="12288" width="9" style="539"/>
    <col min="12289" max="12289" width="3.6875" style="539" customWidth="1"/>
    <col min="12290" max="12290" width="11" style="539" customWidth="1"/>
    <col min="12291" max="12291" width="10.875" style="539" customWidth="1"/>
    <col min="12292" max="12292" width="6.375" style="539" customWidth="1"/>
    <col min="12293" max="12293" width="10.875" style="539" customWidth="1"/>
    <col min="12294" max="12294" width="6.375" style="539" customWidth="1"/>
    <col min="12295" max="12295" width="10.875" style="539" customWidth="1"/>
    <col min="12296" max="12296" width="7.375" style="539" bestFit="1" customWidth="1"/>
    <col min="12297" max="12297" width="46.1875" style="539" customWidth="1"/>
    <col min="12298" max="12298" width="10.625" style="539" customWidth="1"/>
    <col min="12299" max="12310" width="9.625" style="539" customWidth="1"/>
    <col min="12311" max="12312" width="9" style="539"/>
    <col min="12313" max="12313" width="10.875" style="539" bestFit="1" customWidth="1"/>
    <col min="12314" max="12544" width="9" style="539"/>
    <col min="12545" max="12545" width="3.6875" style="539" customWidth="1"/>
    <col min="12546" max="12546" width="11" style="539" customWidth="1"/>
    <col min="12547" max="12547" width="10.875" style="539" customWidth="1"/>
    <col min="12548" max="12548" width="6.375" style="539" customWidth="1"/>
    <col min="12549" max="12549" width="10.875" style="539" customWidth="1"/>
    <col min="12550" max="12550" width="6.375" style="539" customWidth="1"/>
    <col min="12551" max="12551" width="10.875" style="539" customWidth="1"/>
    <col min="12552" max="12552" width="7.375" style="539" bestFit="1" customWidth="1"/>
    <col min="12553" max="12553" width="46.1875" style="539" customWidth="1"/>
    <col min="12554" max="12554" width="10.625" style="539" customWidth="1"/>
    <col min="12555" max="12566" width="9.625" style="539" customWidth="1"/>
    <col min="12567" max="12568" width="9" style="539"/>
    <col min="12569" max="12569" width="10.875" style="539" bestFit="1" customWidth="1"/>
    <col min="12570" max="12800" width="9" style="539"/>
    <col min="12801" max="12801" width="3.6875" style="539" customWidth="1"/>
    <col min="12802" max="12802" width="11" style="539" customWidth="1"/>
    <col min="12803" max="12803" width="10.875" style="539" customWidth="1"/>
    <col min="12804" max="12804" width="6.375" style="539" customWidth="1"/>
    <col min="12805" max="12805" width="10.875" style="539" customWidth="1"/>
    <col min="12806" max="12806" width="6.375" style="539" customWidth="1"/>
    <col min="12807" max="12807" width="10.875" style="539" customWidth="1"/>
    <col min="12808" max="12808" width="7.375" style="539" bestFit="1" customWidth="1"/>
    <col min="12809" max="12809" width="46.1875" style="539" customWidth="1"/>
    <col min="12810" max="12810" width="10.625" style="539" customWidth="1"/>
    <col min="12811" max="12822" width="9.625" style="539" customWidth="1"/>
    <col min="12823" max="12824" width="9" style="539"/>
    <col min="12825" max="12825" width="10.875" style="539" bestFit="1" customWidth="1"/>
    <col min="12826" max="13056" width="9" style="539"/>
    <col min="13057" max="13057" width="3.6875" style="539" customWidth="1"/>
    <col min="13058" max="13058" width="11" style="539" customWidth="1"/>
    <col min="13059" max="13059" width="10.875" style="539" customWidth="1"/>
    <col min="13060" max="13060" width="6.375" style="539" customWidth="1"/>
    <col min="13061" max="13061" width="10.875" style="539" customWidth="1"/>
    <col min="13062" max="13062" width="6.375" style="539" customWidth="1"/>
    <col min="13063" max="13063" width="10.875" style="539" customWidth="1"/>
    <col min="13064" max="13064" width="7.375" style="539" bestFit="1" customWidth="1"/>
    <col min="13065" max="13065" width="46.1875" style="539" customWidth="1"/>
    <col min="13066" max="13066" width="10.625" style="539" customWidth="1"/>
    <col min="13067" max="13078" width="9.625" style="539" customWidth="1"/>
    <col min="13079" max="13080" width="9" style="539"/>
    <col min="13081" max="13081" width="10.875" style="539" bestFit="1" customWidth="1"/>
    <col min="13082" max="13312" width="9" style="539"/>
    <col min="13313" max="13313" width="3.6875" style="539" customWidth="1"/>
    <col min="13314" max="13314" width="11" style="539" customWidth="1"/>
    <col min="13315" max="13315" width="10.875" style="539" customWidth="1"/>
    <col min="13316" max="13316" width="6.375" style="539" customWidth="1"/>
    <col min="13317" max="13317" width="10.875" style="539" customWidth="1"/>
    <col min="13318" max="13318" width="6.375" style="539" customWidth="1"/>
    <col min="13319" max="13319" width="10.875" style="539" customWidth="1"/>
    <col min="13320" max="13320" width="7.375" style="539" bestFit="1" customWidth="1"/>
    <col min="13321" max="13321" width="46.1875" style="539" customWidth="1"/>
    <col min="13322" max="13322" width="10.625" style="539" customWidth="1"/>
    <col min="13323" max="13334" width="9.625" style="539" customWidth="1"/>
    <col min="13335" max="13336" width="9" style="539"/>
    <col min="13337" max="13337" width="10.875" style="539" bestFit="1" customWidth="1"/>
    <col min="13338" max="13568" width="9" style="539"/>
    <col min="13569" max="13569" width="3.6875" style="539" customWidth="1"/>
    <col min="13570" max="13570" width="11" style="539" customWidth="1"/>
    <col min="13571" max="13571" width="10.875" style="539" customWidth="1"/>
    <col min="13572" max="13572" width="6.375" style="539" customWidth="1"/>
    <col min="13573" max="13573" width="10.875" style="539" customWidth="1"/>
    <col min="13574" max="13574" width="6.375" style="539" customWidth="1"/>
    <col min="13575" max="13575" width="10.875" style="539" customWidth="1"/>
    <col min="13576" max="13576" width="7.375" style="539" bestFit="1" customWidth="1"/>
    <col min="13577" max="13577" width="46.1875" style="539" customWidth="1"/>
    <col min="13578" max="13578" width="10.625" style="539" customWidth="1"/>
    <col min="13579" max="13590" width="9.625" style="539" customWidth="1"/>
    <col min="13591" max="13592" width="9" style="539"/>
    <col min="13593" max="13593" width="10.875" style="539" bestFit="1" customWidth="1"/>
    <col min="13594" max="13824" width="9" style="539"/>
    <col min="13825" max="13825" width="3.6875" style="539" customWidth="1"/>
    <col min="13826" max="13826" width="11" style="539" customWidth="1"/>
    <col min="13827" max="13827" width="10.875" style="539" customWidth="1"/>
    <col min="13828" max="13828" width="6.375" style="539" customWidth="1"/>
    <col min="13829" max="13829" width="10.875" style="539" customWidth="1"/>
    <col min="13830" max="13830" width="6.375" style="539" customWidth="1"/>
    <col min="13831" max="13831" width="10.875" style="539" customWidth="1"/>
    <col min="13832" max="13832" width="7.375" style="539" bestFit="1" customWidth="1"/>
    <col min="13833" max="13833" width="46.1875" style="539" customWidth="1"/>
    <col min="13834" max="13834" width="10.625" style="539" customWidth="1"/>
    <col min="13835" max="13846" width="9.625" style="539" customWidth="1"/>
    <col min="13847" max="13848" width="9" style="539"/>
    <col min="13849" max="13849" width="10.875" style="539" bestFit="1" customWidth="1"/>
    <col min="13850" max="14080" width="9" style="539"/>
    <col min="14081" max="14081" width="3.6875" style="539" customWidth="1"/>
    <col min="14082" max="14082" width="11" style="539" customWidth="1"/>
    <col min="14083" max="14083" width="10.875" style="539" customWidth="1"/>
    <col min="14084" max="14084" width="6.375" style="539" customWidth="1"/>
    <col min="14085" max="14085" width="10.875" style="539" customWidth="1"/>
    <col min="14086" max="14086" width="6.375" style="539" customWidth="1"/>
    <col min="14087" max="14087" width="10.875" style="539" customWidth="1"/>
    <col min="14088" max="14088" width="7.375" style="539" bestFit="1" customWidth="1"/>
    <col min="14089" max="14089" width="46.1875" style="539" customWidth="1"/>
    <col min="14090" max="14090" width="10.625" style="539" customWidth="1"/>
    <col min="14091" max="14102" width="9.625" style="539" customWidth="1"/>
    <col min="14103" max="14104" width="9" style="539"/>
    <col min="14105" max="14105" width="10.875" style="539" bestFit="1" customWidth="1"/>
    <col min="14106" max="14336" width="9" style="539"/>
    <col min="14337" max="14337" width="3.6875" style="539" customWidth="1"/>
    <col min="14338" max="14338" width="11" style="539" customWidth="1"/>
    <col min="14339" max="14339" width="10.875" style="539" customWidth="1"/>
    <col min="14340" max="14340" width="6.375" style="539" customWidth="1"/>
    <col min="14341" max="14341" width="10.875" style="539" customWidth="1"/>
    <col min="14342" max="14342" width="6.375" style="539" customWidth="1"/>
    <col min="14343" max="14343" width="10.875" style="539" customWidth="1"/>
    <col min="14344" max="14344" width="7.375" style="539" bestFit="1" customWidth="1"/>
    <col min="14345" max="14345" width="46.1875" style="539" customWidth="1"/>
    <col min="14346" max="14346" width="10.625" style="539" customWidth="1"/>
    <col min="14347" max="14358" width="9.625" style="539" customWidth="1"/>
    <col min="14359" max="14360" width="9" style="539"/>
    <col min="14361" max="14361" width="10.875" style="539" bestFit="1" customWidth="1"/>
    <col min="14362" max="14592" width="9" style="539"/>
    <col min="14593" max="14593" width="3.6875" style="539" customWidth="1"/>
    <col min="14594" max="14594" width="11" style="539" customWidth="1"/>
    <col min="14595" max="14595" width="10.875" style="539" customWidth="1"/>
    <col min="14596" max="14596" width="6.375" style="539" customWidth="1"/>
    <col min="14597" max="14597" width="10.875" style="539" customWidth="1"/>
    <col min="14598" max="14598" width="6.375" style="539" customWidth="1"/>
    <col min="14599" max="14599" width="10.875" style="539" customWidth="1"/>
    <col min="14600" max="14600" width="7.375" style="539" bestFit="1" customWidth="1"/>
    <col min="14601" max="14601" width="46.1875" style="539" customWidth="1"/>
    <col min="14602" max="14602" width="10.625" style="539" customWidth="1"/>
    <col min="14603" max="14614" width="9.625" style="539" customWidth="1"/>
    <col min="14615" max="14616" width="9" style="539"/>
    <col min="14617" max="14617" width="10.875" style="539" bestFit="1" customWidth="1"/>
    <col min="14618" max="14848" width="9" style="539"/>
    <col min="14849" max="14849" width="3.6875" style="539" customWidth="1"/>
    <col min="14850" max="14850" width="11" style="539" customWidth="1"/>
    <col min="14851" max="14851" width="10.875" style="539" customWidth="1"/>
    <col min="14852" max="14852" width="6.375" style="539" customWidth="1"/>
    <col min="14853" max="14853" width="10.875" style="539" customWidth="1"/>
    <col min="14854" max="14854" width="6.375" style="539" customWidth="1"/>
    <col min="14855" max="14855" width="10.875" style="539" customWidth="1"/>
    <col min="14856" max="14856" width="7.375" style="539" bestFit="1" customWidth="1"/>
    <col min="14857" max="14857" width="46.1875" style="539" customWidth="1"/>
    <col min="14858" max="14858" width="10.625" style="539" customWidth="1"/>
    <col min="14859" max="14870" width="9.625" style="539" customWidth="1"/>
    <col min="14871" max="14872" width="9" style="539"/>
    <col min="14873" max="14873" width="10.875" style="539" bestFit="1" customWidth="1"/>
    <col min="14874" max="15104" width="9" style="539"/>
    <col min="15105" max="15105" width="3.6875" style="539" customWidth="1"/>
    <col min="15106" max="15106" width="11" style="539" customWidth="1"/>
    <col min="15107" max="15107" width="10.875" style="539" customWidth="1"/>
    <col min="15108" max="15108" width="6.375" style="539" customWidth="1"/>
    <col min="15109" max="15109" width="10.875" style="539" customWidth="1"/>
    <col min="15110" max="15110" width="6.375" style="539" customWidth="1"/>
    <col min="15111" max="15111" width="10.875" style="539" customWidth="1"/>
    <col min="15112" max="15112" width="7.375" style="539" bestFit="1" customWidth="1"/>
    <col min="15113" max="15113" width="46.1875" style="539" customWidth="1"/>
    <col min="15114" max="15114" width="10.625" style="539" customWidth="1"/>
    <col min="15115" max="15126" width="9.625" style="539" customWidth="1"/>
    <col min="15127" max="15128" width="9" style="539"/>
    <col min="15129" max="15129" width="10.875" style="539" bestFit="1" customWidth="1"/>
    <col min="15130" max="15360" width="9" style="539"/>
    <col min="15361" max="15361" width="3.6875" style="539" customWidth="1"/>
    <col min="15362" max="15362" width="11" style="539" customWidth="1"/>
    <col min="15363" max="15363" width="10.875" style="539" customWidth="1"/>
    <col min="15364" max="15364" width="6.375" style="539" customWidth="1"/>
    <col min="15365" max="15365" width="10.875" style="539" customWidth="1"/>
    <col min="15366" max="15366" width="6.375" style="539" customWidth="1"/>
    <col min="15367" max="15367" width="10.875" style="539" customWidth="1"/>
    <col min="15368" max="15368" width="7.375" style="539" bestFit="1" customWidth="1"/>
    <col min="15369" max="15369" width="46.1875" style="539" customWidth="1"/>
    <col min="15370" max="15370" width="10.625" style="539" customWidth="1"/>
    <col min="15371" max="15382" width="9.625" style="539" customWidth="1"/>
    <col min="15383" max="15384" width="9" style="539"/>
    <col min="15385" max="15385" width="10.875" style="539" bestFit="1" customWidth="1"/>
    <col min="15386" max="15616" width="9" style="539"/>
    <col min="15617" max="15617" width="3.6875" style="539" customWidth="1"/>
    <col min="15618" max="15618" width="11" style="539" customWidth="1"/>
    <col min="15619" max="15619" width="10.875" style="539" customWidth="1"/>
    <col min="15620" max="15620" width="6.375" style="539" customWidth="1"/>
    <col min="15621" max="15621" width="10.875" style="539" customWidth="1"/>
    <col min="15622" max="15622" width="6.375" style="539" customWidth="1"/>
    <col min="15623" max="15623" width="10.875" style="539" customWidth="1"/>
    <col min="15624" max="15624" width="7.375" style="539" bestFit="1" customWidth="1"/>
    <col min="15625" max="15625" width="46.1875" style="539" customWidth="1"/>
    <col min="15626" max="15626" width="10.625" style="539" customWidth="1"/>
    <col min="15627" max="15638" width="9.625" style="539" customWidth="1"/>
    <col min="15639" max="15640" width="9" style="539"/>
    <col min="15641" max="15641" width="10.875" style="539" bestFit="1" customWidth="1"/>
    <col min="15642" max="15872" width="9" style="539"/>
    <col min="15873" max="15873" width="3.6875" style="539" customWidth="1"/>
    <col min="15874" max="15874" width="11" style="539" customWidth="1"/>
    <col min="15875" max="15875" width="10.875" style="539" customWidth="1"/>
    <col min="15876" max="15876" width="6.375" style="539" customWidth="1"/>
    <col min="15877" max="15877" width="10.875" style="539" customWidth="1"/>
    <col min="15878" max="15878" width="6.375" style="539" customWidth="1"/>
    <col min="15879" max="15879" width="10.875" style="539" customWidth="1"/>
    <col min="15880" max="15880" width="7.375" style="539" bestFit="1" customWidth="1"/>
    <col min="15881" max="15881" width="46.1875" style="539" customWidth="1"/>
    <col min="15882" max="15882" width="10.625" style="539" customWidth="1"/>
    <col min="15883" max="15894" width="9.625" style="539" customWidth="1"/>
    <col min="15895" max="15896" width="9" style="539"/>
    <col min="15897" max="15897" width="10.875" style="539" bestFit="1" customWidth="1"/>
    <col min="15898" max="16128" width="9" style="539"/>
    <col min="16129" max="16129" width="3.6875" style="539" customWidth="1"/>
    <col min="16130" max="16130" width="11" style="539" customWidth="1"/>
    <col min="16131" max="16131" width="10.875" style="539" customWidth="1"/>
    <col min="16132" max="16132" width="6.375" style="539" customWidth="1"/>
    <col min="16133" max="16133" width="10.875" style="539" customWidth="1"/>
    <col min="16134" max="16134" width="6.375" style="539" customWidth="1"/>
    <col min="16135" max="16135" width="10.875" style="539" customWidth="1"/>
    <col min="16136" max="16136" width="7.375" style="539" bestFit="1" customWidth="1"/>
    <col min="16137" max="16137" width="46.1875" style="539" customWidth="1"/>
    <col min="16138" max="16138" width="10.625" style="539" customWidth="1"/>
    <col min="16139" max="16150" width="9.625" style="539" customWidth="1"/>
    <col min="16151" max="16152" width="9" style="539"/>
    <col min="16153" max="16153" width="10.875" style="539" bestFit="1" customWidth="1"/>
    <col min="16154" max="16383" width="9" style="539"/>
    <col min="16384" max="16384" width="9" style="539" customWidth="1"/>
  </cols>
  <sheetData>
    <row r="1" spans="1:22" s="535" customFormat="1" ht="16.149999999999999">
      <c r="A1" s="534" t="s">
        <v>72</v>
      </c>
      <c r="C1" s="536"/>
      <c r="D1" s="537"/>
      <c r="E1" s="537"/>
      <c r="F1" s="537"/>
      <c r="G1" s="537"/>
      <c r="H1" s="536"/>
      <c r="I1" s="537"/>
      <c r="J1" s="536"/>
      <c r="K1" s="536"/>
      <c r="L1" s="536"/>
      <c r="M1" s="536"/>
      <c r="N1" s="536"/>
      <c r="O1" s="536"/>
      <c r="P1" s="536"/>
      <c r="Q1" s="536"/>
      <c r="R1" s="536"/>
      <c r="S1" s="536"/>
      <c r="T1" s="536"/>
      <c r="U1" s="536"/>
      <c r="V1" s="536"/>
    </row>
    <row r="2" spans="1:22" ht="16.899999999999999">
      <c r="A2" s="538" t="s">
        <v>2112</v>
      </c>
      <c r="G2" s="541" t="s">
        <v>447</v>
      </c>
      <c r="I2" s="542"/>
      <c r="J2" s="543"/>
      <c r="K2" s="544">
        <v>1000</v>
      </c>
      <c r="L2" s="544"/>
      <c r="M2" s="544"/>
      <c r="N2" s="544"/>
      <c r="O2" s="544"/>
      <c r="P2" s="544"/>
      <c r="Q2" s="544"/>
      <c r="R2" s="544"/>
      <c r="S2" s="544"/>
      <c r="T2" s="544"/>
      <c r="U2" s="544"/>
      <c r="V2" s="544"/>
    </row>
    <row r="3" spans="1:22" ht="13.5" customHeight="1">
      <c r="A3" s="2625" t="s">
        <v>73</v>
      </c>
      <c r="B3" s="2626"/>
      <c r="C3" s="2629" t="s">
        <v>2113</v>
      </c>
      <c r="D3" s="2630"/>
      <c r="E3" s="2629" t="s">
        <v>2114</v>
      </c>
      <c r="F3" s="2630"/>
      <c r="G3" s="2631" t="s">
        <v>93</v>
      </c>
      <c r="H3" s="2632"/>
      <c r="I3" s="2640" t="s">
        <v>74</v>
      </c>
      <c r="J3" s="2619"/>
      <c r="K3" s="545" t="s">
        <v>94</v>
      </c>
      <c r="L3" s="546"/>
      <c r="M3" s="546"/>
      <c r="N3" s="546"/>
      <c r="O3" s="546"/>
      <c r="P3" s="546"/>
      <c r="Q3" s="546"/>
      <c r="R3" s="546"/>
      <c r="S3" s="546"/>
      <c r="T3" s="546"/>
      <c r="U3" s="546"/>
      <c r="V3" s="547"/>
    </row>
    <row r="4" spans="1:22">
      <c r="A4" s="2627"/>
      <c r="B4" s="2628"/>
      <c r="C4" s="548" t="s">
        <v>43</v>
      </c>
      <c r="D4" s="548" t="s">
        <v>44</v>
      </c>
      <c r="E4" s="548" t="s">
        <v>95</v>
      </c>
      <c r="F4" s="548" t="s">
        <v>44</v>
      </c>
      <c r="G4" s="549" t="s">
        <v>75</v>
      </c>
      <c r="H4" s="549" t="s">
        <v>76</v>
      </c>
      <c r="I4" s="2641"/>
      <c r="J4" s="2620"/>
      <c r="K4" s="550" t="s">
        <v>96</v>
      </c>
      <c r="L4" s="550" t="s">
        <v>61</v>
      </c>
      <c r="M4" s="550" t="s">
        <v>62</v>
      </c>
      <c r="N4" s="550" t="s">
        <v>63</v>
      </c>
      <c r="O4" s="550" t="s">
        <v>64</v>
      </c>
      <c r="P4" s="550" t="s">
        <v>65</v>
      </c>
      <c r="Q4" s="550" t="s">
        <v>66</v>
      </c>
      <c r="R4" s="550" t="s">
        <v>40</v>
      </c>
      <c r="S4" s="550" t="s">
        <v>41</v>
      </c>
      <c r="T4" s="550" t="s">
        <v>42</v>
      </c>
      <c r="U4" s="550" t="s">
        <v>67</v>
      </c>
      <c r="V4" s="550" t="s">
        <v>68</v>
      </c>
    </row>
    <row r="5" spans="1:22">
      <c r="A5" s="2621" t="s">
        <v>77</v>
      </c>
      <c r="B5" s="2622"/>
      <c r="C5" s="916">
        <v>100374.62400624</v>
      </c>
      <c r="D5" s="551">
        <f t="shared" ref="D5:D33" si="0">C5/$C$5</f>
        <v>1</v>
      </c>
      <c r="E5" s="922">
        <f>SUM(K5:V5)</f>
        <v>104614.07262394683</v>
      </c>
      <c r="F5" s="551">
        <f t="shared" ref="F5:F33" si="1">E5/$E$5</f>
        <v>1</v>
      </c>
      <c r="G5" s="922">
        <f t="shared" ref="G5:G29" si="2">E5-C5</f>
        <v>4239.448617706832</v>
      </c>
      <c r="H5" s="553">
        <f t="shared" ref="H5:H29" si="3">IFERROR(G5/C5,0)</f>
        <v>4.2236259011473633E-2</v>
      </c>
      <c r="I5" s="554"/>
      <c r="J5" s="552"/>
      <c r="K5" s="919">
        <v>8200.6731955046125</v>
      </c>
      <c r="L5" s="919">
        <v>8889.536903428685</v>
      </c>
      <c r="M5" s="919">
        <v>9209.4916891023222</v>
      </c>
      <c r="N5" s="919">
        <v>8543.8371405693033</v>
      </c>
      <c r="O5" s="919">
        <v>7186.0287974741232</v>
      </c>
      <c r="P5" s="919">
        <v>8889.3046177070864</v>
      </c>
      <c r="Q5" s="919">
        <v>9603.9757627761046</v>
      </c>
      <c r="R5" s="919">
        <v>9249.3419034479175</v>
      </c>
      <c r="S5" s="919">
        <v>8537.3464879365019</v>
      </c>
      <c r="T5" s="919">
        <v>8894.8835717790826</v>
      </c>
      <c r="U5" s="919">
        <v>8544.9024042869041</v>
      </c>
      <c r="V5" s="919">
        <v>8864.750149934187</v>
      </c>
    </row>
    <row r="6" spans="1:22">
      <c r="A6" s="555" t="s">
        <v>97</v>
      </c>
      <c r="B6" s="556" t="s">
        <v>98</v>
      </c>
      <c r="C6" s="917">
        <v>3605.8124625937712</v>
      </c>
      <c r="D6" s="558">
        <f t="shared" si="0"/>
        <v>3.592354639724088E-2</v>
      </c>
      <c r="E6" s="917">
        <f>SUM(K6:V6)</f>
        <v>3532.9483791825346</v>
      </c>
      <c r="F6" s="558">
        <f t="shared" si="1"/>
        <v>3.3771253623614494E-2</v>
      </c>
      <c r="G6" s="917">
        <f t="shared" si="2"/>
        <v>-72.864083411236606</v>
      </c>
      <c r="H6" s="558">
        <f t="shared" si="3"/>
        <v>-2.0207396853585458E-2</v>
      </c>
      <c r="I6" s="559"/>
      <c r="J6" s="557"/>
      <c r="K6" s="927">
        <v>248.19519265107354</v>
      </c>
      <c r="L6" s="927">
        <v>247.29019265107354</v>
      </c>
      <c r="M6" s="927">
        <v>267.54299265107352</v>
      </c>
      <c r="N6" s="927">
        <v>257.26653717362746</v>
      </c>
      <c r="O6" s="927">
        <v>280.15549550696073</v>
      </c>
      <c r="P6" s="927">
        <v>280.45716217362741</v>
      </c>
      <c r="Q6" s="927">
        <v>325.17924550696074</v>
      </c>
      <c r="R6" s="927">
        <v>325.17924550696074</v>
      </c>
      <c r="S6" s="927">
        <v>325.17924550696074</v>
      </c>
      <c r="T6" s="927">
        <v>325.42057884029401</v>
      </c>
      <c r="U6" s="927">
        <v>325.54124550696071</v>
      </c>
      <c r="V6" s="927">
        <v>325.54124550696071</v>
      </c>
    </row>
    <row r="7" spans="1:22" ht="13.5" customHeight="1">
      <c r="A7" s="2637" t="s">
        <v>114</v>
      </c>
      <c r="B7" s="12" t="s">
        <v>78</v>
      </c>
      <c r="C7" s="918">
        <v>793.09034328000007</v>
      </c>
      <c r="D7" s="560">
        <f t="shared" si="0"/>
        <v>7.9013032540046768E-3</v>
      </c>
      <c r="E7" s="918">
        <f t="shared" ref="E7:E29" si="4">SUM(K7:V7)</f>
        <v>859.34374400000002</v>
      </c>
      <c r="F7" s="560">
        <f t="shared" si="1"/>
        <v>8.2144182177961659E-3</v>
      </c>
      <c r="G7" s="918">
        <f t="shared" si="2"/>
        <v>66.253400719999945</v>
      </c>
      <c r="H7" s="561">
        <f t="shared" si="3"/>
        <v>8.3538276920627222E-2</v>
      </c>
      <c r="I7" s="562"/>
      <c r="J7" s="552"/>
      <c r="K7" s="919">
        <v>81.449312000000006</v>
      </c>
      <c r="L7" s="919">
        <v>61.049312</v>
      </c>
      <c r="M7" s="919">
        <v>63.449311999999999</v>
      </c>
      <c r="N7" s="919">
        <v>67.449312000000006</v>
      </c>
      <c r="O7" s="919">
        <v>72.921312</v>
      </c>
      <c r="P7" s="919">
        <v>59.449311999999999</v>
      </c>
      <c r="Q7" s="919">
        <v>61.529311999999997</v>
      </c>
      <c r="R7" s="919">
        <v>57.849311999999998</v>
      </c>
      <c r="S7" s="919">
        <v>57.849311999999998</v>
      </c>
      <c r="T7" s="919">
        <v>145.44931199999999</v>
      </c>
      <c r="U7" s="919">
        <v>67.449312000000006</v>
      </c>
      <c r="V7" s="919">
        <v>63.449311999999999</v>
      </c>
    </row>
    <row r="8" spans="1:22">
      <c r="A8" s="2638"/>
      <c r="B8" s="12" t="s">
        <v>79</v>
      </c>
      <c r="C8" s="918">
        <v>656.77886400000011</v>
      </c>
      <c r="D8" s="560">
        <f t="shared" si="0"/>
        <v>6.5432759574687929E-3</v>
      </c>
      <c r="E8" s="918">
        <f>SUM(K8:V8)</f>
        <v>732.29850836762785</v>
      </c>
      <c r="F8" s="560">
        <f t="shared" si="1"/>
        <v>7.0000000000000001E-3</v>
      </c>
      <c r="G8" s="918">
        <f t="shared" si="2"/>
        <v>75.519644367627734</v>
      </c>
      <c r="H8" s="561">
        <f t="shared" si="3"/>
        <v>0.1149848883803723</v>
      </c>
      <c r="I8" s="562"/>
      <c r="J8" s="552"/>
      <c r="K8" s="919">
        <v>57.40471236853228</v>
      </c>
      <c r="L8" s="919">
        <v>62.226758324000805</v>
      </c>
      <c r="M8" s="919">
        <v>64.466441823716252</v>
      </c>
      <c r="N8" s="919">
        <v>59.80685998398512</v>
      </c>
      <c r="O8" s="919">
        <v>50.302201582318872</v>
      </c>
      <c r="P8" s="919">
        <v>62.225132323949602</v>
      </c>
      <c r="Q8" s="919">
        <v>67.227830339432742</v>
      </c>
      <c r="R8" s="919">
        <v>64.745393324135435</v>
      </c>
      <c r="S8" s="919">
        <v>59.761425415555522</v>
      </c>
      <c r="T8" s="919">
        <v>62.264185002453594</v>
      </c>
      <c r="U8" s="919">
        <v>59.81431683000833</v>
      </c>
      <c r="V8" s="919">
        <v>62.05325104953932</v>
      </c>
    </row>
    <row r="9" spans="1:22">
      <c r="A9" s="2638"/>
      <c r="B9" s="12" t="s">
        <v>1498</v>
      </c>
      <c r="C9" s="918">
        <v>193.65638719999998</v>
      </c>
      <c r="D9" s="560">
        <f t="shared" si="0"/>
        <v>1.9293361157493444E-3</v>
      </c>
      <c r="E9" s="918">
        <f t="shared" si="4"/>
        <v>209.22814524789368</v>
      </c>
      <c r="F9" s="560">
        <f t="shared" si="1"/>
        <v>2E-3</v>
      </c>
      <c r="G9" s="918">
        <f t="shared" si="2"/>
        <v>15.571758047893695</v>
      </c>
      <c r="H9" s="561">
        <f t="shared" si="3"/>
        <v>8.0409214862672482E-2</v>
      </c>
      <c r="I9" s="562"/>
      <c r="J9" s="552"/>
      <c r="K9" s="919">
        <v>16.40134639100922</v>
      </c>
      <c r="L9" s="919">
        <v>17.779073806857372</v>
      </c>
      <c r="M9" s="919">
        <v>18.418983378204643</v>
      </c>
      <c r="N9" s="919">
        <v>17.087674281138607</v>
      </c>
      <c r="O9" s="919">
        <v>14.372057594948249</v>
      </c>
      <c r="P9" s="919">
        <v>17.778609235414173</v>
      </c>
      <c r="Q9" s="919">
        <v>19.207951525552208</v>
      </c>
      <c r="R9" s="919">
        <v>18.498683806895837</v>
      </c>
      <c r="S9" s="919">
        <v>17.074692975873003</v>
      </c>
      <c r="T9" s="919">
        <v>17.789767143558173</v>
      </c>
      <c r="U9" s="919">
        <v>17.08980480857381</v>
      </c>
      <c r="V9" s="919">
        <v>17.729500299868377</v>
      </c>
    </row>
    <row r="10" spans="1:22">
      <c r="A10" s="2638"/>
      <c r="B10" s="12" t="s">
        <v>87</v>
      </c>
      <c r="C10" s="918">
        <v>37.548319999999997</v>
      </c>
      <c r="D10" s="560">
        <f t="shared" si="0"/>
        <v>3.7408179977506791E-4</v>
      </c>
      <c r="E10" s="918">
        <f t="shared" si="4"/>
        <v>32.79999999999999</v>
      </c>
      <c r="F10" s="560">
        <f t="shared" si="1"/>
        <v>3.1353334381603896E-4</v>
      </c>
      <c r="G10" s="918">
        <f t="shared" si="2"/>
        <v>-4.7483200000000068</v>
      </c>
      <c r="H10" s="561">
        <f t="shared" si="3"/>
        <v>-0.12645892013277843</v>
      </c>
      <c r="I10" s="562"/>
      <c r="J10" s="552"/>
      <c r="K10" s="919">
        <v>2.4</v>
      </c>
      <c r="L10" s="919">
        <v>2.4</v>
      </c>
      <c r="M10" s="919">
        <v>3.2</v>
      </c>
      <c r="N10" s="919">
        <v>3.2</v>
      </c>
      <c r="O10" s="919">
        <v>3.2</v>
      </c>
      <c r="P10" s="919">
        <v>3.2</v>
      </c>
      <c r="Q10" s="919">
        <v>3.2</v>
      </c>
      <c r="R10" s="919">
        <v>2.4</v>
      </c>
      <c r="S10" s="919">
        <v>2.4</v>
      </c>
      <c r="T10" s="919">
        <v>2.4</v>
      </c>
      <c r="U10" s="919">
        <v>2.4</v>
      </c>
      <c r="V10" s="919">
        <v>2.4</v>
      </c>
    </row>
    <row r="11" spans="1:22">
      <c r="A11" s="2638"/>
      <c r="B11" s="12" t="s">
        <v>82</v>
      </c>
      <c r="C11" s="918">
        <v>1543.7159326399999</v>
      </c>
      <c r="D11" s="560">
        <f t="shared" si="0"/>
        <v>1.5379543863038844E-2</v>
      </c>
      <c r="E11" s="918">
        <f t="shared" si="4"/>
        <v>1768.9329449285372</v>
      </c>
      <c r="F11" s="560">
        <f>E11/$E$5</f>
        <v>1.690912991493285E-2</v>
      </c>
      <c r="G11" s="918">
        <f t="shared" si="2"/>
        <v>225.21701228853726</v>
      </c>
      <c r="H11" s="561">
        <f t="shared" si="3"/>
        <v>0.14589278216710527</v>
      </c>
      <c r="I11" s="562"/>
      <c r="J11" s="552"/>
      <c r="K11" s="919">
        <v>138.65496220700948</v>
      </c>
      <c r="L11" s="919">
        <v>150.33291492715617</v>
      </c>
      <c r="M11" s="919">
        <v>155.75511810690782</v>
      </c>
      <c r="N11" s="919">
        <v>144.47279237870578</v>
      </c>
      <c r="O11" s="919">
        <v>121.46100582511959</v>
      </c>
      <c r="P11" s="919">
        <v>150.32842027947621</v>
      </c>
      <c r="Q11" s="919">
        <v>162.45827790381219</v>
      </c>
      <c r="R11" s="919">
        <v>156.44700344969328</v>
      </c>
      <c r="S11" s="919">
        <v>144.36244993742574</v>
      </c>
      <c r="T11" s="919">
        <v>150.42353329931615</v>
      </c>
      <c r="U11" s="919">
        <v>144.49062552558576</v>
      </c>
      <c r="V11" s="919">
        <v>149.74584108832897</v>
      </c>
    </row>
    <row r="12" spans="1:22">
      <c r="A12" s="2638"/>
      <c r="B12" s="12" t="s">
        <v>1395</v>
      </c>
      <c r="C12" s="918">
        <v>582.56653584000003</v>
      </c>
      <c r="D12" s="560">
        <f t="shared" si="0"/>
        <v>5.8039224715181349E-3</v>
      </c>
      <c r="E12" s="918">
        <f>SUM(K12:V12)</f>
        <v>523.07036311973422</v>
      </c>
      <c r="F12" s="560">
        <f t="shared" si="1"/>
        <v>5.0000000000000001E-3</v>
      </c>
      <c r="G12" s="918">
        <f t="shared" si="2"/>
        <v>-59.496172720265804</v>
      </c>
      <c r="H12" s="561">
        <f t="shared" si="3"/>
        <v>-0.10212768681345306</v>
      </c>
      <c r="I12" s="562"/>
      <c r="J12" s="552"/>
      <c r="K12" s="919">
        <v>41.003365977523053</v>
      </c>
      <c r="L12" s="919">
        <v>44.447684517143429</v>
      </c>
      <c r="M12" s="919">
        <v>46.047458445511616</v>
      </c>
      <c r="N12" s="919">
        <v>42.719185702846509</v>
      </c>
      <c r="O12" s="919">
        <v>35.930143987370627</v>
      </c>
      <c r="P12" s="919">
        <v>44.446523088535429</v>
      </c>
      <c r="Q12" s="919">
        <v>48.019878813880524</v>
      </c>
      <c r="R12" s="919">
        <v>46.246709517239594</v>
      </c>
      <c r="S12" s="919">
        <v>42.686732439682515</v>
      </c>
      <c r="T12" s="919">
        <v>44.474417858895428</v>
      </c>
      <c r="U12" s="919">
        <v>42.724512021434521</v>
      </c>
      <c r="V12" s="919">
        <v>44.323750749670943</v>
      </c>
    </row>
    <row r="13" spans="1:22" ht="12.75">
      <c r="A13" s="2638"/>
      <c r="B13" s="12" t="s">
        <v>1352</v>
      </c>
      <c r="C13" s="918">
        <v>280.5310728</v>
      </c>
      <c r="D13" s="560">
        <f t="shared" si="0"/>
        <v>2.7948405842353162E-3</v>
      </c>
      <c r="E13" s="918">
        <f t="shared" si="4"/>
        <v>88.320000000000007</v>
      </c>
      <c r="F13" s="560">
        <f t="shared" si="1"/>
        <v>8.4424588188513933E-4</v>
      </c>
      <c r="G13" s="918">
        <f t="shared" si="2"/>
        <v>-192.21107280000001</v>
      </c>
      <c r="H13" s="10">
        <f t="shared" si="3"/>
        <v>-0.6851685657546881</v>
      </c>
      <c r="I13" s="562"/>
      <c r="J13" s="552"/>
      <c r="K13" s="919">
        <v>7.36</v>
      </c>
      <c r="L13" s="919">
        <v>7.36</v>
      </c>
      <c r="M13" s="919">
        <v>7.36</v>
      </c>
      <c r="N13" s="919">
        <v>7.36</v>
      </c>
      <c r="O13" s="919">
        <v>7.36</v>
      </c>
      <c r="P13" s="919">
        <v>7.36</v>
      </c>
      <c r="Q13" s="919">
        <v>7.36</v>
      </c>
      <c r="R13" s="919">
        <v>7.36</v>
      </c>
      <c r="S13" s="919">
        <v>7.36</v>
      </c>
      <c r="T13" s="919">
        <v>7.36</v>
      </c>
      <c r="U13" s="919">
        <v>7.36</v>
      </c>
      <c r="V13" s="919">
        <v>7.36</v>
      </c>
    </row>
    <row r="14" spans="1:22">
      <c r="A14" s="2638"/>
      <c r="B14" s="12" t="s">
        <v>80</v>
      </c>
      <c r="C14" s="918">
        <v>614.01721039999995</v>
      </c>
      <c r="D14" s="560">
        <f t="shared" si="0"/>
        <v>6.1172553967607218E-3</v>
      </c>
      <c r="E14" s="918">
        <f t="shared" si="4"/>
        <v>600.53601426152932</v>
      </c>
      <c r="F14" s="560">
        <f t="shared" si="1"/>
        <v>5.7404897754077377E-3</v>
      </c>
      <c r="G14" s="918">
        <f t="shared" si="2"/>
        <v>-13.481196138470636</v>
      </c>
      <c r="H14" s="561">
        <f t="shared" si="3"/>
        <v>-2.1955730083996091E-2</v>
      </c>
      <c r="I14" s="562"/>
      <c r="J14" s="552"/>
      <c r="K14" s="919">
        <v>47.195358850906608</v>
      </c>
      <c r="L14" s="919">
        <v>51.07703863153143</v>
      </c>
      <c r="M14" s="919">
        <v>52.894170785201716</v>
      </c>
      <c r="N14" s="919">
        <v>49.140696361054729</v>
      </c>
      <c r="O14" s="919">
        <v>41.4234155419676</v>
      </c>
      <c r="P14" s="919">
        <v>51.212260721849383</v>
      </c>
      <c r="Q14" s="919">
        <v>55.121007901387564</v>
      </c>
      <c r="R14" s="919">
        <v>53.178422659690995</v>
      </c>
      <c r="S14" s="919">
        <v>49.140755301180526</v>
      </c>
      <c r="T14" s="919">
        <v>51.145279686290408</v>
      </c>
      <c r="U14" s="919">
        <v>49.209035293539493</v>
      </c>
      <c r="V14" s="919">
        <v>49.798572526928993</v>
      </c>
    </row>
    <row r="15" spans="1:22">
      <c r="A15" s="2638"/>
      <c r="B15" s="12" t="s">
        <v>1501</v>
      </c>
      <c r="C15" s="918">
        <v>25.662406079999997</v>
      </c>
      <c r="D15" s="560">
        <f t="shared" si="0"/>
        <v>2.5566627356337236E-4</v>
      </c>
      <c r="E15" s="918">
        <f t="shared" si="4"/>
        <v>5.7600000000000016</v>
      </c>
      <c r="F15" s="560">
        <f t="shared" si="1"/>
        <v>5.5059514035987355E-5</v>
      </c>
      <c r="G15" s="918">
        <f t="shared" si="2"/>
        <v>-19.902406079999995</v>
      </c>
      <c r="H15" s="561">
        <f t="shared" si="3"/>
        <v>-0.77554715711208932</v>
      </c>
      <c r="I15" s="562"/>
      <c r="J15" s="552"/>
      <c r="K15" s="919">
        <v>0.48</v>
      </c>
      <c r="L15" s="919">
        <v>0.48</v>
      </c>
      <c r="M15" s="919">
        <v>0.48</v>
      </c>
      <c r="N15" s="919">
        <v>0.48</v>
      </c>
      <c r="O15" s="919">
        <v>0.48</v>
      </c>
      <c r="P15" s="919">
        <v>0.48</v>
      </c>
      <c r="Q15" s="919">
        <v>0.48</v>
      </c>
      <c r="R15" s="919">
        <v>0.48</v>
      </c>
      <c r="S15" s="919">
        <v>0.48</v>
      </c>
      <c r="T15" s="919">
        <v>0.48</v>
      </c>
      <c r="U15" s="919">
        <v>0.48</v>
      </c>
      <c r="V15" s="919">
        <v>0.48</v>
      </c>
    </row>
    <row r="16" spans="1:22">
      <c r="A16" s="2638"/>
      <c r="B16" s="12" t="s">
        <v>1876</v>
      </c>
      <c r="C16" s="918">
        <v>269.33230176000001</v>
      </c>
      <c r="D16" s="560">
        <f t="shared" si="0"/>
        <v>2.6832708408776346E-3</v>
      </c>
      <c r="E16" s="918">
        <f t="shared" si="4"/>
        <v>260.52872690200002</v>
      </c>
      <c r="F16" s="560">
        <f t="shared" si="1"/>
        <v>2.4903793568816983E-3</v>
      </c>
      <c r="G16" s="918">
        <f t="shared" si="2"/>
        <v>-8.8035748579999904</v>
      </c>
      <c r="H16" s="561">
        <f t="shared" si="3"/>
        <v>-3.2686665507521598E-2</v>
      </c>
      <c r="I16" s="562"/>
      <c r="J16" s="552"/>
      <c r="K16" s="919">
        <v>20.423064366399991</v>
      </c>
      <c r="L16" s="919">
        <v>22.139417412800004</v>
      </c>
      <c r="M16" s="919">
        <v>22.936501123200003</v>
      </c>
      <c r="N16" s="919">
        <v>21.278158094000002</v>
      </c>
      <c r="O16" s="919">
        <v>17.895529698799997</v>
      </c>
      <c r="P16" s="919">
        <v>22.138756435200008</v>
      </c>
      <c r="Q16" s="919">
        <v>23.920995350800005</v>
      </c>
      <c r="R16" s="919">
        <v>23.037426923200005</v>
      </c>
      <c r="S16" s="919">
        <v>21.261931264399998</v>
      </c>
      <c r="T16" s="919">
        <v>22.152743644000005</v>
      </c>
      <c r="U16" s="919">
        <v>21.280780615599998</v>
      </c>
      <c r="V16" s="919">
        <v>22.063421973600011</v>
      </c>
    </row>
    <row r="17" spans="1:22">
      <c r="A17" s="2638"/>
      <c r="B17" s="12" t="s">
        <v>1373</v>
      </c>
      <c r="C17" s="918">
        <v>16.766472959999998</v>
      </c>
      <c r="D17" s="560">
        <f t="shared" si="0"/>
        <v>1.6703896155025871E-4</v>
      </c>
      <c r="E17" s="918">
        <f>SUM(K17:V17)</f>
        <v>15.456000000000001</v>
      </c>
      <c r="F17" s="560">
        <f t="shared" si="1"/>
        <v>1.4774302932989939E-4</v>
      </c>
      <c r="G17" s="918">
        <f t="shared" si="2"/>
        <v>-1.3104729599999967</v>
      </c>
      <c r="H17" s="561">
        <f t="shared" si="3"/>
        <v>-7.8160324066153322E-2</v>
      </c>
      <c r="I17" s="562"/>
      <c r="J17" s="552"/>
      <c r="K17" s="919">
        <v>1.288</v>
      </c>
      <c r="L17" s="919">
        <v>1.288</v>
      </c>
      <c r="M17" s="919">
        <v>1.288</v>
      </c>
      <c r="N17" s="919">
        <v>1.288</v>
      </c>
      <c r="O17" s="919">
        <v>1.288</v>
      </c>
      <c r="P17" s="919">
        <v>1.288</v>
      </c>
      <c r="Q17" s="919">
        <v>1.288</v>
      </c>
      <c r="R17" s="919">
        <v>1.288</v>
      </c>
      <c r="S17" s="919">
        <v>1.288</v>
      </c>
      <c r="T17" s="919">
        <v>1.288</v>
      </c>
      <c r="U17" s="919">
        <v>1.288</v>
      </c>
      <c r="V17" s="919">
        <v>1.288</v>
      </c>
    </row>
    <row r="18" spans="1:22">
      <c r="A18" s="2638"/>
      <c r="B18" s="12" t="s">
        <v>355</v>
      </c>
      <c r="C18" s="918">
        <v>84.184772687999995</v>
      </c>
      <c r="D18" s="560">
        <f t="shared" si="0"/>
        <v>8.3870573385925182E-4</v>
      </c>
      <c r="E18" s="918">
        <f t="shared" si="4"/>
        <v>100.71016</v>
      </c>
      <c r="F18" s="560">
        <f t="shared" si="1"/>
        <v>9.6268272015391163E-4</v>
      </c>
      <c r="G18" s="918">
        <f t="shared" si="2"/>
        <v>16.525387312000007</v>
      </c>
      <c r="H18" s="561">
        <f t="shared" si="3"/>
        <v>0.19629900734240024</v>
      </c>
      <c r="I18" s="562"/>
      <c r="J18" s="552"/>
      <c r="K18" s="919">
        <v>5.52</v>
      </c>
      <c r="L18" s="919">
        <v>5.7551999999999994</v>
      </c>
      <c r="M18" s="919">
        <v>11.8512</v>
      </c>
      <c r="N18" s="919">
        <v>6.2413599999999994</v>
      </c>
      <c r="O18" s="919">
        <v>5.4432</v>
      </c>
      <c r="P18" s="919">
        <v>7.1680000000000001</v>
      </c>
      <c r="Q18" s="919">
        <v>5.944</v>
      </c>
      <c r="R18" s="919">
        <v>5.1680000000000001</v>
      </c>
      <c r="S18" s="919">
        <v>5.2080000000000002</v>
      </c>
      <c r="T18" s="919">
        <v>18.363199999999999</v>
      </c>
      <c r="U18" s="919">
        <v>5.28</v>
      </c>
      <c r="V18" s="919">
        <v>18.768000000000001</v>
      </c>
    </row>
    <row r="19" spans="1:22">
      <c r="A19" s="2638"/>
      <c r="B19" s="12" t="s">
        <v>1360</v>
      </c>
      <c r="C19" s="918">
        <v>4.9887999999999995</v>
      </c>
      <c r="D19" s="560">
        <f t="shared" si="0"/>
        <v>4.9701805106536287E-5</v>
      </c>
      <c r="E19" s="918">
        <f t="shared" si="4"/>
        <v>5.7600000000000016</v>
      </c>
      <c r="F19" s="560">
        <f t="shared" si="1"/>
        <v>5.5059514035987355E-5</v>
      </c>
      <c r="G19" s="918">
        <f t="shared" si="2"/>
        <v>0.77120000000000211</v>
      </c>
      <c r="H19" s="561">
        <f t="shared" si="3"/>
        <v>0.1545862732520851</v>
      </c>
      <c r="I19" s="562"/>
      <c r="J19" s="552"/>
      <c r="K19" s="919">
        <v>0.48</v>
      </c>
      <c r="L19" s="919">
        <v>0.48</v>
      </c>
      <c r="M19" s="919">
        <v>0.48</v>
      </c>
      <c r="N19" s="919">
        <v>0.48</v>
      </c>
      <c r="O19" s="919">
        <v>0.48</v>
      </c>
      <c r="P19" s="919">
        <v>0.48</v>
      </c>
      <c r="Q19" s="919">
        <v>0.48</v>
      </c>
      <c r="R19" s="919">
        <v>0.48</v>
      </c>
      <c r="S19" s="919">
        <v>0.48</v>
      </c>
      <c r="T19" s="919">
        <v>0.48</v>
      </c>
      <c r="U19" s="919">
        <v>0.48</v>
      </c>
      <c r="V19" s="919">
        <v>0.48</v>
      </c>
    </row>
    <row r="20" spans="1:22">
      <c r="A20" s="2638"/>
      <c r="B20" s="12" t="s">
        <v>1392</v>
      </c>
      <c r="C20" s="918">
        <v>52.780978880000006</v>
      </c>
      <c r="D20" s="560">
        <f t="shared" si="0"/>
        <v>5.2583986642598798E-4</v>
      </c>
      <c r="E20" s="918">
        <f t="shared" si="4"/>
        <v>44.544000000000011</v>
      </c>
      <c r="F20" s="560">
        <f t="shared" si="1"/>
        <v>4.2579357521163553E-4</v>
      </c>
      <c r="G20" s="918">
        <f t="shared" si="2"/>
        <v>-8.2369788799999952</v>
      </c>
      <c r="H20" s="561">
        <f t="shared" si="3"/>
        <v>-0.15605960811615766</v>
      </c>
      <c r="I20" s="562"/>
      <c r="J20" s="552"/>
      <c r="K20" s="919">
        <v>3.7120000000000002</v>
      </c>
      <c r="L20" s="919">
        <v>3.7120000000000002</v>
      </c>
      <c r="M20" s="919">
        <v>3.7120000000000002</v>
      </c>
      <c r="N20" s="919">
        <v>3.7120000000000002</v>
      </c>
      <c r="O20" s="919">
        <v>3.7120000000000002</v>
      </c>
      <c r="P20" s="919">
        <v>3.7120000000000002</v>
      </c>
      <c r="Q20" s="919">
        <v>3.7120000000000002</v>
      </c>
      <c r="R20" s="919">
        <v>3.7120000000000002</v>
      </c>
      <c r="S20" s="919">
        <v>3.7120000000000002</v>
      </c>
      <c r="T20" s="919">
        <v>3.7120000000000002</v>
      </c>
      <c r="U20" s="919">
        <v>3.7120000000000002</v>
      </c>
      <c r="V20" s="919">
        <v>3.7120000000000002</v>
      </c>
    </row>
    <row r="21" spans="1:22">
      <c r="A21" s="2638"/>
      <c r="B21" s="12" t="s">
        <v>83</v>
      </c>
      <c r="C21" s="918">
        <v>457.80502032000004</v>
      </c>
      <c r="D21" s="560">
        <f t="shared" si="0"/>
        <v>4.5609637381210976E-3</v>
      </c>
      <c r="E21" s="918">
        <f t="shared" si="4"/>
        <v>441.60000000000008</v>
      </c>
      <c r="F21" s="560">
        <f t="shared" si="1"/>
        <v>4.2212294094256973E-3</v>
      </c>
      <c r="G21" s="918">
        <f t="shared" si="2"/>
        <v>-16.20502031999996</v>
      </c>
      <c r="H21" s="561">
        <f t="shared" si="3"/>
        <v>-3.5397209730624733E-2</v>
      </c>
      <c r="I21" s="562"/>
      <c r="J21" s="552"/>
      <c r="K21" s="919">
        <v>36.799999999999997</v>
      </c>
      <c r="L21" s="919">
        <v>36.799999999999997</v>
      </c>
      <c r="M21" s="919">
        <v>36.799999999999997</v>
      </c>
      <c r="N21" s="919">
        <v>36.799999999999997</v>
      </c>
      <c r="O21" s="919">
        <v>36.799999999999997</v>
      </c>
      <c r="P21" s="919">
        <v>36.799999999999997</v>
      </c>
      <c r="Q21" s="919">
        <v>36.799999999999997</v>
      </c>
      <c r="R21" s="919">
        <v>36.799999999999997</v>
      </c>
      <c r="S21" s="919">
        <v>36.799999999999997</v>
      </c>
      <c r="T21" s="919">
        <v>36.799999999999997</v>
      </c>
      <c r="U21" s="919">
        <v>36.799999999999997</v>
      </c>
      <c r="V21" s="919">
        <v>36.799999999999997</v>
      </c>
    </row>
    <row r="22" spans="1:22">
      <c r="A22" s="2638"/>
      <c r="B22" s="12" t="s">
        <v>84</v>
      </c>
      <c r="C22" s="918">
        <v>10.097325919999999</v>
      </c>
      <c r="D22" s="560">
        <f t="shared" si="0"/>
        <v>1.0059640093269268E-4</v>
      </c>
      <c r="E22" s="918">
        <f t="shared" si="4"/>
        <v>10.560000000000002</v>
      </c>
      <c r="F22" s="560">
        <f t="shared" si="1"/>
        <v>1.0094244239931015E-4</v>
      </c>
      <c r="G22" s="918">
        <f t="shared" si="2"/>
        <v>0.46267408000000287</v>
      </c>
      <c r="H22" s="561">
        <f t="shared" si="3"/>
        <v>4.5821446555822661E-2</v>
      </c>
      <c r="I22" s="562"/>
      <c r="J22" s="552"/>
      <c r="K22" s="919">
        <v>0.88</v>
      </c>
      <c r="L22" s="919">
        <v>0.88</v>
      </c>
      <c r="M22" s="919">
        <v>0.88</v>
      </c>
      <c r="N22" s="919">
        <v>0.88</v>
      </c>
      <c r="O22" s="919">
        <v>0.88</v>
      </c>
      <c r="P22" s="919">
        <v>0.88</v>
      </c>
      <c r="Q22" s="919">
        <v>0.88</v>
      </c>
      <c r="R22" s="919">
        <v>0.88</v>
      </c>
      <c r="S22" s="919">
        <v>0.88</v>
      </c>
      <c r="T22" s="919">
        <v>0.88</v>
      </c>
      <c r="U22" s="919">
        <v>0.88</v>
      </c>
      <c r="V22" s="919">
        <v>0.88</v>
      </c>
    </row>
    <row r="23" spans="1:22">
      <c r="A23" s="2638"/>
      <c r="B23" s="12" t="s">
        <v>86</v>
      </c>
      <c r="C23" s="918">
        <v>13.772718560000001</v>
      </c>
      <c r="D23" s="560">
        <f t="shared" si="0"/>
        <v>1.3721315219216953E-4</v>
      </c>
      <c r="E23" s="918">
        <f t="shared" si="4"/>
        <v>13.440000000000005</v>
      </c>
      <c r="F23" s="560">
        <f t="shared" si="1"/>
        <v>1.2847219941730385E-4</v>
      </c>
      <c r="G23" s="918">
        <f t="shared" si="2"/>
        <v>-0.33271855999999644</v>
      </c>
      <c r="H23" s="561">
        <f t="shared" si="3"/>
        <v>-2.4157798516721916E-2</v>
      </c>
      <c r="I23" s="562"/>
      <c r="J23" s="552"/>
      <c r="K23" s="919">
        <v>1.1200000000000001</v>
      </c>
      <c r="L23" s="919">
        <v>1.1200000000000001</v>
      </c>
      <c r="M23" s="919">
        <v>1.1200000000000001</v>
      </c>
      <c r="N23" s="919">
        <v>1.1200000000000001</v>
      </c>
      <c r="O23" s="919">
        <v>1.1200000000000001</v>
      </c>
      <c r="P23" s="919">
        <v>1.1200000000000001</v>
      </c>
      <c r="Q23" s="919">
        <v>1.1200000000000001</v>
      </c>
      <c r="R23" s="919">
        <v>1.1200000000000001</v>
      </c>
      <c r="S23" s="919">
        <v>1.1200000000000001</v>
      </c>
      <c r="T23" s="919">
        <v>1.1200000000000001</v>
      </c>
      <c r="U23" s="919">
        <v>1.1200000000000001</v>
      </c>
      <c r="V23" s="919">
        <v>1.1200000000000001</v>
      </c>
    </row>
    <row r="24" spans="1:22">
      <c r="A24" s="2638"/>
      <c r="B24" s="12" t="s">
        <v>88</v>
      </c>
      <c r="C24" s="918">
        <v>71.975590240000002</v>
      </c>
      <c r="D24" s="560">
        <f t="shared" si="0"/>
        <v>7.1706958758346612E-4</v>
      </c>
      <c r="E24" s="918">
        <f t="shared" si="4"/>
        <v>96</v>
      </c>
      <c r="F24" s="560">
        <f t="shared" si="1"/>
        <v>9.1765856726645572E-4</v>
      </c>
      <c r="G24" s="918">
        <f t="shared" si="2"/>
        <v>24.024409759999998</v>
      </c>
      <c r="H24" s="561">
        <f t="shared" si="3"/>
        <v>0.3337855192279976</v>
      </c>
      <c r="I24" s="562"/>
      <c r="J24" s="552"/>
      <c r="K24" s="919">
        <v>8</v>
      </c>
      <c r="L24" s="919">
        <v>8</v>
      </c>
      <c r="M24" s="919">
        <v>8</v>
      </c>
      <c r="N24" s="919">
        <v>8</v>
      </c>
      <c r="O24" s="919">
        <v>8</v>
      </c>
      <c r="P24" s="919">
        <v>8</v>
      </c>
      <c r="Q24" s="919">
        <v>8</v>
      </c>
      <c r="R24" s="919">
        <v>8</v>
      </c>
      <c r="S24" s="919">
        <v>8</v>
      </c>
      <c r="T24" s="919">
        <v>8</v>
      </c>
      <c r="U24" s="919">
        <v>8</v>
      </c>
      <c r="V24" s="919">
        <v>8</v>
      </c>
    </row>
    <row r="25" spans="1:22">
      <c r="A25" s="2638"/>
      <c r="B25" s="12" t="s">
        <v>85</v>
      </c>
      <c r="C25" s="918">
        <v>4.7018883200000001</v>
      </c>
      <c r="D25" s="560">
        <f t="shared" si="0"/>
        <v>4.6843396591031783E-5</v>
      </c>
      <c r="E25" s="918">
        <f t="shared" si="4"/>
        <v>5.7600000000000016</v>
      </c>
      <c r="F25" s="560">
        <f t="shared" si="1"/>
        <v>5.5059514035987355E-5</v>
      </c>
      <c r="G25" s="918">
        <f t="shared" si="2"/>
        <v>1.0581116800000014</v>
      </c>
      <c r="H25" s="561">
        <f t="shared" si="3"/>
        <v>0.22503973042047953</v>
      </c>
      <c r="I25" s="562"/>
      <c r="J25" s="552"/>
      <c r="K25" s="919">
        <v>0.48</v>
      </c>
      <c r="L25" s="919">
        <v>0.48</v>
      </c>
      <c r="M25" s="919">
        <v>0.48</v>
      </c>
      <c r="N25" s="919">
        <v>0.48</v>
      </c>
      <c r="O25" s="919">
        <v>0.48</v>
      </c>
      <c r="P25" s="919">
        <v>0.48</v>
      </c>
      <c r="Q25" s="919">
        <v>0.48</v>
      </c>
      <c r="R25" s="919">
        <v>0.48</v>
      </c>
      <c r="S25" s="919">
        <v>0.48</v>
      </c>
      <c r="T25" s="919">
        <v>0.48</v>
      </c>
      <c r="U25" s="919">
        <v>0.48</v>
      </c>
      <c r="V25" s="919">
        <v>0.48</v>
      </c>
    </row>
    <row r="26" spans="1:22">
      <c r="A26" s="2638"/>
      <c r="B26" s="12" t="s">
        <v>1506</v>
      </c>
      <c r="C26" s="918">
        <v>0</v>
      </c>
      <c r="D26" s="560">
        <f t="shared" si="0"/>
        <v>0</v>
      </c>
      <c r="E26" s="918">
        <f t="shared" si="4"/>
        <v>1.9199999999999997</v>
      </c>
      <c r="F26" s="560">
        <f t="shared" si="1"/>
        <v>1.8353171345329112E-5</v>
      </c>
      <c r="G26" s="918">
        <f t="shared" si="2"/>
        <v>1.9199999999999997</v>
      </c>
      <c r="H26" s="561">
        <f t="shared" si="3"/>
        <v>0</v>
      </c>
      <c r="I26" s="562"/>
      <c r="J26" s="552"/>
      <c r="K26" s="919">
        <v>0.16</v>
      </c>
      <c r="L26" s="919">
        <v>0.16</v>
      </c>
      <c r="M26" s="919">
        <v>0.16</v>
      </c>
      <c r="N26" s="919">
        <v>0.16</v>
      </c>
      <c r="O26" s="919">
        <v>0.16</v>
      </c>
      <c r="P26" s="919">
        <v>0.16</v>
      </c>
      <c r="Q26" s="919">
        <v>0.16</v>
      </c>
      <c r="R26" s="919">
        <v>0.16</v>
      </c>
      <c r="S26" s="919">
        <v>0.16</v>
      </c>
      <c r="T26" s="919">
        <v>0.16</v>
      </c>
      <c r="U26" s="919">
        <v>0.16</v>
      </c>
      <c r="V26" s="919">
        <v>0.16</v>
      </c>
    </row>
    <row r="27" spans="1:22">
      <c r="A27" s="2638"/>
      <c r="B27" s="12"/>
      <c r="C27" s="918"/>
      <c r="D27" s="560">
        <f t="shared" si="0"/>
        <v>0</v>
      </c>
      <c r="E27" s="918">
        <f t="shared" si="4"/>
        <v>0</v>
      </c>
      <c r="F27" s="560">
        <f t="shared" si="1"/>
        <v>0</v>
      </c>
      <c r="G27" s="918">
        <f t="shared" si="2"/>
        <v>0</v>
      </c>
      <c r="H27" s="561">
        <f t="shared" si="3"/>
        <v>0</v>
      </c>
      <c r="I27" s="562"/>
      <c r="J27" s="552"/>
      <c r="K27" s="919"/>
      <c r="L27" s="919"/>
      <c r="M27" s="919"/>
      <c r="N27" s="919"/>
      <c r="O27" s="919"/>
      <c r="P27" s="919"/>
      <c r="Q27" s="919"/>
      <c r="R27" s="919"/>
      <c r="S27" s="919"/>
      <c r="T27" s="919"/>
      <c r="U27" s="919"/>
      <c r="V27" s="919"/>
    </row>
    <row r="28" spans="1:22">
      <c r="A28" s="2638"/>
      <c r="B28" s="12"/>
      <c r="C28" s="918"/>
      <c r="D28" s="560">
        <f>C28/$C$5</f>
        <v>0</v>
      </c>
      <c r="E28" s="918">
        <f>SUM(K28:V28)</f>
        <v>0</v>
      </c>
      <c r="F28" s="560">
        <f t="shared" si="1"/>
        <v>0</v>
      </c>
      <c r="G28" s="918">
        <f t="shared" si="2"/>
        <v>0</v>
      </c>
      <c r="H28" s="561">
        <f t="shared" si="3"/>
        <v>0</v>
      </c>
      <c r="I28" s="562"/>
      <c r="J28" s="552"/>
      <c r="K28" s="919"/>
      <c r="L28" s="919"/>
      <c r="M28" s="919"/>
      <c r="N28" s="919"/>
      <c r="O28" s="919"/>
      <c r="P28" s="919"/>
      <c r="Q28" s="919"/>
      <c r="R28" s="919"/>
      <c r="S28" s="919"/>
      <c r="T28" s="919"/>
      <c r="U28" s="919"/>
      <c r="V28" s="919"/>
    </row>
    <row r="29" spans="1:22">
      <c r="A29" s="2638"/>
      <c r="B29" s="12"/>
      <c r="C29" s="918"/>
      <c r="D29" s="560">
        <f t="shared" si="0"/>
        <v>0</v>
      </c>
      <c r="E29" s="918">
        <f t="shared" si="4"/>
        <v>0</v>
      </c>
      <c r="F29" s="560">
        <f t="shared" si="1"/>
        <v>0</v>
      </c>
      <c r="G29" s="918">
        <f t="shared" si="2"/>
        <v>0</v>
      </c>
      <c r="H29" s="561">
        <f t="shared" si="3"/>
        <v>0</v>
      </c>
      <c r="I29" s="562"/>
      <c r="J29" s="552"/>
      <c r="K29" s="919"/>
      <c r="L29" s="919"/>
      <c r="M29" s="919"/>
      <c r="N29" s="919"/>
      <c r="O29" s="919"/>
      <c r="P29" s="919"/>
      <c r="Q29" s="919"/>
      <c r="R29" s="919"/>
      <c r="S29" s="919"/>
      <c r="T29" s="919"/>
      <c r="U29" s="919"/>
      <c r="V29" s="919"/>
    </row>
    <row r="30" spans="1:22">
      <c r="A30" s="2638"/>
      <c r="B30" s="12"/>
      <c r="C30" s="918"/>
      <c r="D30" s="560">
        <f t="shared" si="0"/>
        <v>0</v>
      </c>
      <c r="E30" s="918"/>
      <c r="F30" s="560">
        <f t="shared" si="1"/>
        <v>0</v>
      </c>
      <c r="G30" s="918"/>
      <c r="H30" s="561"/>
      <c r="I30" s="562"/>
      <c r="J30" s="552"/>
      <c r="K30" s="919"/>
      <c r="L30" s="919"/>
      <c r="M30" s="919"/>
      <c r="N30" s="919"/>
      <c r="O30" s="919"/>
      <c r="P30" s="919"/>
      <c r="Q30" s="919"/>
      <c r="R30" s="919"/>
      <c r="S30" s="919"/>
      <c r="T30" s="919"/>
      <c r="U30" s="919"/>
      <c r="V30" s="919"/>
    </row>
    <row r="31" spans="1:22" ht="13.5" customHeight="1">
      <c r="A31" s="2639"/>
      <c r="B31" s="563" t="s">
        <v>99</v>
      </c>
      <c r="C31" s="917">
        <f>SUM(C7:C30)</f>
        <v>5713.9729418879997</v>
      </c>
      <c r="D31" s="558">
        <f t="shared" si="0"/>
        <v>5.6926469199354394E-2</v>
      </c>
      <c r="E31" s="917">
        <f>SUM(K31:V31)</f>
        <v>5816.5686068273226</v>
      </c>
      <c r="F31" s="558">
        <f t="shared" si="1"/>
        <v>5.5600250147377135E-2</v>
      </c>
      <c r="G31" s="917">
        <f>E31-C31</f>
        <v>102.59566493932289</v>
      </c>
      <c r="H31" s="558">
        <f>IFERROR(G31/C31,0)</f>
        <v>1.7955224146620378E-2</v>
      </c>
      <c r="I31" s="565"/>
      <c r="J31" s="564"/>
      <c r="K31" s="924">
        <f>SUM(K7:K30)</f>
        <v>471.21212216138071</v>
      </c>
      <c r="L31" s="924">
        <f t="shared" ref="L31:V31" si="5">SUM(L7:L30)</f>
        <v>477.96739961948936</v>
      </c>
      <c r="M31" s="924">
        <f t="shared" si="5"/>
        <v>499.77918566274212</v>
      </c>
      <c r="N31" s="924">
        <f t="shared" si="5"/>
        <v>472.15603880173086</v>
      </c>
      <c r="O31" s="924">
        <f t="shared" si="5"/>
        <v>423.70886623052496</v>
      </c>
      <c r="P31" s="924">
        <f t="shared" si="5"/>
        <v>478.70701408442483</v>
      </c>
      <c r="Q31" s="924">
        <f t="shared" si="5"/>
        <v>507.38925383486531</v>
      </c>
      <c r="R31" s="924">
        <f t="shared" si="5"/>
        <v>488.33095168085532</v>
      </c>
      <c r="S31" s="924">
        <f t="shared" si="5"/>
        <v>460.50529933411741</v>
      </c>
      <c r="T31" s="924">
        <f t="shared" si="5"/>
        <v>575.22243863451365</v>
      </c>
      <c r="U31" s="924">
        <f t="shared" si="5"/>
        <v>470.49838709474199</v>
      </c>
      <c r="V31" s="924">
        <f t="shared" si="5"/>
        <v>491.09164968793664</v>
      </c>
    </row>
    <row r="32" spans="1:22" ht="13.5" customHeight="1">
      <c r="A32" s="2635" t="s">
        <v>111</v>
      </c>
      <c r="B32" s="2636"/>
      <c r="C32" s="920"/>
      <c r="D32" s="567">
        <f t="shared" si="0"/>
        <v>0</v>
      </c>
      <c r="E32" s="920">
        <f>SUM(K32:V32)</f>
        <v>-49.245000000000005</v>
      </c>
      <c r="F32" s="567">
        <f t="shared" si="1"/>
        <v>-4.7073016817746473E-4</v>
      </c>
      <c r="G32" s="920"/>
      <c r="H32" s="567"/>
      <c r="I32" s="568"/>
      <c r="J32" s="566"/>
      <c r="K32" s="928">
        <f>-'월계획 '!H72/1000</f>
        <v>-0.61556250000000001</v>
      </c>
      <c r="L32" s="928">
        <f>-'월계획 '!I72/1000</f>
        <v>-1.2870852272727273</v>
      </c>
      <c r="M32" s="928">
        <f>-'월계획 '!J72/1000</f>
        <v>-1.7795352272727274</v>
      </c>
      <c r="N32" s="928">
        <f>-'월계획 '!K72/1000</f>
        <v>-2.326701893939394</v>
      </c>
      <c r="O32" s="928">
        <f>-'월계획 '!L72/1000</f>
        <v>-2.9422643939393938</v>
      </c>
      <c r="P32" s="928">
        <f>-'월계획 '!M72/1000</f>
        <v>-3.6457643939393938</v>
      </c>
      <c r="Q32" s="928">
        <f>-'월계획 '!N72/1000</f>
        <v>-4.466514393939395</v>
      </c>
      <c r="R32" s="928">
        <f>-'월계획 '!O72/1000</f>
        <v>-5.4514143939393946</v>
      </c>
      <c r="S32" s="928">
        <f>-'월계획 '!P72/1000</f>
        <v>-6.6825393939393942</v>
      </c>
      <c r="T32" s="928">
        <f>-'월계획 '!Q72/1000</f>
        <v>-6.6825393939393942</v>
      </c>
      <c r="U32" s="928">
        <f>-'월계획 '!R72/1000</f>
        <v>-6.6825393939393942</v>
      </c>
      <c r="V32" s="928">
        <f>-'월계획 '!S72/1000</f>
        <v>-6.6825393939393942</v>
      </c>
    </row>
    <row r="33" spans="1:23" ht="13.5" customHeight="1">
      <c r="A33" s="569" t="s">
        <v>100</v>
      </c>
      <c r="B33" s="570"/>
      <c r="C33" s="921">
        <f>C6+C31</f>
        <v>9319.7854044817705</v>
      </c>
      <c r="D33" s="571">
        <f t="shared" si="0"/>
        <v>9.2850015596595267E-2</v>
      </c>
      <c r="E33" s="921">
        <f>SUM(K33:V33)</f>
        <v>9300.2719860098568</v>
      </c>
      <c r="F33" s="571">
        <f t="shared" si="1"/>
        <v>8.8900773602814162E-2</v>
      </c>
      <c r="G33" s="921">
        <f>E33-C33</f>
        <v>-19.51341847191361</v>
      </c>
      <c r="H33" s="571">
        <f>IFERROR(G33/C33,0)</f>
        <v>-2.0937626377673726E-3</v>
      </c>
      <c r="I33" s="572"/>
      <c r="J33" s="573"/>
      <c r="K33" s="929">
        <f>SUM(K6+K31+K32)</f>
        <v>718.79175231245426</v>
      </c>
      <c r="L33" s="929">
        <f t="shared" ref="L33:V33" si="6">SUM(L6+L31+L32)</f>
        <v>723.97050704329013</v>
      </c>
      <c r="M33" s="929">
        <f t="shared" si="6"/>
        <v>765.54264308654285</v>
      </c>
      <c r="N33" s="929">
        <f t="shared" si="6"/>
        <v>727.09587408141897</v>
      </c>
      <c r="O33" s="929">
        <f t="shared" si="6"/>
        <v>700.9220973435464</v>
      </c>
      <c r="P33" s="929">
        <f t="shared" si="6"/>
        <v>755.51841186411286</v>
      </c>
      <c r="Q33" s="929">
        <f t="shared" si="6"/>
        <v>828.10198494788665</v>
      </c>
      <c r="R33" s="929">
        <f t="shared" si="6"/>
        <v>808.05878279387662</v>
      </c>
      <c r="S33" s="929">
        <f t="shared" si="6"/>
        <v>779.0020054471388</v>
      </c>
      <c r="T33" s="929">
        <f t="shared" si="6"/>
        <v>893.96047808086837</v>
      </c>
      <c r="U33" s="929">
        <f t="shared" si="6"/>
        <v>789.35709320776334</v>
      </c>
      <c r="V33" s="929">
        <f t="shared" si="6"/>
        <v>809.95035580095805</v>
      </c>
    </row>
    <row r="34" spans="1:23">
      <c r="W34" s="540"/>
    </row>
    <row r="35" spans="1:23">
      <c r="I35" s="574"/>
    </row>
    <row r="36" spans="1:23">
      <c r="J36" s="575" t="s">
        <v>115</v>
      </c>
      <c r="K36" s="544">
        <f>K40-K37</f>
        <v>0</v>
      </c>
      <c r="L36" s="544">
        <f t="shared" ref="L36:V36" si="7">L40-L37</f>
        <v>0</v>
      </c>
      <c r="M36" s="544">
        <f t="shared" si="7"/>
        <v>0</v>
      </c>
      <c r="N36" s="544">
        <f t="shared" si="7"/>
        <v>0</v>
      </c>
      <c r="O36" s="544">
        <f t="shared" si="7"/>
        <v>0</v>
      </c>
      <c r="P36" s="544">
        <f t="shared" si="7"/>
        <v>0</v>
      </c>
      <c r="Q36" s="544">
        <f t="shared" si="7"/>
        <v>0</v>
      </c>
      <c r="R36" s="544">
        <f t="shared" si="7"/>
        <v>0</v>
      </c>
      <c r="S36" s="544">
        <f t="shared" si="7"/>
        <v>0</v>
      </c>
      <c r="T36" s="544">
        <f t="shared" si="7"/>
        <v>0</v>
      </c>
      <c r="U36" s="544">
        <f t="shared" si="7"/>
        <v>0</v>
      </c>
      <c r="V36" s="544">
        <f t="shared" si="7"/>
        <v>0</v>
      </c>
    </row>
    <row r="37" spans="1:23" ht="12.75">
      <c r="A37" s="538" t="s">
        <v>2274</v>
      </c>
      <c r="G37" s="543" t="s">
        <v>447</v>
      </c>
      <c r="I37" s="542"/>
      <c r="J37" s="543" t="s">
        <v>101</v>
      </c>
      <c r="K37" s="544">
        <f>'월계획 '!H112/1000</f>
        <v>8161.5522868800008</v>
      </c>
      <c r="L37" s="544">
        <f>'월계획 '!I112/1000</f>
        <v>8923.5954832000007</v>
      </c>
      <c r="M37" s="544">
        <f>'월계획 '!J112/1000</f>
        <v>0</v>
      </c>
      <c r="N37" s="544">
        <f>'월계획 '!K112/1000</f>
        <v>0</v>
      </c>
      <c r="O37" s="544">
        <f>'월계획 '!L112/1000</f>
        <v>0</v>
      </c>
      <c r="P37" s="544">
        <f>'월계획 '!M112/1000</f>
        <v>0</v>
      </c>
      <c r="Q37" s="544">
        <f>'월계획 '!N112/1000</f>
        <v>0</v>
      </c>
      <c r="R37" s="544">
        <f>'월계획 '!O112/1000</f>
        <v>0</v>
      </c>
      <c r="S37" s="544">
        <f>'월계획 '!P112/1000</f>
        <v>0</v>
      </c>
      <c r="T37" s="544">
        <f>'월계획 '!Q112/1000</f>
        <v>0</v>
      </c>
      <c r="U37" s="544">
        <f>'월계획 '!R112/1000</f>
        <v>0</v>
      </c>
      <c r="V37" s="544">
        <f>'월계획 '!S112/1000</f>
        <v>0</v>
      </c>
    </row>
    <row r="38" spans="1:23" ht="13.5" customHeight="1">
      <c r="A38" s="2623" t="s">
        <v>102</v>
      </c>
      <c r="B38" s="2623"/>
      <c r="C38" s="2623" t="s">
        <v>2114</v>
      </c>
      <c r="D38" s="2623"/>
      <c r="E38" s="2623" t="s">
        <v>2115</v>
      </c>
      <c r="F38" s="2623"/>
      <c r="G38" s="2624" t="s">
        <v>103</v>
      </c>
      <c r="H38" s="2624"/>
      <c r="I38" s="2624" t="s">
        <v>104</v>
      </c>
      <c r="J38" s="2633"/>
      <c r="K38" s="545" t="s">
        <v>105</v>
      </c>
      <c r="L38" s="546"/>
      <c r="M38" s="546"/>
      <c r="N38" s="546"/>
      <c r="O38" s="546"/>
      <c r="P38" s="546"/>
      <c r="Q38" s="546"/>
      <c r="R38" s="546"/>
      <c r="S38" s="546"/>
      <c r="T38" s="546"/>
      <c r="U38" s="546"/>
      <c r="V38" s="547"/>
    </row>
    <row r="39" spans="1:23">
      <c r="A39" s="2623"/>
      <c r="B39" s="2623"/>
      <c r="C39" s="548" t="s">
        <v>106</v>
      </c>
      <c r="D39" s="548" t="s">
        <v>107</v>
      </c>
      <c r="E39" s="548" t="s">
        <v>95</v>
      </c>
      <c r="F39" s="548" t="s">
        <v>107</v>
      </c>
      <c r="G39" s="549" t="s">
        <v>75</v>
      </c>
      <c r="H39" s="549" t="s">
        <v>76</v>
      </c>
      <c r="I39" s="2624"/>
      <c r="J39" s="2624"/>
      <c r="K39" s="550" t="s">
        <v>96</v>
      </c>
      <c r="L39" s="550" t="s">
        <v>61</v>
      </c>
      <c r="M39" s="550" t="s">
        <v>62</v>
      </c>
      <c r="N39" s="550" t="s">
        <v>63</v>
      </c>
      <c r="O39" s="550" t="s">
        <v>64</v>
      </c>
      <c r="P39" s="550" t="s">
        <v>65</v>
      </c>
      <c r="Q39" s="550" t="s">
        <v>66</v>
      </c>
      <c r="R39" s="550" t="s">
        <v>40</v>
      </c>
      <c r="S39" s="550" t="s">
        <v>41</v>
      </c>
      <c r="T39" s="550" t="s">
        <v>42</v>
      </c>
      <c r="U39" s="550" t="s">
        <v>67</v>
      </c>
      <c r="V39" s="550" t="s">
        <v>68</v>
      </c>
    </row>
    <row r="40" spans="1:23">
      <c r="A40" s="2634" t="s">
        <v>77</v>
      </c>
      <c r="B40" s="2634"/>
      <c r="C40" s="916">
        <f>SUM(K5:M5)</f>
        <v>26299.701788035622</v>
      </c>
      <c r="D40" s="551">
        <f>C40/$C$40</f>
        <v>1</v>
      </c>
      <c r="E40" s="922">
        <f>SUM(K40:V40)</f>
        <v>17085.147770080002</v>
      </c>
      <c r="F40" s="551">
        <f>E40/$E$40</f>
        <v>1</v>
      </c>
      <c r="G40" s="2047">
        <f t="shared" ref="G40:G65" si="8">E40-C40</f>
        <v>-9214.5540179556192</v>
      </c>
      <c r="H40" s="553">
        <f t="shared" ref="H40:H65" si="9">IFERROR(G40/C40,0)</f>
        <v>-0.35036724340910763</v>
      </c>
      <c r="I40" s="562"/>
      <c r="J40" s="552"/>
      <c r="K40" s="923">
        <f>'월계획 '!H112/1000</f>
        <v>8161.5522868800008</v>
      </c>
      <c r="L40" s="923">
        <f>'월계획 '!I112/1000</f>
        <v>8923.5954832000007</v>
      </c>
      <c r="M40" s="923">
        <f>'월계획 '!J112/1000</f>
        <v>0</v>
      </c>
      <c r="N40" s="923">
        <f>'월계획 '!K112/1000</f>
        <v>0</v>
      </c>
      <c r="O40" s="923">
        <f>'월계획 '!L112/1000</f>
        <v>0</v>
      </c>
      <c r="P40" s="923">
        <f>'월계획 '!M112/1000</f>
        <v>0</v>
      </c>
      <c r="Q40" s="923">
        <f>'월계획 '!N112/1000</f>
        <v>0</v>
      </c>
      <c r="R40" s="923">
        <f>'월계획 '!O112/1000</f>
        <v>0</v>
      </c>
      <c r="S40" s="923">
        <f>'월계획 '!P112/1000</f>
        <v>0</v>
      </c>
      <c r="T40" s="923">
        <f>'월계획 '!Q112/1000</f>
        <v>0</v>
      </c>
      <c r="U40" s="923">
        <f>'월계획 '!R112/1000</f>
        <v>0</v>
      </c>
      <c r="V40" s="923">
        <f>'월계획 '!S112/1000</f>
        <v>0</v>
      </c>
    </row>
    <row r="41" spans="1:23">
      <c r="A41" s="555" t="s">
        <v>108</v>
      </c>
      <c r="B41" s="556" t="s">
        <v>109</v>
      </c>
      <c r="C41" s="917">
        <f t="shared" ref="C41:C65" si="10">SUM(K6:M6)</f>
        <v>763.02837795322057</v>
      </c>
      <c r="D41" s="558">
        <f t="shared" ref="D41:D67" si="11">C41/$C$40</f>
        <v>2.9012814825920986E-2</v>
      </c>
      <c r="E41" s="917">
        <f t="shared" ref="E41:E66" si="12">SUM(K41:V41)</f>
        <v>477.01772575155616</v>
      </c>
      <c r="F41" s="558">
        <f>E41/$E$40</f>
        <v>2.7920023412786817E-2</v>
      </c>
      <c r="G41" s="2048">
        <f t="shared" si="8"/>
        <v>-286.01065220166441</v>
      </c>
      <c r="H41" s="558">
        <f t="shared" si="9"/>
        <v>-0.37483619281483532</v>
      </c>
      <c r="I41" s="576"/>
      <c r="J41" s="557"/>
      <c r="K41" s="924">
        <f>IS!E220/1000</f>
        <v>238.50886175155617</v>
      </c>
      <c r="L41" s="924">
        <f>IS!F220/1000</f>
        <v>238.50886399999999</v>
      </c>
      <c r="M41" s="924">
        <f>IS!G220/1000</f>
        <v>0</v>
      </c>
      <c r="N41" s="924">
        <f>IS!H220/1000</f>
        <v>0</v>
      </c>
      <c r="O41" s="924">
        <f>IS!I220/1000</f>
        <v>0</v>
      </c>
      <c r="P41" s="924">
        <f>IS!J220/1000</f>
        <v>0</v>
      </c>
      <c r="Q41" s="924">
        <f>IS!K220/1000</f>
        <v>0</v>
      </c>
      <c r="R41" s="924">
        <f>IS!L220/1000</f>
        <v>0</v>
      </c>
      <c r="S41" s="924">
        <f>IS!M220/1000</f>
        <v>0</v>
      </c>
      <c r="T41" s="924">
        <f>IS!N220/1000</f>
        <v>0</v>
      </c>
      <c r="U41" s="924">
        <f>IS!O220/1000</f>
        <v>0</v>
      </c>
      <c r="V41" s="924">
        <f>IS!P220/1000</f>
        <v>0</v>
      </c>
    </row>
    <row r="42" spans="1:23" ht="15.75">
      <c r="A42" s="2637" t="s">
        <v>114</v>
      </c>
      <c r="B42" s="12" t="s">
        <v>78</v>
      </c>
      <c r="C42" s="918">
        <f t="shared" si="10"/>
        <v>205.947936</v>
      </c>
      <c r="D42" s="560">
        <f t="shared" si="11"/>
        <v>7.8308087924286191E-3</v>
      </c>
      <c r="E42" s="918">
        <f t="shared" si="12"/>
        <v>102.76455295999999</v>
      </c>
      <c r="F42" s="560">
        <f>E42/$E$40</f>
        <v>6.0148471844044685E-3</v>
      </c>
      <c r="G42" s="2049">
        <f t="shared" si="8"/>
        <v>-103.18338304000001</v>
      </c>
      <c r="H42" s="560">
        <f t="shared" si="9"/>
        <v>-0.50101683485674753</v>
      </c>
      <c r="I42" s="2066" t="s">
        <v>2384</v>
      </c>
      <c r="J42" s="552"/>
      <c r="K42" s="923">
        <f>IS!E200/1000</f>
        <v>51.187306079999985</v>
      </c>
      <c r="L42" s="923">
        <f>IS!F200/1000</f>
        <v>51.577246880000004</v>
      </c>
      <c r="M42" s="923">
        <f>IS!G200/1000</f>
        <v>0</v>
      </c>
      <c r="N42" s="923">
        <f>IS!H200/1000</f>
        <v>0</v>
      </c>
      <c r="O42" s="923">
        <f>IS!I200/1000</f>
        <v>0</v>
      </c>
      <c r="P42" s="923">
        <f>IS!J200/1000</f>
        <v>0</v>
      </c>
      <c r="Q42" s="923">
        <f>IS!K200/1000</f>
        <v>0</v>
      </c>
      <c r="R42" s="923">
        <f>IS!L200/1000</f>
        <v>0</v>
      </c>
      <c r="S42" s="923">
        <f>IS!M200/1000</f>
        <v>0</v>
      </c>
      <c r="T42" s="1763">
        <f>IS!N200/1000</f>
        <v>0</v>
      </c>
      <c r="U42" s="923">
        <f>IS!O200/1000</f>
        <v>0</v>
      </c>
      <c r="V42" s="923">
        <f>IS!P200/1000</f>
        <v>0</v>
      </c>
    </row>
    <row r="43" spans="1:23" ht="13.15">
      <c r="A43" s="2638"/>
      <c r="B43" s="12" t="s">
        <v>79</v>
      </c>
      <c r="C43" s="918">
        <f t="shared" si="10"/>
        <v>184.09791251624932</v>
      </c>
      <c r="D43" s="560">
        <f t="shared" si="11"/>
        <v>6.9999999999999993E-3</v>
      </c>
      <c r="E43" s="918">
        <f t="shared" si="12"/>
        <v>111.779904</v>
      </c>
      <c r="F43" s="560">
        <f>E43/$E$40</f>
        <v>6.5425190056449005E-3</v>
      </c>
      <c r="G43" s="2049">
        <f t="shared" si="8"/>
        <v>-72.318008516249321</v>
      </c>
      <c r="H43" s="560">
        <f t="shared" si="9"/>
        <v>-0.3928236204735141</v>
      </c>
      <c r="I43" s="2066"/>
      <c r="J43" s="552"/>
      <c r="K43" s="923">
        <f>IS!E201/1000</f>
        <v>57.614752000000003</v>
      </c>
      <c r="L43" s="923">
        <f>IS!F201/1000</f>
        <v>54.165151999999999</v>
      </c>
      <c r="M43" s="923">
        <f>IS!G201/1000</f>
        <v>0</v>
      </c>
      <c r="N43" s="923">
        <f>IS!H201/1000</f>
        <v>0</v>
      </c>
      <c r="O43" s="923">
        <f>IS!I201/1000</f>
        <v>0</v>
      </c>
      <c r="P43" s="923">
        <f>IS!J201/1000</f>
        <v>0</v>
      </c>
      <c r="Q43" s="923">
        <f>IS!K201/1000</f>
        <v>0</v>
      </c>
      <c r="R43" s="923">
        <f>IS!L201/1000</f>
        <v>0</v>
      </c>
      <c r="S43" s="923">
        <f>IS!M201/1000</f>
        <v>0</v>
      </c>
      <c r="T43" s="1763">
        <f>IS!N201/1000</f>
        <v>0</v>
      </c>
      <c r="U43" s="923">
        <f>IS!O201/1000</f>
        <v>0</v>
      </c>
      <c r="V43" s="923">
        <f>IS!P201/1000</f>
        <v>0</v>
      </c>
    </row>
    <row r="44" spans="1:23" ht="13.15">
      <c r="A44" s="2638"/>
      <c r="B44" s="12" t="s">
        <v>1498</v>
      </c>
      <c r="C44" s="918">
        <f t="shared" si="10"/>
        <v>52.599403576071239</v>
      </c>
      <c r="D44" s="560">
        <f t="shared" si="11"/>
        <v>2E-3</v>
      </c>
      <c r="E44" s="918">
        <f t="shared" si="12"/>
        <v>20.332799999999999</v>
      </c>
      <c r="F44" s="560">
        <f t="shared" ref="F44:F68" si="13">E44/$E$40</f>
        <v>1.1900862827541579E-3</v>
      </c>
      <c r="G44" s="2049">
        <f t="shared" si="8"/>
        <v>-32.26660357607124</v>
      </c>
      <c r="H44" s="560">
        <f t="shared" si="9"/>
        <v>-0.61344048377670413</v>
      </c>
      <c r="I44" s="2066" t="s">
        <v>2311</v>
      </c>
      <c r="J44" s="552"/>
      <c r="K44" s="923">
        <f>IS!E202/1000</f>
        <v>10.166399999999999</v>
      </c>
      <c r="L44" s="923">
        <f>IS!F202/1000</f>
        <v>10.166399999999999</v>
      </c>
      <c r="M44" s="923">
        <f>IS!G202/1000</f>
        <v>0</v>
      </c>
      <c r="N44" s="923">
        <f>IS!H202/1000</f>
        <v>0</v>
      </c>
      <c r="O44" s="923">
        <f>IS!I202/1000</f>
        <v>0</v>
      </c>
      <c r="P44" s="923">
        <f>IS!J202/1000</f>
        <v>0</v>
      </c>
      <c r="Q44" s="923">
        <f>IS!K202/1000</f>
        <v>0</v>
      </c>
      <c r="R44" s="923">
        <f>IS!L202/1000</f>
        <v>0</v>
      </c>
      <c r="S44" s="923">
        <f>IS!M202/1000</f>
        <v>0</v>
      </c>
      <c r="T44" s="1763">
        <f>IS!N202/1000</f>
        <v>0</v>
      </c>
      <c r="U44" s="923">
        <f>IS!O202/1000</f>
        <v>0</v>
      </c>
      <c r="V44" s="923">
        <f>IS!P202/1000</f>
        <v>0</v>
      </c>
    </row>
    <row r="45" spans="1:23" ht="13.15">
      <c r="A45" s="2638"/>
      <c r="B45" s="12" t="s">
        <v>87</v>
      </c>
      <c r="C45" s="918">
        <f t="shared" si="10"/>
        <v>8</v>
      </c>
      <c r="D45" s="560">
        <f t="shared" si="11"/>
        <v>3.0418595862708207E-4</v>
      </c>
      <c r="E45" s="918">
        <f t="shared" si="12"/>
        <v>5.7847359999999997</v>
      </c>
      <c r="F45" s="560">
        <f t="shared" si="13"/>
        <v>3.3858273149562067E-4</v>
      </c>
      <c r="G45" s="2049">
        <f t="shared" si="8"/>
        <v>-2.2152640000000003</v>
      </c>
      <c r="H45" s="560">
        <f t="shared" si="9"/>
        <v>-0.27690800000000004</v>
      </c>
      <c r="I45" s="2066"/>
      <c r="J45" s="552"/>
      <c r="K45" s="923">
        <f>IS!E203/1000</f>
        <v>2.7808319999999997</v>
      </c>
      <c r="L45" s="923">
        <f>IS!F203/1000</f>
        <v>3.0039039999999999</v>
      </c>
      <c r="M45" s="923">
        <f>IS!G203/1000</f>
        <v>0</v>
      </c>
      <c r="N45" s="923">
        <f>IS!H203/1000</f>
        <v>0</v>
      </c>
      <c r="O45" s="923">
        <f>IS!I203/1000</f>
        <v>0</v>
      </c>
      <c r="P45" s="923">
        <f>IS!J203/1000</f>
        <v>0</v>
      </c>
      <c r="Q45" s="923">
        <f>IS!K203/1000</f>
        <v>0</v>
      </c>
      <c r="R45" s="923">
        <f>IS!L203/1000</f>
        <v>0</v>
      </c>
      <c r="S45" s="923">
        <f>IS!M203/1000</f>
        <v>0</v>
      </c>
      <c r="T45" s="1763">
        <f>IS!N203/1000</f>
        <v>0</v>
      </c>
      <c r="U45" s="923">
        <f>IS!O203/1000</f>
        <v>0</v>
      </c>
      <c r="V45" s="923">
        <f>IS!P203/1000</f>
        <v>0</v>
      </c>
    </row>
    <row r="46" spans="1:23" ht="13.15">
      <c r="A46" s="2638"/>
      <c r="B46" s="12" t="s">
        <v>82</v>
      </c>
      <c r="C46" s="918">
        <f t="shared" si="10"/>
        <v>444.74299524107346</v>
      </c>
      <c r="D46" s="560">
        <f t="shared" si="11"/>
        <v>1.6910571793760716E-2</v>
      </c>
      <c r="E46" s="918">
        <f t="shared" si="12"/>
        <v>269.154608</v>
      </c>
      <c r="F46" s="560">
        <f t="shared" si="13"/>
        <v>1.5753718470691323E-2</v>
      </c>
      <c r="G46" s="2049">
        <f t="shared" si="8"/>
        <v>-175.58838724107346</v>
      </c>
      <c r="H46" s="560">
        <f t="shared" si="9"/>
        <v>-0.39480866280062615</v>
      </c>
      <c r="I46" s="2066" t="s">
        <v>2312</v>
      </c>
      <c r="J46" s="552"/>
      <c r="K46" s="923">
        <f>IS!E204/1000</f>
        <v>127.78624000000001</v>
      </c>
      <c r="L46" s="923">
        <f>IS!F204/1000</f>
        <v>141.36836799999998</v>
      </c>
      <c r="M46" s="923">
        <f>IS!G204/1000</f>
        <v>0</v>
      </c>
      <c r="N46" s="923">
        <f>IS!H204/1000</f>
        <v>0</v>
      </c>
      <c r="O46" s="923">
        <f>IS!I204/1000</f>
        <v>0</v>
      </c>
      <c r="P46" s="923">
        <f>IS!J204/1000</f>
        <v>0</v>
      </c>
      <c r="Q46" s="923">
        <f>IS!K204/1000</f>
        <v>0</v>
      </c>
      <c r="R46" s="923">
        <f>IS!L204/1000</f>
        <v>0</v>
      </c>
      <c r="S46" s="923">
        <f>IS!M204/1000</f>
        <v>0</v>
      </c>
      <c r="T46" s="1763">
        <f>IS!N204/1000</f>
        <v>0</v>
      </c>
      <c r="U46" s="923">
        <f>IS!O204/1000</f>
        <v>0</v>
      </c>
      <c r="V46" s="923">
        <f>IS!P204/1000</f>
        <v>0</v>
      </c>
    </row>
    <row r="47" spans="1:23" ht="13.15">
      <c r="A47" s="2638"/>
      <c r="B47" s="12" t="s">
        <v>1395</v>
      </c>
      <c r="C47" s="918">
        <f t="shared" si="10"/>
        <v>131.49850894017808</v>
      </c>
      <c r="D47" s="560">
        <f t="shared" si="11"/>
        <v>4.9999999999999992E-3</v>
      </c>
      <c r="E47" s="918">
        <f t="shared" si="12"/>
        <v>89.601553120000005</v>
      </c>
      <c r="F47" s="560">
        <f t="shared" si="13"/>
        <v>5.2444119492435883E-3</v>
      </c>
      <c r="G47" s="2049">
        <f t="shared" si="8"/>
        <v>-41.896955820178079</v>
      </c>
      <c r="H47" s="560">
        <f t="shared" si="9"/>
        <v>-0.31861164174293444</v>
      </c>
      <c r="I47" s="2066" t="s">
        <v>2383</v>
      </c>
      <c r="J47" s="552"/>
      <c r="K47" s="923">
        <f>IS!E205/1000</f>
        <v>34.704806720000001</v>
      </c>
      <c r="L47" s="923">
        <f>IS!F205/1000</f>
        <v>54.896746399999998</v>
      </c>
      <c r="M47" s="923">
        <f>IS!G205/1000</f>
        <v>0</v>
      </c>
      <c r="N47" s="923">
        <f>IS!H205/1000</f>
        <v>0</v>
      </c>
      <c r="O47" s="923">
        <f>IS!I205/1000</f>
        <v>0</v>
      </c>
      <c r="P47" s="923">
        <f>IS!J205/1000</f>
        <v>0</v>
      </c>
      <c r="Q47" s="923">
        <f>IS!K205/1000</f>
        <v>0</v>
      </c>
      <c r="R47" s="923">
        <f>IS!L205/1000</f>
        <v>0</v>
      </c>
      <c r="S47" s="923">
        <f>IS!M205/1000</f>
        <v>0</v>
      </c>
      <c r="T47" s="1763">
        <f>IS!N205/1000</f>
        <v>0</v>
      </c>
      <c r="U47" s="923">
        <f>IS!O205/1000</f>
        <v>0</v>
      </c>
      <c r="V47" s="923">
        <f>IS!P205/1000</f>
        <v>0</v>
      </c>
    </row>
    <row r="48" spans="1:23" ht="13.15">
      <c r="A48" s="2638"/>
      <c r="B48" s="12" t="s">
        <v>1352</v>
      </c>
      <c r="C48" s="918">
        <f t="shared" si="10"/>
        <v>22.080000000000002</v>
      </c>
      <c r="D48" s="560">
        <f t="shared" si="11"/>
        <v>8.3955324581074658E-4</v>
      </c>
      <c r="E48" s="918">
        <f t="shared" si="12"/>
        <v>48.160440320000006</v>
      </c>
      <c r="F48" s="560">
        <f t="shared" si="13"/>
        <v>2.8188483335414836E-3</v>
      </c>
      <c r="G48" s="2049">
        <f t="shared" si="8"/>
        <v>26.080440320000005</v>
      </c>
      <c r="H48" s="560">
        <f t="shared" si="9"/>
        <v>1.1811793623188407</v>
      </c>
      <c r="I48" s="2066" t="s">
        <v>2385</v>
      </c>
      <c r="J48" s="552"/>
      <c r="K48" s="923">
        <f>IS!E206/1000</f>
        <v>25.341112000000003</v>
      </c>
      <c r="L48" s="923">
        <f>IS!F206/1000</f>
        <v>22.81932832</v>
      </c>
      <c r="M48" s="923">
        <f>IS!G206/1000</f>
        <v>0</v>
      </c>
      <c r="N48" s="923">
        <f>IS!H206/1000</f>
        <v>0</v>
      </c>
      <c r="O48" s="923">
        <f>IS!I206/1000</f>
        <v>0</v>
      </c>
      <c r="P48" s="923">
        <f>IS!J206/1000</f>
        <v>0</v>
      </c>
      <c r="Q48" s="923">
        <f>IS!K206/1000</f>
        <v>0</v>
      </c>
      <c r="R48" s="923">
        <f>IS!L206/1000</f>
        <v>0</v>
      </c>
      <c r="S48" s="923">
        <f>IS!M206/1000</f>
        <v>0</v>
      </c>
      <c r="T48" s="1763">
        <f>IS!N206/1000</f>
        <v>0</v>
      </c>
      <c r="U48" s="923">
        <f>IS!O206/1000</f>
        <v>0</v>
      </c>
      <c r="V48" s="923">
        <f>IS!P206/1000</f>
        <v>0</v>
      </c>
    </row>
    <row r="49" spans="1:22" ht="12" customHeight="1">
      <c r="A49" s="2638"/>
      <c r="B49" s="12" t="s">
        <v>80</v>
      </c>
      <c r="C49" s="918">
        <f t="shared" si="10"/>
        <v>151.16656826763975</v>
      </c>
      <c r="D49" s="560">
        <f t="shared" si="11"/>
        <v>5.7478434351072799E-3</v>
      </c>
      <c r="E49" s="918">
        <f t="shared" si="12"/>
        <v>94.064351039999991</v>
      </c>
      <c r="F49" s="560">
        <f t="shared" si="13"/>
        <v>5.5056211573849051E-3</v>
      </c>
      <c r="G49" s="2049">
        <f t="shared" si="8"/>
        <v>-57.102217227639755</v>
      </c>
      <c r="H49" s="560">
        <f t="shared" si="9"/>
        <v>-0.37774368950772585</v>
      </c>
      <c r="I49" s="2066"/>
      <c r="J49" s="552"/>
      <c r="K49" s="923">
        <f>IS!E207/1000</f>
        <v>44.857943039999995</v>
      </c>
      <c r="L49" s="923">
        <f>IS!F207/1000</f>
        <v>49.206408000000003</v>
      </c>
      <c r="M49" s="923">
        <f>IS!G207/1000</f>
        <v>0</v>
      </c>
      <c r="N49" s="923">
        <f>IS!H207/1000</f>
        <v>0</v>
      </c>
      <c r="O49" s="923">
        <f>IS!I207/1000</f>
        <v>0</v>
      </c>
      <c r="P49" s="923">
        <f>IS!J207/1000</f>
        <v>0</v>
      </c>
      <c r="Q49" s="923">
        <f>IS!K207/1000</f>
        <v>0</v>
      </c>
      <c r="R49" s="923">
        <f>IS!L207/1000</f>
        <v>0</v>
      </c>
      <c r="S49" s="923">
        <f>IS!M207/1000</f>
        <v>0</v>
      </c>
      <c r="T49" s="1763">
        <f>IS!N207/1000</f>
        <v>0</v>
      </c>
      <c r="U49" s="923">
        <f>IS!O207/1000</f>
        <v>0</v>
      </c>
      <c r="V49" s="923">
        <f>IS!P207/1000</f>
        <v>0</v>
      </c>
    </row>
    <row r="50" spans="1:22" ht="13.15">
      <c r="A50" s="2638"/>
      <c r="B50" s="12" t="s">
        <v>1501</v>
      </c>
      <c r="C50" s="918">
        <f t="shared" si="10"/>
        <v>1.44</v>
      </c>
      <c r="D50" s="560">
        <f t="shared" si="11"/>
        <v>5.475347255287477E-5</v>
      </c>
      <c r="E50" s="918">
        <f t="shared" si="12"/>
        <v>2.078624</v>
      </c>
      <c r="F50" s="560">
        <f t="shared" si="13"/>
        <v>1.2166262931832205E-4</v>
      </c>
      <c r="G50" s="2049">
        <f t="shared" si="8"/>
        <v>0.63862400000000008</v>
      </c>
      <c r="H50" s="560">
        <f t="shared" si="9"/>
        <v>0.44348888888888899</v>
      </c>
      <c r="I50" s="2066"/>
      <c r="J50" s="552"/>
      <c r="K50" s="923">
        <f>IS!E208/1000</f>
        <v>1.9979039999999999</v>
      </c>
      <c r="L50" s="923">
        <f>IS!F208/1000</f>
        <v>8.072E-2</v>
      </c>
      <c r="M50" s="923">
        <f>IS!G208/1000</f>
        <v>0</v>
      </c>
      <c r="N50" s="923">
        <f>IS!H208/1000</f>
        <v>0</v>
      </c>
      <c r="O50" s="923">
        <f>IS!I208/1000</f>
        <v>0</v>
      </c>
      <c r="P50" s="923">
        <f>IS!J208/1000</f>
        <v>0</v>
      </c>
      <c r="Q50" s="923">
        <f>IS!K208/1000</f>
        <v>0</v>
      </c>
      <c r="R50" s="923">
        <f>IS!L208/1000</f>
        <v>0</v>
      </c>
      <c r="S50" s="923">
        <f>IS!M208/1000</f>
        <v>0</v>
      </c>
      <c r="T50" s="1763">
        <f>IS!N208/1000</f>
        <v>0</v>
      </c>
      <c r="U50" s="923">
        <f>IS!O208/1000</f>
        <v>0</v>
      </c>
      <c r="V50" s="923">
        <f>IS!P208/1000</f>
        <v>0</v>
      </c>
    </row>
    <row r="51" spans="1:22" ht="13.15">
      <c r="A51" s="2638"/>
      <c r="B51" s="12" t="s">
        <v>1876</v>
      </c>
      <c r="C51" s="918">
        <f t="shared" si="10"/>
        <v>65.498982902400002</v>
      </c>
      <c r="D51" s="560">
        <f t="shared" si="11"/>
        <v>2.4904838629081754E-3</v>
      </c>
      <c r="E51" s="918">
        <f t="shared" si="12"/>
        <v>37.616600000000005</v>
      </c>
      <c r="F51" s="560">
        <f t="shared" si="13"/>
        <v>2.2017134710344893E-3</v>
      </c>
      <c r="G51" s="2049">
        <f t="shared" si="8"/>
        <v>-27.882382902399996</v>
      </c>
      <c r="H51" s="560">
        <f t="shared" si="9"/>
        <v>-0.42569184538250798</v>
      </c>
      <c r="I51" s="2066"/>
      <c r="J51" s="552"/>
      <c r="K51" s="923">
        <f>IS!E209/1000</f>
        <v>21.832008000000002</v>
      </c>
      <c r="L51" s="923">
        <f>IS!F209/1000</f>
        <v>15.784592</v>
      </c>
      <c r="M51" s="923">
        <f>IS!G209/1000</f>
        <v>0</v>
      </c>
      <c r="N51" s="923">
        <f>IS!H209/1000</f>
        <v>0</v>
      </c>
      <c r="O51" s="923">
        <f>IS!I209/1000</f>
        <v>0</v>
      </c>
      <c r="P51" s="923">
        <f>IS!J209/1000</f>
        <v>0</v>
      </c>
      <c r="Q51" s="923">
        <f>IS!K209/1000</f>
        <v>0</v>
      </c>
      <c r="R51" s="923">
        <f>IS!L209/1000</f>
        <v>0</v>
      </c>
      <c r="S51" s="923">
        <f>IS!M209/1000</f>
        <v>0</v>
      </c>
      <c r="T51" s="1763">
        <f>IS!N209/1000</f>
        <v>0</v>
      </c>
      <c r="U51" s="923">
        <f>IS!O209/1000</f>
        <v>0</v>
      </c>
      <c r="V51" s="923">
        <f>IS!P209/1000</f>
        <v>0</v>
      </c>
    </row>
    <row r="52" spans="1:22" ht="13.15">
      <c r="A52" s="2638"/>
      <c r="B52" s="12" t="s">
        <v>1373</v>
      </c>
      <c r="C52" s="918">
        <f t="shared" si="10"/>
        <v>3.8639999999999999</v>
      </c>
      <c r="D52" s="560">
        <f t="shared" si="11"/>
        <v>1.4692181801688063E-4</v>
      </c>
      <c r="E52" s="918">
        <f t="shared" si="12"/>
        <v>2.1176360000000001</v>
      </c>
      <c r="F52" s="560">
        <f t="shared" si="13"/>
        <v>1.2394601606598128E-4</v>
      </c>
      <c r="G52" s="2049">
        <f t="shared" si="8"/>
        <v>-1.7463639999999998</v>
      </c>
      <c r="H52" s="560">
        <f t="shared" si="9"/>
        <v>-0.45195755693581779</v>
      </c>
      <c r="I52" s="2066"/>
      <c r="J52" s="552"/>
      <c r="K52" s="923">
        <f>IS!E210/1000</f>
        <v>1.0025520000000001</v>
      </c>
      <c r="L52" s="923">
        <f>IS!F210/1000</f>
        <v>1.115084</v>
      </c>
      <c r="M52" s="923">
        <f>IS!G210/1000</f>
        <v>0</v>
      </c>
      <c r="N52" s="923">
        <f>IS!H210/1000</f>
        <v>0</v>
      </c>
      <c r="O52" s="923">
        <f>IS!I210/1000</f>
        <v>0</v>
      </c>
      <c r="P52" s="923">
        <f>IS!J210/1000</f>
        <v>0</v>
      </c>
      <c r="Q52" s="923">
        <f>IS!K210/1000</f>
        <v>0</v>
      </c>
      <c r="R52" s="923">
        <f>IS!L210/1000</f>
        <v>0</v>
      </c>
      <c r="S52" s="923">
        <f>IS!M210/1000</f>
        <v>0</v>
      </c>
      <c r="T52" s="1763">
        <f>IS!N210/1000</f>
        <v>0</v>
      </c>
      <c r="U52" s="923">
        <f>IS!O210/1000</f>
        <v>0</v>
      </c>
      <c r="V52" s="923">
        <f>IS!P210/1000</f>
        <v>0</v>
      </c>
    </row>
    <row r="53" spans="1:22" ht="13.15">
      <c r="A53" s="2638"/>
      <c r="B53" s="12" t="s">
        <v>355</v>
      </c>
      <c r="C53" s="918">
        <f t="shared" si="10"/>
        <v>23.126399999999997</v>
      </c>
      <c r="D53" s="560">
        <f t="shared" si="11"/>
        <v>8.7934076919916871E-4</v>
      </c>
      <c r="E53" s="918">
        <f t="shared" si="12"/>
        <v>15.24571456</v>
      </c>
      <c r="F53" s="560">
        <f t="shared" si="13"/>
        <v>8.9233729582946476E-4</v>
      </c>
      <c r="G53" s="2049">
        <f t="shared" si="8"/>
        <v>-7.880685439999997</v>
      </c>
      <c r="H53" s="560">
        <f t="shared" si="9"/>
        <v>-0.34076576726165758</v>
      </c>
      <c r="I53" s="2066" t="s">
        <v>2386</v>
      </c>
      <c r="J53" s="552"/>
      <c r="K53" s="923">
        <f>IS!E211/1000</f>
        <v>10.385380960000001</v>
      </c>
      <c r="L53" s="923">
        <f>IS!F211/1000</f>
        <v>4.8603335999999997</v>
      </c>
      <c r="M53" s="923">
        <f>IS!G211/1000</f>
        <v>0</v>
      </c>
      <c r="N53" s="923">
        <f>IS!H211/1000</f>
        <v>0</v>
      </c>
      <c r="O53" s="923">
        <f>IS!I211/1000</f>
        <v>0</v>
      </c>
      <c r="P53" s="923">
        <f>IS!J211/1000</f>
        <v>0</v>
      </c>
      <c r="Q53" s="923">
        <f>IS!K211/1000</f>
        <v>0</v>
      </c>
      <c r="R53" s="923">
        <f>IS!L211/1000</f>
        <v>0</v>
      </c>
      <c r="S53" s="923">
        <f>IS!M211/1000</f>
        <v>0</v>
      </c>
      <c r="T53" s="1763">
        <f>IS!N211/1000</f>
        <v>0</v>
      </c>
      <c r="U53" s="923">
        <f>IS!O211/1000</f>
        <v>0</v>
      </c>
      <c r="V53" s="923">
        <f>IS!P211/1000</f>
        <v>0</v>
      </c>
    </row>
    <row r="54" spans="1:22" ht="13.15">
      <c r="A54" s="2638"/>
      <c r="B54" s="12" t="s">
        <v>1360</v>
      </c>
      <c r="C54" s="918">
        <f t="shared" si="10"/>
        <v>1.44</v>
      </c>
      <c r="D54" s="560">
        <f t="shared" si="11"/>
        <v>5.475347255287477E-5</v>
      </c>
      <c r="E54" s="918">
        <f t="shared" si="12"/>
        <v>0</v>
      </c>
      <c r="F54" s="560">
        <f t="shared" si="13"/>
        <v>0</v>
      </c>
      <c r="G54" s="2049">
        <f t="shared" si="8"/>
        <v>-1.44</v>
      </c>
      <c r="H54" s="560">
        <f t="shared" si="9"/>
        <v>-1</v>
      </c>
      <c r="I54" s="2066"/>
      <c r="J54" s="552"/>
      <c r="K54" s="923">
        <f>IS!E212/1000</f>
        <v>0</v>
      </c>
      <c r="L54" s="923">
        <f>IS!F212/1000</f>
        <v>0</v>
      </c>
      <c r="M54" s="923">
        <f>IS!G212/1000</f>
        <v>0</v>
      </c>
      <c r="N54" s="923">
        <f>IS!H212/1000</f>
        <v>0</v>
      </c>
      <c r="O54" s="923">
        <f>IS!I212/1000</f>
        <v>0</v>
      </c>
      <c r="P54" s="923">
        <f>IS!J212/1000</f>
        <v>0</v>
      </c>
      <c r="Q54" s="923">
        <f>IS!K212/1000</f>
        <v>0</v>
      </c>
      <c r="R54" s="923">
        <f>IS!L212/1000</f>
        <v>0</v>
      </c>
      <c r="S54" s="923">
        <f>IS!M212/1000</f>
        <v>0</v>
      </c>
      <c r="T54" s="1763">
        <f>IS!N212/1000</f>
        <v>0</v>
      </c>
      <c r="U54" s="923">
        <f>IS!O212/1000</f>
        <v>0</v>
      </c>
      <c r="V54" s="923">
        <f>IS!P212/1000</f>
        <v>0</v>
      </c>
    </row>
    <row r="55" spans="1:22" ht="13.15">
      <c r="A55" s="2638"/>
      <c r="B55" s="12" t="s">
        <v>1392</v>
      </c>
      <c r="C55" s="918">
        <f t="shared" si="10"/>
        <v>11.136000000000001</v>
      </c>
      <c r="D55" s="560">
        <f t="shared" si="11"/>
        <v>4.2342685440889831E-4</v>
      </c>
      <c r="E55" s="918">
        <f t="shared" si="12"/>
        <v>8.2978559999999995</v>
      </c>
      <c r="F55" s="560">
        <f t="shared" si="13"/>
        <v>4.8567657193644188E-4</v>
      </c>
      <c r="G55" s="2049">
        <f t="shared" si="8"/>
        <v>-2.8381440000000016</v>
      </c>
      <c r="H55" s="561">
        <f t="shared" si="9"/>
        <v>-0.25486206896551739</v>
      </c>
      <c r="I55" s="2038"/>
      <c r="J55" s="552"/>
      <c r="K55" s="923">
        <f>IS!E213/1000</f>
        <v>4.3799359999999998</v>
      </c>
      <c r="L55" s="923">
        <f>IS!F213/1000</f>
        <v>3.9179200000000001</v>
      </c>
      <c r="M55" s="923">
        <f>IS!G213/1000</f>
        <v>0</v>
      </c>
      <c r="N55" s="923">
        <f>IS!H213/1000</f>
        <v>0</v>
      </c>
      <c r="O55" s="923">
        <f>IS!I213/1000</f>
        <v>0</v>
      </c>
      <c r="P55" s="923">
        <f>IS!J213/1000</f>
        <v>0</v>
      </c>
      <c r="Q55" s="923">
        <f>IS!K213/1000</f>
        <v>0</v>
      </c>
      <c r="R55" s="923">
        <f>IS!L213/1000</f>
        <v>0</v>
      </c>
      <c r="S55" s="923">
        <f>IS!M213/1000</f>
        <v>0</v>
      </c>
      <c r="T55" s="1763">
        <f>IS!N213/1000</f>
        <v>0</v>
      </c>
      <c r="U55" s="923">
        <f>IS!O213/1000</f>
        <v>0</v>
      </c>
      <c r="V55" s="923">
        <f>IS!P213/1000</f>
        <v>0</v>
      </c>
    </row>
    <row r="56" spans="1:22" ht="15.75">
      <c r="A56" s="2638"/>
      <c r="B56" s="12" t="s">
        <v>83</v>
      </c>
      <c r="C56" s="918">
        <f t="shared" si="10"/>
        <v>110.39999999999999</v>
      </c>
      <c r="D56" s="560">
        <f t="shared" si="11"/>
        <v>4.1977662290537321E-3</v>
      </c>
      <c r="E56" s="918">
        <f t="shared" si="12"/>
        <v>76.267939680000012</v>
      </c>
      <c r="F56" s="560">
        <f t="shared" si="13"/>
        <v>4.4639906371522643E-3</v>
      </c>
      <c r="G56" s="2049">
        <f t="shared" si="8"/>
        <v>-34.132060319999979</v>
      </c>
      <c r="H56" s="561">
        <f t="shared" si="9"/>
        <v>-0.30916721304347811</v>
      </c>
      <c r="I56" s="2066" t="s">
        <v>2387</v>
      </c>
      <c r="J56" s="552"/>
      <c r="K56" s="923">
        <f>IS!E214/1000</f>
        <v>36.911442560000005</v>
      </c>
      <c r="L56" s="923">
        <f>IS!F214/1000</f>
        <v>39.35649712</v>
      </c>
      <c r="M56" s="923">
        <f>IS!G214/1000</f>
        <v>0</v>
      </c>
      <c r="N56" s="923">
        <f>IS!H214/1000</f>
        <v>0</v>
      </c>
      <c r="O56" s="923">
        <f>IS!I214/1000</f>
        <v>0</v>
      </c>
      <c r="P56" s="923">
        <f>IS!J214/1000</f>
        <v>0</v>
      </c>
      <c r="Q56" s="923">
        <f>IS!K214/1000</f>
        <v>0</v>
      </c>
      <c r="R56" s="923">
        <f>IS!L214/1000</f>
        <v>0</v>
      </c>
      <c r="S56" s="923">
        <f>IS!M214/1000</f>
        <v>0</v>
      </c>
      <c r="T56" s="1763">
        <f>IS!N214/1000</f>
        <v>0</v>
      </c>
      <c r="U56" s="923">
        <f>IS!O214/1000</f>
        <v>0</v>
      </c>
      <c r="V56" s="923">
        <f>IS!P214/1000</f>
        <v>0</v>
      </c>
    </row>
    <row r="57" spans="1:22" ht="13.15">
      <c r="A57" s="2638"/>
      <c r="B57" s="12" t="s">
        <v>84</v>
      </c>
      <c r="C57" s="918">
        <f t="shared" si="10"/>
        <v>2.64</v>
      </c>
      <c r="D57" s="560">
        <f t="shared" si="11"/>
        <v>1.0038136634693709E-4</v>
      </c>
      <c r="E57" s="918">
        <f t="shared" si="12"/>
        <v>1.932096</v>
      </c>
      <c r="F57" s="560">
        <f t="shared" si="13"/>
        <v>1.1308629143866942E-4</v>
      </c>
      <c r="G57" s="2049">
        <f t="shared" si="8"/>
        <v>-0.70790400000000009</v>
      </c>
      <c r="H57" s="561">
        <f t="shared" si="9"/>
        <v>-0.26814545454545458</v>
      </c>
      <c r="I57" s="2038"/>
      <c r="J57" s="552"/>
      <c r="K57" s="923">
        <f>IS!E215/1000</f>
        <v>0</v>
      </c>
      <c r="L57" s="923">
        <f>IS!F215/1000</f>
        <v>1.932096</v>
      </c>
      <c r="M57" s="923">
        <f>IS!G215/1000</f>
        <v>0</v>
      </c>
      <c r="N57" s="923">
        <f>IS!H215/1000</f>
        <v>0</v>
      </c>
      <c r="O57" s="923">
        <f>IS!I215/1000</f>
        <v>0</v>
      </c>
      <c r="P57" s="923">
        <f>IS!J215/1000</f>
        <v>0</v>
      </c>
      <c r="Q57" s="923">
        <f>IS!K215/1000</f>
        <v>0</v>
      </c>
      <c r="R57" s="923">
        <f>IS!L215/1000</f>
        <v>0</v>
      </c>
      <c r="S57" s="923">
        <f>IS!M215/1000</f>
        <v>0</v>
      </c>
      <c r="T57" s="1763">
        <f>IS!N215/1000</f>
        <v>0</v>
      </c>
      <c r="U57" s="923">
        <f>IS!O215/1000</f>
        <v>0</v>
      </c>
      <c r="V57" s="923">
        <f>IS!P215/1000</f>
        <v>0</v>
      </c>
    </row>
    <row r="58" spans="1:22" ht="13.15">
      <c r="A58" s="2638"/>
      <c r="B58" s="12" t="s">
        <v>86</v>
      </c>
      <c r="C58" s="918">
        <f t="shared" si="10"/>
        <v>3.3600000000000003</v>
      </c>
      <c r="D58" s="560">
        <f t="shared" si="11"/>
        <v>1.2775810262337448E-4</v>
      </c>
      <c r="E58" s="918">
        <f t="shared" si="12"/>
        <v>1.40748224</v>
      </c>
      <c r="F58" s="560">
        <f t="shared" si="13"/>
        <v>8.2380454587862735E-5</v>
      </c>
      <c r="G58" s="2049">
        <f t="shared" si="8"/>
        <v>-1.9525177600000003</v>
      </c>
      <c r="H58" s="561">
        <f t="shared" si="9"/>
        <v>-0.58110647619047628</v>
      </c>
      <c r="I58" s="2038"/>
      <c r="J58" s="552"/>
      <c r="K58" s="923">
        <f>IS!E216/1000</f>
        <v>0.38340800000000003</v>
      </c>
      <c r="L58" s="923">
        <f>IS!F216/1000</f>
        <v>1.02407424</v>
      </c>
      <c r="M58" s="923">
        <f>IS!G216/1000</f>
        <v>0</v>
      </c>
      <c r="N58" s="923">
        <f>IS!H216/1000</f>
        <v>0</v>
      </c>
      <c r="O58" s="923">
        <f>IS!I216/1000</f>
        <v>0</v>
      </c>
      <c r="P58" s="923">
        <f>IS!J216/1000</f>
        <v>0</v>
      </c>
      <c r="Q58" s="923">
        <f>IS!K216/1000</f>
        <v>0</v>
      </c>
      <c r="R58" s="923">
        <f>IS!L216/1000</f>
        <v>0</v>
      </c>
      <c r="S58" s="923">
        <f>IS!M216/1000</f>
        <v>0</v>
      </c>
      <c r="T58" s="923">
        <f>IS!N216/1000</f>
        <v>0</v>
      </c>
      <c r="U58" s="923">
        <f>IS!O216/1000</f>
        <v>0</v>
      </c>
      <c r="V58" s="923">
        <f>IS!P216/1000</f>
        <v>0</v>
      </c>
    </row>
    <row r="59" spans="1:22" ht="13.15">
      <c r="A59" s="2638"/>
      <c r="B59" s="12" t="s">
        <v>88</v>
      </c>
      <c r="C59" s="918">
        <f t="shared" si="10"/>
        <v>24</v>
      </c>
      <c r="D59" s="560">
        <f t="shared" si="11"/>
        <v>9.1255787588124626E-4</v>
      </c>
      <c r="E59" s="918">
        <f t="shared" si="12"/>
        <v>34.080267360000001</v>
      </c>
      <c r="F59" s="560">
        <f t="shared" si="13"/>
        <v>1.9947306174127647E-3</v>
      </c>
      <c r="G59" s="2049">
        <f t="shared" si="8"/>
        <v>10.080267360000001</v>
      </c>
      <c r="H59" s="561">
        <f t="shared" si="9"/>
        <v>0.42001114000000001</v>
      </c>
      <c r="I59" s="2038" t="s">
        <v>2313</v>
      </c>
      <c r="J59" s="552"/>
      <c r="K59" s="923">
        <f>IS!E217/1000</f>
        <v>34.080267360000001</v>
      </c>
      <c r="L59" s="923">
        <f>IS!F217/1000</f>
        <v>0</v>
      </c>
      <c r="M59" s="923">
        <f>IS!G217/1000</f>
        <v>0</v>
      </c>
      <c r="N59" s="923">
        <f>IS!H217/1000</f>
        <v>0</v>
      </c>
      <c r="O59" s="923">
        <f>IS!I217/1000</f>
        <v>0</v>
      </c>
      <c r="P59" s="923">
        <f>IS!J217/1000</f>
        <v>0</v>
      </c>
      <c r="Q59" s="923">
        <f>IS!K217/1000</f>
        <v>0</v>
      </c>
      <c r="R59" s="923">
        <f>IS!L217/1000</f>
        <v>0</v>
      </c>
      <c r="S59" s="923">
        <f>IS!M217/1000</f>
        <v>0</v>
      </c>
      <c r="T59" s="923">
        <f>IS!N217/1000</f>
        <v>0</v>
      </c>
      <c r="U59" s="923">
        <f>IS!O217/1000</f>
        <v>0</v>
      </c>
      <c r="V59" s="923">
        <f>IS!P217/1000</f>
        <v>0</v>
      </c>
    </row>
    <row r="60" spans="1:22" ht="13.15">
      <c r="A60" s="2638"/>
      <c r="B60" s="12" t="s">
        <v>85</v>
      </c>
      <c r="C60" s="918">
        <f t="shared" si="10"/>
        <v>1.44</v>
      </c>
      <c r="D60" s="560">
        <f t="shared" si="11"/>
        <v>5.475347255287477E-5</v>
      </c>
      <c r="E60" s="918">
        <f t="shared" si="12"/>
        <v>4.9946719999999996</v>
      </c>
      <c r="F60" s="560">
        <f t="shared" si="13"/>
        <v>2.9233999419933676E-4</v>
      </c>
      <c r="G60" s="2049">
        <f t="shared" si="8"/>
        <v>3.5546719999999996</v>
      </c>
      <c r="H60" s="561">
        <f t="shared" si="9"/>
        <v>2.4685222222222221</v>
      </c>
      <c r="I60" s="2038" t="s">
        <v>2388</v>
      </c>
      <c r="J60" s="552"/>
      <c r="K60" s="923">
        <f>IS!E218/1000</f>
        <v>0.62774400000000008</v>
      </c>
      <c r="L60" s="923">
        <f>IS!F218/1000</f>
        <v>4.3669279999999997</v>
      </c>
      <c r="M60" s="923">
        <f>IS!G218/1000</f>
        <v>0</v>
      </c>
      <c r="N60" s="923">
        <f>IS!H218/1000</f>
        <v>0</v>
      </c>
      <c r="O60" s="923">
        <f>IS!I218/1000</f>
        <v>0</v>
      </c>
      <c r="P60" s="923">
        <f>IS!J218/1000</f>
        <v>0</v>
      </c>
      <c r="Q60" s="923">
        <f>IS!K218/1000</f>
        <v>0</v>
      </c>
      <c r="R60" s="923">
        <f>IS!L218/1000</f>
        <v>0</v>
      </c>
      <c r="S60" s="923">
        <f>IS!M218/1000</f>
        <v>0</v>
      </c>
      <c r="T60" s="923">
        <f>IS!N218/1000</f>
        <v>0</v>
      </c>
      <c r="U60" s="923">
        <f>IS!O218/1000</f>
        <v>0</v>
      </c>
      <c r="V60" s="923">
        <f>IS!P218/1000</f>
        <v>0</v>
      </c>
    </row>
    <row r="61" spans="1:22">
      <c r="A61" s="2638"/>
      <c r="B61" s="12" t="s">
        <v>1506</v>
      </c>
      <c r="C61" s="918">
        <f t="shared" si="10"/>
        <v>0.48</v>
      </c>
      <c r="D61" s="560">
        <f t="shared" si="11"/>
        <v>1.8251157517624922E-5</v>
      </c>
      <c r="E61" s="918">
        <f t="shared" si="12"/>
        <v>0</v>
      </c>
      <c r="F61" s="560">
        <f t="shared" si="13"/>
        <v>0</v>
      </c>
      <c r="G61" s="2049">
        <f t="shared" si="8"/>
        <v>-0.48</v>
      </c>
      <c r="H61" s="561">
        <f t="shared" si="9"/>
        <v>-1</v>
      </c>
      <c r="I61" s="562"/>
      <c r="J61" s="552"/>
      <c r="K61" s="923">
        <f>IS!E219/1000</f>
        <v>0</v>
      </c>
      <c r="L61" s="923">
        <f>IS!F219/1000</f>
        <v>0</v>
      </c>
      <c r="M61" s="923">
        <f>IS!G219/1000</f>
        <v>0</v>
      </c>
      <c r="N61" s="923">
        <f>IS!H219/1000</f>
        <v>0</v>
      </c>
      <c r="O61" s="923">
        <f>IS!I219/1000</f>
        <v>0</v>
      </c>
      <c r="P61" s="923">
        <f>IS!J219/1000</f>
        <v>0</v>
      </c>
      <c r="Q61" s="923">
        <f>IS!K219/1000</f>
        <v>0</v>
      </c>
      <c r="R61" s="923">
        <f>IS!L219/1000</f>
        <v>0</v>
      </c>
      <c r="S61" s="923">
        <f>IS!M219/1000</f>
        <v>0</v>
      </c>
      <c r="T61" s="923">
        <f>IS!N219/1000</f>
        <v>0</v>
      </c>
      <c r="U61" s="923">
        <f>IS!O219/1000</f>
        <v>0</v>
      </c>
      <c r="V61" s="923">
        <f>IS!P219/1000</f>
        <v>0</v>
      </c>
    </row>
    <row r="62" spans="1:22">
      <c r="A62" s="2638"/>
      <c r="B62" s="577"/>
      <c r="C62" s="919">
        <f t="shared" si="10"/>
        <v>0</v>
      </c>
      <c r="D62" s="561">
        <f t="shared" si="11"/>
        <v>0</v>
      </c>
      <c r="E62" s="919">
        <f t="shared" si="12"/>
        <v>0</v>
      </c>
      <c r="F62" s="561">
        <f t="shared" si="13"/>
        <v>0</v>
      </c>
      <c r="G62" s="2050">
        <f t="shared" si="8"/>
        <v>0</v>
      </c>
      <c r="H62" s="561">
        <f t="shared" si="9"/>
        <v>0</v>
      </c>
      <c r="I62" s="562"/>
      <c r="J62" s="552"/>
      <c r="K62" s="923"/>
      <c r="L62" s="923"/>
      <c r="M62" s="923"/>
      <c r="N62" s="923"/>
      <c r="O62" s="923"/>
      <c r="P62" s="923"/>
      <c r="Q62" s="923"/>
      <c r="R62" s="923"/>
      <c r="S62" s="923"/>
      <c r="T62" s="923"/>
      <c r="U62" s="923"/>
      <c r="V62" s="923"/>
    </row>
    <row r="63" spans="1:22">
      <c r="A63" s="2638"/>
      <c r="B63" s="577"/>
      <c r="C63" s="919">
        <f t="shared" si="10"/>
        <v>0</v>
      </c>
      <c r="D63" s="561">
        <f>C63/$C$40</f>
        <v>0</v>
      </c>
      <c r="E63" s="919">
        <f t="shared" si="12"/>
        <v>0</v>
      </c>
      <c r="F63" s="561">
        <f>E63/$E$40</f>
        <v>0</v>
      </c>
      <c r="G63" s="2050">
        <f t="shared" si="8"/>
        <v>0</v>
      </c>
      <c r="H63" s="561">
        <f t="shared" si="9"/>
        <v>0</v>
      </c>
      <c r="I63" s="562"/>
      <c r="J63" s="552"/>
      <c r="K63" s="923"/>
      <c r="L63" s="923"/>
      <c r="M63" s="923"/>
      <c r="N63" s="923"/>
      <c r="O63" s="923"/>
      <c r="P63" s="923"/>
      <c r="Q63" s="923"/>
      <c r="R63" s="923"/>
      <c r="S63" s="923"/>
      <c r="T63" s="923"/>
      <c r="U63" s="923"/>
      <c r="V63" s="923"/>
    </row>
    <row r="64" spans="1:22">
      <c r="A64" s="2638"/>
      <c r="B64" s="577"/>
      <c r="C64" s="919">
        <f t="shared" si="10"/>
        <v>0</v>
      </c>
      <c r="D64" s="561">
        <f t="shared" ref="D64" si="14">C64/$C$40</f>
        <v>0</v>
      </c>
      <c r="E64" s="919">
        <f t="shared" si="12"/>
        <v>0</v>
      </c>
      <c r="F64" s="561">
        <f t="shared" ref="F64:F65" si="15">E64/$E$40</f>
        <v>0</v>
      </c>
      <c r="G64" s="2050">
        <f t="shared" si="8"/>
        <v>0</v>
      </c>
      <c r="H64" s="561">
        <f t="shared" si="9"/>
        <v>0</v>
      </c>
      <c r="I64" s="562"/>
      <c r="J64" s="552"/>
      <c r="K64" s="923"/>
      <c r="L64" s="923"/>
      <c r="M64" s="923"/>
      <c r="N64" s="923"/>
      <c r="O64" s="923"/>
      <c r="P64" s="923"/>
      <c r="Q64" s="923"/>
      <c r="R64" s="923"/>
      <c r="S64" s="923"/>
      <c r="T64" s="923"/>
      <c r="U64" s="923"/>
      <c r="V64" s="923"/>
    </row>
    <row r="65" spans="1:16154">
      <c r="A65" s="2638"/>
      <c r="B65" s="577"/>
      <c r="C65" s="919">
        <f t="shared" si="10"/>
        <v>0</v>
      </c>
      <c r="D65" s="561"/>
      <c r="E65" s="919"/>
      <c r="F65" s="561">
        <f t="shared" si="15"/>
        <v>0</v>
      </c>
      <c r="G65" s="2050">
        <f t="shared" si="8"/>
        <v>0</v>
      </c>
      <c r="H65" s="561">
        <f t="shared" si="9"/>
        <v>0</v>
      </c>
      <c r="I65" s="562"/>
      <c r="J65" s="552"/>
      <c r="K65" s="923"/>
      <c r="L65" s="923"/>
      <c r="M65" s="923"/>
      <c r="N65" s="923"/>
      <c r="O65" s="923"/>
      <c r="P65" s="923"/>
      <c r="Q65" s="923"/>
      <c r="R65" s="923"/>
      <c r="S65" s="923"/>
      <c r="T65" s="923"/>
      <c r="U65" s="923"/>
      <c r="V65" s="923"/>
    </row>
    <row r="66" spans="1:16154" ht="13.5" customHeight="1">
      <c r="A66" s="2639"/>
      <c r="B66" s="563" t="s">
        <v>110</v>
      </c>
      <c r="C66" s="917">
        <f>SUM(K31:M31)</f>
        <v>1448.9587074436122</v>
      </c>
      <c r="D66" s="558">
        <f t="shared" si="11"/>
        <v>5.509411167934912E-2</v>
      </c>
      <c r="E66" s="917">
        <f t="shared" si="12"/>
        <v>925.68183327999986</v>
      </c>
      <c r="F66" s="558">
        <f>E66/$E$40</f>
        <v>5.4180499094136032E-2</v>
      </c>
      <c r="G66" s="2048">
        <f>E66-C66</f>
        <v>-523.27687416361232</v>
      </c>
      <c r="H66" s="558">
        <f>IFERROR(G66/C66,0)</f>
        <v>-0.36113994931354954</v>
      </c>
      <c r="I66" s="578"/>
      <c r="J66" s="564"/>
      <c r="K66" s="924">
        <f>SUM(K42:K65)</f>
        <v>466.04003471999999</v>
      </c>
      <c r="L66" s="924">
        <f>SUM(L42:L65)</f>
        <v>459.64179855999993</v>
      </c>
      <c r="M66" s="924">
        <f t="shared" ref="M66:U66" si="16">SUM(M42:M65)</f>
        <v>0</v>
      </c>
      <c r="N66" s="924">
        <f t="shared" si="16"/>
        <v>0</v>
      </c>
      <c r="O66" s="924">
        <f t="shared" si="16"/>
        <v>0</v>
      </c>
      <c r="P66" s="924">
        <f t="shared" si="16"/>
        <v>0</v>
      </c>
      <c r="Q66" s="924">
        <f t="shared" si="16"/>
        <v>0</v>
      </c>
      <c r="R66" s="924">
        <f t="shared" si="16"/>
        <v>0</v>
      </c>
      <c r="S66" s="924">
        <f t="shared" si="16"/>
        <v>0</v>
      </c>
      <c r="T66" s="924">
        <f t="shared" si="16"/>
        <v>0</v>
      </c>
      <c r="U66" s="924">
        <f t="shared" si="16"/>
        <v>0</v>
      </c>
      <c r="V66" s="924">
        <f t="shared" ref="V66" si="17">SUM(V42:V65)</f>
        <v>0</v>
      </c>
    </row>
    <row r="67" spans="1:16154" ht="13.5" customHeight="1">
      <c r="A67" s="2635" t="s">
        <v>111</v>
      </c>
      <c r="B67" s="2636"/>
      <c r="C67" s="920">
        <f>SUM(K32:M32)</f>
        <v>-3.6821829545454547</v>
      </c>
      <c r="D67" s="567">
        <f t="shared" si="11"/>
        <v>-1.4000854398358881E-4</v>
      </c>
      <c r="E67" s="920"/>
      <c r="F67" s="567"/>
      <c r="G67" s="2051"/>
      <c r="H67" s="567"/>
      <c r="I67" s="568"/>
      <c r="J67" s="566"/>
      <c r="K67" s="925"/>
      <c r="L67" s="925"/>
      <c r="M67" s="925"/>
      <c r="N67" s="925"/>
      <c r="O67" s="925"/>
      <c r="P67" s="925"/>
      <c r="Q67" s="925"/>
      <c r="R67" s="925"/>
      <c r="S67" s="925"/>
      <c r="T67" s="925"/>
      <c r="U67" s="925"/>
      <c r="V67" s="925"/>
    </row>
    <row r="68" spans="1:16154" ht="13.5" customHeight="1">
      <c r="A68" s="569" t="s">
        <v>112</v>
      </c>
      <c r="B68" s="570"/>
      <c r="C68" s="921">
        <f>SUM(K33:M33)</f>
        <v>2208.3049024422871</v>
      </c>
      <c r="D68" s="571">
        <f>C68/$C$40</f>
        <v>8.3966917961286511E-2</v>
      </c>
      <c r="E68" s="921">
        <f>SUM(K68:V68)</f>
        <v>1402.699559031556</v>
      </c>
      <c r="F68" s="571">
        <f t="shared" si="13"/>
        <v>8.2100522506922846E-2</v>
      </c>
      <c r="G68" s="2052">
        <f>E68-C68</f>
        <v>-805.60534341073117</v>
      </c>
      <c r="H68" s="571">
        <f>IFERROR(G68/C68,0)</f>
        <v>-0.36480711631793572</v>
      </c>
      <c r="I68" s="572"/>
      <c r="J68" s="573"/>
      <c r="K68" s="926">
        <f>K41+K66</f>
        <v>704.54889647155619</v>
      </c>
      <c r="L68" s="926">
        <f>L41+L66</f>
        <v>698.15066255999989</v>
      </c>
      <c r="M68" s="926">
        <f>M41+M66</f>
        <v>0</v>
      </c>
      <c r="N68" s="926">
        <f t="shared" ref="N68:U68" si="18">N41+N66</f>
        <v>0</v>
      </c>
      <c r="O68" s="926">
        <f t="shared" si="18"/>
        <v>0</v>
      </c>
      <c r="P68" s="926">
        <f t="shared" si="18"/>
        <v>0</v>
      </c>
      <c r="Q68" s="926">
        <f t="shared" si="18"/>
        <v>0</v>
      </c>
      <c r="R68" s="926">
        <f t="shared" si="18"/>
        <v>0</v>
      </c>
      <c r="S68" s="926">
        <f t="shared" si="18"/>
        <v>0</v>
      </c>
      <c r="T68" s="926">
        <f t="shared" si="18"/>
        <v>0</v>
      </c>
      <c r="U68" s="926">
        <f t="shared" si="18"/>
        <v>0</v>
      </c>
      <c r="V68" s="926">
        <f t="shared" ref="V68" si="19">V41+V66</f>
        <v>0</v>
      </c>
    </row>
    <row r="69" spans="1:16154">
      <c r="C69" s="1499">
        <f>'경영실적 PT'!AG13</f>
        <v>2208.3049024422871</v>
      </c>
      <c r="E69" s="1500">
        <f>'경영실적 PT'!AL13</f>
        <v>1402.6995590315564</v>
      </c>
      <c r="J69" s="543" t="s">
        <v>113</v>
      </c>
      <c r="K69" s="544">
        <f>'월계획 '!H124/1000</f>
        <v>704.5488964715563</v>
      </c>
      <c r="L69" s="544">
        <f>'월계획 '!I124/1000</f>
        <v>698.15066256000011</v>
      </c>
      <c r="M69" s="544">
        <f>'월계획 '!J124/1000</f>
        <v>0</v>
      </c>
      <c r="N69" s="544">
        <f>'월계획 '!K124/1000</f>
        <v>0</v>
      </c>
      <c r="O69" s="544">
        <f>'월계획 '!L122/1000</f>
        <v>0</v>
      </c>
      <c r="P69" s="544">
        <f>'월계획 '!M122/1000</f>
        <v>0</v>
      </c>
      <c r="Q69" s="544">
        <f>'월계획 '!N122/1000</f>
        <v>0</v>
      </c>
      <c r="R69" s="544">
        <f>'월계획 '!O122/1000</f>
        <v>0</v>
      </c>
      <c r="S69" s="544">
        <f>'월계획 '!P122/1000</f>
        <v>0</v>
      </c>
      <c r="T69" s="544">
        <f>'월계획 '!Q122/1000</f>
        <v>0</v>
      </c>
      <c r="U69" s="544">
        <f>'월계획 '!R122/1000</f>
        <v>0</v>
      </c>
      <c r="V69" s="544">
        <f>'월계획 '!S122/1000</f>
        <v>0</v>
      </c>
    </row>
    <row r="70" spans="1:16154">
      <c r="J70" s="541" t="s">
        <v>116</v>
      </c>
      <c r="K70" s="544">
        <f>K68-K69</f>
        <v>0</v>
      </c>
      <c r="L70" s="544">
        <f t="shared" ref="L70:P70" si="20">L68-L69</f>
        <v>0</v>
      </c>
      <c r="M70" s="544">
        <f t="shared" si="20"/>
        <v>0</v>
      </c>
      <c r="N70" s="544">
        <f t="shared" si="20"/>
        <v>0</v>
      </c>
      <c r="O70" s="544">
        <f t="shared" si="20"/>
        <v>0</v>
      </c>
      <c r="P70" s="544">
        <f t="shared" si="20"/>
        <v>0</v>
      </c>
      <c r="Q70" s="544">
        <f t="shared" ref="Q70:T70" si="21">Q68-Q69</f>
        <v>0</v>
      </c>
      <c r="R70" s="544">
        <f t="shared" si="21"/>
        <v>0</v>
      </c>
      <c r="S70" s="544">
        <f t="shared" si="21"/>
        <v>0</v>
      </c>
      <c r="T70" s="544">
        <f t="shared" si="21"/>
        <v>0</v>
      </c>
      <c r="U70" s="544">
        <f>U68-U69</f>
        <v>0</v>
      </c>
      <c r="V70" s="544">
        <f>V68-V69</f>
        <v>0</v>
      </c>
    </row>
    <row r="79" spans="1:16154" s="540" customFormat="1">
      <c r="A79" s="539"/>
      <c r="B79" s="539"/>
      <c r="D79" s="541"/>
      <c r="E79" s="541"/>
      <c r="F79" s="541"/>
      <c r="G79" s="541"/>
      <c r="I79" s="541"/>
      <c r="W79" s="539"/>
      <c r="X79" s="539"/>
      <c r="Y79" s="539"/>
      <c r="Z79" s="539"/>
      <c r="AA79" s="539"/>
      <c r="AB79" s="539"/>
      <c r="AC79" s="539"/>
      <c r="AD79" s="539"/>
      <c r="AE79" s="539"/>
      <c r="AF79" s="539"/>
      <c r="AG79" s="539"/>
      <c r="AH79" s="539"/>
      <c r="AI79" s="539"/>
      <c r="AJ79" s="539"/>
      <c r="AK79" s="539"/>
      <c r="AL79" s="539"/>
      <c r="AM79" s="539"/>
      <c r="AN79" s="539"/>
      <c r="AO79" s="539"/>
      <c r="AP79" s="539"/>
      <c r="AQ79" s="539"/>
      <c r="AR79" s="539"/>
      <c r="AS79" s="539"/>
      <c r="AT79" s="539"/>
      <c r="AU79" s="539"/>
      <c r="AV79" s="539"/>
      <c r="AW79" s="539"/>
      <c r="AX79" s="539"/>
      <c r="AY79" s="539"/>
      <c r="AZ79" s="539"/>
      <c r="BA79" s="539"/>
      <c r="BB79" s="539"/>
      <c r="BC79" s="539"/>
      <c r="BD79" s="539"/>
      <c r="BE79" s="539"/>
      <c r="BF79" s="539"/>
      <c r="BG79" s="539"/>
      <c r="BH79" s="539"/>
      <c r="BI79" s="539"/>
      <c r="BJ79" s="539"/>
      <c r="BK79" s="539"/>
      <c r="BL79" s="539"/>
      <c r="BM79" s="539"/>
      <c r="BN79" s="539"/>
      <c r="BO79" s="539"/>
      <c r="BP79" s="539"/>
      <c r="BQ79" s="539"/>
      <c r="BR79" s="539"/>
      <c r="BS79" s="539"/>
      <c r="BT79" s="539"/>
      <c r="BU79" s="539"/>
      <c r="BV79" s="539"/>
      <c r="BW79" s="539"/>
      <c r="BX79" s="539"/>
      <c r="BY79" s="539"/>
      <c r="BZ79" s="539"/>
      <c r="CA79" s="539"/>
      <c r="CB79" s="539"/>
      <c r="CC79" s="539"/>
      <c r="CD79" s="539"/>
      <c r="CE79" s="539"/>
      <c r="CF79" s="539"/>
      <c r="CG79" s="539"/>
      <c r="CH79" s="539"/>
      <c r="CI79" s="539"/>
      <c r="CJ79" s="539"/>
      <c r="CK79" s="539"/>
      <c r="CL79" s="539"/>
      <c r="CM79" s="539"/>
      <c r="CN79" s="539"/>
      <c r="CO79" s="539"/>
      <c r="CP79" s="539"/>
      <c r="CQ79" s="539"/>
      <c r="CR79" s="539"/>
      <c r="CS79" s="539"/>
      <c r="CT79" s="539"/>
      <c r="CU79" s="539"/>
      <c r="CV79" s="539"/>
      <c r="CW79" s="539"/>
      <c r="CX79" s="539"/>
      <c r="CY79" s="539"/>
      <c r="CZ79" s="539"/>
      <c r="DA79" s="539"/>
      <c r="DB79" s="539"/>
      <c r="DC79" s="539"/>
      <c r="DD79" s="539"/>
      <c r="DE79" s="539"/>
      <c r="DF79" s="539"/>
      <c r="DG79" s="539"/>
      <c r="DH79" s="539"/>
      <c r="DI79" s="539"/>
      <c r="DJ79" s="539"/>
      <c r="DK79" s="539"/>
      <c r="DL79" s="539"/>
      <c r="DM79" s="539"/>
      <c r="DN79" s="539"/>
      <c r="DO79" s="539"/>
      <c r="DP79" s="539"/>
      <c r="DQ79" s="539"/>
      <c r="DR79" s="539"/>
      <c r="DS79" s="539"/>
      <c r="DT79" s="539"/>
      <c r="DU79" s="539"/>
      <c r="DV79" s="539"/>
      <c r="DW79" s="539"/>
      <c r="DX79" s="539"/>
      <c r="DY79" s="539"/>
      <c r="DZ79" s="539"/>
      <c r="EA79" s="539"/>
      <c r="EB79" s="539"/>
      <c r="EC79" s="539"/>
      <c r="ED79" s="539"/>
      <c r="EE79" s="539"/>
      <c r="EF79" s="539"/>
      <c r="EG79" s="539"/>
      <c r="EH79" s="539"/>
      <c r="EI79" s="539"/>
      <c r="EJ79" s="539"/>
      <c r="EK79" s="539"/>
      <c r="EL79" s="539"/>
      <c r="EM79" s="539"/>
      <c r="EN79" s="539"/>
      <c r="EO79" s="539"/>
      <c r="EP79" s="539"/>
      <c r="EQ79" s="539"/>
      <c r="ER79" s="539"/>
      <c r="ES79" s="539"/>
      <c r="ET79" s="539"/>
      <c r="EU79" s="539"/>
      <c r="EV79" s="539"/>
      <c r="EW79" s="539"/>
      <c r="EX79" s="539"/>
      <c r="EY79" s="539"/>
      <c r="EZ79" s="539"/>
      <c r="FA79" s="539"/>
      <c r="FB79" s="539"/>
      <c r="FC79" s="539"/>
      <c r="FD79" s="539"/>
      <c r="FE79" s="539"/>
      <c r="FF79" s="539"/>
      <c r="FG79" s="539"/>
      <c r="FH79" s="539"/>
      <c r="FI79" s="539"/>
      <c r="FJ79" s="539"/>
      <c r="FK79" s="539"/>
      <c r="FL79" s="539"/>
      <c r="FM79" s="539"/>
      <c r="FN79" s="539"/>
      <c r="FO79" s="539"/>
      <c r="FP79" s="539"/>
      <c r="FQ79" s="539"/>
      <c r="FR79" s="539"/>
      <c r="FS79" s="539"/>
      <c r="FT79" s="539"/>
      <c r="FU79" s="539"/>
      <c r="FV79" s="539"/>
      <c r="FW79" s="539"/>
      <c r="FX79" s="539"/>
      <c r="FY79" s="539"/>
      <c r="FZ79" s="539"/>
      <c r="GA79" s="539"/>
      <c r="GB79" s="539"/>
      <c r="GC79" s="539"/>
      <c r="GD79" s="539"/>
      <c r="GE79" s="539"/>
      <c r="GF79" s="539"/>
      <c r="GG79" s="539"/>
      <c r="GH79" s="539"/>
      <c r="GI79" s="539"/>
      <c r="GJ79" s="539"/>
      <c r="GK79" s="539"/>
      <c r="GL79" s="539"/>
      <c r="GM79" s="539"/>
      <c r="GN79" s="539"/>
      <c r="GO79" s="539"/>
      <c r="GP79" s="539"/>
      <c r="GQ79" s="539"/>
      <c r="GR79" s="539"/>
      <c r="GS79" s="539"/>
      <c r="GT79" s="539"/>
      <c r="GU79" s="539"/>
      <c r="GV79" s="539"/>
      <c r="GW79" s="539"/>
      <c r="GX79" s="539"/>
      <c r="GY79" s="539"/>
      <c r="GZ79" s="539"/>
      <c r="HA79" s="539"/>
      <c r="HB79" s="539"/>
      <c r="HC79" s="539"/>
      <c r="HD79" s="539"/>
      <c r="HE79" s="539"/>
      <c r="HF79" s="539"/>
      <c r="HG79" s="539"/>
      <c r="HH79" s="539"/>
      <c r="HI79" s="539"/>
      <c r="HJ79" s="539"/>
      <c r="HK79" s="539"/>
      <c r="HL79" s="539"/>
      <c r="HM79" s="539"/>
      <c r="HN79" s="539"/>
      <c r="HO79" s="539"/>
      <c r="HP79" s="539"/>
      <c r="HQ79" s="539"/>
      <c r="HR79" s="539"/>
      <c r="HS79" s="539"/>
      <c r="HT79" s="539"/>
      <c r="HU79" s="539"/>
      <c r="HV79" s="539"/>
      <c r="HW79" s="539"/>
      <c r="HX79" s="539"/>
      <c r="HY79" s="539"/>
      <c r="HZ79" s="539"/>
      <c r="IA79" s="539"/>
      <c r="IB79" s="539"/>
      <c r="IC79" s="539"/>
      <c r="ID79" s="539"/>
      <c r="IE79" s="539"/>
      <c r="IF79" s="539"/>
      <c r="IG79" s="539"/>
      <c r="IH79" s="539"/>
      <c r="II79" s="539"/>
      <c r="IJ79" s="539"/>
      <c r="IK79" s="539"/>
      <c r="IL79" s="539"/>
      <c r="IM79" s="539"/>
      <c r="IN79" s="539"/>
      <c r="IO79" s="539"/>
      <c r="IP79" s="539"/>
      <c r="IQ79" s="539"/>
      <c r="IR79" s="539"/>
      <c r="IS79" s="539"/>
      <c r="IT79" s="539"/>
      <c r="IU79" s="539"/>
      <c r="IV79" s="539"/>
      <c r="IW79" s="539"/>
      <c r="IX79" s="539"/>
      <c r="IY79" s="539"/>
      <c r="IZ79" s="539"/>
      <c r="JA79" s="539"/>
      <c r="JB79" s="539"/>
      <c r="JC79" s="539"/>
      <c r="JD79" s="539"/>
      <c r="JE79" s="539"/>
      <c r="JF79" s="539"/>
      <c r="JG79" s="539"/>
      <c r="JH79" s="539"/>
      <c r="JI79" s="539"/>
      <c r="JJ79" s="539"/>
      <c r="JK79" s="539"/>
      <c r="JL79" s="539"/>
      <c r="JM79" s="539"/>
      <c r="JN79" s="539"/>
      <c r="JO79" s="539"/>
      <c r="JP79" s="539"/>
      <c r="JQ79" s="539"/>
      <c r="JR79" s="539"/>
      <c r="JS79" s="539"/>
      <c r="JT79" s="539"/>
      <c r="JU79" s="539"/>
      <c r="JV79" s="539"/>
      <c r="JW79" s="539"/>
      <c r="JX79" s="539"/>
      <c r="JY79" s="539"/>
      <c r="JZ79" s="539"/>
      <c r="KA79" s="539"/>
      <c r="KB79" s="539"/>
      <c r="KC79" s="539"/>
      <c r="KD79" s="539"/>
      <c r="KE79" s="539"/>
      <c r="KF79" s="539"/>
      <c r="KG79" s="539"/>
      <c r="KH79" s="539"/>
      <c r="KI79" s="539"/>
      <c r="KJ79" s="539"/>
      <c r="KK79" s="539"/>
      <c r="KL79" s="539"/>
      <c r="KM79" s="539"/>
      <c r="KN79" s="539"/>
      <c r="KO79" s="539"/>
      <c r="KP79" s="539"/>
      <c r="KQ79" s="539"/>
      <c r="KR79" s="539"/>
      <c r="KS79" s="539"/>
      <c r="KT79" s="539"/>
      <c r="KU79" s="539"/>
      <c r="KV79" s="539"/>
      <c r="KW79" s="539"/>
      <c r="KX79" s="539"/>
      <c r="KY79" s="539"/>
      <c r="KZ79" s="539"/>
      <c r="LA79" s="539"/>
      <c r="LB79" s="539"/>
      <c r="LC79" s="539"/>
      <c r="LD79" s="539"/>
      <c r="LE79" s="539"/>
      <c r="LF79" s="539"/>
      <c r="LG79" s="539"/>
      <c r="LH79" s="539"/>
      <c r="LI79" s="539"/>
      <c r="LJ79" s="539"/>
      <c r="LK79" s="539"/>
      <c r="LL79" s="539"/>
      <c r="LM79" s="539"/>
      <c r="LN79" s="539"/>
      <c r="LO79" s="539"/>
      <c r="LP79" s="539"/>
      <c r="LQ79" s="539"/>
      <c r="LR79" s="539"/>
      <c r="LS79" s="539"/>
      <c r="LT79" s="539"/>
      <c r="LU79" s="539"/>
      <c r="LV79" s="539"/>
      <c r="LW79" s="539"/>
      <c r="LX79" s="539"/>
      <c r="LY79" s="539"/>
      <c r="LZ79" s="539"/>
      <c r="MA79" s="539"/>
      <c r="MB79" s="539"/>
      <c r="MC79" s="539"/>
      <c r="MD79" s="539"/>
      <c r="ME79" s="539"/>
      <c r="MF79" s="539"/>
      <c r="MG79" s="539"/>
      <c r="MH79" s="539"/>
      <c r="MI79" s="539"/>
      <c r="MJ79" s="539"/>
      <c r="MK79" s="539"/>
      <c r="ML79" s="539"/>
      <c r="MM79" s="539"/>
      <c r="MN79" s="539"/>
      <c r="MO79" s="539"/>
      <c r="MP79" s="539"/>
      <c r="MQ79" s="539"/>
      <c r="MR79" s="539"/>
      <c r="MS79" s="539"/>
      <c r="MT79" s="539"/>
      <c r="MU79" s="539"/>
      <c r="MV79" s="539"/>
      <c r="MW79" s="539"/>
      <c r="MX79" s="539"/>
      <c r="MY79" s="539"/>
      <c r="MZ79" s="539"/>
      <c r="NA79" s="539"/>
      <c r="NB79" s="539"/>
      <c r="NC79" s="539"/>
      <c r="ND79" s="539"/>
      <c r="NE79" s="539"/>
      <c r="NF79" s="539"/>
      <c r="NG79" s="539"/>
      <c r="NH79" s="539"/>
      <c r="NI79" s="539"/>
      <c r="NJ79" s="539"/>
      <c r="NK79" s="539"/>
      <c r="NL79" s="539"/>
      <c r="NM79" s="539"/>
      <c r="NN79" s="539"/>
      <c r="NO79" s="539"/>
      <c r="NP79" s="539"/>
      <c r="NQ79" s="539"/>
      <c r="NR79" s="539"/>
      <c r="NS79" s="539"/>
      <c r="NT79" s="539"/>
      <c r="NU79" s="539"/>
      <c r="NV79" s="539"/>
      <c r="NW79" s="539"/>
      <c r="NX79" s="539"/>
      <c r="NY79" s="539"/>
      <c r="NZ79" s="539"/>
      <c r="OA79" s="539"/>
      <c r="OB79" s="539"/>
      <c r="OC79" s="539"/>
      <c r="OD79" s="539"/>
      <c r="OE79" s="539"/>
      <c r="OF79" s="539"/>
      <c r="OG79" s="539"/>
      <c r="OH79" s="539"/>
      <c r="OI79" s="539"/>
      <c r="OJ79" s="539"/>
      <c r="OK79" s="539"/>
      <c r="OL79" s="539"/>
      <c r="OM79" s="539"/>
      <c r="ON79" s="539"/>
      <c r="OO79" s="539"/>
      <c r="OP79" s="539"/>
      <c r="OQ79" s="539"/>
      <c r="OR79" s="539"/>
      <c r="OS79" s="539"/>
      <c r="OT79" s="539"/>
      <c r="OU79" s="539"/>
      <c r="OV79" s="539"/>
      <c r="OW79" s="539"/>
      <c r="OX79" s="539"/>
      <c r="OY79" s="539"/>
      <c r="OZ79" s="539"/>
      <c r="PA79" s="539"/>
      <c r="PB79" s="539"/>
      <c r="PC79" s="539"/>
      <c r="PD79" s="539"/>
      <c r="PE79" s="539"/>
      <c r="PF79" s="539"/>
      <c r="PG79" s="539"/>
      <c r="PH79" s="539"/>
      <c r="PI79" s="539"/>
      <c r="PJ79" s="539"/>
      <c r="PK79" s="539"/>
      <c r="PL79" s="539"/>
      <c r="PM79" s="539"/>
      <c r="PN79" s="539"/>
      <c r="PO79" s="539"/>
      <c r="PP79" s="539"/>
      <c r="PQ79" s="539"/>
      <c r="PR79" s="539"/>
      <c r="PS79" s="539"/>
      <c r="PT79" s="539"/>
      <c r="PU79" s="539"/>
      <c r="PV79" s="539"/>
      <c r="PW79" s="539"/>
      <c r="PX79" s="539"/>
      <c r="PY79" s="539"/>
      <c r="PZ79" s="539"/>
      <c r="QA79" s="539"/>
      <c r="QB79" s="539"/>
      <c r="QC79" s="539"/>
      <c r="QD79" s="539"/>
      <c r="QE79" s="539"/>
      <c r="QF79" s="539"/>
      <c r="QG79" s="539"/>
      <c r="QH79" s="539"/>
      <c r="QI79" s="539"/>
      <c r="QJ79" s="539"/>
      <c r="QK79" s="539"/>
      <c r="QL79" s="539"/>
      <c r="QM79" s="539"/>
      <c r="QN79" s="539"/>
      <c r="QO79" s="539"/>
      <c r="QP79" s="539"/>
      <c r="QQ79" s="539"/>
      <c r="QR79" s="539"/>
      <c r="QS79" s="539"/>
      <c r="QT79" s="539"/>
      <c r="QU79" s="539"/>
      <c r="QV79" s="539"/>
      <c r="QW79" s="539"/>
      <c r="QX79" s="539"/>
      <c r="QY79" s="539"/>
      <c r="QZ79" s="539"/>
      <c r="RA79" s="539"/>
      <c r="RB79" s="539"/>
      <c r="RC79" s="539"/>
      <c r="RD79" s="539"/>
      <c r="RE79" s="539"/>
      <c r="RF79" s="539"/>
      <c r="RG79" s="539"/>
      <c r="RH79" s="539"/>
      <c r="RI79" s="539"/>
      <c r="RJ79" s="539"/>
      <c r="RK79" s="539"/>
      <c r="RL79" s="539"/>
      <c r="RM79" s="539"/>
      <c r="RN79" s="539"/>
      <c r="RO79" s="539"/>
      <c r="RP79" s="539"/>
      <c r="RQ79" s="539"/>
      <c r="RR79" s="539"/>
      <c r="RS79" s="539"/>
      <c r="RT79" s="539"/>
      <c r="RU79" s="539"/>
      <c r="RV79" s="539"/>
      <c r="RW79" s="539"/>
      <c r="RX79" s="539"/>
      <c r="RY79" s="539"/>
      <c r="RZ79" s="539"/>
      <c r="SA79" s="539"/>
      <c r="SB79" s="539"/>
      <c r="SC79" s="539"/>
      <c r="SD79" s="539"/>
      <c r="SE79" s="539"/>
      <c r="SF79" s="539"/>
      <c r="SG79" s="539"/>
      <c r="SH79" s="539"/>
      <c r="SI79" s="539"/>
      <c r="SJ79" s="539"/>
      <c r="SK79" s="539"/>
      <c r="SL79" s="539"/>
      <c r="SM79" s="539"/>
      <c r="SN79" s="539"/>
      <c r="SO79" s="539"/>
      <c r="SP79" s="539"/>
      <c r="SQ79" s="539"/>
      <c r="SR79" s="539"/>
      <c r="SS79" s="539"/>
      <c r="ST79" s="539"/>
      <c r="SU79" s="539"/>
      <c r="SV79" s="539"/>
      <c r="SW79" s="539"/>
      <c r="SX79" s="539"/>
      <c r="SY79" s="539"/>
      <c r="SZ79" s="539"/>
      <c r="TA79" s="539"/>
      <c r="TB79" s="539"/>
      <c r="TC79" s="539"/>
      <c r="TD79" s="539"/>
      <c r="TE79" s="539"/>
      <c r="TF79" s="539"/>
      <c r="TG79" s="539"/>
      <c r="TH79" s="539"/>
      <c r="TI79" s="539"/>
      <c r="TJ79" s="539"/>
      <c r="TK79" s="539"/>
      <c r="TL79" s="539"/>
      <c r="TM79" s="539"/>
      <c r="TN79" s="539"/>
      <c r="TO79" s="539"/>
      <c r="TP79" s="539"/>
      <c r="TQ79" s="539"/>
      <c r="TR79" s="539"/>
      <c r="TS79" s="539"/>
      <c r="TT79" s="539"/>
      <c r="TU79" s="539"/>
      <c r="TV79" s="539"/>
      <c r="TW79" s="539"/>
      <c r="TX79" s="539"/>
      <c r="TY79" s="539"/>
      <c r="TZ79" s="539"/>
      <c r="UA79" s="539"/>
      <c r="UB79" s="539"/>
      <c r="UC79" s="539"/>
      <c r="UD79" s="539"/>
      <c r="UE79" s="539"/>
      <c r="UF79" s="539"/>
      <c r="UG79" s="539"/>
      <c r="UH79" s="539"/>
      <c r="UI79" s="539"/>
      <c r="UJ79" s="539"/>
      <c r="UK79" s="539"/>
      <c r="UL79" s="539"/>
      <c r="UM79" s="539"/>
      <c r="UN79" s="539"/>
      <c r="UO79" s="539"/>
      <c r="UP79" s="539"/>
      <c r="UQ79" s="539"/>
      <c r="UR79" s="539"/>
      <c r="US79" s="539"/>
      <c r="UT79" s="539"/>
      <c r="UU79" s="539"/>
      <c r="UV79" s="539"/>
      <c r="UW79" s="539"/>
      <c r="UX79" s="539"/>
      <c r="UY79" s="539"/>
      <c r="UZ79" s="539"/>
      <c r="VA79" s="539"/>
      <c r="VB79" s="539"/>
      <c r="VC79" s="539"/>
      <c r="VD79" s="539"/>
      <c r="VE79" s="539"/>
      <c r="VF79" s="539"/>
      <c r="VG79" s="539"/>
      <c r="VH79" s="539"/>
      <c r="VI79" s="539"/>
      <c r="VJ79" s="539"/>
      <c r="VK79" s="539"/>
      <c r="VL79" s="539"/>
      <c r="VM79" s="539"/>
      <c r="VN79" s="539"/>
      <c r="VO79" s="539"/>
      <c r="VP79" s="539"/>
      <c r="VQ79" s="539"/>
      <c r="VR79" s="539"/>
      <c r="VS79" s="539"/>
      <c r="VT79" s="539"/>
      <c r="VU79" s="539"/>
      <c r="VV79" s="539"/>
      <c r="VW79" s="539"/>
      <c r="VX79" s="539"/>
      <c r="VY79" s="539"/>
      <c r="VZ79" s="539"/>
      <c r="WA79" s="539"/>
      <c r="WB79" s="539"/>
      <c r="WC79" s="539"/>
      <c r="WD79" s="539"/>
      <c r="WE79" s="539"/>
      <c r="WF79" s="539"/>
      <c r="WG79" s="539"/>
      <c r="WH79" s="539"/>
      <c r="WI79" s="539"/>
      <c r="WJ79" s="539"/>
      <c r="WK79" s="539"/>
      <c r="WL79" s="539"/>
      <c r="WM79" s="539"/>
      <c r="WN79" s="539"/>
      <c r="WO79" s="539"/>
      <c r="WP79" s="539"/>
      <c r="WQ79" s="539"/>
      <c r="WR79" s="539"/>
      <c r="WS79" s="539"/>
      <c r="WT79" s="539"/>
      <c r="WU79" s="539"/>
      <c r="WV79" s="539"/>
      <c r="WW79" s="539"/>
      <c r="WX79" s="539"/>
      <c r="WY79" s="539"/>
      <c r="WZ79" s="539"/>
      <c r="XA79" s="539"/>
      <c r="XB79" s="539"/>
      <c r="XC79" s="539"/>
      <c r="XD79" s="539"/>
      <c r="XE79" s="539"/>
      <c r="XF79" s="539"/>
      <c r="XG79" s="539"/>
      <c r="XH79" s="539"/>
      <c r="XI79" s="539"/>
      <c r="XJ79" s="539"/>
      <c r="XK79" s="539"/>
      <c r="XL79" s="539"/>
      <c r="XM79" s="539"/>
      <c r="XN79" s="539"/>
      <c r="XO79" s="539"/>
      <c r="XP79" s="539"/>
      <c r="XQ79" s="539"/>
      <c r="XR79" s="539"/>
      <c r="XS79" s="539"/>
      <c r="XT79" s="539"/>
      <c r="XU79" s="539"/>
      <c r="XV79" s="539"/>
      <c r="XW79" s="539"/>
      <c r="XX79" s="539"/>
      <c r="XY79" s="539"/>
      <c r="XZ79" s="539"/>
      <c r="YA79" s="539"/>
      <c r="YB79" s="539"/>
      <c r="YC79" s="539"/>
      <c r="YD79" s="539"/>
      <c r="YE79" s="539"/>
      <c r="YF79" s="539"/>
      <c r="YG79" s="539"/>
      <c r="YH79" s="539"/>
      <c r="YI79" s="539"/>
      <c r="YJ79" s="539"/>
      <c r="YK79" s="539"/>
      <c r="YL79" s="539"/>
      <c r="YM79" s="539"/>
      <c r="YN79" s="539"/>
      <c r="YO79" s="539"/>
      <c r="YP79" s="539"/>
      <c r="YQ79" s="539"/>
      <c r="YR79" s="539"/>
      <c r="YS79" s="539"/>
      <c r="YT79" s="539"/>
      <c r="YU79" s="539"/>
      <c r="YV79" s="539"/>
      <c r="YW79" s="539"/>
      <c r="YX79" s="539"/>
      <c r="YY79" s="539"/>
      <c r="YZ79" s="539"/>
      <c r="ZA79" s="539"/>
      <c r="ZB79" s="539"/>
      <c r="ZC79" s="539"/>
      <c r="ZD79" s="539"/>
      <c r="ZE79" s="539"/>
      <c r="ZF79" s="539"/>
      <c r="ZG79" s="539"/>
      <c r="ZH79" s="539"/>
      <c r="ZI79" s="539"/>
      <c r="ZJ79" s="539"/>
      <c r="ZK79" s="539"/>
      <c r="ZL79" s="539"/>
      <c r="ZM79" s="539"/>
      <c r="ZN79" s="539"/>
      <c r="ZO79" s="539"/>
      <c r="ZP79" s="539"/>
      <c r="ZQ79" s="539"/>
      <c r="ZR79" s="539"/>
      <c r="ZS79" s="539"/>
      <c r="ZT79" s="539"/>
      <c r="ZU79" s="539"/>
      <c r="ZV79" s="539"/>
      <c r="ZW79" s="539"/>
      <c r="ZX79" s="539"/>
      <c r="ZY79" s="539"/>
      <c r="ZZ79" s="539"/>
      <c r="AAA79" s="539"/>
      <c r="AAB79" s="539"/>
      <c r="AAC79" s="539"/>
      <c r="AAD79" s="539"/>
      <c r="AAE79" s="539"/>
      <c r="AAF79" s="539"/>
      <c r="AAG79" s="539"/>
      <c r="AAH79" s="539"/>
      <c r="AAI79" s="539"/>
      <c r="AAJ79" s="539"/>
      <c r="AAK79" s="539"/>
      <c r="AAL79" s="539"/>
      <c r="AAM79" s="539"/>
      <c r="AAN79" s="539"/>
      <c r="AAO79" s="539"/>
      <c r="AAP79" s="539"/>
      <c r="AAQ79" s="539"/>
      <c r="AAR79" s="539"/>
      <c r="AAS79" s="539"/>
      <c r="AAT79" s="539"/>
      <c r="AAU79" s="539"/>
      <c r="AAV79" s="539"/>
      <c r="AAW79" s="539"/>
      <c r="AAX79" s="539"/>
      <c r="AAY79" s="539"/>
      <c r="AAZ79" s="539"/>
      <c r="ABA79" s="539"/>
      <c r="ABB79" s="539"/>
      <c r="ABC79" s="539"/>
      <c r="ABD79" s="539"/>
      <c r="ABE79" s="539"/>
      <c r="ABF79" s="539"/>
      <c r="ABG79" s="539"/>
      <c r="ABH79" s="539"/>
      <c r="ABI79" s="539"/>
      <c r="ABJ79" s="539"/>
      <c r="ABK79" s="539"/>
      <c r="ABL79" s="539"/>
      <c r="ABM79" s="539"/>
      <c r="ABN79" s="539"/>
      <c r="ABO79" s="539"/>
      <c r="ABP79" s="539"/>
      <c r="ABQ79" s="539"/>
      <c r="ABR79" s="539"/>
      <c r="ABS79" s="539"/>
      <c r="ABT79" s="539"/>
      <c r="ABU79" s="539"/>
      <c r="ABV79" s="539"/>
      <c r="ABW79" s="539"/>
      <c r="ABX79" s="539"/>
      <c r="ABY79" s="539"/>
      <c r="ABZ79" s="539"/>
      <c r="ACA79" s="539"/>
      <c r="ACB79" s="539"/>
      <c r="ACC79" s="539"/>
      <c r="ACD79" s="539"/>
      <c r="ACE79" s="539"/>
      <c r="ACF79" s="539"/>
      <c r="ACG79" s="539"/>
      <c r="ACH79" s="539"/>
      <c r="ACI79" s="539"/>
      <c r="ACJ79" s="539"/>
      <c r="ACK79" s="539"/>
      <c r="ACL79" s="539"/>
      <c r="ACM79" s="539"/>
      <c r="ACN79" s="539"/>
      <c r="ACO79" s="539"/>
      <c r="ACP79" s="539"/>
      <c r="ACQ79" s="539"/>
      <c r="ACR79" s="539"/>
      <c r="ACS79" s="539"/>
      <c r="ACT79" s="539"/>
      <c r="ACU79" s="539"/>
      <c r="ACV79" s="539"/>
      <c r="ACW79" s="539"/>
      <c r="ACX79" s="539"/>
      <c r="ACY79" s="539"/>
      <c r="ACZ79" s="539"/>
      <c r="ADA79" s="539"/>
      <c r="ADB79" s="539"/>
      <c r="ADC79" s="539"/>
      <c r="ADD79" s="539"/>
      <c r="ADE79" s="539"/>
      <c r="ADF79" s="539"/>
      <c r="ADG79" s="539"/>
      <c r="ADH79" s="539"/>
      <c r="ADI79" s="539"/>
      <c r="ADJ79" s="539"/>
      <c r="ADK79" s="539"/>
      <c r="ADL79" s="539"/>
      <c r="ADM79" s="539"/>
      <c r="ADN79" s="539"/>
      <c r="ADO79" s="539"/>
      <c r="ADP79" s="539"/>
      <c r="ADQ79" s="539"/>
      <c r="ADR79" s="539"/>
      <c r="ADS79" s="539"/>
      <c r="ADT79" s="539"/>
      <c r="ADU79" s="539"/>
      <c r="ADV79" s="539"/>
      <c r="ADW79" s="539"/>
      <c r="ADX79" s="539"/>
      <c r="ADY79" s="539"/>
      <c r="ADZ79" s="539"/>
      <c r="AEA79" s="539"/>
      <c r="AEB79" s="539"/>
      <c r="AEC79" s="539"/>
      <c r="AED79" s="539"/>
      <c r="AEE79" s="539"/>
      <c r="AEF79" s="539"/>
      <c r="AEG79" s="539"/>
      <c r="AEH79" s="539"/>
      <c r="AEI79" s="539"/>
      <c r="AEJ79" s="539"/>
      <c r="AEK79" s="539"/>
      <c r="AEL79" s="539"/>
      <c r="AEM79" s="539"/>
      <c r="AEN79" s="539"/>
      <c r="AEO79" s="539"/>
      <c r="AEP79" s="539"/>
      <c r="AEQ79" s="539"/>
      <c r="AER79" s="539"/>
      <c r="AES79" s="539"/>
      <c r="AET79" s="539"/>
      <c r="AEU79" s="539"/>
      <c r="AEV79" s="539"/>
      <c r="AEW79" s="539"/>
      <c r="AEX79" s="539"/>
      <c r="AEY79" s="539"/>
      <c r="AEZ79" s="539"/>
      <c r="AFA79" s="539"/>
      <c r="AFB79" s="539"/>
      <c r="AFC79" s="539"/>
      <c r="AFD79" s="539"/>
      <c r="AFE79" s="539"/>
      <c r="AFF79" s="539"/>
      <c r="AFG79" s="539"/>
      <c r="AFH79" s="539"/>
      <c r="AFI79" s="539"/>
      <c r="AFJ79" s="539"/>
      <c r="AFK79" s="539"/>
      <c r="AFL79" s="539"/>
      <c r="AFM79" s="539"/>
      <c r="AFN79" s="539"/>
      <c r="AFO79" s="539"/>
      <c r="AFP79" s="539"/>
      <c r="AFQ79" s="539"/>
      <c r="AFR79" s="539"/>
      <c r="AFS79" s="539"/>
      <c r="AFT79" s="539"/>
      <c r="AFU79" s="539"/>
      <c r="AFV79" s="539"/>
      <c r="AFW79" s="539"/>
      <c r="AFX79" s="539"/>
      <c r="AFY79" s="539"/>
      <c r="AFZ79" s="539"/>
      <c r="AGA79" s="539"/>
      <c r="AGB79" s="539"/>
      <c r="AGC79" s="539"/>
      <c r="AGD79" s="539"/>
      <c r="AGE79" s="539"/>
      <c r="AGF79" s="539"/>
      <c r="AGG79" s="539"/>
      <c r="AGH79" s="539"/>
      <c r="AGI79" s="539"/>
      <c r="AGJ79" s="539"/>
      <c r="AGK79" s="539"/>
      <c r="AGL79" s="539"/>
      <c r="AGM79" s="539"/>
      <c r="AGN79" s="539"/>
      <c r="AGO79" s="539"/>
      <c r="AGP79" s="539"/>
      <c r="AGQ79" s="539"/>
      <c r="AGR79" s="539"/>
      <c r="AGS79" s="539"/>
      <c r="AGT79" s="539"/>
      <c r="AGU79" s="539"/>
      <c r="AGV79" s="539"/>
      <c r="AGW79" s="539"/>
      <c r="AGX79" s="539"/>
      <c r="AGY79" s="539"/>
      <c r="AGZ79" s="539"/>
      <c r="AHA79" s="539"/>
      <c r="AHB79" s="539"/>
      <c r="AHC79" s="539"/>
      <c r="AHD79" s="539"/>
      <c r="AHE79" s="539"/>
      <c r="AHF79" s="539"/>
      <c r="AHG79" s="539"/>
      <c r="AHH79" s="539"/>
      <c r="AHI79" s="539"/>
      <c r="AHJ79" s="539"/>
      <c r="AHK79" s="539"/>
      <c r="AHL79" s="539"/>
      <c r="AHM79" s="539"/>
      <c r="AHN79" s="539"/>
      <c r="AHO79" s="539"/>
      <c r="AHP79" s="539"/>
      <c r="AHQ79" s="539"/>
      <c r="AHR79" s="539"/>
      <c r="AHS79" s="539"/>
      <c r="AHT79" s="539"/>
      <c r="AHU79" s="539"/>
      <c r="AHV79" s="539"/>
      <c r="AHW79" s="539"/>
      <c r="AHX79" s="539"/>
      <c r="AHY79" s="539"/>
      <c r="AHZ79" s="539"/>
      <c r="AIA79" s="539"/>
      <c r="AIB79" s="539"/>
      <c r="AIC79" s="539"/>
      <c r="AID79" s="539"/>
      <c r="AIE79" s="539"/>
      <c r="AIF79" s="539"/>
      <c r="AIG79" s="539"/>
      <c r="AIH79" s="539"/>
      <c r="AII79" s="539"/>
      <c r="AIJ79" s="539"/>
      <c r="AIK79" s="539"/>
      <c r="AIL79" s="539"/>
      <c r="AIM79" s="539"/>
      <c r="AIN79" s="539"/>
      <c r="AIO79" s="539"/>
      <c r="AIP79" s="539"/>
      <c r="AIQ79" s="539"/>
      <c r="AIR79" s="539"/>
      <c r="AIS79" s="539"/>
      <c r="AIT79" s="539"/>
      <c r="AIU79" s="539"/>
      <c r="AIV79" s="539"/>
      <c r="AIW79" s="539"/>
      <c r="AIX79" s="539"/>
      <c r="AIY79" s="539"/>
      <c r="AIZ79" s="539"/>
      <c r="AJA79" s="539"/>
      <c r="AJB79" s="539"/>
      <c r="AJC79" s="539"/>
      <c r="AJD79" s="539"/>
      <c r="AJE79" s="539"/>
      <c r="AJF79" s="539"/>
      <c r="AJG79" s="539"/>
      <c r="AJH79" s="539"/>
      <c r="AJI79" s="539"/>
      <c r="AJJ79" s="539"/>
      <c r="AJK79" s="539"/>
      <c r="AJL79" s="539"/>
      <c r="AJM79" s="539"/>
      <c r="AJN79" s="539"/>
      <c r="AJO79" s="539"/>
      <c r="AJP79" s="539"/>
      <c r="AJQ79" s="539"/>
      <c r="AJR79" s="539"/>
      <c r="AJS79" s="539"/>
      <c r="AJT79" s="539"/>
      <c r="AJU79" s="539"/>
      <c r="AJV79" s="539"/>
      <c r="AJW79" s="539"/>
      <c r="AJX79" s="539"/>
      <c r="AJY79" s="539"/>
      <c r="AJZ79" s="539"/>
      <c r="AKA79" s="539"/>
      <c r="AKB79" s="539"/>
      <c r="AKC79" s="539"/>
      <c r="AKD79" s="539"/>
      <c r="AKE79" s="539"/>
      <c r="AKF79" s="539"/>
      <c r="AKG79" s="539"/>
      <c r="AKH79" s="539"/>
      <c r="AKI79" s="539"/>
      <c r="AKJ79" s="539"/>
      <c r="AKK79" s="539"/>
      <c r="AKL79" s="539"/>
      <c r="AKM79" s="539"/>
      <c r="AKN79" s="539"/>
      <c r="AKO79" s="539"/>
      <c r="AKP79" s="539"/>
      <c r="AKQ79" s="539"/>
      <c r="AKR79" s="539"/>
      <c r="AKS79" s="539"/>
      <c r="AKT79" s="539"/>
      <c r="AKU79" s="539"/>
      <c r="AKV79" s="539"/>
      <c r="AKW79" s="539"/>
      <c r="AKX79" s="539"/>
      <c r="AKY79" s="539"/>
      <c r="AKZ79" s="539"/>
      <c r="ALA79" s="539"/>
      <c r="ALB79" s="539"/>
      <c r="ALC79" s="539"/>
      <c r="ALD79" s="539"/>
      <c r="ALE79" s="539"/>
      <c r="ALF79" s="539"/>
      <c r="ALG79" s="539"/>
      <c r="ALH79" s="539"/>
      <c r="ALI79" s="539"/>
      <c r="ALJ79" s="539"/>
      <c r="ALK79" s="539"/>
      <c r="ALL79" s="539"/>
      <c r="ALM79" s="539"/>
      <c r="ALN79" s="539"/>
      <c r="ALO79" s="539"/>
      <c r="ALP79" s="539"/>
      <c r="ALQ79" s="539"/>
      <c r="ALR79" s="539"/>
      <c r="ALS79" s="539"/>
      <c r="ALT79" s="539"/>
      <c r="ALU79" s="539"/>
      <c r="ALV79" s="539"/>
      <c r="ALW79" s="539"/>
      <c r="ALX79" s="539"/>
      <c r="ALY79" s="539"/>
      <c r="ALZ79" s="539"/>
      <c r="AMA79" s="539"/>
      <c r="AMB79" s="539"/>
      <c r="AMC79" s="539"/>
      <c r="AMD79" s="539"/>
      <c r="AME79" s="539"/>
      <c r="AMF79" s="539"/>
      <c r="AMG79" s="539"/>
      <c r="AMH79" s="539"/>
      <c r="AMI79" s="539"/>
      <c r="AMJ79" s="539"/>
      <c r="AMK79" s="539"/>
      <c r="AML79" s="539"/>
      <c r="AMM79" s="539"/>
      <c r="AMN79" s="539"/>
      <c r="AMO79" s="539"/>
      <c r="AMP79" s="539"/>
      <c r="AMQ79" s="539"/>
      <c r="AMR79" s="539"/>
      <c r="AMS79" s="539"/>
      <c r="AMT79" s="539"/>
      <c r="AMU79" s="539"/>
      <c r="AMV79" s="539"/>
      <c r="AMW79" s="539"/>
      <c r="AMX79" s="539"/>
      <c r="AMY79" s="539"/>
      <c r="AMZ79" s="539"/>
      <c r="ANA79" s="539"/>
      <c r="ANB79" s="539"/>
      <c r="ANC79" s="539"/>
      <c r="AND79" s="539"/>
      <c r="ANE79" s="539"/>
      <c r="ANF79" s="539"/>
      <c r="ANG79" s="539"/>
      <c r="ANH79" s="539"/>
      <c r="ANI79" s="539"/>
      <c r="ANJ79" s="539"/>
      <c r="ANK79" s="539"/>
      <c r="ANL79" s="539"/>
      <c r="ANM79" s="539"/>
      <c r="ANN79" s="539"/>
      <c r="ANO79" s="539"/>
      <c r="ANP79" s="539"/>
      <c r="ANQ79" s="539"/>
      <c r="ANR79" s="539"/>
      <c r="ANS79" s="539"/>
      <c r="ANT79" s="539"/>
      <c r="ANU79" s="539"/>
      <c r="ANV79" s="539"/>
      <c r="ANW79" s="539"/>
      <c r="ANX79" s="539"/>
      <c r="ANY79" s="539"/>
      <c r="ANZ79" s="539"/>
      <c r="AOA79" s="539"/>
      <c r="AOB79" s="539"/>
      <c r="AOC79" s="539"/>
      <c r="AOD79" s="539"/>
      <c r="AOE79" s="539"/>
      <c r="AOF79" s="539"/>
      <c r="AOG79" s="539"/>
      <c r="AOH79" s="539"/>
      <c r="AOI79" s="539"/>
      <c r="AOJ79" s="539"/>
      <c r="AOK79" s="539"/>
      <c r="AOL79" s="539"/>
      <c r="AOM79" s="539"/>
      <c r="AON79" s="539"/>
      <c r="AOO79" s="539"/>
      <c r="AOP79" s="539"/>
      <c r="AOQ79" s="539"/>
      <c r="AOR79" s="539"/>
      <c r="AOS79" s="539"/>
      <c r="AOT79" s="539"/>
      <c r="AOU79" s="539"/>
      <c r="AOV79" s="539"/>
      <c r="AOW79" s="539"/>
      <c r="AOX79" s="539"/>
      <c r="AOY79" s="539"/>
      <c r="AOZ79" s="539"/>
      <c r="APA79" s="539"/>
      <c r="APB79" s="539"/>
      <c r="APC79" s="539"/>
      <c r="APD79" s="539"/>
      <c r="APE79" s="539"/>
      <c r="APF79" s="539"/>
      <c r="APG79" s="539"/>
      <c r="APH79" s="539"/>
      <c r="API79" s="539"/>
      <c r="APJ79" s="539"/>
      <c r="APK79" s="539"/>
      <c r="APL79" s="539"/>
      <c r="APM79" s="539"/>
      <c r="APN79" s="539"/>
      <c r="APO79" s="539"/>
      <c r="APP79" s="539"/>
      <c r="APQ79" s="539"/>
      <c r="APR79" s="539"/>
      <c r="APS79" s="539"/>
      <c r="APT79" s="539"/>
      <c r="APU79" s="539"/>
      <c r="APV79" s="539"/>
      <c r="APW79" s="539"/>
      <c r="APX79" s="539"/>
      <c r="APY79" s="539"/>
      <c r="APZ79" s="539"/>
      <c r="AQA79" s="539"/>
      <c r="AQB79" s="539"/>
      <c r="AQC79" s="539"/>
      <c r="AQD79" s="539"/>
      <c r="AQE79" s="539"/>
      <c r="AQF79" s="539"/>
      <c r="AQG79" s="539"/>
      <c r="AQH79" s="539"/>
      <c r="AQI79" s="539"/>
      <c r="AQJ79" s="539"/>
      <c r="AQK79" s="539"/>
      <c r="AQL79" s="539"/>
      <c r="AQM79" s="539"/>
      <c r="AQN79" s="539"/>
      <c r="AQO79" s="539"/>
      <c r="AQP79" s="539"/>
      <c r="AQQ79" s="539"/>
      <c r="AQR79" s="539"/>
      <c r="AQS79" s="539"/>
      <c r="AQT79" s="539"/>
      <c r="AQU79" s="539"/>
      <c r="AQV79" s="539"/>
      <c r="AQW79" s="539"/>
      <c r="AQX79" s="539"/>
      <c r="AQY79" s="539"/>
      <c r="AQZ79" s="539"/>
      <c r="ARA79" s="539"/>
      <c r="ARB79" s="539"/>
      <c r="ARC79" s="539"/>
      <c r="ARD79" s="539"/>
      <c r="ARE79" s="539"/>
      <c r="ARF79" s="539"/>
      <c r="ARG79" s="539"/>
      <c r="ARH79" s="539"/>
      <c r="ARI79" s="539"/>
      <c r="ARJ79" s="539"/>
      <c r="ARK79" s="539"/>
      <c r="ARL79" s="539"/>
      <c r="ARM79" s="539"/>
      <c r="ARN79" s="539"/>
      <c r="ARO79" s="539"/>
      <c r="ARP79" s="539"/>
      <c r="ARQ79" s="539"/>
      <c r="ARR79" s="539"/>
      <c r="ARS79" s="539"/>
      <c r="ART79" s="539"/>
      <c r="ARU79" s="539"/>
      <c r="ARV79" s="539"/>
      <c r="ARW79" s="539"/>
      <c r="ARX79" s="539"/>
      <c r="ARY79" s="539"/>
      <c r="ARZ79" s="539"/>
      <c r="ASA79" s="539"/>
      <c r="ASB79" s="539"/>
      <c r="ASC79" s="539"/>
      <c r="ASD79" s="539"/>
      <c r="ASE79" s="539"/>
      <c r="ASF79" s="539"/>
      <c r="ASG79" s="539"/>
      <c r="ASH79" s="539"/>
      <c r="ASI79" s="539"/>
      <c r="ASJ79" s="539"/>
      <c r="ASK79" s="539"/>
      <c r="ASL79" s="539"/>
      <c r="ASM79" s="539"/>
      <c r="ASN79" s="539"/>
      <c r="ASO79" s="539"/>
      <c r="ASP79" s="539"/>
      <c r="ASQ79" s="539"/>
      <c r="ASR79" s="539"/>
      <c r="ASS79" s="539"/>
      <c r="AST79" s="539"/>
      <c r="ASU79" s="539"/>
      <c r="ASV79" s="539"/>
      <c r="ASW79" s="539"/>
      <c r="ASX79" s="539"/>
      <c r="ASY79" s="539"/>
      <c r="ASZ79" s="539"/>
      <c r="ATA79" s="539"/>
      <c r="ATB79" s="539"/>
      <c r="ATC79" s="539"/>
      <c r="ATD79" s="539"/>
      <c r="ATE79" s="539"/>
      <c r="ATF79" s="539"/>
      <c r="ATG79" s="539"/>
      <c r="ATH79" s="539"/>
      <c r="ATI79" s="539"/>
      <c r="ATJ79" s="539"/>
      <c r="ATK79" s="539"/>
      <c r="ATL79" s="539"/>
      <c r="ATM79" s="539"/>
      <c r="ATN79" s="539"/>
      <c r="ATO79" s="539"/>
      <c r="ATP79" s="539"/>
      <c r="ATQ79" s="539"/>
      <c r="ATR79" s="539"/>
      <c r="ATS79" s="539"/>
      <c r="ATT79" s="539"/>
      <c r="ATU79" s="539"/>
      <c r="ATV79" s="539"/>
      <c r="ATW79" s="539"/>
      <c r="ATX79" s="539"/>
      <c r="ATY79" s="539"/>
      <c r="ATZ79" s="539"/>
      <c r="AUA79" s="539"/>
      <c r="AUB79" s="539"/>
      <c r="AUC79" s="539"/>
      <c r="AUD79" s="539"/>
      <c r="AUE79" s="539"/>
      <c r="AUF79" s="539"/>
      <c r="AUG79" s="539"/>
      <c r="AUH79" s="539"/>
      <c r="AUI79" s="539"/>
      <c r="AUJ79" s="539"/>
      <c r="AUK79" s="539"/>
      <c r="AUL79" s="539"/>
      <c r="AUM79" s="539"/>
      <c r="AUN79" s="539"/>
      <c r="AUO79" s="539"/>
      <c r="AUP79" s="539"/>
      <c r="AUQ79" s="539"/>
      <c r="AUR79" s="539"/>
      <c r="AUS79" s="539"/>
      <c r="AUT79" s="539"/>
      <c r="AUU79" s="539"/>
      <c r="AUV79" s="539"/>
      <c r="AUW79" s="539"/>
      <c r="AUX79" s="539"/>
      <c r="AUY79" s="539"/>
      <c r="AUZ79" s="539"/>
      <c r="AVA79" s="539"/>
      <c r="AVB79" s="539"/>
      <c r="AVC79" s="539"/>
      <c r="AVD79" s="539"/>
      <c r="AVE79" s="539"/>
      <c r="AVF79" s="539"/>
      <c r="AVG79" s="539"/>
      <c r="AVH79" s="539"/>
      <c r="AVI79" s="539"/>
      <c r="AVJ79" s="539"/>
      <c r="AVK79" s="539"/>
      <c r="AVL79" s="539"/>
      <c r="AVM79" s="539"/>
      <c r="AVN79" s="539"/>
      <c r="AVO79" s="539"/>
      <c r="AVP79" s="539"/>
      <c r="AVQ79" s="539"/>
      <c r="AVR79" s="539"/>
      <c r="AVS79" s="539"/>
      <c r="AVT79" s="539"/>
      <c r="AVU79" s="539"/>
      <c r="AVV79" s="539"/>
      <c r="AVW79" s="539"/>
      <c r="AVX79" s="539"/>
      <c r="AVY79" s="539"/>
      <c r="AVZ79" s="539"/>
      <c r="AWA79" s="539"/>
      <c r="AWB79" s="539"/>
      <c r="AWC79" s="539"/>
      <c r="AWD79" s="539"/>
      <c r="AWE79" s="539"/>
      <c r="AWF79" s="539"/>
      <c r="AWG79" s="539"/>
      <c r="AWH79" s="539"/>
      <c r="AWI79" s="539"/>
      <c r="AWJ79" s="539"/>
      <c r="AWK79" s="539"/>
      <c r="AWL79" s="539"/>
      <c r="AWM79" s="539"/>
      <c r="AWN79" s="539"/>
      <c r="AWO79" s="539"/>
      <c r="AWP79" s="539"/>
      <c r="AWQ79" s="539"/>
      <c r="AWR79" s="539"/>
      <c r="AWS79" s="539"/>
      <c r="AWT79" s="539"/>
      <c r="AWU79" s="539"/>
      <c r="AWV79" s="539"/>
      <c r="AWW79" s="539"/>
      <c r="AWX79" s="539"/>
      <c r="AWY79" s="539"/>
      <c r="AWZ79" s="539"/>
      <c r="AXA79" s="539"/>
      <c r="AXB79" s="539"/>
      <c r="AXC79" s="539"/>
      <c r="AXD79" s="539"/>
      <c r="AXE79" s="539"/>
      <c r="AXF79" s="539"/>
      <c r="AXG79" s="539"/>
      <c r="AXH79" s="539"/>
      <c r="AXI79" s="539"/>
      <c r="AXJ79" s="539"/>
      <c r="AXK79" s="539"/>
      <c r="AXL79" s="539"/>
      <c r="AXM79" s="539"/>
      <c r="AXN79" s="539"/>
      <c r="AXO79" s="539"/>
      <c r="AXP79" s="539"/>
      <c r="AXQ79" s="539"/>
      <c r="AXR79" s="539"/>
      <c r="AXS79" s="539"/>
      <c r="AXT79" s="539"/>
      <c r="AXU79" s="539"/>
      <c r="AXV79" s="539"/>
      <c r="AXW79" s="539"/>
      <c r="AXX79" s="539"/>
      <c r="AXY79" s="539"/>
      <c r="AXZ79" s="539"/>
      <c r="AYA79" s="539"/>
      <c r="AYB79" s="539"/>
      <c r="AYC79" s="539"/>
      <c r="AYD79" s="539"/>
      <c r="AYE79" s="539"/>
      <c r="AYF79" s="539"/>
      <c r="AYG79" s="539"/>
      <c r="AYH79" s="539"/>
      <c r="AYI79" s="539"/>
      <c r="AYJ79" s="539"/>
      <c r="AYK79" s="539"/>
      <c r="AYL79" s="539"/>
      <c r="AYM79" s="539"/>
      <c r="AYN79" s="539"/>
      <c r="AYO79" s="539"/>
      <c r="AYP79" s="539"/>
      <c r="AYQ79" s="539"/>
      <c r="AYR79" s="539"/>
      <c r="AYS79" s="539"/>
      <c r="AYT79" s="539"/>
      <c r="AYU79" s="539"/>
      <c r="AYV79" s="539"/>
      <c r="AYW79" s="539"/>
      <c r="AYX79" s="539"/>
      <c r="AYY79" s="539"/>
      <c r="AYZ79" s="539"/>
      <c r="AZA79" s="539"/>
      <c r="AZB79" s="539"/>
      <c r="AZC79" s="539"/>
      <c r="AZD79" s="539"/>
      <c r="AZE79" s="539"/>
      <c r="AZF79" s="539"/>
      <c r="AZG79" s="539"/>
      <c r="AZH79" s="539"/>
      <c r="AZI79" s="539"/>
      <c r="AZJ79" s="539"/>
      <c r="AZK79" s="539"/>
      <c r="AZL79" s="539"/>
      <c r="AZM79" s="539"/>
      <c r="AZN79" s="539"/>
      <c r="AZO79" s="539"/>
      <c r="AZP79" s="539"/>
      <c r="AZQ79" s="539"/>
      <c r="AZR79" s="539"/>
      <c r="AZS79" s="539"/>
      <c r="AZT79" s="539"/>
      <c r="AZU79" s="539"/>
      <c r="AZV79" s="539"/>
      <c r="AZW79" s="539"/>
      <c r="AZX79" s="539"/>
      <c r="AZY79" s="539"/>
      <c r="AZZ79" s="539"/>
      <c r="BAA79" s="539"/>
      <c r="BAB79" s="539"/>
      <c r="BAC79" s="539"/>
      <c r="BAD79" s="539"/>
      <c r="BAE79" s="539"/>
      <c r="BAF79" s="539"/>
      <c r="BAG79" s="539"/>
      <c r="BAH79" s="539"/>
      <c r="BAI79" s="539"/>
      <c r="BAJ79" s="539"/>
      <c r="BAK79" s="539"/>
      <c r="BAL79" s="539"/>
      <c r="BAM79" s="539"/>
      <c r="BAN79" s="539"/>
      <c r="BAO79" s="539"/>
      <c r="BAP79" s="539"/>
      <c r="BAQ79" s="539"/>
      <c r="BAR79" s="539"/>
      <c r="BAS79" s="539"/>
      <c r="BAT79" s="539"/>
      <c r="BAU79" s="539"/>
      <c r="BAV79" s="539"/>
      <c r="BAW79" s="539"/>
      <c r="BAX79" s="539"/>
      <c r="BAY79" s="539"/>
      <c r="BAZ79" s="539"/>
      <c r="BBA79" s="539"/>
      <c r="BBB79" s="539"/>
      <c r="BBC79" s="539"/>
      <c r="BBD79" s="539"/>
      <c r="BBE79" s="539"/>
      <c r="BBF79" s="539"/>
      <c r="BBG79" s="539"/>
      <c r="BBH79" s="539"/>
      <c r="BBI79" s="539"/>
      <c r="BBJ79" s="539"/>
      <c r="BBK79" s="539"/>
      <c r="BBL79" s="539"/>
      <c r="BBM79" s="539"/>
      <c r="BBN79" s="539"/>
      <c r="BBO79" s="539"/>
      <c r="BBP79" s="539"/>
      <c r="BBQ79" s="539"/>
      <c r="BBR79" s="539"/>
      <c r="BBS79" s="539"/>
      <c r="BBT79" s="539"/>
      <c r="BBU79" s="539"/>
      <c r="BBV79" s="539"/>
      <c r="BBW79" s="539"/>
      <c r="BBX79" s="539"/>
      <c r="BBY79" s="539"/>
      <c r="BBZ79" s="539"/>
      <c r="BCA79" s="539"/>
      <c r="BCB79" s="539"/>
      <c r="BCC79" s="539"/>
      <c r="BCD79" s="539"/>
      <c r="BCE79" s="539"/>
      <c r="BCF79" s="539"/>
      <c r="BCG79" s="539"/>
      <c r="BCH79" s="539"/>
      <c r="BCI79" s="539"/>
      <c r="BCJ79" s="539"/>
      <c r="BCK79" s="539"/>
      <c r="BCL79" s="539"/>
      <c r="BCM79" s="539"/>
      <c r="BCN79" s="539"/>
      <c r="BCO79" s="539"/>
      <c r="BCP79" s="539"/>
      <c r="BCQ79" s="539"/>
      <c r="BCR79" s="539"/>
      <c r="BCS79" s="539"/>
      <c r="BCT79" s="539"/>
      <c r="BCU79" s="539"/>
      <c r="BCV79" s="539"/>
      <c r="BCW79" s="539"/>
      <c r="BCX79" s="539"/>
      <c r="BCY79" s="539"/>
      <c r="BCZ79" s="539"/>
      <c r="BDA79" s="539"/>
      <c r="BDB79" s="539"/>
      <c r="BDC79" s="539"/>
      <c r="BDD79" s="539"/>
      <c r="BDE79" s="539"/>
      <c r="BDF79" s="539"/>
      <c r="BDG79" s="539"/>
      <c r="BDH79" s="539"/>
      <c r="BDI79" s="539"/>
      <c r="BDJ79" s="539"/>
      <c r="BDK79" s="539"/>
      <c r="BDL79" s="539"/>
      <c r="BDM79" s="539"/>
      <c r="BDN79" s="539"/>
      <c r="BDO79" s="539"/>
      <c r="BDP79" s="539"/>
      <c r="BDQ79" s="539"/>
      <c r="BDR79" s="539"/>
      <c r="BDS79" s="539"/>
      <c r="BDT79" s="539"/>
      <c r="BDU79" s="539"/>
      <c r="BDV79" s="539"/>
      <c r="BDW79" s="539"/>
      <c r="BDX79" s="539"/>
      <c r="BDY79" s="539"/>
      <c r="BDZ79" s="539"/>
      <c r="BEA79" s="539"/>
      <c r="BEB79" s="539"/>
      <c r="BEC79" s="539"/>
      <c r="BED79" s="539"/>
      <c r="BEE79" s="539"/>
      <c r="BEF79" s="539"/>
      <c r="BEG79" s="539"/>
      <c r="BEH79" s="539"/>
      <c r="BEI79" s="539"/>
      <c r="BEJ79" s="539"/>
      <c r="BEK79" s="539"/>
      <c r="BEL79" s="539"/>
      <c r="BEM79" s="539"/>
      <c r="BEN79" s="539"/>
      <c r="BEO79" s="539"/>
      <c r="BEP79" s="539"/>
      <c r="BEQ79" s="539"/>
      <c r="BER79" s="539"/>
      <c r="BES79" s="539"/>
      <c r="BET79" s="539"/>
      <c r="BEU79" s="539"/>
      <c r="BEV79" s="539"/>
      <c r="BEW79" s="539"/>
      <c r="BEX79" s="539"/>
      <c r="BEY79" s="539"/>
      <c r="BEZ79" s="539"/>
      <c r="BFA79" s="539"/>
      <c r="BFB79" s="539"/>
      <c r="BFC79" s="539"/>
      <c r="BFD79" s="539"/>
      <c r="BFE79" s="539"/>
      <c r="BFF79" s="539"/>
      <c r="BFG79" s="539"/>
      <c r="BFH79" s="539"/>
      <c r="BFI79" s="539"/>
      <c r="BFJ79" s="539"/>
      <c r="BFK79" s="539"/>
      <c r="BFL79" s="539"/>
      <c r="BFM79" s="539"/>
      <c r="BFN79" s="539"/>
      <c r="BFO79" s="539"/>
      <c r="BFP79" s="539"/>
      <c r="BFQ79" s="539"/>
      <c r="BFR79" s="539"/>
      <c r="BFS79" s="539"/>
      <c r="BFT79" s="539"/>
      <c r="BFU79" s="539"/>
      <c r="BFV79" s="539"/>
      <c r="BFW79" s="539"/>
      <c r="BFX79" s="539"/>
      <c r="BFY79" s="539"/>
      <c r="BFZ79" s="539"/>
      <c r="BGA79" s="539"/>
      <c r="BGB79" s="539"/>
      <c r="BGC79" s="539"/>
      <c r="BGD79" s="539"/>
      <c r="BGE79" s="539"/>
      <c r="BGF79" s="539"/>
      <c r="BGG79" s="539"/>
      <c r="BGH79" s="539"/>
      <c r="BGI79" s="539"/>
      <c r="BGJ79" s="539"/>
      <c r="BGK79" s="539"/>
      <c r="BGL79" s="539"/>
      <c r="BGM79" s="539"/>
      <c r="BGN79" s="539"/>
      <c r="BGO79" s="539"/>
      <c r="BGP79" s="539"/>
      <c r="BGQ79" s="539"/>
      <c r="BGR79" s="539"/>
      <c r="BGS79" s="539"/>
      <c r="BGT79" s="539"/>
      <c r="BGU79" s="539"/>
      <c r="BGV79" s="539"/>
      <c r="BGW79" s="539"/>
      <c r="BGX79" s="539"/>
      <c r="BGY79" s="539"/>
      <c r="BGZ79" s="539"/>
      <c r="BHA79" s="539"/>
      <c r="BHB79" s="539"/>
      <c r="BHC79" s="539"/>
      <c r="BHD79" s="539"/>
      <c r="BHE79" s="539"/>
      <c r="BHF79" s="539"/>
      <c r="BHG79" s="539"/>
      <c r="BHH79" s="539"/>
      <c r="BHI79" s="539"/>
      <c r="BHJ79" s="539"/>
      <c r="BHK79" s="539"/>
      <c r="BHL79" s="539"/>
      <c r="BHM79" s="539"/>
      <c r="BHN79" s="539"/>
      <c r="BHO79" s="539"/>
      <c r="BHP79" s="539"/>
      <c r="BHQ79" s="539"/>
      <c r="BHR79" s="539"/>
      <c r="BHS79" s="539"/>
      <c r="BHT79" s="539"/>
      <c r="BHU79" s="539"/>
      <c r="BHV79" s="539"/>
      <c r="BHW79" s="539"/>
      <c r="BHX79" s="539"/>
      <c r="BHY79" s="539"/>
      <c r="BHZ79" s="539"/>
      <c r="BIA79" s="539"/>
      <c r="BIB79" s="539"/>
      <c r="BIC79" s="539"/>
      <c r="BID79" s="539"/>
      <c r="BIE79" s="539"/>
      <c r="BIF79" s="539"/>
      <c r="BIG79" s="539"/>
      <c r="BIH79" s="539"/>
      <c r="BII79" s="539"/>
      <c r="BIJ79" s="539"/>
      <c r="BIK79" s="539"/>
      <c r="BIL79" s="539"/>
      <c r="BIM79" s="539"/>
      <c r="BIN79" s="539"/>
      <c r="BIO79" s="539"/>
      <c r="BIP79" s="539"/>
      <c r="BIQ79" s="539"/>
      <c r="BIR79" s="539"/>
      <c r="BIS79" s="539"/>
      <c r="BIT79" s="539"/>
      <c r="BIU79" s="539"/>
      <c r="BIV79" s="539"/>
      <c r="BIW79" s="539"/>
      <c r="BIX79" s="539"/>
      <c r="BIY79" s="539"/>
      <c r="BIZ79" s="539"/>
      <c r="BJA79" s="539"/>
      <c r="BJB79" s="539"/>
      <c r="BJC79" s="539"/>
      <c r="BJD79" s="539"/>
      <c r="BJE79" s="539"/>
      <c r="BJF79" s="539"/>
      <c r="BJG79" s="539"/>
      <c r="BJH79" s="539"/>
      <c r="BJI79" s="539"/>
      <c r="BJJ79" s="539"/>
      <c r="BJK79" s="539"/>
      <c r="BJL79" s="539"/>
      <c r="BJM79" s="539"/>
      <c r="BJN79" s="539"/>
      <c r="BJO79" s="539"/>
      <c r="BJP79" s="539"/>
      <c r="BJQ79" s="539"/>
      <c r="BJR79" s="539"/>
      <c r="BJS79" s="539"/>
      <c r="BJT79" s="539"/>
      <c r="BJU79" s="539"/>
      <c r="BJV79" s="539"/>
      <c r="BJW79" s="539"/>
      <c r="BJX79" s="539"/>
      <c r="BJY79" s="539"/>
      <c r="BJZ79" s="539"/>
      <c r="BKA79" s="539"/>
      <c r="BKB79" s="539"/>
      <c r="BKC79" s="539"/>
      <c r="BKD79" s="539"/>
      <c r="BKE79" s="539"/>
      <c r="BKF79" s="539"/>
      <c r="BKG79" s="539"/>
      <c r="BKH79" s="539"/>
      <c r="BKI79" s="539"/>
      <c r="BKJ79" s="539"/>
      <c r="BKK79" s="539"/>
      <c r="BKL79" s="539"/>
      <c r="BKM79" s="539"/>
      <c r="BKN79" s="539"/>
      <c r="BKO79" s="539"/>
      <c r="BKP79" s="539"/>
      <c r="BKQ79" s="539"/>
      <c r="BKR79" s="539"/>
      <c r="BKS79" s="539"/>
      <c r="BKT79" s="539"/>
      <c r="BKU79" s="539"/>
      <c r="BKV79" s="539"/>
      <c r="BKW79" s="539"/>
      <c r="BKX79" s="539"/>
      <c r="BKY79" s="539"/>
      <c r="BKZ79" s="539"/>
      <c r="BLA79" s="539"/>
      <c r="BLB79" s="539"/>
      <c r="BLC79" s="539"/>
      <c r="BLD79" s="539"/>
      <c r="BLE79" s="539"/>
      <c r="BLF79" s="539"/>
      <c r="BLG79" s="539"/>
      <c r="BLH79" s="539"/>
      <c r="BLI79" s="539"/>
      <c r="BLJ79" s="539"/>
      <c r="BLK79" s="539"/>
      <c r="BLL79" s="539"/>
      <c r="BLM79" s="539"/>
      <c r="BLN79" s="539"/>
      <c r="BLO79" s="539"/>
      <c r="BLP79" s="539"/>
      <c r="BLQ79" s="539"/>
      <c r="BLR79" s="539"/>
      <c r="BLS79" s="539"/>
      <c r="BLT79" s="539"/>
      <c r="BLU79" s="539"/>
      <c r="BLV79" s="539"/>
      <c r="BLW79" s="539"/>
      <c r="BLX79" s="539"/>
      <c r="BLY79" s="539"/>
      <c r="BLZ79" s="539"/>
      <c r="BMA79" s="539"/>
      <c r="BMB79" s="539"/>
      <c r="BMC79" s="539"/>
      <c r="BMD79" s="539"/>
      <c r="BME79" s="539"/>
      <c r="BMF79" s="539"/>
      <c r="BMG79" s="539"/>
      <c r="BMH79" s="539"/>
      <c r="BMI79" s="539"/>
      <c r="BMJ79" s="539"/>
      <c r="BMK79" s="539"/>
      <c r="BML79" s="539"/>
      <c r="BMM79" s="539"/>
      <c r="BMN79" s="539"/>
      <c r="BMO79" s="539"/>
      <c r="BMP79" s="539"/>
      <c r="BMQ79" s="539"/>
      <c r="BMR79" s="539"/>
      <c r="BMS79" s="539"/>
      <c r="BMT79" s="539"/>
      <c r="BMU79" s="539"/>
      <c r="BMV79" s="539"/>
      <c r="BMW79" s="539"/>
      <c r="BMX79" s="539"/>
      <c r="BMY79" s="539"/>
      <c r="BMZ79" s="539"/>
      <c r="BNA79" s="539"/>
      <c r="BNB79" s="539"/>
      <c r="BNC79" s="539"/>
      <c r="BND79" s="539"/>
      <c r="BNE79" s="539"/>
      <c r="BNF79" s="539"/>
      <c r="BNG79" s="539"/>
      <c r="BNH79" s="539"/>
      <c r="BNI79" s="539"/>
      <c r="BNJ79" s="539"/>
      <c r="BNK79" s="539"/>
      <c r="BNL79" s="539"/>
      <c r="BNM79" s="539"/>
      <c r="BNN79" s="539"/>
      <c r="BNO79" s="539"/>
      <c r="BNP79" s="539"/>
      <c r="BNQ79" s="539"/>
      <c r="BNR79" s="539"/>
      <c r="BNS79" s="539"/>
      <c r="BNT79" s="539"/>
      <c r="BNU79" s="539"/>
      <c r="BNV79" s="539"/>
      <c r="BNW79" s="539"/>
      <c r="BNX79" s="539"/>
      <c r="BNY79" s="539"/>
      <c r="BNZ79" s="539"/>
      <c r="BOA79" s="539"/>
      <c r="BOB79" s="539"/>
      <c r="BOC79" s="539"/>
      <c r="BOD79" s="539"/>
      <c r="BOE79" s="539"/>
      <c r="BOF79" s="539"/>
      <c r="BOG79" s="539"/>
      <c r="BOH79" s="539"/>
      <c r="BOI79" s="539"/>
      <c r="BOJ79" s="539"/>
      <c r="BOK79" s="539"/>
      <c r="BOL79" s="539"/>
      <c r="BOM79" s="539"/>
      <c r="BON79" s="539"/>
      <c r="BOO79" s="539"/>
      <c r="BOP79" s="539"/>
      <c r="BOQ79" s="539"/>
      <c r="BOR79" s="539"/>
      <c r="BOS79" s="539"/>
      <c r="BOT79" s="539"/>
      <c r="BOU79" s="539"/>
      <c r="BOV79" s="539"/>
      <c r="BOW79" s="539"/>
      <c r="BOX79" s="539"/>
      <c r="BOY79" s="539"/>
      <c r="BOZ79" s="539"/>
      <c r="BPA79" s="539"/>
      <c r="BPB79" s="539"/>
      <c r="BPC79" s="539"/>
      <c r="BPD79" s="539"/>
      <c r="BPE79" s="539"/>
      <c r="BPF79" s="539"/>
      <c r="BPG79" s="539"/>
      <c r="BPH79" s="539"/>
      <c r="BPI79" s="539"/>
      <c r="BPJ79" s="539"/>
      <c r="BPK79" s="539"/>
      <c r="BPL79" s="539"/>
      <c r="BPM79" s="539"/>
      <c r="BPN79" s="539"/>
      <c r="BPO79" s="539"/>
      <c r="BPP79" s="539"/>
      <c r="BPQ79" s="539"/>
      <c r="BPR79" s="539"/>
      <c r="BPS79" s="539"/>
      <c r="BPT79" s="539"/>
      <c r="BPU79" s="539"/>
      <c r="BPV79" s="539"/>
      <c r="BPW79" s="539"/>
      <c r="BPX79" s="539"/>
      <c r="BPY79" s="539"/>
      <c r="BPZ79" s="539"/>
      <c r="BQA79" s="539"/>
      <c r="BQB79" s="539"/>
      <c r="BQC79" s="539"/>
      <c r="BQD79" s="539"/>
      <c r="BQE79" s="539"/>
      <c r="BQF79" s="539"/>
      <c r="BQG79" s="539"/>
      <c r="BQH79" s="539"/>
      <c r="BQI79" s="539"/>
      <c r="BQJ79" s="539"/>
      <c r="BQK79" s="539"/>
      <c r="BQL79" s="539"/>
      <c r="BQM79" s="539"/>
      <c r="BQN79" s="539"/>
      <c r="BQO79" s="539"/>
      <c r="BQP79" s="539"/>
      <c r="BQQ79" s="539"/>
      <c r="BQR79" s="539"/>
      <c r="BQS79" s="539"/>
      <c r="BQT79" s="539"/>
      <c r="BQU79" s="539"/>
      <c r="BQV79" s="539"/>
      <c r="BQW79" s="539"/>
      <c r="BQX79" s="539"/>
      <c r="BQY79" s="539"/>
      <c r="BQZ79" s="539"/>
      <c r="BRA79" s="539"/>
      <c r="BRB79" s="539"/>
      <c r="BRC79" s="539"/>
      <c r="BRD79" s="539"/>
      <c r="BRE79" s="539"/>
      <c r="BRF79" s="539"/>
      <c r="BRG79" s="539"/>
      <c r="BRH79" s="539"/>
      <c r="BRI79" s="539"/>
      <c r="BRJ79" s="539"/>
      <c r="BRK79" s="539"/>
      <c r="BRL79" s="539"/>
      <c r="BRM79" s="539"/>
      <c r="BRN79" s="539"/>
      <c r="BRO79" s="539"/>
      <c r="BRP79" s="539"/>
      <c r="BRQ79" s="539"/>
      <c r="BRR79" s="539"/>
      <c r="BRS79" s="539"/>
      <c r="BRT79" s="539"/>
      <c r="BRU79" s="539"/>
      <c r="BRV79" s="539"/>
      <c r="BRW79" s="539"/>
      <c r="BRX79" s="539"/>
      <c r="BRY79" s="539"/>
      <c r="BRZ79" s="539"/>
      <c r="BSA79" s="539"/>
      <c r="BSB79" s="539"/>
      <c r="BSC79" s="539"/>
      <c r="BSD79" s="539"/>
      <c r="BSE79" s="539"/>
      <c r="BSF79" s="539"/>
      <c r="BSG79" s="539"/>
      <c r="BSH79" s="539"/>
      <c r="BSI79" s="539"/>
      <c r="BSJ79" s="539"/>
      <c r="BSK79" s="539"/>
      <c r="BSL79" s="539"/>
      <c r="BSM79" s="539"/>
      <c r="BSN79" s="539"/>
      <c r="BSO79" s="539"/>
      <c r="BSP79" s="539"/>
      <c r="BSQ79" s="539"/>
      <c r="BSR79" s="539"/>
      <c r="BSS79" s="539"/>
      <c r="BST79" s="539"/>
      <c r="BSU79" s="539"/>
      <c r="BSV79" s="539"/>
      <c r="BSW79" s="539"/>
      <c r="BSX79" s="539"/>
      <c r="BSY79" s="539"/>
      <c r="BSZ79" s="539"/>
      <c r="BTA79" s="539"/>
      <c r="BTB79" s="539"/>
      <c r="BTC79" s="539"/>
      <c r="BTD79" s="539"/>
      <c r="BTE79" s="539"/>
      <c r="BTF79" s="539"/>
      <c r="BTG79" s="539"/>
      <c r="BTH79" s="539"/>
      <c r="BTI79" s="539"/>
      <c r="BTJ79" s="539"/>
      <c r="BTK79" s="539"/>
      <c r="BTL79" s="539"/>
      <c r="BTM79" s="539"/>
      <c r="BTN79" s="539"/>
      <c r="BTO79" s="539"/>
      <c r="BTP79" s="539"/>
      <c r="BTQ79" s="539"/>
      <c r="BTR79" s="539"/>
      <c r="BTS79" s="539"/>
      <c r="BTT79" s="539"/>
      <c r="BTU79" s="539"/>
      <c r="BTV79" s="539"/>
      <c r="BTW79" s="539"/>
      <c r="BTX79" s="539"/>
      <c r="BTY79" s="539"/>
      <c r="BTZ79" s="539"/>
      <c r="BUA79" s="539"/>
      <c r="BUB79" s="539"/>
      <c r="BUC79" s="539"/>
      <c r="BUD79" s="539"/>
      <c r="BUE79" s="539"/>
      <c r="BUF79" s="539"/>
      <c r="BUG79" s="539"/>
      <c r="BUH79" s="539"/>
      <c r="BUI79" s="539"/>
      <c r="BUJ79" s="539"/>
      <c r="BUK79" s="539"/>
      <c r="BUL79" s="539"/>
      <c r="BUM79" s="539"/>
      <c r="BUN79" s="539"/>
      <c r="BUO79" s="539"/>
      <c r="BUP79" s="539"/>
      <c r="BUQ79" s="539"/>
      <c r="BUR79" s="539"/>
      <c r="BUS79" s="539"/>
      <c r="BUT79" s="539"/>
      <c r="BUU79" s="539"/>
      <c r="BUV79" s="539"/>
      <c r="BUW79" s="539"/>
      <c r="BUX79" s="539"/>
      <c r="BUY79" s="539"/>
      <c r="BUZ79" s="539"/>
      <c r="BVA79" s="539"/>
      <c r="BVB79" s="539"/>
      <c r="BVC79" s="539"/>
      <c r="BVD79" s="539"/>
      <c r="BVE79" s="539"/>
      <c r="BVF79" s="539"/>
      <c r="BVG79" s="539"/>
      <c r="BVH79" s="539"/>
      <c r="BVI79" s="539"/>
      <c r="BVJ79" s="539"/>
      <c r="BVK79" s="539"/>
      <c r="BVL79" s="539"/>
      <c r="BVM79" s="539"/>
      <c r="BVN79" s="539"/>
      <c r="BVO79" s="539"/>
      <c r="BVP79" s="539"/>
      <c r="BVQ79" s="539"/>
      <c r="BVR79" s="539"/>
      <c r="BVS79" s="539"/>
      <c r="BVT79" s="539"/>
      <c r="BVU79" s="539"/>
      <c r="BVV79" s="539"/>
      <c r="BVW79" s="539"/>
      <c r="BVX79" s="539"/>
      <c r="BVY79" s="539"/>
      <c r="BVZ79" s="539"/>
      <c r="BWA79" s="539"/>
      <c r="BWB79" s="539"/>
      <c r="BWC79" s="539"/>
      <c r="BWD79" s="539"/>
      <c r="BWE79" s="539"/>
      <c r="BWF79" s="539"/>
      <c r="BWG79" s="539"/>
      <c r="BWH79" s="539"/>
      <c r="BWI79" s="539"/>
      <c r="BWJ79" s="539"/>
      <c r="BWK79" s="539"/>
      <c r="BWL79" s="539"/>
      <c r="BWM79" s="539"/>
      <c r="BWN79" s="539"/>
      <c r="BWO79" s="539"/>
      <c r="BWP79" s="539"/>
      <c r="BWQ79" s="539"/>
      <c r="BWR79" s="539"/>
      <c r="BWS79" s="539"/>
      <c r="BWT79" s="539"/>
      <c r="BWU79" s="539"/>
      <c r="BWV79" s="539"/>
      <c r="BWW79" s="539"/>
      <c r="BWX79" s="539"/>
      <c r="BWY79" s="539"/>
      <c r="BWZ79" s="539"/>
      <c r="BXA79" s="539"/>
      <c r="BXB79" s="539"/>
      <c r="BXC79" s="539"/>
      <c r="BXD79" s="539"/>
      <c r="BXE79" s="539"/>
      <c r="BXF79" s="539"/>
      <c r="BXG79" s="539"/>
      <c r="BXH79" s="539"/>
      <c r="BXI79" s="539"/>
      <c r="BXJ79" s="539"/>
      <c r="BXK79" s="539"/>
      <c r="BXL79" s="539"/>
      <c r="BXM79" s="539"/>
      <c r="BXN79" s="539"/>
      <c r="BXO79" s="539"/>
      <c r="BXP79" s="539"/>
      <c r="BXQ79" s="539"/>
      <c r="BXR79" s="539"/>
      <c r="BXS79" s="539"/>
      <c r="BXT79" s="539"/>
      <c r="BXU79" s="539"/>
      <c r="BXV79" s="539"/>
      <c r="BXW79" s="539"/>
      <c r="BXX79" s="539"/>
      <c r="BXY79" s="539"/>
      <c r="BXZ79" s="539"/>
      <c r="BYA79" s="539"/>
      <c r="BYB79" s="539"/>
      <c r="BYC79" s="539"/>
      <c r="BYD79" s="539"/>
      <c r="BYE79" s="539"/>
      <c r="BYF79" s="539"/>
      <c r="BYG79" s="539"/>
      <c r="BYH79" s="539"/>
      <c r="BYI79" s="539"/>
      <c r="BYJ79" s="539"/>
      <c r="BYK79" s="539"/>
      <c r="BYL79" s="539"/>
      <c r="BYM79" s="539"/>
      <c r="BYN79" s="539"/>
      <c r="BYO79" s="539"/>
      <c r="BYP79" s="539"/>
      <c r="BYQ79" s="539"/>
      <c r="BYR79" s="539"/>
      <c r="BYS79" s="539"/>
      <c r="BYT79" s="539"/>
      <c r="BYU79" s="539"/>
      <c r="BYV79" s="539"/>
      <c r="BYW79" s="539"/>
      <c r="BYX79" s="539"/>
      <c r="BYY79" s="539"/>
      <c r="BYZ79" s="539"/>
      <c r="BZA79" s="539"/>
      <c r="BZB79" s="539"/>
      <c r="BZC79" s="539"/>
      <c r="BZD79" s="539"/>
      <c r="BZE79" s="539"/>
      <c r="BZF79" s="539"/>
      <c r="BZG79" s="539"/>
      <c r="BZH79" s="539"/>
      <c r="BZI79" s="539"/>
      <c r="BZJ79" s="539"/>
      <c r="BZK79" s="539"/>
      <c r="BZL79" s="539"/>
      <c r="BZM79" s="539"/>
      <c r="BZN79" s="539"/>
      <c r="BZO79" s="539"/>
      <c r="BZP79" s="539"/>
      <c r="BZQ79" s="539"/>
      <c r="BZR79" s="539"/>
      <c r="BZS79" s="539"/>
      <c r="BZT79" s="539"/>
      <c r="BZU79" s="539"/>
      <c r="BZV79" s="539"/>
      <c r="BZW79" s="539"/>
      <c r="BZX79" s="539"/>
      <c r="BZY79" s="539"/>
      <c r="BZZ79" s="539"/>
      <c r="CAA79" s="539"/>
      <c r="CAB79" s="539"/>
      <c r="CAC79" s="539"/>
      <c r="CAD79" s="539"/>
      <c r="CAE79" s="539"/>
      <c r="CAF79" s="539"/>
      <c r="CAG79" s="539"/>
      <c r="CAH79" s="539"/>
      <c r="CAI79" s="539"/>
      <c r="CAJ79" s="539"/>
      <c r="CAK79" s="539"/>
      <c r="CAL79" s="539"/>
      <c r="CAM79" s="539"/>
      <c r="CAN79" s="539"/>
      <c r="CAO79" s="539"/>
      <c r="CAP79" s="539"/>
      <c r="CAQ79" s="539"/>
      <c r="CAR79" s="539"/>
      <c r="CAS79" s="539"/>
      <c r="CAT79" s="539"/>
      <c r="CAU79" s="539"/>
      <c r="CAV79" s="539"/>
      <c r="CAW79" s="539"/>
      <c r="CAX79" s="539"/>
      <c r="CAY79" s="539"/>
      <c r="CAZ79" s="539"/>
      <c r="CBA79" s="539"/>
      <c r="CBB79" s="539"/>
      <c r="CBC79" s="539"/>
      <c r="CBD79" s="539"/>
      <c r="CBE79" s="539"/>
      <c r="CBF79" s="539"/>
      <c r="CBG79" s="539"/>
      <c r="CBH79" s="539"/>
      <c r="CBI79" s="539"/>
      <c r="CBJ79" s="539"/>
      <c r="CBK79" s="539"/>
      <c r="CBL79" s="539"/>
      <c r="CBM79" s="539"/>
      <c r="CBN79" s="539"/>
      <c r="CBO79" s="539"/>
      <c r="CBP79" s="539"/>
      <c r="CBQ79" s="539"/>
      <c r="CBR79" s="539"/>
      <c r="CBS79" s="539"/>
      <c r="CBT79" s="539"/>
      <c r="CBU79" s="539"/>
      <c r="CBV79" s="539"/>
      <c r="CBW79" s="539"/>
      <c r="CBX79" s="539"/>
      <c r="CBY79" s="539"/>
      <c r="CBZ79" s="539"/>
      <c r="CCA79" s="539"/>
      <c r="CCB79" s="539"/>
      <c r="CCC79" s="539"/>
      <c r="CCD79" s="539"/>
      <c r="CCE79" s="539"/>
      <c r="CCF79" s="539"/>
      <c r="CCG79" s="539"/>
      <c r="CCH79" s="539"/>
      <c r="CCI79" s="539"/>
      <c r="CCJ79" s="539"/>
      <c r="CCK79" s="539"/>
      <c r="CCL79" s="539"/>
      <c r="CCM79" s="539"/>
      <c r="CCN79" s="539"/>
      <c r="CCO79" s="539"/>
      <c r="CCP79" s="539"/>
      <c r="CCQ79" s="539"/>
      <c r="CCR79" s="539"/>
      <c r="CCS79" s="539"/>
      <c r="CCT79" s="539"/>
      <c r="CCU79" s="539"/>
      <c r="CCV79" s="539"/>
      <c r="CCW79" s="539"/>
      <c r="CCX79" s="539"/>
      <c r="CCY79" s="539"/>
      <c r="CCZ79" s="539"/>
      <c r="CDA79" s="539"/>
      <c r="CDB79" s="539"/>
      <c r="CDC79" s="539"/>
      <c r="CDD79" s="539"/>
      <c r="CDE79" s="539"/>
      <c r="CDF79" s="539"/>
      <c r="CDG79" s="539"/>
      <c r="CDH79" s="539"/>
      <c r="CDI79" s="539"/>
      <c r="CDJ79" s="539"/>
      <c r="CDK79" s="539"/>
      <c r="CDL79" s="539"/>
      <c r="CDM79" s="539"/>
      <c r="CDN79" s="539"/>
      <c r="CDO79" s="539"/>
      <c r="CDP79" s="539"/>
      <c r="CDQ79" s="539"/>
      <c r="CDR79" s="539"/>
      <c r="CDS79" s="539"/>
      <c r="CDT79" s="539"/>
      <c r="CDU79" s="539"/>
      <c r="CDV79" s="539"/>
      <c r="CDW79" s="539"/>
      <c r="CDX79" s="539"/>
      <c r="CDY79" s="539"/>
      <c r="CDZ79" s="539"/>
      <c r="CEA79" s="539"/>
      <c r="CEB79" s="539"/>
      <c r="CEC79" s="539"/>
      <c r="CED79" s="539"/>
      <c r="CEE79" s="539"/>
      <c r="CEF79" s="539"/>
      <c r="CEG79" s="539"/>
      <c r="CEH79" s="539"/>
      <c r="CEI79" s="539"/>
      <c r="CEJ79" s="539"/>
      <c r="CEK79" s="539"/>
      <c r="CEL79" s="539"/>
      <c r="CEM79" s="539"/>
      <c r="CEN79" s="539"/>
      <c r="CEO79" s="539"/>
      <c r="CEP79" s="539"/>
      <c r="CEQ79" s="539"/>
      <c r="CER79" s="539"/>
      <c r="CES79" s="539"/>
      <c r="CET79" s="539"/>
      <c r="CEU79" s="539"/>
      <c r="CEV79" s="539"/>
      <c r="CEW79" s="539"/>
      <c r="CEX79" s="539"/>
      <c r="CEY79" s="539"/>
      <c r="CEZ79" s="539"/>
      <c r="CFA79" s="539"/>
      <c r="CFB79" s="539"/>
      <c r="CFC79" s="539"/>
      <c r="CFD79" s="539"/>
      <c r="CFE79" s="539"/>
      <c r="CFF79" s="539"/>
      <c r="CFG79" s="539"/>
      <c r="CFH79" s="539"/>
      <c r="CFI79" s="539"/>
      <c r="CFJ79" s="539"/>
      <c r="CFK79" s="539"/>
      <c r="CFL79" s="539"/>
      <c r="CFM79" s="539"/>
      <c r="CFN79" s="539"/>
      <c r="CFO79" s="539"/>
      <c r="CFP79" s="539"/>
      <c r="CFQ79" s="539"/>
      <c r="CFR79" s="539"/>
      <c r="CFS79" s="539"/>
      <c r="CFT79" s="539"/>
      <c r="CFU79" s="539"/>
      <c r="CFV79" s="539"/>
      <c r="CFW79" s="539"/>
      <c r="CFX79" s="539"/>
      <c r="CFY79" s="539"/>
      <c r="CFZ79" s="539"/>
      <c r="CGA79" s="539"/>
      <c r="CGB79" s="539"/>
      <c r="CGC79" s="539"/>
      <c r="CGD79" s="539"/>
      <c r="CGE79" s="539"/>
      <c r="CGF79" s="539"/>
      <c r="CGG79" s="539"/>
      <c r="CGH79" s="539"/>
      <c r="CGI79" s="539"/>
      <c r="CGJ79" s="539"/>
      <c r="CGK79" s="539"/>
      <c r="CGL79" s="539"/>
      <c r="CGM79" s="539"/>
      <c r="CGN79" s="539"/>
      <c r="CGO79" s="539"/>
      <c r="CGP79" s="539"/>
      <c r="CGQ79" s="539"/>
      <c r="CGR79" s="539"/>
      <c r="CGS79" s="539"/>
      <c r="CGT79" s="539"/>
      <c r="CGU79" s="539"/>
      <c r="CGV79" s="539"/>
      <c r="CGW79" s="539"/>
      <c r="CGX79" s="539"/>
      <c r="CGY79" s="539"/>
      <c r="CGZ79" s="539"/>
      <c r="CHA79" s="539"/>
      <c r="CHB79" s="539"/>
      <c r="CHC79" s="539"/>
      <c r="CHD79" s="539"/>
      <c r="CHE79" s="539"/>
      <c r="CHF79" s="539"/>
      <c r="CHG79" s="539"/>
      <c r="CHH79" s="539"/>
      <c r="CHI79" s="539"/>
      <c r="CHJ79" s="539"/>
      <c r="CHK79" s="539"/>
      <c r="CHL79" s="539"/>
      <c r="CHM79" s="539"/>
      <c r="CHN79" s="539"/>
      <c r="CHO79" s="539"/>
      <c r="CHP79" s="539"/>
      <c r="CHQ79" s="539"/>
      <c r="CHR79" s="539"/>
      <c r="CHS79" s="539"/>
      <c r="CHT79" s="539"/>
      <c r="CHU79" s="539"/>
      <c r="CHV79" s="539"/>
      <c r="CHW79" s="539"/>
      <c r="CHX79" s="539"/>
      <c r="CHY79" s="539"/>
      <c r="CHZ79" s="539"/>
      <c r="CIA79" s="539"/>
      <c r="CIB79" s="539"/>
      <c r="CIC79" s="539"/>
      <c r="CID79" s="539"/>
      <c r="CIE79" s="539"/>
      <c r="CIF79" s="539"/>
      <c r="CIG79" s="539"/>
      <c r="CIH79" s="539"/>
      <c r="CII79" s="539"/>
      <c r="CIJ79" s="539"/>
      <c r="CIK79" s="539"/>
      <c r="CIL79" s="539"/>
      <c r="CIM79" s="539"/>
      <c r="CIN79" s="539"/>
      <c r="CIO79" s="539"/>
      <c r="CIP79" s="539"/>
      <c r="CIQ79" s="539"/>
      <c r="CIR79" s="539"/>
      <c r="CIS79" s="539"/>
      <c r="CIT79" s="539"/>
      <c r="CIU79" s="539"/>
      <c r="CIV79" s="539"/>
      <c r="CIW79" s="539"/>
      <c r="CIX79" s="539"/>
      <c r="CIY79" s="539"/>
      <c r="CIZ79" s="539"/>
      <c r="CJA79" s="539"/>
      <c r="CJB79" s="539"/>
      <c r="CJC79" s="539"/>
      <c r="CJD79" s="539"/>
      <c r="CJE79" s="539"/>
      <c r="CJF79" s="539"/>
      <c r="CJG79" s="539"/>
      <c r="CJH79" s="539"/>
      <c r="CJI79" s="539"/>
      <c r="CJJ79" s="539"/>
      <c r="CJK79" s="539"/>
      <c r="CJL79" s="539"/>
      <c r="CJM79" s="539"/>
      <c r="CJN79" s="539"/>
      <c r="CJO79" s="539"/>
      <c r="CJP79" s="539"/>
      <c r="CJQ79" s="539"/>
      <c r="CJR79" s="539"/>
      <c r="CJS79" s="539"/>
      <c r="CJT79" s="539"/>
      <c r="CJU79" s="539"/>
      <c r="CJV79" s="539"/>
      <c r="CJW79" s="539"/>
      <c r="CJX79" s="539"/>
      <c r="CJY79" s="539"/>
      <c r="CJZ79" s="539"/>
      <c r="CKA79" s="539"/>
      <c r="CKB79" s="539"/>
      <c r="CKC79" s="539"/>
      <c r="CKD79" s="539"/>
      <c r="CKE79" s="539"/>
      <c r="CKF79" s="539"/>
      <c r="CKG79" s="539"/>
      <c r="CKH79" s="539"/>
      <c r="CKI79" s="539"/>
      <c r="CKJ79" s="539"/>
      <c r="CKK79" s="539"/>
      <c r="CKL79" s="539"/>
      <c r="CKM79" s="539"/>
      <c r="CKN79" s="539"/>
      <c r="CKO79" s="539"/>
      <c r="CKP79" s="539"/>
      <c r="CKQ79" s="539"/>
      <c r="CKR79" s="539"/>
      <c r="CKS79" s="539"/>
      <c r="CKT79" s="539"/>
      <c r="CKU79" s="539"/>
      <c r="CKV79" s="539"/>
      <c r="CKW79" s="539"/>
      <c r="CKX79" s="539"/>
      <c r="CKY79" s="539"/>
      <c r="CKZ79" s="539"/>
      <c r="CLA79" s="539"/>
      <c r="CLB79" s="539"/>
      <c r="CLC79" s="539"/>
      <c r="CLD79" s="539"/>
      <c r="CLE79" s="539"/>
      <c r="CLF79" s="539"/>
      <c r="CLG79" s="539"/>
      <c r="CLH79" s="539"/>
      <c r="CLI79" s="539"/>
      <c r="CLJ79" s="539"/>
      <c r="CLK79" s="539"/>
      <c r="CLL79" s="539"/>
      <c r="CLM79" s="539"/>
      <c r="CLN79" s="539"/>
      <c r="CLO79" s="539"/>
      <c r="CLP79" s="539"/>
      <c r="CLQ79" s="539"/>
      <c r="CLR79" s="539"/>
      <c r="CLS79" s="539"/>
      <c r="CLT79" s="539"/>
      <c r="CLU79" s="539"/>
      <c r="CLV79" s="539"/>
      <c r="CLW79" s="539"/>
      <c r="CLX79" s="539"/>
      <c r="CLY79" s="539"/>
      <c r="CLZ79" s="539"/>
      <c r="CMA79" s="539"/>
      <c r="CMB79" s="539"/>
      <c r="CMC79" s="539"/>
      <c r="CMD79" s="539"/>
      <c r="CME79" s="539"/>
      <c r="CMF79" s="539"/>
      <c r="CMG79" s="539"/>
      <c r="CMH79" s="539"/>
      <c r="CMI79" s="539"/>
      <c r="CMJ79" s="539"/>
      <c r="CMK79" s="539"/>
      <c r="CML79" s="539"/>
      <c r="CMM79" s="539"/>
      <c r="CMN79" s="539"/>
      <c r="CMO79" s="539"/>
      <c r="CMP79" s="539"/>
      <c r="CMQ79" s="539"/>
      <c r="CMR79" s="539"/>
      <c r="CMS79" s="539"/>
      <c r="CMT79" s="539"/>
      <c r="CMU79" s="539"/>
      <c r="CMV79" s="539"/>
      <c r="CMW79" s="539"/>
      <c r="CMX79" s="539"/>
      <c r="CMY79" s="539"/>
      <c r="CMZ79" s="539"/>
      <c r="CNA79" s="539"/>
      <c r="CNB79" s="539"/>
      <c r="CNC79" s="539"/>
      <c r="CND79" s="539"/>
      <c r="CNE79" s="539"/>
      <c r="CNF79" s="539"/>
      <c r="CNG79" s="539"/>
      <c r="CNH79" s="539"/>
      <c r="CNI79" s="539"/>
      <c r="CNJ79" s="539"/>
      <c r="CNK79" s="539"/>
      <c r="CNL79" s="539"/>
      <c r="CNM79" s="539"/>
      <c r="CNN79" s="539"/>
      <c r="CNO79" s="539"/>
      <c r="CNP79" s="539"/>
      <c r="CNQ79" s="539"/>
      <c r="CNR79" s="539"/>
      <c r="CNS79" s="539"/>
      <c r="CNT79" s="539"/>
      <c r="CNU79" s="539"/>
      <c r="CNV79" s="539"/>
      <c r="CNW79" s="539"/>
      <c r="CNX79" s="539"/>
      <c r="CNY79" s="539"/>
      <c r="CNZ79" s="539"/>
      <c r="COA79" s="539"/>
      <c r="COB79" s="539"/>
      <c r="COC79" s="539"/>
      <c r="COD79" s="539"/>
      <c r="COE79" s="539"/>
      <c r="COF79" s="539"/>
      <c r="COG79" s="539"/>
      <c r="COH79" s="539"/>
      <c r="COI79" s="539"/>
      <c r="COJ79" s="539"/>
      <c r="COK79" s="539"/>
      <c r="COL79" s="539"/>
      <c r="COM79" s="539"/>
      <c r="CON79" s="539"/>
      <c r="COO79" s="539"/>
      <c r="COP79" s="539"/>
      <c r="COQ79" s="539"/>
      <c r="COR79" s="539"/>
      <c r="COS79" s="539"/>
      <c r="COT79" s="539"/>
      <c r="COU79" s="539"/>
      <c r="COV79" s="539"/>
      <c r="COW79" s="539"/>
      <c r="COX79" s="539"/>
      <c r="COY79" s="539"/>
      <c r="COZ79" s="539"/>
      <c r="CPA79" s="539"/>
      <c r="CPB79" s="539"/>
      <c r="CPC79" s="539"/>
      <c r="CPD79" s="539"/>
      <c r="CPE79" s="539"/>
      <c r="CPF79" s="539"/>
      <c r="CPG79" s="539"/>
      <c r="CPH79" s="539"/>
      <c r="CPI79" s="539"/>
      <c r="CPJ79" s="539"/>
      <c r="CPK79" s="539"/>
      <c r="CPL79" s="539"/>
      <c r="CPM79" s="539"/>
      <c r="CPN79" s="539"/>
      <c r="CPO79" s="539"/>
      <c r="CPP79" s="539"/>
      <c r="CPQ79" s="539"/>
      <c r="CPR79" s="539"/>
      <c r="CPS79" s="539"/>
      <c r="CPT79" s="539"/>
      <c r="CPU79" s="539"/>
      <c r="CPV79" s="539"/>
      <c r="CPW79" s="539"/>
      <c r="CPX79" s="539"/>
      <c r="CPY79" s="539"/>
      <c r="CPZ79" s="539"/>
      <c r="CQA79" s="539"/>
      <c r="CQB79" s="539"/>
      <c r="CQC79" s="539"/>
      <c r="CQD79" s="539"/>
      <c r="CQE79" s="539"/>
      <c r="CQF79" s="539"/>
      <c r="CQG79" s="539"/>
      <c r="CQH79" s="539"/>
      <c r="CQI79" s="539"/>
      <c r="CQJ79" s="539"/>
      <c r="CQK79" s="539"/>
      <c r="CQL79" s="539"/>
      <c r="CQM79" s="539"/>
      <c r="CQN79" s="539"/>
      <c r="CQO79" s="539"/>
      <c r="CQP79" s="539"/>
      <c r="CQQ79" s="539"/>
      <c r="CQR79" s="539"/>
      <c r="CQS79" s="539"/>
      <c r="CQT79" s="539"/>
      <c r="CQU79" s="539"/>
      <c r="CQV79" s="539"/>
      <c r="CQW79" s="539"/>
      <c r="CQX79" s="539"/>
      <c r="CQY79" s="539"/>
      <c r="CQZ79" s="539"/>
      <c r="CRA79" s="539"/>
      <c r="CRB79" s="539"/>
      <c r="CRC79" s="539"/>
      <c r="CRD79" s="539"/>
      <c r="CRE79" s="539"/>
      <c r="CRF79" s="539"/>
      <c r="CRG79" s="539"/>
      <c r="CRH79" s="539"/>
      <c r="CRI79" s="539"/>
      <c r="CRJ79" s="539"/>
      <c r="CRK79" s="539"/>
      <c r="CRL79" s="539"/>
      <c r="CRM79" s="539"/>
      <c r="CRN79" s="539"/>
      <c r="CRO79" s="539"/>
      <c r="CRP79" s="539"/>
      <c r="CRQ79" s="539"/>
      <c r="CRR79" s="539"/>
      <c r="CRS79" s="539"/>
      <c r="CRT79" s="539"/>
      <c r="CRU79" s="539"/>
      <c r="CRV79" s="539"/>
      <c r="CRW79" s="539"/>
      <c r="CRX79" s="539"/>
      <c r="CRY79" s="539"/>
      <c r="CRZ79" s="539"/>
      <c r="CSA79" s="539"/>
      <c r="CSB79" s="539"/>
      <c r="CSC79" s="539"/>
      <c r="CSD79" s="539"/>
      <c r="CSE79" s="539"/>
      <c r="CSF79" s="539"/>
      <c r="CSG79" s="539"/>
      <c r="CSH79" s="539"/>
      <c r="CSI79" s="539"/>
      <c r="CSJ79" s="539"/>
      <c r="CSK79" s="539"/>
      <c r="CSL79" s="539"/>
      <c r="CSM79" s="539"/>
      <c r="CSN79" s="539"/>
      <c r="CSO79" s="539"/>
      <c r="CSP79" s="539"/>
      <c r="CSQ79" s="539"/>
      <c r="CSR79" s="539"/>
      <c r="CSS79" s="539"/>
      <c r="CST79" s="539"/>
      <c r="CSU79" s="539"/>
      <c r="CSV79" s="539"/>
      <c r="CSW79" s="539"/>
      <c r="CSX79" s="539"/>
      <c r="CSY79" s="539"/>
      <c r="CSZ79" s="539"/>
      <c r="CTA79" s="539"/>
      <c r="CTB79" s="539"/>
      <c r="CTC79" s="539"/>
      <c r="CTD79" s="539"/>
      <c r="CTE79" s="539"/>
      <c r="CTF79" s="539"/>
      <c r="CTG79" s="539"/>
      <c r="CTH79" s="539"/>
      <c r="CTI79" s="539"/>
      <c r="CTJ79" s="539"/>
      <c r="CTK79" s="539"/>
      <c r="CTL79" s="539"/>
      <c r="CTM79" s="539"/>
      <c r="CTN79" s="539"/>
      <c r="CTO79" s="539"/>
      <c r="CTP79" s="539"/>
      <c r="CTQ79" s="539"/>
      <c r="CTR79" s="539"/>
      <c r="CTS79" s="539"/>
      <c r="CTT79" s="539"/>
      <c r="CTU79" s="539"/>
      <c r="CTV79" s="539"/>
      <c r="CTW79" s="539"/>
      <c r="CTX79" s="539"/>
      <c r="CTY79" s="539"/>
      <c r="CTZ79" s="539"/>
      <c r="CUA79" s="539"/>
      <c r="CUB79" s="539"/>
      <c r="CUC79" s="539"/>
      <c r="CUD79" s="539"/>
      <c r="CUE79" s="539"/>
      <c r="CUF79" s="539"/>
      <c r="CUG79" s="539"/>
      <c r="CUH79" s="539"/>
      <c r="CUI79" s="539"/>
      <c r="CUJ79" s="539"/>
      <c r="CUK79" s="539"/>
      <c r="CUL79" s="539"/>
      <c r="CUM79" s="539"/>
      <c r="CUN79" s="539"/>
      <c r="CUO79" s="539"/>
      <c r="CUP79" s="539"/>
      <c r="CUQ79" s="539"/>
      <c r="CUR79" s="539"/>
      <c r="CUS79" s="539"/>
      <c r="CUT79" s="539"/>
      <c r="CUU79" s="539"/>
      <c r="CUV79" s="539"/>
      <c r="CUW79" s="539"/>
      <c r="CUX79" s="539"/>
      <c r="CUY79" s="539"/>
      <c r="CUZ79" s="539"/>
      <c r="CVA79" s="539"/>
      <c r="CVB79" s="539"/>
      <c r="CVC79" s="539"/>
      <c r="CVD79" s="539"/>
      <c r="CVE79" s="539"/>
      <c r="CVF79" s="539"/>
      <c r="CVG79" s="539"/>
      <c r="CVH79" s="539"/>
      <c r="CVI79" s="539"/>
      <c r="CVJ79" s="539"/>
      <c r="CVK79" s="539"/>
      <c r="CVL79" s="539"/>
      <c r="CVM79" s="539"/>
      <c r="CVN79" s="539"/>
      <c r="CVO79" s="539"/>
      <c r="CVP79" s="539"/>
      <c r="CVQ79" s="539"/>
      <c r="CVR79" s="539"/>
      <c r="CVS79" s="539"/>
      <c r="CVT79" s="539"/>
      <c r="CVU79" s="539"/>
      <c r="CVV79" s="539"/>
      <c r="CVW79" s="539"/>
      <c r="CVX79" s="539"/>
      <c r="CVY79" s="539"/>
      <c r="CVZ79" s="539"/>
      <c r="CWA79" s="539"/>
      <c r="CWB79" s="539"/>
      <c r="CWC79" s="539"/>
      <c r="CWD79" s="539"/>
      <c r="CWE79" s="539"/>
      <c r="CWF79" s="539"/>
      <c r="CWG79" s="539"/>
      <c r="CWH79" s="539"/>
      <c r="CWI79" s="539"/>
      <c r="CWJ79" s="539"/>
      <c r="CWK79" s="539"/>
      <c r="CWL79" s="539"/>
      <c r="CWM79" s="539"/>
      <c r="CWN79" s="539"/>
      <c r="CWO79" s="539"/>
      <c r="CWP79" s="539"/>
      <c r="CWQ79" s="539"/>
      <c r="CWR79" s="539"/>
      <c r="CWS79" s="539"/>
      <c r="CWT79" s="539"/>
      <c r="CWU79" s="539"/>
      <c r="CWV79" s="539"/>
      <c r="CWW79" s="539"/>
      <c r="CWX79" s="539"/>
      <c r="CWY79" s="539"/>
      <c r="CWZ79" s="539"/>
      <c r="CXA79" s="539"/>
      <c r="CXB79" s="539"/>
      <c r="CXC79" s="539"/>
      <c r="CXD79" s="539"/>
      <c r="CXE79" s="539"/>
      <c r="CXF79" s="539"/>
      <c r="CXG79" s="539"/>
      <c r="CXH79" s="539"/>
      <c r="CXI79" s="539"/>
      <c r="CXJ79" s="539"/>
      <c r="CXK79" s="539"/>
      <c r="CXL79" s="539"/>
      <c r="CXM79" s="539"/>
      <c r="CXN79" s="539"/>
      <c r="CXO79" s="539"/>
      <c r="CXP79" s="539"/>
      <c r="CXQ79" s="539"/>
      <c r="CXR79" s="539"/>
      <c r="CXS79" s="539"/>
      <c r="CXT79" s="539"/>
      <c r="CXU79" s="539"/>
      <c r="CXV79" s="539"/>
      <c r="CXW79" s="539"/>
      <c r="CXX79" s="539"/>
      <c r="CXY79" s="539"/>
      <c r="CXZ79" s="539"/>
      <c r="CYA79" s="539"/>
      <c r="CYB79" s="539"/>
      <c r="CYC79" s="539"/>
      <c r="CYD79" s="539"/>
      <c r="CYE79" s="539"/>
      <c r="CYF79" s="539"/>
      <c r="CYG79" s="539"/>
      <c r="CYH79" s="539"/>
      <c r="CYI79" s="539"/>
      <c r="CYJ79" s="539"/>
      <c r="CYK79" s="539"/>
      <c r="CYL79" s="539"/>
      <c r="CYM79" s="539"/>
      <c r="CYN79" s="539"/>
      <c r="CYO79" s="539"/>
      <c r="CYP79" s="539"/>
      <c r="CYQ79" s="539"/>
      <c r="CYR79" s="539"/>
      <c r="CYS79" s="539"/>
      <c r="CYT79" s="539"/>
      <c r="CYU79" s="539"/>
      <c r="CYV79" s="539"/>
      <c r="CYW79" s="539"/>
      <c r="CYX79" s="539"/>
      <c r="CYY79" s="539"/>
      <c r="CYZ79" s="539"/>
      <c r="CZA79" s="539"/>
      <c r="CZB79" s="539"/>
      <c r="CZC79" s="539"/>
      <c r="CZD79" s="539"/>
      <c r="CZE79" s="539"/>
      <c r="CZF79" s="539"/>
      <c r="CZG79" s="539"/>
      <c r="CZH79" s="539"/>
      <c r="CZI79" s="539"/>
      <c r="CZJ79" s="539"/>
      <c r="CZK79" s="539"/>
      <c r="CZL79" s="539"/>
      <c r="CZM79" s="539"/>
      <c r="CZN79" s="539"/>
      <c r="CZO79" s="539"/>
      <c r="CZP79" s="539"/>
      <c r="CZQ79" s="539"/>
      <c r="CZR79" s="539"/>
      <c r="CZS79" s="539"/>
      <c r="CZT79" s="539"/>
      <c r="CZU79" s="539"/>
      <c r="CZV79" s="539"/>
      <c r="CZW79" s="539"/>
      <c r="CZX79" s="539"/>
      <c r="CZY79" s="539"/>
      <c r="CZZ79" s="539"/>
      <c r="DAA79" s="539"/>
      <c r="DAB79" s="539"/>
      <c r="DAC79" s="539"/>
      <c r="DAD79" s="539"/>
      <c r="DAE79" s="539"/>
      <c r="DAF79" s="539"/>
      <c r="DAG79" s="539"/>
      <c r="DAH79" s="539"/>
      <c r="DAI79" s="539"/>
      <c r="DAJ79" s="539"/>
      <c r="DAK79" s="539"/>
      <c r="DAL79" s="539"/>
      <c r="DAM79" s="539"/>
      <c r="DAN79" s="539"/>
      <c r="DAO79" s="539"/>
      <c r="DAP79" s="539"/>
      <c r="DAQ79" s="539"/>
      <c r="DAR79" s="539"/>
      <c r="DAS79" s="539"/>
      <c r="DAT79" s="539"/>
      <c r="DAU79" s="539"/>
      <c r="DAV79" s="539"/>
      <c r="DAW79" s="539"/>
      <c r="DAX79" s="539"/>
      <c r="DAY79" s="539"/>
      <c r="DAZ79" s="539"/>
      <c r="DBA79" s="539"/>
      <c r="DBB79" s="539"/>
      <c r="DBC79" s="539"/>
      <c r="DBD79" s="539"/>
      <c r="DBE79" s="539"/>
      <c r="DBF79" s="539"/>
      <c r="DBG79" s="539"/>
      <c r="DBH79" s="539"/>
      <c r="DBI79" s="539"/>
      <c r="DBJ79" s="539"/>
      <c r="DBK79" s="539"/>
      <c r="DBL79" s="539"/>
      <c r="DBM79" s="539"/>
      <c r="DBN79" s="539"/>
      <c r="DBO79" s="539"/>
      <c r="DBP79" s="539"/>
      <c r="DBQ79" s="539"/>
      <c r="DBR79" s="539"/>
      <c r="DBS79" s="539"/>
      <c r="DBT79" s="539"/>
      <c r="DBU79" s="539"/>
      <c r="DBV79" s="539"/>
      <c r="DBW79" s="539"/>
      <c r="DBX79" s="539"/>
      <c r="DBY79" s="539"/>
      <c r="DBZ79" s="539"/>
      <c r="DCA79" s="539"/>
      <c r="DCB79" s="539"/>
      <c r="DCC79" s="539"/>
      <c r="DCD79" s="539"/>
      <c r="DCE79" s="539"/>
      <c r="DCF79" s="539"/>
      <c r="DCG79" s="539"/>
      <c r="DCH79" s="539"/>
      <c r="DCI79" s="539"/>
      <c r="DCJ79" s="539"/>
      <c r="DCK79" s="539"/>
      <c r="DCL79" s="539"/>
      <c r="DCM79" s="539"/>
      <c r="DCN79" s="539"/>
      <c r="DCO79" s="539"/>
      <c r="DCP79" s="539"/>
      <c r="DCQ79" s="539"/>
      <c r="DCR79" s="539"/>
      <c r="DCS79" s="539"/>
      <c r="DCT79" s="539"/>
      <c r="DCU79" s="539"/>
      <c r="DCV79" s="539"/>
      <c r="DCW79" s="539"/>
      <c r="DCX79" s="539"/>
      <c r="DCY79" s="539"/>
      <c r="DCZ79" s="539"/>
      <c r="DDA79" s="539"/>
      <c r="DDB79" s="539"/>
      <c r="DDC79" s="539"/>
      <c r="DDD79" s="539"/>
      <c r="DDE79" s="539"/>
      <c r="DDF79" s="539"/>
      <c r="DDG79" s="539"/>
      <c r="DDH79" s="539"/>
      <c r="DDI79" s="539"/>
      <c r="DDJ79" s="539"/>
      <c r="DDK79" s="539"/>
      <c r="DDL79" s="539"/>
      <c r="DDM79" s="539"/>
      <c r="DDN79" s="539"/>
      <c r="DDO79" s="539"/>
      <c r="DDP79" s="539"/>
      <c r="DDQ79" s="539"/>
      <c r="DDR79" s="539"/>
      <c r="DDS79" s="539"/>
      <c r="DDT79" s="539"/>
      <c r="DDU79" s="539"/>
      <c r="DDV79" s="539"/>
      <c r="DDW79" s="539"/>
      <c r="DDX79" s="539"/>
      <c r="DDY79" s="539"/>
      <c r="DDZ79" s="539"/>
      <c r="DEA79" s="539"/>
      <c r="DEB79" s="539"/>
      <c r="DEC79" s="539"/>
      <c r="DED79" s="539"/>
      <c r="DEE79" s="539"/>
      <c r="DEF79" s="539"/>
      <c r="DEG79" s="539"/>
      <c r="DEH79" s="539"/>
      <c r="DEI79" s="539"/>
      <c r="DEJ79" s="539"/>
      <c r="DEK79" s="539"/>
      <c r="DEL79" s="539"/>
      <c r="DEM79" s="539"/>
      <c r="DEN79" s="539"/>
      <c r="DEO79" s="539"/>
      <c r="DEP79" s="539"/>
      <c r="DEQ79" s="539"/>
      <c r="DER79" s="539"/>
      <c r="DES79" s="539"/>
      <c r="DET79" s="539"/>
      <c r="DEU79" s="539"/>
      <c r="DEV79" s="539"/>
      <c r="DEW79" s="539"/>
      <c r="DEX79" s="539"/>
      <c r="DEY79" s="539"/>
      <c r="DEZ79" s="539"/>
      <c r="DFA79" s="539"/>
      <c r="DFB79" s="539"/>
      <c r="DFC79" s="539"/>
      <c r="DFD79" s="539"/>
      <c r="DFE79" s="539"/>
      <c r="DFF79" s="539"/>
      <c r="DFG79" s="539"/>
      <c r="DFH79" s="539"/>
      <c r="DFI79" s="539"/>
      <c r="DFJ79" s="539"/>
      <c r="DFK79" s="539"/>
      <c r="DFL79" s="539"/>
      <c r="DFM79" s="539"/>
      <c r="DFN79" s="539"/>
      <c r="DFO79" s="539"/>
      <c r="DFP79" s="539"/>
      <c r="DFQ79" s="539"/>
      <c r="DFR79" s="539"/>
      <c r="DFS79" s="539"/>
      <c r="DFT79" s="539"/>
      <c r="DFU79" s="539"/>
      <c r="DFV79" s="539"/>
      <c r="DFW79" s="539"/>
      <c r="DFX79" s="539"/>
      <c r="DFY79" s="539"/>
      <c r="DFZ79" s="539"/>
      <c r="DGA79" s="539"/>
      <c r="DGB79" s="539"/>
      <c r="DGC79" s="539"/>
      <c r="DGD79" s="539"/>
      <c r="DGE79" s="539"/>
      <c r="DGF79" s="539"/>
      <c r="DGG79" s="539"/>
      <c r="DGH79" s="539"/>
      <c r="DGI79" s="539"/>
      <c r="DGJ79" s="539"/>
      <c r="DGK79" s="539"/>
      <c r="DGL79" s="539"/>
      <c r="DGM79" s="539"/>
      <c r="DGN79" s="539"/>
      <c r="DGO79" s="539"/>
      <c r="DGP79" s="539"/>
      <c r="DGQ79" s="539"/>
      <c r="DGR79" s="539"/>
      <c r="DGS79" s="539"/>
      <c r="DGT79" s="539"/>
      <c r="DGU79" s="539"/>
      <c r="DGV79" s="539"/>
      <c r="DGW79" s="539"/>
      <c r="DGX79" s="539"/>
      <c r="DGY79" s="539"/>
      <c r="DGZ79" s="539"/>
      <c r="DHA79" s="539"/>
      <c r="DHB79" s="539"/>
      <c r="DHC79" s="539"/>
      <c r="DHD79" s="539"/>
      <c r="DHE79" s="539"/>
      <c r="DHF79" s="539"/>
      <c r="DHG79" s="539"/>
      <c r="DHH79" s="539"/>
      <c r="DHI79" s="539"/>
      <c r="DHJ79" s="539"/>
      <c r="DHK79" s="539"/>
      <c r="DHL79" s="539"/>
      <c r="DHM79" s="539"/>
      <c r="DHN79" s="539"/>
      <c r="DHO79" s="539"/>
      <c r="DHP79" s="539"/>
      <c r="DHQ79" s="539"/>
      <c r="DHR79" s="539"/>
      <c r="DHS79" s="539"/>
      <c r="DHT79" s="539"/>
      <c r="DHU79" s="539"/>
      <c r="DHV79" s="539"/>
      <c r="DHW79" s="539"/>
      <c r="DHX79" s="539"/>
      <c r="DHY79" s="539"/>
      <c r="DHZ79" s="539"/>
      <c r="DIA79" s="539"/>
      <c r="DIB79" s="539"/>
      <c r="DIC79" s="539"/>
      <c r="DID79" s="539"/>
      <c r="DIE79" s="539"/>
      <c r="DIF79" s="539"/>
      <c r="DIG79" s="539"/>
      <c r="DIH79" s="539"/>
      <c r="DII79" s="539"/>
      <c r="DIJ79" s="539"/>
      <c r="DIK79" s="539"/>
      <c r="DIL79" s="539"/>
      <c r="DIM79" s="539"/>
      <c r="DIN79" s="539"/>
      <c r="DIO79" s="539"/>
      <c r="DIP79" s="539"/>
      <c r="DIQ79" s="539"/>
      <c r="DIR79" s="539"/>
      <c r="DIS79" s="539"/>
      <c r="DIT79" s="539"/>
      <c r="DIU79" s="539"/>
      <c r="DIV79" s="539"/>
      <c r="DIW79" s="539"/>
      <c r="DIX79" s="539"/>
      <c r="DIY79" s="539"/>
      <c r="DIZ79" s="539"/>
      <c r="DJA79" s="539"/>
      <c r="DJB79" s="539"/>
      <c r="DJC79" s="539"/>
      <c r="DJD79" s="539"/>
      <c r="DJE79" s="539"/>
      <c r="DJF79" s="539"/>
      <c r="DJG79" s="539"/>
      <c r="DJH79" s="539"/>
      <c r="DJI79" s="539"/>
      <c r="DJJ79" s="539"/>
      <c r="DJK79" s="539"/>
      <c r="DJL79" s="539"/>
      <c r="DJM79" s="539"/>
      <c r="DJN79" s="539"/>
      <c r="DJO79" s="539"/>
      <c r="DJP79" s="539"/>
      <c r="DJQ79" s="539"/>
      <c r="DJR79" s="539"/>
      <c r="DJS79" s="539"/>
      <c r="DJT79" s="539"/>
      <c r="DJU79" s="539"/>
      <c r="DJV79" s="539"/>
      <c r="DJW79" s="539"/>
      <c r="DJX79" s="539"/>
      <c r="DJY79" s="539"/>
      <c r="DJZ79" s="539"/>
      <c r="DKA79" s="539"/>
      <c r="DKB79" s="539"/>
      <c r="DKC79" s="539"/>
      <c r="DKD79" s="539"/>
      <c r="DKE79" s="539"/>
      <c r="DKF79" s="539"/>
      <c r="DKG79" s="539"/>
      <c r="DKH79" s="539"/>
      <c r="DKI79" s="539"/>
      <c r="DKJ79" s="539"/>
      <c r="DKK79" s="539"/>
      <c r="DKL79" s="539"/>
      <c r="DKM79" s="539"/>
      <c r="DKN79" s="539"/>
      <c r="DKO79" s="539"/>
      <c r="DKP79" s="539"/>
      <c r="DKQ79" s="539"/>
      <c r="DKR79" s="539"/>
      <c r="DKS79" s="539"/>
      <c r="DKT79" s="539"/>
      <c r="DKU79" s="539"/>
      <c r="DKV79" s="539"/>
      <c r="DKW79" s="539"/>
      <c r="DKX79" s="539"/>
      <c r="DKY79" s="539"/>
      <c r="DKZ79" s="539"/>
      <c r="DLA79" s="539"/>
      <c r="DLB79" s="539"/>
      <c r="DLC79" s="539"/>
      <c r="DLD79" s="539"/>
      <c r="DLE79" s="539"/>
      <c r="DLF79" s="539"/>
      <c r="DLG79" s="539"/>
      <c r="DLH79" s="539"/>
      <c r="DLI79" s="539"/>
      <c r="DLJ79" s="539"/>
      <c r="DLK79" s="539"/>
      <c r="DLL79" s="539"/>
      <c r="DLM79" s="539"/>
      <c r="DLN79" s="539"/>
      <c r="DLO79" s="539"/>
      <c r="DLP79" s="539"/>
      <c r="DLQ79" s="539"/>
      <c r="DLR79" s="539"/>
      <c r="DLS79" s="539"/>
      <c r="DLT79" s="539"/>
      <c r="DLU79" s="539"/>
      <c r="DLV79" s="539"/>
      <c r="DLW79" s="539"/>
      <c r="DLX79" s="539"/>
      <c r="DLY79" s="539"/>
      <c r="DLZ79" s="539"/>
      <c r="DMA79" s="539"/>
      <c r="DMB79" s="539"/>
      <c r="DMC79" s="539"/>
      <c r="DMD79" s="539"/>
      <c r="DME79" s="539"/>
      <c r="DMF79" s="539"/>
      <c r="DMG79" s="539"/>
      <c r="DMH79" s="539"/>
      <c r="DMI79" s="539"/>
      <c r="DMJ79" s="539"/>
      <c r="DMK79" s="539"/>
      <c r="DML79" s="539"/>
      <c r="DMM79" s="539"/>
      <c r="DMN79" s="539"/>
      <c r="DMO79" s="539"/>
      <c r="DMP79" s="539"/>
      <c r="DMQ79" s="539"/>
      <c r="DMR79" s="539"/>
      <c r="DMS79" s="539"/>
      <c r="DMT79" s="539"/>
      <c r="DMU79" s="539"/>
      <c r="DMV79" s="539"/>
      <c r="DMW79" s="539"/>
      <c r="DMX79" s="539"/>
      <c r="DMY79" s="539"/>
      <c r="DMZ79" s="539"/>
      <c r="DNA79" s="539"/>
      <c r="DNB79" s="539"/>
      <c r="DNC79" s="539"/>
      <c r="DND79" s="539"/>
      <c r="DNE79" s="539"/>
      <c r="DNF79" s="539"/>
      <c r="DNG79" s="539"/>
      <c r="DNH79" s="539"/>
      <c r="DNI79" s="539"/>
      <c r="DNJ79" s="539"/>
      <c r="DNK79" s="539"/>
      <c r="DNL79" s="539"/>
      <c r="DNM79" s="539"/>
      <c r="DNN79" s="539"/>
      <c r="DNO79" s="539"/>
      <c r="DNP79" s="539"/>
      <c r="DNQ79" s="539"/>
      <c r="DNR79" s="539"/>
      <c r="DNS79" s="539"/>
      <c r="DNT79" s="539"/>
      <c r="DNU79" s="539"/>
      <c r="DNV79" s="539"/>
      <c r="DNW79" s="539"/>
      <c r="DNX79" s="539"/>
      <c r="DNY79" s="539"/>
      <c r="DNZ79" s="539"/>
      <c r="DOA79" s="539"/>
      <c r="DOB79" s="539"/>
      <c r="DOC79" s="539"/>
      <c r="DOD79" s="539"/>
      <c r="DOE79" s="539"/>
      <c r="DOF79" s="539"/>
      <c r="DOG79" s="539"/>
      <c r="DOH79" s="539"/>
      <c r="DOI79" s="539"/>
      <c r="DOJ79" s="539"/>
      <c r="DOK79" s="539"/>
      <c r="DOL79" s="539"/>
      <c r="DOM79" s="539"/>
      <c r="DON79" s="539"/>
      <c r="DOO79" s="539"/>
      <c r="DOP79" s="539"/>
      <c r="DOQ79" s="539"/>
      <c r="DOR79" s="539"/>
      <c r="DOS79" s="539"/>
      <c r="DOT79" s="539"/>
      <c r="DOU79" s="539"/>
      <c r="DOV79" s="539"/>
      <c r="DOW79" s="539"/>
      <c r="DOX79" s="539"/>
      <c r="DOY79" s="539"/>
      <c r="DOZ79" s="539"/>
      <c r="DPA79" s="539"/>
      <c r="DPB79" s="539"/>
      <c r="DPC79" s="539"/>
      <c r="DPD79" s="539"/>
      <c r="DPE79" s="539"/>
      <c r="DPF79" s="539"/>
      <c r="DPG79" s="539"/>
      <c r="DPH79" s="539"/>
      <c r="DPI79" s="539"/>
      <c r="DPJ79" s="539"/>
      <c r="DPK79" s="539"/>
      <c r="DPL79" s="539"/>
      <c r="DPM79" s="539"/>
      <c r="DPN79" s="539"/>
      <c r="DPO79" s="539"/>
      <c r="DPP79" s="539"/>
      <c r="DPQ79" s="539"/>
      <c r="DPR79" s="539"/>
      <c r="DPS79" s="539"/>
      <c r="DPT79" s="539"/>
      <c r="DPU79" s="539"/>
      <c r="DPV79" s="539"/>
      <c r="DPW79" s="539"/>
      <c r="DPX79" s="539"/>
      <c r="DPY79" s="539"/>
      <c r="DPZ79" s="539"/>
      <c r="DQA79" s="539"/>
      <c r="DQB79" s="539"/>
      <c r="DQC79" s="539"/>
      <c r="DQD79" s="539"/>
      <c r="DQE79" s="539"/>
      <c r="DQF79" s="539"/>
      <c r="DQG79" s="539"/>
      <c r="DQH79" s="539"/>
      <c r="DQI79" s="539"/>
      <c r="DQJ79" s="539"/>
      <c r="DQK79" s="539"/>
      <c r="DQL79" s="539"/>
      <c r="DQM79" s="539"/>
      <c r="DQN79" s="539"/>
      <c r="DQO79" s="539"/>
      <c r="DQP79" s="539"/>
      <c r="DQQ79" s="539"/>
      <c r="DQR79" s="539"/>
      <c r="DQS79" s="539"/>
      <c r="DQT79" s="539"/>
      <c r="DQU79" s="539"/>
      <c r="DQV79" s="539"/>
      <c r="DQW79" s="539"/>
      <c r="DQX79" s="539"/>
      <c r="DQY79" s="539"/>
      <c r="DQZ79" s="539"/>
      <c r="DRA79" s="539"/>
      <c r="DRB79" s="539"/>
      <c r="DRC79" s="539"/>
      <c r="DRD79" s="539"/>
      <c r="DRE79" s="539"/>
      <c r="DRF79" s="539"/>
      <c r="DRG79" s="539"/>
      <c r="DRH79" s="539"/>
      <c r="DRI79" s="539"/>
      <c r="DRJ79" s="539"/>
      <c r="DRK79" s="539"/>
      <c r="DRL79" s="539"/>
      <c r="DRM79" s="539"/>
      <c r="DRN79" s="539"/>
      <c r="DRO79" s="539"/>
      <c r="DRP79" s="539"/>
      <c r="DRQ79" s="539"/>
      <c r="DRR79" s="539"/>
      <c r="DRS79" s="539"/>
      <c r="DRT79" s="539"/>
      <c r="DRU79" s="539"/>
      <c r="DRV79" s="539"/>
      <c r="DRW79" s="539"/>
      <c r="DRX79" s="539"/>
      <c r="DRY79" s="539"/>
      <c r="DRZ79" s="539"/>
      <c r="DSA79" s="539"/>
      <c r="DSB79" s="539"/>
      <c r="DSC79" s="539"/>
      <c r="DSD79" s="539"/>
      <c r="DSE79" s="539"/>
      <c r="DSF79" s="539"/>
      <c r="DSG79" s="539"/>
      <c r="DSH79" s="539"/>
      <c r="DSI79" s="539"/>
      <c r="DSJ79" s="539"/>
      <c r="DSK79" s="539"/>
      <c r="DSL79" s="539"/>
      <c r="DSM79" s="539"/>
      <c r="DSN79" s="539"/>
      <c r="DSO79" s="539"/>
      <c r="DSP79" s="539"/>
      <c r="DSQ79" s="539"/>
      <c r="DSR79" s="539"/>
      <c r="DSS79" s="539"/>
      <c r="DST79" s="539"/>
      <c r="DSU79" s="539"/>
      <c r="DSV79" s="539"/>
      <c r="DSW79" s="539"/>
      <c r="DSX79" s="539"/>
      <c r="DSY79" s="539"/>
      <c r="DSZ79" s="539"/>
      <c r="DTA79" s="539"/>
      <c r="DTB79" s="539"/>
      <c r="DTC79" s="539"/>
      <c r="DTD79" s="539"/>
      <c r="DTE79" s="539"/>
      <c r="DTF79" s="539"/>
      <c r="DTG79" s="539"/>
      <c r="DTH79" s="539"/>
      <c r="DTI79" s="539"/>
      <c r="DTJ79" s="539"/>
      <c r="DTK79" s="539"/>
      <c r="DTL79" s="539"/>
      <c r="DTM79" s="539"/>
      <c r="DTN79" s="539"/>
      <c r="DTO79" s="539"/>
      <c r="DTP79" s="539"/>
      <c r="DTQ79" s="539"/>
      <c r="DTR79" s="539"/>
      <c r="DTS79" s="539"/>
      <c r="DTT79" s="539"/>
      <c r="DTU79" s="539"/>
      <c r="DTV79" s="539"/>
      <c r="DTW79" s="539"/>
      <c r="DTX79" s="539"/>
      <c r="DTY79" s="539"/>
      <c r="DTZ79" s="539"/>
      <c r="DUA79" s="539"/>
      <c r="DUB79" s="539"/>
      <c r="DUC79" s="539"/>
      <c r="DUD79" s="539"/>
      <c r="DUE79" s="539"/>
      <c r="DUF79" s="539"/>
      <c r="DUG79" s="539"/>
      <c r="DUH79" s="539"/>
      <c r="DUI79" s="539"/>
      <c r="DUJ79" s="539"/>
      <c r="DUK79" s="539"/>
      <c r="DUL79" s="539"/>
      <c r="DUM79" s="539"/>
      <c r="DUN79" s="539"/>
      <c r="DUO79" s="539"/>
      <c r="DUP79" s="539"/>
      <c r="DUQ79" s="539"/>
      <c r="DUR79" s="539"/>
      <c r="DUS79" s="539"/>
      <c r="DUT79" s="539"/>
      <c r="DUU79" s="539"/>
      <c r="DUV79" s="539"/>
      <c r="DUW79" s="539"/>
      <c r="DUX79" s="539"/>
      <c r="DUY79" s="539"/>
      <c r="DUZ79" s="539"/>
      <c r="DVA79" s="539"/>
      <c r="DVB79" s="539"/>
      <c r="DVC79" s="539"/>
      <c r="DVD79" s="539"/>
      <c r="DVE79" s="539"/>
      <c r="DVF79" s="539"/>
      <c r="DVG79" s="539"/>
      <c r="DVH79" s="539"/>
      <c r="DVI79" s="539"/>
      <c r="DVJ79" s="539"/>
      <c r="DVK79" s="539"/>
      <c r="DVL79" s="539"/>
      <c r="DVM79" s="539"/>
      <c r="DVN79" s="539"/>
      <c r="DVO79" s="539"/>
      <c r="DVP79" s="539"/>
      <c r="DVQ79" s="539"/>
      <c r="DVR79" s="539"/>
      <c r="DVS79" s="539"/>
      <c r="DVT79" s="539"/>
      <c r="DVU79" s="539"/>
      <c r="DVV79" s="539"/>
      <c r="DVW79" s="539"/>
      <c r="DVX79" s="539"/>
      <c r="DVY79" s="539"/>
      <c r="DVZ79" s="539"/>
      <c r="DWA79" s="539"/>
      <c r="DWB79" s="539"/>
      <c r="DWC79" s="539"/>
      <c r="DWD79" s="539"/>
      <c r="DWE79" s="539"/>
      <c r="DWF79" s="539"/>
      <c r="DWG79" s="539"/>
      <c r="DWH79" s="539"/>
      <c r="DWI79" s="539"/>
      <c r="DWJ79" s="539"/>
      <c r="DWK79" s="539"/>
      <c r="DWL79" s="539"/>
      <c r="DWM79" s="539"/>
      <c r="DWN79" s="539"/>
      <c r="DWO79" s="539"/>
      <c r="DWP79" s="539"/>
      <c r="DWQ79" s="539"/>
      <c r="DWR79" s="539"/>
      <c r="DWS79" s="539"/>
      <c r="DWT79" s="539"/>
      <c r="DWU79" s="539"/>
      <c r="DWV79" s="539"/>
      <c r="DWW79" s="539"/>
      <c r="DWX79" s="539"/>
      <c r="DWY79" s="539"/>
      <c r="DWZ79" s="539"/>
      <c r="DXA79" s="539"/>
      <c r="DXB79" s="539"/>
      <c r="DXC79" s="539"/>
      <c r="DXD79" s="539"/>
      <c r="DXE79" s="539"/>
      <c r="DXF79" s="539"/>
      <c r="DXG79" s="539"/>
      <c r="DXH79" s="539"/>
      <c r="DXI79" s="539"/>
      <c r="DXJ79" s="539"/>
      <c r="DXK79" s="539"/>
      <c r="DXL79" s="539"/>
      <c r="DXM79" s="539"/>
      <c r="DXN79" s="539"/>
      <c r="DXO79" s="539"/>
      <c r="DXP79" s="539"/>
      <c r="DXQ79" s="539"/>
      <c r="DXR79" s="539"/>
      <c r="DXS79" s="539"/>
      <c r="DXT79" s="539"/>
      <c r="DXU79" s="539"/>
      <c r="DXV79" s="539"/>
      <c r="DXW79" s="539"/>
      <c r="DXX79" s="539"/>
      <c r="DXY79" s="539"/>
      <c r="DXZ79" s="539"/>
      <c r="DYA79" s="539"/>
      <c r="DYB79" s="539"/>
      <c r="DYC79" s="539"/>
      <c r="DYD79" s="539"/>
      <c r="DYE79" s="539"/>
      <c r="DYF79" s="539"/>
      <c r="DYG79" s="539"/>
      <c r="DYH79" s="539"/>
      <c r="DYI79" s="539"/>
      <c r="DYJ79" s="539"/>
      <c r="DYK79" s="539"/>
      <c r="DYL79" s="539"/>
      <c r="DYM79" s="539"/>
      <c r="DYN79" s="539"/>
      <c r="DYO79" s="539"/>
      <c r="DYP79" s="539"/>
      <c r="DYQ79" s="539"/>
      <c r="DYR79" s="539"/>
      <c r="DYS79" s="539"/>
      <c r="DYT79" s="539"/>
      <c r="DYU79" s="539"/>
      <c r="DYV79" s="539"/>
      <c r="DYW79" s="539"/>
      <c r="DYX79" s="539"/>
      <c r="DYY79" s="539"/>
      <c r="DYZ79" s="539"/>
      <c r="DZA79" s="539"/>
      <c r="DZB79" s="539"/>
      <c r="DZC79" s="539"/>
      <c r="DZD79" s="539"/>
      <c r="DZE79" s="539"/>
      <c r="DZF79" s="539"/>
      <c r="DZG79" s="539"/>
      <c r="DZH79" s="539"/>
      <c r="DZI79" s="539"/>
      <c r="DZJ79" s="539"/>
      <c r="DZK79" s="539"/>
      <c r="DZL79" s="539"/>
      <c r="DZM79" s="539"/>
      <c r="DZN79" s="539"/>
      <c r="DZO79" s="539"/>
      <c r="DZP79" s="539"/>
      <c r="DZQ79" s="539"/>
      <c r="DZR79" s="539"/>
      <c r="DZS79" s="539"/>
      <c r="DZT79" s="539"/>
      <c r="DZU79" s="539"/>
      <c r="DZV79" s="539"/>
      <c r="DZW79" s="539"/>
      <c r="DZX79" s="539"/>
      <c r="DZY79" s="539"/>
      <c r="DZZ79" s="539"/>
      <c r="EAA79" s="539"/>
      <c r="EAB79" s="539"/>
      <c r="EAC79" s="539"/>
      <c r="EAD79" s="539"/>
      <c r="EAE79" s="539"/>
      <c r="EAF79" s="539"/>
      <c r="EAG79" s="539"/>
      <c r="EAH79" s="539"/>
      <c r="EAI79" s="539"/>
      <c r="EAJ79" s="539"/>
      <c r="EAK79" s="539"/>
      <c r="EAL79" s="539"/>
      <c r="EAM79" s="539"/>
      <c r="EAN79" s="539"/>
      <c r="EAO79" s="539"/>
      <c r="EAP79" s="539"/>
      <c r="EAQ79" s="539"/>
      <c r="EAR79" s="539"/>
      <c r="EAS79" s="539"/>
      <c r="EAT79" s="539"/>
      <c r="EAU79" s="539"/>
      <c r="EAV79" s="539"/>
      <c r="EAW79" s="539"/>
      <c r="EAX79" s="539"/>
      <c r="EAY79" s="539"/>
      <c r="EAZ79" s="539"/>
      <c r="EBA79" s="539"/>
      <c r="EBB79" s="539"/>
      <c r="EBC79" s="539"/>
      <c r="EBD79" s="539"/>
      <c r="EBE79" s="539"/>
      <c r="EBF79" s="539"/>
      <c r="EBG79" s="539"/>
      <c r="EBH79" s="539"/>
      <c r="EBI79" s="539"/>
      <c r="EBJ79" s="539"/>
      <c r="EBK79" s="539"/>
      <c r="EBL79" s="539"/>
      <c r="EBM79" s="539"/>
      <c r="EBN79" s="539"/>
      <c r="EBO79" s="539"/>
      <c r="EBP79" s="539"/>
      <c r="EBQ79" s="539"/>
      <c r="EBR79" s="539"/>
      <c r="EBS79" s="539"/>
      <c r="EBT79" s="539"/>
      <c r="EBU79" s="539"/>
      <c r="EBV79" s="539"/>
      <c r="EBW79" s="539"/>
      <c r="EBX79" s="539"/>
      <c r="EBY79" s="539"/>
      <c r="EBZ79" s="539"/>
      <c r="ECA79" s="539"/>
      <c r="ECB79" s="539"/>
      <c r="ECC79" s="539"/>
      <c r="ECD79" s="539"/>
      <c r="ECE79" s="539"/>
      <c r="ECF79" s="539"/>
      <c r="ECG79" s="539"/>
      <c r="ECH79" s="539"/>
      <c r="ECI79" s="539"/>
      <c r="ECJ79" s="539"/>
      <c r="ECK79" s="539"/>
      <c r="ECL79" s="539"/>
      <c r="ECM79" s="539"/>
      <c r="ECN79" s="539"/>
      <c r="ECO79" s="539"/>
      <c r="ECP79" s="539"/>
      <c r="ECQ79" s="539"/>
      <c r="ECR79" s="539"/>
      <c r="ECS79" s="539"/>
      <c r="ECT79" s="539"/>
      <c r="ECU79" s="539"/>
      <c r="ECV79" s="539"/>
      <c r="ECW79" s="539"/>
      <c r="ECX79" s="539"/>
      <c r="ECY79" s="539"/>
      <c r="ECZ79" s="539"/>
      <c r="EDA79" s="539"/>
      <c r="EDB79" s="539"/>
      <c r="EDC79" s="539"/>
      <c r="EDD79" s="539"/>
      <c r="EDE79" s="539"/>
      <c r="EDF79" s="539"/>
      <c r="EDG79" s="539"/>
      <c r="EDH79" s="539"/>
      <c r="EDI79" s="539"/>
      <c r="EDJ79" s="539"/>
      <c r="EDK79" s="539"/>
      <c r="EDL79" s="539"/>
      <c r="EDM79" s="539"/>
      <c r="EDN79" s="539"/>
      <c r="EDO79" s="539"/>
      <c r="EDP79" s="539"/>
      <c r="EDQ79" s="539"/>
      <c r="EDR79" s="539"/>
      <c r="EDS79" s="539"/>
      <c r="EDT79" s="539"/>
      <c r="EDU79" s="539"/>
      <c r="EDV79" s="539"/>
      <c r="EDW79" s="539"/>
      <c r="EDX79" s="539"/>
      <c r="EDY79" s="539"/>
      <c r="EDZ79" s="539"/>
      <c r="EEA79" s="539"/>
      <c r="EEB79" s="539"/>
      <c r="EEC79" s="539"/>
      <c r="EED79" s="539"/>
      <c r="EEE79" s="539"/>
      <c r="EEF79" s="539"/>
      <c r="EEG79" s="539"/>
      <c r="EEH79" s="539"/>
      <c r="EEI79" s="539"/>
      <c r="EEJ79" s="539"/>
      <c r="EEK79" s="539"/>
      <c r="EEL79" s="539"/>
      <c r="EEM79" s="539"/>
      <c r="EEN79" s="539"/>
      <c r="EEO79" s="539"/>
      <c r="EEP79" s="539"/>
      <c r="EEQ79" s="539"/>
      <c r="EER79" s="539"/>
      <c r="EES79" s="539"/>
      <c r="EET79" s="539"/>
      <c r="EEU79" s="539"/>
      <c r="EEV79" s="539"/>
      <c r="EEW79" s="539"/>
      <c r="EEX79" s="539"/>
      <c r="EEY79" s="539"/>
      <c r="EEZ79" s="539"/>
      <c r="EFA79" s="539"/>
      <c r="EFB79" s="539"/>
      <c r="EFC79" s="539"/>
      <c r="EFD79" s="539"/>
      <c r="EFE79" s="539"/>
      <c r="EFF79" s="539"/>
      <c r="EFG79" s="539"/>
      <c r="EFH79" s="539"/>
      <c r="EFI79" s="539"/>
      <c r="EFJ79" s="539"/>
      <c r="EFK79" s="539"/>
      <c r="EFL79" s="539"/>
      <c r="EFM79" s="539"/>
      <c r="EFN79" s="539"/>
      <c r="EFO79" s="539"/>
      <c r="EFP79" s="539"/>
      <c r="EFQ79" s="539"/>
      <c r="EFR79" s="539"/>
      <c r="EFS79" s="539"/>
      <c r="EFT79" s="539"/>
      <c r="EFU79" s="539"/>
      <c r="EFV79" s="539"/>
      <c r="EFW79" s="539"/>
      <c r="EFX79" s="539"/>
      <c r="EFY79" s="539"/>
      <c r="EFZ79" s="539"/>
      <c r="EGA79" s="539"/>
      <c r="EGB79" s="539"/>
      <c r="EGC79" s="539"/>
      <c r="EGD79" s="539"/>
      <c r="EGE79" s="539"/>
      <c r="EGF79" s="539"/>
      <c r="EGG79" s="539"/>
      <c r="EGH79" s="539"/>
      <c r="EGI79" s="539"/>
      <c r="EGJ79" s="539"/>
      <c r="EGK79" s="539"/>
      <c r="EGL79" s="539"/>
      <c r="EGM79" s="539"/>
      <c r="EGN79" s="539"/>
      <c r="EGO79" s="539"/>
      <c r="EGP79" s="539"/>
      <c r="EGQ79" s="539"/>
      <c r="EGR79" s="539"/>
      <c r="EGS79" s="539"/>
      <c r="EGT79" s="539"/>
      <c r="EGU79" s="539"/>
      <c r="EGV79" s="539"/>
      <c r="EGW79" s="539"/>
      <c r="EGX79" s="539"/>
      <c r="EGY79" s="539"/>
      <c r="EGZ79" s="539"/>
      <c r="EHA79" s="539"/>
      <c r="EHB79" s="539"/>
      <c r="EHC79" s="539"/>
      <c r="EHD79" s="539"/>
      <c r="EHE79" s="539"/>
      <c r="EHF79" s="539"/>
      <c r="EHG79" s="539"/>
      <c r="EHH79" s="539"/>
      <c r="EHI79" s="539"/>
      <c r="EHJ79" s="539"/>
      <c r="EHK79" s="539"/>
      <c r="EHL79" s="539"/>
      <c r="EHM79" s="539"/>
      <c r="EHN79" s="539"/>
      <c r="EHO79" s="539"/>
      <c r="EHP79" s="539"/>
      <c r="EHQ79" s="539"/>
      <c r="EHR79" s="539"/>
      <c r="EHS79" s="539"/>
      <c r="EHT79" s="539"/>
      <c r="EHU79" s="539"/>
      <c r="EHV79" s="539"/>
      <c r="EHW79" s="539"/>
      <c r="EHX79" s="539"/>
      <c r="EHY79" s="539"/>
      <c r="EHZ79" s="539"/>
      <c r="EIA79" s="539"/>
      <c r="EIB79" s="539"/>
      <c r="EIC79" s="539"/>
      <c r="EID79" s="539"/>
      <c r="EIE79" s="539"/>
      <c r="EIF79" s="539"/>
      <c r="EIG79" s="539"/>
      <c r="EIH79" s="539"/>
      <c r="EII79" s="539"/>
      <c r="EIJ79" s="539"/>
      <c r="EIK79" s="539"/>
      <c r="EIL79" s="539"/>
      <c r="EIM79" s="539"/>
      <c r="EIN79" s="539"/>
      <c r="EIO79" s="539"/>
      <c r="EIP79" s="539"/>
      <c r="EIQ79" s="539"/>
      <c r="EIR79" s="539"/>
      <c r="EIS79" s="539"/>
      <c r="EIT79" s="539"/>
      <c r="EIU79" s="539"/>
      <c r="EIV79" s="539"/>
      <c r="EIW79" s="539"/>
      <c r="EIX79" s="539"/>
      <c r="EIY79" s="539"/>
      <c r="EIZ79" s="539"/>
      <c r="EJA79" s="539"/>
      <c r="EJB79" s="539"/>
      <c r="EJC79" s="539"/>
      <c r="EJD79" s="539"/>
      <c r="EJE79" s="539"/>
      <c r="EJF79" s="539"/>
      <c r="EJG79" s="539"/>
      <c r="EJH79" s="539"/>
      <c r="EJI79" s="539"/>
      <c r="EJJ79" s="539"/>
      <c r="EJK79" s="539"/>
      <c r="EJL79" s="539"/>
      <c r="EJM79" s="539"/>
      <c r="EJN79" s="539"/>
      <c r="EJO79" s="539"/>
      <c r="EJP79" s="539"/>
      <c r="EJQ79" s="539"/>
      <c r="EJR79" s="539"/>
      <c r="EJS79" s="539"/>
      <c r="EJT79" s="539"/>
      <c r="EJU79" s="539"/>
      <c r="EJV79" s="539"/>
      <c r="EJW79" s="539"/>
      <c r="EJX79" s="539"/>
      <c r="EJY79" s="539"/>
      <c r="EJZ79" s="539"/>
      <c r="EKA79" s="539"/>
      <c r="EKB79" s="539"/>
      <c r="EKC79" s="539"/>
      <c r="EKD79" s="539"/>
      <c r="EKE79" s="539"/>
      <c r="EKF79" s="539"/>
      <c r="EKG79" s="539"/>
      <c r="EKH79" s="539"/>
      <c r="EKI79" s="539"/>
      <c r="EKJ79" s="539"/>
      <c r="EKK79" s="539"/>
      <c r="EKL79" s="539"/>
      <c r="EKM79" s="539"/>
      <c r="EKN79" s="539"/>
      <c r="EKO79" s="539"/>
      <c r="EKP79" s="539"/>
      <c r="EKQ79" s="539"/>
      <c r="EKR79" s="539"/>
      <c r="EKS79" s="539"/>
      <c r="EKT79" s="539"/>
      <c r="EKU79" s="539"/>
      <c r="EKV79" s="539"/>
      <c r="EKW79" s="539"/>
      <c r="EKX79" s="539"/>
      <c r="EKY79" s="539"/>
      <c r="EKZ79" s="539"/>
      <c r="ELA79" s="539"/>
      <c r="ELB79" s="539"/>
      <c r="ELC79" s="539"/>
      <c r="ELD79" s="539"/>
      <c r="ELE79" s="539"/>
      <c r="ELF79" s="539"/>
      <c r="ELG79" s="539"/>
      <c r="ELH79" s="539"/>
      <c r="ELI79" s="539"/>
      <c r="ELJ79" s="539"/>
      <c r="ELK79" s="539"/>
      <c r="ELL79" s="539"/>
      <c r="ELM79" s="539"/>
      <c r="ELN79" s="539"/>
      <c r="ELO79" s="539"/>
      <c r="ELP79" s="539"/>
      <c r="ELQ79" s="539"/>
      <c r="ELR79" s="539"/>
      <c r="ELS79" s="539"/>
      <c r="ELT79" s="539"/>
      <c r="ELU79" s="539"/>
      <c r="ELV79" s="539"/>
      <c r="ELW79" s="539"/>
      <c r="ELX79" s="539"/>
      <c r="ELY79" s="539"/>
      <c r="ELZ79" s="539"/>
      <c r="EMA79" s="539"/>
      <c r="EMB79" s="539"/>
      <c r="EMC79" s="539"/>
      <c r="EMD79" s="539"/>
      <c r="EME79" s="539"/>
      <c r="EMF79" s="539"/>
      <c r="EMG79" s="539"/>
      <c r="EMH79" s="539"/>
      <c r="EMI79" s="539"/>
      <c r="EMJ79" s="539"/>
      <c r="EMK79" s="539"/>
      <c r="EML79" s="539"/>
      <c r="EMM79" s="539"/>
      <c r="EMN79" s="539"/>
      <c r="EMO79" s="539"/>
      <c r="EMP79" s="539"/>
      <c r="EMQ79" s="539"/>
      <c r="EMR79" s="539"/>
      <c r="EMS79" s="539"/>
      <c r="EMT79" s="539"/>
      <c r="EMU79" s="539"/>
      <c r="EMV79" s="539"/>
      <c r="EMW79" s="539"/>
      <c r="EMX79" s="539"/>
      <c r="EMY79" s="539"/>
      <c r="EMZ79" s="539"/>
      <c r="ENA79" s="539"/>
      <c r="ENB79" s="539"/>
      <c r="ENC79" s="539"/>
      <c r="END79" s="539"/>
      <c r="ENE79" s="539"/>
      <c r="ENF79" s="539"/>
      <c r="ENG79" s="539"/>
      <c r="ENH79" s="539"/>
      <c r="ENI79" s="539"/>
      <c r="ENJ79" s="539"/>
      <c r="ENK79" s="539"/>
      <c r="ENL79" s="539"/>
      <c r="ENM79" s="539"/>
      <c r="ENN79" s="539"/>
      <c r="ENO79" s="539"/>
      <c r="ENP79" s="539"/>
      <c r="ENQ79" s="539"/>
      <c r="ENR79" s="539"/>
      <c r="ENS79" s="539"/>
      <c r="ENT79" s="539"/>
      <c r="ENU79" s="539"/>
      <c r="ENV79" s="539"/>
      <c r="ENW79" s="539"/>
      <c r="ENX79" s="539"/>
      <c r="ENY79" s="539"/>
      <c r="ENZ79" s="539"/>
      <c r="EOA79" s="539"/>
      <c r="EOB79" s="539"/>
      <c r="EOC79" s="539"/>
      <c r="EOD79" s="539"/>
      <c r="EOE79" s="539"/>
      <c r="EOF79" s="539"/>
      <c r="EOG79" s="539"/>
      <c r="EOH79" s="539"/>
      <c r="EOI79" s="539"/>
      <c r="EOJ79" s="539"/>
      <c r="EOK79" s="539"/>
      <c r="EOL79" s="539"/>
      <c r="EOM79" s="539"/>
      <c r="EON79" s="539"/>
      <c r="EOO79" s="539"/>
      <c r="EOP79" s="539"/>
      <c r="EOQ79" s="539"/>
      <c r="EOR79" s="539"/>
      <c r="EOS79" s="539"/>
      <c r="EOT79" s="539"/>
      <c r="EOU79" s="539"/>
      <c r="EOV79" s="539"/>
      <c r="EOW79" s="539"/>
      <c r="EOX79" s="539"/>
      <c r="EOY79" s="539"/>
      <c r="EOZ79" s="539"/>
      <c r="EPA79" s="539"/>
      <c r="EPB79" s="539"/>
      <c r="EPC79" s="539"/>
      <c r="EPD79" s="539"/>
      <c r="EPE79" s="539"/>
      <c r="EPF79" s="539"/>
      <c r="EPG79" s="539"/>
      <c r="EPH79" s="539"/>
      <c r="EPI79" s="539"/>
      <c r="EPJ79" s="539"/>
      <c r="EPK79" s="539"/>
      <c r="EPL79" s="539"/>
      <c r="EPM79" s="539"/>
      <c r="EPN79" s="539"/>
      <c r="EPO79" s="539"/>
      <c r="EPP79" s="539"/>
      <c r="EPQ79" s="539"/>
      <c r="EPR79" s="539"/>
      <c r="EPS79" s="539"/>
      <c r="EPT79" s="539"/>
      <c r="EPU79" s="539"/>
      <c r="EPV79" s="539"/>
      <c r="EPW79" s="539"/>
      <c r="EPX79" s="539"/>
      <c r="EPY79" s="539"/>
      <c r="EPZ79" s="539"/>
      <c r="EQA79" s="539"/>
      <c r="EQB79" s="539"/>
      <c r="EQC79" s="539"/>
      <c r="EQD79" s="539"/>
      <c r="EQE79" s="539"/>
      <c r="EQF79" s="539"/>
      <c r="EQG79" s="539"/>
      <c r="EQH79" s="539"/>
      <c r="EQI79" s="539"/>
      <c r="EQJ79" s="539"/>
      <c r="EQK79" s="539"/>
      <c r="EQL79" s="539"/>
      <c r="EQM79" s="539"/>
      <c r="EQN79" s="539"/>
      <c r="EQO79" s="539"/>
      <c r="EQP79" s="539"/>
      <c r="EQQ79" s="539"/>
      <c r="EQR79" s="539"/>
      <c r="EQS79" s="539"/>
      <c r="EQT79" s="539"/>
      <c r="EQU79" s="539"/>
      <c r="EQV79" s="539"/>
      <c r="EQW79" s="539"/>
      <c r="EQX79" s="539"/>
      <c r="EQY79" s="539"/>
      <c r="EQZ79" s="539"/>
      <c r="ERA79" s="539"/>
      <c r="ERB79" s="539"/>
      <c r="ERC79" s="539"/>
      <c r="ERD79" s="539"/>
      <c r="ERE79" s="539"/>
      <c r="ERF79" s="539"/>
      <c r="ERG79" s="539"/>
      <c r="ERH79" s="539"/>
      <c r="ERI79" s="539"/>
      <c r="ERJ79" s="539"/>
      <c r="ERK79" s="539"/>
      <c r="ERL79" s="539"/>
      <c r="ERM79" s="539"/>
      <c r="ERN79" s="539"/>
      <c r="ERO79" s="539"/>
      <c r="ERP79" s="539"/>
      <c r="ERQ79" s="539"/>
      <c r="ERR79" s="539"/>
      <c r="ERS79" s="539"/>
      <c r="ERT79" s="539"/>
      <c r="ERU79" s="539"/>
      <c r="ERV79" s="539"/>
      <c r="ERW79" s="539"/>
      <c r="ERX79" s="539"/>
      <c r="ERY79" s="539"/>
      <c r="ERZ79" s="539"/>
      <c r="ESA79" s="539"/>
      <c r="ESB79" s="539"/>
      <c r="ESC79" s="539"/>
      <c r="ESD79" s="539"/>
      <c r="ESE79" s="539"/>
      <c r="ESF79" s="539"/>
      <c r="ESG79" s="539"/>
      <c r="ESH79" s="539"/>
      <c r="ESI79" s="539"/>
      <c r="ESJ79" s="539"/>
      <c r="ESK79" s="539"/>
      <c r="ESL79" s="539"/>
      <c r="ESM79" s="539"/>
      <c r="ESN79" s="539"/>
      <c r="ESO79" s="539"/>
      <c r="ESP79" s="539"/>
      <c r="ESQ79" s="539"/>
      <c r="ESR79" s="539"/>
      <c r="ESS79" s="539"/>
      <c r="EST79" s="539"/>
      <c r="ESU79" s="539"/>
      <c r="ESV79" s="539"/>
      <c r="ESW79" s="539"/>
      <c r="ESX79" s="539"/>
      <c r="ESY79" s="539"/>
      <c r="ESZ79" s="539"/>
      <c r="ETA79" s="539"/>
      <c r="ETB79" s="539"/>
      <c r="ETC79" s="539"/>
      <c r="ETD79" s="539"/>
      <c r="ETE79" s="539"/>
      <c r="ETF79" s="539"/>
      <c r="ETG79" s="539"/>
      <c r="ETH79" s="539"/>
      <c r="ETI79" s="539"/>
      <c r="ETJ79" s="539"/>
      <c r="ETK79" s="539"/>
      <c r="ETL79" s="539"/>
      <c r="ETM79" s="539"/>
      <c r="ETN79" s="539"/>
      <c r="ETO79" s="539"/>
      <c r="ETP79" s="539"/>
      <c r="ETQ79" s="539"/>
      <c r="ETR79" s="539"/>
      <c r="ETS79" s="539"/>
      <c r="ETT79" s="539"/>
      <c r="ETU79" s="539"/>
      <c r="ETV79" s="539"/>
      <c r="ETW79" s="539"/>
      <c r="ETX79" s="539"/>
      <c r="ETY79" s="539"/>
      <c r="ETZ79" s="539"/>
      <c r="EUA79" s="539"/>
      <c r="EUB79" s="539"/>
      <c r="EUC79" s="539"/>
      <c r="EUD79" s="539"/>
      <c r="EUE79" s="539"/>
      <c r="EUF79" s="539"/>
      <c r="EUG79" s="539"/>
      <c r="EUH79" s="539"/>
      <c r="EUI79" s="539"/>
      <c r="EUJ79" s="539"/>
      <c r="EUK79" s="539"/>
      <c r="EUL79" s="539"/>
      <c r="EUM79" s="539"/>
      <c r="EUN79" s="539"/>
      <c r="EUO79" s="539"/>
      <c r="EUP79" s="539"/>
      <c r="EUQ79" s="539"/>
      <c r="EUR79" s="539"/>
      <c r="EUS79" s="539"/>
      <c r="EUT79" s="539"/>
      <c r="EUU79" s="539"/>
      <c r="EUV79" s="539"/>
      <c r="EUW79" s="539"/>
      <c r="EUX79" s="539"/>
      <c r="EUY79" s="539"/>
      <c r="EUZ79" s="539"/>
      <c r="EVA79" s="539"/>
      <c r="EVB79" s="539"/>
      <c r="EVC79" s="539"/>
      <c r="EVD79" s="539"/>
      <c r="EVE79" s="539"/>
      <c r="EVF79" s="539"/>
      <c r="EVG79" s="539"/>
      <c r="EVH79" s="539"/>
      <c r="EVI79" s="539"/>
      <c r="EVJ79" s="539"/>
      <c r="EVK79" s="539"/>
      <c r="EVL79" s="539"/>
      <c r="EVM79" s="539"/>
      <c r="EVN79" s="539"/>
      <c r="EVO79" s="539"/>
      <c r="EVP79" s="539"/>
      <c r="EVQ79" s="539"/>
      <c r="EVR79" s="539"/>
      <c r="EVS79" s="539"/>
      <c r="EVT79" s="539"/>
      <c r="EVU79" s="539"/>
      <c r="EVV79" s="539"/>
      <c r="EVW79" s="539"/>
      <c r="EVX79" s="539"/>
      <c r="EVY79" s="539"/>
      <c r="EVZ79" s="539"/>
      <c r="EWA79" s="539"/>
      <c r="EWB79" s="539"/>
      <c r="EWC79" s="539"/>
      <c r="EWD79" s="539"/>
      <c r="EWE79" s="539"/>
      <c r="EWF79" s="539"/>
      <c r="EWG79" s="539"/>
      <c r="EWH79" s="539"/>
      <c r="EWI79" s="539"/>
      <c r="EWJ79" s="539"/>
      <c r="EWK79" s="539"/>
      <c r="EWL79" s="539"/>
      <c r="EWM79" s="539"/>
      <c r="EWN79" s="539"/>
      <c r="EWO79" s="539"/>
      <c r="EWP79" s="539"/>
      <c r="EWQ79" s="539"/>
      <c r="EWR79" s="539"/>
      <c r="EWS79" s="539"/>
      <c r="EWT79" s="539"/>
      <c r="EWU79" s="539"/>
      <c r="EWV79" s="539"/>
      <c r="EWW79" s="539"/>
      <c r="EWX79" s="539"/>
      <c r="EWY79" s="539"/>
      <c r="EWZ79" s="539"/>
      <c r="EXA79" s="539"/>
      <c r="EXB79" s="539"/>
      <c r="EXC79" s="539"/>
      <c r="EXD79" s="539"/>
      <c r="EXE79" s="539"/>
      <c r="EXF79" s="539"/>
      <c r="EXG79" s="539"/>
      <c r="EXH79" s="539"/>
      <c r="EXI79" s="539"/>
      <c r="EXJ79" s="539"/>
      <c r="EXK79" s="539"/>
      <c r="EXL79" s="539"/>
      <c r="EXM79" s="539"/>
      <c r="EXN79" s="539"/>
      <c r="EXO79" s="539"/>
      <c r="EXP79" s="539"/>
      <c r="EXQ79" s="539"/>
      <c r="EXR79" s="539"/>
      <c r="EXS79" s="539"/>
      <c r="EXT79" s="539"/>
      <c r="EXU79" s="539"/>
      <c r="EXV79" s="539"/>
      <c r="EXW79" s="539"/>
      <c r="EXX79" s="539"/>
      <c r="EXY79" s="539"/>
      <c r="EXZ79" s="539"/>
      <c r="EYA79" s="539"/>
      <c r="EYB79" s="539"/>
      <c r="EYC79" s="539"/>
      <c r="EYD79" s="539"/>
      <c r="EYE79" s="539"/>
      <c r="EYF79" s="539"/>
      <c r="EYG79" s="539"/>
      <c r="EYH79" s="539"/>
      <c r="EYI79" s="539"/>
      <c r="EYJ79" s="539"/>
      <c r="EYK79" s="539"/>
      <c r="EYL79" s="539"/>
      <c r="EYM79" s="539"/>
      <c r="EYN79" s="539"/>
      <c r="EYO79" s="539"/>
      <c r="EYP79" s="539"/>
      <c r="EYQ79" s="539"/>
      <c r="EYR79" s="539"/>
      <c r="EYS79" s="539"/>
      <c r="EYT79" s="539"/>
      <c r="EYU79" s="539"/>
      <c r="EYV79" s="539"/>
      <c r="EYW79" s="539"/>
      <c r="EYX79" s="539"/>
      <c r="EYY79" s="539"/>
      <c r="EYZ79" s="539"/>
      <c r="EZA79" s="539"/>
      <c r="EZB79" s="539"/>
      <c r="EZC79" s="539"/>
      <c r="EZD79" s="539"/>
      <c r="EZE79" s="539"/>
      <c r="EZF79" s="539"/>
      <c r="EZG79" s="539"/>
      <c r="EZH79" s="539"/>
      <c r="EZI79" s="539"/>
      <c r="EZJ79" s="539"/>
      <c r="EZK79" s="539"/>
      <c r="EZL79" s="539"/>
      <c r="EZM79" s="539"/>
      <c r="EZN79" s="539"/>
      <c r="EZO79" s="539"/>
      <c r="EZP79" s="539"/>
      <c r="EZQ79" s="539"/>
      <c r="EZR79" s="539"/>
      <c r="EZS79" s="539"/>
      <c r="EZT79" s="539"/>
      <c r="EZU79" s="539"/>
      <c r="EZV79" s="539"/>
      <c r="EZW79" s="539"/>
      <c r="EZX79" s="539"/>
      <c r="EZY79" s="539"/>
      <c r="EZZ79" s="539"/>
      <c r="FAA79" s="539"/>
      <c r="FAB79" s="539"/>
      <c r="FAC79" s="539"/>
      <c r="FAD79" s="539"/>
      <c r="FAE79" s="539"/>
      <c r="FAF79" s="539"/>
      <c r="FAG79" s="539"/>
      <c r="FAH79" s="539"/>
      <c r="FAI79" s="539"/>
      <c r="FAJ79" s="539"/>
      <c r="FAK79" s="539"/>
      <c r="FAL79" s="539"/>
      <c r="FAM79" s="539"/>
      <c r="FAN79" s="539"/>
      <c r="FAO79" s="539"/>
      <c r="FAP79" s="539"/>
      <c r="FAQ79" s="539"/>
      <c r="FAR79" s="539"/>
      <c r="FAS79" s="539"/>
      <c r="FAT79" s="539"/>
      <c r="FAU79" s="539"/>
      <c r="FAV79" s="539"/>
      <c r="FAW79" s="539"/>
      <c r="FAX79" s="539"/>
      <c r="FAY79" s="539"/>
      <c r="FAZ79" s="539"/>
      <c r="FBA79" s="539"/>
      <c r="FBB79" s="539"/>
      <c r="FBC79" s="539"/>
      <c r="FBD79" s="539"/>
      <c r="FBE79" s="539"/>
      <c r="FBF79" s="539"/>
      <c r="FBG79" s="539"/>
      <c r="FBH79" s="539"/>
      <c r="FBI79" s="539"/>
      <c r="FBJ79" s="539"/>
      <c r="FBK79" s="539"/>
      <c r="FBL79" s="539"/>
      <c r="FBM79" s="539"/>
      <c r="FBN79" s="539"/>
      <c r="FBO79" s="539"/>
      <c r="FBP79" s="539"/>
      <c r="FBQ79" s="539"/>
      <c r="FBR79" s="539"/>
      <c r="FBS79" s="539"/>
      <c r="FBT79" s="539"/>
      <c r="FBU79" s="539"/>
      <c r="FBV79" s="539"/>
      <c r="FBW79" s="539"/>
      <c r="FBX79" s="539"/>
      <c r="FBY79" s="539"/>
      <c r="FBZ79" s="539"/>
      <c r="FCA79" s="539"/>
      <c r="FCB79" s="539"/>
      <c r="FCC79" s="539"/>
      <c r="FCD79" s="539"/>
      <c r="FCE79" s="539"/>
      <c r="FCF79" s="539"/>
      <c r="FCG79" s="539"/>
      <c r="FCH79" s="539"/>
      <c r="FCI79" s="539"/>
      <c r="FCJ79" s="539"/>
      <c r="FCK79" s="539"/>
      <c r="FCL79" s="539"/>
      <c r="FCM79" s="539"/>
      <c r="FCN79" s="539"/>
      <c r="FCO79" s="539"/>
      <c r="FCP79" s="539"/>
      <c r="FCQ79" s="539"/>
      <c r="FCR79" s="539"/>
      <c r="FCS79" s="539"/>
      <c r="FCT79" s="539"/>
      <c r="FCU79" s="539"/>
      <c r="FCV79" s="539"/>
      <c r="FCW79" s="539"/>
      <c r="FCX79" s="539"/>
      <c r="FCY79" s="539"/>
      <c r="FCZ79" s="539"/>
      <c r="FDA79" s="539"/>
      <c r="FDB79" s="539"/>
      <c r="FDC79" s="539"/>
      <c r="FDD79" s="539"/>
      <c r="FDE79" s="539"/>
      <c r="FDF79" s="539"/>
      <c r="FDG79" s="539"/>
      <c r="FDH79" s="539"/>
      <c r="FDI79" s="539"/>
      <c r="FDJ79" s="539"/>
      <c r="FDK79" s="539"/>
      <c r="FDL79" s="539"/>
      <c r="FDM79" s="539"/>
      <c r="FDN79" s="539"/>
      <c r="FDO79" s="539"/>
      <c r="FDP79" s="539"/>
      <c r="FDQ79" s="539"/>
      <c r="FDR79" s="539"/>
      <c r="FDS79" s="539"/>
      <c r="FDT79" s="539"/>
      <c r="FDU79" s="539"/>
      <c r="FDV79" s="539"/>
      <c r="FDW79" s="539"/>
      <c r="FDX79" s="539"/>
      <c r="FDY79" s="539"/>
      <c r="FDZ79" s="539"/>
      <c r="FEA79" s="539"/>
      <c r="FEB79" s="539"/>
      <c r="FEC79" s="539"/>
      <c r="FED79" s="539"/>
      <c r="FEE79" s="539"/>
      <c r="FEF79" s="539"/>
      <c r="FEG79" s="539"/>
      <c r="FEH79" s="539"/>
      <c r="FEI79" s="539"/>
      <c r="FEJ79" s="539"/>
      <c r="FEK79" s="539"/>
      <c r="FEL79" s="539"/>
      <c r="FEM79" s="539"/>
      <c r="FEN79" s="539"/>
      <c r="FEO79" s="539"/>
      <c r="FEP79" s="539"/>
      <c r="FEQ79" s="539"/>
      <c r="FER79" s="539"/>
      <c r="FES79" s="539"/>
      <c r="FET79" s="539"/>
      <c r="FEU79" s="539"/>
      <c r="FEV79" s="539"/>
      <c r="FEW79" s="539"/>
      <c r="FEX79" s="539"/>
      <c r="FEY79" s="539"/>
      <c r="FEZ79" s="539"/>
      <c r="FFA79" s="539"/>
      <c r="FFB79" s="539"/>
      <c r="FFC79" s="539"/>
      <c r="FFD79" s="539"/>
      <c r="FFE79" s="539"/>
      <c r="FFF79" s="539"/>
      <c r="FFG79" s="539"/>
      <c r="FFH79" s="539"/>
      <c r="FFI79" s="539"/>
      <c r="FFJ79" s="539"/>
      <c r="FFK79" s="539"/>
      <c r="FFL79" s="539"/>
      <c r="FFM79" s="539"/>
      <c r="FFN79" s="539"/>
      <c r="FFO79" s="539"/>
      <c r="FFP79" s="539"/>
      <c r="FFQ79" s="539"/>
      <c r="FFR79" s="539"/>
      <c r="FFS79" s="539"/>
      <c r="FFT79" s="539"/>
      <c r="FFU79" s="539"/>
      <c r="FFV79" s="539"/>
      <c r="FFW79" s="539"/>
      <c r="FFX79" s="539"/>
      <c r="FFY79" s="539"/>
      <c r="FFZ79" s="539"/>
      <c r="FGA79" s="539"/>
      <c r="FGB79" s="539"/>
      <c r="FGC79" s="539"/>
      <c r="FGD79" s="539"/>
      <c r="FGE79" s="539"/>
      <c r="FGF79" s="539"/>
      <c r="FGG79" s="539"/>
      <c r="FGH79" s="539"/>
      <c r="FGI79" s="539"/>
      <c r="FGJ79" s="539"/>
      <c r="FGK79" s="539"/>
      <c r="FGL79" s="539"/>
      <c r="FGM79" s="539"/>
      <c r="FGN79" s="539"/>
      <c r="FGO79" s="539"/>
      <c r="FGP79" s="539"/>
      <c r="FGQ79" s="539"/>
      <c r="FGR79" s="539"/>
      <c r="FGS79" s="539"/>
      <c r="FGT79" s="539"/>
      <c r="FGU79" s="539"/>
      <c r="FGV79" s="539"/>
      <c r="FGW79" s="539"/>
      <c r="FGX79" s="539"/>
      <c r="FGY79" s="539"/>
      <c r="FGZ79" s="539"/>
      <c r="FHA79" s="539"/>
      <c r="FHB79" s="539"/>
      <c r="FHC79" s="539"/>
      <c r="FHD79" s="539"/>
      <c r="FHE79" s="539"/>
      <c r="FHF79" s="539"/>
      <c r="FHG79" s="539"/>
      <c r="FHH79" s="539"/>
      <c r="FHI79" s="539"/>
      <c r="FHJ79" s="539"/>
      <c r="FHK79" s="539"/>
      <c r="FHL79" s="539"/>
      <c r="FHM79" s="539"/>
      <c r="FHN79" s="539"/>
      <c r="FHO79" s="539"/>
      <c r="FHP79" s="539"/>
      <c r="FHQ79" s="539"/>
      <c r="FHR79" s="539"/>
      <c r="FHS79" s="539"/>
      <c r="FHT79" s="539"/>
      <c r="FHU79" s="539"/>
      <c r="FHV79" s="539"/>
      <c r="FHW79" s="539"/>
      <c r="FHX79" s="539"/>
      <c r="FHY79" s="539"/>
      <c r="FHZ79" s="539"/>
      <c r="FIA79" s="539"/>
      <c r="FIB79" s="539"/>
      <c r="FIC79" s="539"/>
      <c r="FID79" s="539"/>
      <c r="FIE79" s="539"/>
      <c r="FIF79" s="539"/>
      <c r="FIG79" s="539"/>
      <c r="FIH79" s="539"/>
      <c r="FII79" s="539"/>
      <c r="FIJ79" s="539"/>
      <c r="FIK79" s="539"/>
      <c r="FIL79" s="539"/>
      <c r="FIM79" s="539"/>
      <c r="FIN79" s="539"/>
      <c r="FIO79" s="539"/>
      <c r="FIP79" s="539"/>
      <c r="FIQ79" s="539"/>
      <c r="FIR79" s="539"/>
      <c r="FIS79" s="539"/>
      <c r="FIT79" s="539"/>
      <c r="FIU79" s="539"/>
      <c r="FIV79" s="539"/>
      <c r="FIW79" s="539"/>
      <c r="FIX79" s="539"/>
      <c r="FIY79" s="539"/>
      <c r="FIZ79" s="539"/>
      <c r="FJA79" s="539"/>
      <c r="FJB79" s="539"/>
      <c r="FJC79" s="539"/>
      <c r="FJD79" s="539"/>
      <c r="FJE79" s="539"/>
      <c r="FJF79" s="539"/>
      <c r="FJG79" s="539"/>
      <c r="FJH79" s="539"/>
      <c r="FJI79" s="539"/>
      <c r="FJJ79" s="539"/>
      <c r="FJK79" s="539"/>
      <c r="FJL79" s="539"/>
      <c r="FJM79" s="539"/>
      <c r="FJN79" s="539"/>
      <c r="FJO79" s="539"/>
      <c r="FJP79" s="539"/>
      <c r="FJQ79" s="539"/>
      <c r="FJR79" s="539"/>
      <c r="FJS79" s="539"/>
      <c r="FJT79" s="539"/>
      <c r="FJU79" s="539"/>
      <c r="FJV79" s="539"/>
      <c r="FJW79" s="539"/>
      <c r="FJX79" s="539"/>
      <c r="FJY79" s="539"/>
      <c r="FJZ79" s="539"/>
      <c r="FKA79" s="539"/>
      <c r="FKB79" s="539"/>
      <c r="FKC79" s="539"/>
      <c r="FKD79" s="539"/>
      <c r="FKE79" s="539"/>
      <c r="FKF79" s="539"/>
      <c r="FKG79" s="539"/>
      <c r="FKH79" s="539"/>
      <c r="FKI79" s="539"/>
      <c r="FKJ79" s="539"/>
      <c r="FKK79" s="539"/>
      <c r="FKL79" s="539"/>
      <c r="FKM79" s="539"/>
      <c r="FKN79" s="539"/>
      <c r="FKO79" s="539"/>
      <c r="FKP79" s="539"/>
      <c r="FKQ79" s="539"/>
      <c r="FKR79" s="539"/>
      <c r="FKS79" s="539"/>
      <c r="FKT79" s="539"/>
      <c r="FKU79" s="539"/>
      <c r="FKV79" s="539"/>
      <c r="FKW79" s="539"/>
      <c r="FKX79" s="539"/>
      <c r="FKY79" s="539"/>
      <c r="FKZ79" s="539"/>
      <c r="FLA79" s="539"/>
      <c r="FLB79" s="539"/>
      <c r="FLC79" s="539"/>
      <c r="FLD79" s="539"/>
      <c r="FLE79" s="539"/>
      <c r="FLF79" s="539"/>
      <c r="FLG79" s="539"/>
      <c r="FLH79" s="539"/>
      <c r="FLI79" s="539"/>
      <c r="FLJ79" s="539"/>
      <c r="FLK79" s="539"/>
      <c r="FLL79" s="539"/>
      <c r="FLM79" s="539"/>
      <c r="FLN79" s="539"/>
      <c r="FLO79" s="539"/>
      <c r="FLP79" s="539"/>
      <c r="FLQ79" s="539"/>
      <c r="FLR79" s="539"/>
      <c r="FLS79" s="539"/>
      <c r="FLT79" s="539"/>
      <c r="FLU79" s="539"/>
      <c r="FLV79" s="539"/>
      <c r="FLW79" s="539"/>
      <c r="FLX79" s="539"/>
      <c r="FLY79" s="539"/>
      <c r="FLZ79" s="539"/>
      <c r="FMA79" s="539"/>
      <c r="FMB79" s="539"/>
      <c r="FMC79" s="539"/>
      <c r="FMD79" s="539"/>
      <c r="FME79" s="539"/>
      <c r="FMF79" s="539"/>
      <c r="FMG79" s="539"/>
      <c r="FMH79" s="539"/>
      <c r="FMI79" s="539"/>
      <c r="FMJ79" s="539"/>
      <c r="FMK79" s="539"/>
      <c r="FML79" s="539"/>
      <c r="FMM79" s="539"/>
      <c r="FMN79" s="539"/>
      <c r="FMO79" s="539"/>
      <c r="FMP79" s="539"/>
      <c r="FMQ79" s="539"/>
      <c r="FMR79" s="539"/>
      <c r="FMS79" s="539"/>
      <c r="FMT79" s="539"/>
      <c r="FMU79" s="539"/>
      <c r="FMV79" s="539"/>
      <c r="FMW79" s="539"/>
      <c r="FMX79" s="539"/>
      <c r="FMY79" s="539"/>
      <c r="FMZ79" s="539"/>
      <c r="FNA79" s="539"/>
      <c r="FNB79" s="539"/>
      <c r="FNC79" s="539"/>
      <c r="FND79" s="539"/>
      <c r="FNE79" s="539"/>
      <c r="FNF79" s="539"/>
      <c r="FNG79" s="539"/>
      <c r="FNH79" s="539"/>
      <c r="FNI79" s="539"/>
      <c r="FNJ79" s="539"/>
      <c r="FNK79" s="539"/>
      <c r="FNL79" s="539"/>
      <c r="FNM79" s="539"/>
      <c r="FNN79" s="539"/>
      <c r="FNO79" s="539"/>
      <c r="FNP79" s="539"/>
      <c r="FNQ79" s="539"/>
      <c r="FNR79" s="539"/>
      <c r="FNS79" s="539"/>
      <c r="FNT79" s="539"/>
      <c r="FNU79" s="539"/>
      <c r="FNV79" s="539"/>
      <c r="FNW79" s="539"/>
      <c r="FNX79" s="539"/>
      <c r="FNY79" s="539"/>
      <c r="FNZ79" s="539"/>
      <c r="FOA79" s="539"/>
      <c r="FOB79" s="539"/>
      <c r="FOC79" s="539"/>
      <c r="FOD79" s="539"/>
      <c r="FOE79" s="539"/>
      <c r="FOF79" s="539"/>
      <c r="FOG79" s="539"/>
      <c r="FOH79" s="539"/>
      <c r="FOI79" s="539"/>
      <c r="FOJ79" s="539"/>
      <c r="FOK79" s="539"/>
      <c r="FOL79" s="539"/>
      <c r="FOM79" s="539"/>
      <c r="FON79" s="539"/>
      <c r="FOO79" s="539"/>
      <c r="FOP79" s="539"/>
      <c r="FOQ79" s="539"/>
      <c r="FOR79" s="539"/>
      <c r="FOS79" s="539"/>
      <c r="FOT79" s="539"/>
      <c r="FOU79" s="539"/>
      <c r="FOV79" s="539"/>
      <c r="FOW79" s="539"/>
      <c r="FOX79" s="539"/>
      <c r="FOY79" s="539"/>
      <c r="FOZ79" s="539"/>
      <c r="FPA79" s="539"/>
      <c r="FPB79" s="539"/>
      <c r="FPC79" s="539"/>
      <c r="FPD79" s="539"/>
      <c r="FPE79" s="539"/>
      <c r="FPF79" s="539"/>
      <c r="FPG79" s="539"/>
      <c r="FPH79" s="539"/>
      <c r="FPI79" s="539"/>
      <c r="FPJ79" s="539"/>
      <c r="FPK79" s="539"/>
      <c r="FPL79" s="539"/>
      <c r="FPM79" s="539"/>
      <c r="FPN79" s="539"/>
      <c r="FPO79" s="539"/>
      <c r="FPP79" s="539"/>
      <c r="FPQ79" s="539"/>
      <c r="FPR79" s="539"/>
      <c r="FPS79" s="539"/>
      <c r="FPT79" s="539"/>
      <c r="FPU79" s="539"/>
      <c r="FPV79" s="539"/>
      <c r="FPW79" s="539"/>
      <c r="FPX79" s="539"/>
      <c r="FPY79" s="539"/>
      <c r="FPZ79" s="539"/>
      <c r="FQA79" s="539"/>
      <c r="FQB79" s="539"/>
      <c r="FQC79" s="539"/>
      <c r="FQD79" s="539"/>
      <c r="FQE79" s="539"/>
      <c r="FQF79" s="539"/>
      <c r="FQG79" s="539"/>
      <c r="FQH79" s="539"/>
      <c r="FQI79" s="539"/>
      <c r="FQJ79" s="539"/>
      <c r="FQK79" s="539"/>
      <c r="FQL79" s="539"/>
      <c r="FQM79" s="539"/>
      <c r="FQN79" s="539"/>
      <c r="FQO79" s="539"/>
      <c r="FQP79" s="539"/>
      <c r="FQQ79" s="539"/>
      <c r="FQR79" s="539"/>
      <c r="FQS79" s="539"/>
      <c r="FQT79" s="539"/>
      <c r="FQU79" s="539"/>
      <c r="FQV79" s="539"/>
      <c r="FQW79" s="539"/>
      <c r="FQX79" s="539"/>
      <c r="FQY79" s="539"/>
      <c r="FQZ79" s="539"/>
      <c r="FRA79" s="539"/>
      <c r="FRB79" s="539"/>
      <c r="FRC79" s="539"/>
      <c r="FRD79" s="539"/>
      <c r="FRE79" s="539"/>
      <c r="FRF79" s="539"/>
      <c r="FRG79" s="539"/>
      <c r="FRH79" s="539"/>
      <c r="FRI79" s="539"/>
      <c r="FRJ79" s="539"/>
      <c r="FRK79" s="539"/>
      <c r="FRL79" s="539"/>
      <c r="FRM79" s="539"/>
      <c r="FRN79" s="539"/>
      <c r="FRO79" s="539"/>
      <c r="FRP79" s="539"/>
      <c r="FRQ79" s="539"/>
      <c r="FRR79" s="539"/>
      <c r="FRS79" s="539"/>
      <c r="FRT79" s="539"/>
      <c r="FRU79" s="539"/>
      <c r="FRV79" s="539"/>
      <c r="FRW79" s="539"/>
      <c r="FRX79" s="539"/>
      <c r="FRY79" s="539"/>
      <c r="FRZ79" s="539"/>
      <c r="FSA79" s="539"/>
      <c r="FSB79" s="539"/>
      <c r="FSC79" s="539"/>
      <c r="FSD79" s="539"/>
      <c r="FSE79" s="539"/>
      <c r="FSF79" s="539"/>
      <c r="FSG79" s="539"/>
      <c r="FSH79" s="539"/>
      <c r="FSI79" s="539"/>
      <c r="FSJ79" s="539"/>
      <c r="FSK79" s="539"/>
      <c r="FSL79" s="539"/>
      <c r="FSM79" s="539"/>
      <c r="FSN79" s="539"/>
      <c r="FSO79" s="539"/>
      <c r="FSP79" s="539"/>
      <c r="FSQ79" s="539"/>
      <c r="FSR79" s="539"/>
      <c r="FSS79" s="539"/>
      <c r="FST79" s="539"/>
      <c r="FSU79" s="539"/>
      <c r="FSV79" s="539"/>
      <c r="FSW79" s="539"/>
      <c r="FSX79" s="539"/>
      <c r="FSY79" s="539"/>
      <c r="FSZ79" s="539"/>
      <c r="FTA79" s="539"/>
      <c r="FTB79" s="539"/>
      <c r="FTC79" s="539"/>
      <c r="FTD79" s="539"/>
      <c r="FTE79" s="539"/>
      <c r="FTF79" s="539"/>
      <c r="FTG79" s="539"/>
      <c r="FTH79" s="539"/>
      <c r="FTI79" s="539"/>
      <c r="FTJ79" s="539"/>
      <c r="FTK79" s="539"/>
      <c r="FTL79" s="539"/>
      <c r="FTM79" s="539"/>
      <c r="FTN79" s="539"/>
      <c r="FTO79" s="539"/>
      <c r="FTP79" s="539"/>
      <c r="FTQ79" s="539"/>
      <c r="FTR79" s="539"/>
      <c r="FTS79" s="539"/>
      <c r="FTT79" s="539"/>
      <c r="FTU79" s="539"/>
      <c r="FTV79" s="539"/>
      <c r="FTW79" s="539"/>
      <c r="FTX79" s="539"/>
      <c r="FTY79" s="539"/>
      <c r="FTZ79" s="539"/>
      <c r="FUA79" s="539"/>
      <c r="FUB79" s="539"/>
      <c r="FUC79" s="539"/>
      <c r="FUD79" s="539"/>
      <c r="FUE79" s="539"/>
      <c r="FUF79" s="539"/>
      <c r="FUG79" s="539"/>
      <c r="FUH79" s="539"/>
      <c r="FUI79" s="539"/>
      <c r="FUJ79" s="539"/>
      <c r="FUK79" s="539"/>
      <c r="FUL79" s="539"/>
      <c r="FUM79" s="539"/>
      <c r="FUN79" s="539"/>
      <c r="FUO79" s="539"/>
      <c r="FUP79" s="539"/>
      <c r="FUQ79" s="539"/>
      <c r="FUR79" s="539"/>
      <c r="FUS79" s="539"/>
      <c r="FUT79" s="539"/>
      <c r="FUU79" s="539"/>
      <c r="FUV79" s="539"/>
      <c r="FUW79" s="539"/>
      <c r="FUX79" s="539"/>
      <c r="FUY79" s="539"/>
      <c r="FUZ79" s="539"/>
      <c r="FVA79" s="539"/>
      <c r="FVB79" s="539"/>
      <c r="FVC79" s="539"/>
      <c r="FVD79" s="539"/>
      <c r="FVE79" s="539"/>
      <c r="FVF79" s="539"/>
      <c r="FVG79" s="539"/>
      <c r="FVH79" s="539"/>
      <c r="FVI79" s="539"/>
      <c r="FVJ79" s="539"/>
      <c r="FVK79" s="539"/>
      <c r="FVL79" s="539"/>
      <c r="FVM79" s="539"/>
      <c r="FVN79" s="539"/>
      <c r="FVO79" s="539"/>
      <c r="FVP79" s="539"/>
      <c r="FVQ79" s="539"/>
      <c r="FVR79" s="539"/>
      <c r="FVS79" s="539"/>
      <c r="FVT79" s="539"/>
      <c r="FVU79" s="539"/>
      <c r="FVV79" s="539"/>
      <c r="FVW79" s="539"/>
      <c r="FVX79" s="539"/>
      <c r="FVY79" s="539"/>
      <c r="FVZ79" s="539"/>
      <c r="FWA79" s="539"/>
      <c r="FWB79" s="539"/>
      <c r="FWC79" s="539"/>
      <c r="FWD79" s="539"/>
      <c r="FWE79" s="539"/>
      <c r="FWF79" s="539"/>
      <c r="FWG79" s="539"/>
      <c r="FWH79" s="539"/>
      <c r="FWI79" s="539"/>
      <c r="FWJ79" s="539"/>
      <c r="FWK79" s="539"/>
      <c r="FWL79" s="539"/>
      <c r="FWM79" s="539"/>
      <c r="FWN79" s="539"/>
      <c r="FWO79" s="539"/>
      <c r="FWP79" s="539"/>
      <c r="FWQ79" s="539"/>
      <c r="FWR79" s="539"/>
      <c r="FWS79" s="539"/>
      <c r="FWT79" s="539"/>
      <c r="FWU79" s="539"/>
      <c r="FWV79" s="539"/>
      <c r="FWW79" s="539"/>
      <c r="FWX79" s="539"/>
      <c r="FWY79" s="539"/>
      <c r="FWZ79" s="539"/>
      <c r="FXA79" s="539"/>
      <c r="FXB79" s="539"/>
      <c r="FXC79" s="539"/>
      <c r="FXD79" s="539"/>
      <c r="FXE79" s="539"/>
      <c r="FXF79" s="539"/>
      <c r="FXG79" s="539"/>
      <c r="FXH79" s="539"/>
      <c r="FXI79" s="539"/>
      <c r="FXJ79" s="539"/>
      <c r="FXK79" s="539"/>
      <c r="FXL79" s="539"/>
      <c r="FXM79" s="539"/>
      <c r="FXN79" s="539"/>
      <c r="FXO79" s="539"/>
      <c r="FXP79" s="539"/>
      <c r="FXQ79" s="539"/>
      <c r="FXR79" s="539"/>
      <c r="FXS79" s="539"/>
      <c r="FXT79" s="539"/>
      <c r="FXU79" s="539"/>
      <c r="FXV79" s="539"/>
      <c r="FXW79" s="539"/>
      <c r="FXX79" s="539"/>
      <c r="FXY79" s="539"/>
      <c r="FXZ79" s="539"/>
      <c r="FYA79" s="539"/>
      <c r="FYB79" s="539"/>
      <c r="FYC79" s="539"/>
      <c r="FYD79" s="539"/>
      <c r="FYE79" s="539"/>
      <c r="FYF79" s="539"/>
      <c r="FYG79" s="539"/>
      <c r="FYH79" s="539"/>
      <c r="FYI79" s="539"/>
      <c r="FYJ79" s="539"/>
      <c r="FYK79" s="539"/>
      <c r="FYL79" s="539"/>
      <c r="FYM79" s="539"/>
      <c r="FYN79" s="539"/>
      <c r="FYO79" s="539"/>
      <c r="FYP79" s="539"/>
      <c r="FYQ79" s="539"/>
      <c r="FYR79" s="539"/>
      <c r="FYS79" s="539"/>
      <c r="FYT79" s="539"/>
      <c r="FYU79" s="539"/>
      <c r="FYV79" s="539"/>
      <c r="FYW79" s="539"/>
      <c r="FYX79" s="539"/>
      <c r="FYY79" s="539"/>
      <c r="FYZ79" s="539"/>
      <c r="FZA79" s="539"/>
      <c r="FZB79" s="539"/>
      <c r="FZC79" s="539"/>
      <c r="FZD79" s="539"/>
      <c r="FZE79" s="539"/>
      <c r="FZF79" s="539"/>
      <c r="FZG79" s="539"/>
      <c r="FZH79" s="539"/>
      <c r="FZI79" s="539"/>
      <c r="FZJ79" s="539"/>
      <c r="FZK79" s="539"/>
      <c r="FZL79" s="539"/>
      <c r="FZM79" s="539"/>
      <c r="FZN79" s="539"/>
      <c r="FZO79" s="539"/>
      <c r="FZP79" s="539"/>
      <c r="FZQ79" s="539"/>
      <c r="FZR79" s="539"/>
      <c r="FZS79" s="539"/>
      <c r="FZT79" s="539"/>
      <c r="FZU79" s="539"/>
      <c r="FZV79" s="539"/>
      <c r="FZW79" s="539"/>
      <c r="FZX79" s="539"/>
      <c r="FZY79" s="539"/>
      <c r="FZZ79" s="539"/>
      <c r="GAA79" s="539"/>
      <c r="GAB79" s="539"/>
      <c r="GAC79" s="539"/>
      <c r="GAD79" s="539"/>
      <c r="GAE79" s="539"/>
      <c r="GAF79" s="539"/>
      <c r="GAG79" s="539"/>
      <c r="GAH79" s="539"/>
      <c r="GAI79" s="539"/>
      <c r="GAJ79" s="539"/>
      <c r="GAK79" s="539"/>
      <c r="GAL79" s="539"/>
      <c r="GAM79" s="539"/>
      <c r="GAN79" s="539"/>
      <c r="GAO79" s="539"/>
      <c r="GAP79" s="539"/>
      <c r="GAQ79" s="539"/>
      <c r="GAR79" s="539"/>
      <c r="GAS79" s="539"/>
      <c r="GAT79" s="539"/>
      <c r="GAU79" s="539"/>
      <c r="GAV79" s="539"/>
      <c r="GAW79" s="539"/>
      <c r="GAX79" s="539"/>
      <c r="GAY79" s="539"/>
      <c r="GAZ79" s="539"/>
      <c r="GBA79" s="539"/>
      <c r="GBB79" s="539"/>
      <c r="GBC79" s="539"/>
      <c r="GBD79" s="539"/>
      <c r="GBE79" s="539"/>
      <c r="GBF79" s="539"/>
      <c r="GBG79" s="539"/>
      <c r="GBH79" s="539"/>
      <c r="GBI79" s="539"/>
      <c r="GBJ79" s="539"/>
      <c r="GBK79" s="539"/>
      <c r="GBL79" s="539"/>
      <c r="GBM79" s="539"/>
      <c r="GBN79" s="539"/>
      <c r="GBO79" s="539"/>
      <c r="GBP79" s="539"/>
      <c r="GBQ79" s="539"/>
      <c r="GBR79" s="539"/>
      <c r="GBS79" s="539"/>
      <c r="GBT79" s="539"/>
      <c r="GBU79" s="539"/>
      <c r="GBV79" s="539"/>
      <c r="GBW79" s="539"/>
      <c r="GBX79" s="539"/>
      <c r="GBY79" s="539"/>
      <c r="GBZ79" s="539"/>
      <c r="GCA79" s="539"/>
      <c r="GCB79" s="539"/>
      <c r="GCC79" s="539"/>
      <c r="GCD79" s="539"/>
      <c r="GCE79" s="539"/>
      <c r="GCF79" s="539"/>
      <c r="GCG79" s="539"/>
      <c r="GCH79" s="539"/>
      <c r="GCI79" s="539"/>
      <c r="GCJ79" s="539"/>
      <c r="GCK79" s="539"/>
      <c r="GCL79" s="539"/>
      <c r="GCM79" s="539"/>
      <c r="GCN79" s="539"/>
      <c r="GCO79" s="539"/>
      <c r="GCP79" s="539"/>
      <c r="GCQ79" s="539"/>
      <c r="GCR79" s="539"/>
      <c r="GCS79" s="539"/>
      <c r="GCT79" s="539"/>
      <c r="GCU79" s="539"/>
      <c r="GCV79" s="539"/>
      <c r="GCW79" s="539"/>
      <c r="GCX79" s="539"/>
      <c r="GCY79" s="539"/>
      <c r="GCZ79" s="539"/>
      <c r="GDA79" s="539"/>
      <c r="GDB79" s="539"/>
      <c r="GDC79" s="539"/>
      <c r="GDD79" s="539"/>
      <c r="GDE79" s="539"/>
      <c r="GDF79" s="539"/>
      <c r="GDG79" s="539"/>
      <c r="GDH79" s="539"/>
      <c r="GDI79" s="539"/>
      <c r="GDJ79" s="539"/>
      <c r="GDK79" s="539"/>
      <c r="GDL79" s="539"/>
      <c r="GDM79" s="539"/>
      <c r="GDN79" s="539"/>
      <c r="GDO79" s="539"/>
      <c r="GDP79" s="539"/>
      <c r="GDQ79" s="539"/>
      <c r="GDR79" s="539"/>
      <c r="GDS79" s="539"/>
      <c r="GDT79" s="539"/>
      <c r="GDU79" s="539"/>
      <c r="GDV79" s="539"/>
      <c r="GDW79" s="539"/>
      <c r="GDX79" s="539"/>
      <c r="GDY79" s="539"/>
      <c r="GDZ79" s="539"/>
      <c r="GEA79" s="539"/>
      <c r="GEB79" s="539"/>
      <c r="GEC79" s="539"/>
      <c r="GED79" s="539"/>
      <c r="GEE79" s="539"/>
      <c r="GEF79" s="539"/>
      <c r="GEG79" s="539"/>
      <c r="GEH79" s="539"/>
      <c r="GEI79" s="539"/>
      <c r="GEJ79" s="539"/>
      <c r="GEK79" s="539"/>
      <c r="GEL79" s="539"/>
      <c r="GEM79" s="539"/>
      <c r="GEN79" s="539"/>
      <c r="GEO79" s="539"/>
      <c r="GEP79" s="539"/>
      <c r="GEQ79" s="539"/>
      <c r="GER79" s="539"/>
      <c r="GES79" s="539"/>
      <c r="GET79" s="539"/>
      <c r="GEU79" s="539"/>
      <c r="GEV79" s="539"/>
      <c r="GEW79" s="539"/>
      <c r="GEX79" s="539"/>
      <c r="GEY79" s="539"/>
      <c r="GEZ79" s="539"/>
      <c r="GFA79" s="539"/>
      <c r="GFB79" s="539"/>
      <c r="GFC79" s="539"/>
      <c r="GFD79" s="539"/>
      <c r="GFE79" s="539"/>
      <c r="GFF79" s="539"/>
      <c r="GFG79" s="539"/>
      <c r="GFH79" s="539"/>
      <c r="GFI79" s="539"/>
      <c r="GFJ79" s="539"/>
      <c r="GFK79" s="539"/>
      <c r="GFL79" s="539"/>
      <c r="GFM79" s="539"/>
      <c r="GFN79" s="539"/>
      <c r="GFO79" s="539"/>
      <c r="GFP79" s="539"/>
      <c r="GFQ79" s="539"/>
      <c r="GFR79" s="539"/>
      <c r="GFS79" s="539"/>
      <c r="GFT79" s="539"/>
      <c r="GFU79" s="539"/>
      <c r="GFV79" s="539"/>
      <c r="GFW79" s="539"/>
      <c r="GFX79" s="539"/>
      <c r="GFY79" s="539"/>
      <c r="GFZ79" s="539"/>
      <c r="GGA79" s="539"/>
      <c r="GGB79" s="539"/>
      <c r="GGC79" s="539"/>
      <c r="GGD79" s="539"/>
      <c r="GGE79" s="539"/>
      <c r="GGF79" s="539"/>
      <c r="GGG79" s="539"/>
      <c r="GGH79" s="539"/>
      <c r="GGI79" s="539"/>
      <c r="GGJ79" s="539"/>
      <c r="GGK79" s="539"/>
      <c r="GGL79" s="539"/>
      <c r="GGM79" s="539"/>
      <c r="GGN79" s="539"/>
      <c r="GGO79" s="539"/>
      <c r="GGP79" s="539"/>
      <c r="GGQ79" s="539"/>
      <c r="GGR79" s="539"/>
      <c r="GGS79" s="539"/>
      <c r="GGT79" s="539"/>
      <c r="GGU79" s="539"/>
      <c r="GGV79" s="539"/>
      <c r="GGW79" s="539"/>
      <c r="GGX79" s="539"/>
      <c r="GGY79" s="539"/>
      <c r="GGZ79" s="539"/>
      <c r="GHA79" s="539"/>
      <c r="GHB79" s="539"/>
      <c r="GHC79" s="539"/>
      <c r="GHD79" s="539"/>
      <c r="GHE79" s="539"/>
      <c r="GHF79" s="539"/>
      <c r="GHG79" s="539"/>
      <c r="GHH79" s="539"/>
      <c r="GHI79" s="539"/>
      <c r="GHJ79" s="539"/>
      <c r="GHK79" s="539"/>
      <c r="GHL79" s="539"/>
      <c r="GHM79" s="539"/>
      <c r="GHN79" s="539"/>
      <c r="GHO79" s="539"/>
      <c r="GHP79" s="539"/>
      <c r="GHQ79" s="539"/>
      <c r="GHR79" s="539"/>
      <c r="GHS79" s="539"/>
      <c r="GHT79" s="539"/>
      <c r="GHU79" s="539"/>
      <c r="GHV79" s="539"/>
      <c r="GHW79" s="539"/>
      <c r="GHX79" s="539"/>
      <c r="GHY79" s="539"/>
      <c r="GHZ79" s="539"/>
      <c r="GIA79" s="539"/>
      <c r="GIB79" s="539"/>
      <c r="GIC79" s="539"/>
      <c r="GID79" s="539"/>
      <c r="GIE79" s="539"/>
      <c r="GIF79" s="539"/>
      <c r="GIG79" s="539"/>
      <c r="GIH79" s="539"/>
      <c r="GII79" s="539"/>
      <c r="GIJ79" s="539"/>
      <c r="GIK79" s="539"/>
      <c r="GIL79" s="539"/>
      <c r="GIM79" s="539"/>
      <c r="GIN79" s="539"/>
      <c r="GIO79" s="539"/>
      <c r="GIP79" s="539"/>
      <c r="GIQ79" s="539"/>
      <c r="GIR79" s="539"/>
      <c r="GIS79" s="539"/>
      <c r="GIT79" s="539"/>
      <c r="GIU79" s="539"/>
      <c r="GIV79" s="539"/>
      <c r="GIW79" s="539"/>
      <c r="GIX79" s="539"/>
      <c r="GIY79" s="539"/>
      <c r="GIZ79" s="539"/>
      <c r="GJA79" s="539"/>
      <c r="GJB79" s="539"/>
      <c r="GJC79" s="539"/>
      <c r="GJD79" s="539"/>
      <c r="GJE79" s="539"/>
      <c r="GJF79" s="539"/>
      <c r="GJG79" s="539"/>
      <c r="GJH79" s="539"/>
      <c r="GJI79" s="539"/>
      <c r="GJJ79" s="539"/>
      <c r="GJK79" s="539"/>
      <c r="GJL79" s="539"/>
      <c r="GJM79" s="539"/>
      <c r="GJN79" s="539"/>
      <c r="GJO79" s="539"/>
      <c r="GJP79" s="539"/>
      <c r="GJQ79" s="539"/>
      <c r="GJR79" s="539"/>
      <c r="GJS79" s="539"/>
      <c r="GJT79" s="539"/>
      <c r="GJU79" s="539"/>
      <c r="GJV79" s="539"/>
      <c r="GJW79" s="539"/>
      <c r="GJX79" s="539"/>
      <c r="GJY79" s="539"/>
      <c r="GJZ79" s="539"/>
      <c r="GKA79" s="539"/>
      <c r="GKB79" s="539"/>
      <c r="GKC79" s="539"/>
      <c r="GKD79" s="539"/>
      <c r="GKE79" s="539"/>
      <c r="GKF79" s="539"/>
      <c r="GKG79" s="539"/>
      <c r="GKH79" s="539"/>
      <c r="GKI79" s="539"/>
      <c r="GKJ79" s="539"/>
      <c r="GKK79" s="539"/>
      <c r="GKL79" s="539"/>
      <c r="GKM79" s="539"/>
      <c r="GKN79" s="539"/>
      <c r="GKO79" s="539"/>
      <c r="GKP79" s="539"/>
      <c r="GKQ79" s="539"/>
      <c r="GKR79" s="539"/>
      <c r="GKS79" s="539"/>
      <c r="GKT79" s="539"/>
      <c r="GKU79" s="539"/>
      <c r="GKV79" s="539"/>
      <c r="GKW79" s="539"/>
      <c r="GKX79" s="539"/>
      <c r="GKY79" s="539"/>
      <c r="GKZ79" s="539"/>
      <c r="GLA79" s="539"/>
      <c r="GLB79" s="539"/>
      <c r="GLC79" s="539"/>
      <c r="GLD79" s="539"/>
      <c r="GLE79" s="539"/>
      <c r="GLF79" s="539"/>
      <c r="GLG79" s="539"/>
      <c r="GLH79" s="539"/>
      <c r="GLI79" s="539"/>
      <c r="GLJ79" s="539"/>
      <c r="GLK79" s="539"/>
      <c r="GLL79" s="539"/>
      <c r="GLM79" s="539"/>
      <c r="GLN79" s="539"/>
      <c r="GLO79" s="539"/>
      <c r="GLP79" s="539"/>
      <c r="GLQ79" s="539"/>
      <c r="GLR79" s="539"/>
      <c r="GLS79" s="539"/>
      <c r="GLT79" s="539"/>
      <c r="GLU79" s="539"/>
      <c r="GLV79" s="539"/>
      <c r="GLW79" s="539"/>
      <c r="GLX79" s="539"/>
      <c r="GLY79" s="539"/>
      <c r="GLZ79" s="539"/>
      <c r="GMA79" s="539"/>
      <c r="GMB79" s="539"/>
      <c r="GMC79" s="539"/>
      <c r="GMD79" s="539"/>
      <c r="GME79" s="539"/>
      <c r="GMF79" s="539"/>
      <c r="GMG79" s="539"/>
      <c r="GMH79" s="539"/>
      <c r="GMI79" s="539"/>
      <c r="GMJ79" s="539"/>
      <c r="GMK79" s="539"/>
      <c r="GML79" s="539"/>
      <c r="GMM79" s="539"/>
      <c r="GMN79" s="539"/>
      <c r="GMO79" s="539"/>
      <c r="GMP79" s="539"/>
      <c r="GMQ79" s="539"/>
      <c r="GMR79" s="539"/>
      <c r="GMS79" s="539"/>
      <c r="GMT79" s="539"/>
      <c r="GMU79" s="539"/>
      <c r="GMV79" s="539"/>
      <c r="GMW79" s="539"/>
      <c r="GMX79" s="539"/>
      <c r="GMY79" s="539"/>
      <c r="GMZ79" s="539"/>
      <c r="GNA79" s="539"/>
      <c r="GNB79" s="539"/>
      <c r="GNC79" s="539"/>
      <c r="GND79" s="539"/>
      <c r="GNE79" s="539"/>
      <c r="GNF79" s="539"/>
      <c r="GNG79" s="539"/>
      <c r="GNH79" s="539"/>
      <c r="GNI79" s="539"/>
      <c r="GNJ79" s="539"/>
      <c r="GNK79" s="539"/>
      <c r="GNL79" s="539"/>
      <c r="GNM79" s="539"/>
      <c r="GNN79" s="539"/>
      <c r="GNO79" s="539"/>
      <c r="GNP79" s="539"/>
      <c r="GNQ79" s="539"/>
      <c r="GNR79" s="539"/>
      <c r="GNS79" s="539"/>
      <c r="GNT79" s="539"/>
      <c r="GNU79" s="539"/>
      <c r="GNV79" s="539"/>
      <c r="GNW79" s="539"/>
      <c r="GNX79" s="539"/>
      <c r="GNY79" s="539"/>
      <c r="GNZ79" s="539"/>
      <c r="GOA79" s="539"/>
      <c r="GOB79" s="539"/>
      <c r="GOC79" s="539"/>
      <c r="GOD79" s="539"/>
      <c r="GOE79" s="539"/>
      <c r="GOF79" s="539"/>
      <c r="GOG79" s="539"/>
      <c r="GOH79" s="539"/>
      <c r="GOI79" s="539"/>
      <c r="GOJ79" s="539"/>
      <c r="GOK79" s="539"/>
      <c r="GOL79" s="539"/>
      <c r="GOM79" s="539"/>
      <c r="GON79" s="539"/>
      <c r="GOO79" s="539"/>
      <c r="GOP79" s="539"/>
      <c r="GOQ79" s="539"/>
      <c r="GOR79" s="539"/>
      <c r="GOS79" s="539"/>
      <c r="GOT79" s="539"/>
      <c r="GOU79" s="539"/>
      <c r="GOV79" s="539"/>
      <c r="GOW79" s="539"/>
      <c r="GOX79" s="539"/>
      <c r="GOY79" s="539"/>
      <c r="GOZ79" s="539"/>
      <c r="GPA79" s="539"/>
      <c r="GPB79" s="539"/>
      <c r="GPC79" s="539"/>
      <c r="GPD79" s="539"/>
      <c r="GPE79" s="539"/>
      <c r="GPF79" s="539"/>
      <c r="GPG79" s="539"/>
      <c r="GPH79" s="539"/>
      <c r="GPI79" s="539"/>
      <c r="GPJ79" s="539"/>
      <c r="GPK79" s="539"/>
      <c r="GPL79" s="539"/>
      <c r="GPM79" s="539"/>
      <c r="GPN79" s="539"/>
      <c r="GPO79" s="539"/>
      <c r="GPP79" s="539"/>
      <c r="GPQ79" s="539"/>
      <c r="GPR79" s="539"/>
      <c r="GPS79" s="539"/>
      <c r="GPT79" s="539"/>
      <c r="GPU79" s="539"/>
      <c r="GPV79" s="539"/>
      <c r="GPW79" s="539"/>
      <c r="GPX79" s="539"/>
      <c r="GPY79" s="539"/>
      <c r="GPZ79" s="539"/>
      <c r="GQA79" s="539"/>
      <c r="GQB79" s="539"/>
      <c r="GQC79" s="539"/>
      <c r="GQD79" s="539"/>
      <c r="GQE79" s="539"/>
      <c r="GQF79" s="539"/>
      <c r="GQG79" s="539"/>
      <c r="GQH79" s="539"/>
      <c r="GQI79" s="539"/>
      <c r="GQJ79" s="539"/>
      <c r="GQK79" s="539"/>
      <c r="GQL79" s="539"/>
      <c r="GQM79" s="539"/>
      <c r="GQN79" s="539"/>
      <c r="GQO79" s="539"/>
      <c r="GQP79" s="539"/>
      <c r="GQQ79" s="539"/>
      <c r="GQR79" s="539"/>
      <c r="GQS79" s="539"/>
      <c r="GQT79" s="539"/>
      <c r="GQU79" s="539"/>
      <c r="GQV79" s="539"/>
      <c r="GQW79" s="539"/>
      <c r="GQX79" s="539"/>
      <c r="GQY79" s="539"/>
      <c r="GQZ79" s="539"/>
      <c r="GRA79" s="539"/>
      <c r="GRB79" s="539"/>
      <c r="GRC79" s="539"/>
      <c r="GRD79" s="539"/>
      <c r="GRE79" s="539"/>
      <c r="GRF79" s="539"/>
      <c r="GRG79" s="539"/>
      <c r="GRH79" s="539"/>
      <c r="GRI79" s="539"/>
      <c r="GRJ79" s="539"/>
      <c r="GRK79" s="539"/>
      <c r="GRL79" s="539"/>
      <c r="GRM79" s="539"/>
      <c r="GRN79" s="539"/>
      <c r="GRO79" s="539"/>
      <c r="GRP79" s="539"/>
      <c r="GRQ79" s="539"/>
      <c r="GRR79" s="539"/>
      <c r="GRS79" s="539"/>
      <c r="GRT79" s="539"/>
      <c r="GRU79" s="539"/>
      <c r="GRV79" s="539"/>
      <c r="GRW79" s="539"/>
      <c r="GRX79" s="539"/>
      <c r="GRY79" s="539"/>
      <c r="GRZ79" s="539"/>
      <c r="GSA79" s="539"/>
      <c r="GSB79" s="539"/>
      <c r="GSC79" s="539"/>
      <c r="GSD79" s="539"/>
      <c r="GSE79" s="539"/>
      <c r="GSF79" s="539"/>
      <c r="GSG79" s="539"/>
      <c r="GSH79" s="539"/>
      <c r="GSI79" s="539"/>
      <c r="GSJ79" s="539"/>
      <c r="GSK79" s="539"/>
      <c r="GSL79" s="539"/>
      <c r="GSM79" s="539"/>
      <c r="GSN79" s="539"/>
      <c r="GSO79" s="539"/>
      <c r="GSP79" s="539"/>
      <c r="GSQ79" s="539"/>
      <c r="GSR79" s="539"/>
      <c r="GSS79" s="539"/>
      <c r="GST79" s="539"/>
      <c r="GSU79" s="539"/>
      <c r="GSV79" s="539"/>
      <c r="GSW79" s="539"/>
      <c r="GSX79" s="539"/>
      <c r="GSY79" s="539"/>
      <c r="GSZ79" s="539"/>
      <c r="GTA79" s="539"/>
      <c r="GTB79" s="539"/>
      <c r="GTC79" s="539"/>
      <c r="GTD79" s="539"/>
      <c r="GTE79" s="539"/>
      <c r="GTF79" s="539"/>
      <c r="GTG79" s="539"/>
      <c r="GTH79" s="539"/>
      <c r="GTI79" s="539"/>
      <c r="GTJ79" s="539"/>
      <c r="GTK79" s="539"/>
      <c r="GTL79" s="539"/>
      <c r="GTM79" s="539"/>
      <c r="GTN79" s="539"/>
      <c r="GTO79" s="539"/>
      <c r="GTP79" s="539"/>
      <c r="GTQ79" s="539"/>
      <c r="GTR79" s="539"/>
      <c r="GTS79" s="539"/>
      <c r="GTT79" s="539"/>
      <c r="GTU79" s="539"/>
      <c r="GTV79" s="539"/>
      <c r="GTW79" s="539"/>
      <c r="GTX79" s="539"/>
      <c r="GTY79" s="539"/>
      <c r="GTZ79" s="539"/>
      <c r="GUA79" s="539"/>
      <c r="GUB79" s="539"/>
      <c r="GUC79" s="539"/>
      <c r="GUD79" s="539"/>
      <c r="GUE79" s="539"/>
      <c r="GUF79" s="539"/>
      <c r="GUG79" s="539"/>
      <c r="GUH79" s="539"/>
      <c r="GUI79" s="539"/>
      <c r="GUJ79" s="539"/>
      <c r="GUK79" s="539"/>
      <c r="GUL79" s="539"/>
      <c r="GUM79" s="539"/>
      <c r="GUN79" s="539"/>
      <c r="GUO79" s="539"/>
      <c r="GUP79" s="539"/>
      <c r="GUQ79" s="539"/>
      <c r="GUR79" s="539"/>
      <c r="GUS79" s="539"/>
      <c r="GUT79" s="539"/>
      <c r="GUU79" s="539"/>
      <c r="GUV79" s="539"/>
      <c r="GUW79" s="539"/>
      <c r="GUX79" s="539"/>
      <c r="GUY79" s="539"/>
      <c r="GUZ79" s="539"/>
      <c r="GVA79" s="539"/>
      <c r="GVB79" s="539"/>
      <c r="GVC79" s="539"/>
      <c r="GVD79" s="539"/>
      <c r="GVE79" s="539"/>
      <c r="GVF79" s="539"/>
      <c r="GVG79" s="539"/>
      <c r="GVH79" s="539"/>
      <c r="GVI79" s="539"/>
      <c r="GVJ79" s="539"/>
      <c r="GVK79" s="539"/>
      <c r="GVL79" s="539"/>
      <c r="GVM79" s="539"/>
      <c r="GVN79" s="539"/>
      <c r="GVO79" s="539"/>
      <c r="GVP79" s="539"/>
      <c r="GVQ79" s="539"/>
      <c r="GVR79" s="539"/>
      <c r="GVS79" s="539"/>
      <c r="GVT79" s="539"/>
      <c r="GVU79" s="539"/>
      <c r="GVV79" s="539"/>
      <c r="GVW79" s="539"/>
      <c r="GVX79" s="539"/>
      <c r="GVY79" s="539"/>
      <c r="GVZ79" s="539"/>
      <c r="GWA79" s="539"/>
      <c r="GWB79" s="539"/>
      <c r="GWC79" s="539"/>
      <c r="GWD79" s="539"/>
      <c r="GWE79" s="539"/>
      <c r="GWF79" s="539"/>
      <c r="GWG79" s="539"/>
      <c r="GWH79" s="539"/>
      <c r="GWI79" s="539"/>
      <c r="GWJ79" s="539"/>
      <c r="GWK79" s="539"/>
      <c r="GWL79" s="539"/>
      <c r="GWM79" s="539"/>
      <c r="GWN79" s="539"/>
      <c r="GWO79" s="539"/>
      <c r="GWP79" s="539"/>
      <c r="GWQ79" s="539"/>
      <c r="GWR79" s="539"/>
      <c r="GWS79" s="539"/>
      <c r="GWT79" s="539"/>
      <c r="GWU79" s="539"/>
      <c r="GWV79" s="539"/>
      <c r="GWW79" s="539"/>
      <c r="GWX79" s="539"/>
      <c r="GWY79" s="539"/>
      <c r="GWZ79" s="539"/>
      <c r="GXA79" s="539"/>
      <c r="GXB79" s="539"/>
      <c r="GXC79" s="539"/>
      <c r="GXD79" s="539"/>
      <c r="GXE79" s="539"/>
      <c r="GXF79" s="539"/>
      <c r="GXG79" s="539"/>
      <c r="GXH79" s="539"/>
      <c r="GXI79" s="539"/>
      <c r="GXJ79" s="539"/>
      <c r="GXK79" s="539"/>
      <c r="GXL79" s="539"/>
      <c r="GXM79" s="539"/>
      <c r="GXN79" s="539"/>
      <c r="GXO79" s="539"/>
      <c r="GXP79" s="539"/>
      <c r="GXQ79" s="539"/>
      <c r="GXR79" s="539"/>
      <c r="GXS79" s="539"/>
      <c r="GXT79" s="539"/>
      <c r="GXU79" s="539"/>
      <c r="GXV79" s="539"/>
      <c r="GXW79" s="539"/>
      <c r="GXX79" s="539"/>
      <c r="GXY79" s="539"/>
      <c r="GXZ79" s="539"/>
      <c r="GYA79" s="539"/>
      <c r="GYB79" s="539"/>
      <c r="GYC79" s="539"/>
      <c r="GYD79" s="539"/>
      <c r="GYE79" s="539"/>
      <c r="GYF79" s="539"/>
      <c r="GYG79" s="539"/>
      <c r="GYH79" s="539"/>
      <c r="GYI79" s="539"/>
      <c r="GYJ79" s="539"/>
      <c r="GYK79" s="539"/>
      <c r="GYL79" s="539"/>
      <c r="GYM79" s="539"/>
      <c r="GYN79" s="539"/>
      <c r="GYO79" s="539"/>
      <c r="GYP79" s="539"/>
      <c r="GYQ79" s="539"/>
      <c r="GYR79" s="539"/>
      <c r="GYS79" s="539"/>
      <c r="GYT79" s="539"/>
      <c r="GYU79" s="539"/>
      <c r="GYV79" s="539"/>
      <c r="GYW79" s="539"/>
      <c r="GYX79" s="539"/>
      <c r="GYY79" s="539"/>
      <c r="GYZ79" s="539"/>
      <c r="GZA79" s="539"/>
      <c r="GZB79" s="539"/>
      <c r="GZC79" s="539"/>
      <c r="GZD79" s="539"/>
      <c r="GZE79" s="539"/>
      <c r="GZF79" s="539"/>
      <c r="GZG79" s="539"/>
      <c r="GZH79" s="539"/>
      <c r="GZI79" s="539"/>
      <c r="GZJ79" s="539"/>
      <c r="GZK79" s="539"/>
      <c r="GZL79" s="539"/>
      <c r="GZM79" s="539"/>
      <c r="GZN79" s="539"/>
      <c r="GZO79" s="539"/>
      <c r="GZP79" s="539"/>
      <c r="GZQ79" s="539"/>
      <c r="GZR79" s="539"/>
      <c r="GZS79" s="539"/>
      <c r="GZT79" s="539"/>
      <c r="GZU79" s="539"/>
      <c r="GZV79" s="539"/>
      <c r="GZW79" s="539"/>
      <c r="GZX79" s="539"/>
      <c r="GZY79" s="539"/>
      <c r="GZZ79" s="539"/>
      <c r="HAA79" s="539"/>
      <c r="HAB79" s="539"/>
      <c r="HAC79" s="539"/>
      <c r="HAD79" s="539"/>
      <c r="HAE79" s="539"/>
      <c r="HAF79" s="539"/>
      <c r="HAG79" s="539"/>
      <c r="HAH79" s="539"/>
      <c r="HAI79" s="539"/>
      <c r="HAJ79" s="539"/>
      <c r="HAK79" s="539"/>
      <c r="HAL79" s="539"/>
      <c r="HAM79" s="539"/>
      <c r="HAN79" s="539"/>
      <c r="HAO79" s="539"/>
      <c r="HAP79" s="539"/>
      <c r="HAQ79" s="539"/>
      <c r="HAR79" s="539"/>
      <c r="HAS79" s="539"/>
      <c r="HAT79" s="539"/>
      <c r="HAU79" s="539"/>
      <c r="HAV79" s="539"/>
      <c r="HAW79" s="539"/>
      <c r="HAX79" s="539"/>
      <c r="HAY79" s="539"/>
      <c r="HAZ79" s="539"/>
      <c r="HBA79" s="539"/>
      <c r="HBB79" s="539"/>
      <c r="HBC79" s="539"/>
      <c r="HBD79" s="539"/>
      <c r="HBE79" s="539"/>
      <c r="HBF79" s="539"/>
      <c r="HBG79" s="539"/>
      <c r="HBH79" s="539"/>
      <c r="HBI79" s="539"/>
      <c r="HBJ79" s="539"/>
      <c r="HBK79" s="539"/>
      <c r="HBL79" s="539"/>
      <c r="HBM79" s="539"/>
      <c r="HBN79" s="539"/>
      <c r="HBO79" s="539"/>
      <c r="HBP79" s="539"/>
      <c r="HBQ79" s="539"/>
      <c r="HBR79" s="539"/>
      <c r="HBS79" s="539"/>
      <c r="HBT79" s="539"/>
      <c r="HBU79" s="539"/>
      <c r="HBV79" s="539"/>
      <c r="HBW79" s="539"/>
      <c r="HBX79" s="539"/>
      <c r="HBY79" s="539"/>
      <c r="HBZ79" s="539"/>
      <c r="HCA79" s="539"/>
      <c r="HCB79" s="539"/>
      <c r="HCC79" s="539"/>
      <c r="HCD79" s="539"/>
      <c r="HCE79" s="539"/>
      <c r="HCF79" s="539"/>
      <c r="HCG79" s="539"/>
      <c r="HCH79" s="539"/>
      <c r="HCI79" s="539"/>
      <c r="HCJ79" s="539"/>
      <c r="HCK79" s="539"/>
      <c r="HCL79" s="539"/>
      <c r="HCM79" s="539"/>
      <c r="HCN79" s="539"/>
      <c r="HCO79" s="539"/>
      <c r="HCP79" s="539"/>
      <c r="HCQ79" s="539"/>
      <c r="HCR79" s="539"/>
      <c r="HCS79" s="539"/>
      <c r="HCT79" s="539"/>
      <c r="HCU79" s="539"/>
      <c r="HCV79" s="539"/>
      <c r="HCW79" s="539"/>
      <c r="HCX79" s="539"/>
      <c r="HCY79" s="539"/>
      <c r="HCZ79" s="539"/>
      <c r="HDA79" s="539"/>
      <c r="HDB79" s="539"/>
      <c r="HDC79" s="539"/>
      <c r="HDD79" s="539"/>
      <c r="HDE79" s="539"/>
      <c r="HDF79" s="539"/>
      <c r="HDG79" s="539"/>
      <c r="HDH79" s="539"/>
      <c r="HDI79" s="539"/>
      <c r="HDJ79" s="539"/>
      <c r="HDK79" s="539"/>
      <c r="HDL79" s="539"/>
      <c r="HDM79" s="539"/>
      <c r="HDN79" s="539"/>
      <c r="HDO79" s="539"/>
      <c r="HDP79" s="539"/>
      <c r="HDQ79" s="539"/>
      <c r="HDR79" s="539"/>
      <c r="HDS79" s="539"/>
      <c r="HDT79" s="539"/>
      <c r="HDU79" s="539"/>
      <c r="HDV79" s="539"/>
      <c r="HDW79" s="539"/>
      <c r="HDX79" s="539"/>
      <c r="HDY79" s="539"/>
      <c r="HDZ79" s="539"/>
      <c r="HEA79" s="539"/>
      <c r="HEB79" s="539"/>
      <c r="HEC79" s="539"/>
      <c r="HED79" s="539"/>
      <c r="HEE79" s="539"/>
      <c r="HEF79" s="539"/>
      <c r="HEG79" s="539"/>
      <c r="HEH79" s="539"/>
      <c r="HEI79" s="539"/>
      <c r="HEJ79" s="539"/>
      <c r="HEK79" s="539"/>
      <c r="HEL79" s="539"/>
      <c r="HEM79" s="539"/>
      <c r="HEN79" s="539"/>
      <c r="HEO79" s="539"/>
      <c r="HEP79" s="539"/>
      <c r="HEQ79" s="539"/>
      <c r="HER79" s="539"/>
      <c r="HES79" s="539"/>
      <c r="HET79" s="539"/>
      <c r="HEU79" s="539"/>
      <c r="HEV79" s="539"/>
      <c r="HEW79" s="539"/>
      <c r="HEX79" s="539"/>
      <c r="HEY79" s="539"/>
      <c r="HEZ79" s="539"/>
      <c r="HFA79" s="539"/>
      <c r="HFB79" s="539"/>
      <c r="HFC79" s="539"/>
      <c r="HFD79" s="539"/>
      <c r="HFE79" s="539"/>
      <c r="HFF79" s="539"/>
      <c r="HFG79" s="539"/>
      <c r="HFH79" s="539"/>
      <c r="HFI79" s="539"/>
      <c r="HFJ79" s="539"/>
      <c r="HFK79" s="539"/>
      <c r="HFL79" s="539"/>
      <c r="HFM79" s="539"/>
      <c r="HFN79" s="539"/>
      <c r="HFO79" s="539"/>
      <c r="HFP79" s="539"/>
      <c r="HFQ79" s="539"/>
      <c r="HFR79" s="539"/>
      <c r="HFS79" s="539"/>
      <c r="HFT79" s="539"/>
      <c r="HFU79" s="539"/>
      <c r="HFV79" s="539"/>
      <c r="HFW79" s="539"/>
      <c r="HFX79" s="539"/>
      <c r="HFY79" s="539"/>
      <c r="HFZ79" s="539"/>
      <c r="HGA79" s="539"/>
      <c r="HGB79" s="539"/>
      <c r="HGC79" s="539"/>
      <c r="HGD79" s="539"/>
      <c r="HGE79" s="539"/>
      <c r="HGF79" s="539"/>
      <c r="HGG79" s="539"/>
      <c r="HGH79" s="539"/>
      <c r="HGI79" s="539"/>
      <c r="HGJ79" s="539"/>
      <c r="HGK79" s="539"/>
      <c r="HGL79" s="539"/>
      <c r="HGM79" s="539"/>
      <c r="HGN79" s="539"/>
      <c r="HGO79" s="539"/>
      <c r="HGP79" s="539"/>
      <c r="HGQ79" s="539"/>
      <c r="HGR79" s="539"/>
      <c r="HGS79" s="539"/>
      <c r="HGT79" s="539"/>
      <c r="HGU79" s="539"/>
      <c r="HGV79" s="539"/>
      <c r="HGW79" s="539"/>
      <c r="HGX79" s="539"/>
      <c r="HGY79" s="539"/>
      <c r="HGZ79" s="539"/>
      <c r="HHA79" s="539"/>
      <c r="HHB79" s="539"/>
      <c r="HHC79" s="539"/>
      <c r="HHD79" s="539"/>
      <c r="HHE79" s="539"/>
      <c r="HHF79" s="539"/>
      <c r="HHG79" s="539"/>
      <c r="HHH79" s="539"/>
      <c r="HHI79" s="539"/>
      <c r="HHJ79" s="539"/>
      <c r="HHK79" s="539"/>
      <c r="HHL79" s="539"/>
      <c r="HHM79" s="539"/>
      <c r="HHN79" s="539"/>
      <c r="HHO79" s="539"/>
      <c r="HHP79" s="539"/>
      <c r="HHQ79" s="539"/>
      <c r="HHR79" s="539"/>
      <c r="HHS79" s="539"/>
      <c r="HHT79" s="539"/>
      <c r="HHU79" s="539"/>
      <c r="HHV79" s="539"/>
      <c r="HHW79" s="539"/>
      <c r="HHX79" s="539"/>
      <c r="HHY79" s="539"/>
      <c r="HHZ79" s="539"/>
      <c r="HIA79" s="539"/>
      <c r="HIB79" s="539"/>
      <c r="HIC79" s="539"/>
      <c r="HID79" s="539"/>
      <c r="HIE79" s="539"/>
      <c r="HIF79" s="539"/>
      <c r="HIG79" s="539"/>
      <c r="HIH79" s="539"/>
      <c r="HII79" s="539"/>
      <c r="HIJ79" s="539"/>
      <c r="HIK79" s="539"/>
      <c r="HIL79" s="539"/>
      <c r="HIM79" s="539"/>
      <c r="HIN79" s="539"/>
      <c r="HIO79" s="539"/>
      <c r="HIP79" s="539"/>
      <c r="HIQ79" s="539"/>
      <c r="HIR79" s="539"/>
      <c r="HIS79" s="539"/>
      <c r="HIT79" s="539"/>
      <c r="HIU79" s="539"/>
      <c r="HIV79" s="539"/>
      <c r="HIW79" s="539"/>
      <c r="HIX79" s="539"/>
      <c r="HIY79" s="539"/>
      <c r="HIZ79" s="539"/>
      <c r="HJA79" s="539"/>
      <c r="HJB79" s="539"/>
      <c r="HJC79" s="539"/>
      <c r="HJD79" s="539"/>
      <c r="HJE79" s="539"/>
      <c r="HJF79" s="539"/>
      <c r="HJG79" s="539"/>
      <c r="HJH79" s="539"/>
      <c r="HJI79" s="539"/>
      <c r="HJJ79" s="539"/>
      <c r="HJK79" s="539"/>
      <c r="HJL79" s="539"/>
      <c r="HJM79" s="539"/>
      <c r="HJN79" s="539"/>
      <c r="HJO79" s="539"/>
      <c r="HJP79" s="539"/>
      <c r="HJQ79" s="539"/>
      <c r="HJR79" s="539"/>
      <c r="HJS79" s="539"/>
      <c r="HJT79" s="539"/>
      <c r="HJU79" s="539"/>
      <c r="HJV79" s="539"/>
      <c r="HJW79" s="539"/>
      <c r="HJX79" s="539"/>
      <c r="HJY79" s="539"/>
      <c r="HJZ79" s="539"/>
      <c r="HKA79" s="539"/>
      <c r="HKB79" s="539"/>
      <c r="HKC79" s="539"/>
      <c r="HKD79" s="539"/>
      <c r="HKE79" s="539"/>
      <c r="HKF79" s="539"/>
      <c r="HKG79" s="539"/>
      <c r="HKH79" s="539"/>
      <c r="HKI79" s="539"/>
      <c r="HKJ79" s="539"/>
      <c r="HKK79" s="539"/>
      <c r="HKL79" s="539"/>
      <c r="HKM79" s="539"/>
      <c r="HKN79" s="539"/>
      <c r="HKO79" s="539"/>
      <c r="HKP79" s="539"/>
      <c r="HKQ79" s="539"/>
      <c r="HKR79" s="539"/>
      <c r="HKS79" s="539"/>
      <c r="HKT79" s="539"/>
      <c r="HKU79" s="539"/>
      <c r="HKV79" s="539"/>
      <c r="HKW79" s="539"/>
      <c r="HKX79" s="539"/>
      <c r="HKY79" s="539"/>
      <c r="HKZ79" s="539"/>
      <c r="HLA79" s="539"/>
      <c r="HLB79" s="539"/>
      <c r="HLC79" s="539"/>
      <c r="HLD79" s="539"/>
      <c r="HLE79" s="539"/>
      <c r="HLF79" s="539"/>
      <c r="HLG79" s="539"/>
      <c r="HLH79" s="539"/>
      <c r="HLI79" s="539"/>
      <c r="HLJ79" s="539"/>
      <c r="HLK79" s="539"/>
      <c r="HLL79" s="539"/>
      <c r="HLM79" s="539"/>
      <c r="HLN79" s="539"/>
      <c r="HLO79" s="539"/>
      <c r="HLP79" s="539"/>
      <c r="HLQ79" s="539"/>
      <c r="HLR79" s="539"/>
      <c r="HLS79" s="539"/>
      <c r="HLT79" s="539"/>
      <c r="HLU79" s="539"/>
      <c r="HLV79" s="539"/>
      <c r="HLW79" s="539"/>
      <c r="HLX79" s="539"/>
      <c r="HLY79" s="539"/>
      <c r="HLZ79" s="539"/>
      <c r="HMA79" s="539"/>
      <c r="HMB79" s="539"/>
      <c r="HMC79" s="539"/>
      <c r="HMD79" s="539"/>
      <c r="HME79" s="539"/>
      <c r="HMF79" s="539"/>
      <c r="HMG79" s="539"/>
      <c r="HMH79" s="539"/>
      <c r="HMI79" s="539"/>
      <c r="HMJ79" s="539"/>
      <c r="HMK79" s="539"/>
      <c r="HML79" s="539"/>
      <c r="HMM79" s="539"/>
      <c r="HMN79" s="539"/>
      <c r="HMO79" s="539"/>
      <c r="HMP79" s="539"/>
      <c r="HMQ79" s="539"/>
      <c r="HMR79" s="539"/>
      <c r="HMS79" s="539"/>
      <c r="HMT79" s="539"/>
      <c r="HMU79" s="539"/>
      <c r="HMV79" s="539"/>
      <c r="HMW79" s="539"/>
      <c r="HMX79" s="539"/>
      <c r="HMY79" s="539"/>
      <c r="HMZ79" s="539"/>
      <c r="HNA79" s="539"/>
      <c r="HNB79" s="539"/>
      <c r="HNC79" s="539"/>
      <c r="HND79" s="539"/>
      <c r="HNE79" s="539"/>
      <c r="HNF79" s="539"/>
      <c r="HNG79" s="539"/>
      <c r="HNH79" s="539"/>
      <c r="HNI79" s="539"/>
      <c r="HNJ79" s="539"/>
      <c r="HNK79" s="539"/>
      <c r="HNL79" s="539"/>
      <c r="HNM79" s="539"/>
      <c r="HNN79" s="539"/>
      <c r="HNO79" s="539"/>
      <c r="HNP79" s="539"/>
      <c r="HNQ79" s="539"/>
      <c r="HNR79" s="539"/>
      <c r="HNS79" s="539"/>
      <c r="HNT79" s="539"/>
      <c r="HNU79" s="539"/>
      <c r="HNV79" s="539"/>
      <c r="HNW79" s="539"/>
      <c r="HNX79" s="539"/>
      <c r="HNY79" s="539"/>
      <c r="HNZ79" s="539"/>
      <c r="HOA79" s="539"/>
      <c r="HOB79" s="539"/>
      <c r="HOC79" s="539"/>
      <c r="HOD79" s="539"/>
      <c r="HOE79" s="539"/>
      <c r="HOF79" s="539"/>
      <c r="HOG79" s="539"/>
      <c r="HOH79" s="539"/>
      <c r="HOI79" s="539"/>
      <c r="HOJ79" s="539"/>
      <c r="HOK79" s="539"/>
      <c r="HOL79" s="539"/>
      <c r="HOM79" s="539"/>
      <c r="HON79" s="539"/>
      <c r="HOO79" s="539"/>
      <c r="HOP79" s="539"/>
      <c r="HOQ79" s="539"/>
      <c r="HOR79" s="539"/>
      <c r="HOS79" s="539"/>
      <c r="HOT79" s="539"/>
      <c r="HOU79" s="539"/>
      <c r="HOV79" s="539"/>
      <c r="HOW79" s="539"/>
      <c r="HOX79" s="539"/>
      <c r="HOY79" s="539"/>
      <c r="HOZ79" s="539"/>
      <c r="HPA79" s="539"/>
      <c r="HPB79" s="539"/>
      <c r="HPC79" s="539"/>
      <c r="HPD79" s="539"/>
      <c r="HPE79" s="539"/>
      <c r="HPF79" s="539"/>
      <c r="HPG79" s="539"/>
      <c r="HPH79" s="539"/>
      <c r="HPI79" s="539"/>
      <c r="HPJ79" s="539"/>
      <c r="HPK79" s="539"/>
      <c r="HPL79" s="539"/>
      <c r="HPM79" s="539"/>
      <c r="HPN79" s="539"/>
      <c r="HPO79" s="539"/>
      <c r="HPP79" s="539"/>
      <c r="HPQ79" s="539"/>
      <c r="HPR79" s="539"/>
      <c r="HPS79" s="539"/>
      <c r="HPT79" s="539"/>
      <c r="HPU79" s="539"/>
      <c r="HPV79" s="539"/>
      <c r="HPW79" s="539"/>
      <c r="HPX79" s="539"/>
      <c r="HPY79" s="539"/>
      <c r="HPZ79" s="539"/>
      <c r="HQA79" s="539"/>
      <c r="HQB79" s="539"/>
      <c r="HQC79" s="539"/>
      <c r="HQD79" s="539"/>
      <c r="HQE79" s="539"/>
      <c r="HQF79" s="539"/>
      <c r="HQG79" s="539"/>
      <c r="HQH79" s="539"/>
      <c r="HQI79" s="539"/>
      <c r="HQJ79" s="539"/>
      <c r="HQK79" s="539"/>
      <c r="HQL79" s="539"/>
      <c r="HQM79" s="539"/>
      <c r="HQN79" s="539"/>
      <c r="HQO79" s="539"/>
      <c r="HQP79" s="539"/>
      <c r="HQQ79" s="539"/>
      <c r="HQR79" s="539"/>
      <c r="HQS79" s="539"/>
      <c r="HQT79" s="539"/>
      <c r="HQU79" s="539"/>
      <c r="HQV79" s="539"/>
      <c r="HQW79" s="539"/>
      <c r="HQX79" s="539"/>
      <c r="HQY79" s="539"/>
      <c r="HQZ79" s="539"/>
      <c r="HRA79" s="539"/>
      <c r="HRB79" s="539"/>
      <c r="HRC79" s="539"/>
      <c r="HRD79" s="539"/>
      <c r="HRE79" s="539"/>
      <c r="HRF79" s="539"/>
      <c r="HRG79" s="539"/>
      <c r="HRH79" s="539"/>
      <c r="HRI79" s="539"/>
      <c r="HRJ79" s="539"/>
      <c r="HRK79" s="539"/>
      <c r="HRL79" s="539"/>
      <c r="HRM79" s="539"/>
      <c r="HRN79" s="539"/>
      <c r="HRO79" s="539"/>
      <c r="HRP79" s="539"/>
      <c r="HRQ79" s="539"/>
      <c r="HRR79" s="539"/>
      <c r="HRS79" s="539"/>
      <c r="HRT79" s="539"/>
      <c r="HRU79" s="539"/>
      <c r="HRV79" s="539"/>
      <c r="HRW79" s="539"/>
      <c r="HRX79" s="539"/>
      <c r="HRY79" s="539"/>
      <c r="HRZ79" s="539"/>
      <c r="HSA79" s="539"/>
      <c r="HSB79" s="539"/>
      <c r="HSC79" s="539"/>
      <c r="HSD79" s="539"/>
      <c r="HSE79" s="539"/>
      <c r="HSF79" s="539"/>
      <c r="HSG79" s="539"/>
      <c r="HSH79" s="539"/>
      <c r="HSI79" s="539"/>
      <c r="HSJ79" s="539"/>
      <c r="HSK79" s="539"/>
      <c r="HSL79" s="539"/>
      <c r="HSM79" s="539"/>
      <c r="HSN79" s="539"/>
      <c r="HSO79" s="539"/>
      <c r="HSP79" s="539"/>
      <c r="HSQ79" s="539"/>
      <c r="HSR79" s="539"/>
      <c r="HSS79" s="539"/>
      <c r="HST79" s="539"/>
      <c r="HSU79" s="539"/>
      <c r="HSV79" s="539"/>
      <c r="HSW79" s="539"/>
      <c r="HSX79" s="539"/>
      <c r="HSY79" s="539"/>
      <c r="HSZ79" s="539"/>
      <c r="HTA79" s="539"/>
      <c r="HTB79" s="539"/>
      <c r="HTC79" s="539"/>
      <c r="HTD79" s="539"/>
      <c r="HTE79" s="539"/>
      <c r="HTF79" s="539"/>
      <c r="HTG79" s="539"/>
      <c r="HTH79" s="539"/>
      <c r="HTI79" s="539"/>
      <c r="HTJ79" s="539"/>
      <c r="HTK79" s="539"/>
      <c r="HTL79" s="539"/>
      <c r="HTM79" s="539"/>
      <c r="HTN79" s="539"/>
      <c r="HTO79" s="539"/>
      <c r="HTP79" s="539"/>
      <c r="HTQ79" s="539"/>
      <c r="HTR79" s="539"/>
      <c r="HTS79" s="539"/>
      <c r="HTT79" s="539"/>
      <c r="HTU79" s="539"/>
      <c r="HTV79" s="539"/>
      <c r="HTW79" s="539"/>
      <c r="HTX79" s="539"/>
      <c r="HTY79" s="539"/>
      <c r="HTZ79" s="539"/>
      <c r="HUA79" s="539"/>
      <c r="HUB79" s="539"/>
      <c r="HUC79" s="539"/>
      <c r="HUD79" s="539"/>
      <c r="HUE79" s="539"/>
      <c r="HUF79" s="539"/>
      <c r="HUG79" s="539"/>
      <c r="HUH79" s="539"/>
      <c r="HUI79" s="539"/>
      <c r="HUJ79" s="539"/>
      <c r="HUK79" s="539"/>
      <c r="HUL79" s="539"/>
      <c r="HUM79" s="539"/>
      <c r="HUN79" s="539"/>
      <c r="HUO79" s="539"/>
      <c r="HUP79" s="539"/>
      <c r="HUQ79" s="539"/>
      <c r="HUR79" s="539"/>
      <c r="HUS79" s="539"/>
      <c r="HUT79" s="539"/>
      <c r="HUU79" s="539"/>
      <c r="HUV79" s="539"/>
      <c r="HUW79" s="539"/>
      <c r="HUX79" s="539"/>
      <c r="HUY79" s="539"/>
      <c r="HUZ79" s="539"/>
      <c r="HVA79" s="539"/>
      <c r="HVB79" s="539"/>
      <c r="HVC79" s="539"/>
      <c r="HVD79" s="539"/>
      <c r="HVE79" s="539"/>
      <c r="HVF79" s="539"/>
      <c r="HVG79" s="539"/>
      <c r="HVH79" s="539"/>
      <c r="HVI79" s="539"/>
      <c r="HVJ79" s="539"/>
      <c r="HVK79" s="539"/>
      <c r="HVL79" s="539"/>
      <c r="HVM79" s="539"/>
      <c r="HVN79" s="539"/>
      <c r="HVO79" s="539"/>
      <c r="HVP79" s="539"/>
      <c r="HVQ79" s="539"/>
      <c r="HVR79" s="539"/>
      <c r="HVS79" s="539"/>
      <c r="HVT79" s="539"/>
      <c r="HVU79" s="539"/>
      <c r="HVV79" s="539"/>
      <c r="HVW79" s="539"/>
      <c r="HVX79" s="539"/>
      <c r="HVY79" s="539"/>
      <c r="HVZ79" s="539"/>
      <c r="HWA79" s="539"/>
      <c r="HWB79" s="539"/>
      <c r="HWC79" s="539"/>
      <c r="HWD79" s="539"/>
      <c r="HWE79" s="539"/>
      <c r="HWF79" s="539"/>
      <c r="HWG79" s="539"/>
      <c r="HWH79" s="539"/>
      <c r="HWI79" s="539"/>
      <c r="HWJ79" s="539"/>
      <c r="HWK79" s="539"/>
      <c r="HWL79" s="539"/>
      <c r="HWM79" s="539"/>
      <c r="HWN79" s="539"/>
      <c r="HWO79" s="539"/>
      <c r="HWP79" s="539"/>
      <c r="HWQ79" s="539"/>
      <c r="HWR79" s="539"/>
      <c r="HWS79" s="539"/>
      <c r="HWT79" s="539"/>
      <c r="HWU79" s="539"/>
      <c r="HWV79" s="539"/>
      <c r="HWW79" s="539"/>
      <c r="HWX79" s="539"/>
      <c r="HWY79" s="539"/>
      <c r="HWZ79" s="539"/>
      <c r="HXA79" s="539"/>
      <c r="HXB79" s="539"/>
      <c r="HXC79" s="539"/>
      <c r="HXD79" s="539"/>
      <c r="HXE79" s="539"/>
      <c r="HXF79" s="539"/>
      <c r="HXG79" s="539"/>
      <c r="HXH79" s="539"/>
      <c r="HXI79" s="539"/>
      <c r="HXJ79" s="539"/>
      <c r="HXK79" s="539"/>
      <c r="HXL79" s="539"/>
      <c r="HXM79" s="539"/>
      <c r="HXN79" s="539"/>
      <c r="HXO79" s="539"/>
      <c r="HXP79" s="539"/>
      <c r="HXQ79" s="539"/>
      <c r="HXR79" s="539"/>
      <c r="HXS79" s="539"/>
      <c r="HXT79" s="539"/>
      <c r="HXU79" s="539"/>
      <c r="HXV79" s="539"/>
      <c r="HXW79" s="539"/>
      <c r="HXX79" s="539"/>
      <c r="HXY79" s="539"/>
      <c r="HXZ79" s="539"/>
      <c r="HYA79" s="539"/>
      <c r="HYB79" s="539"/>
      <c r="HYC79" s="539"/>
      <c r="HYD79" s="539"/>
      <c r="HYE79" s="539"/>
      <c r="HYF79" s="539"/>
      <c r="HYG79" s="539"/>
      <c r="HYH79" s="539"/>
      <c r="HYI79" s="539"/>
      <c r="HYJ79" s="539"/>
      <c r="HYK79" s="539"/>
      <c r="HYL79" s="539"/>
      <c r="HYM79" s="539"/>
      <c r="HYN79" s="539"/>
      <c r="HYO79" s="539"/>
      <c r="HYP79" s="539"/>
      <c r="HYQ79" s="539"/>
      <c r="HYR79" s="539"/>
      <c r="HYS79" s="539"/>
      <c r="HYT79" s="539"/>
      <c r="HYU79" s="539"/>
      <c r="HYV79" s="539"/>
      <c r="HYW79" s="539"/>
      <c r="HYX79" s="539"/>
      <c r="HYY79" s="539"/>
      <c r="HYZ79" s="539"/>
      <c r="HZA79" s="539"/>
      <c r="HZB79" s="539"/>
      <c r="HZC79" s="539"/>
      <c r="HZD79" s="539"/>
      <c r="HZE79" s="539"/>
      <c r="HZF79" s="539"/>
      <c r="HZG79" s="539"/>
      <c r="HZH79" s="539"/>
      <c r="HZI79" s="539"/>
      <c r="HZJ79" s="539"/>
      <c r="HZK79" s="539"/>
      <c r="HZL79" s="539"/>
      <c r="HZM79" s="539"/>
      <c r="HZN79" s="539"/>
      <c r="HZO79" s="539"/>
      <c r="HZP79" s="539"/>
      <c r="HZQ79" s="539"/>
      <c r="HZR79" s="539"/>
      <c r="HZS79" s="539"/>
      <c r="HZT79" s="539"/>
      <c r="HZU79" s="539"/>
      <c r="HZV79" s="539"/>
      <c r="HZW79" s="539"/>
      <c r="HZX79" s="539"/>
      <c r="HZY79" s="539"/>
      <c r="HZZ79" s="539"/>
      <c r="IAA79" s="539"/>
      <c r="IAB79" s="539"/>
      <c r="IAC79" s="539"/>
      <c r="IAD79" s="539"/>
      <c r="IAE79" s="539"/>
      <c r="IAF79" s="539"/>
      <c r="IAG79" s="539"/>
      <c r="IAH79" s="539"/>
      <c r="IAI79" s="539"/>
      <c r="IAJ79" s="539"/>
      <c r="IAK79" s="539"/>
      <c r="IAL79" s="539"/>
      <c r="IAM79" s="539"/>
      <c r="IAN79" s="539"/>
      <c r="IAO79" s="539"/>
      <c r="IAP79" s="539"/>
      <c r="IAQ79" s="539"/>
      <c r="IAR79" s="539"/>
      <c r="IAS79" s="539"/>
      <c r="IAT79" s="539"/>
      <c r="IAU79" s="539"/>
      <c r="IAV79" s="539"/>
      <c r="IAW79" s="539"/>
      <c r="IAX79" s="539"/>
      <c r="IAY79" s="539"/>
      <c r="IAZ79" s="539"/>
      <c r="IBA79" s="539"/>
      <c r="IBB79" s="539"/>
      <c r="IBC79" s="539"/>
      <c r="IBD79" s="539"/>
      <c r="IBE79" s="539"/>
      <c r="IBF79" s="539"/>
      <c r="IBG79" s="539"/>
      <c r="IBH79" s="539"/>
      <c r="IBI79" s="539"/>
      <c r="IBJ79" s="539"/>
      <c r="IBK79" s="539"/>
      <c r="IBL79" s="539"/>
      <c r="IBM79" s="539"/>
      <c r="IBN79" s="539"/>
      <c r="IBO79" s="539"/>
      <c r="IBP79" s="539"/>
      <c r="IBQ79" s="539"/>
      <c r="IBR79" s="539"/>
      <c r="IBS79" s="539"/>
      <c r="IBT79" s="539"/>
      <c r="IBU79" s="539"/>
      <c r="IBV79" s="539"/>
      <c r="IBW79" s="539"/>
      <c r="IBX79" s="539"/>
      <c r="IBY79" s="539"/>
      <c r="IBZ79" s="539"/>
      <c r="ICA79" s="539"/>
      <c r="ICB79" s="539"/>
      <c r="ICC79" s="539"/>
      <c r="ICD79" s="539"/>
      <c r="ICE79" s="539"/>
      <c r="ICF79" s="539"/>
      <c r="ICG79" s="539"/>
      <c r="ICH79" s="539"/>
      <c r="ICI79" s="539"/>
      <c r="ICJ79" s="539"/>
      <c r="ICK79" s="539"/>
      <c r="ICL79" s="539"/>
      <c r="ICM79" s="539"/>
      <c r="ICN79" s="539"/>
      <c r="ICO79" s="539"/>
      <c r="ICP79" s="539"/>
      <c r="ICQ79" s="539"/>
      <c r="ICR79" s="539"/>
      <c r="ICS79" s="539"/>
      <c r="ICT79" s="539"/>
      <c r="ICU79" s="539"/>
      <c r="ICV79" s="539"/>
      <c r="ICW79" s="539"/>
      <c r="ICX79" s="539"/>
      <c r="ICY79" s="539"/>
      <c r="ICZ79" s="539"/>
      <c r="IDA79" s="539"/>
      <c r="IDB79" s="539"/>
      <c r="IDC79" s="539"/>
      <c r="IDD79" s="539"/>
      <c r="IDE79" s="539"/>
      <c r="IDF79" s="539"/>
      <c r="IDG79" s="539"/>
      <c r="IDH79" s="539"/>
      <c r="IDI79" s="539"/>
      <c r="IDJ79" s="539"/>
      <c r="IDK79" s="539"/>
      <c r="IDL79" s="539"/>
      <c r="IDM79" s="539"/>
      <c r="IDN79" s="539"/>
      <c r="IDO79" s="539"/>
      <c r="IDP79" s="539"/>
      <c r="IDQ79" s="539"/>
      <c r="IDR79" s="539"/>
      <c r="IDS79" s="539"/>
      <c r="IDT79" s="539"/>
      <c r="IDU79" s="539"/>
      <c r="IDV79" s="539"/>
      <c r="IDW79" s="539"/>
      <c r="IDX79" s="539"/>
      <c r="IDY79" s="539"/>
      <c r="IDZ79" s="539"/>
      <c r="IEA79" s="539"/>
      <c r="IEB79" s="539"/>
      <c r="IEC79" s="539"/>
      <c r="IED79" s="539"/>
      <c r="IEE79" s="539"/>
      <c r="IEF79" s="539"/>
      <c r="IEG79" s="539"/>
      <c r="IEH79" s="539"/>
      <c r="IEI79" s="539"/>
      <c r="IEJ79" s="539"/>
      <c r="IEK79" s="539"/>
      <c r="IEL79" s="539"/>
      <c r="IEM79" s="539"/>
      <c r="IEN79" s="539"/>
      <c r="IEO79" s="539"/>
      <c r="IEP79" s="539"/>
      <c r="IEQ79" s="539"/>
      <c r="IER79" s="539"/>
      <c r="IES79" s="539"/>
      <c r="IET79" s="539"/>
      <c r="IEU79" s="539"/>
      <c r="IEV79" s="539"/>
      <c r="IEW79" s="539"/>
      <c r="IEX79" s="539"/>
      <c r="IEY79" s="539"/>
      <c r="IEZ79" s="539"/>
      <c r="IFA79" s="539"/>
      <c r="IFB79" s="539"/>
      <c r="IFC79" s="539"/>
      <c r="IFD79" s="539"/>
      <c r="IFE79" s="539"/>
      <c r="IFF79" s="539"/>
      <c r="IFG79" s="539"/>
      <c r="IFH79" s="539"/>
      <c r="IFI79" s="539"/>
      <c r="IFJ79" s="539"/>
      <c r="IFK79" s="539"/>
      <c r="IFL79" s="539"/>
      <c r="IFM79" s="539"/>
      <c r="IFN79" s="539"/>
      <c r="IFO79" s="539"/>
      <c r="IFP79" s="539"/>
      <c r="IFQ79" s="539"/>
      <c r="IFR79" s="539"/>
      <c r="IFS79" s="539"/>
      <c r="IFT79" s="539"/>
      <c r="IFU79" s="539"/>
      <c r="IFV79" s="539"/>
      <c r="IFW79" s="539"/>
      <c r="IFX79" s="539"/>
      <c r="IFY79" s="539"/>
      <c r="IFZ79" s="539"/>
      <c r="IGA79" s="539"/>
      <c r="IGB79" s="539"/>
      <c r="IGC79" s="539"/>
      <c r="IGD79" s="539"/>
      <c r="IGE79" s="539"/>
      <c r="IGF79" s="539"/>
      <c r="IGG79" s="539"/>
      <c r="IGH79" s="539"/>
      <c r="IGI79" s="539"/>
      <c r="IGJ79" s="539"/>
      <c r="IGK79" s="539"/>
      <c r="IGL79" s="539"/>
      <c r="IGM79" s="539"/>
      <c r="IGN79" s="539"/>
      <c r="IGO79" s="539"/>
      <c r="IGP79" s="539"/>
      <c r="IGQ79" s="539"/>
      <c r="IGR79" s="539"/>
      <c r="IGS79" s="539"/>
      <c r="IGT79" s="539"/>
      <c r="IGU79" s="539"/>
      <c r="IGV79" s="539"/>
      <c r="IGW79" s="539"/>
      <c r="IGX79" s="539"/>
      <c r="IGY79" s="539"/>
      <c r="IGZ79" s="539"/>
      <c r="IHA79" s="539"/>
      <c r="IHB79" s="539"/>
      <c r="IHC79" s="539"/>
      <c r="IHD79" s="539"/>
      <c r="IHE79" s="539"/>
      <c r="IHF79" s="539"/>
      <c r="IHG79" s="539"/>
      <c r="IHH79" s="539"/>
      <c r="IHI79" s="539"/>
      <c r="IHJ79" s="539"/>
      <c r="IHK79" s="539"/>
      <c r="IHL79" s="539"/>
      <c r="IHM79" s="539"/>
      <c r="IHN79" s="539"/>
      <c r="IHO79" s="539"/>
      <c r="IHP79" s="539"/>
      <c r="IHQ79" s="539"/>
      <c r="IHR79" s="539"/>
      <c r="IHS79" s="539"/>
      <c r="IHT79" s="539"/>
      <c r="IHU79" s="539"/>
      <c r="IHV79" s="539"/>
      <c r="IHW79" s="539"/>
      <c r="IHX79" s="539"/>
      <c r="IHY79" s="539"/>
      <c r="IHZ79" s="539"/>
      <c r="IIA79" s="539"/>
      <c r="IIB79" s="539"/>
      <c r="IIC79" s="539"/>
      <c r="IID79" s="539"/>
      <c r="IIE79" s="539"/>
      <c r="IIF79" s="539"/>
      <c r="IIG79" s="539"/>
      <c r="IIH79" s="539"/>
      <c r="III79" s="539"/>
      <c r="IIJ79" s="539"/>
      <c r="IIK79" s="539"/>
      <c r="IIL79" s="539"/>
      <c r="IIM79" s="539"/>
      <c r="IIN79" s="539"/>
      <c r="IIO79" s="539"/>
      <c r="IIP79" s="539"/>
      <c r="IIQ79" s="539"/>
      <c r="IIR79" s="539"/>
      <c r="IIS79" s="539"/>
      <c r="IIT79" s="539"/>
      <c r="IIU79" s="539"/>
      <c r="IIV79" s="539"/>
      <c r="IIW79" s="539"/>
      <c r="IIX79" s="539"/>
      <c r="IIY79" s="539"/>
      <c r="IIZ79" s="539"/>
      <c r="IJA79" s="539"/>
      <c r="IJB79" s="539"/>
      <c r="IJC79" s="539"/>
      <c r="IJD79" s="539"/>
      <c r="IJE79" s="539"/>
      <c r="IJF79" s="539"/>
      <c r="IJG79" s="539"/>
      <c r="IJH79" s="539"/>
      <c r="IJI79" s="539"/>
      <c r="IJJ79" s="539"/>
      <c r="IJK79" s="539"/>
      <c r="IJL79" s="539"/>
      <c r="IJM79" s="539"/>
      <c r="IJN79" s="539"/>
      <c r="IJO79" s="539"/>
      <c r="IJP79" s="539"/>
      <c r="IJQ79" s="539"/>
      <c r="IJR79" s="539"/>
      <c r="IJS79" s="539"/>
      <c r="IJT79" s="539"/>
      <c r="IJU79" s="539"/>
      <c r="IJV79" s="539"/>
      <c r="IJW79" s="539"/>
      <c r="IJX79" s="539"/>
      <c r="IJY79" s="539"/>
      <c r="IJZ79" s="539"/>
      <c r="IKA79" s="539"/>
      <c r="IKB79" s="539"/>
      <c r="IKC79" s="539"/>
      <c r="IKD79" s="539"/>
      <c r="IKE79" s="539"/>
      <c r="IKF79" s="539"/>
      <c r="IKG79" s="539"/>
      <c r="IKH79" s="539"/>
      <c r="IKI79" s="539"/>
      <c r="IKJ79" s="539"/>
      <c r="IKK79" s="539"/>
      <c r="IKL79" s="539"/>
      <c r="IKM79" s="539"/>
      <c r="IKN79" s="539"/>
      <c r="IKO79" s="539"/>
      <c r="IKP79" s="539"/>
      <c r="IKQ79" s="539"/>
      <c r="IKR79" s="539"/>
      <c r="IKS79" s="539"/>
      <c r="IKT79" s="539"/>
      <c r="IKU79" s="539"/>
      <c r="IKV79" s="539"/>
      <c r="IKW79" s="539"/>
      <c r="IKX79" s="539"/>
      <c r="IKY79" s="539"/>
      <c r="IKZ79" s="539"/>
      <c r="ILA79" s="539"/>
      <c r="ILB79" s="539"/>
      <c r="ILC79" s="539"/>
      <c r="ILD79" s="539"/>
      <c r="ILE79" s="539"/>
      <c r="ILF79" s="539"/>
      <c r="ILG79" s="539"/>
      <c r="ILH79" s="539"/>
      <c r="ILI79" s="539"/>
      <c r="ILJ79" s="539"/>
      <c r="ILK79" s="539"/>
      <c r="ILL79" s="539"/>
      <c r="ILM79" s="539"/>
      <c r="ILN79" s="539"/>
      <c r="ILO79" s="539"/>
      <c r="ILP79" s="539"/>
      <c r="ILQ79" s="539"/>
      <c r="ILR79" s="539"/>
      <c r="ILS79" s="539"/>
      <c r="ILT79" s="539"/>
      <c r="ILU79" s="539"/>
      <c r="ILV79" s="539"/>
      <c r="ILW79" s="539"/>
      <c r="ILX79" s="539"/>
      <c r="ILY79" s="539"/>
      <c r="ILZ79" s="539"/>
      <c r="IMA79" s="539"/>
      <c r="IMB79" s="539"/>
      <c r="IMC79" s="539"/>
      <c r="IMD79" s="539"/>
      <c r="IME79" s="539"/>
      <c r="IMF79" s="539"/>
      <c r="IMG79" s="539"/>
      <c r="IMH79" s="539"/>
      <c r="IMI79" s="539"/>
      <c r="IMJ79" s="539"/>
      <c r="IMK79" s="539"/>
      <c r="IML79" s="539"/>
      <c r="IMM79" s="539"/>
      <c r="IMN79" s="539"/>
      <c r="IMO79" s="539"/>
      <c r="IMP79" s="539"/>
      <c r="IMQ79" s="539"/>
      <c r="IMR79" s="539"/>
      <c r="IMS79" s="539"/>
      <c r="IMT79" s="539"/>
      <c r="IMU79" s="539"/>
      <c r="IMV79" s="539"/>
      <c r="IMW79" s="539"/>
      <c r="IMX79" s="539"/>
      <c r="IMY79" s="539"/>
      <c r="IMZ79" s="539"/>
      <c r="INA79" s="539"/>
      <c r="INB79" s="539"/>
      <c r="INC79" s="539"/>
      <c r="IND79" s="539"/>
      <c r="INE79" s="539"/>
      <c r="INF79" s="539"/>
      <c r="ING79" s="539"/>
      <c r="INH79" s="539"/>
      <c r="INI79" s="539"/>
      <c r="INJ79" s="539"/>
      <c r="INK79" s="539"/>
      <c r="INL79" s="539"/>
      <c r="INM79" s="539"/>
      <c r="INN79" s="539"/>
      <c r="INO79" s="539"/>
      <c r="INP79" s="539"/>
      <c r="INQ79" s="539"/>
      <c r="INR79" s="539"/>
      <c r="INS79" s="539"/>
      <c r="INT79" s="539"/>
      <c r="INU79" s="539"/>
      <c r="INV79" s="539"/>
      <c r="INW79" s="539"/>
      <c r="INX79" s="539"/>
      <c r="INY79" s="539"/>
      <c r="INZ79" s="539"/>
      <c r="IOA79" s="539"/>
      <c r="IOB79" s="539"/>
      <c r="IOC79" s="539"/>
      <c r="IOD79" s="539"/>
      <c r="IOE79" s="539"/>
      <c r="IOF79" s="539"/>
      <c r="IOG79" s="539"/>
      <c r="IOH79" s="539"/>
      <c r="IOI79" s="539"/>
      <c r="IOJ79" s="539"/>
      <c r="IOK79" s="539"/>
      <c r="IOL79" s="539"/>
      <c r="IOM79" s="539"/>
      <c r="ION79" s="539"/>
      <c r="IOO79" s="539"/>
      <c r="IOP79" s="539"/>
      <c r="IOQ79" s="539"/>
      <c r="IOR79" s="539"/>
      <c r="IOS79" s="539"/>
      <c r="IOT79" s="539"/>
      <c r="IOU79" s="539"/>
      <c r="IOV79" s="539"/>
      <c r="IOW79" s="539"/>
      <c r="IOX79" s="539"/>
      <c r="IOY79" s="539"/>
      <c r="IOZ79" s="539"/>
      <c r="IPA79" s="539"/>
      <c r="IPB79" s="539"/>
      <c r="IPC79" s="539"/>
      <c r="IPD79" s="539"/>
      <c r="IPE79" s="539"/>
      <c r="IPF79" s="539"/>
      <c r="IPG79" s="539"/>
      <c r="IPH79" s="539"/>
      <c r="IPI79" s="539"/>
      <c r="IPJ79" s="539"/>
      <c r="IPK79" s="539"/>
      <c r="IPL79" s="539"/>
      <c r="IPM79" s="539"/>
      <c r="IPN79" s="539"/>
      <c r="IPO79" s="539"/>
      <c r="IPP79" s="539"/>
      <c r="IPQ79" s="539"/>
      <c r="IPR79" s="539"/>
      <c r="IPS79" s="539"/>
      <c r="IPT79" s="539"/>
      <c r="IPU79" s="539"/>
      <c r="IPV79" s="539"/>
      <c r="IPW79" s="539"/>
      <c r="IPX79" s="539"/>
      <c r="IPY79" s="539"/>
      <c r="IPZ79" s="539"/>
      <c r="IQA79" s="539"/>
      <c r="IQB79" s="539"/>
      <c r="IQC79" s="539"/>
      <c r="IQD79" s="539"/>
      <c r="IQE79" s="539"/>
      <c r="IQF79" s="539"/>
      <c r="IQG79" s="539"/>
      <c r="IQH79" s="539"/>
      <c r="IQI79" s="539"/>
      <c r="IQJ79" s="539"/>
      <c r="IQK79" s="539"/>
      <c r="IQL79" s="539"/>
      <c r="IQM79" s="539"/>
      <c r="IQN79" s="539"/>
      <c r="IQO79" s="539"/>
      <c r="IQP79" s="539"/>
      <c r="IQQ79" s="539"/>
      <c r="IQR79" s="539"/>
      <c r="IQS79" s="539"/>
      <c r="IQT79" s="539"/>
      <c r="IQU79" s="539"/>
      <c r="IQV79" s="539"/>
      <c r="IQW79" s="539"/>
      <c r="IQX79" s="539"/>
      <c r="IQY79" s="539"/>
      <c r="IQZ79" s="539"/>
      <c r="IRA79" s="539"/>
      <c r="IRB79" s="539"/>
      <c r="IRC79" s="539"/>
      <c r="IRD79" s="539"/>
      <c r="IRE79" s="539"/>
      <c r="IRF79" s="539"/>
      <c r="IRG79" s="539"/>
      <c r="IRH79" s="539"/>
      <c r="IRI79" s="539"/>
      <c r="IRJ79" s="539"/>
      <c r="IRK79" s="539"/>
      <c r="IRL79" s="539"/>
      <c r="IRM79" s="539"/>
      <c r="IRN79" s="539"/>
      <c r="IRO79" s="539"/>
      <c r="IRP79" s="539"/>
      <c r="IRQ79" s="539"/>
      <c r="IRR79" s="539"/>
      <c r="IRS79" s="539"/>
      <c r="IRT79" s="539"/>
      <c r="IRU79" s="539"/>
      <c r="IRV79" s="539"/>
      <c r="IRW79" s="539"/>
      <c r="IRX79" s="539"/>
      <c r="IRY79" s="539"/>
      <c r="IRZ79" s="539"/>
      <c r="ISA79" s="539"/>
      <c r="ISB79" s="539"/>
      <c r="ISC79" s="539"/>
      <c r="ISD79" s="539"/>
      <c r="ISE79" s="539"/>
      <c r="ISF79" s="539"/>
      <c r="ISG79" s="539"/>
      <c r="ISH79" s="539"/>
      <c r="ISI79" s="539"/>
      <c r="ISJ79" s="539"/>
      <c r="ISK79" s="539"/>
      <c r="ISL79" s="539"/>
      <c r="ISM79" s="539"/>
      <c r="ISN79" s="539"/>
      <c r="ISO79" s="539"/>
      <c r="ISP79" s="539"/>
      <c r="ISQ79" s="539"/>
      <c r="ISR79" s="539"/>
      <c r="ISS79" s="539"/>
      <c r="IST79" s="539"/>
      <c r="ISU79" s="539"/>
      <c r="ISV79" s="539"/>
      <c r="ISW79" s="539"/>
      <c r="ISX79" s="539"/>
      <c r="ISY79" s="539"/>
      <c r="ISZ79" s="539"/>
      <c r="ITA79" s="539"/>
      <c r="ITB79" s="539"/>
      <c r="ITC79" s="539"/>
      <c r="ITD79" s="539"/>
      <c r="ITE79" s="539"/>
      <c r="ITF79" s="539"/>
      <c r="ITG79" s="539"/>
      <c r="ITH79" s="539"/>
      <c r="ITI79" s="539"/>
      <c r="ITJ79" s="539"/>
      <c r="ITK79" s="539"/>
      <c r="ITL79" s="539"/>
      <c r="ITM79" s="539"/>
      <c r="ITN79" s="539"/>
      <c r="ITO79" s="539"/>
      <c r="ITP79" s="539"/>
      <c r="ITQ79" s="539"/>
      <c r="ITR79" s="539"/>
      <c r="ITS79" s="539"/>
      <c r="ITT79" s="539"/>
      <c r="ITU79" s="539"/>
      <c r="ITV79" s="539"/>
      <c r="ITW79" s="539"/>
      <c r="ITX79" s="539"/>
      <c r="ITY79" s="539"/>
      <c r="ITZ79" s="539"/>
      <c r="IUA79" s="539"/>
      <c r="IUB79" s="539"/>
      <c r="IUC79" s="539"/>
      <c r="IUD79" s="539"/>
      <c r="IUE79" s="539"/>
      <c r="IUF79" s="539"/>
      <c r="IUG79" s="539"/>
      <c r="IUH79" s="539"/>
      <c r="IUI79" s="539"/>
      <c r="IUJ79" s="539"/>
      <c r="IUK79" s="539"/>
      <c r="IUL79" s="539"/>
      <c r="IUM79" s="539"/>
      <c r="IUN79" s="539"/>
      <c r="IUO79" s="539"/>
      <c r="IUP79" s="539"/>
      <c r="IUQ79" s="539"/>
      <c r="IUR79" s="539"/>
      <c r="IUS79" s="539"/>
      <c r="IUT79" s="539"/>
      <c r="IUU79" s="539"/>
      <c r="IUV79" s="539"/>
      <c r="IUW79" s="539"/>
      <c r="IUX79" s="539"/>
      <c r="IUY79" s="539"/>
      <c r="IUZ79" s="539"/>
      <c r="IVA79" s="539"/>
      <c r="IVB79" s="539"/>
      <c r="IVC79" s="539"/>
      <c r="IVD79" s="539"/>
      <c r="IVE79" s="539"/>
      <c r="IVF79" s="539"/>
      <c r="IVG79" s="539"/>
      <c r="IVH79" s="539"/>
      <c r="IVI79" s="539"/>
      <c r="IVJ79" s="539"/>
      <c r="IVK79" s="539"/>
      <c r="IVL79" s="539"/>
      <c r="IVM79" s="539"/>
      <c r="IVN79" s="539"/>
      <c r="IVO79" s="539"/>
      <c r="IVP79" s="539"/>
      <c r="IVQ79" s="539"/>
      <c r="IVR79" s="539"/>
      <c r="IVS79" s="539"/>
      <c r="IVT79" s="539"/>
      <c r="IVU79" s="539"/>
      <c r="IVV79" s="539"/>
      <c r="IVW79" s="539"/>
      <c r="IVX79" s="539"/>
      <c r="IVY79" s="539"/>
      <c r="IVZ79" s="539"/>
      <c r="IWA79" s="539"/>
      <c r="IWB79" s="539"/>
      <c r="IWC79" s="539"/>
      <c r="IWD79" s="539"/>
      <c r="IWE79" s="539"/>
      <c r="IWF79" s="539"/>
      <c r="IWG79" s="539"/>
      <c r="IWH79" s="539"/>
      <c r="IWI79" s="539"/>
      <c r="IWJ79" s="539"/>
      <c r="IWK79" s="539"/>
      <c r="IWL79" s="539"/>
      <c r="IWM79" s="539"/>
      <c r="IWN79" s="539"/>
      <c r="IWO79" s="539"/>
      <c r="IWP79" s="539"/>
      <c r="IWQ79" s="539"/>
      <c r="IWR79" s="539"/>
      <c r="IWS79" s="539"/>
      <c r="IWT79" s="539"/>
      <c r="IWU79" s="539"/>
      <c r="IWV79" s="539"/>
      <c r="IWW79" s="539"/>
      <c r="IWX79" s="539"/>
      <c r="IWY79" s="539"/>
      <c r="IWZ79" s="539"/>
      <c r="IXA79" s="539"/>
      <c r="IXB79" s="539"/>
      <c r="IXC79" s="539"/>
      <c r="IXD79" s="539"/>
      <c r="IXE79" s="539"/>
      <c r="IXF79" s="539"/>
      <c r="IXG79" s="539"/>
      <c r="IXH79" s="539"/>
      <c r="IXI79" s="539"/>
      <c r="IXJ79" s="539"/>
      <c r="IXK79" s="539"/>
      <c r="IXL79" s="539"/>
      <c r="IXM79" s="539"/>
      <c r="IXN79" s="539"/>
      <c r="IXO79" s="539"/>
      <c r="IXP79" s="539"/>
      <c r="IXQ79" s="539"/>
      <c r="IXR79" s="539"/>
      <c r="IXS79" s="539"/>
      <c r="IXT79" s="539"/>
      <c r="IXU79" s="539"/>
      <c r="IXV79" s="539"/>
      <c r="IXW79" s="539"/>
      <c r="IXX79" s="539"/>
      <c r="IXY79" s="539"/>
      <c r="IXZ79" s="539"/>
      <c r="IYA79" s="539"/>
      <c r="IYB79" s="539"/>
      <c r="IYC79" s="539"/>
      <c r="IYD79" s="539"/>
      <c r="IYE79" s="539"/>
      <c r="IYF79" s="539"/>
      <c r="IYG79" s="539"/>
      <c r="IYH79" s="539"/>
      <c r="IYI79" s="539"/>
      <c r="IYJ79" s="539"/>
      <c r="IYK79" s="539"/>
      <c r="IYL79" s="539"/>
      <c r="IYM79" s="539"/>
      <c r="IYN79" s="539"/>
      <c r="IYO79" s="539"/>
      <c r="IYP79" s="539"/>
      <c r="IYQ79" s="539"/>
      <c r="IYR79" s="539"/>
      <c r="IYS79" s="539"/>
      <c r="IYT79" s="539"/>
      <c r="IYU79" s="539"/>
      <c r="IYV79" s="539"/>
      <c r="IYW79" s="539"/>
      <c r="IYX79" s="539"/>
      <c r="IYY79" s="539"/>
      <c r="IYZ79" s="539"/>
      <c r="IZA79" s="539"/>
      <c r="IZB79" s="539"/>
      <c r="IZC79" s="539"/>
      <c r="IZD79" s="539"/>
      <c r="IZE79" s="539"/>
      <c r="IZF79" s="539"/>
      <c r="IZG79" s="539"/>
      <c r="IZH79" s="539"/>
      <c r="IZI79" s="539"/>
      <c r="IZJ79" s="539"/>
      <c r="IZK79" s="539"/>
      <c r="IZL79" s="539"/>
      <c r="IZM79" s="539"/>
      <c r="IZN79" s="539"/>
      <c r="IZO79" s="539"/>
      <c r="IZP79" s="539"/>
      <c r="IZQ79" s="539"/>
      <c r="IZR79" s="539"/>
      <c r="IZS79" s="539"/>
      <c r="IZT79" s="539"/>
      <c r="IZU79" s="539"/>
      <c r="IZV79" s="539"/>
      <c r="IZW79" s="539"/>
      <c r="IZX79" s="539"/>
      <c r="IZY79" s="539"/>
      <c r="IZZ79" s="539"/>
      <c r="JAA79" s="539"/>
      <c r="JAB79" s="539"/>
      <c r="JAC79" s="539"/>
      <c r="JAD79" s="539"/>
      <c r="JAE79" s="539"/>
      <c r="JAF79" s="539"/>
      <c r="JAG79" s="539"/>
      <c r="JAH79" s="539"/>
      <c r="JAI79" s="539"/>
      <c r="JAJ79" s="539"/>
      <c r="JAK79" s="539"/>
      <c r="JAL79" s="539"/>
      <c r="JAM79" s="539"/>
      <c r="JAN79" s="539"/>
      <c r="JAO79" s="539"/>
      <c r="JAP79" s="539"/>
      <c r="JAQ79" s="539"/>
      <c r="JAR79" s="539"/>
      <c r="JAS79" s="539"/>
      <c r="JAT79" s="539"/>
      <c r="JAU79" s="539"/>
      <c r="JAV79" s="539"/>
      <c r="JAW79" s="539"/>
      <c r="JAX79" s="539"/>
      <c r="JAY79" s="539"/>
      <c r="JAZ79" s="539"/>
      <c r="JBA79" s="539"/>
      <c r="JBB79" s="539"/>
      <c r="JBC79" s="539"/>
      <c r="JBD79" s="539"/>
      <c r="JBE79" s="539"/>
      <c r="JBF79" s="539"/>
      <c r="JBG79" s="539"/>
      <c r="JBH79" s="539"/>
      <c r="JBI79" s="539"/>
      <c r="JBJ79" s="539"/>
      <c r="JBK79" s="539"/>
      <c r="JBL79" s="539"/>
      <c r="JBM79" s="539"/>
      <c r="JBN79" s="539"/>
      <c r="JBO79" s="539"/>
      <c r="JBP79" s="539"/>
      <c r="JBQ79" s="539"/>
      <c r="JBR79" s="539"/>
      <c r="JBS79" s="539"/>
      <c r="JBT79" s="539"/>
      <c r="JBU79" s="539"/>
      <c r="JBV79" s="539"/>
      <c r="JBW79" s="539"/>
      <c r="JBX79" s="539"/>
      <c r="JBY79" s="539"/>
      <c r="JBZ79" s="539"/>
      <c r="JCA79" s="539"/>
      <c r="JCB79" s="539"/>
      <c r="JCC79" s="539"/>
      <c r="JCD79" s="539"/>
      <c r="JCE79" s="539"/>
      <c r="JCF79" s="539"/>
      <c r="JCG79" s="539"/>
      <c r="JCH79" s="539"/>
      <c r="JCI79" s="539"/>
      <c r="JCJ79" s="539"/>
      <c r="JCK79" s="539"/>
      <c r="JCL79" s="539"/>
      <c r="JCM79" s="539"/>
      <c r="JCN79" s="539"/>
      <c r="JCO79" s="539"/>
      <c r="JCP79" s="539"/>
      <c r="JCQ79" s="539"/>
      <c r="JCR79" s="539"/>
      <c r="JCS79" s="539"/>
      <c r="JCT79" s="539"/>
      <c r="JCU79" s="539"/>
      <c r="JCV79" s="539"/>
      <c r="JCW79" s="539"/>
      <c r="JCX79" s="539"/>
      <c r="JCY79" s="539"/>
      <c r="JCZ79" s="539"/>
      <c r="JDA79" s="539"/>
      <c r="JDB79" s="539"/>
      <c r="JDC79" s="539"/>
      <c r="JDD79" s="539"/>
      <c r="JDE79" s="539"/>
      <c r="JDF79" s="539"/>
      <c r="JDG79" s="539"/>
      <c r="JDH79" s="539"/>
      <c r="JDI79" s="539"/>
      <c r="JDJ79" s="539"/>
      <c r="JDK79" s="539"/>
      <c r="JDL79" s="539"/>
      <c r="JDM79" s="539"/>
      <c r="JDN79" s="539"/>
      <c r="JDO79" s="539"/>
      <c r="JDP79" s="539"/>
      <c r="JDQ79" s="539"/>
      <c r="JDR79" s="539"/>
      <c r="JDS79" s="539"/>
      <c r="JDT79" s="539"/>
      <c r="JDU79" s="539"/>
      <c r="JDV79" s="539"/>
      <c r="JDW79" s="539"/>
      <c r="JDX79" s="539"/>
      <c r="JDY79" s="539"/>
      <c r="JDZ79" s="539"/>
      <c r="JEA79" s="539"/>
      <c r="JEB79" s="539"/>
      <c r="JEC79" s="539"/>
      <c r="JED79" s="539"/>
      <c r="JEE79" s="539"/>
      <c r="JEF79" s="539"/>
      <c r="JEG79" s="539"/>
      <c r="JEH79" s="539"/>
      <c r="JEI79" s="539"/>
      <c r="JEJ79" s="539"/>
      <c r="JEK79" s="539"/>
      <c r="JEL79" s="539"/>
      <c r="JEM79" s="539"/>
      <c r="JEN79" s="539"/>
      <c r="JEO79" s="539"/>
      <c r="JEP79" s="539"/>
      <c r="JEQ79" s="539"/>
      <c r="JER79" s="539"/>
      <c r="JES79" s="539"/>
      <c r="JET79" s="539"/>
      <c r="JEU79" s="539"/>
      <c r="JEV79" s="539"/>
      <c r="JEW79" s="539"/>
      <c r="JEX79" s="539"/>
      <c r="JEY79" s="539"/>
      <c r="JEZ79" s="539"/>
      <c r="JFA79" s="539"/>
      <c r="JFB79" s="539"/>
      <c r="JFC79" s="539"/>
      <c r="JFD79" s="539"/>
      <c r="JFE79" s="539"/>
      <c r="JFF79" s="539"/>
      <c r="JFG79" s="539"/>
      <c r="JFH79" s="539"/>
      <c r="JFI79" s="539"/>
      <c r="JFJ79" s="539"/>
      <c r="JFK79" s="539"/>
      <c r="JFL79" s="539"/>
      <c r="JFM79" s="539"/>
      <c r="JFN79" s="539"/>
      <c r="JFO79" s="539"/>
      <c r="JFP79" s="539"/>
      <c r="JFQ79" s="539"/>
      <c r="JFR79" s="539"/>
      <c r="JFS79" s="539"/>
      <c r="JFT79" s="539"/>
      <c r="JFU79" s="539"/>
      <c r="JFV79" s="539"/>
      <c r="JFW79" s="539"/>
      <c r="JFX79" s="539"/>
      <c r="JFY79" s="539"/>
      <c r="JFZ79" s="539"/>
      <c r="JGA79" s="539"/>
      <c r="JGB79" s="539"/>
      <c r="JGC79" s="539"/>
      <c r="JGD79" s="539"/>
      <c r="JGE79" s="539"/>
      <c r="JGF79" s="539"/>
      <c r="JGG79" s="539"/>
      <c r="JGH79" s="539"/>
      <c r="JGI79" s="539"/>
      <c r="JGJ79" s="539"/>
      <c r="JGK79" s="539"/>
      <c r="JGL79" s="539"/>
      <c r="JGM79" s="539"/>
      <c r="JGN79" s="539"/>
      <c r="JGO79" s="539"/>
      <c r="JGP79" s="539"/>
      <c r="JGQ79" s="539"/>
      <c r="JGR79" s="539"/>
      <c r="JGS79" s="539"/>
      <c r="JGT79" s="539"/>
      <c r="JGU79" s="539"/>
      <c r="JGV79" s="539"/>
      <c r="JGW79" s="539"/>
      <c r="JGX79" s="539"/>
      <c r="JGY79" s="539"/>
      <c r="JGZ79" s="539"/>
      <c r="JHA79" s="539"/>
      <c r="JHB79" s="539"/>
      <c r="JHC79" s="539"/>
      <c r="JHD79" s="539"/>
      <c r="JHE79" s="539"/>
      <c r="JHF79" s="539"/>
      <c r="JHG79" s="539"/>
      <c r="JHH79" s="539"/>
      <c r="JHI79" s="539"/>
      <c r="JHJ79" s="539"/>
      <c r="JHK79" s="539"/>
      <c r="JHL79" s="539"/>
      <c r="JHM79" s="539"/>
      <c r="JHN79" s="539"/>
      <c r="JHO79" s="539"/>
      <c r="JHP79" s="539"/>
      <c r="JHQ79" s="539"/>
      <c r="JHR79" s="539"/>
      <c r="JHS79" s="539"/>
      <c r="JHT79" s="539"/>
      <c r="JHU79" s="539"/>
      <c r="JHV79" s="539"/>
      <c r="JHW79" s="539"/>
      <c r="JHX79" s="539"/>
      <c r="JHY79" s="539"/>
      <c r="JHZ79" s="539"/>
      <c r="JIA79" s="539"/>
      <c r="JIB79" s="539"/>
      <c r="JIC79" s="539"/>
      <c r="JID79" s="539"/>
      <c r="JIE79" s="539"/>
      <c r="JIF79" s="539"/>
      <c r="JIG79" s="539"/>
      <c r="JIH79" s="539"/>
      <c r="JII79" s="539"/>
      <c r="JIJ79" s="539"/>
      <c r="JIK79" s="539"/>
      <c r="JIL79" s="539"/>
      <c r="JIM79" s="539"/>
      <c r="JIN79" s="539"/>
      <c r="JIO79" s="539"/>
      <c r="JIP79" s="539"/>
      <c r="JIQ79" s="539"/>
      <c r="JIR79" s="539"/>
      <c r="JIS79" s="539"/>
      <c r="JIT79" s="539"/>
      <c r="JIU79" s="539"/>
      <c r="JIV79" s="539"/>
      <c r="JIW79" s="539"/>
      <c r="JIX79" s="539"/>
      <c r="JIY79" s="539"/>
      <c r="JIZ79" s="539"/>
      <c r="JJA79" s="539"/>
      <c r="JJB79" s="539"/>
      <c r="JJC79" s="539"/>
      <c r="JJD79" s="539"/>
      <c r="JJE79" s="539"/>
      <c r="JJF79" s="539"/>
      <c r="JJG79" s="539"/>
      <c r="JJH79" s="539"/>
      <c r="JJI79" s="539"/>
      <c r="JJJ79" s="539"/>
      <c r="JJK79" s="539"/>
      <c r="JJL79" s="539"/>
      <c r="JJM79" s="539"/>
      <c r="JJN79" s="539"/>
      <c r="JJO79" s="539"/>
      <c r="JJP79" s="539"/>
      <c r="JJQ79" s="539"/>
      <c r="JJR79" s="539"/>
      <c r="JJS79" s="539"/>
      <c r="JJT79" s="539"/>
      <c r="JJU79" s="539"/>
      <c r="JJV79" s="539"/>
      <c r="JJW79" s="539"/>
      <c r="JJX79" s="539"/>
      <c r="JJY79" s="539"/>
      <c r="JJZ79" s="539"/>
      <c r="JKA79" s="539"/>
      <c r="JKB79" s="539"/>
      <c r="JKC79" s="539"/>
      <c r="JKD79" s="539"/>
      <c r="JKE79" s="539"/>
      <c r="JKF79" s="539"/>
      <c r="JKG79" s="539"/>
      <c r="JKH79" s="539"/>
      <c r="JKI79" s="539"/>
      <c r="JKJ79" s="539"/>
      <c r="JKK79" s="539"/>
      <c r="JKL79" s="539"/>
      <c r="JKM79" s="539"/>
      <c r="JKN79" s="539"/>
      <c r="JKO79" s="539"/>
      <c r="JKP79" s="539"/>
      <c r="JKQ79" s="539"/>
      <c r="JKR79" s="539"/>
      <c r="JKS79" s="539"/>
      <c r="JKT79" s="539"/>
      <c r="JKU79" s="539"/>
      <c r="JKV79" s="539"/>
      <c r="JKW79" s="539"/>
      <c r="JKX79" s="539"/>
      <c r="JKY79" s="539"/>
      <c r="JKZ79" s="539"/>
      <c r="JLA79" s="539"/>
      <c r="JLB79" s="539"/>
      <c r="JLC79" s="539"/>
      <c r="JLD79" s="539"/>
      <c r="JLE79" s="539"/>
      <c r="JLF79" s="539"/>
      <c r="JLG79" s="539"/>
      <c r="JLH79" s="539"/>
      <c r="JLI79" s="539"/>
      <c r="JLJ79" s="539"/>
      <c r="JLK79" s="539"/>
      <c r="JLL79" s="539"/>
      <c r="JLM79" s="539"/>
      <c r="JLN79" s="539"/>
      <c r="JLO79" s="539"/>
      <c r="JLP79" s="539"/>
      <c r="JLQ79" s="539"/>
      <c r="JLR79" s="539"/>
      <c r="JLS79" s="539"/>
      <c r="JLT79" s="539"/>
      <c r="JLU79" s="539"/>
      <c r="JLV79" s="539"/>
      <c r="JLW79" s="539"/>
      <c r="JLX79" s="539"/>
      <c r="JLY79" s="539"/>
      <c r="JLZ79" s="539"/>
      <c r="JMA79" s="539"/>
      <c r="JMB79" s="539"/>
      <c r="JMC79" s="539"/>
      <c r="JMD79" s="539"/>
      <c r="JME79" s="539"/>
      <c r="JMF79" s="539"/>
      <c r="JMG79" s="539"/>
      <c r="JMH79" s="539"/>
      <c r="JMI79" s="539"/>
      <c r="JMJ79" s="539"/>
      <c r="JMK79" s="539"/>
      <c r="JML79" s="539"/>
      <c r="JMM79" s="539"/>
      <c r="JMN79" s="539"/>
      <c r="JMO79" s="539"/>
      <c r="JMP79" s="539"/>
      <c r="JMQ79" s="539"/>
      <c r="JMR79" s="539"/>
      <c r="JMS79" s="539"/>
      <c r="JMT79" s="539"/>
      <c r="JMU79" s="539"/>
      <c r="JMV79" s="539"/>
      <c r="JMW79" s="539"/>
      <c r="JMX79" s="539"/>
      <c r="JMY79" s="539"/>
      <c r="JMZ79" s="539"/>
      <c r="JNA79" s="539"/>
      <c r="JNB79" s="539"/>
      <c r="JNC79" s="539"/>
      <c r="JND79" s="539"/>
      <c r="JNE79" s="539"/>
      <c r="JNF79" s="539"/>
      <c r="JNG79" s="539"/>
      <c r="JNH79" s="539"/>
      <c r="JNI79" s="539"/>
      <c r="JNJ79" s="539"/>
      <c r="JNK79" s="539"/>
      <c r="JNL79" s="539"/>
      <c r="JNM79" s="539"/>
      <c r="JNN79" s="539"/>
      <c r="JNO79" s="539"/>
      <c r="JNP79" s="539"/>
      <c r="JNQ79" s="539"/>
      <c r="JNR79" s="539"/>
      <c r="JNS79" s="539"/>
      <c r="JNT79" s="539"/>
      <c r="JNU79" s="539"/>
      <c r="JNV79" s="539"/>
      <c r="JNW79" s="539"/>
      <c r="JNX79" s="539"/>
      <c r="JNY79" s="539"/>
      <c r="JNZ79" s="539"/>
      <c r="JOA79" s="539"/>
      <c r="JOB79" s="539"/>
      <c r="JOC79" s="539"/>
      <c r="JOD79" s="539"/>
      <c r="JOE79" s="539"/>
      <c r="JOF79" s="539"/>
      <c r="JOG79" s="539"/>
      <c r="JOH79" s="539"/>
      <c r="JOI79" s="539"/>
      <c r="JOJ79" s="539"/>
      <c r="JOK79" s="539"/>
      <c r="JOL79" s="539"/>
      <c r="JOM79" s="539"/>
      <c r="JON79" s="539"/>
      <c r="JOO79" s="539"/>
      <c r="JOP79" s="539"/>
      <c r="JOQ79" s="539"/>
      <c r="JOR79" s="539"/>
      <c r="JOS79" s="539"/>
      <c r="JOT79" s="539"/>
      <c r="JOU79" s="539"/>
      <c r="JOV79" s="539"/>
      <c r="JOW79" s="539"/>
      <c r="JOX79" s="539"/>
      <c r="JOY79" s="539"/>
      <c r="JOZ79" s="539"/>
      <c r="JPA79" s="539"/>
      <c r="JPB79" s="539"/>
      <c r="JPC79" s="539"/>
      <c r="JPD79" s="539"/>
      <c r="JPE79" s="539"/>
      <c r="JPF79" s="539"/>
      <c r="JPG79" s="539"/>
      <c r="JPH79" s="539"/>
      <c r="JPI79" s="539"/>
      <c r="JPJ79" s="539"/>
      <c r="JPK79" s="539"/>
      <c r="JPL79" s="539"/>
      <c r="JPM79" s="539"/>
      <c r="JPN79" s="539"/>
      <c r="JPO79" s="539"/>
      <c r="JPP79" s="539"/>
      <c r="JPQ79" s="539"/>
      <c r="JPR79" s="539"/>
      <c r="JPS79" s="539"/>
      <c r="JPT79" s="539"/>
      <c r="JPU79" s="539"/>
      <c r="JPV79" s="539"/>
      <c r="JPW79" s="539"/>
      <c r="JPX79" s="539"/>
      <c r="JPY79" s="539"/>
      <c r="JPZ79" s="539"/>
      <c r="JQA79" s="539"/>
      <c r="JQB79" s="539"/>
      <c r="JQC79" s="539"/>
      <c r="JQD79" s="539"/>
      <c r="JQE79" s="539"/>
      <c r="JQF79" s="539"/>
      <c r="JQG79" s="539"/>
      <c r="JQH79" s="539"/>
      <c r="JQI79" s="539"/>
      <c r="JQJ79" s="539"/>
      <c r="JQK79" s="539"/>
      <c r="JQL79" s="539"/>
      <c r="JQM79" s="539"/>
      <c r="JQN79" s="539"/>
      <c r="JQO79" s="539"/>
      <c r="JQP79" s="539"/>
      <c r="JQQ79" s="539"/>
      <c r="JQR79" s="539"/>
      <c r="JQS79" s="539"/>
      <c r="JQT79" s="539"/>
      <c r="JQU79" s="539"/>
      <c r="JQV79" s="539"/>
      <c r="JQW79" s="539"/>
      <c r="JQX79" s="539"/>
      <c r="JQY79" s="539"/>
      <c r="JQZ79" s="539"/>
      <c r="JRA79" s="539"/>
      <c r="JRB79" s="539"/>
      <c r="JRC79" s="539"/>
      <c r="JRD79" s="539"/>
      <c r="JRE79" s="539"/>
      <c r="JRF79" s="539"/>
      <c r="JRG79" s="539"/>
      <c r="JRH79" s="539"/>
      <c r="JRI79" s="539"/>
      <c r="JRJ79" s="539"/>
      <c r="JRK79" s="539"/>
      <c r="JRL79" s="539"/>
      <c r="JRM79" s="539"/>
      <c r="JRN79" s="539"/>
      <c r="JRO79" s="539"/>
      <c r="JRP79" s="539"/>
      <c r="JRQ79" s="539"/>
      <c r="JRR79" s="539"/>
      <c r="JRS79" s="539"/>
      <c r="JRT79" s="539"/>
      <c r="JRU79" s="539"/>
      <c r="JRV79" s="539"/>
      <c r="JRW79" s="539"/>
      <c r="JRX79" s="539"/>
      <c r="JRY79" s="539"/>
      <c r="JRZ79" s="539"/>
      <c r="JSA79" s="539"/>
      <c r="JSB79" s="539"/>
      <c r="JSC79" s="539"/>
      <c r="JSD79" s="539"/>
      <c r="JSE79" s="539"/>
      <c r="JSF79" s="539"/>
      <c r="JSG79" s="539"/>
      <c r="JSH79" s="539"/>
      <c r="JSI79" s="539"/>
      <c r="JSJ79" s="539"/>
      <c r="JSK79" s="539"/>
      <c r="JSL79" s="539"/>
      <c r="JSM79" s="539"/>
      <c r="JSN79" s="539"/>
      <c r="JSO79" s="539"/>
      <c r="JSP79" s="539"/>
      <c r="JSQ79" s="539"/>
      <c r="JSR79" s="539"/>
      <c r="JSS79" s="539"/>
      <c r="JST79" s="539"/>
      <c r="JSU79" s="539"/>
      <c r="JSV79" s="539"/>
      <c r="JSW79" s="539"/>
      <c r="JSX79" s="539"/>
      <c r="JSY79" s="539"/>
      <c r="JSZ79" s="539"/>
      <c r="JTA79" s="539"/>
      <c r="JTB79" s="539"/>
      <c r="JTC79" s="539"/>
      <c r="JTD79" s="539"/>
      <c r="JTE79" s="539"/>
      <c r="JTF79" s="539"/>
      <c r="JTG79" s="539"/>
      <c r="JTH79" s="539"/>
      <c r="JTI79" s="539"/>
      <c r="JTJ79" s="539"/>
      <c r="JTK79" s="539"/>
      <c r="JTL79" s="539"/>
      <c r="JTM79" s="539"/>
      <c r="JTN79" s="539"/>
      <c r="JTO79" s="539"/>
      <c r="JTP79" s="539"/>
      <c r="JTQ79" s="539"/>
      <c r="JTR79" s="539"/>
      <c r="JTS79" s="539"/>
      <c r="JTT79" s="539"/>
      <c r="JTU79" s="539"/>
      <c r="JTV79" s="539"/>
      <c r="JTW79" s="539"/>
      <c r="JTX79" s="539"/>
      <c r="JTY79" s="539"/>
      <c r="JTZ79" s="539"/>
      <c r="JUA79" s="539"/>
      <c r="JUB79" s="539"/>
      <c r="JUC79" s="539"/>
      <c r="JUD79" s="539"/>
      <c r="JUE79" s="539"/>
      <c r="JUF79" s="539"/>
      <c r="JUG79" s="539"/>
      <c r="JUH79" s="539"/>
      <c r="JUI79" s="539"/>
      <c r="JUJ79" s="539"/>
      <c r="JUK79" s="539"/>
      <c r="JUL79" s="539"/>
      <c r="JUM79" s="539"/>
      <c r="JUN79" s="539"/>
      <c r="JUO79" s="539"/>
      <c r="JUP79" s="539"/>
      <c r="JUQ79" s="539"/>
      <c r="JUR79" s="539"/>
      <c r="JUS79" s="539"/>
      <c r="JUT79" s="539"/>
      <c r="JUU79" s="539"/>
      <c r="JUV79" s="539"/>
      <c r="JUW79" s="539"/>
      <c r="JUX79" s="539"/>
      <c r="JUY79" s="539"/>
      <c r="JUZ79" s="539"/>
      <c r="JVA79" s="539"/>
      <c r="JVB79" s="539"/>
      <c r="JVC79" s="539"/>
      <c r="JVD79" s="539"/>
      <c r="JVE79" s="539"/>
      <c r="JVF79" s="539"/>
      <c r="JVG79" s="539"/>
      <c r="JVH79" s="539"/>
      <c r="JVI79" s="539"/>
      <c r="JVJ79" s="539"/>
      <c r="JVK79" s="539"/>
      <c r="JVL79" s="539"/>
      <c r="JVM79" s="539"/>
      <c r="JVN79" s="539"/>
      <c r="JVO79" s="539"/>
      <c r="JVP79" s="539"/>
      <c r="JVQ79" s="539"/>
      <c r="JVR79" s="539"/>
      <c r="JVS79" s="539"/>
      <c r="JVT79" s="539"/>
      <c r="JVU79" s="539"/>
      <c r="JVV79" s="539"/>
      <c r="JVW79" s="539"/>
      <c r="JVX79" s="539"/>
      <c r="JVY79" s="539"/>
      <c r="JVZ79" s="539"/>
      <c r="JWA79" s="539"/>
      <c r="JWB79" s="539"/>
      <c r="JWC79" s="539"/>
      <c r="JWD79" s="539"/>
      <c r="JWE79" s="539"/>
      <c r="JWF79" s="539"/>
      <c r="JWG79" s="539"/>
      <c r="JWH79" s="539"/>
      <c r="JWI79" s="539"/>
      <c r="JWJ79" s="539"/>
      <c r="JWK79" s="539"/>
      <c r="JWL79" s="539"/>
      <c r="JWM79" s="539"/>
      <c r="JWN79" s="539"/>
      <c r="JWO79" s="539"/>
      <c r="JWP79" s="539"/>
      <c r="JWQ79" s="539"/>
      <c r="JWR79" s="539"/>
      <c r="JWS79" s="539"/>
      <c r="JWT79" s="539"/>
      <c r="JWU79" s="539"/>
      <c r="JWV79" s="539"/>
      <c r="JWW79" s="539"/>
      <c r="JWX79" s="539"/>
      <c r="JWY79" s="539"/>
      <c r="JWZ79" s="539"/>
      <c r="JXA79" s="539"/>
      <c r="JXB79" s="539"/>
      <c r="JXC79" s="539"/>
      <c r="JXD79" s="539"/>
      <c r="JXE79" s="539"/>
      <c r="JXF79" s="539"/>
      <c r="JXG79" s="539"/>
      <c r="JXH79" s="539"/>
      <c r="JXI79" s="539"/>
      <c r="JXJ79" s="539"/>
      <c r="JXK79" s="539"/>
      <c r="JXL79" s="539"/>
      <c r="JXM79" s="539"/>
      <c r="JXN79" s="539"/>
      <c r="JXO79" s="539"/>
      <c r="JXP79" s="539"/>
      <c r="JXQ79" s="539"/>
      <c r="JXR79" s="539"/>
      <c r="JXS79" s="539"/>
      <c r="JXT79" s="539"/>
      <c r="JXU79" s="539"/>
      <c r="JXV79" s="539"/>
      <c r="JXW79" s="539"/>
      <c r="JXX79" s="539"/>
      <c r="JXY79" s="539"/>
      <c r="JXZ79" s="539"/>
      <c r="JYA79" s="539"/>
      <c r="JYB79" s="539"/>
      <c r="JYC79" s="539"/>
      <c r="JYD79" s="539"/>
      <c r="JYE79" s="539"/>
      <c r="JYF79" s="539"/>
      <c r="JYG79" s="539"/>
      <c r="JYH79" s="539"/>
      <c r="JYI79" s="539"/>
      <c r="JYJ79" s="539"/>
      <c r="JYK79" s="539"/>
      <c r="JYL79" s="539"/>
      <c r="JYM79" s="539"/>
      <c r="JYN79" s="539"/>
      <c r="JYO79" s="539"/>
      <c r="JYP79" s="539"/>
      <c r="JYQ79" s="539"/>
      <c r="JYR79" s="539"/>
      <c r="JYS79" s="539"/>
      <c r="JYT79" s="539"/>
      <c r="JYU79" s="539"/>
      <c r="JYV79" s="539"/>
      <c r="JYW79" s="539"/>
      <c r="JYX79" s="539"/>
      <c r="JYY79" s="539"/>
      <c r="JYZ79" s="539"/>
      <c r="JZA79" s="539"/>
      <c r="JZB79" s="539"/>
      <c r="JZC79" s="539"/>
      <c r="JZD79" s="539"/>
      <c r="JZE79" s="539"/>
      <c r="JZF79" s="539"/>
      <c r="JZG79" s="539"/>
      <c r="JZH79" s="539"/>
      <c r="JZI79" s="539"/>
      <c r="JZJ79" s="539"/>
      <c r="JZK79" s="539"/>
      <c r="JZL79" s="539"/>
      <c r="JZM79" s="539"/>
      <c r="JZN79" s="539"/>
      <c r="JZO79" s="539"/>
      <c r="JZP79" s="539"/>
      <c r="JZQ79" s="539"/>
      <c r="JZR79" s="539"/>
      <c r="JZS79" s="539"/>
      <c r="JZT79" s="539"/>
      <c r="JZU79" s="539"/>
      <c r="JZV79" s="539"/>
      <c r="JZW79" s="539"/>
      <c r="JZX79" s="539"/>
      <c r="JZY79" s="539"/>
      <c r="JZZ79" s="539"/>
      <c r="KAA79" s="539"/>
      <c r="KAB79" s="539"/>
      <c r="KAC79" s="539"/>
      <c r="KAD79" s="539"/>
      <c r="KAE79" s="539"/>
      <c r="KAF79" s="539"/>
      <c r="KAG79" s="539"/>
      <c r="KAH79" s="539"/>
      <c r="KAI79" s="539"/>
      <c r="KAJ79" s="539"/>
      <c r="KAK79" s="539"/>
      <c r="KAL79" s="539"/>
      <c r="KAM79" s="539"/>
      <c r="KAN79" s="539"/>
      <c r="KAO79" s="539"/>
      <c r="KAP79" s="539"/>
      <c r="KAQ79" s="539"/>
      <c r="KAR79" s="539"/>
      <c r="KAS79" s="539"/>
      <c r="KAT79" s="539"/>
      <c r="KAU79" s="539"/>
      <c r="KAV79" s="539"/>
      <c r="KAW79" s="539"/>
      <c r="KAX79" s="539"/>
      <c r="KAY79" s="539"/>
      <c r="KAZ79" s="539"/>
      <c r="KBA79" s="539"/>
      <c r="KBB79" s="539"/>
      <c r="KBC79" s="539"/>
      <c r="KBD79" s="539"/>
      <c r="KBE79" s="539"/>
      <c r="KBF79" s="539"/>
      <c r="KBG79" s="539"/>
      <c r="KBH79" s="539"/>
      <c r="KBI79" s="539"/>
      <c r="KBJ79" s="539"/>
      <c r="KBK79" s="539"/>
      <c r="KBL79" s="539"/>
      <c r="KBM79" s="539"/>
      <c r="KBN79" s="539"/>
      <c r="KBO79" s="539"/>
      <c r="KBP79" s="539"/>
      <c r="KBQ79" s="539"/>
      <c r="KBR79" s="539"/>
      <c r="KBS79" s="539"/>
      <c r="KBT79" s="539"/>
      <c r="KBU79" s="539"/>
      <c r="KBV79" s="539"/>
      <c r="KBW79" s="539"/>
      <c r="KBX79" s="539"/>
      <c r="KBY79" s="539"/>
      <c r="KBZ79" s="539"/>
      <c r="KCA79" s="539"/>
      <c r="KCB79" s="539"/>
      <c r="KCC79" s="539"/>
      <c r="KCD79" s="539"/>
      <c r="KCE79" s="539"/>
      <c r="KCF79" s="539"/>
      <c r="KCG79" s="539"/>
      <c r="KCH79" s="539"/>
      <c r="KCI79" s="539"/>
      <c r="KCJ79" s="539"/>
      <c r="KCK79" s="539"/>
      <c r="KCL79" s="539"/>
      <c r="KCM79" s="539"/>
      <c r="KCN79" s="539"/>
      <c r="KCO79" s="539"/>
      <c r="KCP79" s="539"/>
      <c r="KCQ79" s="539"/>
      <c r="KCR79" s="539"/>
      <c r="KCS79" s="539"/>
      <c r="KCT79" s="539"/>
      <c r="KCU79" s="539"/>
      <c r="KCV79" s="539"/>
      <c r="KCW79" s="539"/>
      <c r="KCX79" s="539"/>
      <c r="KCY79" s="539"/>
      <c r="KCZ79" s="539"/>
      <c r="KDA79" s="539"/>
      <c r="KDB79" s="539"/>
      <c r="KDC79" s="539"/>
      <c r="KDD79" s="539"/>
      <c r="KDE79" s="539"/>
      <c r="KDF79" s="539"/>
      <c r="KDG79" s="539"/>
      <c r="KDH79" s="539"/>
      <c r="KDI79" s="539"/>
      <c r="KDJ79" s="539"/>
      <c r="KDK79" s="539"/>
      <c r="KDL79" s="539"/>
      <c r="KDM79" s="539"/>
      <c r="KDN79" s="539"/>
      <c r="KDO79" s="539"/>
      <c r="KDP79" s="539"/>
      <c r="KDQ79" s="539"/>
      <c r="KDR79" s="539"/>
      <c r="KDS79" s="539"/>
      <c r="KDT79" s="539"/>
      <c r="KDU79" s="539"/>
      <c r="KDV79" s="539"/>
      <c r="KDW79" s="539"/>
      <c r="KDX79" s="539"/>
      <c r="KDY79" s="539"/>
      <c r="KDZ79" s="539"/>
      <c r="KEA79" s="539"/>
      <c r="KEB79" s="539"/>
      <c r="KEC79" s="539"/>
      <c r="KED79" s="539"/>
      <c r="KEE79" s="539"/>
      <c r="KEF79" s="539"/>
      <c r="KEG79" s="539"/>
      <c r="KEH79" s="539"/>
      <c r="KEI79" s="539"/>
      <c r="KEJ79" s="539"/>
      <c r="KEK79" s="539"/>
      <c r="KEL79" s="539"/>
      <c r="KEM79" s="539"/>
      <c r="KEN79" s="539"/>
      <c r="KEO79" s="539"/>
      <c r="KEP79" s="539"/>
      <c r="KEQ79" s="539"/>
      <c r="KER79" s="539"/>
      <c r="KES79" s="539"/>
      <c r="KET79" s="539"/>
      <c r="KEU79" s="539"/>
      <c r="KEV79" s="539"/>
      <c r="KEW79" s="539"/>
      <c r="KEX79" s="539"/>
      <c r="KEY79" s="539"/>
      <c r="KEZ79" s="539"/>
      <c r="KFA79" s="539"/>
      <c r="KFB79" s="539"/>
      <c r="KFC79" s="539"/>
      <c r="KFD79" s="539"/>
      <c r="KFE79" s="539"/>
      <c r="KFF79" s="539"/>
      <c r="KFG79" s="539"/>
      <c r="KFH79" s="539"/>
      <c r="KFI79" s="539"/>
      <c r="KFJ79" s="539"/>
      <c r="KFK79" s="539"/>
      <c r="KFL79" s="539"/>
      <c r="KFM79" s="539"/>
      <c r="KFN79" s="539"/>
      <c r="KFO79" s="539"/>
      <c r="KFP79" s="539"/>
      <c r="KFQ79" s="539"/>
      <c r="KFR79" s="539"/>
      <c r="KFS79" s="539"/>
      <c r="KFT79" s="539"/>
      <c r="KFU79" s="539"/>
      <c r="KFV79" s="539"/>
      <c r="KFW79" s="539"/>
      <c r="KFX79" s="539"/>
      <c r="KFY79" s="539"/>
      <c r="KFZ79" s="539"/>
      <c r="KGA79" s="539"/>
      <c r="KGB79" s="539"/>
      <c r="KGC79" s="539"/>
      <c r="KGD79" s="539"/>
      <c r="KGE79" s="539"/>
      <c r="KGF79" s="539"/>
      <c r="KGG79" s="539"/>
      <c r="KGH79" s="539"/>
      <c r="KGI79" s="539"/>
      <c r="KGJ79" s="539"/>
      <c r="KGK79" s="539"/>
      <c r="KGL79" s="539"/>
      <c r="KGM79" s="539"/>
      <c r="KGN79" s="539"/>
      <c r="KGO79" s="539"/>
      <c r="KGP79" s="539"/>
      <c r="KGQ79" s="539"/>
      <c r="KGR79" s="539"/>
      <c r="KGS79" s="539"/>
      <c r="KGT79" s="539"/>
      <c r="KGU79" s="539"/>
      <c r="KGV79" s="539"/>
      <c r="KGW79" s="539"/>
      <c r="KGX79" s="539"/>
      <c r="KGY79" s="539"/>
      <c r="KGZ79" s="539"/>
      <c r="KHA79" s="539"/>
      <c r="KHB79" s="539"/>
      <c r="KHC79" s="539"/>
      <c r="KHD79" s="539"/>
      <c r="KHE79" s="539"/>
      <c r="KHF79" s="539"/>
      <c r="KHG79" s="539"/>
      <c r="KHH79" s="539"/>
      <c r="KHI79" s="539"/>
      <c r="KHJ79" s="539"/>
      <c r="KHK79" s="539"/>
      <c r="KHL79" s="539"/>
      <c r="KHM79" s="539"/>
      <c r="KHN79" s="539"/>
      <c r="KHO79" s="539"/>
      <c r="KHP79" s="539"/>
      <c r="KHQ79" s="539"/>
      <c r="KHR79" s="539"/>
      <c r="KHS79" s="539"/>
      <c r="KHT79" s="539"/>
      <c r="KHU79" s="539"/>
      <c r="KHV79" s="539"/>
      <c r="KHW79" s="539"/>
      <c r="KHX79" s="539"/>
      <c r="KHY79" s="539"/>
      <c r="KHZ79" s="539"/>
      <c r="KIA79" s="539"/>
      <c r="KIB79" s="539"/>
      <c r="KIC79" s="539"/>
      <c r="KID79" s="539"/>
      <c r="KIE79" s="539"/>
      <c r="KIF79" s="539"/>
      <c r="KIG79" s="539"/>
      <c r="KIH79" s="539"/>
      <c r="KII79" s="539"/>
      <c r="KIJ79" s="539"/>
      <c r="KIK79" s="539"/>
      <c r="KIL79" s="539"/>
      <c r="KIM79" s="539"/>
      <c r="KIN79" s="539"/>
      <c r="KIO79" s="539"/>
      <c r="KIP79" s="539"/>
      <c r="KIQ79" s="539"/>
      <c r="KIR79" s="539"/>
      <c r="KIS79" s="539"/>
      <c r="KIT79" s="539"/>
      <c r="KIU79" s="539"/>
      <c r="KIV79" s="539"/>
      <c r="KIW79" s="539"/>
      <c r="KIX79" s="539"/>
      <c r="KIY79" s="539"/>
      <c r="KIZ79" s="539"/>
      <c r="KJA79" s="539"/>
      <c r="KJB79" s="539"/>
      <c r="KJC79" s="539"/>
      <c r="KJD79" s="539"/>
      <c r="KJE79" s="539"/>
      <c r="KJF79" s="539"/>
      <c r="KJG79" s="539"/>
      <c r="KJH79" s="539"/>
      <c r="KJI79" s="539"/>
      <c r="KJJ79" s="539"/>
      <c r="KJK79" s="539"/>
      <c r="KJL79" s="539"/>
      <c r="KJM79" s="539"/>
      <c r="KJN79" s="539"/>
      <c r="KJO79" s="539"/>
      <c r="KJP79" s="539"/>
      <c r="KJQ79" s="539"/>
      <c r="KJR79" s="539"/>
      <c r="KJS79" s="539"/>
      <c r="KJT79" s="539"/>
      <c r="KJU79" s="539"/>
      <c r="KJV79" s="539"/>
      <c r="KJW79" s="539"/>
      <c r="KJX79" s="539"/>
      <c r="KJY79" s="539"/>
      <c r="KJZ79" s="539"/>
      <c r="KKA79" s="539"/>
      <c r="KKB79" s="539"/>
      <c r="KKC79" s="539"/>
      <c r="KKD79" s="539"/>
      <c r="KKE79" s="539"/>
      <c r="KKF79" s="539"/>
      <c r="KKG79" s="539"/>
      <c r="KKH79" s="539"/>
      <c r="KKI79" s="539"/>
      <c r="KKJ79" s="539"/>
      <c r="KKK79" s="539"/>
      <c r="KKL79" s="539"/>
      <c r="KKM79" s="539"/>
      <c r="KKN79" s="539"/>
      <c r="KKO79" s="539"/>
      <c r="KKP79" s="539"/>
      <c r="KKQ79" s="539"/>
      <c r="KKR79" s="539"/>
      <c r="KKS79" s="539"/>
      <c r="KKT79" s="539"/>
      <c r="KKU79" s="539"/>
      <c r="KKV79" s="539"/>
      <c r="KKW79" s="539"/>
      <c r="KKX79" s="539"/>
      <c r="KKY79" s="539"/>
      <c r="KKZ79" s="539"/>
      <c r="KLA79" s="539"/>
      <c r="KLB79" s="539"/>
      <c r="KLC79" s="539"/>
      <c r="KLD79" s="539"/>
      <c r="KLE79" s="539"/>
      <c r="KLF79" s="539"/>
      <c r="KLG79" s="539"/>
      <c r="KLH79" s="539"/>
      <c r="KLI79" s="539"/>
      <c r="KLJ79" s="539"/>
      <c r="KLK79" s="539"/>
      <c r="KLL79" s="539"/>
      <c r="KLM79" s="539"/>
      <c r="KLN79" s="539"/>
      <c r="KLO79" s="539"/>
      <c r="KLP79" s="539"/>
      <c r="KLQ79" s="539"/>
      <c r="KLR79" s="539"/>
      <c r="KLS79" s="539"/>
      <c r="KLT79" s="539"/>
      <c r="KLU79" s="539"/>
      <c r="KLV79" s="539"/>
      <c r="KLW79" s="539"/>
      <c r="KLX79" s="539"/>
      <c r="KLY79" s="539"/>
      <c r="KLZ79" s="539"/>
      <c r="KMA79" s="539"/>
      <c r="KMB79" s="539"/>
      <c r="KMC79" s="539"/>
      <c r="KMD79" s="539"/>
      <c r="KME79" s="539"/>
      <c r="KMF79" s="539"/>
      <c r="KMG79" s="539"/>
      <c r="KMH79" s="539"/>
      <c r="KMI79" s="539"/>
      <c r="KMJ79" s="539"/>
      <c r="KMK79" s="539"/>
      <c r="KML79" s="539"/>
      <c r="KMM79" s="539"/>
      <c r="KMN79" s="539"/>
      <c r="KMO79" s="539"/>
      <c r="KMP79" s="539"/>
      <c r="KMQ79" s="539"/>
      <c r="KMR79" s="539"/>
      <c r="KMS79" s="539"/>
      <c r="KMT79" s="539"/>
      <c r="KMU79" s="539"/>
      <c r="KMV79" s="539"/>
      <c r="KMW79" s="539"/>
      <c r="KMX79" s="539"/>
      <c r="KMY79" s="539"/>
      <c r="KMZ79" s="539"/>
      <c r="KNA79" s="539"/>
      <c r="KNB79" s="539"/>
      <c r="KNC79" s="539"/>
      <c r="KND79" s="539"/>
      <c r="KNE79" s="539"/>
      <c r="KNF79" s="539"/>
      <c r="KNG79" s="539"/>
      <c r="KNH79" s="539"/>
      <c r="KNI79" s="539"/>
      <c r="KNJ79" s="539"/>
      <c r="KNK79" s="539"/>
      <c r="KNL79" s="539"/>
      <c r="KNM79" s="539"/>
      <c r="KNN79" s="539"/>
      <c r="KNO79" s="539"/>
      <c r="KNP79" s="539"/>
      <c r="KNQ79" s="539"/>
      <c r="KNR79" s="539"/>
      <c r="KNS79" s="539"/>
      <c r="KNT79" s="539"/>
      <c r="KNU79" s="539"/>
      <c r="KNV79" s="539"/>
      <c r="KNW79" s="539"/>
      <c r="KNX79" s="539"/>
      <c r="KNY79" s="539"/>
      <c r="KNZ79" s="539"/>
      <c r="KOA79" s="539"/>
      <c r="KOB79" s="539"/>
      <c r="KOC79" s="539"/>
      <c r="KOD79" s="539"/>
      <c r="KOE79" s="539"/>
      <c r="KOF79" s="539"/>
      <c r="KOG79" s="539"/>
      <c r="KOH79" s="539"/>
      <c r="KOI79" s="539"/>
      <c r="KOJ79" s="539"/>
      <c r="KOK79" s="539"/>
      <c r="KOL79" s="539"/>
      <c r="KOM79" s="539"/>
      <c r="KON79" s="539"/>
      <c r="KOO79" s="539"/>
      <c r="KOP79" s="539"/>
      <c r="KOQ79" s="539"/>
      <c r="KOR79" s="539"/>
      <c r="KOS79" s="539"/>
      <c r="KOT79" s="539"/>
      <c r="KOU79" s="539"/>
      <c r="KOV79" s="539"/>
      <c r="KOW79" s="539"/>
      <c r="KOX79" s="539"/>
      <c r="KOY79" s="539"/>
      <c r="KOZ79" s="539"/>
      <c r="KPA79" s="539"/>
      <c r="KPB79" s="539"/>
      <c r="KPC79" s="539"/>
      <c r="KPD79" s="539"/>
      <c r="KPE79" s="539"/>
      <c r="KPF79" s="539"/>
      <c r="KPG79" s="539"/>
      <c r="KPH79" s="539"/>
      <c r="KPI79" s="539"/>
      <c r="KPJ79" s="539"/>
      <c r="KPK79" s="539"/>
      <c r="KPL79" s="539"/>
      <c r="KPM79" s="539"/>
      <c r="KPN79" s="539"/>
      <c r="KPO79" s="539"/>
      <c r="KPP79" s="539"/>
      <c r="KPQ79" s="539"/>
      <c r="KPR79" s="539"/>
      <c r="KPS79" s="539"/>
      <c r="KPT79" s="539"/>
      <c r="KPU79" s="539"/>
      <c r="KPV79" s="539"/>
      <c r="KPW79" s="539"/>
      <c r="KPX79" s="539"/>
      <c r="KPY79" s="539"/>
      <c r="KPZ79" s="539"/>
      <c r="KQA79" s="539"/>
      <c r="KQB79" s="539"/>
      <c r="KQC79" s="539"/>
      <c r="KQD79" s="539"/>
      <c r="KQE79" s="539"/>
      <c r="KQF79" s="539"/>
      <c r="KQG79" s="539"/>
      <c r="KQH79" s="539"/>
      <c r="KQI79" s="539"/>
      <c r="KQJ79" s="539"/>
      <c r="KQK79" s="539"/>
      <c r="KQL79" s="539"/>
      <c r="KQM79" s="539"/>
      <c r="KQN79" s="539"/>
      <c r="KQO79" s="539"/>
      <c r="KQP79" s="539"/>
      <c r="KQQ79" s="539"/>
      <c r="KQR79" s="539"/>
      <c r="KQS79" s="539"/>
      <c r="KQT79" s="539"/>
      <c r="KQU79" s="539"/>
      <c r="KQV79" s="539"/>
      <c r="KQW79" s="539"/>
      <c r="KQX79" s="539"/>
      <c r="KQY79" s="539"/>
      <c r="KQZ79" s="539"/>
      <c r="KRA79" s="539"/>
      <c r="KRB79" s="539"/>
      <c r="KRC79" s="539"/>
      <c r="KRD79" s="539"/>
      <c r="KRE79" s="539"/>
      <c r="KRF79" s="539"/>
      <c r="KRG79" s="539"/>
      <c r="KRH79" s="539"/>
      <c r="KRI79" s="539"/>
      <c r="KRJ79" s="539"/>
      <c r="KRK79" s="539"/>
      <c r="KRL79" s="539"/>
      <c r="KRM79" s="539"/>
      <c r="KRN79" s="539"/>
      <c r="KRO79" s="539"/>
      <c r="KRP79" s="539"/>
      <c r="KRQ79" s="539"/>
      <c r="KRR79" s="539"/>
      <c r="KRS79" s="539"/>
      <c r="KRT79" s="539"/>
      <c r="KRU79" s="539"/>
      <c r="KRV79" s="539"/>
      <c r="KRW79" s="539"/>
      <c r="KRX79" s="539"/>
      <c r="KRY79" s="539"/>
      <c r="KRZ79" s="539"/>
      <c r="KSA79" s="539"/>
      <c r="KSB79" s="539"/>
      <c r="KSC79" s="539"/>
      <c r="KSD79" s="539"/>
      <c r="KSE79" s="539"/>
      <c r="KSF79" s="539"/>
      <c r="KSG79" s="539"/>
      <c r="KSH79" s="539"/>
      <c r="KSI79" s="539"/>
      <c r="KSJ79" s="539"/>
      <c r="KSK79" s="539"/>
      <c r="KSL79" s="539"/>
      <c r="KSM79" s="539"/>
      <c r="KSN79" s="539"/>
      <c r="KSO79" s="539"/>
      <c r="KSP79" s="539"/>
      <c r="KSQ79" s="539"/>
      <c r="KSR79" s="539"/>
      <c r="KSS79" s="539"/>
      <c r="KST79" s="539"/>
      <c r="KSU79" s="539"/>
      <c r="KSV79" s="539"/>
      <c r="KSW79" s="539"/>
      <c r="KSX79" s="539"/>
      <c r="KSY79" s="539"/>
      <c r="KSZ79" s="539"/>
      <c r="KTA79" s="539"/>
      <c r="KTB79" s="539"/>
      <c r="KTC79" s="539"/>
      <c r="KTD79" s="539"/>
      <c r="KTE79" s="539"/>
      <c r="KTF79" s="539"/>
      <c r="KTG79" s="539"/>
      <c r="KTH79" s="539"/>
      <c r="KTI79" s="539"/>
      <c r="KTJ79" s="539"/>
      <c r="KTK79" s="539"/>
      <c r="KTL79" s="539"/>
      <c r="KTM79" s="539"/>
      <c r="KTN79" s="539"/>
      <c r="KTO79" s="539"/>
      <c r="KTP79" s="539"/>
      <c r="KTQ79" s="539"/>
      <c r="KTR79" s="539"/>
      <c r="KTS79" s="539"/>
      <c r="KTT79" s="539"/>
      <c r="KTU79" s="539"/>
      <c r="KTV79" s="539"/>
      <c r="KTW79" s="539"/>
      <c r="KTX79" s="539"/>
      <c r="KTY79" s="539"/>
      <c r="KTZ79" s="539"/>
      <c r="KUA79" s="539"/>
      <c r="KUB79" s="539"/>
      <c r="KUC79" s="539"/>
      <c r="KUD79" s="539"/>
      <c r="KUE79" s="539"/>
      <c r="KUF79" s="539"/>
      <c r="KUG79" s="539"/>
      <c r="KUH79" s="539"/>
      <c r="KUI79" s="539"/>
      <c r="KUJ79" s="539"/>
      <c r="KUK79" s="539"/>
      <c r="KUL79" s="539"/>
      <c r="KUM79" s="539"/>
      <c r="KUN79" s="539"/>
      <c r="KUO79" s="539"/>
      <c r="KUP79" s="539"/>
      <c r="KUQ79" s="539"/>
      <c r="KUR79" s="539"/>
      <c r="KUS79" s="539"/>
      <c r="KUT79" s="539"/>
      <c r="KUU79" s="539"/>
      <c r="KUV79" s="539"/>
      <c r="KUW79" s="539"/>
      <c r="KUX79" s="539"/>
      <c r="KUY79" s="539"/>
      <c r="KUZ79" s="539"/>
      <c r="KVA79" s="539"/>
      <c r="KVB79" s="539"/>
      <c r="KVC79" s="539"/>
      <c r="KVD79" s="539"/>
      <c r="KVE79" s="539"/>
      <c r="KVF79" s="539"/>
      <c r="KVG79" s="539"/>
      <c r="KVH79" s="539"/>
      <c r="KVI79" s="539"/>
      <c r="KVJ79" s="539"/>
      <c r="KVK79" s="539"/>
      <c r="KVL79" s="539"/>
      <c r="KVM79" s="539"/>
      <c r="KVN79" s="539"/>
      <c r="KVO79" s="539"/>
      <c r="KVP79" s="539"/>
      <c r="KVQ79" s="539"/>
      <c r="KVR79" s="539"/>
      <c r="KVS79" s="539"/>
      <c r="KVT79" s="539"/>
      <c r="KVU79" s="539"/>
      <c r="KVV79" s="539"/>
      <c r="KVW79" s="539"/>
      <c r="KVX79" s="539"/>
      <c r="KVY79" s="539"/>
      <c r="KVZ79" s="539"/>
      <c r="KWA79" s="539"/>
      <c r="KWB79" s="539"/>
      <c r="KWC79" s="539"/>
      <c r="KWD79" s="539"/>
      <c r="KWE79" s="539"/>
      <c r="KWF79" s="539"/>
      <c r="KWG79" s="539"/>
      <c r="KWH79" s="539"/>
      <c r="KWI79" s="539"/>
      <c r="KWJ79" s="539"/>
      <c r="KWK79" s="539"/>
      <c r="KWL79" s="539"/>
      <c r="KWM79" s="539"/>
      <c r="KWN79" s="539"/>
      <c r="KWO79" s="539"/>
      <c r="KWP79" s="539"/>
      <c r="KWQ79" s="539"/>
      <c r="KWR79" s="539"/>
      <c r="KWS79" s="539"/>
      <c r="KWT79" s="539"/>
      <c r="KWU79" s="539"/>
      <c r="KWV79" s="539"/>
      <c r="KWW79" s="539"/>
      <c r="KWX79" s="539"/>
      <c r="KWY79" s="539"/>
      <c r="KWZ79" s="539"/>
      <c r="KXA79" s="539"/>
      <c r="KXB79" s="539"/>
      <c r="KXC79" s="539"/>
      <c r="KXD79" s="539"/>
      <c r="KXE79" s="539"/>
      <c r="KXF79" s="539"/>
      <c r="KXG79" s="539"/>
      <c r="KXH79" s="539"/>
      <c r="KXI79" s="539"/>
      <c r="KXJ79" s="539"/>
      <c r="KXK79" s="539"/>
      <c r="KXL79" s="539"/>
      <c r="KXM79" s="539"/>
      <c r="KXN79" s="539"/>
      <c r="KXO79" s="539"/>
      <c r="KXP79" s="539"/>
      <c r="KXQ79" s="539"/>
      <c r="KXR79" s="539"/>
      <c r="KXS79" s="539"/>
      <c r="KXT79" s="539"/>
      <c r="KXU79" s="539"/>
      <c r="KXV79" s="539"/>
      <c r="KXW79" s="539"/>
      <c r="KXX79" s="539"/>
      <c r="KXY79" s="539"/>
      <c r="KXZ79" s="539"/>
      <c r="KYA79" s="539"/>
      <c r="KYB79" s="539"/>
      <c r="KYC79" s="539"/>
      <c r="KYD79" s="539"/>
      <c r="KYE79" s="539"/>
      <c r="KYF79" s="539"/>
      <c r="KYG79" s="539"/>
      <c r="KYH79" s="539"/>
      <c r="KYI79" s="539"/>
      <c r="KYJ79" s="539"/>
      <c r="KYK79" s="539"/>
      <c r="KYL79" s="539"/>
      <c r="KYM79" s="539"/>
      <c r="KYN79" s="539"/>
      <c r="KYO79" s="539"/>
      <c r="KYP79" s="539"/>
      <c r="KYQ79" s="539"/>
      <c r="KYR79" s="539"/>
      <c r="KYS79" s="539"/>
      <c r="KYT79" s="539"/>
      <c r="KYU79" s="539"/>
      <c r="KYV79" s="539"/>
      <c r="KYW79" s="539"/>
      <c r="KYX79" s="539"/>
      <c r="KYY79" s="539"/>
      <c r="KYZ79" s="539"/>
      <c r="KZA79" s="539"/>
      <c r="KZB79" s="539"/>
      <c r="KZC79" s="539"/>
      <c r="KZD79" s="539"/>
      <c r="KZE79" s="539"/>
      <c r="KZF79" s="539"/>
      <c r="KZG79" s="539"/>
      <c r="KZH79" s="539"/>
      <c r="KZI79" s="539"/>
      <c r="KZJ79" s="539"/>
      <c r="KZK79" s="539"/>
      <c r="KZL79" s="539"/>
      <c r="KZM79" s="539"/>
      <c r="KZN79" s="539"/>
      <c r="KZO79" s="539"/>
      <c r="KZP79" s="539"/>
      <c r="KZQ79" s="539"/>
      <c r="KZR79" s="539"/>
      <c r="KZS79" s="539"/>
      <c r="KZT79" s="539"/>
      <c r="KZU79" s="539"/>
      <c r="KZV79" s="539"/>
      <c r="KZW79" s="539"/>
      <c r="KZX79" s="539"/>
      <c r="KZY79" s="539"/>
      <c r="KZZ79" s="539"/>
      <c r="LAA79" s="539"/>
      <c r="LAB79" s="539"/>
      <c r="LAC79" s="539"/>
      <c r="LAD79" s="539"/>
      <c r="LAE79" s="539"/>
      <c r="LAF79" s="539"/>
      <c r="LAG79" s="539"/>
      <c r="LAH79" s="539"/>
      <c r="LAI79" s="539"/>
      <c r="LAJ79" s="539"/>
      <c r="LAK79" s="539"/>
      <c r="LAL79" s="539"/>
      <c r="LAM79" s="539"/>
      <c r="LAN79" s="539"/>
      <c r="LAO79" s="539"/>
      <c r="LAP79" s="539"/>
      <c r="LAQ79" s="539"/>
      <c r="LAR79" s="539"/>
      <c r="LAS79" s="539"/>
      <c r="LAT79" s="539"/>
      <c r="LAU79" s="539"/>
      <c r="LAV79" s="539"/>
      <c r="LAW79" s="539"/>
      <c r="LAX79" s="539"/>
      <c r="LAY79" s="539"/>
      <c r="LAZ79" s="539"/>
      <c r="LBA79" s="539"/>
      <c r="LBB79" s="539"/>
      <c r="LBC79" s="539"/>
      <c r="LBD79" s="539"/>
      <c r="LBE79" s="539"/>
      <c r="LBF79" s="539"/>
      <c r="LBG79" s="539"/>
      <c r="LBH79" s="539"/>
      <c r="LBI79" s="539"/>
      <c r="LBJ79" s="539"/>
      <c r="LBK79" s="539"/>
      <c r="LBL79" s="539"/>
      <c r="LBM79" s="539"/>
      <c r="LBN79" s="539"/>
      <c r="LBO79" s="539"/>
      <c r="LBP79" s="539"/>
      <c r="LBQ79" s="539"/>
      <c r="LBR79" s="539"/>
      <c r="LBS79" s="539"/>
      <c r="LBT79" s="539"/>
      <c r="LBU79" s="539"/>
      <c r="LBV79" s="539"/>
      <c r="LBW79" s="539"/>
      <c r="LBX79" s="539"/>
      <c r="LBY79" s="539"/>
      <c r="LBZ79" s="539"/>
      <c r="LCA79" s="539"/>
      <c r="LCB79" s="539"/>
      <c r="LCC79" s="539"/>
      <c r="LCD79" s="539"/>
      <c r="LCE79" s="539"/>
      <c r="LCF79" s="539"/>
      <c r="LCG79" s="539"/>
      <c r="LCH79" s="539"/>
      <c r="LCI79" s="539"/>
      <c r="LCJ79" s="539"/>
      <c r="LCK79" s="539"/>
      <c r="LCL79" s="539"/>
      <c r="LCM79" s="539"/>
      <c r="LCN79" s="539"/>
      <c r="LCO79" s="539"/>
      <c r="LCP79" s="539"/>
      <c r="LCQ79" s="539"/>
      <c r="LCR79" s="539"/>
      <c r="LCS79" s="539"/>
      <c r="LCT79" s="539"/>
      <c r="LCU79" s="539"/>
      <c r="LCV79" s="539"/>
      <c r="LCW79" s="539"/>
      <c r="LCX79" s="539"/>
      <c r="LCY79" s="539"/>
      <c r="LCZ79" s="539"/>
      <c r="LDA79" s="539"/>
      <c r="LDB79" s="539"/>
      <c r="LDC79" s="539"/>
      <c r="LDD79" s="539"/>
      <c r="LDE79" s="539"/>
      <c r="LDF79" s="539"/>
      <c r="LDG79" s="539"/>
      <c r="LDH79" s="539"/>
      <c r="LDI79" s="539"/>
      <c r="LDJ79" s="539"/>
      <c r="LDK79" s="539"/>
      <c r="LDL79" s="539"/>
      <c r="LDM79" s="539"/>
      <c r="LDN79" s="539"/>
      <c r="LDO79" s="539"/>
      <c r="LDP79" s="539"/>
      <c r="LDQ79" s="539"/>
      <c r="LDR79" s="539"/>
      <c r="LDS79" s="539"/>
      <c r="LDT79" s="539"/>
      <c r="LDU79" s="539"/>
      <c r="LDV79" s="539"/>
      <c r="LDW79" s="539"/>
      <c r="LDX79" s="539"/>
      <c r="LDY79" s="539"/>
      <c r="LDZ79" s="539"/>
      <c r="LEA79" s="539"/>
      <c r="LEB79" s="539"/>
      <c r="LEC79" s="539"/>
      <c r="LED79" s="539"/>
      <c r="LEE79" s="539"/>
      <c r="LEF79" s="539"/>
      <c r="LEG79" s="539"/>
      <c r="LEH79" s="539"/>
      <c r="LEI79" s="539"/>
      <c r="LEJ79" s="539"/>
      <c r="LEK79" s="539"/>
      <c r="LEL79" s="539"/>
      <c r="LEM79" s="539"/>
      <c r="LEN79" s="539"/>
      <c r="LEO79" s="539"/>
      <c r="LEP79" s="539"/>
      <c r="LEQ79" s="539"/>
      <c r="LER79" s="539"/>
      <c r="LES79" s="539"/>
      <c r="LET79" s="539"/>
      <c r="LEU79" s="539"/>
      <c r="LEV79" s="539"/>
      <c r="LEW79" s="539"/>
      <c r="LEX79" s="539"/>
      <c r="LEY79" s="539"/>
      <c r="LEZ79" s="539"/>
      <c r="LFA79" s="539"/>
      <c r="LFB79" s="539"/>
      <c r="LFC79" s="539"/>
      <c r="LFD79" s="539"/>
      <c r="LFE79" s="539"/>
      <c r="LFF79" s="539"/>
      <c r="LFG79" s="539"/>
      <c r="LFH79" s="539"/>
      <c r="LFI79" s="539"/>
      <c r="LFJ79" s="539"/>
      <c r="LFK79" s="539"/>
      <c r="LFL79" s="539"/>
      <c r="LFM79" s="539"/>
      <c r="LFN79" s="539"/>
      <c r="LFO79" s="539"/>
      <c r="LFP79" s="539"/>
      <c r="LFQ79" s="539"/>
      <c r="LFR79" s="539"/>
      <c r="LFS79" s="539"/>
      <c r="LFT79" s="539"/>
      <c r="LFU79" s="539"/>
      <c r="LFV79" s="539"/>
      <c r="LFW79" s="539"/>
      <c r="LFX79" s="539"/>
      <c r="LFY79" s="539"/>
      <c r="LFZ79" s="539"/>
      <c r="LGA79" s="539"/>
      <c r="LGB79" s="539"/>
      <c r="LGC79" s="539"/>
      <c r="LGD79" s="539"/>
      <c r="LGE79" s="539"/>
      <c r="LGF79" s="539"/>
      <c r="LGG79" s="539"/>
      <c r="LGH79" s="539"/>
      <c r="LGI79" s="539"/>
      <c r="LGJ79" s="539"/>
      <c r="LGK79" s="539"/>
      <c r="LGL79" s="539"/>
      <c r="LGM79" s="539"/>
      <c r="LGN79" s="539"/>
      <c r="LGO79" s="539"/>
      <c r="LGP79" s="539"/>
      <c r="LGQ79" s="539"/>
      <c r="LGR79" s="539"/>
      <c r="LGS79" s="539"/>
      <c r="LGT79" s="539"/>
      <c r="LGU79" s="539"/>
      <c r="LGV79" s="539"/>
      <c r="LGW79" s="539"/>
      <c r="LGX79" s="539"/>
      <c r="LGY79" s="539"/>
      <c r="LGZ79" s="539"/>
      <c r="LHA79" s="539"/>
      <c r="LHB79" s="539"/>
      <c r="LHC79" s="539"/>
      <c r="LHD79" s="539"/>
      <c r="LHE79" s="539"/>
      <c r="LHF79" s="539"/>
      <c r="LHG79" s="539"/>
      <c r="LHH79" s="539"/>
      <c r="LHI79" s="539"/>
      <c r="LHJ79" s="539"/>
      <c r="LHK79" s="539"/>
      <c r="LHL79" s="539"/>
      <c r="LHM79" s="539"/>
      <c r="LHN79" s="539"/>
      <c r="LHO79" s="539"/>
      <c r="LHP79" s="539"/>
      <c r="LHQ79" s="539"/>
      <c r="LHR79" s="539"/>
      <c r="LHS79" s="539"/>
      <c r="LHT79" s="539"/>
      <c r="LHU79" s="539"/>
      <c r="LHV79" s="539"/>
      <c r="LHW79" s="539"/>
      <c r="LHX79" s="539"/>
      <c r="LHY79" s="539"/>
      <c r="LHZ79" s="539"/>
      <c r="LIA79" s="539"/>
      <c r="LIB79" s="539"/>
      <c r="LIC79" s="539"/>
      <c r="LID79" s="539"/>
      <c r="LIE79" s="539"/>
      <c r="LIF79" s="539"/>
      <c r="LIG79" s="539"/>
      <c r="LIH79" s="539"/>
      <c r="LII79" s="539"/>
      <c r="LIJ79" s="539"/>
      <c r="LIK79" s="539"/>
      <c r="LIL79" s="539"/>
      <c r="LIM79" s="539"/>
      <c r="LIN79" s="539"/>
      <c r="LIO79" s="539"/>
      <c r="LIP79" s="539"/>
      <c r="LIQ79" s="539"/>
      <c r="LIR79" s="539"/>
      <c r="LIS79" s="539"/>
      <c r="LIT79" s="539"/>
      <c r="LIU79" s="539"/>
      <c r="LIV79" s="539"/>
      <c r="LIW79" s="539"/>
      <c r="LIX79" s="539"/>
      <c r="LIY79" s="539"/>
      <c r="LIZ79" s="539"/>
      <c r="LJA79" s="539"/>
      <c r="LJB79" s="539"/>
      <c r="LJC79" s="539"/>
      <c r="LJD79" s="539"/>
      <c r="LJE79" s="539"/>
      <c r="LJF79" s="539"/>
      <c r="LJG79" s="539"/>
      <c r="LJH79" s="539"/>
      <c r="LJI79" s="539"/>
      <c r="LJJ79" s="539"/>
      <c r="LJK79" s="539"/>
      <c r="LJL79" s="539"/>
      <c r="LJM79" s="539"/>
      <c r="LJN79" s="539"/>
      <c r="LJO79" s="539"/>
      <c r="LJP79" s="539"/>
      <c r="LJQ79" s="539"/>
      <c r="LJR79" s="539"/>
      <c r="LJS79" s="539"/>
      <c r="LJT79" s="539"/>
      <c r="LJU79" s="539"/>
      <c r="LJV79" s="539"/>
      <c r="LJW79" s="539"/>
      <c r="LJX79" s="539"/>
      <c r="LJY79" s="539"/>
      <c r="LJZ79" s="539"/>
      <c r="LKA79" s="539"/>
      <c r="LKB79" s="539"/>
      <c r="LKC79" s="539"/>
      <c r="LKD79" s="539"/>
      <c r="LKE79" s="539"/>
      <c r="LKF79" s="539"/>
      <c r="LKG79" s="539"/>
      <c r="LKH79" s="539"/>
      <c r="LKI79" s="539"/>
      <c r="LKJ79" s="539"/>
      <c r="LKK79" s="539"/>
      <c r="LKL79" s="539"/>
      <c r="LKM79" s="539"/>
      <c r="LKN79" s="539"/>
      <c r="LKO79" s="539"/>
      <c r="LKP79" s="539"/>
      <c r="LKQ79" s="539"/>
      <c r="LKR79" s="539"/>
      <c r="LKS79" s="539"/>
      <c r="LKT79" s="539"/>
      <c r="LKU79" s="539"/>
      <c r="LKV79" s="539"/>
      <c r="LKW79" s="539"/>
      <c r="LKX79" s="539"/>
      <c r="LKY79" s="539"/>
      <c r="LKZ79" s="539"/>
      <c r="LLA79" s="539"/>
      <c r="LLB79" s="539"/>
      <c r="LLC79" s="539"/>
      <c r="LLD79" s="539"/>
      <c r="LLE79" s="539"/>
      <c r="LLF79" s="539"/>
      <c r="LLG79" s="539"/>
      <c r="LLH79" s="539"/>
      <c r="LLI79" s="539"/>
      <c r="LLJ79" s="539"/>
      <c r="LLK79" s="539"/>
      <c r="LLL79" s="539"/>
      <c r="LLM79" s="539"/>
      <c r="LLN79" s="539"/>
      <c r="LLO79" s="539"/>
      <c r="LLP79" s="539"/>
      <c r="LLQ79" s="539"/>
      <c r="LLR79" s="539"/>
      <c r="LLS79" s="539"/>
      <c r="LLT79" s="539"/>
      <c r="LLU79" s="539"/>
      <c r="LLV79" s="539"/>
      <c r="LLW79" s="539"/>
      <c r="LLX79" s="539"/>
      <c r="LLY79" s="539"/>
      <c r="LLZ79" s="539"/>
      <c r="LMA79" s="539"/>
      <c r="LMB79" s="539"/>
      <c r="LMC79" s="539"/>
      <c r="LMD79" s="539"/>
      <c r="LME79" s="539"/>
      <c r="LMF79" s="539"/>
      <c r="LMG79" s="539"/>
      <c r="LMH79" s="539"/>
      <c r="LMI79" s="539"/>
      <c r="LMJ79" s="539"/>
      <c r="LMK79" s="539"/>
      <c r="LML79" s="539"/>
      <c r="LMM79" s="539"/>
      <c r="LMN79" s="539"/>
      <c r="LMO79" s="539"/>
      <c r="LMP79" s="539"/>
      <c r="LMQ79" s="539"/>
      <c r="LMR79" s="539"/>
      <c r="LMS79" s="539"/>
      <c r="LMT79" s="539"/>
      <c r="LMU79" s="539"/>
      <c r="LMV79" s="539"/>
      <c r="LMW79" s="539"/>
      <c r="LMX79" s="539"/>
      <c r="LMY79" s="539"/>
      <c r="LMZ79" s="539"/>
      <c r="LNA79" s="539"/>
      <c r="LNB79" s="539"/>
      <c r="LNC79" s="539"/>
      <c r="LND79" s="539"/>
      <c r="LNE79" s="539"/>
      <c r="LNF79" s="539"/>
      <c r="LNG79" s="539"/>
      <c r="LNH79" s="539"/>
      <c r="LNI79" s="539"/>
      <c r="LNJ79" s="539"/>
      <c r="LNK79" s="539"/>
      <c r="LNL79" s="539"/>
      <c r="LNM79" s="539"/>
      <c r="LNN79" s="539"/>
      <c r="LNO79" s="539"/>
      <c r="LNP79" s="539"/>
      <c r="LNQ79" s="539"/>
      <c r="LNR79" s="539"/>
      <c r="LNS79" s="539"/>
      <c r="LNT79" s="539"/>
      <c r="LNU79" s="539"/>
      <c r="LNV79" s="539"/>
      <c r="LNW79" s="539"/>
      <c r="LNX79" s="539"/>
      <c r="LNY79" s="539"/>
      <c r="LNZ79" s="539"/>
      <c r="LOA79" s="539"/>
      <c r="LOB79" s="539"/>
      <c r="LOC79" s="539"/>
      <c r="LOD79" s="539"/>
      <c r="LOE79" s="539"/>
      <c r="LOF79" s="539"/>
      <c r="LOG79" s="539"/>
      <c r="LOH79" s="539"/>
      <c r="LOI79" s="539"/>
      <c r="LOJ79" s="539"/>
      <c r="LOK79" s="539"/>
      <c r="LOL79" s="539"/>
      <c r="LOM79" s="539"/>
      <c r="LON79" s="539"/>
      <c r="LOO79" s="539"/>
      <c r="LOP79" s="539"/>
      <c r="LOQ79" s="539"/>
      <c r="LOR79" s="539"/>
      <c r="LOS79" s="539"/>
      <c r="LOT79" s="539"/>
      <c r="LOU79" s="539"/>
      <c r="LOV79" s="539"/>
      <c r="LOW79" s="539"/>
      <c r="LOX79" s="539"/>
      <c r="LOY79" s="539"/>
      <c r="LOZ79" s="539"/>
      <c r="LPA79" s="539"/>
      <c r="LPB79" s="539"/>
      <c r="LPC79" s="539"/>
      <c r="LPD79" s="539"/>
      <c r="LPE79" s="539"/>
      <c r="LPF79" s="539"/>
      <c r="LPG79" s="539"/>
      <c r="LPH79" s="539"/>
      <c r="LPI79" s="539"/>
      <c r="LPJ79" s="539"/>
      <c r="LPK79" s="539"/>
      <c r="LPL79" s="539"/>
      <c r="LPM79" s="539"/>
      <c r="LPN79" s="539"/>
      <c r="LPO79" s="539"/>
      <c r="LPP79" s="539"/>
      <c r="LPQ79" s="539"/>
      <c r="LPR79" s="539"/>
      <c r="LPS79" s="539"/>
      <c r="LPT79" s="539"/>
      <c r="LPU79" s="539"/>
      <c r="LPV79" s="539"/>
      <c r="LPW79" s="539"/>
      <c r="LPX79" s="539"/>
      <c r="LPY79" s="539"/>
      <c r="LPZ79" s="539"/>
      <c r="LQA79" s="539"/>
      <c r="LQB79" s="539"/>
      <c r="LQC79" s="539"/>
      <c r="LQD79" s="539"/>
      <c r="LQE79" s="539"/>
      <c r="LQF79" s="539"/>
      <c r="LQG79" s="539"/>
      <c r="LQH79" s="539"/>
      <c r="LQI79" s="539"/>
      <c r="LQJ79" s="539"/>
      <c r="LQK79" s="539"/>
      <c r="LQL79" s="539"/>
      <c r="LQM79" s="539"/>
      <c r="LQN79" s="539"/>
      <c r="LQO79" s="539"/>
      <c r="LQP79" s="539"/>
      <c r="LQQ79" s="539"/>
      <c r="LQR79" s="539"/>
      <c r="LQS79" s="539"/>
      <c r="LQT79" s="539"/>
      <c r="LQU79" s="539"/>
      <c r="LQV79" s="539"/>
      <c r="LQW79" s="539"/>
      <c r="LQX79" s="539"/>
      <c r="LQY79" s="539"/>
      <c r="LQZ79" s="539"/>
      <c r="LRA79" s="539"/>
      <c r="LRB79" s="539"/>
      <c r="LRC79" s="539"/>
      <c r="LRD79" s="539"/>
      <c r="LRE79" s="539"/>
      <c r="LRF79" s="539"/>
      <c r="LRG79" s="539"/>
      <c r="LRH79" s="539"/>
      <c r="LRI79" s="539"/>
      <c r="LRJ79" s="539"/>
      <c r="LRK79" s="539"/>
      <c r="LRL79" s="539"/>
      <c r="LRM79" s="539"/>
      <c r="LRN79" s="539"/>
      <c r="LRO79" s="539"/>
      <c r="LRP79" s="539"/>
      <c r="LRQ79" s="539"/>
      <c r="LRR79" s="539"/>
      <c r="LRS79" s="539"/>
      <c r="LRT79" s="539"/>
      <c r="LRU79" s="539"/>
      <c r="LRV79" s="539"/>
      <c r="LRW79" s="539"/>
      <c r="LRX79" s="539"/>
      <c r="LRY79" s="539"/>
      <c r="LRZ79" s="539"/>
      <c r="LSA79" s="539"/>
      <c r="LSB79" s="539"/>
      <c r="LSC79" s="539"/>
      <c r="LSD79" s="539"/>
      <c r="LSE79" s="539"/>
      <c r="LSF79" s="539"/>
      <c r="LSG79" s="539"/>
      <c r="LSH79" s="539"/>
      <c r="LSI79" s="539"/>
      <c r="LSJ79" s="539"/>
      <c r="LSK79" s="539"/>
      <c r="LSL79" s="539"/>
      <c r="LSM79" s="539"/>
      <c r="LSN79" s="539"/>
      <c r="LSO79" s="539"/>
      <c r="LSP79" s="539"/>
      <c r="LSQ79" s="539"/>
      <c r="LSR79" s="539"/>
      <c r="LSS79" s="539"/>
      <c r="LST79" s="539"/>
      <c r="LSU79" s="539"/>
      <c r="LSV79" s="539"/>
      <c r="LSW79" s="539"/>
      <c r="LSX79" s="539"/>
      <c r="LSY79" s="539"/>
      <c r="LSZ79" s="539"/>
      <c r="LTA79" s="539"/>
      <c r="LTB79" s="539"/>
      <c r="LTC79" s="539"/>
      <c r="LTD79" s="539"/>
      <c r="LTE79" s="539"/>
      <c r="LTF79" s="539"/>
      <c r="LTG79" s="539"/>
      <c r="LTH79" s="539"/>
      <c r="LTI79" s="539"/>
      <c r="LTJ79" s="539"/>
      <c r="LTK79" s="539"/>
      <c r="LTL79" s="539"/>
      <c r="LTM79" s="539"/>
      <c r="LTN79" s="539"/>
      <c r="LTO79" s="539"/>
      <c r="LTP79" s="539"/>
      <c r="LTQ79" s="539"/>
      <c r="LTR79" s="539"/>
      <c r="LTS79" s="539"/>
      <c r="LTT79" s="539"/>
      <c r="LTU79" s="539"/>
      <c r="LTV79" s="539"/>
      <c r="LTW79" s="539"/>
      <c r="LTX79" s="539"/>
      <c r="LTY79" s="539"/>
      <c r="LTZ79" s="539"/>
      <c r="LUA79" s="539"/>
      <c r="LUB79" s="539"/>
      <c r="LUC79" s="539"/>
      <c r="LUD79" s="539"/>
      <c r="LUE79" s="539"/>
      <c r="LUF79" s="539"/>
      <c r="LUG79" s="539"/>
      <c r="LUH79" s="539"/>
      <c r="LUI79" s="539"/>
      <c r="LUJ79" s="539"/>
      <c r="LUK79" s="539"/>
      <c r="LUL79" s="539"/>
      <c r="LUM79" s="539"/>
      <c r="LUN79" s="539"/>
      <c r="LUO79" s="539"/>
      <c r="LUP79" s="539"/>
      <c r="LUQ79" s="539"/>
      <c r="LUR79" s="539"/>
      <c r="LUS79" s="539"/>
      <c r="LUT79" s="539"/>
      <c r="LUU79" s="539"/>
      <c r="LUV79" s="539"/>
      <c r="LUW79" s="539"/>
      <c r="LUX79" s="539"/>
      <c r="LUY79" s="539"/>
      <c r="LUZ79" s="539"/>
      <c r="LVA79" s="539"/>
      <c r="LVB79" s="539"/>
      <c r="LVC79" s="539"/>
      <c r="LVD79" s="539"/>
      <c r="LVE79" s="539"/>
      <c r="LVF79" s="539"/>
      <c r="LVG79" s="539"/>
      <c r="LVH79" s="539"/>
      <c r="LVI79" s="539"/>
      <c r="LVJ79" s="539"/>
      <c r="LVK79" s="539"/>
      <c r="LVL79" s="539"/>
      <c r="LVM79" s="539"/>
      <c r="LVN79" s="539"/>
      <c r="LVO79" s="539"/>
      <c r="LVP79" s="539"/>
      <c r="LVQ79" s="539"/>
      <c r="LVR79" s="539"/>
      <c r="LVS79" s="539"/>
      <c r="LVT79" s="539"/>
      <c r="LVU79" s="539"/>
      <c r="LVV79" s="539"/>
      <c r="LVW79" s="539"/>
      <c r="LVX79" s="539"/>
      <c r="LVY79" s="539"/>
      <c r="LVZ79" s="539"/>
      <c r="LWA79" s="539"/>
      <c r="LWB79" s="539"/>
      <c r="LWC79" s="539"/>
      <c r="LWD79" s="539"/>
      <c r="LWE79" s="539"/>
      <c r="LWF79" s="539"/>
      <c r="LWG79" s="539"/>
      <c r="LWH79" s="539"/>
      <c r="LWI79" s="539"/>
      <c r="LWJ79" s="539"/>
      <c r="LWK79" s="539"/>
      <c r="LWL79" s="539"/>
      <c r="LWM79" s="539"/>
      <c r="LWN79" s="539"/>
      <c r="LWO79" s="539"/>
      <c r="LWP79" s="539"/>
      <c r="LWQ79" s="539"/>
      <c r="LWR79" s="539"/>
      <c r="LWS79" s="539"/>
      <c r="LWT79" s="539"/>
      <c r="LWU79" s="539"/>
      <c r="LWV79" s="539"/>
      <c r="LWW79" s="539"/>
      <c r="LWX79" s="539"/>
      <c r="LWY79" s="539"/>
      <c r="LWZ79" s="539"/>
      <c r="LXA79" s="539"/>
      <c r="LXB79" s="539"/>
      <c r="LXC79" s="539"/>
      <c r="LXD79" s="539"/>
      <c r="LXE79" s="539"/>
      <c r="LXF79" s="539"/>
      <c r="LXG79" s="539"/>
      <c r="LXH79" s="539"/>
      <c r="LXI79" s="539"/>
      <c r="LXJ79" s="539"/>
      <c r="LXK79" s="539"/>
      <c r="LXL79" s="539"/>
      <c r="LXM79" s="539"/>
      <c r="LXN79" s="539"/>
      <c r="LXO79" s="539"/>
      <c r="LXP79" s="539"/>
      <c r="LXQ79" s="539"/>
      <c r="LXR79" s="539"/>
      <c r="LXS79" s="539"/>
      <c r="LXT79" s="539"/>
      <c r="LXU79" s="539"/>
      <c r="LXV79" s="539"/>
      <c r="LXW79" s="539"/>
      <c r="LXX79" s="539"/>
      <c r="LXY79" s="539"/>
      <c r="LXZ79" s="539"/>
      <c r="LYA79" s="539"/>
      <c r="LYB79" s="539"/>
      <c r="LYC79" s="539"/>
      <c r="LYD79" s="539"/>
      <c r="LYE79" s="539"/>
      <c r="LYF79" s="539"/>
      <c r="LYG79" s="539"/>
      <c r="LYH79" s="539"/>
      <c r="LYI79" s="539"/>
      <c r="LYJ79" s="539"/>
      <c r="LYK79" s="539"/>
      <c r="LYL79" s="539"/>
      <c r="LYM79" s="539"/>
      <c r="LYN79" s="539"/>
      <c r="LYO79" s="539"/>
      <c r="LYP79" s="539"/>
      <c r="LYQ79" s="539"/>
      <c r="LYR79" s="539"/>
      <c r="LYS79" s="539"/>
      <c r="LYT79" s="539"/>
      <c r="LYU79" s="539"/>
      <c r="LYV79" s="539"/>
      <c r="LYW79" s="539"/>
      <c r="LYX79" s="539"/>
      <c r="LYY79" s="539"/>
      <c r="LYZ79" s="539"/>
      <c r="LZA79" s="539"/>
      <c r="LZB79" s="539"/>
      <c r="LZC79" s="539"/>
      <c r="LZD79" s="539"/>
      <c r="LZE79" s="539"/>
      <c r="LZF79" s="539"/>
      <c r="LZG79" s="539"/>
      <c r="LZH79" s="539"/>
      <c r="LZI79" s="539"/>
      <c r="LZJ79" s="539"/>
      <c r="LZK79" s="539"/>
      <c r="LZL79" s="539"/>
      <c r="LZM79" s="539"/>
      <c r="LZN79" s="539"/>
      <c r="LZO79" s="539"/>
      <c r="LZP79" s="539"/>
      <c r="LZQ79" s="539"/>
      <c r="LZR79" s="539"/>
      <c r="LZS79" s="539"/>
      <c r="LZT79" s="539"/>
      <c r="LZU79" s="539"/>
      <c r="LZV79" s="539"/>
      <c r="LZW79" s="539"/>
      <c r="LZX79" s="539"/>
      <c r="LZY79" s="539"/>
      <c r="LZZ79" s="539"/>
      <c r="MAA79" s="539"/>
      <c r="MAB79" s="539"/>
      <c r="MAC79" s="539"/>
      <c r="MAD79" s="539"/>
      <c r="MAE79" s="539"/>
      <c r="MAF79" s="539"/>
      <c r="MAG79" s="539"/>
      <c r="MAH79" s="539"/>
      <c r="MAI79" s="539"/>
      <c r="MAJ79" s="539"/>
      <c r="MAK79" s="539"/>
      <c r="MAL79" s="539"/>
      <c r="MAM79" s="539"/>
      <c r="MAN79" s="539"/>
      <c r="MAO79" s="539"/>
      <c r="MAP79" s="539"/>
      <c r="MAQ79" s="539"/>
      <c r="MAR79" s="539"/>
      <c r="MAS79" s="539"/>
      <c r="MAT79" s="539"/>
      <c r="MAU79" s="539"/>
      <c r="MAV79" s="539"/>
      <c r="MAW79" s="539"/>
      <c r="MAX79" s="539"/>
      <c r="MAY79" s="539"/>
      <c r="MAZ79" s="539"/>
      <c r="MBA79" s="539"/>
      <c r="MBB79" s="539"/>
      <c r="MBC79" s="539"/>
      <c r="MBD79" s="539"/>
      <c r="MBE79" s="539"/>
      <c r="MBF79" s="539"/>
      <c r="MBG79" s="539"/>
      <c r="MBH79" s="539"/>
      <c r="MBI79" s="539"/>
      <c r="MBJ79" s="539"/>
      <c r="MBK79" s="539"/>
      <c r="MBL79" s="539"/>
      <c r="MBM79" s="539"/>
      <c r="MBN79" s="539"/>
      <c r="MBO79" s="539"/>
      <c r="MBP79" s="539"/>
      <c r="MBQ79" s="539"/>
      <c r="MBR79" s="539"/>
      <c r="MBS79" s="539"/>
      <c r="MBT79" s="539"/>
      <c r="MBU79" s="539"/>
      <c r="MBV79" s="539"/>
      <c r="MBW79" s="539"/>
      <c r="MBX79" s="539"/>
      <c r="MBY79" s="539"/>
      <c r="MBZ79" s="539"/>
      <c r="MCA79" s="539"/>
      <c r="MCB79" s="539"/>
      <c r="MCC79" s="539"/>
      <c r="MCD79" s="539"/>
      <c r="MCE79" s="539"/>
      <c r="MCF79" s="539"/>
      <c r="MCG79" s="539"/>
      <c r="MCH79" s="539"/>
      <c r="MCI79" s="539"/>
      <c r="MCJ79" s="539"/>
      <c r="MCK79" s="539"/>
      <c r="MCL79" s="539"/>
      <c r="MCM79" s="539"/>
      <c r="MCN79" s="539"/>
      <c r="MCO79" s="539"/>
      <c r="MCP79" s="539"/>
      <c r="MCQ79" s="539"/>
      <c r="MCR79" s="539"/>
      <c r="MCS79" s="539"/>
      <c r="MCT79" s="539"/>
      <c r="MCU79" s="539"/>
      <c r="MCV79" s="539"/>
      <c r="MCW79" s="539"/>
      <c r="MCX79" s="539"/>
      <c r="MCY79" s="539"/>
      <c r="MCZ79" s="539"/>
      <c r="MDA79" s="539"/>
      <c r="MDB79" s="539"/>
      <c r="MDC79" s="539"/>
      <c r="MDD79" s="539"/>
      <c r="MDE79" s="539"/>
      <c r="MDF79" s="539"/>
      <c r="MDG79" s="539"/>
      <c r="MDH79" s="539"/>
      <c r="MDI79" s="539"/>
      <c r="MDJ79" s="539"/>
      <c r="MDK79" s="539"/>
      <c r="MDL79" s="539"/>
      <c r="MDM79" s="539"/>
      <c r="MDN79" s="539"/>
      <c r="MDO79" s="539"/>
      <c r="MDP79" s="539"/>
      <c r="MDQ79" s="539"/>
      <c r="MDR79" s="539"/>
      <c r="MDS79" s="539"/>
      <c r="MDT79" s="539"/>
      <c r="MDU79" s="539"/>
      <c r="MDV79" s="539"/>
      <c r="MDW79" s="539"/>
      <c r="MDX79" s="539"/>
      <c r="MDY79" s="539"/>
      <c r="MDZ79" s="539"/>
      <c r="MEA79" s="539"/>
      <c r="MEB79" s="539"/>
      <c r="MEC79" s="539"/>
      <c r="MED79" s="539"/>
      <c r="MEE79" s="539"/>
      <c r="MEF79" s="539"/>
      <c r="MEG79" s="539"/>
      <c r="MEH79" s="539"/>
      <c r="MEI79" s="539"/>
      <c r="MEJ79" s="539"/>
      <c r="MEK79" s="539"/>
      <c r="MEL79" s="539"/>
      <c r="MEM79" s="539"/>
      <c r="MEN79" s="539"/>
      <c r="MEO79" s="539"/>
      <c r="MEP79" s="539"/>
      <c r="MEQ79" s="539"/>
      <c r="MER79" s="539"/>
      <c r="MES79" s="539"/>
      <c r="MET79" s="539"/>
      <c r="MEU79" s="539"/>
      <c r="MEV79" s="539"/>
      <c r="MEW79" s="539"/>
      <c r="MEX79" s="539"/>
      <c r="MEY79" s="539"/>
      <c r="MEZ79" s="539"/>
      <c r="MFA79" s="539"/>
      <c r="MFB79" s="539"/>
      <c r="MFC79" s="539"/>
      <c r="MFD79" s="539"/>
      <c r="MFE79" s="539"/>
      <c r="MFF79" s="539"/>
      <c r="MFG79" s="539"/>
      <c r="MFH79" s="539"/>
      <c r="MFI79" s="539"/>
      <c r="MFJ79" s="539"/>
      <c r="MFK79" s="539"/>
      <c r="MFL79" s="539"/>
      <c r="MFM79" s="539"/>
      <c r="MFN79" s="539"/>
      <c r="MFO79" s="539"/>
      <c r="MFP79" s="539"/>
      <c r="MFQ79" s="539"/>
      <c r="MFR79" s="539"/>
      <c r="MFS79" s="539"/>
      <c r="MFT79" s="539"/>
      <c r="MFU79" s="539"/>
      <c r="MFV79" s="539"/>
      <c r="MFW79" s="539"/>
      <c r="MFX79" s="539"/>
      <c r="MFY79" s="539"/>
      <c r="MFZ79" s="539"/>
      <c r="MGA79" s="539"/>
      <c r="MGB79" s="539"/>
      <c r="MGC79" s="539"/>
      <c r="MGD79" s="539"/>
      <c r="MGE79" s="539"/>
      <c r="MGF79" s="539"/>
      <c r="MGG79" s="539"/>
      <c r="MGH79" s="539"/>
      <c r="MGI79" s="539"/>
      <c r="MGJ79" s="539"/>
      <c r="MGK79" s="539"/>
      <c r="MGL79" s="539"/>
      <c r="MGM79" s="539"/>
      <c r="MGN79" s="539"/>
      <c r="MGO79" s="539"/>
      <c r="MGP79" s="539"/>
      <c r="MGQ79" s="539"/>
      <c r="MGR79" s="539"/>
      <c r="MGS79" s="539"/>
      <c r="MGT79" s="539"/>
      <c r="MGU79" s="539"/>
      <c r="MGV79" s="539"/>
      <c r="MGW79" s="539"/>
      <c r="MGX79" s="539"/>
      <c r="MGY79" s="539"/>
      <c r="MGZ79" s="539"/>
      <c r="MHA79" s="539"/>
      <c r="MHB79" s="539"/>
      <c r="MHC79" s="539"/>
      <c r="MHD79" s="539"/>
      <c r="MHE79" s="539"/>
      <c r="MHF79" s="539"/>
      <c r="MHG79" s="539"/>
      <c r="MHH79" s="539"/>
      <c r="MHI79" s="539"/>
      <c r="MHJ79" s="539"/>
      <c r="MHK79" s="539"/>
      <c r="MHL79" s="539"/>
      <c r="MHM79" s="539"/>
      <c r="MHN79" s="539"/>
      <c r="MHO79" s="539"/>
      <c r="MHP79" s="539"/>
      <c r="MHQ79" s="539"/>
      <c r="MHR79" s="539"/>
      <c r="MHS79" s="539"/>
      <c r="MHT79" s="539"/>
      <c r="MHU79" s="539"/>
      <c r="MHV79" s="539"/>
      <c r="MHW79" s="539"/>
      <c r="MHX79" s="539"/>
      <c r="MHY79" s="539"/>
      <c r="MHZ79" s="539"/>
      <c r="MIA79" s="539"/>
      <c r="MIB79" s="539"/>
      <c r="MIC79" s="539"/>
      <c r="MID79" s="539"/>
      <c r="MIE79" s="539"/>
      <c r="MIF79" s="539"/>
      <c r="MIG79" s="539"/>
      <c r="MIH79" s="539"/>
      <c r="MII79" s="539"/>
      <c r="MIJ79" s="539"/>
      <c r="MIK79" s="539"/>
      <c r="MIL79" s="539"/>
      <c r="MIM79" s="539"/>
      <c r="MIN79" s="539"/>
      <c r="MIO79" s="539"/>
      <c r="MIP79" s="539"/>
      <c r="MIQ79" s="539"/>
      <c r="MIR79" s="539"/>
      <c r="MIS79" s="539"/>
      <c r="MIT79" s="539"/>
      <c r="MIU79" s="539"/>
      <c r="MIV79" s="539"/>
      <c r="MIW79" s="539"/>
      <c r="MIX79" s="539"/>
      <c r="MIY79" s="539"/>
      <c r="MIZ79" s="539"/>
      <c r="MJA79" s="539"/>
      <c r="MJB79" s="539"/>
      <c r="MJC79" s="539"/>
      <c r="MJD79" s="539"/>
      <c r="MJE79" s="539"/>
      <c r="MJF79" s="539"/>
      <c r="MJG79" s="539"/>
      <c r="MJH79" s="539"/>
      <c r="MJI79" s="539"/>
      <c r="MJJ79" s="539"/>
      <c r="MJK79" s="539"/>
      <c r="MJL79" s="539"/>
      <c r="MJM79" s="539"/>
      <c r="MJN79" s="539"/>
      <c r="MJO79" s="539"/>
      <c r="MJP79" s="539"/>
      <c r="MJQ79" s="539"/>
      <c r="MJR79" s="539"/>
      <c r="MJS79" s="539"/>
      <c r="MJT79" s="539"/>
      <c r="MJU79" s="539"/>
      <c r="MJV79" s="539"/>
      <c r="MJW79" s="539"/>
      <c r="MJX79" s="539"/>
      <c r="MJY79" s="539"/>
      <c r="MJZ79" s="539"/>
      <c r="MKA79" s="539"/>
      <c r="MKB79" s="539"/>
      <c r="MKC79" s="539"/>
      <c r="MKD79" s="539"/>
      <c r="MKE79" s="539"/>
      <c r="MKF79" s="539"/>
      <c r="MKG79" s="539"/>
      <c r="MKH79" s="539"/>
      <c r="MKI79" s="539"/>
      <c r="MKJ79" s="539"/>
      <c r="MKK79" s="539"/>
      <c r="MKL79" s="539"/>
      <c r="MKM79" s="539"/>
      <c r="MKN79" s="539"/>
      <c r="MKO79" s="539"/>
      <c r="MKP79" s="539"/>
      <c r="MKQ79" s="539"/>
      <c r="MKR79" s="539"/>
      <c r="MKS79" s="539"/>
      <c r="MKT79" s="539"/>
      <c r="MKU79" s="539"/>
      <c r="MKV79" s="539"/>
      <c r="MKW79" s="539"/>
      <c r="MKX79" s="539"/>
      <c r="MKY79" s="539"/>
      <c r="MKZ79" s="539"/>
      <c r="MLA79" s="539"/>
      <c r="MLB79" s="539"/>
      <c r="MLC79" s="539"/>
      <c r="MLD79" s="539"/>
      <c r="MLE79" s="539"/>
      <c r="MLF79" s="539"/>
      <c r="MLG79" s="539"/>
      <c r="MLH79" s="539"/>
      <c r="MLI79" s="539"/>
      <c r="MLJ79" s="539"/>
      <c r="MLK79" s="539"/>
      <c r="MLL79" s="539"/>
      <c r="MLM79" s="539"/>
      <c r="MLN79" s="539"/>
      <c r="MLO79" s="539"/>
      <c r="MLP79" s="539"/>
      <c r="MLQ79" s="539"/>
      <c r="MLR79" s="539"/>
      <c r="MLS79" s="539"/>
      <c r="MLT79" s="539"/>
      <c r="MLU79" s="539"/>
      <c r="MLV79" s="539"/>
      <c r="MLW79" s="539"/>
      <c r="MLX79" s="539"/>
      <c r="MLY79" s="539"/>
      <c r="MLZ79" s="539"/>
      <c r="MMA79" s="539"/>
      <c r="MMB79" s="539"/>
      <c r="MMC79" s="539"/>
      <c r="MMD79" s="539"/>
      <c r="MME79" s="539"/>
      <c r="MMF79" s="539"/>
      <c r="MMG79" s="539"/>
      <c r="MMH79" s="539"/>
      <c r="MMI79" s="539"/>
      <c r="MMJ79" s="539"/>
      <c r="MMK79" s="539"/>
      <c r="MML79" s="539"/>
      <c r="MMM79" s="539"/>
      <c r="MMN79" s="539"/>
      <c r="MMO79" s="539"/>
      <c r="MMP79" s="539"/>
      <c r="MMQ79" s="539"/>
      <c r="MMR79" s="539"/>
      <c r="MMS79" s="539"/>
      <c r="MMT79" s="539"/>
      <c r="MMU79" s="539"/>
      <c r="MMV79" s="539"/>
      <c r="MMW79" s="539"/>
      <c r="MMX79" s="539"/>
      <c r="MMY79" s="539"/>
      <c r="MMZ79" s="539"/>
      <c r="MNA79" s="539"/>
      <c r="MNB79" s="539"/>
      <c r="MNC79" s="539"/>
      <c r="MND79" s="539"/>
      <c r="MNE79" s="539"/>
      <c r="MNF79" s="539"/>
      <c r="MNG79" s="539"/>
      <c r="MNH79" s="539"/>
      <c r="MNI79" s="539"/>
      <c r="MNJ79" s="539"/>
      <c r="MNK79" s="539"/>
      <c r="MNL79" s="539"/>
      <c r="MNM79" s="539"/>
      <c r="MNN79" s="539"/>
      <c r="MNO79" s="539"/>
      <c r="MNP79" s="539"/>
      <c r="MNQ79" s="539"/>
      <c r="MNR79" s="539"/>
      <c r="MNS79" s="539"/>
      <c r="MNT79" s="539"/>
      <c r="MNU79" s="539"/>
      <c r="MNV79" s="539"/>
      <c r="MNW79" s="539"/>
      <c r="MNX79" s="539"/>
      <c r="MNY79" s="539"/>
      <c r="MNZ79" s="539"/>
      <c r="MOA79" s="539"/>
      <c r="MOB79" s="539"/>
      <c r="MOC79" s="539"/>
      <c r="MOD79" s="539"/>
      <c r="MOE79" s="539"/>
      <c r="MOF79" s="539"/>
      <c r="MOG79" s="539"/>
      <c r="MOH79" s="539"/>
      <c r="MOI79" s="539"/>
      <c r="MOJ79" s="539"/>
      <c r="MOK79" s="539"/>
      <c r="MOL79" s="539"/>
      <c r="MOM79" s="539"/>
      <c r="MON79" s="539"/>
      <c r="MOO79" s="539"/>
      <c r="MOP79" s="539"/>
      <c r="MOQ79" s="539"/>
      <c r="MOR79" s="539"/>
      <c r="MOS79" s="539"/>
      <c r="MOT79" s="539"/>
      <c r="MOU79" s="539"/>
      <c r="MOV79" s="539"/>
      <c r="MOW79" s="539"/>
      <c r="MOX79" s="539"/>
      <c r="MOY79" s="539"/>
      <c r="MOZ79" s="539"/>
      <c r="MPA79" s="539"/>
      <c r="MPB79" s="539"/>
      <c r="MPC79" s="539"/>
      <c r="MPD79" s="539"/>
      <c r="MPE79" s="539"/>
      <c r="MPF79" s="539"/>
      <c r="MPG79" s="539"/>
      <c r="MPH79" s="539"/>
      <c r="MPI79" s="539"/>
      <c r="MPJ79" s="539"/>
      <c r="MPK79" s="539"/>
      <c r="MPL79" s="539"/>
      <c r="MPM79" s="539"/>
      <c r="MPN79" s="539"/>
      <c r="MPO79" s="539"/>
      <c r="MPP79" s="539"/>
      <c r="MPQ79" s="539"/>
      <c r="MPR79" s="539"/>
      <c r="MPS79" s="539"/>
      <c r="MPT79" s="539"/>
      <c r="MPU79" s="539"/>
      <c r="MPV79" s="539"/>
      <c r="MPW79" s="539"/>
      <c r="MPX79" s="539"/>
      <c r="MPY79" s="539"/>
      <c r="MPZ79" s="539"/>
      <c r="MQA79" s="539"/>
      <c r="MQB79" s="539"/>
      <c r="MQC79" s="539"/>
      <c r="MQD79" s="539"/>
      <c r="MQE79" s="539"/>
      <c r="MQF79" s="539"/>
      <c r="MQG79" s="539"/>
      <c r="MQH79" s="539"/>
      <c r="MQI79" s="539"/>
      <c r="MQJ79" s="539"/>
      <c r="MQK79" s="539"/>
      <c r="MQL79" s="539"/>
      <c r="MQM79" s="539"/>
      <c r="MQN79" s="539"/>
      <c r="MQO79" s="539"/>
      <c r="MQP79" s="539"/>
      <c r="MQQ79" s="539"/>
      <c r="MQR79" s="539"/>
      <c r="MQS79" s="539"/>
      <c r="MQT79" s="539"/>
      <c r="MQU79" s="539"/>
      <c r="MQV79" s="539"/>
      <c r="MQW79" s="539"/>
      <c r="MQX79" s="539"/>
      <c r="MQY79" s="539"/>
      <c r="MQZ79" s="539"/>
      <c r="MRA79" s="539"/>
      <c r="MRB79" s="539"/>
      <c r="MRC79" s="539"/>
      <c r="MRD79" s="539"/>
      <c r="MRE79" s="539"/>
      <c r="MRF79" s="539"/>
      <c r="MRG79" s="539"/>
      <c r="MRH79" s="539"/>
      <c r="MRI79" s="539"/>
      <c r="MRJ79" s="539"/>
      <c r="MRK79" s="539"/>
      <c r="MRL79" s="539"/>
      <c r="MRM79" s="539"/>
      <c r="MRN79" s="539"/>
      <c r="MRO79" s="539"/>
      <c r="MRP79" s="539"/>
      <c r="MRQ79" s="539"/>
      <c r="MRR79" s="539"/>
      <c r="MRS79" s="539"/>
      <c r="MRT79" s="539"/>
      <c r="MRU79" s="539"/>
      <c r="MRV79" s="539"/>
      <c r="MRW79" s="539"/>
      <c r="MRX79" s="539"/>
      <c r="MRY79" s="539"/>
      <c r="MRZ79" s="539"/>
      <c r="MSA79" s="539"/>
      <c r="MSB79" s="539"/>
      <c r="MSC79" s="539"/>
      <c r="MSD79" s="539"/>
      <c r="MSE79" s="539"/>
      <c r="MSF79" s="539"/>
      <c r="MSG79" s="539"/>
      <c r="MSH79" s="539"/>
      <c r="MSI79" s="539"/>
      <c r="MSJ79" s="539"/>
      <c r="MSK79" s="539"/>
      <c r="MSL79" s="539"/>
      <c r="MSM79" s="539"/>
      <c r="MSN79" s="539"/>
      <c r="MSO79" s="539"/>
      <c r="MSP79" s="539"/>
      <c r="MSQ79" s="539"/>
      <c r="MSR79" s="539"/>
      <c r="MSS79" s="539"/>
      <c r="MST79" s="539"/>
      <c r="MSU79" s="539"/>
      <c r="MSV79" s="539"/>
      <c r="MSW79" s="539"/>
      <c r="MSX79" s="539"/>
      <c r="MSY79" s="539"/>
      <c r="MSZ79" s="539"/>
      <c r="MTA79" s="539"/>
      <c r="MTB79" s="539"/>
      <c r="MTC79" s="539"/>
      <c r="MTD79" s="539"/>
      <c r="MTE79" s="539"/>
      <c r="MTF79" s="539"/>
      <c r="MTG79" s="539"/>
      <c r="MTH79" s="539"/>
      <c r="MTI79" s="539"/>
      <c r="MTJ79" s="539"/>
      <c r="MTK79" s="539"/>
      <c r="MTL79" s="539"/>
      <c r="MTM79" s="539"/>
      <c r="MTN79" s="539"/>
      <c r="MTO79" s="539"/>
      <c r="MTP79" s="539"/>
      <c r="MTQ79" s="539"/>
      <c r="MTR79" s="539"/>
      <c r="MTS79" s="539"/>
      <c r="MTT79" s="539"/>
      <c r="MTU79" s="539"/>
      <c r="MTV79" s="539"/>
      <c r="MTW79" s="539"/>
      <c r="MTX79" s="539"/>
      <c r="MTY79" s="539"/>
      <c r="MTZ79" s="539"/>
      <c r="MUA79" s="539"/>
      <c r="MUB79" s="539"/>
      <c r="MUC79" s="539"/>
      <c r="MUD79" s="539"/>
      <c r="MUE79" s="539"/>
      <c r="MUF79" s="539"/>
      <c r="MUG79" s="539"/>
      <c r="MUH79" s="539"/>
      <c r="MUI79" s="539"/>
      <c r="MUJ79" s="539"/>
      <c r="MUK79" s="539"/>
      <c r="MUL79" s="539"/>
      <c r="MUM79" s="539"/>
      <c r="MUN79" s="539"/>
      <c r="MUO79" s="539"/>
      <c r="MUP79" s="539"/>
      <c r="MUQ79" s="539"/>
      <c r="MUR79" s="539"/>
      <c r="MUS79" s="539"/>
      <c r="MUT79" s="539"/>
      <c r="MUU79" s="539"/>
      <c r="MUV79" s="539"/>
      <c r="MUW79" s="539"/>
      <c r="MUX79" s="539"/>
      <c r="MUY79" s="539"/>
      <c r="MUZ79" s="539"/>
      <c r="MVA79" s="539"/>
      <c r="MVB79" s="539"/>
      <c r="MVC79" s="539"/>
      <c r="MVD79" s="539"/>
      <c r="MVE79" s="539"/>
      <c r="MVF79" s="539"/>
      <c r="MVG79" s="539"/>
      <c r="MVH79" s="539"/>
      <c r="MVI79" s="539"/>
      <c r="MVJ79" s="539"/>
      <c r="MVK79" s="539"/>
      <c r="MVL79" s="539"/>
      <c r="MVM79" s="539"/>
      <c r="MVN79" s="539"/>
      <c r="MVO79" s="539"/>
      <c r="MVP79" s="539"/>
      <c r="MVQ79" s="539"/>
      <c r="MVR79" s="539"/>
      <c r="MVS79" s="539"/>
      <c r="MVT79" s="539"/>
      <c r="MVU79" s="539"/>
      <c r="MVV79" s="539"/>
      <c r="MVW79" s="539"/>
      <c r="MVX79" s="539"/>
      <c r="MVY79" s="539"/>
      <c r="MVZ79" s="539"/>
      <c r="MWA79" s="539"/>
      <c r="MWB79" s="539"/>
      <c r="MWC79" s="539"/>
      <c r="MWD79" s="539"/>
      <c r="MWE79" s="539"/>
      <c r="MWF79" s="539"/>
      <c r="MWG79" s="539"/>
      <c r="MWH79" s="539"/>
      <c r="MWI79" s="539"/>
      <c r="MWJ79" s="539"/>
      <c r="MWK79" s="539"/>
      <c r="MWL79" s="539"/>
      <c r="MWM79" s="539"/>
      <c r="MWN79" s="539"/>
      <c r="MWO79" s="539"/>
      <c r="MWP79" s="539"/>
      <c r="MWQ79" s="539"/>
      <c r="MWR79" s="539"/>
      <c r="MWS79" s="539"/>
      <c r="MWT79" s="539"/>
      <c r="MWU79" s="539"/>
      <c r="MWV79" s="539"/>
      <c r="MWW79" s="539"/>
      <c r="MWX79" s="539"/>
      <c r="MWY79" s="539"/>
      <c r="MWZ79" s="539"/>
      <c r="MXA79" s="539"/>
      <c r="MXB79" s="539"/>
      <c r="MXC79" s="539"/>
      <c r="MXD79" s="539"/>
      <c r="MXE79" s="539"/>
      <c r="MXF79" s="539"/>
      <c r="MXG79" s="539"/>
      <c r="MXH79" s="539"/>
      <c r="MXI79" s="539"/>
      <c r="MXJ79" s="539"/>
      <c r="MXK79" s="539"/>
      <c r="MXL79" s="539"/>
      <c r="MXM79" s="539"/>
      <c r="MXN79" s="539"/>
      <c r="MXO79" s="539"/>
      <c r="MXP79" s="539"/>
      <c r="MXQ79" s="539"/>
      <c r="MXR79" s="539"/>
      <c r="MXS79" s="539"/>
      <c r="MXT79" s="539"/>
      <c r="MXU79" s="539"/>
      <c r="MXV79" s="539"/>
      <c r="MXW79" s="539"/>
      <c r="MXX79" s="539"/>
      <c r="MXY79" s="539"/>
      <c r="MXZ79" s="539"/>
      <c r="MYA79" s="539"/>
      <c r="MYB79" s="539"/>
      <c r="MYC79" s="539"/>
      <c r="MYD79" s="539"/>
      <c r="MYE79" s="539"/>
      <c r="MYF79" s="539"/>
      <c r="MYG79" s="539"/>
      <c r="MYH79" s="539"/>
      <c r="MYI79" s="539"/>
      <c r="MYJ79" s="539"/>
      <c r="MYK79" s="539"/>
      <c r="MYL79" s="539"/>
      <c r="MYM79" s="539"/>
      <c r="MYN79" s="539"/>
      <c r="MYO79" s="539"/>
      <c r="MYP79" s="539"/>
      <c r="MYQ79" s="539"/>
      <c r="MYR79" s="539"/>
      <c r="MYS79" s="539"/>
      <c r="MYT79" s="539"/>
      <c r="MYU79" s="539"/>
      <c r="MYV79" s="539"/>
      <c r="MYW79" s="539"/>
      <c r="MYX79" s="539"/>
      <c r="MYY79" s="539"/>
      <c r="MYZ79" s="539"/>
      <c r="MZA79" s="539"/>
      <c r="MZB79" s="539"/>
      <c r="MZC79" s="539"/>
      <c r="MZD79" s="539"/>
      <c r="MZE79" s="539"/>
      <c r="MZF79" s="539"/>
      <c r="MZG79" s="539"/>
      <c r="MZH79" s="539"/>
      <c r="MZI79" s="539"/>
      <c r="MZJ79" s="539"/>
      <c r="MZK79" s="539"/>
      <c r="MZL79" s="539"/>
      <c r="MZM79" s="539"/>
      <c r="MZN79" s="539"/>
      <c r="MZO79" s="539"/>
      <c r="MZP79" s="539"/>
      <c r="MZQ79" s="539"/>
      <c r="MZR79" s="539"/>
      <c r="MZS79" s="539"/>
      <c r="MZT79" s="539"/>
      <c r="MZU79" s="539"/>
      <c r="MZV79" s="539"/>
      <c r="MZW79" s="539"/>
      <c r="MZX79" s="539"/>
      <c r="MZY79" s="539"/>
      <c r="MZZ79" s="539"/>
      <c r="NAA79" s="539"/>
      <c r="NAB79" s="539"/>
      <c r="NAC79" s="539"/>
      <c r="NAD79" s="539"/>
      <c r="NAE79" s="539"/>
      <c r="NAF79" s="539"/>
      <c r="NAG79" s="539"/>
      <c r="NAH79" s="539"/>
      <c r="NAI79" s="539"/>
      <c r="NAJ79" s="539"/>
      <c r="NAK79" s="539"/>
      <c r="NAL79" s="539"/>
      <c r="NAM79" s="539"/>
      <c r="NAN79" s="539"/>
      <c r="NAO79" s="539"/>
      <c r="NAP79" s="539"/>
      <c r="NAQ79" s="539"/>
      <c r="NAR79" s="539"/>
      <c r="NAS79" s="539"/>
      <c r="NAT79" s="539"/>
      <c r="NAU79" s="539"/>
      <c r="NAV79" s="539"/>
      <c r="NAW79" s="539"/>
      <c r="NAX79" s="539"/>
      <c r="NAY79" s="539"/>
      <c r="NAZ79" s="539"/>
      <c r="NBA79" s="539"/>
      <c r="NBB79" s="539"/>
      <c r="NBC79" s="539"/>
      <c r="NBD79" s="539"/>
      <c r="NBE79" s="539"/>
      <c r="NBF79" s="539"/>
      <c r="NBG79" s="539"/>
      <c r="NBH79" s="539"/>
      <c r="NBI79" s="539"/>
      <c r="NBJ79" s="539"/>
      <c r="NBK79" s="539"/>
      <c r="NBL79" s="539"/>
      <c r="NBM79" s="539"/>
      <c r="NBN79" s="539"/>
      <c r="NBO79" s="539"/>
      <c r="NBP79" s="539"/>
      <c r="NBQ79" s="539"/>
      <c r="NBR79" s="539"/>
      <c r="NBS79" s="539"/>
      <c r="NBT79" s="539"/>
      <c r="NBU79" s="539"/>
      <c r="NBV79" s="539"/>
      <c r="NBW79" s="539"/>
      <c r="NBX79" s="539"/>
      <c r="NBY79" s="539"/>
      <c r="NBZ79" s="539"/>
      <c r="NCA79" s="539"/>
      <c r="NCB79" s="539"/>
      <c r="NCC79" s="539"/>
      <c r="NCD79" s="539"/>
      <c r="NCE79" s="539"/>
      <c r="NCF79" s="539"/>
      <c r="NCG79" s="539"/>
      <c r="NCH79" s="539"/>
      <c r="NCI79" s="539"/>
      <c r="NCJ79" s="539"/>
      <c r="NCK79" s="539"/>
      <c r="NCL79" s="539"/>
      <c r="NCM79" s="539"/>
      <c r="NCN79" s="539"/>
      <c r="NCO79" s="539"/>
      <c r="NCP79" s="539"/>
      <c r="NCQ79" s="539"/>
      <c r="NCR79" s="539"/>
      <c r="NCS79" s="539"/>
      <c r="NCT79" s="539"/>
      <c r="NCU79" s="539"/>
      <c r="NCV79" s="539"/>
      <c r="NCW79" s="539"/>
      <c r="NCX79" s="539"/>
      <c r="NCY79" s="539"/>
      <c r="NCZ79" s="539"/>
      <c r="NDA79" s="539"/>
      <c r="NDB79" s="539"/>
      <c r="NDC79" s="539"/>
      <c r="NDD79" s="539"/>
      <c r="NDE79" s="539"/>
      <c r="NDF79" s="539"/>
      <c r="NDG79" s="539"/>
      <c r="NDH79" s="539"/>
      <c r="NDI79" s="539"/>
      <c r="NDJ79" s="539"/>
      <c r="NDK79" s="539"/>
      <c r="NDL79" s="539"/>
      <c r="NDM79" s="539"/>
      <c r="NDN79" s="539"/>
      <c r="NDO79" s="539"/>
      <c r="NDP79" s="539"/>
      <c r="NDQ79" s="539"/>
      <c r="NDR79" s="539"/>
      <c r="NDS79" s="539"/>
      <c r="NDT79" s="539"/>
      <c r="NDU79" s="539"/>
      <c r="NDV79" s="539"/>
      <c r="NDW79" s="539"/>
      <c r="NDX79" s="539"/>
      <c r="NDY79" s="539"/>
      <c r="NDZ79" s="539"/>
      <c r="NEA79" s="539"/>
      <c r="NEB79" s="539"/>
      <c r="NEC79" s="539"/>
      <c r="NED79" s="539"/>
      <c r="NEE79" s="539"/>
      <c r="NEF79" s="539"/>
      <c r="NEG79" s="539"/>
      <c r="NEH79" s="539"/>
      <c r="NEI79" s="539"/>
      <c r="NEJ79" s="539"/>
      <c r="NEK79" s="539"/>
      <c r="NEL79" s="539"/>
      <c r="NEM79" s="539"/>
      <c r="NEN79" s="539"/>
      <c r="NEO79" s="539"/>
      <c r="NEP79" s="539"/>
      <c r="NEQ79" s="539"/>
      <c r="NER79" s="539"/>
      <c r="NES79" s="539"/>
      <c r="NET79" s="539"/>
      <c r="NEU79" s="539"/>
      <c r="NEV79" s="539"/>
      <c r="NEW79" s="539"/>
      <c r="NEX79" s="539"/>
      <c r="NEY79" s="539"/>
      <c r="NEZ79" s="539"/>
      <c r="NFA79" s="539"/>
      <c r="NFB79" s="539"/>
      <c r="NFC79" s="539"/>
      <c r="NFD79" s="539"/>
      <c r="NFE79" s="539"/>
      <c r="NFF79" s="539"/>
      <c r="NFG79" s="539"/>
      <c r="NFH79" s="539"/>
      <c r="NFI79" s="539"/>
      <c r="NFJ79" s="539"/>
      <c r="NFK79" s="539"/>
      <c r="NFL79" s="539"/>
      <c r="NFM79" s="539"/>
      <c r="NFN79" s="539"/>
      <c r="NFO79" s="539"/>
      <c r="NFP79" s="539"/>
      <c r="NFQ79" s="539"/>
      <c r="NFR79" s="539"/>
      <c r="NFS79" s="539"/>
      <c r="NFT79" s="539"/>
      <c r="NFU79" s="539"/>
      <c r="NFV79" s="539"/>
      <c r="NFW79" s="539"/>
      <c r="NFX79" s="539"/>
      <c r="NFY79" s="539"/>
      <c r="NFZ79" s="539"/>
      <c r="NGA79" s="539"/>
      <c r="NGB79" s="539"/>
      <c r="NGC79" s="539"/>
      <c r="NGD79" s="539"/>
      <c r="NGE79" s="539"/>
      <c r="NGF79" s="539"/>
      <c r="NGG79" s="539"/>
      <c r="NGH79" s="539"/>
      <c r="NGI79" s="539"/>
      <c r="NGJ79" s="539"/>
      <c r="NGK79" s="539"/>
      <c r="NGL79" s="539"/>
      <c r="NGM79" s="539"/>
      <c r="NGN79" s="539"/>
      <c r="NGO79" s="539"/>
      <c r="NGP79" s="539"/>
      <c r="NGQ79" s="539"/>
      <c r="NGR79" s="539"/>
      <c r="NGS79" s="539"/>
      <c r="NGT79" s="539"/>
      <c r="NGU79" s="539"/>
      <c r="NGV79" s="539"/>
      <c r="NGW79" s="539"/>
      <c r="NGX79" s="539"/>
      <c r="NGY79" s="539"/>
      <c r="NGZ79" s="539"/>
      <c r="NHA79" s="539"/>
      <c r="NHB79" s="539"/>
      <c r="NHC79" s="539"/>
      <c r="NHD79" s="539"/>
      <c r="NHE79" s="539"/>
      <c r="NHF79" s="539"/>
      <c r="NHG79" s="539"/>
      <c r="NHH79" s="539"/>
      <c r="NHI79" s="539"/>
      <c r="NHJ79" s="539"/>
      <c r="NHK79" s="539"/>
      <c r="NHL79" s="539"/>
      <c r="NHM79" s="539"/>
      <c r="NHN79" s="539"/>
      <c r="NHO79" s="539"/>
      <c r="NHP79" s="539"/>
      <c r="NHQ79" s="539"/>
      <c r="NHR79" s="539"/>
      <c r="NHS79" s="539"/>
      <c r="NHT79" s="539"/>
      <c r="NHU79" s="539"/>
      <c r="NHV79" s="539"/>
      <c r="NHW79" s="539"/>
      <c r="NHX79" s="539"/>
      <c r="NHY79" s="539"/>
      <c r="NHZ79" s="539"/>
      <c r="NIA79" s="539"/>
      <c r="NIB79" s="539"/>
      <c r="NIC79" s="539"/>
      <c r="NID79" s="539"/>
      <c r="NIE79" s="539"/>
      <c r="NIF79" s="539"/>
      <c r="NIG79" s="539"/>
      <c r="NIH79" s="539"/>
      <c r="NII79" s="539"/>
      <c r="NIJ79" s="539"/>
      <c r="NIK79" s="539"/>
      <c r="NIL79" s="539"/>
      <c r="NIM79" s="539"/>
      <c r="NIN79" s="539"/>
      <c r="NIO79" s="539"/>
      <c r="NIP79" s="539"/>
      <c r="NIQ79" s="539"/>
      <c r="NIR79" s="539"/>
      <c r="NIS79" s="539"/>
      <c r="NIT79" s="539"/>
      <c r="NIU79" s="539"/>
      <c r="NIV79" s="539"/>
      <c r="NIW79" s="539"/>
      <c r="NIX79" s="539"/>
      <c r="NIY79" s="539"/>
      <c r="NIZ79" s="539"/>
      <c r="NJA79" s="539"/>
      <c r="NJB79" s="539"/>
      <c r="NJC79" s="539"/>
      <c r="NJD79" s="539"/>
      <c r="NJE79" s="539"/>
      <c r="NJF79" s="539"/>
      <c r="NJG79" s="539"/>
      <c r="NJH79" s="539"/>
      <c r="NJI79" s="539"/>
      <c r="NJJ79" s="539"/>
      <c r="NJK79" s="539"/>
      <c r="NJL79" s="539"/>
      <c r="NJM79" s="539"/>
      <c r="NJN79" s="539"/>
      <c r="NJO79" s="539"/>
      <c r="NJP79" s="539"/>
      <c r="NJQ79" s="539"/>
      <c r="NJR79" s="539"/>
      <c r="NJS79" s="539"/>
      <c r="NJT79" s="539"/>
      <c r="NJU79" s="539"/>
      <c r="NJV79" s="539"/>
      <c r="NJW79" s="539"/>
      <c r="NJX79" s="539"/>
      <c r="NJY79" s="539"/>
      <c r="NJZ79" s="539"/>
      <c r="NKA79" s="539"/>
      <c r="NKB79" s="539"/>
      <c r="NKC79" s="539"/>
      <c r="NKD79" s="539"/>
      <c r="NKE79" s="539"/>
      <c r="NKF79" s="539"/>
      <c r="NKG79" s="539"/>
      <c r="NKH79" s="539"/>
      <c r="NKI79" s="539"/>
      <c r="NKJ79" s="539"/>
      <c r="NKK79" s="539"/>
      <c r="NKL79" s="539"/>
      <c r="NKM79" s="539"/>
      <c r="NKN79" s="539"/>
      <c r="NKO79" s="539"/>
      <c r="NKP79" s="539"/>
      <c r="NKQ79" s="539"/>
      <c r="NKR79" s="539"/>
      <c r="NKS79" s="539"/>
      <c r="NKT79" s="539"/>
      <c r="NKU79" s="539"/>
      <c r="NKV79" s="539"/>
      <c r="NKW79" s="539"/>
      <c r="NKX79" s="539"/>
      <c r="NKY79" s="539"/>
      <c r="NKZ79" s="539"/>
      <c r="NLA79" s="539"/>
      <c r="NLB79" s="539"/>
      <c r="NLC79" s="539"/>
      <c r="NLD79" s="539"/>
      <c r="NLE79" s="539"/>
      <c r="NLF79" s="539"/>
      <c r="NLG79" s="539"/>
      <c r="NLH79" s="539"/>
      <c r="NLI79" s="539"/>
      <c r="NLJ79" s="539"/>
      <c r="NLK79" s="539"/>
      <c r="NLL79" s="539"/>
      <c r="NLM79" s="539"/>
      <c r="NLN79" s="539"/>
      <c r="NLO79" s="539"/>
      <c r="NLP79" s="539"/>
      <c r="NLQ79" s="539"/>
      <c r="NLR79" s="539"/>
      <c r="NLS79" s="539"/>
      <c r="NLT79" s="539"/>
      <c r="NLU79" s="539"/>
      <c r="NLV79" s="539"/>
      <c r="NLW79" s="539"/>
      <c r="NLX79" s="539"/>
      <c r="NLY79" s="539"/>
      <c r="NLZ79" s="539"/>
      <c r="NMA79" s="539"/>
      <c r="NMB79" s="539"/>
      <c r="NMC79" s="539"/>
      <c r="NMD79" s="539"/>
      <c r="NME79" s="539"/>
      <c r="NMF79" s="539"/>
      <c r="NMG79" s="539"/>
      <c r="NMH79" s="539"/>
      <c r="NMI79" s="539"/>
      <c r="NMJ79" s="539"/>
      <c r="NMK79" s="539"/>
      <c r="NML79" s="539"/>
      <c r="NMM79" s="539"/>
      <c r="NMN79" s="539"/>
      <c r="NMO79" s="539"/>
      <c r="NMP79" s="539"/>
      <c r="NMQ79" s="539"/>
      <c r="NMR79" s="539"/>
      <c r="NMS79" s="539"/>
      <c r="NMT79" s="539"/>
      <c r="NMU79" s="539"/>
      <c r="NMV79" s="539"/>
      <c r="NMW79" s="539"/>
      <c r="NMX79" s="539"/>
      <c r="NMY79" s="539"/>
      <c r="NMZ79" s="539"/>
      <c r="NNA79" s="539"/>
      <c r="NNB79" s="539"/>
      <c r="NNC79" s="539"/>
      <c r="NND79" s="539"/>
      <c r="NNE79" s="539"/>
      <c r="NNF79" s="539"/>
      <c r="NNG79" s="539"/>
      <c r="NNH79" s="539"/>
      <c r="NNI79" s="539"/>
      <c r="NNJ79" s="539"/>
      <c r="NNK79" s="539"/>
      <c r="NNL79" s="539"/>
      <c r="NNM79" s="539"/>
      <c r="NNN79" s="539"/>
      <c r="NNO79" s="539"/>
      <c r="NNP79" s="539"/>
      <c r="NNQ79" s="539"/>
      <c r="NNR79" s="539"/>
      <c r="NNS79" s="539"/>
      <c r="NNT79" s="539"/>
      <c r="NNU79" s="539"/>
      <c r="NNV79" s="539"/>
      <c r="NNW79" s="539"/>
      <c r="NNX79" s="539"/>
      <c r="NNY79" s="539"/>
      <c r="NNZ79" s="539"/>
      <c r="NOA79" s="539"/>
      <c r="NOB79" s="539"/>
      <c r="NOC79" s="539"/>
      <c r="NOD79" s="539"/>
      <c r="NOE79" s="539"/>
      <c r="NOF79" s="539"/>
      <c r="NOG79" s="539"/>
      <c r="NOH79" s="539"/>
      <c r="NOI79" s="539"/>
      <c r="NOJ79" s="539"/>
      <c r="NOK79" s="539"/>
      <c r="NOL79" s="539"/>
      <c r="NOM79" s="539"/>
      <c r="NON79" s="539"/>
      <c r="NOO79" s="539"/>
      <c r="NOP79" s="539"/>
      <c r="NOQ79" s="539"/>
      <c r="NOR79" s="539"/>
      <c r="NOS79" s="539"/>
      <c r="NOT79" s="539"/>
      <c r="NOU79" s="539"/>
      <c r="NOV79" s="539"/>
      <c r="NOW79" s="539"/>
      <c r="NOX79" s="539"/>
      <c r="NOY79" s="539"/>
      <c r="NOZ79" s="539"/>
      <c r="NPA79" s="539"/>
      <c r="NPB79" s="539"/>
      <c r="NPC79" s="539"/>
      <c r="NPD79" s="539"/>
      <c r="NPE79" s="539"/>
      <c r="NPF79" s="539"/>
      <c r="NPG79" s="539"/>
      <c r="NPH79" s="539"/>
      <c r="NPI79" s="539"/>
      <c r="NPJ79" s="539"/>
      <c r="NPK79" s="539"/>
      <c r="NPL79" s="539"/>
      <c r="NPM79" s="539"/>
      <c r="NPN79" s="539"/>
      <c r="NPO79" s="539"/>
      <c r="NPP79" s="539"/>
      <c r="NPQ79" s="539"/>
      <c r="NPR79" s="539"/>
      <c r="NPS79" s="539"/>
      <c r="NPT79" s="539"/>
      <c r="NPU79" s="539"/>
      <c r="NPV79" s="539"/>
      <c r="NPW79" s="539"/>
      <c r="NPX79" s="539"/>
      <c r="NPY79" s="539"/>
      <c r="NPZ79" s="539"/>
      <c r="NQA79" s="539"/>
      <c r="NQB79" s="539"/>
      <c r="NQC79" s="539"/>
      <c r="NQD79" s="539"/>
      <c r="NQE79" s="539"/>
      <c r="NQF79" s="539"/>
      <c r="NQG79" s="539"/>
      <c r="NQH79" s="539"/>
      <c r="NQI79" s="539"/>
      <c r="NQJ79" s="539"/>
      <c r="NQK79" s="539"/>
      <c r="NQL79" s="539"/>
      <c r="NQM79" s="539"/>
      <c r="NQN79" s="539"/>
      <c r="NQO79" s="539"/>
      <c r="NQP79" s="539"/>
      <c r="NQQ79" s="539"/>
      <c r="NQR79" s="539"/>
      <c r="NQS79" s="539"/>
      <c r="NQT79" s="539"/>
      <c r="NQU79" s="539"/>
      <c r="NQV79" s="539"/>
      <c r="NQW79" s="539"/>
      <c r="NQX79" s="539"/>
      <c r="NQY79" s="539"/>
      <c r="NQZ79" s="539"/>
      <c r="NRA79" s="539"/>
      <c r="NRB79" s="539"/>
      <c r="NRC79" s="539"/>
      <c r="NRD79" s="539"/>
      <c r="NRE79" s="539"/>
      <c r="NRF79" s="539"/>
      <c r="NRG79" s="539"/>
      <c r="NRH79" s="539"/>
      <c r="NRI79" s="539"/>
      <c r="NRJ79" s="539"/>
      <c r="NRK79" s="539"/>
      <c r="NRL79" s="539"/>
      <c r="NRM79" s="539"/>
      <c r="NRN79" s="539"/>
      <c r="NRO79" s="539"/>
      <c r="NRP79" s="539"/>
      <c r="NRQ79" s="539"/>
      <c r="NRR79" s="539"/>
      <c r="NRS79" s="539"/>
      <c r="NRT79" s="539"/>
      <c r="NRU79" s="539"/>
      <c r="NRV79" s="539"/>
      <c r="NRW79" s="539"/>
      <c r="NRX79" s="539"/>
      <c r="NRY79" s="539"/>
      <c r="NRZ79" s="539"/>
      <c r="NSA79" s="539"/>
      <c r="NSB79" s="539"/>
      <c r="NSC79" s="539"/>
      <c r="NSD79" s="539"/>
      <c r="NSE79" s="539"/>
      <c r="NSF79" s="539"/>
      <c r="NSG79" s="539"/>
      <c r="NSH79" s="539"/>
      <c r="NSI79" s="539"/>
      <c r="NSJ79" s="539"/>
      <c r="NSK79" s="539"/>
      <c r="NSL79" s="539"/>
      <c r="NSM79" s="539"/>
      <c r="NSN79" s="539"/>
      <c r="NSO79" s="539"/>
      <c r="NSP79" s="539"/>
      <c r="NSQ79" s="539"/>
      <c r="NSR79" s="539"/>
      <c r="NSS79" s="539"/>
      <c r="NST79" s="539"/>
      <c r="NSU79" s="539"/>
      <c r="NSV79" s="539"/>
      <c r="NSW79" s="539"/>
      <c r="NSX79" s="539"/>
      <c r="NSY79" s="539"/>
      <c r="NSZ79" s="539"/>
      <c r="NTA79" s="539"/>
      <c r="NTB79" s="539"/>
      <c r="NTC79" s="539"/>
      <c r="NTD79" s="539"/>
      <c r="NTE79" s="539"/>
      <c r="NTF79" s="539"/>
      <c r="NTG79" s="539"/>
      <c r="NTH79" s="539"/>
      <c r="NTI79" s="539"/>
      <c r="NTJ79" s="539"/>
      <c r="NTK79" s="539"/>
      <c r="NTL79" s="539"/>
      <c r="NTM79" s="539"/>
      <c r="NTN79" s="539"/>
      <c r="NTO79" s="539"/>
      <c r="NTP79" s="539"/>
      <c r="NTQ79" s="539"/>
      <c r="NTR79" s="539"/>
      <c r="NTS79" s="539"/>
      <c r="NTT79" s="539"/>
      <c r="NTU79" s="539"/>
      <c r="NTV79" s="539"/>
      <c r="NTW79" s="539"/>
      <c r="NTX79" s="539"/>
      <c r="NTY79" s="539"/>
      <c r="NTZ79" s="539"/>
      <c r="NUA79" s="539"/>
      <c r="NUB79" s="539"/>
      <c r="NUC79" s="539"/>
      <c r="NUD79" s="539"/>
      <c r="NUE79" s="539"/>
      <c r="NUF79" s="539"/>
      <c r="NUG79" s="539"/>
      <c r="NUH79" s="539"/>
      <c r="NUI79" s="539"/>
      <c r="NUJ79" s="539"/>
      <c r="NUK79" s="539"/>
      <c r="NUL79" s="539"/>
      <c r="NUM79" s="539"/>
      <c r="NUN79" s="539"/>
      <c r="NUO79" s="539"/>
      <c r="NUP79" s="539"/>
      <c r="NUQ79" s="539"/>
      <c r="NUR79" s="539"/>
      <c r="NUS79" s="539"/>
      <c r="NUT79" s="539"/>
      <c r="NUU79" s="539"/>
      <c r="NUV79" s="539"/>
      <c r="NUW79" s="539"/>
      <c r="NUX79" s="539"/>
      <c r="NUY79" s="539"/>
      <c r="NUZ79" s="539"/>
      <c r="NVA79" s="539"/>
      <c r="NVB79" s="539"/>
      <c r="NVC79" s="539"/>
      <c r="NVD79" s="539"/>
      <c r="NVE79" s="539"/>
      <c r="NVF79" s="539"/>
      <c r="NVG79" s="539"/>
      <c r="NVH79" s="539"/>
      <c r="NVI79" s="539"/>
      <c r="NVJ79" s="539"/>
      <c r="NVK79" s="539"/>
      <c r="NVL79" s="539"/>
      <c r="NVM79" s="539"/>
      <c r="NVN79" s="539"/>
      <c r="NVO79" s="539"/>
      <c r="NVP79" s="539"/>
      <c r="NVQ79" s="539"/>
      <c r="NVR79" s="539"/>
      <c r="NVS79" s="539"/>
      <c r="NVT79" s="539"/>
      <c r="NVU79" s="539"/>
      <c r="NVV79" s="539"/>
      <c r="NVW79" s="539"/>
      <c r="NVX79" s="539"/>
      <c r="NVY79" s="539"/>
      <c r="NVZ79" s="539"/>
      <c r="NWA79" s="539"/>
      <c r="NWB79" s="539"/>
      <c r="NWC79" s="539"/>
      <c r="NWD79" s="539"/>
      <c r="NWE79" s="539"/>
      <c r="NWF79" s="539"/>
      <c r="NWG79" s="539"/>
      <c r="NWH79" s="539"/>
      <c r="NWI79" s="539"/>
      <c r="NWJ79" s="539"/>
      <c r="NWK79" s="539"/>
      <c r="NWL79" s="539"/>
      <c r="NWM79" s="539"/>
      <c r="NWN79" s="539"/>
      <c r="NWO79" s="539"/>
      <c r="NWP79" s="539"/>
      <c r="NWQ79" s="539"/>
      <c r="NWR79" s="539"/>
      <c r="NWS79" s="539"/>
      <c r="NWT79" s="539"/>
      <c r="NWU79" s="539"/>
      <c r="NWV79" s="539"/>
      <c r="NWW79" s="539"/>
      <c r="NWX79" s="539"/>
      <c r="NWY79" s="539"/>
      <c r="NWZ79" s="539"/>
      <c r="NXA79" s="539"/>
      <c r="NXB79" s="539"/>
      <c r="NXC79" s="539"/>
      <c r="NXD79" s="539"/>
      <c r="NXE79" s="539"/>
      <c r="NXF79" s="539"/>
      <c r="NXG79" s="539"/>
      <c r="NXH79" s="539"/>
      <c r="NXI79" s="539"/>
      <c r="NXJ79" s="539"/>
      <c r="NXK79" s="539"/>
      <c r="NXL79" s="539"/>
      <c r="NXM79" s="539"/>
      <c r="NXN79" s="539"/>
      <c r="NXO79" s="539"/>
      <c r="NXP79" s="539"/>
      <c r="NXQ79" s="539"/>
      <c r="NXR79" s="539"/>
      <c r="NXS79" s="539"/>
      <c r="NXT79" s="539"/>
      <c r="NXU79" s="539"/>
      <c r="NXV79" s="539"/>
      <c r="NXW79" s="539"/>
      <c r="NXX79" s="539"/>
      <c r="NXY79" s="539"/>
      <c r="NXZ79" s="539"/>
      <c r="NYA79" s="539"/>
      <c r="NYB79" s="539"/>
      <c r="NYC79" s="539"/>
      <c r="NYD79" s="539"/>
      <c r="NYE79" s="539"/>
      <c r="NYF79" s="539"/>
      <c r="NYG79" s="539"/>
      <c r="NYH79" s="539"/>
      <c r="NYI79" s="539"/>
      <c r="NYJ79" s="539"/>
      <c r="NYK79" s="539"/>
      <c r="NYL79" s="539"/>
      <c r="NYM79" s="539"/>
      <c r="NYN79" s="539"/>
      <c r="NYO79" s="539"/>
      <c r="NYP79" s="539"/>
      <c r="NYQ79" s="539"/>
      <c r="NYR79" s="539"/>
      <c r="NYS79" s="539"/>
      <c r="NYT79" s="539"/>
      <c r="NYU79" s="539"/>
      <c r="NYV79" s="539"/>
      <c r="NYW79" s="539"/>
      <c r="NYX79" s="539"/>
      <c r="NYY79" s="539"/>
      <c r="NYZ79" s="539"/>
      <c r="NZA79" s="539"/>
      <c r="NZB79" s="539"/>
      <c r="NZC79" s="539"/>
      <c r="NZD79" s="539"/>
      <c r="NZE79" s="539"/>
      <c r="NZF79" s="539"/>
      <c r="NZG79" s="539"/>
      <c r="NZH79" s="539"/>
      <c r="NZI79" s="539"/>
      <c r="NZJ79" s="539"/>
      <c r="NZK79" s="539"/>
      <c r="NZL79" s="539"/>
      <c r="NZM79" s="539"/>
      <c r="NZN79" s="539"/>
      <c r="NZO79" s="539"/>
      <c r="NZP79" s="539"/>
      <c r="NZQ79" s="539"/>
      <c r="NZR79" s="539"/>
      <c r="NZS79" s="539"/>
      <c r="NZT79" s="539"/>
      <c r="NZU79" s="539"/>
      <c r="NZV79" s="539"/>
      <c r="NZW79" s="539"/>
      <c r="NZX79" s="539"/>
      <c r="NZY79" s="539"/>
      <c r="NZZ79" s="539"/>
      <c r="OAA79" s="539"/>
      <c r="OAB79" s="539"/>
      <c r="OAC79" s="539"/>
      <c r="OAD79" s="539"/>
      <c r="OAE79" s="539"/>
      <c r="OAF79" s="539"/>
      <c r="OAG79" s="539"/>
      <c r="OAH79" s="539"/>
      <c r="OAI79" s="539"/>
      <c r="OAJ79" s="539"/>
      <c r="OAK79" s="539"/>
      <c r="OAL79" s="539"/>
      <c r="OAM79" s="539"/>
      <c r="OAN79" s="539"/>
      <c r="OAO79" s="539"/>
      <c r="OAP79" s="539"/>
      <c r="OAQ79" s="539"/>
      <c r="OAR79" s="539"/>
      <c r="OAS79" s="539"/>
      <c r="OAT79" s="539"/>
      <c r="OAU79" s="539"/>
      <c r="OAV79" s="539"/>
      <c r="OAW79" s="539"/>
      <c r="OAX79" s="539"/>
      <c r="OAY79" s="539"/>
      <c r="OAZ79" s="539"/>
      <c r="OBA79" s="539"/>
      <c r="OBB79" s="539"/>
      <c r="OBC79" s="539"/>
      <c r="OBD79" s="539"/>
      <c r="OBE79" s="539"/>
      <c r="OBF79" s="539"/>
      <c r="OBG79" s="539"/>
      <c r="OBH79" s="539"/>
      <c r="OBI79" s="539"/>
      <c r="OBJ79" s="539"/>
      <c r="OBK79" s="539"/>
      <c r="OBL79" s="539"/>
      <c r="OBM79" s="539"/>
      <c r="OBN79" s="539"/>
      <c r="OBO79" s="539"/>
      <c r="OBP79" s="539"/>
      <c r="OBQ79" s="539"/>
      <c r="OBR79" s="539"/>
      <c r="OBS79" s="539"/>
      <c r="OBT79" s="539"/>
      <c r="OBU79" s="539"/>
      <c r="OBV79" s="539"/>
      <c r="OBW79" s="539"/>
      <c r="OBX79" s="539"/>
      <c r="OBY79" s="539"/>
      <c r="OBZ79" s="539"/>
      <c r="OCA79" s="539"/>
      <c r="OCB79" s="539"/>
      <c r="OCC79" s="539"/>
      <c r="OCD79" s="539"/>
      <c r="OCE79" s="539"/>
      <c r="OCF79" s="539"/>
      <c r="OCG79" s="539"/>
      <c r="OCH79" s="539"/>
      <c r="OCI79" s="539"/>
      <c r="OCJ79" s="539"/>
      <c r="OCK79" s="539"/>
      <c r="OCL79" s="539"/>
      <c r="OCM79" s="539"/>
      <c r="OCN79" s="539"/>
      <c r="OCO79" s="539"/>
      <c r="OCP79" s="539"/>
      <c r="OCQ79" s="539"/>
      <c r="OCR79" s="539"/>
      <c r="OCS79" s="539"/>
      <c r="OCT79" s="539"/>
      <c r="OCU79" s="539"/>
      <c r="OCV79" s="539"/>
      <c r="OCW79" s="539"/>
      <c r="OCX79" s="539"/>
      <c r="OCY79" s="539"/>
      <c r="OCZ79" s="539"/>
      <c r="ODA79" s="539"/>
      <c r="ODB79" s="539"/>
      <c r="ODC79" s="539"/>
      <c r="ODD79" s="539"/>
      <c r="ODE79" s="539"/>
      <c r="ODF79" s="539"/>
      <c r="ODG79" s="539"/>
      <c r="ODH79" s="539"/>
      <c r="ODI79" s="539"/>
      <c r="ODJ79" s="539"/>
      <c r="ODK79" s="539"/>
      <c r="ODL79" s="539"/>
      <c r="ODM79" s="539"/>
      <c r="ODN79" s="539"/>
      <c r="ODO79" s="539"/>
      <c r="ODP79" s="539"/>
      <c r="ODQ79" s="539"/>
      <c r="ODR79" s="539"/>
      <c r="ODS79" s="539"/>
      <c r="ODT79" s="539"/>
      <c r="ODU79" s="539"/>
      <c r="ODV79" s="539"/>
      <c r="ODW79" s="539"/>
      <c r="ODX79" s="539"/>
      <c r="ODY79" s="539"/>
      <c r="ODZ79" s="539"/>
      <c r="OEA79" s="539"/>
      <c r="OEB79" s="539"/>
      <c r="OEC79" s="539"/>
      <c r="OED79" s="539"/>
      <c r="OEE79" s="539"/>
      <c r="OEF79" s="539"/>
      <c r="OEG79" s="539"/>
      <c r="OEH79" s="539"/>
      <c r="OEI79" s="539"/>
      <c r="OEJ79" s="539"/>
      <c r="OEK79" s="539"/>
      <c r="OEL79" s="539"/>
      <c r="OEM79" s="539"/>
      <c r="OEN79" s="539"/>
      <c r="OEO79" s="539"/>
      <c r="OEP79" s="539"/>
      <c r="OEQ79" s="539"/>
      <c r="OER79" s="539"/>
      <c r="OES79" s="539"/>
      <c r="OET79" s="539"/>
      <c r="OEU79" s="539"/>
      <c r="OEV79" s="539"/>
      <c r="OEW79" s="539"/>
      <c r="OEX79" s="539"/>
      <c r="OEY79" s="539"/>
      <c r="OEZ79" s="539"/>
      <c r="OFA79" s="539"/>
      <c r="OFB79" s="539"/>
      <c r="OFC79" s="539"/>
      <c r="OFD79" s="539"/>
      <c r="OFE79" s="539"/>
      <c r="OFF79" s="539"/>
      <c r="OFG79" s="539"/>
      <c r="OFH79" s="539"/>
      <c r="OFI79" s="539"/>
      <c r="OFJ79" s="539"/>
      <c r="OFK79" s="539"/>
      <c r="OFL79" s="539"/>
      <c r="OFM79" s="539"/>
      <c r="OFN79" s="539"/>
      <c r="OFO79" s="539"/>
      <c r="OFP79" s="539"/>
      <c r="OFQ79" s="539"/>
      <c r="OFR79" s="539"/>
      <c r="OFS79" s="539"/>
      <c r="OFT79" s="539"/>
      <c r="OFU79" s="539"/>
      <c r="OFV79" s="539"/>
      <c r="OFW79" s="539"/>
      <c r="OFX79" s="539"/>
      <c r="OFY79" s="539"/>
      <c r="OFZ79" s="539"/>
      <c r="OGA79" s="539"/>
      <c r="OGB79" s="539"/>
      <c r="OGC79" s="539"/>
      <c r="OGD79" s="539"/>
      <c r="OGE79" s="539"/>
      <c r="OGF79" s="539"/>
      <c r="OGG79" s="539"/>
      <c r="OGH79" s="539"/>
      <c r="OGI79" s="539"/>
      <c r="OGJ79" s="539"/>
      <c r="OGK79" s="539"/>
      <c r="OGL79" s="539"/>
      <c r="OGM79" s="539"/>
      <c r="OGN79" s="539"/>
      <c r="OGO79" s="539"/>
      <c r="OGP79" s="539"/>
      <c r="OGQ79" s="539"/>
      <c r="OGR79" s="539"/>
      <c r="OGS79" s="539"/>
      <c r="OGT79" s="539"/>
      <c r="OGU79" s="539"/>
      <c r="OGV79" s="539"/>
      <c r="OGW79" s="539"/>
      <c r="OGX79" s="539"/>
      <c r="OGY79" s="539"/>
      <c r="OGZ79" s="539"/>
      <c r="OHA79" s="539"/>
      <c r="OHB79" s="539"/>
      <c r="OHC79" s="539"/>
      <c r="OHD79" s="539"/>
      <c r="OHE79" s="539"/>
      <c r="OHF79" s="539"/>
      <c r="OHG79" s="539"/>
      <c r="OHH79" s="539"/>
      <c r="OHI79" s="539"/>
      <c r="OHJ79" s="539"/>
      <c r="OHK79" s="539"/>
      <c r="OHL79" s="539"/>
      <c r="OHM79" s="539"/>
      <c r="OHN79" s="539"/>
      <c r="OHO79" s="539"/>
      <c r="OHP79" s="539"/>
      <c r="OHQ79" s="539"/>
      <c r="OHR79" s="539"/>
      <c r="OHS79" s="539"/>
      <c r="OHT79" s="539"/>
      <c r="OHU79" s="539"/>
      <c r="OHV79" s="539"/>
      <c r="OHW79" s="539"/>
      <c r="OHX79" s="539"/>
      <c r="OHY79" s="539"/>
      <c r="OHZ79" s="539"/>
      <c r="OIA79" s="539"/>
      <c r="OIB79" s="539"/>
      <c r="OIC79" s="539"/>
      <c r="OID79" s="539"/>
      <c r="OIE79" s="539"/>
      <c r="OIF79" s="539"/>
      <c r="OIG79" s="539"/>
      <c r="OIH79" s="539"/>
      <c r="OII79" s="539"/>
      <c r="OIJ79" s="539"/>
      <c r="OIK79" s="539"/>
      <c r="OIL79" s="539"/>
      <c r="OIM79" s="539"/>
      <c r="OIN79" s="539"/>
      <c r="OIO79" s="539"/>
      <c r="OIP79" s="539"/>
      <c r="OIQ79" s="539"/>
      <c r="OIR79" s="539"/>
      <c r="OIS79" s="539"/>
      <c r="OIT79" s="539"/>
      <c r="OIU79" s="539"/>
      <c r="OIV79" s="539"/>
      <c r="OIW79" s="539"/>
      <c r="OIX79" s="539"/>
      <c r="OIY79" s="539"/>
      <c r="OIZ79" s="539"/>
      <c r="OJA79" s="539"/>
      <c r="OJB79" s="539"/>
      <c r="OJC79" s="539"/>
      <c r="OJD79" s="539"/>
      <c r="OJE79" s="539"/>
      <c r="OJF79" s="539"/>
      <c r="OJG79" s="539"/>
      <c r="OJH79" s="539"/>
      <c r="OJI79" s="539"/>
      <c r="OJJ79" s="539"/>
      <c r="OJK79" s="539"/>
      <c r="OJL79" s="539"/>
      <c r="OJM79" s="539"/>
      <c r="OJN79" s="539"/>
      <c r="OJO79" s="539"/>
      <c r="OJP79" s="539"/>
      <c r="OJQ79" s="539"/>
      <c r="OJR79" s="539"/>
      <c r="OJS79" s="539"/>
      <c r="OJT79" s="539"/>
      <c r="OJU79" s="539"/>
      <c r="OJV79" s="539"/>
      <c r="OJW79" s="539"/>
      <c r="OJX79" s="539"/>
      <c r="OJY79" s="539"/>
      <c r="OJZ79" s="539"/>
      <c r="OKA79" s="539"/>
      <c r="OKB79" s="539"/>
      <c r="OKC79" s="539"/>
      <c r="OKD79" s="539"/>
      <c r="OKE79" s="539"/>
      <c r="OKF79" s="539"/>
      <c r="OKG79" s="539"/>
      <c r="OKH79" s="539"/>
      <c r="OKI79" s="539"/>
      <c r="OKJ79" s="539"/>
      <c r="OKK79" s="539"/>
      <c r="OKL79" s="539"/>
      <c r="OKM79" s="539"/>
      <c r="OKN79" s="539"/>
      <c r="OKO79" s="539"/>
      <c r="OKP79" s="539"/>
      <c r="OKQ79" s="539"/>
      <c r="OKR79" s="539"/>
      <c r="OKS79" s="539"/>
      <c r="OKT79" s="539"/>
      <c r="OKU79" s="539"/>
      <c r="OKV79" s="539"/>
      <c r="OKW79" s="539"/>
      <c r="OKX79" s="539"/>
      <c r="OKY79" s="539"/>
      <c r="OKZ79" s="539"/>
      <c r="OLA79" s="539"/>
      <c r="OLB79" s="539"/>
      <c r="OLC79" s="539"/>
      <c r="OLD79" s="539"/>
      <c r="OLE79" s="539"/>
      <c r="OLF79" s="539"/>
      <c r="OLG79" s="539"/>
      <c r="OLH79" s="539"/>
      <c r="OLI79" s="539"/>
      <c r="OLJ79" s="539"/>
      <c r="OLK79" s="539"/>
      <c r="OLL79" s="539"/>
      <c r="OLM79" s="539"/>
      <c r="OLN79" s="539"/>
      <c r="OLO79" s="539"/>
      <c r="OLP79" s="539"/>
      <c r="OLQ79" s="539"/>
      <c r="OLR79" s="539"/>
      <c r="OLS79" s="539"/>
      <c r="OLT79" s="539"/>
      <c r="OLU79" s="539"/>
      <c r="OLV79" s="539"/>
      <c r="OLW79" s="539"/>
      <c r="OLX79" s="539"/>
      <c r="OLY79" s="539"/>
      <c r="OLZ79" s="539"/>
      <c r="OMA79" s="539"/>
      <c r="OMB79" s="539"/>
      <c r="OMC79" s="539"/>
      <c r="OMD79" s="539"/>
      <c r="OME79" s="539"/>
      <c r="OMF79" s="539"/>
      <c r="OMG79" s="539"/>
      <c r="OMH79" s="539"/>
      <c r="OMI79" s="539"/>
      <c r="OMJ79" s="539"/>
      <c r="OMK79" s="539"/>
      <c r="OML79" s="539"/>
      <c r="OMM79" s="539"/>
      <c r="OMN79" s="539"/>
      <c r="OMO79" s="539"/>
      <c r="OMP79" s="539"/>
      <c r="OMQ79" s="539"/>
      <c r="OMR79" s="539"/>
      <c r="OMS79" s="539"/>
      <c r="OMT79" s="539"/>
      <c r="OMU79" s="539"/>
      <c r="OMV79" s="539"/>
      <c r="OMW79" s="539"/>
      <c r="OMX79" s="539"/>
      <c r="OMY79" s="539"/>
      <c r="OMZ79" s="539"/>
      <c r="ONA79" s="539"/>
      <c r="ONB79" s="539"/>
      <c r="ONC79" s="539"/>
      <c r="OND79" s="539"/>
      <c r="ONE79" s="539"/>
      <c r="ONF79" s="539"/>
      <c r="ONG79" s="539"/>
      <c r="ONH79" s="539"/>
      <c r="ONI79" s="539"/>
      <c r="ONJ79" s="539"/>
      <c r="ONK79" s="539"/>
      <c r="ONL79" s="539"/>
      <c r="ONM79" s="539"/>
      <c r="ONN79" s="539"/>
      <c r="ONO79" s="539"/>
      <c r="ONP79" s="539"/>
      <c r="ONQ79" s="539"/>
      <c r="ONR79" s="539"/>
      <c r="ONS79" s="539"/>
      <c r="ONT79" s="539"/>
      <c r="ONU79" s="539"/>
      <c r="ONV79" s="539"/>
      <c r="ONW79" s="539"/>
      <c r="ONX79" s="539"/>
      <c r="ONY79" s="539"/>
      <c r="ONZ79" s="539"/>
      <c r="OOA79" s="539"/>
      <c r="OOB79" s="539"/>
      <c r="OOC79" s="539"/>
      <c r="OOD79" s="539"/>
      <c r="OOE79" s="539"/>
      <c r="OOF79" s="539"/>
      <c r="OOG79" s="539"/>
      <c r="OOH79" s="539"/>
      <c r="OOI79" s="539"/>
      <c r="OOJ79" s="539"/>
      <c r="OOK79" s="539"/>
      <c r="OOL79" s="539"/>
      <c r="OOM79" s="539"/>
      <c r="OON79" s="539"/>
      <c r="OOO79" s="539"/>
      <c r="OOP79" s="539"/>
      <c r="OOQ79" s="539"/>
      <c r="OOR79" s="539"/>
      <c r="OOS79" s="539"/>
      <c r="OOT79" s="539"/>
      <c r="OOU79" s="539"/>
      <c r="OOV79" s="539"/>
      <c r="OOW79" s="539"/>
      <c r="OOX79" s="539"/>
      <c r="OOY79" s="539"/>
      <c r="OOZ79" s="539"/>
      <c r="OPA79" s="539"/>
      <c r="OPB79" s="539"/>
      <c r="OPC79" s="539"/>
      <c r="OPD79" s="539"/>
      <c r="OPE79" s="539"/>
      <c r="OPF79" s="539"/>
      <c r="OPG79" s="539"/>
      <c r="OPH79" s="539"/>
      <c r="OPI79" s="539"/>
      <c r="OPJ79" s="539"/>
      <c r="OPK79" s="539"/>
      <c r="OPL79" s="539"/>
      <c r="OPM79" s="539"/>
      <c r="OPN79" s="539"/>
      <c r="OPO79" s="539"/>
      <c r="OPP79" s="539"/>
      <c r="OPQ79" s="539"/>
      <c r="OPR79" s="539"/>
      <c r="OPS79" s="539"/>
      <c r="OPT79" s="539"/>
      <c r="OPU79" s="539"/>
      <c r="OPV79" s="539"/>
      <c r="OPW79" s="539"/>
      <c r="OPX79" s="539"/>
      <c r="OPY79" s="539"/>
      <c r="OPZ79" s="539"/>
      <c r="OQA79" s="539"/>
      <c r="OQB79" s="539"/>
      <c r="OQC79" s="539"/>
      <c r="OQD79" s="539"/>
      <c r="OQE79" s="539"/>
      <c r="OQF79" s="539"/>
      <c r="OQG79" s="539"/>
      <c r="OQH79" s="539"/>
      <c r="OQI79" s="539"/>
      <c r="OQJ79" s="539"/>
      <c r="OQK79" s="539"/>
      <c r="OQL79" s="539"/>
      <c r="OQM79" s="539"/>
      <c r="OQN79" s="539"/>
      <c r="OQO79" s="539"/>
      <c r="OQP79" s="539"/>
      <c r="OQQ79" s="539"/>
      <c r="OQR79" s="539"/>
      <c r="OQS79" s="539"/>
      <c r="OQT79" s="539"/>
      <c r="OQU79" s="539"/>
      <c r="OQV79" s="539"/>
      <c r="OQW79" s="539"/>
      <c r="OQX79" s="539"/>
      <c r="OQY79" s="539"/>
      <c r="OQZ79" s="539"/>
      <c r="ORA79" s="539"/>
      <c r="ORB79" s="539"/>
      <c r="ORC79" s="539"/>
      <c r="ORD79" s="539"/>
      <c r="ORE79" s="539"/>
      <c r="ORF79" s="539"/>
      <c r="ORG79" s="539"/>
      <c r="ORH79" s="539"/>
      <c r="ORI79" s="539"/>
      <c r="ORJ79" s="539"/>
      <c r="ORK79" s="539"/>
      <c r="ORL79" s="539"/>
      <c r="ORM79" s="539"/>
      <c r="ORN79" s="539"/>
      <c r="ORO79" s="539"/>
      <c r="ORP79" s="539"/>
      <c r="ORQ79" s="539"/>
      <c r="ORR79" s="539"/>
      <c r="ORS79" s="539"/>
      <c r="ORT79" s="539"/>
      <c r="ORU79" s="539"/>
      <c r="ORV79" s="539"/>
      <c r="ORW79" s="539"/>
      <c r="ORX79" s="539"/>
      <c r="ORY79" s="539"/>
      <c r="ORZ79" s="539"/>
      <c r="OSA79" s="539"/>
      <c r="OSB79" s="539"/>
      <c r="OSC79" s="539"/>
      <c r="OSD79" s="539"/>
      <c r="OSE79" s="539"/>
      <c r="OSF79" s="539"/>
      <c r="OSG79" s="539"/>
      <c r="OSH79" s="539"/>
      <c r="OSI79" s="539"/>
      <c r="OSJ79" s="539"/>
      <c r="OSK79" s="539"/>
      <c r="OSL79" s="539"/>
      <c r="OSM79" s="539"/>
      <c r="OSN79" s="539"/>
      <c r="OSO79" s="539"/>
      <c r="OSP79" s="539"/>
      <c r="OSQ79" s="539"/>
      <c r="OSR79" s="539"/>
      <c r="OSS79" s="539"/>
      <c r="OST79" s="539"/>
      <c r="OSU79" s="539"/>
      <c r="OSV79" s="539"/>
      <c r="OSW79" s="539"/>
      <c r="OSX79" s="539"/>
      <c r="OSY79" s="539"/>
      <c r="OSZ79" s="539"/>
      <c r="OTA79" s="539"/>
      <c r="OTB79" s="539"/>
      <c r="OTC79" s="539"/>
      <c r="OTD79" s="539"/>
      <c r="OTE79" s="539"/>
      <c r="OTF79" s="539"/>
      <c r="OTG79" s="539"/>
      <c r="OTH79" s="539"/>
      <c r="OTI79" s="539"/>
      <c r="OTJ79" s="539"/>
      <c r="OTK79" s="539"/>
      <c r="OTL79" s="539"/>
      <c r="OTM79" s="539"/>
      <c r="OTN79" s="539"/>
      <c r="OTO79" s="539"/>
      <c r="OTP79" s="539"/>
      <c r="OTQ79" s="539"/>
      <c r="OTR79" s="539"/>
      <c r="OTS79" s="539"/>
      <c r="OTT79" s="539"/>
      <c r="OTU79" s="539"/>
      <c r="OTV79" s="539"/>
      <c r="OTW79" s="539"/>
      <c r="OTX79" s="539"/>
      <c r="OTY79" s="539"/>
      <c r="OTZ79" s="539"/>
      <c r="OUA79" s="539"/>
      <c r="OUB79" s="539"/>
      <c r="OUC79" s="539"/>
      <c r="OUD79" s="539"/>
      <c r="OUE79" s="539"/>
      <c r="OUF79" s="539"/>
      <c r="OUG79" s="539"/>
      <c r="OUH79" s="539"/>
      <c r="OUI79" s="539"/>
      <c r="OUJ79" s="539"/>
      <c r="OUK79" s="539"/>
      <c r="OUL79" s="539"/>
      <c r="OUM79" s="539"/>
      <c r="OUN79" s="539"/>
      <c r="OUO79" s="539"/>
      <c r="OUP79" s="539"/>
      <c r="OUQ79" s="539"/>
      <c r="OUR79" s="539"/>
      <c r="OUS79" s="539"/>
      <c r="OUT79" s="539"/>
      <c r="OUU79" s="539"/>
      <c r="OUV79" s="539"/>
      <c r="OUW79" s="539"/>
      <c r="OUX79" s="539"/>
      <c r="OUY79" s="539"/>
      <c r="OUZ79" s="539"/>
      <c r="OVA79" s="539"/>
      <c r="OVB79" s="539"/>
      <c r="OVC79" s="539"/>
      <c r="OVD79" s="539"/>
      <c r="OVE79" s="539"/>
      <c r="OVF79" s="539"/>
      <c r="OVG79" s="539"/>
      <c r="OVH79" s="539"/>
      <c r="OVI79" s="539"/>
      <c r="OVJ79" s="539"/>
      <c r="OVK79" s="539"/>
      <c r="OVL79" s="539"/>
      <c r="OVM79" s="539"/>
      <c r="OVN79" s="539"/>
      <c r="OVO79" s="539"/>
      <c r="OVP79" s="539"/>
      <c r="OVQ79" s="539"/>
      <c r="OVR79" s="539"/>
      <c r="OVS79" s="539"/>
      <c r="OVT79" s="539"/>
      <c r="OVU79" s="539"/>
      <c r="OVV79" s="539"/>
      <c r="OVW79" s="539"/>
      <c r="OVX79" s="539"/>
      <c r="OVY79" s="539"/>
      <c r="OVZ79" s="539"/>
      <c r="OWA79" s="539"/>
      <c r="OWB79" s="539"/>
      <c r="OWC79" s="539"/>
      <c r="OWD79" s="539"/>
      <c r="OWE79" s="539"/>
      <c r="OWF79" s="539"/>
      <c r="OWG79" s="539"/>
      <c r="OWH79" s="539"/>
      <c r="OWI79" s="539"/>
      <c r="OWJ79" s="539"/>
      <c r="OWK79" s="539"/>
      <c r="OWL79" s="539"/>
      <c r="OWM79" s="539"/>
      <c r="OWN79" s="539"/>
      <c r="OWO79" s="539"/>
      <c r="OWP79" s="539"/>
      <c r="OWQ79" s="539"/>
      <c r="OWR79" s="539"/>
      <c r="OWS79" s="539"/>
      <c r="OWT79" s="539"/>
      <c r="OWU79" s="539"/>
      <c r="OWV79" s="539"/>
      <c r="OWW79" s="539"/>
      <c r="OWX79" s="539"/>
      <c r="OWY79" s="539"/>
      <c r="OWZ79" s="539"/>
      <c r="OXA79" s="539"/>
      <c r="OXB79" s="539"/>
      <c r="OXC79" s="539"/>
      <c r="OXD79" s="539"/>
      <c r="OXE79" s="539"/>
      <c r="OXF79" s="539"/>
      <c r="OXG79" s="539"/>
      <c r="OXH79" s="539"/>
      <c r="OXI79" s="539"/>
      <c r="OXJ79" s="539"/>
      <c r="OXK79" s="539"/>
      <c r="OXL79" s="539"/>
      <c r="OXM79" s="539"/>
      <c r="OXN79" s="539"/>
      <c r="OXO79" s="539"/>
      <c r="OXP79" s="539"/>
      <c r="OXQ79" s="539"/>
      <c r="OXR79" s="539"/>
      <c r="OXS79" s="539"/>
      <c r="OXT79" s="539"/>
      <c r="OXU79" s="539"/>
      <c r="OXV79" s="539"/>
      <c r="OXW79" s="539"/>
      <c r="OXX79" s="539"/>
      <c r="OXY79" s="539"/>
      <c r="OXZ79" s="539"/>
      <c r="OYA79" s="539"/>
      <c r="OYB79" s="539"/>
      <c r="OYC79" s="539"/>
      <c r="OYD79" s="539"/>
      <c r="OYE79" s="539"/>
      <c r="OYF79" s="539"/>
      <c r="OYG79" s="539"/>
      <c r="OYH79" s="539"/>
      <c r="OYI79" s="539"/>
      <c r="OYJ79" s="539"/>
      <c r="OYK79" s="539"/>
      <c r="OYL79" s="539"/>
      <c r="OYM79" s="539"/>
      <c r="OYN79" s="539"/>
      <c r="OYO79" s="539"/>
      <c r="OYP79" s="539"/>
      <c r="OYQ79" s="539"/>
      <c r="OYR79" s="539"/>
      <c r="OYS79" s="539"/>
      <c r="OYT79" s="539"/>
      <c r="OYU79" s="539"/>
      <c r="OYV79" s="539"/>
      <c r="OYW79" s="539"/>
      <c r="OYX79" s="539"/>
      <c r="OYY79" s="539"/>
      <c r="OYZ79" s="539"/>
      <c r="OZA79" s="539"/>
      <c r="OZB79" s="539"/>
      <c r="OZC79" s="539"/>
      <c r="OZD79" s="539"/>
      <c r="OZE79" s="539"/>
      <c r="OZF79" s="539"/>
      <c r="OZG79" s="539"/>
      <c r="OZH79" s="539"/>
      <c r="OZI79" s="539"/>
      <c r="OZJ79" s="539"/>
      <c r="OZK79" s="539"/>
      <c r="OZL79" s="539"/>
      <c r="OZM79" s="539"/>
      <c r="OZN79" s="539"/>
      <c r="OZO79" s="539"/>
      <c r="OZP79" s="539"/>
      <c r="OZQ79" s="539"/>
      <c r="OZR79" s="539"/>
      <c r="OZS79" s="539"/>
      <c r="OZT79" s="539"/>
      <c r="OZU79" s="539"/>
      <c r="OZV79" s="539"/>
      <c r="OZW79" s="539"/>
      <c r="OZX79" s="539"/>
      <c r="OZY79" s="539"/>
      <c r="OZZ79" s="539"/>
      <c r="PAA79" s="539"/>
      <c r="PAB79" s="539"/>
      <c r="PAC79" s="539"/>
      <c r="PAD79" s="539"/>
      <c r="PAE79" s="539"/>
      <c r="PAF79" s="539"/>
      <c r="PAG79" s="539"/>
      <c r="PAH79" s="539"/>
      <c r="PAI79" s="539"/>
      <c r="PAJ79" s="539"/>
      <c r="PAK79" s="539"/>
      <c r="PAL79" s="539"/>
      <c r="PAM79" s="539"/>
      <c r="PAN79" s="539"/>
      <c r="PAO79" s="539"/>
      <c r="PAP79" s="539"/>
      <c r="PAQ79" s="539"/>
      <c r="PAR79" s="539"/>
      <c r="PAS79" s="539"/>
      <c r="PAT79" s="539"/>
      <c r="PAU79" s="539"/>
      <c r="PAV79" s="539"/>
      <c r="PAW79" s="539"/>
      <c r="PAX79" s="539"/>
      <c r="PAY79" s="539"/>
      <c r="PAZ79" s="539"/>
      <c r="PBA79" s="539"/>
      <c r="PBB79" s="539"/>
      <c r="PBC79" s="539"/>
      <c r="PBD79" s="539"/>
      <c r="PBE79" s="539"/>
      <c r="PBF79" s="539"/>
      <c r="PBG79" s="539"/>
      <c r="PBH79" s="539"/>
      <c r="PBI79" s="539"/>
      <c r="PBJ79" s="539"/>
      <c r="PBK79" s="539"/>
      <c r="PBL79" s="539"/>
      <c r="PBM79" s="539"/>
      <c r="PBN79" s="539"/>
      <c r="PBO79" s="539"/>
      <c r="PBP79" s="539"/>
      <c r="PBQ79" s="539"/>
      <c r="PBR79" s="539"/>
      <c r="PBS79" s="539"/>
      <c r="PBT79" s="539"/>
      <c r="PBU79" s="539"/>
      <c r="PBV79" s="539"/>
      <c r="PBW79" s="539"/>
      <c r="PBX79" s="539"/>
      <c r="PBY79" s="539"/>
      <c r="PBZ79" s="539"/>
      <c r="PCA79" s="539"/>
      <c r="PCB79" s="539"/>
      <c r="PCC79" s="539"/>
      <c r="PCD79" s="539"/>
      <c r="PCE79" s="539"/>
      <c r="PCF79" s="539"/>
      <c r="PCG79" s="539"/>
      <c r="PCH79" s="539"/>
      <c r="PCI79" s="539"/>
      <c r="PCJ79" s="539"/>
      <c r="PCK79" s="539"/>
      <c r="PCL79" s="539"/>
      <c r="PCM79" s="539"/>
      <c r="PCN79" s="539"/>
      <c r="PCO79" s="539"/>
      <c r="PCP79" s="539"/>
      <c r="PCQ79" s="539"/>
      <c r="PCR79" s="539"/>
      <c r="PCS79" s="539"/>
      <c r="PCT79" s="539"/>
      <c r="PCU79" s="539"/>
      <c r="PCV79" s="539"/>
      <c r="PCW79" s="539"/>
      <c r="PCX79" s="539"/>
      <c r="PCY79" s="539"/>
      <c r="PCZ79" s="539"/>
      <c r="PDA79" s="539"/>
      <c r="PDB79" s="539"/>
      <c r="PDC79" s="539"/>
      <c r="PDD79" s="539"/>
      <c r="PDE79" s="539"/>
      <c r="PDF79" s="539"/>
      <c r="PDG79" s="539"/>
      <c r="PDH79" s="539"/>
      <c r="PDI79" s="539"/>
      <c r="PDJ79" s="539"/>
      <c r="PDK79" s="539"/>
      <c r="PDL79" s="539"/>
      <c r="PDM79" s="539"/>
      <c r="PDN79" s="539"/>
      <c r="PDO79" s="539"/>
      <c r="PDP79" s="539"/>
      <c r="PDQ79" s="539"/>
      <c r="PDR79" s="539"/>
      <c r="PDS79" s="539"/>
      <c r="PDT79" s="539"/>
      <c r="PDU79" s="539"/>
      <c r="PDV79" s="539"/>
      <c r="PDW79" s="539"/>
      <c r="PDX79" s="539"/>
      <c r="PDY79" s="539"/>
      <c r="PDZ79" s="539"/>
      <c r="PEA79" s="539"/>
      <c r="PEB79" s="539"/>
      <c r="PEC79" s="539"/>
      <c r="PED79" s="539"/>
      <c r="PEE79" s="539"/>
      <c r="PEF79" s="539"/>
      <c r="PEG79" s="539"/>
      <c r="PEH79" s="539"/>
      <c r="PEI79" s="539"/>
      <c r="PEJ79" s="539"/>
      <c r="PEK79" s="539"/>
      <c r="PEL79" s="539"/>
      <c r="PEM79" s="539"/>
      <c r="PEN79" s="539"/>
      <c r="PEO79" s="539"/>
      <c r="PEP79" s="539"/>
      <c r="PEQ79" s="539"/>
      <c r="PER79" s="539"/>
      <c r="PES79" s="539"/>
      <c r="PET79" s="539"/>
      <c r="PEU79" s="539"/>
      <c r="PEV79" s="539"/>
      <c r="PEW79" s="539"/>
      <c r="PEX79" s="539"/>
      <c r="PEY79" s="539"/>
      <c r="PEZ79" s="539"/>
      <c r="PFA79" s="539"/>
      <c r="PFB79" s="539"/>
      <c r="PFC79" s="539"/>
      <c r="PFD79" s="539"/>
      <c r="PFE79" s="539"/>
      <c r="PFF79" s="539"/>
      <c r="PFG79" s="539"/>
      <c r="PFH79" s="539"/>
      <c r="PFI79" s="539"/>
      <c r="PFJ79" s="539"/>
      <c r="PFK79" s="539"/>
      <c r="PFL79" s="539"/>
      <c r="PFM79" s="539"/>
      <c r="PFN79" s="539"/>
      <c r="PFO79" s="539"/>
      <c r="PFP79" s="539"/>
      <c r="PFQ79" s="539"/>
      <c r="PFR79" s="539"/>
      <c r="PFS79" s="539"/>
      <c r="PFT79" s="539"/>
      <c r="PFU79" s="539"/>
      <c r="PFV79" s="539"/>
      <c r="PFW79" s="539"/>
      <c r="PFX79" s="539"/>
      <c r="PFY79" s="539"/>
      <c r="PFZ79" s="539"/>
      <c r="PGA79" s="539"/>
      <c r="PGB79" s="539"/>
      <c r="PGC79" s="539"/>
      <c r="PGD79" s="539"/>
      <c r="PGE79" s="539"/>
      <c r="PGF79" s="539"/>
      <c r="PGG79" s="539"/>
      <c r="PGH79" s="539"/>
      <c r="PGI79" s="539"/>
      <c r="PGJ79" s="539"/>
      <c r="PGK79" s="539"/>
      <c r="PGL79" s="539"/>
      <c r="PGM79" s="539"/>
      <c r="PGN79" s="539"/>
      <c r="PGO79" s="539"/>
      <c r="PGP79" s="539"/>
      <c r="PGQ79" s="539"/>
      <c r="PGR79" s="539"/>
      <c r="PGS79" s="539"/>
      <c r="PGT79" s="539"/>
      <c r="PGU79" s="539"/>
      <c r="PGV79" s="539"/>
      <c r="PGW79" s="539"/>
      <c r="PGX79" s="539"/>
      <c r="PGY79" s="539"/>
      <c r="PGZ79" s="539"/>
      <c r="PHA79" s="539"/>
      <c r="PHB79" s="539"/>
      <c r="PHC79" s="539"/>
      <c r="PHD79" s="539"/>
      <c r="PHE79" s="539"/>
      <c r="PHF79" s="539"/>
      <c r="PHG79" s="539"/>
      <c r="PHH79" s="539"/>
      <c r="PHI79" s="539"/>
      <c r="PHJ79" s="539"/>
      <c r="PHK79" s="539"/>
      <c r="PHL79" s="539"/>
      <c r="PHM79" s="539"/>
      <c r="PHN79" s="539"/>
      <c r="PHO79" s="539"/>
      <c r="PHP79" s="539"/>
      <c r="PHQ79" s="539"/>
      <c r="PHR79" s="539"/>
      <c r="PHS79" s="539"/>
      <c r="PHT79" s="539"/>
      <c r="PHU79" s="539"/>
      <c r="PHV79" s="539"/>
      <c r="PHW79" s="539"/>
      <c r="PHX79" s="539"/>
      <c r="PHY79" s="539"/>
      <c r="PHZ79" s="539"/>
      <c r="PIA79" s="539"/>
      <c r="PIB79" s="539"/>
      <c r="PIC79" s="539"/>
      <c r="PID79" s="539"/>
      <c r="PIE79" s="539"/>
      <c r="PIF79" s="539"/>
      <c r="PIG79" s="539"/>
      <c r="PIH79" s="539"/>
      <c r="PII79" s="539"/>
      <c r="PIJ79" s="539"/>
      <c r="PIK79" s="539"/>
      <c r="PIL79" s="539"/>
      <c r="PIM79" s="539"/>
      <c r="PIN79" s="539"/>
      <c r="PIO79" s="539"/>
      <c r="PIP79" s="539"/>
      <c r="PIQ79" s="539"/>
      <c r="PIR79" s="539"/>
      <c r="PIS79" s="539"/>
      <c r="PIT79" s="539"/>
      <c r="PIU79" s="539"/>
      <c r="PIV79" s="539"/>
      <c r="PIW79" s="539"/>
      <c r="PIX79" s="539"/>
      <c r="PIY79" s="539"/>
      <c r="PIZ79" s="539"/>
      <c r="PJA79" s="539"/>
      <c r="PJB79" s="539"/>
      <c r="PJC79" s="539"/>
      <c r="PJD79" s="539"/>
      <c r="PJE79" s="539"/>
      <c r="PJF79" s="539"/>
      <c r="PJG79" s="539"/>
      <c r="PJH79" s="539"/>
      <c r="PJI79" s="539"/>
      <c r="PJJ79" s="539"/>
      <c r="PJK79" s="539"/>
      <c r="PJL79" s="539"/>
      <c r="PJM79" s="539"/>
      <c r="PJN79" s="539"/>
      <c r="PJO79" s="539"/>
      <c r="PJP79" s="539"/>
      <c r="PJQ79" s="539"/>
      <c r="PJR79" s="539"/>
      <c r="PJS79" s="539"/>
      <c r="PJT79" s="539"/>
      <c r="PJU79" s="539"/>
      <c r="PJV79" s="539"/>
      <c r="PJW79" s="539"/>
      <c r="PJX79" s="539"/>
      <c r="PJY79" s="539"/>
      <c r="PJZ79" s="539"/>
      <c r="PKA79" s="539"/>
      <c r="PKB79" s="539"/>
      <c r="PKC79" s="539"/>
      <c r="PKD79" s="539"/>
      <c r="PKE79" s="539"/>
      <c r="PKF79" s="539"/>
      <c r="PKG79" s="539"/>
      <c r="PKH79" s="539"/>
      <c r="PKI79" s="539"/>
      <c r="PKJ79" s="539"/>
      <c r="PKK79" s="539"/>
      <c r="PKL79" s="539"/>
      <c r="PKM79" s="539"/>
      <c r="PKN79" s="539"/>
      <c r="PKO79" s="539"/>
      <c r="PKP79" s="539"/>
      <c r="PKQ79" s="539"/>
      <c r="PKR79" s="539"/>
      <c r="PKS79" s="539"/>
      <c r="PKT79" s="539"/>
      <c r="PKU79" s="539"/>
      <c r="PKV79" s="539"/>
      <c r="PKW79" s="539"/>
      <c r="PKX79" s="539"/>
      <c r="PKY79" s="539"/>
      <c r="PKZ79" s="539"/>
      <c r="PLA79" s="539"/>
      <c r="PLB79" s="539"/>
      <c r="PLC79" s="539"/>
      <c r="PLD79" s="539"/>
      <c r="PLE79" s="539"/>
      <c r="PLF79" s="539"/>
      <c r="PLG79" s="539"/>
      <c r="PLH79" s="539"/>
      <c r="PLI79" s="539"/>
      <c r="PLJ79" s="539"/>
      <c r="PLK79" s="539"/>
      <c r="PLL79" s="539"/>
      <c r="PLM79" s="539"/>
      <c r="PLN79" s="539"/>
      <c r="PLO79" s="539"/>
      <c r="PLP79" s="539"/>
      <c r="PLQ79" s="539"/>
      <c r="PLR79" s="539"/>
      <c r="PLS79" s="539"/>
      <c r="PLT79" s="539"/>
      <c r="PLU79" s="539"/>
      <c r="PLV79" s="539"/>
      <c r="PLW79" s="539"/>
      <c r="PLX79" s="539"/>
      <c r="PLY79" s="539"/>
      <c r="PLZ79" s="539"/>
      <c r="PMA79" s="539"/>
      <c r="PMB79" s="539"/>
      <c r="PMC79" s="539"/>
      <c r="PMD79" s="539"/>
      <c r="PME79" s="539"/>
      <c r="PMF79" s="539"/>
      <c r="PMG79" s="539"/>
      <c r="PMH79" s="539"/>
      <c r="PMI79" s="539"/>
      <c r="PMJ79" s="539"/>
      <c r="PMK79" s="539"/>
      <c r="PML79" s="539"/>
      <c r="PMM79" s="539"/>
      <c r="PMN79" s="539"/>
      <c r="PMO79" s="539"/>
      <c r="PMP79" s="539"/>
      <c r="PMQ79" s="539"/>
      <c r="PMR79" s="539"/>
      <c r="PMS79" s="539"/>
      <c r="PMT79" s="539"/>
      <c r="PMU79" s="539"/>
      <c r="PMV79" s="539"/>
      <c r="PMW79" s="539"/>
      <c r="PMX79" s="539"/>
      <c r="PMY79" s="539"/>
      <c r="PMZ79" s="539"/>
      <c r="PNA79" s="539"/>
      <c r="PNB79" s="539"/>
      <c r="PNC79" s="539"/>
      <c r="PND79" s="539"/>
      <c r="PNE79" s="539"/>
      <c r="PNF79" s="539"/>
      <c r="PNG79" s="539"/>
      <c r="PNH79" s="539"/>
      <c r="PNI79" s="539"/>
      <c r="PNJ79" s="539"/>
      <c r="PNK79" s="539"/>
      <c r="PNL79" s="539"/>
      <c r="PNM79" s="539"/>
      <c r="PNN79" s="539"/>
      <c r="PNO79" s="539"/>
      <c r="PNP79" s="539"/>
      <c r="PNQ79" s="539"/>
      <c r="PNR79" s="539"/>
      <c r="PNS79" s="539"/>
      <c r="PNT79" s="539"/>
      <c r="PNU79" s="539"/>
      <c r="PNV79" s="539"/>
      <c r="PNW79" s="539"/>
      <c r="PNX79" s="539"/>
      <c r="PNY79" s="539"/>
      <c r="PNZ79" s="539"/>
      <c r="POA79" s="539"/>
      <c r="POB79" s="539"/>
      <c r="POC79" s="539"/>
      <c r="POD79" s="539"/>
      <c r="POE79" s="539"/>
      <c r="POF79" s="539"/>
      <c r="POG79" s="539"/>
      <c r="POH79" s="539"/>
      <c r="POI79" s="539"/>
      <c r="POJ79" s="539"/>
      <c r="POK79" s="539"/>
      <c r="POL79" s="539"/>
      <c r="POM79" s="539"/>
      <c r="PON79" s="539"/>
      <c r="POO79" s="539"/>
      <c r="POP79" s="539"/>
      <c r="POQ79" s="539"/>
      <c r="POR79" s="539"/>
      <c r="POS79" s="539"/>
      <c r="POT79" s="539"/>
      <c r="POU79" s="539"/>
      <c r="POV79" s="539"/>
      <c r="POW79" s="539"/>
      <c r="POX79" s="539"/>
      <c r="POY79" s="539"/>
      <c r="POZ79" s="539"/>
      <c r="PPA79" s="539"/>
      <c r="PPB79" s="539"/>
      <c r="PPC79" s="539"/>
      <c r="PPD79" s="539"/>
      <c r="PPE79" s="539"/>
      <c r="PPF79" s="539"/>
      <c r="PPG79" s="539"/>
      <c r="PPH79" s="539"/>
      <c r="PPI79" s="539"/>
      <c r="PPJ79" s="539"/>
      <c r="PPK79" s="539"/>
      <c r="PPL79" s="539"/>
      <c r="PPM79" s="539"/>
      <c r="PPN79" s="539"/>
      <c r="PPO79" s="539"/>
      <c r="PPP79" s="539"/>
      <c r="PPQ79" s="539"/>
      <c r="PPR79" s="539"/>
      <c r="PPS79" s="539"/>
      <c r="PPT79" s="539"/>
      <c r="PPU79" s="539"/>
      <c r="PPV79" s="539"/>
      <c r="PPW79" s="539"/>
      <c r="PPX79" s="539"/>
      <c r="PPY79" s="539"/>
      <c r="PPZ79" s="539"/>
      <c r="PQA79" s="539"/>
      <c r="PQB79" s="539"/>
      <c r="PQC79" s="539"/>
      <c r="PQD79" s="539"/>
      <c r="PQE79" s="539"/>
      <c r="PQF79" s="539"/>
      <c r="PQG79" s="539"/>
      <c r="PQH79" s="539"/>
      <c r="PQI79" s="539"/>
      <c r="PQJ79" s="539"/>
      <c r="PQK79" s="539"/>
      <c r="PQL79" s="539"/>
      <c r="PQM79" s="539"/>
      <c r="PQN79" s="539"/>
      <c r="PQO79" s="539"/>
      <c r="PQP79" s="539"/>
      <c r="PQQ79" s="539"/>
      <c r="PQR79" s="539"/>
      <c r="PQS79" s="539"/>
      <c r="PQT79" s="539"/>
      <c r="PQU79" s="539"/>
      <c r="PQV79" s="539"/>
      <c r="PQW79" s="539"/>
      <c r="PQX79" s="539"/>
      <c r="PQY79" s="539"/>
      <c r="PQZ79" s="539"/>
      <c r="PRA79" s="539"/>
      <c r="PRB79" s="539"/>
      <c r="PRC79" s="539"/>
      <c r="PRD79" s="539"/>
      <c r="PRE79" s="539"/>
      <c r="PRF79" s="539"/>
      <c r="PRG79" s="539"/>
      <c r="PRH79" s="539"/>
      <c r="PRI79" s="539"/>
      <c r="PRJ79" s="539"/>
      <c r="PRK79" s="539"/>
      <c r="PRL79" s="539"/>
      <c r="PRM79" s="539"/>
      <c r="PRN79" s="539"/>
      <c r="PRO79" s="539"/>
      <c r="PRP79" s="539"/>
      <c r="PRQ79" s="539"/>
      <c r="PRR79" s="539"/>
      <c r="PRS79" s="539"/>
      <c r="PRT79" s="539"/>
      <c r="PRU79" s="539"/>
      <c r="PRV79" s="539"/>
      <c r="PRW79" s="539"/>
      <c r="PRX79" s="539"/>
      <c r="PRY79" s="539"/>
      <c r="PRZ79" s="539"/>
      <c r="PSA79" s="539"/>
      <c r="PSB79" s="539"/>
      <c r="PSC79" s="539"/>
      <c r="PSD79" s="539"/>
      <c r="PSE79" s="539"/>
      <c r="PSF79" s="539"/>
      <c r="PSG79" s="539"/>
      <c r="PSH79" s="539"/>
      <c r="PSI79" s="539"/>
      <c r="PSJ79" s="539"/>
      <c r="PSK79" s="539"/>
      <c r="PSL79" s="539"/>
      <c r="PSM79" s="539"/>
      <c r="PSN79" s="539"/>
      <c r="PSO79" s="539"/>
      <c r="PSP79" s="539"/>
      <c r="PSQ79" s="539"/>
      <c r="PSR79" s="539"/>
      <c r="PSS79" s="539"/>
      <c r="PST79" s="539"/>
      <c r="PSU79" s="539"/>
      <c r="PSV79" s="539"/>
      <c r="PSW79" s="539"/>
      <c r="PSX79" s="539"/>
      <c r="PSY79" s="539"/>
      <c r="PSZ79" s="539"/>
      <c r="PTA79" s="539"/>
      <c r="PTB79" s="539"/>
      <c r="PTC79" s="539"/>
      <c r="PTD79" s="539"/>
      <c r="PTE79" s="539"/>
      <c r="PTF79" s="539"/>
      <c r="PTG79" s="539"/>
      <c r="PTH79" s="539"/>
      <c r="PTI79" s="539"/>
      <c r="PTJ79" s="539"/>
      <c r="PTK79" s="539"/>
      <c r="PTL79" s="539"/>
      <c r="PTM79" s="539"/>
      <c r="PTN79" s="539"/>
      <c r="PTO79" s="539"/>
      <c r="PTP79" s="539"/>
      <c r="PTQ79" s="539"/>
      <c r="PTR79" s="539"/>
      <c r="PTS79" s="539"/>
      <c r="PTT79" s="539"/>
      <c r="PTU79" s="539"/>
      <c r="PTV79" s="539"/>
      <c r="PTW79" s="539"/>
      <c r="PTX79" s="539"/>
      <c r="PTY79" s="539"/>
      <c r="PTZ79" s="539"/>
      <c r="PUA79" s="539"/>
      <c r="PUB79" s="539"/>
      <c r="PUC79" s="539"/>
      <c r="PUD79" s="539"/>
      <c r="PUE79" s="539"/>
      <c r="PUF79" s="539"/>
      <c r="PUG79" s="539"/>
      <c r="PUH79" s="539"/>
      <c r="PUI79" s="539"/>
      <c r="PUJ79" s="539"/>
      <c r="PUK79" s="539"/>
      <c r="PUL79" s="539"/>
      <c r="PUM79" s="539"/>
      <c r="PUN79" s="539"/>
      <c r="PUO79" s="539"/>
      <c r="PUP79" s="539"/>
      <c r="PUQ79" s="539"/>
      <c r="PUR79" s="539"/>
      <c r="PUS79" s="539"/>
      <c r="PUT79" s="539"/>
      <c r="PUU79" s="539"/>
      <c r="PUV79" s="539"/>
      <c r="PUW79" s="539"/>
      <c r="PUX79" s="539"/>
      <c r="PUY79" s="539"/>
      <c r="PUZ79" s="539"/>
      <c r="PVA79" s="539"/>
      <c r="PVB79" s="539"/>
      <c r="PVC79" s="539"/>
      <c r="PVD79" s="539"/>
      <c r="PVE79" s="539"/>
      <c r="PVF79" s="539"/>
      <c r="PVG79" s="539"/>
      <c r="PVH79" s="539"/>
      <c r="PVI79" s="539"/>
      <c r="PVJ79" s="539"/>
      <c r="PVK79" s="539"/>
      <c r="PVL79" s="539"/>
      <c r="PVM79" s="539"/>
      <c r="PVN79" s="539"/>
      <c r="PVO79" s="539"/>
      <c r="PVP79" s="539"/>
      <c r="PVQ79" s="539"/>
      <c r="PVR79" s="539"/>
      <c r="PVS79" s="539"/>
      <c r="PVT79" s="539"/>
      <c r="PVU79" s="539"/>
      <c r="PVV79" s="539"/>
      <c r="PVW79" s="539"/>
      <c r="PVX79" s="539"/>
      <c r="PVY79" s="539"/>
      <c r="PVZ79" s="539"/>
      <c r="PWA79" s="539"/>
      <c r="PWB79" s="539"/>
      <c r="PWC79" s="539"/>
      <c r="PWD79" s="539"/>
      <c r="PWE79" s="539"/>
      <c r="PWF79" s="539"/>
      <c r="PWG79" s="539"/>
      <c r="PWH79" s="539"/>
      <c r="PWI79" s="539"/>
      <c r="PWJ79" s="539"/>
      <c r="PWK79" s="539"/>
      <c r="PWL79" s="539"/>
      <c r="PWM79" s="539"/>
      <c r="PWN79" s="539"/>
      <c r="PWO79" s="539"/>
      <c r="PWP79" s="539"/>
      <c r="PWQ79" s="539"/>
      <c r="PWR79" s="539"/>
      <c r="PWS79" s="539"/>
      <c r="PWT79" s="539"/>
      <c r="PWU79" s="539"/>
      <c r="PWV79" s="539"/>
      <c r="PWW79" s="539"/>
      <c r="PWX79" s="539"/>
      <c r="PWY79" s="539"/>
      <c r="PWZ79" s="539"/>
      <c r="PXA79" s="539"/>
      <c r="PXB79" s="539"/>
      <c r="PXC79" s="539"/>
      <c r="PXD79" s="539"/>
      <c r="PXE79" s="539"/>
      <c r="PXF79" s="539"/>
      <c r="PXG79" s="539"/>
      <c r="PXH79" s="539"/>
      <c r="PXI79" s="539"/>
      <c r="PXJ79" s="539"/>
      <c r="PXK79" s="539"/>
      <c r="PXL79" s="539"/>
      <c r="PXM79" s="539"/>
      <c r="PXN79" s="539"/>
      <c r="PXO79" s="539"/>
      <c r="PXP79" s="539"/>
      <c r="PXQ79" s="539"/>
      <c r="PXR79" s="539"/>
      <c r="PXS79" s="539"/>
      <c r="PXT79" s="539"/>
      <c r="PXU79" s="539"/>
      <c r="PXV79" s="539"/>
      <c r="PXW79" s="539"/>
      <c r="PXX79" s="539"/>
      <c r="PXY79" s="539"/>
      <c r="PXZ79" s="539"/>
      <c r="PYA79" s="539"/>
      <c r="PYB79" s="539"/>
      <c r="PYC79" s="539"/>
      <c r="PYD79" s="539"/>
      <c r="PYE79" s="539"/>
      <c r="PYF79" s="539"/>
      <c r="PYG79" s="539"/>
      <c r="PYH79" s="539"/>
      <c r="PYI79" s="539"/>
      <c r="PYJ79" s="539"/>
      <c r="PYK79" s="539"/>
      <c r="PYL79" s="539"/>
      <c r="PYM79" s="539"/>
      <c r="PYN79" s="539"/>
      <c r="PYO79" s="539"/>
      <c r="PYP79" s="539"/>
      <c r="PYQ79" s="539"/>
      <c r="PYR79" s="539"/>
      <c r="PYS79" s="539"/>
      <c r="PYT79" s="539"/>
      <c r="PYU79" s="539"/>
      <c r="PYV79" s="539"/>
      <c r="PYW79" s="539"/>
      <c r="PYX79" s="539"/>
      <c r="PYY79" s="539"/>
      <c r="PYZ79" s="539"/>
      <c r="PZA79" s="539"/>
      <c r="PZB79" s="539"/>
      <c r="PZC79" s="539"/>
      <c r="PZD79" s="539"/>
      <c r="PZE79" s="539"/>
      <c r="PZF79" s="539"/>
      <c r="PZG79" s="539"/>
      <c r="PZH79" s="539"/>
      <c r="PZI79" s="539"/>
      <c r="PZJ79" s="539"/>
      <c r="PZK79" s="539"/>
      <c r="PZL79" s="539"/>
      <c r="PZM79" s="539"/>
      <c r="PZN79" s="539"/>
      <c r="PZO79" s="539"/>
      <c r="PZP79" s="539"/>
      <c r="PZQ79" s="539"/>
      <c r="PZR79" s="539"/>
      <c r="PZS79" s="539"/>
      <c r="PZT79" s="539"/>
      <c r="PZU79" s="539"/>
      <c r="PZV79" s="539"/>
      <c r="PZW79" s="539"/>
      <c r="PZX79" s="539"/>
      <c r="PZY79" s="539"/>
      <c r="PZZ79" s="539"/>
      <c r="QAA79" s="539"/>
      <c r="QAB79" s="539"/>
      <c r="QAC79" s="539"/>
      <c r="QAD79" s="539"/>
      <c r="QAE79" s="539"/>
      <c r="QAF79" s="539"/>
      <c r="QAG79" s="539"/>
      <c r="QAH79" s="539"/>
      <c r="QAI79" s="539"/>
      <c r="QAJ79" s="539"/>
      <c r="QAK79" s="539"/>
      <c r="QAL79" s="539"/>
      <c r="QAM79" s="539"/>
      <c r="QAN79" s="539"/>
      <c r="QAO79" s="539"/>
      <c r="QAP79" s="539"/>
      <c r="QAQ79" s="539"/>
      <c r="QAR79" s="539"/>
      <c r="QAS79" s="539"/>
      <c r="QAT79" s="539"/>
      <c r="QAU79" s="539"/>
      <c r="QAV79" s="539"/>
      <c r="QAW79" s="539"/>
      <c r="QAX79" s="539"/>
      <c r="QAY79" s="539"/>
      <c r="QAZ79" s="539"/>
      <c r="QBA79" s="539"/>
      <c r="QBB79" s="539"/>
      <c r="QBC79" s="539"/>
      <c r="QBD79" s="539"/>
      <c r="QBE79" s="539"/>
      <c r="QBF79" s="539"/>
      <c r="QBG79" s="539"/>
      <c r="QBH79" s="539"/>
      <c r="QBI79" s="539"/>
      <c r="QBJ79" s="539"/>
      <c r="QBK79" s="539"/>
      <c r="QBL79" s="539"/>
      <c r="QBM79" s="539"/>
      <c r="QBN79" s="539"/>
      <c r="QBO79" s="539"/>
      <c r="QBP79" s="539"/>
      <c r="QBQ79" s="539"/>
      <c r="QBR79" s="539"/>
      <c r="QBS79" s="539"/>
      <c r="QBT79" s="539"/>
      <c r="QBU79" s="539"/>
      <c r="QBV79" s="539"/>
      <c r="QBW79" s="539"/>
      <c r="QBX79" s="539"/>
      <c r="QBY79" s="539"/>
      <c r="QBZ79" s="539"/>
      <c r="QCA79" s="539"/>
      <c r="QCB79" s="539"/>
      <c r="QCC79" s="539"/>
      <c r="QCD79" s="539"/>
      <c r="QCE79" s="539"/>
      <c r="QCF79" s="539"/>
      <c r="QCG79" s="539"/>
      <c r="QCH79" s="539"/>
      <c r="QCI79" s="539"/>
      <c r="QCJ79" s="539"/>
      <c r="QCK79" s="539"/>
      <c r="QCL79" s="539"/>
      <c r="QCM79" s="539"/>
      <c r="QCN79" s="539"/>
      <c r="QCO79" s="539"/>
      <c r="QCP79" s="539"/>
      <c r="QCQ79" s="539"/>
      <c r="QCR79" s="539"/>
      <c r="QCS79" s="539"/>
      <c r="QCT79" s="539"/>
      <c r="QCU79" s="539"/>
      <c r="QCV79" s="539"/>
      <c r="QCW79" s="539"/>
      <c r="QCX79" s="539"/>
      <c r="QCY79" s="539"/>
      <c r="QCZ79" s="539"/>
      <c r="QDA79" s="539"/>
      <c r="QDB79" s="539"/>
      <c r="QDC79" s="539"/>
      <c r="QDD79" s="539"/>
      <c r="QDE79" s="539"/>
      <c r="QDF79" s="539"/>
      <c r="QDG79" s="539"/>
      <c r="QDH79" s="539"/>
      <c r="QDI79" s="539"/>
      <c r="QDJ79" s="539"/>
      <c r="QDK79" s="539"/>
      <c r="QDL79" s="539"/>
      <c r="QDM79" s="539"/>
      <c r="QDN79" s="539"/>
      <c r="QDO79" s="539"/>
      <c r="QDP79" s="539"/>
      <c r="QDQ79" s="539"/>
      <c r="QDR79" s="539"/>
      <c r="QDS79" s="539"/>
      <c r="QDT79" s="539"/>
      <c r="QDU79" s="539"/>
      <c r="QDV79" s="539"/>
      <c r="QDW79" s="539"/>
      <c r="QDX79" s="539"/>
      <c r="QDY79" s="539"/>
      <c r="QDZ79" s="539"/>
      <c r="QEA79" s="539"/>
      <c r="QEB79" s="539"/>
      <c r="QEC79" s="539"/>
      <c r="QED79" s="539"/>
      <c r="QEE79" s="539"/>
      <c r="QEF79" s="539"/>
      <c r="QEG79" s="539"/>
      <c r="QEH79" s="539"/>
      <c r="QEI79" s="539"/>
      <c r="QEJ79" s="539"/>
      <c r="QEK79" s="539"/>
      <c r="QEL79" s="539"/>
      <c r="QEM79" s="539"/>
      <c r="QEN79" s="539"/>
      <c r="QEO79" s="539"/>
      <c r="QEP79" s="539"/>
      <c r="QEQ79" s="539"/>
      <c r="QER79" s="539"/>
      <c r="QES79" s="539"/>
      <c r="QET79" s="539"/>
      <c r="QEU79" s="539"/>
      <c r="QEV79" s="539"/>
      <c r="QEW79" s="539"/>
      <c r="QEX79" s="539"/>
      <c r="QEY79" s="539"/>
      <c r="QEZ79" s="539"/>
      <c r="QFA79" s="539"/>
      <c r="QFB79" s="539"/>
      <c r="QFC79" s="539"/>
      <c r="QFD79" s="539"/>
      <c r="QFE79" s="539"/>
      <c r="QFF79" s="539"/>
      <c r="QFG79" s="539"/>
      <c r="QFH79" s="539"/>
      <c r="QFI79" s="539"/>
      <c r="QFJ79" s="539"/>
      <c r="QFK79" s="539"/>
      <c r="QFL79" s="539"/>
      <c r="QFM79" s="539"/>
      <c r="QFN79" s="539"/>
      <c r="QFO79" s="539"/>
      <c r="QFP79" s="539"/>
      <c r="QFQ79" s="539"/>
      <c r="QFR79" s="539"/>
      <c r="QFS79" s="539"/>
      <c r="QFT79" s="539"/>
      <c r="QFU79" s="539"/>
      <c r="QFV79" s="539"/>
      <c r="QFW79" s="539"/>
      <c r="QFX79" s="539"/>
      <c r="QFY79" s="539"/>
      <c r="QFZ79" s="539"/>
      <c r="QGA79" s="539"/>
      <c r="QGB79" s="539"/>
      <c r="QGC79" s="539"/>
      <c r="QGD79" s="539"/>
      <c r="QGE79" s="539"/>
      <c r="QGF79" s="539"/>
      <c r="QGG79" s="539"/>
      <c r="QGH79" s="539"/>
      <c r="QGI79" s="539"/>
      <c r="QGJ79" s="539"/>
      <c r="QGK79" s="539"/>
      <c r="QGL79" s="539"/>
      <c r="QGM79" s="539"/>
      <c r="QGN79" s="539"/>
      <c r="QGO79" s="539"/>
      <c r="QGP79" s="539"/>
      <c r="QGQ79" s="539"/>
      <c r="QGR79" s="539"/>
      <c r="QGS79" s="539"/>
      <c r="QGT79" s="539"/>
      <c r="QGU79" s="539"/>
      <c r="QGV79" s="539"/>
      <c r="QGW79" s="539"/>
      <c r="QGX79" s="539"/>
      <c r="QGY79" s="539"/>
      <c r="QGZ79" s="539"/>
      <c r="QHA79" s="539"/>
      <c r="QHB79" s="539"/>
      <c r="QHC79" s="539"/>
      <c r="QHD79" s="539"/>
      <c r="QHE79" s="539"/>
      <c r="QHF79" s="539"/>
      <c r="QHG79" s="539"/>
      <c r="QHH79" s="539"/>
      <c r="QHI79" s="539"/>
      <c r="QHJ79" s="539"/>
      <c r="QHK79" s="539"/>
      <c r="QHL79" s="539"/>
      <c r="QHM79" s="539"/>
      <c r="QHN79" s="539"/>
      <c r="QHO79" s="539"/>
      <c r="QHP79" s="539"/>
      <c r="QHQ79" s="539"/>
      <c r="QHR79" s="539"/>
      <c r="QHS79" s="539"/>
      <c r="QHT79" s="539"/>
      <c r="QHU79" s="539"/>
      <c r="QHV79" s="539"/>
      <c r="QHW79" s="539"/>
      <c r="QHX79" s="539"/>
      <c r="QHY79" s="539"/>
      <c r="QHZ79" s="539"/>
      <c r="QIA79" s="539"/>
      <c r="QIB79" s="539"/>
      <c r="QIC79" s="539"/>
      <c r="QID79" s="539"/>
      <c r="QIE79" s="539"/>
      <c r="QIF79" s="539"/>
      <c r="QIG79" s="539"/>
      <c r="QIH79" s="539"/>
      <c r="QII79" s="539"/>
      <c r="QIJ79" s="539"/>
      <c r="QIK79" s="539"/>
      <c r="QIL79" s="539"/>
      <c r="QIM79" s="539"/>
      <c r="QIN79" s="539"/>
      <c r="QIO79" s="539"/>
      <c r="QIP79" s="539"/>
      <c r="QIQ79" s="539"/>
      <c r="QIR79" s="539"/>
      <c r="QIS79" s="539"/>
      <c r="QIT79" s="539"/>
      <c r="QIU79" s="539"/>
      <c r="QIV79" s="539"/>
      <c r="QIW79" s="539"/>
      <c r="QIX79" s="539"/>
      <c r="QIY79" s="539"/>
      <c r="QIZ79" s="539"/>
      <c r="QJA79" s="539"/>
      <c r="QJB79" s="539"/>
      <c r="QJC79" s="539"/>
      <c r="QJD79" s="539"/>
      <c r="QJE79" s="539"/>
      <c r="QJF79" s="539"/>
      <c r="QJG79" s="539"/>
      <c r="QJH79" s="539"/>
      <c r="QJI79" s="539"/>
      <c r="QJJ79" s="539"/>
      <c r="QJK79" s="539"/>
      <c r="QJL79" s="539"/>
      <c r="QJM79" s="539"/>
      <c r="QJN79" s="539"/>
      <c r="QJO79" s="539"/>
      <c r="QJP79" s="539"/>
      <c r="QJQ79" s="539"/>
      <c r="QJR79" s="539"/>
      <c r="QJS79" s="539"/>
      <c r="QJT79" s="539"/>
      <c r="QJU79" s="539"/>
      <c r="QJV79" s="539"/>
      <c r="QJW79" s="539"/>
      <c r="QJX79" s="539"/>
      <c r="QJY79" s="539"/>
      <c r="QJZ79" s="539"/>
      <c r="QKA79" s="539"/>
      <c r="QKB79" s="539"/>
      <c r="QKC79" s="539"/>
      <c r="QKD79" s="539"/>
      <c r="QKE79" s="539"/>
      <c r="QKF79" s="539"/>
      <c r="QKG79" s="539"/>
      <c r="QKH79" s="539"/>
      <c r="QKI79" s="539"/>
      <c r="QKJ79" s="539"/>
      <c r="QKK79" s="539"/>
      <c r="QKL79" s="539"/>
      <c r="QKM79" s="539"/>
      <c r="QKN79" s="539"/>
      <c r="QKO79" s="539"/>
      <c r="QKP79" s="539"/>
      <c r="QKQ79" s="539"/>
      <c r="QKR79" s="539"/>
      <c r="QKS79" s="539"/>
      <c r="QKT79" s="539"/>
      <c r="QKU79" s="539"/>
      <c r="QKV79" s="539"/>
      <c r="QKW79" s="539"/>
      <c r="QKX79" s="539"/>
      <c r="QKY79" s="539"/>
      <c r="QKZ79" s="539"/>
      <c r="QLA79" s="539"/>
      <c r="QLB79" s="539"/>
      <c r="QLC79" s="539"/>
      <c r="QLD79" s="539"/>
      <c r="QLE79" s="539"/>
      <c r="QLF79" s="539"/>
      <c r="QLG79" s="539"/>
      <c r="QLH79" s="539"/>
      <c r="QLI79" s="539"/>
      <c r="QLJ79" s="539"/>
      <c r="QLK79" s="539"/>
      <c r="QLL79" s="539"/>
      <c r="QLM79" s="539"/>
      <c r="QLN79" s="539"/>
      <c r="QLO79" s="539"/>
      <c r="QLP79" s="539"/>
      <c r="QLQ79" s="539"/>
      <c r="QLR79" s="539"/>
      <c r="QLS79" s="539"/>
      <c r="QLT79" s="539"/>
      <c r="QLU79" s="539"/>
      <c r="QLV79" s="539"/>
      <c r="QLW79" s="539"/>
      <c r="QLX79" s="539"/>
      <c r="QLY79" s="539"/>
      <c r="QLZ79" s="539"/>
      <c r="QMA79" s="539"/>
      <c r="QMB79" s="539"/>
      <c r="QMC79" s="539"/>
      <c r="QMD79" s="539"/>
      <c r="QME79" s="539"/>
      <c r="QMF79" s="539"/>
      <c r="QMG79" s="539"/>
      <c r="QMH79" s="539"/>
      <c r="QMI79" s="539"/>
      <c r="QMJ79" s="539"/>
      <c r="QMK79" s="539"/>
      <c r="QML79" s="539"/>
      <c r="QMM79" s="539"/>
      <c r="QMN79" s="539"/>
      <c r="QMO79" s="539"/>
      <c r="QMP79" s="539"/>
      <c r="QMQ79" s="539"/>
      <c r="QMR79" s="539"/>
      <c r="QMS79" s="539"/>
      <c r="QMT79" s="539"/>
      <c r="QMU79" s="539"/>
      <c r="QMV79" s="539"/>
      <c r="QMW79" s="539"/>
      <c r="QMX79" s="539"/>
      <c r="QMY79" s="539"/>
      <c r="QMZ79" s="539"/>
      <c r="QNA79" s="539"/>
      <c r="QNB79" s="539"/>
      <c r="QNC79" s="539"/>
      <c r="QND79" s="539"/>
      <c r="QNE79" s="539"/>
      <c r="QNF79" s="539"/>
      <c r="QNG79" s="539"/>
      <c r="QNH79" s="539"/>
      <c r="QNI79" s="539"/>
      <c r="QNJ79" s="539"/>
      <c r="QNK79" s="539"/>
      <c r="QNL79" s="539"/>
      <c r="QNM79" s="539"/>
      <c r="QNN79" s="539"/>
      <c r="QNO79" s="539"/>
      <c r="QNP79" s="539"/>
      <c r="QNQ79" s="539"/>
      <c r="QNR79" s="539"/>
      <c r="QNS79" s="539"/>
      <c r="QNT79" s="539"/>
      <c r="QNU79" s="539"/>
      <c r="QNV79" s="539"/>
      <c r="QNW79" s="539"/>
      <c r="QNX79" s="539"/>
      <c r="QNY79" s="539"/>
      <c r="QNZ79" s="539"/>
      <c r="QOA79" s="539"/>
      <c r="QOB79" s="539"/>
      <c r="QOC79" s="539"/>
      <c r="QOD79" s="539"/>
      <c r="QOE79" s="539"/>
      <c r="QOF79" s="539"/>
      <c r="QOG79" s="539"/>
      <c r="QOH79" s="539"/>
      <c r="QOI79" s="539"/>
      <c r="QOJ79" s="539"/>
      <c r="QOK79" s="539"/>
      <c r="QOL79" s="539"/>
      <c r="QOM79" s="539"/>
      <c r="QON79" s="539"/>
      <c r="QOO79" s="539"/>
      <c r="QOP79" s="539"/>
      <c r="QOQ79" s="539"/>
      <c r="QOR79" s="539"/>
      <c r="QOS79" s="539"/>
      <c r="QOT79" s="539"/>
      <c r="QOU79" s="539"/>
      <c r="QOV79" s="539"/>
      <c r="QOW79" s="539"/>
      <c r="QOX79" s="539"/>
      <c r="QOY79" s="539"/>
      <c r="QOZ79" s="539"/>
      <c r="QPA79" s="539"/>
      <c r="QPB79" s="539"/>
      <c r="QPC79" s="539"/>
      <c r="QPD79" s="539"/>
      <c r="QPE79" s="539"/>
      <c r="QPF79" s="539"/>
      <c r="QPG79" s="539"/>
      <c r="QPH79" s="539"/>
      <c r="QPI79" s="539"/>
      <c r="QPJ79" s="539"/>
      <c r="QPK79" s="539"/>
      <c r="QPL79" s="539"/>
      <c r="QPM79" s="539"/>
      <c r="QPN79" s="539"/>
      <c r="QPO79" s="539"/>
      <c r="QPP79" s="539"/>
      <c r="QPQ79" s="539"/>
      <c r="QPR79" s="539"/>
      <c r="QPS79" s="539"/>
      <c r="QPT79" s="539"/>
      <c r="QPU79" s="539"/>
      <c r="QPV79" s="539"/>
      <c r="QPW79" s="539"/>
      <c r="QPX79" s="539"/>
      <c r="QPY79" s="539"/>
      <c r="QPZ79" s="539"/>
      <c r="QQA79" s="539"/>
      <c r="QQB79" s="539"/>
      <c r="QQC79" s="539"/>
      <c r="QQD79" s="539"/>
      <c r="QQE79" s="539"/>
      <c r="QQF79" s="539"/>
      <c r="QQG79" s="539"/>
      <c r="QQH79" s="539"/>
      <c r="QQI79" s="539"/>
      <c r="QQJ79" s="539"/>
      <c r="QQK79" s="539"/>
      <c r="QQL79" s="539"/>
      <c r="QQM79" s="539"/>
      <c r="QQN79" s="539"/>
      <c r="QQO79" s="539"/>
      <c r="QQP79" s="539"/>
      <c r="QQQ79" s="539"/>
      <c r="QQR79" s="539"/>
      <c r="QQS79" s="539"/>
      <c r="QQT79" s="539"/>
      <c r="QQU79" s="539"/>
      <c r="QQV79" s="539"/>
      <c r="QQW79" s="539"/>
      <c r="QQX79" s="539"/>
      <c r="QQY79" s="539"/>
      <c r="QQZ79" s="539"/>
      <c r="QRA79" s="539"/>
      <c r="QRB79" s="539"/>
      <c r="QRC79" s="539"/>
      <c r="QRD79" s="539"/>
      <c r="QRE79" s="539"/>
      <c r="QRF79" s="539"/>
      <c r="QRG79" s="539"/>
      <c r="QRH79" s="539"/>
      <c r="QRI79" s="539"/>
      <c r="QRJ79" s="539"/>
      <c r="QRK79" s="539"/>
      <c r="QRL79" s="539"/>
      <c r="QRM79" s="539"/>
      <c r="QRN79" s="539"/>
      <c r="QRO79" s="539"/>
      <c r="QRP79" s="539"/>
      <c r="QRQ79" s="539"/>
      <c r="QRR79" s="539"/>
      <c r="QRS79" s="539"/>
      <c r="QRT79" s="539"/>
      <c r="QRU79" s="539"/>
      <c r="QRV79" s="539"/>
      <c r="QRW79" s="539"/>
      <c r="QRX79" s="539"/>
      <c r="QRY79" s="539"/>
      <c r="QRZ79" s="539"/>
      <c r="QSA79" s="539"/>
      <c r="QSB79" s="539"/>
      <c r="QSC79" s="539"/>
      <c r="QSD79" s="539"/>
      <c r="QSE79" s="539"/>
      <c r="QSF79" s="539"/>
      <c r="QSG79" s="539"/>
      <c r="QSH79" s="539"/>
      <c r="QSI79" s="539"/>
      <c r="QSJ79" s="539"/>
      <c r="QSK79" s="539"/>
      <c r="QSL79" s="539"/>
      <c r="QSM79" s="539"/>
      <c r="QSN79" s="539"/>
      <c r="QSO79" s="539"/>
      <c r="QSP79" s="539"/>
      <c r="QSQ79" s="539"/>
      <c r="QSR79" s="539"/>
      <c r="QSS79" s="539"/>
      <c r="QST79" s="539"/>
      <c r="QSU79" s="539"/>
      <c r="QSV79" s="539"/>
      <c r="QSW79" s="539"/>
      <c r="QSX79" s="539"/>
      <c r="QSY79" s="539"/>
      <c r="QSZ79" s="539"/>
      <c r="QTA79" s="539"/>
      <c r="QTB79" s="539"/>
      <c r="QTC79" s="539"/>
      <c r="QTD79" s="539"/>
      <c r="QTE79" s="539"/>
      <c r="QTF79" s="539"/>
      <c r="QTG79" s="539"/>
      <c r="QTH79" s="539"/>
      <c r="QTI79" s="539"/>
      <c r="QTJ79" s="539"/>
      <c r="QTK79" s="539"/>
      <c r="QTL79" s="539"/>
      <c r="QTM79" s="539"/>
      <c r="QTN79" s="539"/>
      <c r="QTO79" s="539"/>
      <c r="QTP79" s="539"/>
      <c r="QTQ79" s="539"/>
      <c r="QTR79" s="539"/>
      <c r="QTS79" s="539"/>
      <c r="QTT79" s="539"/>
      <c r="QTU79" s="539"/>
      <c r="QTV79" s="539"/>
      <c r="QTW79" s="539"/>
      <c r="QTX79" s="539"/>
      <c r="QTY79" s="539"/>
      <c r="QTZ79" s="539"/>
      <c r="QUA79" s="539"/>
      <c r="QUB79" s="539"/>
      <c r="QUC79" s="539"/>
      <c r="QUD79" s="539"/>
      <c r="QUE79" s="539"/>
      <c r="QUF79" s="539"/>
      <c r="QUG79" s="539"/>
      <c r="QUH79" s="539"/>
      <c r="QUI79" s="539"/>
      <c r="QUJ79" s="539"/>
      <c r="QUK79" s="539"/>
      <c r="QUL79" s="539"/>
      <c r="QUM79" s="539"/>
      <c r="QUN79" s="539"/>
      <c r="QUO79" s="539"/>
      <c r="QUP79" s="539"/>
      <c r="QUQ79" s="539"/>
      <c r="QUR79" s="539"/>
      <c r="QUS79" s="539"/>
      <c r="QUT79" s="539"/>
      <c r="QUU79" s="539"/>
      <c r="QUV79" s="539"/>
      <c r="QUW79" s="539"/>
      <c r="QUX79" s="539"/>
      <c r="QUY79" s="539"/>
      <c r="QUZ79" s="539"/>
      <c r="QVA79" s="539"/>
      <c r="QVB79" s="539"/>
      <c r="QVC79" s="539"/>
      <c r="QVD79" s="539"/>
      <c r="QVE79" s="539"/>
      <c r="QVF79" s="539"/>
      <c r="QVG79" s="539"/>
      <c r="QVH79" s="539"/>
      <c r="QVI79" s="539"/>
      <c r="QVJ79" s="539"/>
      <c r="QVK79" s="539"/>
      <c r="QVL79" s="539"/>
      <c r="QVM79" s="539"/>
      <c r="QVN79" s="539"/>
      <c r="QVO79" s="539"/>
      <c r="QVP79" s="539"/>
      <c r="QVQ79" s="539"/>
      <c r="QVR79" s="539"/>
      <c r="QVS79" s="539"/>
      <c r="QVT79" s="539"/>
      <c r="QVU79" s="539"/>
      <c r="QVV79" s="539"/>
      <c r="QVW79" s="539"/>
      <c r="QVX79" s="539"/>
      <c r="QVY79" s="539"/>
      <c r="QVZ79" s="539"/>
      <c r="QWA79" s="539"/>
      <c r="QWB79" s="539"/>
      <c r="QWC79" s="539"/>
      <c r="QWD79" s="539"/>
      <c r="QWE79" s="539"/>
      <c r="QWF79" s="539"/>
      <c r="QWG79" s="539"/>
      <c r="QWH79" s="539"/>
      <c r="QWI79" s="539"/>
      <c r="QWJ79" s="539"/>
      <c r="QWK79" s="539"/>
      <c r="QWL79" s="539"/>
      <c r="QWM79" s="539"/>
      <c r="QWN79" s="539"/>
      <c r="QWO79" s="539"/>
      <c r="QWP79" s="539"/>
      <c r="QWQ79" s="539"/>
      <c r="QWR79" s="539"/>
      <c r="QWS79" s="539"/>
      <c r="QWT79" s="539"/>
      <c r="QWU79" s="539"/>
      <c r="QWV79" s="539"/>
      <c r="QWW79" s="539"/>
      <c r="QWX79" s="539"/>
      <c r="QWY79" s="539"/>
      <c r="QWZ79" s="539"/>
      <c r="QXA79" s="539"/>
      <c r="QXB79" s="539"/>
      <c r="QXC79" s="539"/>
      <c r="QXD79" s="539"/>
      <c r="QXE79" s="539"/>
      <c r="QXF79" s="539"/>
      <c r="QXG79" s="539"/>
      <c r="QXH79" s="539"/>
      <c r="QXI79" s="539"/>
      <c r="QXJ79" s="539"/>
      <c r="QXK79" s="539"/>
      <c r="QXL79" s="539"/>
      <c r="QXM79" s="539"/>
      <c r="QXN79" s="539"/>
      <c r="QXO79" s="539"/>
      <c r="QXP79" s="539"/>
      <c r="QXQ79" s="539"/>
      <c r="QXR79" s="539"/>
      <c r="QXS79" s="539"/>
      <c r="QXT79" s="539"/>
      <c r="QXU79" s="539"/>
      <c r="QXV79" s="539"/>
      <c r="QXW79" s="539"/>
      <c r="QXX79" s="539"/>
      <c r="QXY79" s="539"/>
      <c r="QXZ79" s="539"/>
      <c r="QYA79" s="539"/>
      <c r="QYB79" s="539"/>
      <c r="QYC79" s="539"/>
      <c r="QYD79" s="539"/>
      <c r="QYE79" s="539"/>
      <c r="QYF79" s="539"/>
      <c r="QYG79" s="539"/>
      <c r="QYH79" s="539"/>
      <c r="QYI79" s="539"/>
      <c r="QYJ79" s="539"/>
      <c r="QYK79" s="539"/>
      <c r="QYL79" s="539"/>
      <c r="QYM79" s="539"/>
      <c r="QYN79" s="539"/>
      <c r="QYO79" s="539"/>
      <c r="QYP79" s="539"/>
      <c r="QYQ79" s="539"/>
      <c r="QYR79" s="539"/>
      <c r="QYS79" s="539"/>
      <c r="QYT79" s="539"/>
      <c r="QYU79" s="539"/>
      <c r="QYV79" s="539"/>
      <c r="QYW79" s="539"/>
      <c r="QYX79" s="539"/>
      <c r="QYY79" s="539"/>
      <c r="QYZ79" s="539"/>
      <c r="QZA79" s="539"/>
      <c r="QZB79" s="539"/>
      <c r="QZC79" s="539"/>
      <c r="QZD79" s="539"/>
      <c r="QZE79" s="539"/>
      <c r="QZF79" s="539"/>
      <c r="QZG79" s="539"/>
      <c r="QZH79" s="539"/>
      <c r="QZI79" s="539"/>
      <c r="QZJ79" s="539"/>
      <c r="QZK79" s="539"/>
      <c r="QZL79" s="539"/>
      <c r="QZM79" s="539"/>
      <c r="QZN79" s="539"/>
      <c r="QZO79" s="539"/>
      <c r="QZP79" s="539"/>
      <c r="QZQ79" s="539"/>
      <c r="QZR79" s="539"/>
      <c r="QZS79" s="539"/>
      <c r="QZT79" s="539"/>
      <c r="QZU79" s="539"/>
      <c r="QZV79" s="539"/>
      <c r="QZW79" s="539"/>
      <c r="QZX79" s="539"/>
      <c r="QZY79" s="539"/>
      <c r="QZZ79" s="539"/>
      <c r="RAA79" s="539"/>
      <c r="RAB79" s="539"/>
      <c r="RAC79" s="539"/>
      <c r="RAD79" s="539"/>
      <c r="RAE79" s="539"/>
      <c r="RAF79" s="539"/>
      <c r="RAG79" s="539"/>
      <c r="RAH79" s="539"/>
      <c r="RAI79" s="539"/>
      <c r="RAJ79" s="539"/>
      <c r="RAK79" s="539"/>
      <c r="RAL79" s="539"/>
      <c r="RAM79" s="539"/>
      <c r="RAN79" s="539"/>
      <c r="RAO79" s="539"/>
      <c r="RAP79" s="539"/>
      <c r="RAQ79" s="539"/>
      <c r="RAR79" s="539"/>
      <c r="RAS79" s="539"/>
      <c r="RAT79" s="539"/>
      <c r="RAU79" s="539"/>
      <c r="RAV79" s="539"/>
      <c r="RAW79" s="539"/>
      <c r="RAX79" s="539"/>
      <c r="RAY79" s="539"/>
      <c r="RAZ79" s="539"/>
      <c r="RBA79" s="539"/>
      <c r="RBB79" s="539"/>
      <c r="RBC79" s="539"/>
      <c r="RBD79" s="539"/>
      <c r="RBE79" s="539"/>
      <c r="RBF79" s="539"/>
      <c r="RBG79" s="539"/>
      <c r="RBH79" s="539"/>
      <c r="RBI79" s="539"/>
      <c r="RBJ79" s="539"/>
      <c r="RBK79" s="539"/>
      <c r="RBL79" s="539"/>
      <c r="RBM79" s="539"/>
      <c r="RBN79" s="539"/>
      <c r="RBO79" s="539"/>
      <c r="RBP79" s="539"/>
      <c r="RBQ79" s="539"/>
      <c r="RBR79" s="539"/>
      <c r="RBS79" s="539"/>
      <c r="RBT79" s="539"/>
      <c r="RBU79" s="539"/>
      <c r="RBV79" s="539"/>
      <c r="RBW79" s="539"/>
      <c r="RBX79" s="539"/>
      <c r="RBY79" s="539"/>
      <c r="RBZ79" s="539"/>
      <c r="RCA79" s="539"/>
      <c r="RCB79" s="539"/>
      <c r="RCC79" s="539"/>
      <c r="RCD79" s="539"/>
      <c r="RCE79" s="539"/>
      <c r="RCF79" s="539"/>
      <c r="RCG79" s="539"/>
      <c r="RCH79" s="539"/>
      <c r="RCI79" s="539"/>
      <c r="RCJ79" s="539"/>
      <c r="RCK79" s="539"/>
      <c r="RCL79" s="539"/>
      <c r="RCM79" s="539"/>
      <c r="RCN79" s="539"/>
      <c r="RCO79" s="539"/>
      <c r="RCP79" s="539"/>
      <c r="RCQ79" s="539"/>
      <c r="RCR79" s="539"/>
      <c r="RCS79" s="539"/>
      <c r="RCT79" s="539"/>
      <c r="RCU79" s="539"/>
      <c r="RCV79" s="539"/>
      <c r="RCW79" s="539"/>
      <c r="RCX79" s="539"/>
      <c r="RCY79" s="539"/>
      <c r="RCZ79" s="539"/>
      <c r="RDA79" s="539"/>
      <c r="RDB79" s="539"/>
      <c r="RDC79" s="539"/>
      <c r="RDD79" s="539"/>
      <c r="RDE79" s="539"/>
      <c r="RDF79" s="539"/>
      <c r="RDG79" s="539"/>
      <c r="RDH79" s="539"/>
      <c r="RDI79" s="539"/>
      <c r="RDJ79" s="539"/>
      <c r="RDK79" s="539"/>
      <c r="RDL79" s="539"/>
      <c r="RDM79" s="539"/>
      <c r="RDN79" s="539"/>
      <c r="RDO79" s="539"/>
      <c r="RDP79" s="539"/>
      <c r="RDQ79" s="539"/>
      <c r="RDR79" s="539"/>
      <c r="RDS79" s="539"/>
      <c r="RDT79" s="539"/>
      <c r="RDU79" s="539"/>
      <c r="RDV79" s="539"/>
      <c r="RDW79" s="539"/>
      <c r="RDX79" s="539"/>
      <c r="RDY79" s="539"/>
      <c r="RDZ79" s="539"/>
      <c r="REA79" s="539"/>
      <c r="REB79" s="539"/>
      <c r="REC79" s="539"/>
      <c r="RED79" s="539"/>
      <c r="REE79" s="539"/>
      <c r="REF79" s="539"/>
      <c r="REG79" s="539"/>
      <c r="REH79" s="539"/>
      <c r="REI79" s="539"/>
      <c r="REJ79" s="539"/>
      <c r="REK79" s="539"/>
      <c r="REL79" s="539"/>
      <c r="REM79" s="539"/>
      <c r="REN79" s="539"/>
      <c r="REO79" s="539"/>
      <c r="REP79" s="539"/>
      <c r="REQ79" s="539"/>
      <c r="RER79" s="539"/>
      <c r="RES79" s="539"/>
      <c r="RET79" s="539"/>
      <c r="REU79" s="539"/>
      <c r="REV79" s="539"/>
      <c r="REW79" s="539"/>
      <c r="REX79" s="539"/>
      <c r="REY79" s="539"/>
      <c r="REZ79" s="539"/>
      <c r="RFA79" s="539"/>
      <c r="RFB79" s="539"/>
      <c r="RFC79" s="539"/>
      <c r="RFD79" s="539"/>
      <c r="RFE79" s="539"/>
      <c r="RFF79" s="539"/>
      <c r="RFG79" s="539"/>
      <c r="RFH79" s="539"/>
      <c r="RFI79" s="539"/>
      <c r="RFJ79" s="539"/>
      <c r="RFK79" s="539"/>
      <c r="RFL79" s="539"/>
      <c r="RFM79" s="539"/>
      <c r="RFN79" s="539"/>
      <c r="RFO79" s="539"/>
      <c r="RFP79" s="539"/>
      <c r="RFQ79" s="539"/>
      <c r="RFR79" s="539"/>
      <c r="RFS79" s="539"/>
      <c r="RFT79" s="539"/>
      <c r="RFU79" s="539"/>
      <c r="RFV79" s="539"/>
      <c r="RFW79" s="539"/>
      <c r="RFX79" s="539"/>
      <c r="RFY79" s="539"/>
      <c r="RFZ79" s="539"/>
      <c r="RGA79" s="539"/>
      <c r="RGB79" s="539"/>
      <c r="RGC79" s="539"/>
      <c r="RGD79" s="539"/>
      <c r="RGE79" s="539"/>
      <c r="RGF79" s="539"/>
      <c r="RGG79" s="539"/>
      <c r="RGH79" s="539"/>
      <c r="RGI79" s="539"/>
      <c r="RGJ79" s="539"/>
      <c r="RGK79" s="539"/>
      <c r="RGL79" s="539"/>
      <c r="RGM79" s="539"/>
      <c r="RGN79" s="539"/>
      <c r="RGO79" s="539"/>
      <c r="RGP79" s="539"/>
      <c r="RGQ79" s="539"/>
      <c r="RGR79" s="539"/>
      <c r="RGS79" s="539"/>
      <c r="RGT79" s="539"/>
      <c r="RGU79" s="539"/>
      <c r="RGV79" s="539"/>
      <c r="RGW79" s="539"/>
      <c r="RGX79" s="539"/>
      <c r="RGY79" s="539"/>
      <c r="RGZ79" s="539"/>
      <c r="RHA79" s="539"/>
      <c r="RHB79" s="539"/>
      <c r="RHC79" s="539"/>
      <c r="RHD79" s="539"/>
      <c r="RHE79" s="539"/>
      <c r="RHF79" s="539"/>
      <c r="RHG79" s="539"/>
      <c r="RHH79" s="539"/>
      <c r="RHI79" s="539"/>
      <c r="RHJ79" s="539"/>
      <c r="RHK79" s="539"/>
      <c r="RHL79" s="539"/>
      <c r="RHM79" s="539"/>
      <c r="RHN79" s="539"/>
      <c r="RHO79" s="539"/>
      <c r="RHP79" s="539"/>
      <c r="RHQ79" s="539"/>
      <c r="RHR79" s="539"/>
      <c r="RHS79" s="539"/>
      <c r="RHT79" s="539"/>
      <c r="RHU79" s="539"/>
      <c r="RHV79" s="539"/>
      <c r="RHW79" s="539"/>
      <c r="RHX79" s="539"/>
      <c r="RHY79" s="539"/>
      <c r="RHZ79" s="539"/>
      <c r="RIA79" s="539"/>
      <c r="RIB79" s="539"/>
      <c r="RIC79" s="539"/>
      <c r="RID79" s="539"/>
      <c r="RIE79" s="539"/>
      <c r="RIF79" s="539"/>
      <c r="RIG79" s="539"/>
      <c r="RIH79" s="539"/>
      <c r="RII79" s="539"/>
      <c r="RIJ79" s="539"/>
      <c r="RIK79" s="539"/>
      <c r="RIL79" s="539"/>
      <c r="RIM79" s="539"/>
      <c r="RIN79" s="539"/>
      <c r="RIO79" s="539"/>
      <c r="RIP79" s="539"/>
      <c r="RIQ79" s="539"/>
      <c r="RIR79" s="539"/>
      <c r="RIS79" s="539"/>
      <c r="RIT79" s="539"/>
      <c r="RIU79" s="539"/>
      <c r="RIV79" s="539"/>
      <c r="RIW79" s="539"/>
      <c r="RIX79" s="539"/>
      <c r="RIY79" s="539"/>
      <c r="RIZ79" s="539"/>
      <c r="RJA79" s="539"/>
      <c r="RJB79" s="539"/>
      <c r="RJC79" s="539"/>
      <c r="RJD79" s="539"/>
      <c r="RJE79" s="539"/>
      <c r="RJF79" s="539"/>
      <c r="RJG79" s="539"/>
      <c r="RJH79" s="539"/>
      <c r="RJI79" s="539"/>
      <c r="RJJ79" s="539"/>
      <c r="RJK79" s="539"/>
      <c r="RJL79" s="539"/>
      <c r="RJM79" s="539"/>
      <c r="RJN79" s="539"/>
      <c r="RJO79" s="539"/>
      <c r="RJP79" s="539"/>
      <c r="RJQ79" s="539"/>
      <c r="RJR79" s="539"/>
      <c r="RJS79" s="539"/>
      <c r="RJT79" s="539"/>
      <c r="RJU79" s="539"/>
      <c r="RJV79" s="539"/>
      <c r="RJW79" s="539"/>
      <c r="RJX79" s="539"/>
      <c r="RJY79" s="539"/>
      <c r="RJZ79" s="539"/>
      <c r="RKA79" s="539"/>
      <c r="RKB79" s="539"/>
      <c r="RKC79" s="539"/>
      <c r="RKD79" s="539"/>
      <c r="RKE79" s="539"/>
      <c r="RKF79" s="539"/>
      <c r="RKG79" s="539"/>
      <c r="RKH79" s="539"/>
      <c r="RKI79" s="539"/>
      <c r="RKJ79" s="539"/>
      <c r="RKK79" s="539"/>
      <c r="RKL79" s="539"/>
      <c r="RKM79" s="539"/>
      <c r="RKN79" s="539"/>
      <c r="RKO79" s="539"/>
      <c r="RKP79" s="539"/>
      <c r="RKQ79" s="539"/>
      <c r="RKR79" s="539"/>
      <c r="RKS79" s="539"/>
      <c r="RKT79" s="539"/>
      <c r="RKU79" s="539"/>
      <c r="RKV79" s="539"/>
      <c r="RKW79" s="539"/>
      <c r="RKX79" s="539"/>
      <c r="RKY79" s="539"/>
      <c r="RKZ79" s="539"/>
      <c r="RLA79" s="539"/>
      <c r="RLB79" s="539"/>
      <c r="RLC79" s="539"/>
      <c r="RLD79" s="539"/>
      <c r="RLE79" s="539"/>
      <c r="RLF79" s="539"/>
      <c r="RLG79" s="539"/>
      <c r="RLH79" s="539"/>
      <c r="RLI79" s="539"/>
      <c r="RLJ79" s="539"/>
      <c r="RLK79" s="539"/>
      <c r="RLL79" s="539"/>
      <c r="RLM79" s="539"/>
      <c r="RLN79" s="539"/>
      <c r="RLO79" s="539"/>
      <c r="RLP79" s="539"/>
      <c r="RLQ79" s="539"/>
      <c r="RLR79" s="539"/>
      <c r="RLS79" s="539"/>
      <c r="RLT79" s="539"/>
      <c r="RLU79" s="539"/>
      <c r="RLV79" s="539"/>
      <c r="RLW79" s="539"/>
      <c r="RLX79" s="539"/>
      <c r="RLY79" s="539"/>
      <c r="RLZ79" s="539"/>
      <c r="RMA79" s="539"/>
      <c r="RMB79" s="539"/>
      <c r="RMC79" s="539"/>
      <c r="RMD79" s="539"/>
      <c r="RME79" s="539"/>
      <c r="RMF79" s="539"/>
      <c r="RMG79" s="539"/>
      <c r="RMH79" s="539"/>
      <c r="RMI79" s="539"/>
      <c r="RMJ79" s="539"/>
      <c r="RMK79" s="539"/>
      <c r="RML79" s="539"/>
      <c r="RMM79" s="539"/>
      <c r="RMN79" s="539"/>
      <c r="RMO79" s="539"/>
      <c r="RMP79" s="539"/>
      <c r="RMQ79" s="539"/>
      <c r="RMR79" s="539"/>
      <c r="RMS79" s="539"/>
      <c r="RMT79" s="539"/>
      <c r="RMU79" s="539"/>
      <c r="RMV79" s="539"/>
      <c r="RMW79" s="539"/>
      <c r="RMX79" s="539"/>
      <c r="RMY79" s="539"/>
      <c r="RMZ79" s="539"/>
      <c r="RNA79" s="539"/>
      <c r="RNB79" s="539"/>
      <c r="RNC79" s="539"/>
      <c r="RND79" s="539"/>
      <c r="RNE79" s="539"/>
      <c r="RNF79" s="539"/>
      <c r="RNG79" s="539"/>
      <c r="RNH79" s="539"/>
      <c r="RNI79" s="539"/>
      <c r="RNJ79" s="539"/>
      <c r="RNK79" s="539"/>
      <c r="RNL79" s="539"/>
      <c r="RNM79" s="539"/>
      <c r="RNN79" s="539"/>
      <c r="RNO79" s="539"/>
      <c r="RNP79" s="539"/>
      <c r="RNQ79" s="539"/>
      <c r="RNR79" s="539"/>
      <c r="RNS79" s="539"/>
      <c r="RNT79" s="539"/>
      <c r="RNU79" s="539"/>
      <c r="RNV79" s="539"/>
      <c r="RNW79" s="539"/>
      <c r="RNX79" s="539"/>
      <c r="RNY79" s="539"/>
      <c r="RNZ79" s="539"/>
      <c r="ROA79" s="539"/>
      <c r="ROB79" s="539"/>
      <c r="ROC79" s="539"/>
      <c r="ROD79" s="539"/>
      <c r="ROE79" s="539"/>
      <c r="ROF79" s="539"/>
      <c r="ROG79" s="539"/>
      <c r="ROH79" s="539"/>
      <c r="ROI79" s="539"/>
      <c r="ROJ79" s="539"/>
      <c r="ROK79" s="539"/>
      <c r="ROL79" s="539"/>
      <c r="ROM79" s="539"/>
      <c r="RON79" s="539"/>
      <c r="ROO79" s="539"/>
      <c r="ROP79" s="539"/>
      <c r="ROQ79" s="539"/>
      <c r="ROR79" s="539"/>
      <c r="ROS79" s="539"/>
      <c r="ROT79" s="539"/>
      <c r="ROU79" s="539"/>
      <c r="ROV79" s="539"/>
      <c r="ROW79" s="539"/>
      <c r="ROX79" s="539"/>
      <c r="ROY79" s="539"/>
      <c r="ROZ79" s="539"/>
      <c r="RPA79" s="539"/>
      <c r="RPB79" s="539"/>
      <c r="RPC79" s="539"/>
      <c r="RPD79" s="539"/>
      <c r="RPE79" s="539"/>
      <c r="RPF79" s="539"/>
      <c r="RPG79" s="539"/>
      <c r="RPH79" s="539"/>
      <c r="RPI79" s="539"/>
      <c r="RPJ79" s="539"/>
      <c r="RPK79" s="539"/>
      <c r="RPL79" s="539"/>
      <c r="RPM79" s="539"/>
      <c r="RPN79" s="539"/>
      <c r="RPO79" s="539"/>
      <c r="RPP79" s="539"/>
      <c r="RPQ79" s="539"/>
      <c r="RPR79" s="539"/>
      <c r="RPS79" s="539"/>
      <c r="RPT79" s="539"/>
      <c r="RPU79" s="539"/>
      <c r="RPV79" s="539"/>
      <c r="RPW79" s="539"/>
      <c r="RPX79" s="539"/>
      <c r="RPY79" s="539"/>
      <c r="RPZ79" s="539"/>
      <c r="RQA79" s="539"/>
      <c r="RQB79" s="539"/>
      <c r="RQC79" s="539"/>
      <c r="RQD79" s="539"/>
      <c r="RQE79" s="539"/>
      <c r="RQF79" s="539"/>
      <c r="RQG79" s="539"/>
      <c r="RQH79" s="539"/>
      <c r="RQI79" s="539"/>
      <c r="RQJ79" s="539"/>
      <c r="RQK79" s="539"/>
      <c r="RQL79" s="539"/>
      <c r="RQM79" s="539"/>
      <c r="RQN79" s="539"/>
      <c r="RQO79" s="539"/>
      <c r="RQP79" s="539"/>
      <c r="RQQ79" s="539"/>
      <c r="RQR79" s="539"/>
      <c r="RQS79" s="539"/>
      <c r="RQT79" s="539"/>
      <c r="RQU79" s="539"/>
      <c r="RQV79" s="539"/>
      <c r="RQW79" s="539"/>
      <c r="RQX79" s="539"/>
      <c r="RQY79" s="539"/>
      <c r="RQZ79" s="539"/>
      <c r="RRA79" s="539"/>
      <c r="RRB79" s="539"/>
      <c r="RRC79" s="539"/>
      <c r="RRD79" s="539"/>
      <c r="RRE79" s="539"/>
      <c r="RRF79" s="539"/>
      <c r="RRG79" s="539"/>
      <c r="RRH79" s="539"/>
      <c r="RRI79" s="539"/>
      <c r="RRJ79" s="539"/>
      <c r="RRK79" s="539"/>
      <c r="RRL79" s="539"/>
      <c r="RRM79" s="539"/>
      <c r="RRN79" s="539"/>
      <c r="RRO79" s="539"/>
      <c r="RRP79" s="539"/>
      <c r="RRQ79" s="539"/>
      <c r="RRR79" s="539"/>
      <c r="RRS79" s="539"/>
      <c r="RRT79" s="539"/>
      <c r="RRU79" s="539"/>
      <c r="RRV79" s="539"/>
      <c r="RRW79" s="539"/>
      <c r="RRX79" s="539"/>
      <c r="RRY79" s="539"/>
      <c r="RRZ79" s="539"/>
      <c r="RSA79" s="539"/>
      <c r="RSB79" s="539"/>
      <c r="RSC79" s="539"/>
      <c r="RSD79" s="539"/>
      <c r="RSE79" s="539"/>
      <c r="RSF79" s="539"/>
      <c r="RSG79" s="539"/>
      <c r="RSH79" s="539"/>
      <c r="RSI79" s="539"/>
      <c r="RSJ79" s="539"/>
      <c r="RSK79" s="539"/>
      <c r="RSL79" s="539"/>
      <c r="RSM79" s="539"/>
      <c r="RSN79" s="539"/>
      <c r="RSO79" s="539"/>
      <c r="RSP79" s="539"/>
      <c r="RSQ79" s="539"/>
      <c r="RSR79" s="539"/>
      <c r="RSS79" s="539"/>
      <c r="RST79" s="539"/>
      <c r="RSU79" s="539"/>
      <c r="RSV79" s="539"/>
      <c r="RSW79" s="539"/>
      <c r="RSX79" s="539"/>
      <c r="RSY79" s="539"/>
      <c r="RSZ79" s="539"/>
      <c r="RTA79" s="539"/>
      <c r="RTB79" s="539"/>
      <c r="RTC79" s="539"/>
      <c r="RTD79" s="539"/>
      <c r="RTE79" s="539"/>
      <c r="RTF79" s="539"/>
      <c r="RTG79" s="539"/>
      <c r="RTH79" s="539"/>
      <c r="RTI79" s="539"/>
      <c r="RTJ79" s="539"/>
      <c r="RTK79" s="539"/>
      <c r="RTL79" s="539"/>
      <c r="RTM79" s="539"/>
      <c r="RTN79" s="539"/>
      <c r="RTO79" s="539"/>
      <c r="RTP79" s="539"/>
      <c r="RTQ79" s="539"/>
      <c r="RTR79" s="539"/>
      <c r="RTS79" s="539"/>
      <c r="RTT79" s="539"/>
      <c r="RTU79" s="539"/>
      <c r="RTV79" s="539"/>
      <c r="RTW79" s="539"/>
      <c r="RTX79" s="539"/>
      <c r="RTY79" s="539"/>
      <c r="RTZ79" s="539"/>
      <c r="RUA79" s="539"/>
      <c r="RUB79" s="539"/>
      <c r="RUC79" s="539"/>
      <c r="RUD79" s="539"/>
      <c r="RUE79" s="539"/>
      <c r="RUF79" s="539"/>
      <c r="RUG79" s="539"/>
      <c r="RUH79" s="539"/>
      <c r="RUI79" s="539"/>
      <c r="RUJ79" s="539"/>
      <c r="RUK79" s="539"/>
      <c r="RUL79" s="539"/>
      <c r="RUM79" s="539"/>
      <c r="RUN79" s="539"/>
      <c r="RUO79" s="539"/>
      <c r="RUP79" s="539"/>
      <c r="RUQ79" s="539"/>
      <c r="RUR79" s="539"/>
      <c r="RUS79" s="539"/>
      <c r="RUT79" s="539"/>
      <c r="RUU79" s="539"/>
      <c r="RUV79" s="539"/>
      <c r="RUW79" s="539"/>
      <c r="RUX79" s="539"/>
      <c r="RUY79" s="539"/>
      <c r="RUZ79" s="539"/>
      <c r="RVA79" s="539"/>
      <c r="RVB79" s="539"/>
      <c r="RVC79" s="539"/>
      <c r="RVD79" s="539"/>
      <c r="RVE79" s="539"/>
      <c r="RVF79" s="539"/>
      <c r="RVG79" s="539"/>
      <c r="RVH79" s="539"/>
      <c r="RVI79" s="539"/>
      <c r="RVJ79" s="539"/>
      <c r="RVK79" s="539"/>
      <c r="RVL79" s="539"/>
      <c r="RVM79" s="539"/>
      <c r="RVN79" s="539"/>
      <c r="RVO79" s="539"/>
      <c r="RVP79" s="539"/>
      <c r="RVQ79" s="539"/>
      <c r="RVR79" s="539"/>
      <c r="RVS79" s="539"/>
      <c r="RVT79" s="539"/>
      <c r="RVU79" s="539"/>
      <c r="RVV79" s="539"/>
      <c r="RVW79" s="539"/>
      <c r="RVX79" s="539"/>
      <c r="RVY79" s="539"/>
      <c r="RVZ79" s="539"/>
      <c r="RWA79" s="539"/>
      <c r="RWB79" s="539"/>
      <c r="RWC79" s="539"/>
      <c r="RWD79" s="539"/>
      <c r="RWE79" s="539"/>
      <c r="RWF79" s="539"/>
      <c r="RWG79" s="539"/>
      <c r="RWH79" s="539"/>
      <c r="RWI79" s="539"/>
      <c r="RWJ79" s="539"/>
      <c r="RWK79" s="539"/>
      <c r="RWL79" s="539"/>
      <c r="RWM79" s="539"/>
      <c r="RWN79" s="539"/>
      <c r="RWO79" s="539"/>
      <c r="RWP79" s="539"/>
      <c r="RWQ79" s="539"/>
      <c r="RWR79" s="539"/>
      <c r="RWS79" s="539"/>
      <c r="RWT79" s="539"/>
      <c r="RWU79" s="539"/>
      <c r="RWV79" s="539"/>
      <c r="RWW79" s="539"/>
      <c r="RWX79" s="539"/>
      <c r="RWY79" s="539"/>
      <c r="RWZ79" s="539"/>
      <c r="RXA79" s="539"/>
      <c r="RXB79" s="539"/>
      <c r="RXC79" s="539"/>
      <c r="RXD79" s="539"/>
      <c r="RXE79" s="539"/>
      <c r="RXF79" s="539"/>
      <c r="RXG79" s="539"/>
      <c r="RXH79" s="539"/>
      <c r="RXI79" s="539"/>
      <c r="RXJ79" s="539"/>
      <c r="RXK79" s="539"/>
      <c r="RXL79" s="539"/>
      <c r="RXM79" s="539"/>
      <c r="RXN79" s="539"/>
      <c r="RXO79" s="539"/>
      <c r="RXP79" s="539"/>
      <c r="RXQ79" s="539"/>
      <c r="RXR79" s="539"/>
      <c r="RXS79" s="539"/>
      <c r="RXT79" s="539"/>
      <c r="RXU79" s="539"/>
      <c r="RXV79" s="539"/>
      <c r="RXW79" s="539"/>
      <c r="RXX79" s="539"/>
      <c r="RXY79" s="539"/>
      <c r="RXZ79" s="539"/>
      <c r="RYA79" s="539"/>
      <c r="RYB79" s="539"/>
      <c r="RYC79" s="539"/>
      <c r="RYD79" s="539"/>
      <c r="RYE79" s="539"/>
      <c r="RYF79" s="539"/>
      <c r="RYG79" s="539"/>
      <c r="RYH79" s="539"/>
      <c r="RYI79" s="539"/>
      <c r="RYJ79" s="539"/>
      <c r="RYK79" s="539"/>
      <c r="RYL79" s="539"/>
      <c r="RYM79" s="539"/>
      <c r="RYN79" s="539"/>
      <c r="RYO79" s="539"/>
      <c r="RYP79" s="539"/>
      <c r="RYQ79" s="539"/>
      <c r="RYR79" s="539"/>
      <c r="RYS79" s="539"/>
      <c r="RYT79" s="539"/>
      <c r="RYU79" s="539"/>
      <c r="RYV79" s="539"/>
      <c r="RYW79" s="539"/>
      <c r="RYX79" s="539"/>
      <c r="RYY79" s="539"/>
      <c r="RYZ79" s="539"/>
      <c r="RZA79" s="539"/>
      <c r="RZB79" s="539"/>
      <c r="RZC79" s="539"/>
      <c r="RZD79" s="539"/>
      <c r="RZE79" s="539"/>
      <c r="RZF79" s="539"/>
      <c r="RZG79" s="539"/>
      <c r="RZH79" s="539"/>
      <c r="RZI79" s="539"/>
      <c r="RZJ79" s="539"/>
      <c r="RZK79" s="539"/>
      <c r="RZL79" s="539"/>
      <c r="RZM79" s="539"/>
      <c r="RZN79" s="539"/>
      <c r="RZO79" s="539"/>
      <c r="RZP79" s="539"/>
      <c r="RZQ79" s="539"/>
      <c r="RZR79" s="539"/>
      <c r="RZS79" s="539"/>
      <c r="RZT79" s="539"/>
      <c r="RZU79" s="539"/>
      <c r="RZV79" s="539"/>
      <c r="RZW79" s="539"/>
      <c r="RZX79" s="539"/>
      <c r="RZY79" s="539"/>
      <c r="RZZ79" s="539"/>
      <c r="SAA79" s="539"/>
      <c r="SAB79" s="539"/>
      <c r="SAC79" s="539"/>
      <c r="SAD79" s="539"/>
      <c r="SAE79" s="539"/>
      <c r="SAF79" s="539"/>
      <c r="SAG79" s="539"/>
      <c r="SAH79" s="539"/>
      <c r="SAI79" s="539"/>
      <c r="SAJ79" s="539"/>
      <c r="SAK79" s="539"/>
      <c r="SAL79" s="539"/>
      <c r="SAM79" s="539"/>
      <c r="SAN79" s="539"/>
      <c r="SAO79" s="539"/>
      <c r="SAP79" s="539"/>
      <c r="SAQ79" s="539"/>
      <c r="SAR79" s="539"/>
      <c r="SAS79" s="539"/>
      <c r="SAT79" s="539"/>
      <c r="SAU79" s="539"/>
      <c r="SAV79" s="539"/>
      <c r="SAW79" s="539"/>
      <c r="SAX79" s="539"/>
      <c r="SAY79" s="539"/>
      <c r="SAZ79" s="539"/>
      <c r="SBA79" s="539"/>
      <c r="SBB79" s="539"/>
      <c r="SBC79" s="539"/>
      <c r="SBD79" s="539"/>
      <c r="SBE79" s="539"/>
      <c r="SBF79" s="539"/>
      <c r="SBG79" s="539"/>
      <c r="SBH79" s="539"/>
      <c r="SBI79" s="539"/>
      <c r="SBJ79" s="539"/>
      <c r="SBK79" s="539"/>
      <c r="SBL79" s="539"/>
      <c r="SBM79" s="539"/>
      <c r="SBN79" s="539"/>
      <c r="SBO79" s="539"/>
      <c r="SBP79" s="539"/>
      <c r="SBQ79" s="539"/>
      <c r="SBR79" s="539"/>
      <c r="SBS79" s="539"/>
      <c r="SBT79" s="539"/>
      <c r="SBU79" s="539"/>
      <c r="SBV79" s="539"/>
      <c r="SBW79" s="539"/>
      <c r="SBX79" s="539"/>
      <c r="SBY79" s="539"/>
      <c r="SBZ79" s="539"/>
      <c r="SCA79" s="539"/>
      <c r="SCB79" s="539"/>
      <c r="SCC79" s="539"/>
      <c r="SCD79" s="539"/>
      <c r="SCE79" s="539"/>
      <c r="SCF79" s="539"/>
      <c r="SCG79" s="539"/>
      <c r="SCH79" s="539"/>
      <c r="SCI79" s="539"/>
      <c r="SCJ79" s="539"/>
      <c r="SCK79" s="539"/>
      <c r="SCL79" s="539"/>
      <c r="SCM79" s="539"/>
      <c r="SCN79" s="539"/>
      <c r="SCO79" s="539"/>
      <c r="SCP79" s="539"/>
      <c r="SCQ79" s="539"/>
      <c r="SCR79" s="539"/>
      <c r="SCS79" s="539"/>
      <c r="SCT79" s="539"/>
      <c r="SCU79" s="539"/>
      <c r="SCV79" s="539"/>
      <c r="SCW79" s="539"/>
      <c r="SCX79" s="539"/>
      <c r="SCY79" s="539"/>
      <c r="SCZ79" s="539"/>
      <c r="SDA79" s="539"/>
      <c r="SDB79" s="539"/>
      <c r="SDC79" s="539"/>
      <c r="SDD79" s="539"/>
      <c r="SDE79" s="539"/>
      <c r="SDF79" s="539"/>
      <c r="SDG79" s="539"/>
      <c r="SDH79" s="539"/>
      <c r="SDI79" s="539"/>
      <c r="SDJ79" s="539"/>
      <c r="SDK79" s="539"/>
      <c r="SDL79" s="539"/>
      <c r="SDM79" s="539"/>
      <c r="SDN79" s="539"/>
      <c r="SDO79" s="539"/>
      <c r="SDP79" s="539"/>
      <c r="SDQ79" s="539"/>
      <c r="SDR79" s="539"/>
      <c r="SDS79" s="539"/>
      <c r="SDT79" s="539"/>
      <c r="SDU79" s="539"/>
      <c r="SDV79" s="539"/>
      <c r="SDW79" s="539"/>
      <c r="SDX79" s="539"/>
      <c r="SDY79" s="539"/>
      <c r="SDZ79" s="539"/>
      <c r="SEA79" s="539"/>
      <c r="SEB79" s="539"/>
      <c r="SEC79" s="539"/>
      <c r="SED79" s="539"/>
      <c r="SEE79" s="539"/>
      <c r="SEF79" s="539"/>
      <c r="SEG79" s="539"/>
      <c r="SEH79" s="539"/>
      <c r="SEI79" s="539"/>
      <c r="SEJ79" s="539"/>
      <c r="SEK79" s="539"/>
      <c r="SEL79" s="539"/>
      <c r="SEM79" s="539"/>
      <c r="SEN79" s="539"/>
      <c r="SEO79" s="539"/>
      <c r="SEP79" s="539"/>
      <c r="SEQ79" s="539"/>
      <c r="SER79" s="539"/>
      <c r="SES79" s="539"/>
      <c r="SET79" s="539"/>
      <c r="SEU79" s="539"/>
      <c r="SEV79" s="539"/>
      <c r="SEW79" s="539"/>
      <c r="SEX79" s="539"/>
      <c r="SEY79" s="539"/>
      <c r="SEZ79" s="539"/>
      <c r="SFA79" s="539"/>
      <c r="SFB79" s="539"/>
      <c r="SFC79" s="539"/>
      <c r="SFD79" s="539"/>
      <c r="SFE79" s="539"/>
      <c r="SFF79" s="539"/>
      <c r="SFG79" s="539"/>
      <c r="SFH79" s="539"/>
      <c r="SFI79" s="539"/>
      <c r="SFJ79" s="539"/>
      <c r="SFK79" s="539"/>
      <c r="SFL79" s="539"/>
      <c r="SFM79" s="539"/>
      <c r="SFN79" s="539"/>
      <c r="SFO79" s="539"/>
      <c r="SFP79" s="539"/>
      <c r="SFQ79" s="539"/>
      <c r="SFR79" s="539"/>
      <c r="SFS79" s="539"/>
      <c r="SFT79" s="539"/>
      <c r="SFU79" s="539"/>
      <c r="SFV79" s="539"/>
      <c r="SFW79" s="539"/>
      <c r="SFX79" s="539"/>
      <c r="SFY79" s="539"/>
      <c r="SFZ79" s="539"/>
      <c r="SGA79" s="539"/>
      <c r="SGB79" s="539"/>
      <c r="SGC79" s="539"/>
      <c r="SGD79" s="539"/>
      <c r="SGE79" s="539"/>
      <c r="SGF79" s="539"/>
      <c r="SGG79" s="539"/>
      <c r="SGH79" s="539"/>
      <c r="SGI79" s="539"/>
      <c r="SGJ79" s="539"/>
      <c r="SGK79" s="539"/>
      <c r="SGL79" s="539"/>
      <c r="SGM79" s="539"/>
      <c r="SGN79" s="539"/>
      <c r="SGO79" s="539"/>
      <c r="SGP79" s="539"/>
      <c r="SGQ79" s="539"/>
      <c r="SGR79" s="539"/>
      <c r="SGS79" s="539"/>
      <c r="SGT79" s="539"/>
      <c r="SGU79" s="539"/>
      <c r="SGV79" s="539"/>
      <c r="SGW79" s="539"/>
      <c r="SGX79" s="539"/>
      <c r="SGY79" s="539"/>
      <c r="SGZ79" s="539"/>
      <c r="SHA79" s="539"/>
      <c r="SHB79" s="539"/>
      <c r="SHC79" s="539"/>
      <c r="SHD79" s="539"/>
      <c r="SHE79" s="539"/>
      <c r="SHF79" s="539"/>
      <c r="SHG79" s="539"/>
      <c r="SHH79" s="539"/>
      <c r="SHI79" s="539"/>
      <c r="SHJ79" s="539"/>
      <c r="SHK79" s="539"/>
      <c r="SHL79" s="539"/>
      <c r="SHM79" s="539"/>
      <c r="SHN79" s="539"/>
      <c r="SHO79" s="539"/>
      <c r="SHP79" s="539"/>
      <c r="SHQ79" s="539"/>
      <c r="SHR79" s="539"/>
      <c r="SHS79" s="539"/>
      <c r="SHT79" s="539"/>
      <c r="SHU79" s="539"/>
      <c r="SHV79" s="539"/>
      <c r="SHW79" s="539"/>
      <c r="SHX79" s="539"/>
      <c r="SHY79" s="539"/>
      <c r="SHZ79" s="539"/>
      <c r="SIA79" s="539"/>
      <c r="SIB79" s="539"/>
      <c r="SIC79" s="539"/>
      <c r="SID79" s="539"/>
      <c r="SIE79" s="539"/>
      <c r="SIF79" s="539"/>
      <c r="SIG79" s="539"/>
      <c r="SIH79" s="539"/>
      <c r="SII79" s="539"/>
      <c r="SIJ79" s="539"/>
      <c r="SIK79" s="539"/>
      <c r="SIL79" s="539"/>
      <c r="SIM79" s="539"/>
      <c r="SIN79" s="539"/>
      <c r="SIO79" s="539"/>
      <c r="SIP79" s="539"/>
      <c r="SIQ79" s="539"/>
      <c r="SIR79" s="539"/>
      <c r="SIS79" s="539"/>
      <c r="SIT79" s="539"/>
      <c r="SIU79" s="539"/>
      <c r="SIV79" s="539"/>
      <c r="SIW79" s="539"/>
      <c r="SIX79" s="539"/>
      <c r="SIY79" s="539"/>
      <c r="SIZ79" s="539"/>
      <c r="SJA79" s="539"/>
      <c r="SJB79" s="539"/>
      <c r="SJC79" s="539"/>
      <c r="SJD79" s="539"/>
      <c r="SJE79" s="539"/>
      <c r="SJF79" s="539"/>
      <c r="SJG79" s="539"/>
      <c r="SJH79" s="539"/>
      <c r="SJI79" s="539"/>
      <c r="SJJ79" s="539"/>
      <c r="SJK79" s="539"/>
      <c r="SJL79" s="539"/>
      <c r="SJM79" s="539"/>
      <c r="SJN79" s="539"/>
      <c r="SJO79" s="539"/>
      <c r="SJP79" s="539"/>
      <c r="SJQ79" s="539"/>
      <c r="SJR79" s="539"/>
      <c r="SJS79" s="539"/>
      <c r="SJT79" s="539"/>
      <c r="SJU79" s="539"/>
      <c r="SJV79" s="539"/>
      <c r="SJW79" s="539"/>
      <c r="SJX79" s="539"/>
      <c r="SJY79" s="539"/>
      <c r="SJZ79" s="539"/>
      <c r="SKA79" s="539"/>
      <c r="SKB79" s="539"/>
      <c r="SKC79" s="539"/>
      <c r="SKD79" s="539"/>
      <c r="SKE79" s="539"/>
      <c r="SKF79" s="539"/>
      <c r="SKG79" s="539"/>
      <c r="SKH79" s="539"/>
      <c r="SKI79" s="539"/>
      <c r="SKJ79" s="539"/>
      <c r="SKK79" s="539"/>
      <c r="SKL79" s="539"/>
      <c r="SKM79" s="539"/>
      <c r="SKN79" s="539"/>
      <c r="SKO79" s="539"/>
      <c r="SKP79" s="539"/>
      <c r="SKQ79" s="539"/>
      <c r="SKR79" s="539"/>
      <c r="SKS79" s="539"/>
      <c r="SKT79" s="539"/>
      <c r="SKU79" s="539"/>
      <c r="SKV79" s="539"/>
      <c r="SKW79" s="539"/>
      <c r="SKX79" s="539"/>
      <c r="SKY79" s="539"/>
      <c r="SKZ79" s="539"/>
      <c r="SLA79" s="539"/>
      <c r="SLB79" s="539"/>
      <c r="SLC79" s="539"/>
      <c r="SLD79" s="539"/>
      <c r="SLE79" s="539"/>
      <c r="SLF79" s="539"/>
      <c r="SLG79" s="539"/>
      <c r="SLH79" s="539"/>
      <c r="SLI79" s="539"/>
      <c r="SLJ79" s="539"/>
      <c r="SLK79" s="539"/>
      <c r="SLL79" s="539"/>
      <c r="SLM79" s="539"/>
      <c r="SLN79" s="539"/>
      <c r="SLO79" s="539"/>
      <c r="SLP79" s="539"/>
      <c r="SLQ79" s="539"/>
      <c r="SLR79" s="539"/>
      <c r="SLS79" s="539"/>
      <c r="SLT79" s="539"/>
      <c r="SLU79" s="539"/>
      <c r="SLV79" s="539"/>
      <c r="SLW79" s="539"/>
      <c r="SLX79" s="539"/>
      <c r="SLY79" s="539"/>
      <c r="SLZ79" s="539"/>
      <c r="SMA79" s="539"/>
      <c r="SMB79" s="539"/>
      <c r="SMC79" s="539"/>
      <c r="SMD79" s="539"/>
      <c r="SME79" s="539"/>
      <c r="SMF79" s="539"/>
      <c r="SMG79" s="539"/>
      <c r="SMH79" s="539"/>
      <c r="SMI79" s="539"/>
      <c r="SMJ79" s="539"/>
      <c r="SMK79" s="539"/>
      <c r="SML79" s="539"/>
      <c r="SMM79" s="539"/>
      <c r="SMN79" s="539"/>
      <c r="SMO79" s="539"/>
      <c r="SMP79" s="539"/>
      <c r="SMQ79" s="539"/>
      <c r="SMR79" s="539"/>
      <c r="SMS79" s="539"/>
      <c r="SMT79" s="539"/>
      <c r="SMU79" s="539"/>
      <c r="SMV79" s="539"/>
      <c r="SMW79" s="539"/>
      <c r="SMX79" s="539"/>
      <c r="SMY79" s="539"/>
      <c r="SMZ79" s="539"/>
      <c r="SNA79" s="539"/>
      <c r="SNB79" s="539"/>
      <c r="SNC79" s="539"/>
      <c r="SND79" s="539"/>
      <c r="SNE79" s="539"/>
      <c r="SNF79" s="539"/>
      <c r="SNG79" s="539"/>
      <c r="SNH79" s="539"/>
      <c r="SNI79" s="539"/>
      <c r="SNJ79" s="539"/>
      <c r="SNK79" s="539"/>
      <c r="SNL79" s="539"/>
      <c r="SNM79" s="539"/>
      <c r="SNN79" s="539"/>
      <c r="SNO79" s="539"/>
      <c r="SNP79" s="539"/>
      <c r="SNQ79" s="539"/>
      <c r="SNR79" s="539"/>
      <c r="SNS79" s="539"/>
      <c r="SNT79" s="539"/>
      <c r="SNU79" s="539"/>
      <c r="SNV79" s="539"/>
      <c r="SNW79" s="539"/>
      <c r="SNX79" s="539"/>
      <c r="SNY79" s="539"/>
      <c r="SNZ79" s="539"/>
      <c r="SOA79" s="539"/>
      <c r="SOB79" s="539"/>
      <c r="SOC79" s="539"/>
      <c r="SOD79" s="539"/>
      <c r="SOE79" s="539"/>
      <c r="SOF79" s="539"/>
      <c r="SOG79" s="539"/>
      <c r="SOH79" s="539"/>
      <c r="SOI79" s="539"/>
      <c r="SOJ79" s="539"/>
      <c r="SOK79" s="539"/>
      <c r="SOL79" s="539"/>
      <c r="SOM79" s="539"/>
      <c r="SON79" s="539"/>
      <c r="SOO79" s="539"/>
      <c r="SOP79" s="539"/>
      <c r="SOQ79" s="539"/>
      <c r="SOR79" s="539"/>
      <c r="SOS79" s="539"/>
      <c r="SOT79" s="539"/>
      <c r="SOU79" s="539"/>
      <c r="SOV79" s="539"/>
      <c r="SOW79" s="539"/>
      <c r="SOX79" s="539"/>
      <c r="SOY79" s="539"/>
      <c r="SOZ79" s="539"/>
      <c r="SPA79" s="539"/>
      <c r="SPB79" s="539"/>
      <c r="SPC79" s="539"/>
      <c r="SPD79" s="539"/>
      <c r="SPE79" s="539"/>
      <c r="SPF79" s="539"/>
      <c r="SPG79" s="539"/>
      <c r="SPH79" s="539"/>
      <c r="SPI79" s="539"/>
      <c r="SPJ79" s="539"/>
      <c r="SPK79" s="539"/>
      <c r="SPL79" s="539"/>
      <c r="SPM79" s="539"/>
      <c r="SPN79" s="539"/>
      <c r="SPO79" s="539"/>
      <c r="SPP79" s="539"/>
      <c r="SPQ79" s="539"/>
      <c r="SPR79" s="539"/>
      <c r="SPS79" s="539"/>
      <c r="SPT79" s="539"/>
      <c r="SPU79" s="539"/>
      <c r="SPV79" s="539"/>
      <c r="SPW79" s="539"/>
      <c r="SPX79" s="539"/>
      <c r="SPY79" s="539"/>
      <c r="SPZ79" s="539"/>
      <c r="SQA79" s="539"/>
      <c r="SQB79" s="539"/>
      <c r="SQC79" s="539"/>
      <c r="SQD79" s="539"/>
      <c r="SQE79" s="539"/>
      <c r="SQF79" s="539"/>
      <c r="SQG79" s="539"/>
      <c r="SQH79" s="539"/>
      <c r="SQI79" s="539"/>
      <c r="SQJ79" s="539"/>
      <c r="SQK79" s="539"/>
      <c r="SQL79" s="539"/>
      <c r="SQM79" s="539"/>
      <c r="SQN79" s="539"/>
      <c r="SQO79" s="539"/>
      <c r="SQP79" s="539"/>
      <c r="SQQ79" s="539"/>
      <c r="SQR79" s="539"/>
      <c r="SQS79" s="539"/>
      <c r="SQT79" s="539"/>
      <c r="SQU79" s="539"/>
      <c r="SQV79" s="539"/>
      <c r="SQW79" s="539"/>
      <c r="SQX79" s="539"/>
      <c r="SQY79" s="539"/>
      <c r="SQZ79" s="539"/>
      <c r="SRA79" s="539"/>
      <c r="SRB79" s="539"/>
      <c r="SRC79" s="539"/>
      <c r="SRD79" s="539"/>
      <c r="SRE79" s="539"/>
      <c r="SRF79" s="539"/>
      <c r="SRG79" s="539"/>
      <c r="SRH79" s="539"/>
      <c r="SRI79" s="539"/>
      <c r="SRJ79" s="539"/>
      <c r="SRK79" s="539"/>
      <c r="SRL79" s="539"/>
      <c r="SRM79" s="539"/>
      <c r="SRN79" s="539"/>
      <c r="SRO79" s="539"/>
      <c r="SRP79" s="539"/>
      <c r="SRQ79" s="539"/>
      <c r="SRR79" s="539"/>
      <c r="SRS79" s="539"/>
      <c r="SRT79" s="539"/>
      <c r="SRU79" s="539"/>
      <c r="SRV79" s="539"/>
      <c r="SRW79" s="539"/>
      <c r="SRX79" s="539"/>
      <c r="SRY79" s="539"/>
      <c r="SRZ79" s="539"/>
      <c r="SSA79" s="539"/>
      <c r="SSB79" s="539"/>
      <c r="SSC79" s="539"/>
      <c r="SSD79" s="539"/>
      <c r="SSE79" s="539"/>
      <c r="SSF79" s="539"/>
      <c r="SSG79" s="539"/>
      <c r="SSH79" s="539"/>
      <c r="SSI79" s="539"/>
      <c r="SSJ79" s="539"/>
      <c r="SSK79" s="539"/>
      <c r="SSL79" s="539"/>
      <c r="SSM79" s="539"/>
      <c r="SSN79" s="539"/>
      <c r="SSO79" s="539"/>
      <c r="SSP79" s="539"/>
      <c r="SSQ79" s="539"/>
      <c r="SSR79" s="539"/>
      <c r="SSS79" s="539"/>
      <c r="SST79" s="539"/>
      <c r="SSU79" s="539"/>
      <c r="SSV79" s="539"/>
      <c r="SSW79" s="539"/>
      <c r="SSX79" s="539"/>
      <c r="SSY79" s="539"/>
      <c r="SSZ79" s="539"/>
      <c r="STA79" s="539"/>
      <c r="STB79" s="539"/>
      <c r="STC79" s="539"/>
      <c r="STD79" s="539"/>
      <c r="STE79" s="539"/>
      <c r="STF79" s="539"/>
      <c r="STG79" s="539"/>
      <c r="STH79" s="539"/>
      <c r="STI79" s="539"/>
      <c r="STJ79" s="539"/>
      <c r="STK79" s="539"/>
      <c r="STL79" s="539"/>
      <c r="STM79" s="539"/>
      <c r="STN79" s="539"/>
      <c r="STO79" s="539"/>
      <c r="STP79" s="539"/>
      <c r="STQ79" s="539"/>
      <c r="STR79" s="539"/>
      <c r="STS79" s="539"/>
      <c r="STT79" s="539"/>
      <c r="STU79" s="539"/>
      <c r="STV79" s="539"/>
      <c r="STW79" s="539"/>
      <c r="STX79" s="539"/>
      <c r="STY79" s="539"/>
      <c r="STZ79" s="539"/>
      <c r="SUA79" s="539"/>
      <c r="SUB79" s="539"/>
      <c r="SUC79" s="539"/>
      <c r="SUD79" s="539"/>
      <c r="SUE79" s="539"/>
      <c r="SUF79" s="539"/>
      <c r="SUG79" s="539"/>
      <c r="SUH79" s="539"/>
      <c r="SUI79" s="539"/>
      <c r="SUJ79" s="539"/>
      <c r="SUK79" s="539"/>
      <c r="SUL79" s="539"/>
      <c r="SUM79" s="539"/>
      <c r="SUN79" s="539"/>
      <c r="SUO79" s="539"/>
      <c r="SUP79" s="539"/>
      <c r="SUQ79" s="539"/>
      <c r="SUR79" s="539"/>
      <c r="SUS79" s="539"/>
      <c r="SUT79" s="539"/>
      <c r="SUU79" s="539"/>
      <c r="SUV79" s="539"/>
      <c r="SUW79" s="539"/>
      <c r="SUX79" s="539"/>
      <c r="SUY79" s="539"/>
      <c r="SUZ79" s="539"/>
      <c r="SVA79" s="539"/>
      <c r="SVB79" s="539"/>
      <c r="SVC79" s="539"/>
      <c r="SVD79" s="539"/>
      <c r="SVE79" s="539"/>
      <c r="SVF79" s="539"/>
      <c r="SVG79" s="539"/>
      <c r="SVH79" s="539"/>
      <c r="SVI79" s="539"/>
      <c r="SVJ79" s="539"/>
      <c r="SVK79" s="539"/>
      <c r="SVL79" s="539"/>
      <c r="SVM79" s="539"/>
      <c r="SVN79" s="539"/>
      <c r="SVO79" s="539"/>
      <c r="SVP79" s="539"/>
      <c r="SVQ79" s="539"/>
      <c r="SVR79" s="539"/>
      <c r="SVS79" s="539"/>
      <c r="SVT79" s="539"/>
      <c r="SVU79" s="539"/>
      <c r="SVV79" s="539"/>
      <c r="SVW79" s="539"/>
      <c r="SVX79" s="539"/>
      <c r="SVY79" s="539"/>
      <c r="SVZ79" s="539"/>
      <c r="SWA79" s="539"/>
      <c r="SWB79" s="539"/>
      <c r="SWC79" s="539"/>
      <c r="SWD79" s="539"/>
      <c r="SWE79" s="539"/>
      <c r="SWF79" s="539"/>
      <c r="SWG79" s="539"/>
      <c r="SWH79" s="539"/>
      <c r="SWI79" s="539"/>
      <c r="SWJ79" s="539"/>
      <c r="SWK79" s="539"/>
      <c r="SWL79" s="539"/>
      <c r="SWM79" s="539"/>
      <c r="SWN79" s="539"/>
      <c r="SWO79" s="539"/>
      <c r="SWP79" s="539"/>
      <c r="SWQ79" s="539"/>
      <c r="SWR79" s="539"/>
      <c r="SWS79" s="539"/>
      <c r="SWT79" s="539"/>
      <c r="SWU79" s="539"/>
      <c r="SWV79" s="539"/>
      <c r="SWW79" s="539"/>
      <c r="SWX79" s="539"/>
      <c r="SWY79" s="539"/>
      <c r="SWZ79" s="539"/>
      <c r="SXA79" s="539"/>
      <c r="SXB79" s="539"/>
      <c r="SXC79" s="539"/>
      <c r="SXD79" s="539"/>
      <c r="SXE79" s="539"/>
      <c r="SXF79" s="539"/>
      <c r="SXG79" s="539"/>
      <c r="SXH79" s="539"/>
      <c r="SXI79" s="539"/>
      <c r="SXJ79" s="539"/>
      <c r="SXK79" s="539"/>
      <c r="SXL79" s="539"/>
      <c r="SXM79" s="539"/>
      <c r="SXN79" s="539"/>
      <c r="SXO79" s="539"/>
      <c r="SXP79" s="539"/>
      <c r="SXQ79" s="539"/>
      <c r="SXR79" s="539"/>
      <c r="SXS79" s="539"/>
      <c r="SXT79" s="539"/>
      <c r="SXU79" s="539"/>
      <c r="SXV79" s="539"/>
      <c r="SXW79" s="539"/>
      <c r="SXX79" s="539"/>
      <c r="SXY79" s="539"/>
      <c r="SXZ79" s="539"/>
      <c r="SYA79" s="539"/>
      <c r="SYB79" s="539"/>
      <c r="SYC79" s="539"/>
      <c r="SYD79" s="539"/>
      <c r="SYE79" s="539"/>
      <c r="SYF79" s="539"/>
      <c r="SYG79" s="539"/>
      <c r="SYH79" s="539"/>
      <c r="SYI79" s="539"/>
      <c r="SYJ79" s="539"/>
      <c r="SYK79" s="539"/>
      <c r="SYL79" s="539"/>
      <c r="SYM79" s="539"/>
      <c r="SYN79" s="539"/>
      <c r="SYO79" s="539"/>
      <c r="SYP79" s="539"/>
      <c r="SYQ79" s="539"/>
      <c r="SYR79" s="539"/>
      <c r="SYS79" s="539"/>
      <c r="SYT79" s="539"/>
      <c r="SYU79" s="539"/>
      <c r="SYV79" s="539"/>
      <c r="SYW79" s="539"/>
      <c r="SYX79" s="539"/>
      <c r="SYY79" s="539"/>
      <c r="SYZ79" s="539"/>
      <c r="SZA79" s="539"/>
      <c r="SZB79" s="539"/>
      <c r="SZC79" s="539"/>
      <c r="SZD79" s="539"/>
      <c r="SZE79" s="539"/>
      <c r="SZF79" s="539"/>
      <c r="SZG79" s="539"/>
      <c r="SZH79" s="539"/>
      <c r="SZI79" s="539"/>
      <c r="SZJ79" s="539"/>
      <c r="SZK79" s="539"/>
      <c r="SZL79" s="539"/>
      <c r="SZM79" s="539"/>
      <c r="SZN79" s="539"/>
      <c r="SZO79" s="539"/>
      <c r="SZP79" s="539"/>
      <c r="SZQ79" s="539"/>
      <c r="SZR79" s="539"/>
      <c r="SZS79" s="539"/>
      <c r="SZT79" s="539"/>
      <c r="SZU79" s="539"/>
      <c r="SZV79" s="539"/>
      <c r="SZW79" s="539"/>
      <c r="SZX79" s="539"/>
      <c r="SZY79" s="539"/>
      <c r="SZZ79" s="539"/>
      <c r="TAA79" s="539"/>
      <c r="TAB79" s="539"/>
      <c r="TAC79" s="539"/>
      <c r="TAD79" s="539"/>
      <c r="TAE79" s="539"/>
      <c r="TAF79" s="539"/>
      <c r="TAG79" s="539"/>
      <c r="TAH79" s="539"/>
      <c r="TAI79" s="539"/>
      <c r="TAJ79" s="539"/>
      <c r="TAK79" s="539"/>
      <c r="TAL79" s="539"/>
      <c r="TAM79" s="539"/>
      <c r="TAN79" s="539"/>
      <c r="TAO79" s="539"/>
      <c r="TAP79" s="539"/>
      <c r="TAQ79" s="539"/>
      <c r="TAR79" s="539"/>
      <c r="TAS79" s="539"/>
      <c r="TAT79" s="539"/>
      <c r="TAU79" s="539"/>
      <c r="TAV79" s="539"/>
      <c r="TAW79" s="539"/>
      <c r="TAX79" s="539"/>
      <c r="TAY79" s="539"/>
      <c r="TAZ79" s="539"/>
      <c r="TBA79" s="539"/>
      <c r="TBB79" s="539"/>
      <c r="TBC79" s="539"/>
      <c r="TBD79" s="539"/>
      <c r="TBE79" s="539"/>
      <c r="TBF79" s="539"/>
      <c r="TBG79" s="539"/>
      <c r="TBH79" s="539"/>
      <c r="TBI79" s="539"/>
      <c r="TBJ79" s="539"/>
      <c r="TBK79" s="539"/>
      <c r="TBL79" s="539"/>
      <c r="TBM79" s="539"/>
      <c r="TBN79" s="539"/>
      <c r="TBO79" s="539"/>
      <c r="TBP79" s="539"/>
      <c r="TBQ79" s="539"/>
      <c r="TBR79" s="539"/>
      <c r="TBS79" s="539"/>
      <c r="TBT79" s="539"/>
      <c r="TBU79" s="539"/>
      <c r="TBV79" s="539"/>
      <c r="TBW79" s="539"/>
      <c r="TBX79" s="539"/>
      <c r="TBY79" s="539"/>
      <c r="TBZ79" s="539"/>
      <c r="TCA79" s="539"/>
      <c r="TCB79" s="539"/>
      <c r="TCC79" s="539"/>
      <c r="TCD79" s="539"/>
      <c r="TCE79" s="539"/>
      <c r="TCF79" s="539"/>
      <c r="TCG79" s="539"/>
      <c r="TCH79" s="539"/>
      <c r="TCI79" s="539"/>
      <c r="TCJ79" s="539"/>
      <c r="TCK79" s="539"/>
      <c r="TCL79" s="539"/>
      <c r="TCM79" s="539"/>
      <c r="TCN79" s="539"/>
      <c r="TCO79" s="539"/>
      <c r="TCP79" s="539"/>
      <c r="TCQ79" s="539"/>
      <c r="TCR79" s="539"/>
      <c r="TCS79" s="539"/>
      <c r="TCT79" s="539"/>
      <c r="TCU79" s="539"/>
      <c r="TCV79" s="539"/>
      <c r="TCW79" s="539"/>
      <c r="TCX79" s="539"/>
      <c r="TCY79" s="539"/>
      <c r="TCZ79" s="539"/>
      <c r="TDA79" s="539"/>
      <c r="TDB79" s="539"/>
      <c r="TDC79" s="539"/>
      <c r="TDD79" s="539"/>
      <c r="TDE79" s="539"/>
      <c r="TDF79" s="539"/>
      <c r="TDG79" s="539"/>
      <c r="TDH79" s="539"/>
      <c r="TDI79" s="539"/>
      <c r="TDJ79" s="539"/>
      <c r="TDK79" s="539"/>
      <c r="TDL79" s="539"/>
      <c r="TDM79" s="539"/>
      <c r="TDN79" s="539"/>
      <c r="TDO79" s="539"/>
      <c r="TDP79" s="539"/>
      <c r="TDQ79" s="539"/>
      <c r="TDR79" s="539"/>
      <c r="TDS79" s="539"/>
      <c r="TDT79" s="539"/>
      <c r="TDU79" s="539"/>
      <c r="TDV79" s="539"/>
      <c r="TDW79" s="539"/>
      <c r="TDX79" s="539"/>
      <c r="TDY79" s="539"/>
      <c r="TDZ79" s="539"/>
      <c r="TEA79" s="539"/>
      <c r="TEB79" s="539"/>
      <c r="TEC79" s="539"/>
      <c r="TED79" s="539"/>
      <c r="TEE79" s="539"/>
      <c r="TEF79" s="539"/>
      <c r="TEG79" s="539"/>
      <c r="TEH79" s="539"/>
      <c r="TEI79" s="539"/>
      <c r="TEJ79" s="539"/>
      <c r="TEK79" s="539"/>
      <c r="TEL79" s="539"/>
      <c r="TEM79" s="539"/>
      <c r="TEN79" s="539"/>
      <c r="TEO79" s="539"/>
      <c r="TEP79" s="539"/>
      <c r="TEQ79" s="539"/>
      <c r="TER79" s="539"/>
      <c r="TES79" s="539"/>
      <c r="TET79" s="539"/>
      <c r="TEU79" s="539"/>
      <c r="TEV79" s="539"/>
      <c r="TEW79" s="539"/>
      <c r="TEX79" s="539"/>
      <c r="TEY79" s="539"/>
      <c r="TEZ79" s="539"/>
      <c r="TFA79" s="539"/>
      <c r="TFB79" s="539"/>
      <c r="TFC79" s="539"/>
      <c r="TFD79" s="539"/>
      <c r="TFE79" s="539"/>
      <c r="TFF79" s="539"/>
      <c r="TFG79" s="539"/>
      <c r="TFH79" s="539"/>
      <c r="TFI79" s="539"/>
      <c r="TFJ79" s="539"/>
      <c r="TFK79" s="539"/>
      <c r="TFL79" s="539"/>
      <c r="TFM79" s="539"/>
      <c r="TFN79" s="539"/>
      <c r="TFO79" s="539"/>
      <c r="TFP79" s="539"/>
      <c r="TFQ79" s="539"/>
      <c r="TFR79" s="539"/>
      <c r="TFS79" s="539"/>
      <c r="TFT79" s="539"/>
      <c r="TFU79" s="539"/>
      <c r="TFV79" s="539"/>
      <c r="TFW79" s="539"/>
      <c r="TFX79" s="539"/>
      <c r="TFY79" s="539"/>
      <c r="TFZ79" s="539"/>
      <c r="TGA79" s="539"/>
      <c r="TGB79" s="539"/>
      <c r="TGC79" s="539"/>
      <c r="TGD79" s="539"/>
      <c r="TGE79" s="539"/>
      <c r="TGF79" s="539"/>
      <c r="TGG79" s="539"/>
      <c r="TGH79" s="539"/>
      <c r="TGI79" s="539"/>
      <c r="TGJ79" s="539"/>
      <c r="TGK79" s="539"/>
      <c r="TGL79" s="539"/>
      <c r="TGM79" s="539"/>
      <c r="TGN79" s="539"/>
      <c r="TGO79" s="539"/>
      <c r="TGP79" s="539"/>
      <c r="TGQ79" s="539"/>
      <c r="TGR79" s="539"/>
      <c r="TGS79" s="539"/>
      <c r="TGT79" s="539"/>
      <c r="TGU79" s="539"/>
      <c r="TGV79" s="539"/>
      <c r="TGW79" s="539"/>
      <c r="TGX79" s="539"/>
      <c r="TGY79" s="539"/>
      <c r="TGZ79" s="539"/>
      <c r="THA79" s="539"/>
      <c r="THB79" s="539"/>
      <c r="THC79" s="539"/>
      <c r="THD79" s="539"/>
      <c r="THE79" s="539"/>
      <c r="THF79" s="539"/>
      <c r="THG79" s="539"/>
      <c r="THH79" s="539"/>
      <c r="THI79" s="539"/>
      <c r="THJ79" s="539"/>
      <c r="THK79" s="539"/>
      <c r="THL79" s="539"/>
      <c r="THM79" s="539"/>
      <c r="THN79" s="539"/>
      <c r="THO79" s="539"/>
      <c r="THP79" s="539"/>
      <c r="THQ79" s="539"/>
      <c r="THR79" s="539"/>
      <c r="THS79" s="539"/>
      <c r="THT79" s="539"/>
      <c r="THU79" s="539"/>
      <c r="THV79" s="539"/>
      <c r="THW79" s="539"/>
      <c r="THX79" s="539"/>
      <c r="THY79" s="539"/>
      <c r="THZ79" s="539"/>
      <c r="TIA79" s="539"/>
      <c r="TIB79" s="539"/>
      <c r="TIC79" s="539"/>
      <c r="TID79" s="539"/>
      <c r="TIE79" s="539"/>
      <c r="TIF79" s="539"/>
      <c r="TIG79" s="539"/>
      <c r="TIH79" s="539"/>
      <c r="TII79" s="539"/>
      <c r="TIJ79" s="539"/>
      <c r="TIK79" s="539"/>
      <c r="TIL79" s="539"/>
      <c r="TIM79" s="539"/>
      <c r="TIN79" s="539"/>
      <c r="TIO79" s="539"/>
      <c r="TIP79" s="539"/>
      <c r="TIQ79" s="539"/>
      <c r="TIR79" s="539"/>
      <c r="TIS79" s="539"/>
      <c r="TIT79" s="539"/>
      <c r="TIU79" s="539"/>
      <c r="TIV79" s="539"/>
      <c r="TIW79" s="539"/>
      <c r="TIX79" s="539"/>
      <c r="TIY79" s="539"/>
      <c r="TIZ79" s="539"/>
      <c r="TJA79" s="539"/>
      <c r="TJB79" s="539"/>
      <c r="TJC79" s="539"/>
      <c r="TJD79" s="539"/>
      <c r="TJE79" s="539"/>
      <c r="TJF79" s="539"/>
      <c r="TJG79" s="539"/>
      <c r="TJH79" s="539"/>
      <c r="TJI79" s="539"/>
      <c r="TJJ79" s="539"/>
      <c r="TJK79" s="539"/>
      <c r="TJL79" s="539"/>
      <c r="TJM79" s="539"/>
      <c r="TJN79" s="539"/>
      <c r="TJO79" s="539"/>
      <c r="TJP79" s="539"/>
      <c r="TJQ79" s="539"/>
      <c r="TJR79" s="539"/>
      <c r="TJS79" s="539"/>
      <c r="TJT79" s="539"/>
      <c r="TJU79" s="539"/>
      <c r="TJV79" s="539"/>
      <c r="TJW79" s="539"/>
      <c r="TJX79" s="539"/>
      <c r="TJY79" s="539"/>
      <c r="TJZ79" s="539"/>
      <c r="TKA79" s="539"/>
      <c r="TKB79" s="539"/>
      <c r="TKC79" s="539"/>
      <c r="TKD79" s="539"/>
      <c r="TKE79" s="539"/>
      <c r="TKF79" s="539"/>
      <c r="TKG79" s="539"/>
      <c r="TKH79" s="539"/>
      <c r="TKI79" s="539"/>
      <c r="TKJ79" s="539"/>
      <c r="TKK79" s="539"/>
      <c r="TKL79" s="539"/>
      <c r="TKM79" s="539"/>
      <c r="TKN79" s="539"/>
      <c r="TKO79" s="539"/>
      <c r="TKP79" s="539"/>
      <c r="TKQ79" s="539"/>
      <c r="TKR79" s="539"/>
      <c r="TKS79" s="539"/>
      <c r="TKT79" s="539"/>
      <c r="TKU79" s="539"/>
      <c r="TKV79" s="539"/>
      <c r="TKW79" s="539"/>
      <c r="TKX79" s="539"/>
      <c r="TKY79" s="539"/>
      <c r="TKZ79" s="539"/>
      <c r="TLA79" s="539"/>
      <c r="TLB79" s="539"/>
      <c r="TLC79" s="539"/>
      <c r="TLD79" s="539"/>
      <c r="TLE79" s="539"/>
      <c r="TLF79" s="539"/>
      <c r="TLG79" s="539"/>
      <c r="TLH79" s="539"/>
      <c r="TLI79" s="539"/>
      <c r="TLJ79" s="539"/>
      <c r="TLK79" s="539"/>
      <c r="TLL79" s="539"/>
      <c r="TLM79" s="539"/>
      <c r="TLN79" s="539"/>
      <c r="TLO79" s="539"/>
      <c r="TLP79" s="539"/>
      <c r="TLQ79" s="539"/>
      <c r="TLR79" s="539"/>
      <c r="TLS79" s="539"/>
      <c r="TLT79" s="539"/>
      <c r="TLU79" s="539"/>
      <c r="TLV79" s="539"/>
      <c r="TLW79" s="539"/>
      <c r="TLX79" s="539"/>
      <c r="TLY79" s="539"/>
      <c r="TLZ79" s="539"/>
      <c r="TMA79" s="539"/>
      <c r="TMB79" s="539"/>
      <c r="TMC79" s="539"/>
      <c r="TMD79" s="539"/>
      <c r="TME79" s="539"/>
      <c r="TMF79" s="539"/>
      <c r="TMG79" s="539"/>
      <c r="TMH79" s="539"/>
      <c r="TMI79" s="539"/>
      <c r="TMJ79" s="539"/>
      <c r="TMK79" s="539"/>
      <c r="TML79" s="539"/>
      <c r="TMM79" s="539"/>
      <c r="TMN79" s="539"/>
      <c r="TMO79" s="539"/>
      <c r="TMP79" s="539"/>
      <c r="TMQ79" s="539"/>
      <c r="TMR79" s="539"/>
      <c r="TMS79" s="539"/>
      <c r="TMT79" s="539"/>
      <c r="TMU79" s="539"/>
      <c r="TMV79" s="539"/>
      <c r="TMW79" s="539"/>
      <c r="TMX79" s="539"/>
      <c r="TMY79" s="539"/>
      <c r="TMZ79" s="539"/>
      <c r="TNA79" s="539"/>
      <c r="TNB79" s="539"/>
      <c r="TNC79" s="539"/>
      <c r="TND79" s="539"/>
      <c r="TNE79" s="539"/>
      <c r="TNF79" s="539"/>
      <c r="TNG79" s="539"/>
      <c r="TNH79" s="539"/>
      <c r="TNI79" s="539"/>
      <c r="TNJ79" s="539"/>
      <c r="TNK79" s="539"/>
      <c r="TNL79" s="539"/>
      <c r="TNM79" s="539"/>
      <c r="TNN79" s="539"/>
      <c r="TNO79" s="539"/>
      <c r="TNP79" s="539"/>
      <c r="TNQ79" s="539"/>
      <c r="TNR79" s="539"/>
      <c r="TNS79" s="539"/>
      <c r="TNT79" s="539"/>
      <c r="TNU79" s="539"/>
      <c r="TNV79" s="539"/>
      <c r="TNW79" s="539"/>
      <c r="TNX79" s="539"/>
      <c r="TNY79" s="539"/>
      <c r="TNZ79" s="539"/>
      <c r="TOA79" s="539"/>
      <c r="TOB79" s="539"/>
      <c r="TOC79" s="539"/>
      <c r="TOD79" s="539"/>
      <c r="TOE79" s="539"/>
      <c r="TOF79" s="539"/>
      <c r="TOG79" s="539"/>
      <c r="TOH79" s="539"/>
      <c r="TOI79" s="539"/>
      <c r="TOJ79" s="539"/>
      <c r="TOK79" s="539"/>
      <c r="TOL79" s="539"/>
      <c r="TOM79" s="539"/>
      <c r="TON79" s="539"/>
      <c r="TOO79" s="539"/>
      <c r="TOP79" s="539"/>
      <c r="TOQ79" s="539"/>
      <c r="TOR79" s="539"/>
      <c r="TOS79" s="539"/>
      <c r="TOT79" s="539"/>
      <c r="TOU79" s="539"/>
      <c r="TOV79" s="539"/>
      <c r="TOW79" s="539"/>
      <c r="TOX79" s="539"/>
      <c r="TOY79" s="539"/>
      <c r="TOZ79" s="539"/>
      <c r="TPA79" s="539"/>
      <c r="TPB79" s="539"/>
      <c r="TPC79" s="539"/>
      <c r="TPD79" s="539"/>
      <c r="TPE79" s="539"/>
      <c r="TPF79" s="539"/>
      <c r="TPG79" s="539"/>
      <c r="TPH79" s="539"/>
      <c r="TPI79" s="539"/>
      <c r="TPJ79" s="539"/>
      <c r="TPK79" s="539"/>
      <c r="TPL79" s="539"/>
      <c r="TPM79" s="539"/>
      <c r="TPN79" s="539"/>
      <c r="TPO79" s="539"/>
      <c r="TPP79" s="539"/>
      <c r="TPQ79" s="539"/>
      <c r="TPR79" s="539"/>
      <c r="TPS79" s="539"/>
      <c r="TPT79" s="539"/>
      <c r="TPU79" s="539"/>
      <c r="TPV79" s="539"/>
      <c r="TPW79" s="539"/>
      <c r="TPX79" s="539"/>
      <c r="TPY79" s="539"/>
      <c r="TPZ79" s="539"/>
      <c r="TQA79" s="539"/>
      <c r="TQB79" s="539"/>
      <c r="TQC79" s="539"/>
      <c r="TQD79" s="539"/>
      <c r="TQE79" s="539"/>
      <c r="TQF79" s="539"/>
      <c r="TQG79" s="539"/>
      <c r="TQH79" s="539"/>
      <c r="TQI79" s="539"/>
      <c r="TQJ79" s="539"/>
      <c r="TQK79" s="539"/>
      <c r="TQL79" s="539"/>
      <c r="TQM79" s="539"/>
      <c r="TQN79" s="539"/>
      <c r="TQO79" s="539"/>
      <c r="TQP79" s="539"/>
      <c r="TQQ79" s="539"/>
      <c r="TQR79" s="539"/>
      <c r="TQS79" s="539"/>
      <c r="TQT79" s="539"/>
      <c r="TQU79" s="539"/>
      <c r="TQV79" s="539"/>
      <c r="TQW79" s="539"/>
      <c r="TQX79" s="539"/>
      <c r="TQY79" s="539"/>
      <c r="TQZ79" s="539"/>
      <c r="TRA79" s="539"/>
      <c r="TRB79" s="539"/>
      <c r="TRC79" s="539"/>
      <c r="TRD79" s="539"/>
      <c r="TRE79" s="539"/>
      <c r="TRF79" s="539"/>
      <c r="TRG79" s="539"/>
      <c r="TRH79" s="539"/>
      <c r="TRI79" s="539"/>
      <c r="TRJ79" s="539"/>
      <c r="TRK79" s="539"/>
      <c r="TRL79" s="539"/>
      <c r="TRM79" s="539"/>
      <c r="TRN79" s="539"/>
      <c r="TRO79" s="539"/>
      <c r="TRP79" s="539"/>
      <c r="TRQ79" s="539"/>
      <c r="TRR79" s="539"/>
      <c r="TRS79" s="539"/>
      <c r="TRT79" s="539"/>
      <c r="TRU79" s="539"/>
      <c r="TRV79" s="539"/>
      <c r="TRW79" s="539"/>
      <c r="TRX79" s="539"/>
      <c r="TRY79" s="539"/>
      <c r="TRZ79" s="539"/>
      <c r="TSA79" s="539"/>
      <c r="TSB79" s="539"/>
      <c r="TSC79" s="539"/>
      <c r="TSD79" s="539"/>
      <c r="TSE79" s="539"/>
      <c r="TSF79" s="539"/>
      <c r="TSG79" s="539"/>
      <c r="TSH79" s="539"/>
      <c r="TSI79" s="539"/>
      <c r="TSJ79" s="539"/>
      <c r="TSK79" s="539"/>
      <c r="TSL79" s="539"/>
      <c r="TSM79" s="539"/>
      <c r="TSN79" s="539"/>
      <c r="TSO79" s="539"/>
      <c r="TSP79" s="539"/>
      <c r="TSQ79" s="539"/>
      <c r="TSR79" s="539"/>
      <c r="TSS79" s="539"/>
      <c r="TST79" s="539"/>
      <c r="TSU79" s="539"/>
      <c r="TSV79" s="539"/>
      <c r="TSW79" s="539"/>
      <c r="TSX79" s="539"/>
      <c r="TSY79" s="539"/>
      <c r="TSZ79" s="539"/>
      <c r="TTA79" s="539"/>
      <c r="TTB79" s="539"/>
      <c r="TTC79" s="539"/>
      <c r="TTD79" s="539"/>
      <c r="TTE79" s="539"/>
      <c r="TTF79" s="539"/>
      <c r="TTG79" s="539"/>
      <c r="TTH79" s="539"/>
      <c r="TTI79" s="539"/>
      <c r="TTJ79" s="539"/>
      <c r="TTK79" s="539"/>
      <c r="TTL79" s="539"/>
      <c r="TTM79" s="539"/>
      <c r="TTN79" s="539"/>
      <c r="TTO79" s="539"/>
      <c r="TTP79" s="539"/>
      <c r="TTQ79" s="539"/>
      <c r="TTR79" s="539"/>
      <c r="TTS79" s="539"/>
      <c r="TTT79" s="539"/>
      <c r="TTU79" s="539"/>
      <c r="TTV79" s="539"/>
      <c r="TTW79" s="539"/>
      <c r="TTX79" s="539"/>
      <c r="TTY79" s="539"/>
      <c r="TTZ79" s="539"/>
      <c r="TUA79" s="539"/>
      <c r="TUB79" s="539"/>
      <c r="TUC79" s="539"/>
      <c r="TUD79" s="539"/>
      <c r="TUE79" s="539"/>
      <c r="TUF79" s="539"/>
      <c r="TUG79" s="539"/>
      <c r="TUH79" s="539"/>
      <c r="TUI79" s="539"/>
      <c r="TUJ79" s="539"/>
      <c r="TUK79" s="539"/>
      <c r="TUL79" s="539"/>
      <c r="TUM79" s="539"/>
      <c r="TUN79" s="539"/>
      <c r="TUO79" s="539"/>
      <c r="TUP79" s="539"/>
      <c r="TUQ79" s="539"/>
      <c r="TUR79" s="539"/>
      <c r="TUS79" s="539"/>
      <c r="TUT79" s="539"/>
      <c r="TUU79" s="539"/>
      <c r="TUV79" s="539"/>
      <c r="TUW79" s="539"/>
      <c r="TUX79" s="539"/>
      <c r="TUY79" s="539"/>
      <c r="TUZ79" s="539"/>
      <c r="TVA79" s="539"/>
      <c r="TVB79" s="539"/>
      <c r="TVC79" s="539"/>
      <c r="TVD79" s="539"/>
      <c r="TVE79" s="539"/>
      <c r="TVF79" s="539"/>
      <c r="TVG79" s="539"/>
      <c r="TVH79" s="539"/>
      <c r="TVI79" s="539"/>
      <c r="TVJ79" s="539"/>
      <c r="TVK79" s="539"/>
      <c r="TVL79" s="539"/>
      <c r="TVM79" s="539"/>
      <c r="TVN79" s="539"/>
      <c r="TVO79" s="539"/>
      <c r="TVP79" s="539"/>
      <c r="TVQ79" s="539"/>
      <c r="TVR79" s="539"/>
      <c r="TVS79" s="539"/>
      <c r="TVT79" s="539"/>
      <c r="TVU79" s="539"/>
      <c r="TVV79" s="539"/>
      <c r="TVW79" s="539"/>
      <c r="TVX79" s="539"/>
      <c r="TVY79" s="539"/>
      <c r="TVZ79" s="539"/>
      <c r="TWA79" s="539"/>
      <c r="TWB79" s="539"/>
      <c r="TWC79" s="539"/>
      <c r="TWD79" s="539"/>
      <c r="TWE79" s="539"/>
      <c r="TWF79" s="539"/>
      <c r="TWG79" s="539"/>
      <c r="TWH79" s="539"/>
      <c r="TWI79" s="539"/>
      <c r="TWJ79" s="539"/>
      <c r="TWK79" s="539"/>
      <c r="TWL79" s="539"/>
      <c r="TWM79" s="539"/>
      <c r="TWN79" s="539"/>
      <c r="TWO79" s="539"/>
      <c r="TWP79" s="539"/>
      <c r="TWQ79" s="539"/>
      <c r="TWR79" s="539"/>
      <c r="TWS79" s="539"/>
      <c r="TWT79" s="539"/>
      <c r="TWU79" s="539"/>
      <c r="TWV79" s="539"/>
      <c r="TWW79" s="539"/>
      <c r="TWX79" s="539"/>
      <c r="TWY79" s="539"/>
      <c r="TWZ79" s="539"/>
      <c r="TXA79" s="539"/>
      <c r="TXB79" s="539"/>
      <c r="TXC79" s="539"/>
      <c r="TXD79" s="539"/>
      <c r="TXE79" s="539"/>
      <c r="TXF79" s="539"/>
      <c r="TXG79" s="539"/>
      <c r="TXH79" s="539"/>
      <c r="TXI79" s="539"/>
      <c r="TXJ79" s="539"/>
      <c r="TXK79" s="539"/>
      <c r="TXL79" s="539"/>
      <c r="TXM79" s="539"/>
      <c r="TXN79" s="539"/>
      <c r="TXO79" s="539"/>
      <c r="TXP79" s="539"/>
      <c r="TXQ79" s="539"/>
      <c r="TXR79" s="539"/>
      <c r="TXS79" s="539"/>
      <c r="TXT79" s="539"/>
      <c r="TXU79" s="539"/>
      <c r="TXV79" s="539"/>
      <c r="TXW79" s="539"/>
      <c r="TXX79" s="539"/>
      <c r="TXY79" s="539"/>
      <c r="TXZ79" s="539"/>
      <c r="TYA79" s="539"/>
      <c r="TYB79" s="539"/>
      <c r="TYC79" s="539"/>
      <c r="TYD79" s="539"/>
      <c r="TYE79" s="539"/>
      <c r="TYF79" s="539"/>
      <c r="TYG79" s="539"/>
      <c r="TYH79" s="539"/>
      <c r="TYI79" s="539"/>
      <c r="TYJ79" s="539"/>
      <c r="TYK79" s="539"/>
      <c r="TYL79" s="539"/>
      <c r="TYM79" s="539"/>
      <c r="TYN79" s="539"/>
      <c r="TYO79" s="539"/>
      <c r="TYP79" s="539"/>
      <c r="TYQ79" s="539"/>
      <c r="TYR79" s="539"/>
      <c r="TYS79" s="539"/>
      <c r="TYT79" s="539"/>
      <c r="TYU79" s="539"/>
      <c r="TYV79" s="539"/>
      <c r="TYW79" s="539"/>
      <c r="TYX79" s="539"/>
      <c r="TYY79" s="539"/>
      <c r="TYZ79" s="539"/>
      <c r="TZA79" s="539"/>
      <c r="TZB79" s="539"/>
      <c r="TZC79" s="539"/>
      <c r="TZD79" s="539"/>
      <c r="TZE79" s="539"/>
      <c r="TZF79" s="539"/>
      <c r="TZG79" s="539"/>
      <c r="TZH79" s="539"/>
      <c r="TZI79" s="539"/>
      <c r="TZJ79" s="539"/>
      <c r="TZK79" s="539"/>
      <c r="TZL79" s="539"/>
      <c r="TZM79" s="539"/>
      <c r="TZN79" s="539"/>
      <c r="TZO79" s="539"/>
      <c r="TZP79" s="539"/>
      <c r="TZQ79" s="539"/>
      <c r="TZR79" s="539"/>
      <c r="TZS79" s="539"/>
      <c r="TZT79" s="539"/>
      <c r="TZU79" s="539"/>
      <c r="TZV79" s="539"/>
      <c r="TZW79" s="539"/>
      <c r="TZX79" s="539"/>
      <c r="TZY79" s="539"/>
      <c r="TZZ79" s="539"/>
      <c r="UAA79" s="539"/>
      <c r="UAB79" s="539"/>
      <c r="UAC79" s="539"/>
      <c r="UAD79" s="539"/>
      <c r="UAE79" s="539"/>
      <c r="UAF79" s="539"/>
      <c r="UAG79" s="539"/>
      <c r="UAH79" s="539"/>
      <c r="UAI79" s="539"/>
      <c r="UAJ79" s="539"/>
      <c r="UAK79" s="539"/>
      <c r="UAL79" s="539"/>
      <c r="UAM79" s="539"/>
      <c r="UAN79" s="539"/>
      <c r="UAO79" s="539"/>
      <c r="UAP79" s="539"/>
      <c r="UAQ79" s="539"/>
      <c r="UAR79" s="539"/>
      <c r="UAS79" s="539"/>
      <c r="UAT79" s="539"/>
      <c r="UAU79" s="539"/>
      <c r="UAV79" s="539"/>
      <c r="UAW79" s="539"/>
      <c r="UAX79" s="539"/>
      <c r="UAY79" s="539"/>
      <c r="UAZ79" s="539"/>
      <c r="UBA79" s="539"/>
      <c r="UBB79" s="539"/>
      <c r="UBC79" s="539"/>
      <c r="UBD79" s="539"/>
      <c r="UBE79" s="539"/>
      <c r="UBF79" s="539"/>
      <c r="UBG79" s="539"/>
      <c r="UBH79" s="539"/>
      <c r="UBI79" s="539"/>
      <c r="UBJ79" s="539"/>
      <c r="UBK79" s="539"/>
      <c r="UBL79" s="539"/>
      <c r="UBM79" s="539"/>
      <c r="UBN79" s="539"/>
      <c r="UBO79" s="539"/>
      <c r="UBP79" s="539"/>
      <c r="UBQ79" s="539"/>
      <c r="UBR79" s="539"/>
      <c r="UBS79" s="539"/>
      <c r="UBT79" s="539"/>
      <c r="UBU79" s="539"/>
      <c r="UBV79" s="539"/>
      <c r="UBW79" s="539"/>
      <c r="UBX79" s="539"/>
      <c r="UBY79" s="539"/>
      <c r="UBZ79" s="539"/>
      <c r="UCA79" s="539"/>
      <c r="UCB79" s="539"/>
      <c r="UCC79" s="539"/>
      <c r="UCD79" s="539"/>
      <c r="UCE79" s="539"/>
      <c r="UCF79" s="539"/>
      <c r="UCG79" s="539"/>
      <c r="UCH79" s="539"/>
      <c r="UCI79" s="539"/>
      <c r="UCJ79" s="539"/>
      <c r="UCK79" s="539"/>
      <c r="UCL79" s="539"/>
      <c r="UCM79" s="539"/>
      <c r="UCN79" s="539"/>
      <c r="UCO79" s="539"/>
      <c r="UCP79" s="539"/>
      <c r="UCQ79" s="539"/>
      <c r="UCR79" s="539"/>
      <c r="UCS79" s="539"/>
      <c r="UCT79" s="539"/>
      <c r="UCU79" s="539"/>
      <c r="UCV79" s="539"/>
      <c r="UCW79" s="539"/>
      <c r="UCX79" s="539"/>
      <c r="UCY79" s="539"/>
      <c r="UCZ79" s="539"/>
      <c r="UDA79" s="539"/>
      <c r="UDB79" s="539"/>
      <c r="UDC79" s="539"/>
      <c r="UDD79" s="539"/>
      <c r="UDE79" s="539"/>
      <c r="UDF79" s="539"/>
      <c r="UDG79" s="539"/>
      <c r="UDH79" s="539"/>
      <c r="UDI79" s="539"/>
      <c r="UDJ79" s="539"/>
      <c r="UDK79" s="539"/>
      <c r="UDL79" s="539"/>
      <c r="UDM79" s="539"/>
      <c r="UDN79" s="539"/>
      <c r="UDO79" s="539"/>
      <c r="UDP79" s="539"/>
      <c r="UDQ79" s="539"/>
      <c r="UDR79" s="539"/>
      <c r="UDS79" s="539"/>
      <c r="UDT79" s="539"/>
      <c r="UDU79" s="539"/>
      <c r="UDV79" s="539"/>
      <c r="UDW79" s="539"/>
      <c r="UDX79" s="539"/>
      <c r="UDY79" s="539"/>
      <c r="UDZ79" s="539"/>
      <c r="UEA79" s="539"/>
      <c r="UEB79" s="539"/>
      <c r="UEC79" s="539"/>
      <c r="UED79" s="539"/>
      <c r="UEE79" s="539"/>
      <c r="UEF79" s="539"/>
      <c r="UEG79" s="539"/>
      <c r="UEH79" s="539"/>
      <c r="UEI79" s="539"/>
      <c r="UEJ79" s="539"/>
      <c r="UEK79" s="539"/>
      <c r="UEL79" s="539"/>
      <c r="UEM79" s="539"/>
      <c r="UEN79" s="539"/>
      <c r="UEO79" s="539"/>
      <c r="UEP79" s="539"/>
      <c r="UEQ79" s="539"/>
      <c r="UER79" s="539"/>
      <c r="UES79" s="539"/>
      <c r="UET79" s="539"/>
      <c r="UEU79" s="539"/>
      <c r="UEV79" s="539"/>
      <c r="UEW79" s="539"/>
      <c r="UEX79" s="539"/>
      <c r="UEY79" s="539"/>
      <c r="UEZ79" s="539"/>
      <c r="UFA79" s="539"/>
      <c r="UFB79" s="539"/>
      <c r="UFC79" s="539"/>
      <c r="UFD79" s="539"/>
      <c r="UFE79" s="539"/>
      <c r="UFF79" s="539"/>
      <c r="UFG79" s="539"/>
      <c r="UFH79" s="539"/>
      <c r="UFI79" s="539"/>
      <c r="UFJ79" s="539"/>
      <c r="UFK79" s="539"/>
      <c r="UFL79" s="539"/>
      <c r="UFM79" s="539"/>
      <c r="UFN79" s="539"/>
      <c r="UFO79" s="539"/>
      <c r="UFP79" s="539"/>
      <c r="UFQ79" s="539"/>
      <c r="UFR79" s="539"/>
      <c r="UFS79" s="539"/>
      <c r="UFT79" s="539"/>
      <c r="UFU79" s="539"/>
      <c r="UFV79" s="539"/>
      <c r="UFW79" s="539"/>
      <c r="UFX79" s="539"/>
      <c r="UFY79" s="539"/>
      <c r="UFZ79" s="539"/>
      <c r="UGA79" s="539"/>
      <c r="UGB79" s="539"/>
      <c r="UGC79" s="539"/>
      <c r="UGD79" s="539"/>
      <c r="UGE79" s="539"/>
      <c r="UGF79" s="539"/>
      <c r="UGG79" s="539"/>
      <c r="UGH79" s="539"/>
      <c r="UGI79" s="539"/>
      <c r="UGJ79" s="539"/>
      <c r="UGK79" s="539"/>
      <c r="UGL79" s="539"/>
      <c r="UGM79" s="539"/>
      <c r="UGN79" s="539"/>
      <c r="UGO79" s="539"/>
      <c r="UGP79" s="539"/>
      <c r="UGQ79" s="539"/>
      <c r="UGR79" s="539"/>
      <c r="UGS79" s="539"/>
      <c r="UGT79" s="539"/>
      <c r="UGU79" s="539"/>
      <c r="UGV79" s="539"/>
      <c r="UGW79" s="539"/>
      <c r="UGX79" s="539"/>
      <c r="UGY79" s="539"/>
      <c r="UGZ79" s="539"/>
      <c r="UHA79" s="539"/>
      <c r="UHB79" s="539"/>
      <c r="UHC79" s="539"/>
      <c r="UHD79" s="539"/>
      <c r="UHE79" s="539"/>
      <c r="UHF79" s="539"/>
      <c r="UHG79" s="539"/>
      <c r="UHH79" s="539"/>
      <c r="UHI79" s="539"/>
      <c r="UHJ79" s="539"/>
      <c r="UHK79" s="539"/>
      <c r="UHL79" s="539"/>
      <c r="UHM79" s="539"/>
      <c r="UHN79" s="539"/>
      <c r="UHO79" s="539"/>
      <c r="UHP79" s="539"/>
      <c r="UHQ79" s="539"/>
      <c r="UHR79" s="539"/>
      <c r="UHS79" s="539"/>
      <c r="UHT79" s="539"/>
      <c r="UHU79" s="539"/>
      <c r="UHV79" s="539"/>
      <c r="UHW79" s="539"/>
      <c r="UHX79" s="539"/>
      <c r="UHY79" s="539"/>
      <c r="UHZ79" s="539"/>
      <c r="UIA79" s="539"/>
      <c r="UIB79" s="539"/>
      <c r="UIC79" s="539"/>
      <c r="UID79" s="539"/>
      <c r="UIE79" s="539"/>
      <c r="UIF79" s="539"/>
      <c r="UIG79" s="539"/>
      <c r="UIH79" s="539"/>
      <c r="UII79" s="539"/>
      <c r="UIJ79" s="539"/>
      <c r="UIK79" s="539"/>
      <c r="UIL79" s="539"/>
      <c r="UIM79" s="539"/>
      <c r="UIN79" s="539"/>
      <c r="UIO79" s="539"/>
      <c r="UIP79" s="539"/>
      <c r="UIQ79" s="539"/>
      <c r="UIR79" s="539"/>
      <c r="UIS79" s="539"/>
      <c r="UIT79" s="539"/>
      <c r="UIU79" s="539"/>
      <c r="UIV79" s="539"/>
      <c r="UIW79" s="539"/>
      <c r="UIX79" s="539"/>
      <c r="UIY79" s="539"/>
      <c r="UIZ79" s="539"/>
      <c r="UJA79" s="539"/>
      <c r="UJB79" s="539"/>
      <c r="UJC79" s="539"/>
      <c r="UJD79" s="539"/>
      <c r="UJE79" s="539"/>
      <c r="UJF79" s="539"/>
      <c r="UJG79" s="539"/>
      <c r="UJH79" s="539"/>
      <c r="UJI79" s="539"/>
      <c r="UJJ79" s="539"/>
      <c r="UJK79" s="539"/>
      <c r="UJL79" s="539"/>
      <c r="UJM79" s="539"/>
      <c r="UJN79" s="539"/>
      <c r="UJO79" s="539"/>
      <c r="UJP79" s="539"/>
      <c r="UJQ79" s="539"/>
      <c r="UJR79" s="539"/>
      <c r="UJS79" s="539"/>
      <c r="UJT79" s="539"/>
      <c r="UJU79" s="539"/>
      <c r="UJV79" s="539"/>
      <c r="UJW79" s="539"/>
      <c r="UJX79" s="539"/>
      <c r="UJY79" s="539"/>
      <c r="UJZ79" s="539"/>
      <c r="UKA79" s="539"/>
      <c r="UKB79" s="539"/>
      <c r="UKC79" s="539"/>
      <c r="UKD79" s="539"/>
      <c r="UKE79" s="539"/>
      <c r="UKF79" s="539"/>
      <c r="UKG79" s="539"/>
      <c r="UKH79" s="539"/>
      <c r="UKI79" s="539"/>
      <c r="UKJ79" s="539"/>
      <c r="UKK79" s="539"/>
      <c r="UKL79" s="539"/>
      <c r="UKM79" s="539"/>
      <c r="UKN79" s="539"/>
      <c r="UKO79" s="539"/>
      <c r="UKP79" s="539"/>
      <c r="UKQ79" s="539"/>
      <c r="UKR79" s="539"/>
      <c r="UKS79" s="539"/>
      <c r="UKT79" s="539"/>
      <c r="UKU79" s="539"/>
      <c r="UKV79" s="539"/>
      <c r="UKW79" s="539"/>
      <c r="UKX79" s="539"/>
      <c r="UKY79" s="539"/>
      <c r="UKZ79" s="539"/>
      <c r="ULA79" s="539"/>
      <c r="ULB79" s="539"/>
      <c r="ULC79" s="539"/>
      <c r="ULD79" s="539"/>
      <c r="ULE79" s="539"/>
      <c r="ULF79" s="539"/>
      <c r="ULG79" s="539"/>
      <c r="ULH79" s="539"/>
      <c r="ULI79" s="539"/>
      <c r="ULJ79" s="539"/>
      <c r="ULK79" s="539"/>
      <c r="ULL79" s="539"/>
      <c r="ULM79" s="539"/>
      <c r="ULN79" s="539"/>
      <c r="ULO79" s="539"/>
      <c r="ULP79" s="539"/>
      <c r="ULQ79" s="539"/>
      <c r="ULR79" s="539"/>
      <c r="ULS79" s="539"/>
      <c r="ULT79" s="539"/>
      <c r="ULU79" s="539"/>
      <c r="ULV79" s="539"/>
      <c r="ULW79" s="539"/>
      <c r="ULX79" s="539"/>
      <c r="ULY79" s="539"/>
      <c r="ULZ79" s="539"/>
      <c r="UMA79" s="539"/>
      <c r="UMB79" s="539"/>
      <c r="UMC79" s="539"/>
      <c r="UMD79" s="539"/>
      <c r="UME79" s="539"/>
      <c r="UMF79" s="539"/>
      <c r="UMG79" s="539"/>
      <c r="UMH79" s="539"/>
      <c r="UMI79" s="539"/>
      <c r="UMJ79" s="539"/>
      <c r="UMK79" s="539"/>
      <c r="UML79" s="539"/>
      <c r="UMM79" s="539"/>
      <c r="UMN79" s="539"/>
      <c r="UMO79" s="539"/>
      <c r="UMP79" s="539"/>
      <c r="UMQ79" s="539"/>
      <c r="UMR79" s="539"/>
      <c r="UMS79" s="539"/>
      <c r="UMT79" s="539"/>
      <c r="UMU79" s="539"/>
      <c r="UMV79" s="539"/>
      <c r="UMW79" s="539"/>
      <c r="UMX79" s="539"/>
      <c r="UMY79" s="539"/>
      <c r="UMZ79" s="539"/>
      <c r="UNA79" s="539"/>
      <c r="UNB79" s="539"/>
      <c r="UNC79" s="539"/>
      <c r="UND79" s="539"/>
      <c r="UNE79" s="539"/>
      <c r="UNF79" s="539"/>
      <c r="UNG79" s="539"/>
      <c r="UNH79" s="539"/>
      <c r="UNI79" s="539"/>
      <c r="UNJ79" s="539"/>
      <c r="UNK79" s="539"/>
      <c r="UNL79" s="539"/>
      <c r="UNM79" s="539"/>
      <c r="UNN79" s="539"/>
      <c r="UNO79" s="539"/>
      <c r="UNP79" s="539"/>
      <c r="UNQ79" s="539"/>
      <c r="UNR79" s="539"/>
      <c r="UNS79" s="539"/>
      <c r="UNT79" s="539"/>
      <c r="UNU79" s="539"/>
      <c r="UNV79" s="539"/>
      <c r="UNW79" s="539"/>
      <c r="UNX79" s="539"/>
      <c r="UNY79" s="539"/>
      <c r="UNZ79" s="539"/>
      <c r="UOA79" s="539"/>
      <c r="UOB79" s="539"/>
      <c r="UOC79" s="539"/>
      <c r="UOD79" s="539"/>
      <c r="UOE79" s="539"/>
      <c r="UOF79" s="539"/>
      <c r="UOG79" s="539"/>
      <c r="UOH79" s="539"/>
      <c r="UOI79" s="539"/>
      <c r="UOJ79" s="539"/>
      <c r="UOK79" s="539"/>
      <c r="UOL79" s="539"/>
      <c r="UOM79" s="539"/>
      <c r="UON79" s="539"/>
      <c r="UOO79" s="539"/>
      <c r="UOP79" s="539"/>
      <c r="UOQ79" s="539"/>
      <c r="UOR79" s="539"/>
      <c r="UOS79" s="539"/>
      <c r="UOT79" s="539"/>
      <c r="UOU79" s="539"/>
      <c r="UOV79" s="539"/>
      <c r="UOW79" s="539"/>
      <c r="UOX79" s="539"/>
      <c r="UOY79" s="539"/>
      <c r="UOZ79" s="539"/>
      <c r="UPA79" s="539"/>
      <c r="UPB79" s="539"/>
      <c r="UPC79" s="539"/>
      <c r="UPD79" s="539"/>
      <c r="UPE79" s="539"/>
      <c r="UPF79" s="539"/>
      <c r="UPG79" s="539"/>
      <c r="UPH79" s="539"/>
      <c r="UPI79" s="539"/>
      <c r="UPJ79" s="539"/>
      <c r="UPK79" s="539"/>
      <c r="UPL79" s="539"/>
      <c r="UPM79" s="539"/>
      <c r="UPN79" s="539"/>
      <c r="UPO79" s="539"/>
      <c r="UPP79" s="539"/>
      <c r="UPQ79" s="539"/>
      <c r="UPR79" s="539"/>
      <c r="UPS79" s="539"/>
      <c r="UPT79" s="539"/>
      <c r="UPU79" s="539"/>
      <c r="UPV79" s="539"/>
      <c r="UPW79" s="539"/>
      <c r="UPX79" s="539"/>
      <c r="UPY79" s="539"/>
      <c r="UPZ79" s="539"/>
      <c r="UQA79" s="539"/>
      <c r="UQB79" s="539"/>
      <c r="UQC79" s="539"/>
      <c r="UQD79" s="539"/>
      <c r="UQE79" s="539"/>
      <c r="UQF79" s="539"/>
      <c r="UQG79" s="539"/>
      <c r="UQH79" s="539"/>
      <c r="UQI79" s="539"/>
      <c r="UQJ79" s="539"/>
      <c r="UQK79" s="539"/>
      <c r="UQL79" s="539"/>
      <c r="UQM79" s="539"/>
      <c r="UQN79" s="539"/>
      <c r="UQO79" s="539"/>
      <c r="UQP79" s="539"/>
      <c r="UQQ79" s="539"/>
      <c r="UQR79" s="539"/>
      <c r="UQS79" s="539"/>
      <c r="UQT79" s="539"/>
      <c r="UQU79" s="539"/>
      <c r="UQV79" s="539"/>
      <c r="UQW79" s="539"/>
      <c r="UQX79" s="539"/>
      <c r="UQY79" s="539"/>
      <c r="UQZ79" s="539"/>
      <c r="URA79" s="539"/>
      <c r="URB79" s="539"/>
      <c r="URC79" s="539"/>
      <c r="URD79" s="539"/>
      <c r="URE79" s="539"/>
      <c r="URF79" s="539"/>
      <c r="URG79" s="539"/>
      <c r="URH79" s="539"/>
      <c r="URI79" s="539"/>
      <c r="URJ79" s="539"/>
      <c r="URK79" s="539"/>
      <c r="URL79" s="539"/>
      <c r="URM79" s="539"/>
      <c r="URN79" s="539"/>
      <c r="URO79" s="539"/>
      <c r="URP79" s="539"/>
      <c r="URQ79" s="539"/>
      <c r="URR79" s="539"/>
      <c r="URS79" s="539"/>
      <c r="URT79" s="539"/>
      <c r="URU79" s="539"/>
      <c r="URV79" s="539"/>
      <c r="URW79" s="539"/>
      <c r="URX79" s="539"/>
      <c r="URY79" s="539"/>
      <c r="URZ79" s="539"/>
      <c r="USA79" s="539"/>
      <c r="USB79" s="539"/>
      <c r="USC79" s="539"/>
      <c r="USD79" s="539"/>
      <c r="USE79" s="539"/>
      <c r="USF79" s="539"/>
      <c r="USG79" s="539"/>
      <c r="USH79" s="539"/>
      <c r="USI79" s="539"/>
      <c r="USJ79" s="539"/>
      <c r="USK79" s="539"/>
      <c r="USL79" s="539"/>
      <c r="USM79" s="539"/>
      <c r="USN79" s="539"/>
      <c r="USO79" s="539"/>
      <c r="USP79" s="539"/>
      <c r="USQ79" s="539"/>
      <c r="USR79" s="539"/>
      <c r="USS79" s="539"/>
      <c r="UST79" s="539"/>
      <c r="USU79" s="539"/>
      <c r="USV79" s="539"/>
      <c r="USW79" s="539"/>
      <c r="USX79" s="539"/>
      <c r="USY79" s="539"/>
      <c r="USZ79" s="539"/>
      <c r="UTA79" s="539"/>
      <c r="UTB79" s="539"/>
      <c r="UTC79" s="539"/>
      <c r="UTD79" s="539"/>
      <c r="UTE79" s="539"/>
      <c r="UTF79" s="539"/>
      <c r="UTG79" s="539"/>
      <c r="UTH79" s="539"/>
      <c r="UTI79" s="539"/>
      <c r="UTJ79" s="539"/>
      <c r="UTK79" s="539"/>
      <c r="UTL79" s="539"/>
      <c r="UTM79" s="539"/>
      <c r="UTN79" s="539"/>
      <c r="UTO79" s="539"/>
      <c r="UTP79" s="539"/>
      <c r="UTQ79" s="539"/>
      <c r="UTR79" s="539"/>
      <c r="UTS79" s="539"/>
      <c r="UTT79" s="539"/>
      <c r="UTU79" s="539"/>
      <c r="UTV79" s="539"/>
      <c r="UTW79" s="539"/>
      <c r="UTX79" s="539"/>
      <c r="UTY79" s="539"/>
      <c r="UTZ79" s="539"/>
      <c r="UUA79" s="539"/>
      <c r="UUB79" s="539"/>
      <c r="UUC79" s="539"/>
      <c r="UUD79" s="539"/>
      <c r="UUE79" s="539"/>
      <c r="UUF79" s="539"/>
      <c r="UUG79" s="539"/>
      <c r="UUH79" s="539"/>
      <c r="UUI79" s="539"/>
      <c r="UUJ79" s="539"/>
      <c r="UUK79" s="539"/>
      <c r="UUL79" s="539"/>
      <c r="UUM79" s="539"/>
      <c r="UUN79" s="539"/>
      <c r="UUO79" s="539"/>
      <c r="UUP79" s="539"/>
      <c r="UUQ79" s="539"/>
      <c r="UUR79" s="539"/>
      <c r="UUS79" s="539"/>
      <c r="UUT79" s="539"/>
      <c r="UUU79" s="539"/>
      <c r="UUV79" s="539"/>
      <c r="UUW79" s="539"/>
      <c r="UUX79" s="539"/>
      <c r="UUY79" s="539"/>
      <c r="UUZ79" s="539"/>
      <c r="UVA79" s="539"/>
      <c r="UVB79" s="539"/>
      <c r="UVC79" s="539"/>
      <c r="UVD79" s="539"/>
      <c r="UVE79" s="539"/>
      <c r="UVF79" s="539"/>
      <c r="UVG79" s="539"/>
      <c r="UVH79" s="539"/>
      <c r="UVI79" s="539"/>
      <c r="UVJ79" s="539"/>
      <c r="UVK79" s="539"/>
      <c r="UVL79" s="539"/>
      <c r="UVM79" s="539"/>
      <c r="UVN79" s="539"/>
      <c r="UVO79" s="539"/>
      <c r="UVP79" s="539"/>
      <c r="UVQ79" s="539"/>
      <c r="UVR79" s="539"/>
      <c r="UVS79" s="539"/>
      <c r="UVT79" s="539"/>
      <c r="UVU79" s="539"/>
      <c r="UVV79" s="539"/>
      <c r="UVW79" s="539"/>
      <c r="UVX79" s="539"/>
      <c r="UVY79" s="539"/>
      <c r="UVZ79" s="539"/>
      <c r="UWA79" s="539"/>
      <c r="UWB79" s="539"/>
      <c r="UWC79" s="539"/>
      <c r="UWD79" s="539"/>
      <c r="UWE79" s="539"/>
      <c r="UWF79" s="539"/>
      <c r="UWG79" s="539"/>
      <c r="UWH79" s="539"/>
      <c r="UWI79" s="539"/>
      <c r="UWJ79" s="539"/>
      <c r="UWK79" s="539"/>
      <c r="UWL79" s="539"/>
      <c r="UWM79" s="539"/>
      <c r="UWN79" s="539"/>
      <c r="UWO79" s="539"/>
      <c r="UWP79" s="539"/>
      <c r="UWQ79" s="539"/>
      <c r="UWR79" s="539"/>
      <c r="UWS79" s="539"/>
      <c r="UWT79" s="539"/>
      <c r="UWU79" s="539"/>
      <c r="UWV79" s="539"/>
      <c r="UWW79" s="539"/>
      <c r="UWX79" s="539"/>
      <c r="UWY79" s="539"/>
      <c r="UWZ79" s="539"/>
      <c r="UXA79" s="539"/>
      <c r="UXB79" s="539"/>
      <c r="UXC79" s="539"/>
      <c r="UXD79" s="539"/>
      <c r="UXE79" s="539"/>
      <c r="UXF79" s="539"/>
      <c r="UXG79" s="539"/>
      <c r="UXH79" s="539"/>
      <c r="UXI79" s="539"/>
      <c r="UXJ79" s="539"/>
      <c r="UXK79" s="539"/>
      <c r="UXL79" s="539"/>
      <c r="UXM79" s="539"/>
      <c r="UXN79" s="539"/>
      <c r="UXO79" s="539"/>
      <c r="UXP79" s="539"/>
      <c r="UXQ79" s="539"/>
      <c r="UXR79" s="539"/>
      <c r="UXS79" s="539"/>
      <c r="UXT79" s="539"/>
      <c r="UXU79" s="539"/>
      <c r="UXV79" s="539"/>
      <c r="UXW79" s="539"/>
      <c r="UXX79" s="539"/>
      <c r="UXY79" s="539"/>
      <c r="UXZ79" s="539"/>
      <c r="UYA79" s="539"/>
      <c r="UYB79" s="539"/>
      <c r="UYC79" s="539"/>
      <c r="UYD79" s="539"/>
      <c r="UYE79" s="539"/>
      <c r="UYF79" s="539"/>
      <c r="UYG79" s="539"/>
      <c r="UYH79" s="539"/>
      <c r="UYI79" s="539"/>
      <c r="UYJ79" s="539"/>
      <c r="UYK79" s="539"/>
      <c r="UYL79" s="539"/>
      <c r="UYM79" s="539"/>
      <c r="UYN79" s="539"/>
      <c r="UYO79" s="539"/>
      <c r="UYP79" s="539"/>
      <c r="UYQ79" s="539"/>
      <c r="UYR79" s="539"/>
      <c r="UYS79" s="539"/>
      <c r="UYT79" s="539"/>
      <c r="UYU79" s="539"/>
      <c r="UYV79" s="539"/>
      <c r="UYW79" s="539"/>
      <c r="UYX79" s="539"/>
      <c r="UYY79" s="539"/>
      <c r="UYZ79" s="539"/>
      <c r="UZA79" s="539"/>
      <c r="UZB79" s="539"/>
      <c r="UZC79" s="539"/>
      <c r="UZD79" s="539"/>
      <c r="UZE79" s="539"/>
      <c r="UZF79" s="539"/>
      <c r="UZG79" s="539"/>
      <c r="UZH79" s="539"/>
      <c r="UZI79" s="539"/>
      <c r="UZJ79" s="539"/>
      <c r="UZK79" s="539"/>
      <c r="UZL79" s="539"/>
      <c r="UZM79" s="539"/>
      <c r="UZN79" s="539"/>
      <c r="UZO79" s="539"/>
      <c r="UZP79" s="539"/>
      <c r="UZQ79" s="539"/>
      <c r="UZR79" s="539"/>
      <c r="UZS79" s="539"/>
      <c r="UZT79" s="539"/>
      <c r="UZU79" s="539"/>
      <c r="UZV79" s="539"/>
      <c r="UZW79" s="539"/>
      <c r="UZX79" s="539"/>
      <c r="UZY79" s="539"/>
      <c r="UZZ79" s="539"/>
      <c r="VAA79" s="539"/>
      <c r="VAB79" s="539"/>
      <c r="VAC79" s="539"/>
      <c r="VAD79" s="539"/>
      <c r="VAE79" s="539"/>
      <c r="VAF79" s="539"/>
      <c r="VAG79" s="539"/>
      <c r="VAH79" s="539"/>
      <c r="VAI79" s="539"/>
      <c r="VAJ79" s="539"/>
      <c r="VAK79" s="539"/>
      <c r="VAL79" s="539"/>
      <c r="VAM79" s="539"/>
      <c r="VAN79" s="539"/>
      <c r="VAO79" s="539"/>
      <c r="VAP79" s="539"/>
      <c r="VAQ79" s="539"/>
      <c r="VAR79" s="539"/>
      <c r="VAS79" s="539"/>
      <c r="VAT79" s="539"/>
      <c r="VAU79" s="539"/>
      <c r="VAV79" s="539"/>
      <c r="VAW79" s="539"/>
      <c r="VAX79" s="539"/>
      <c r="VAY79" s="539"/>
      <c r="VAZ79" s="539"/>
      <c r="VBA79" s="539"/>
      <c r="VBB79" s="539"/>
      <c r="VBC79" s="539"/>
      <c r="VBD79" s="539"/>
      <c r="VBE79" s="539"/>
      <c r="VBF79" s="539"/>
      <c r="VBG79" s="539"/>
      <c r="VBH79" s="539"/>
      <c r="VBI79" s="539"/>
      <c r="VBJ79" s="539"/>
      <c r="VBK79" s="539"/>
      <c r="VBL79" s="539"/>
      <c r="VBM79" s="539"/>
      <c r="VBN79" s="539"/>
      <c r="VBO79" s="539"/>
      <c r="VBP79" s="539"/>
      <c r="VBQ79" s="539"/>
      <c r="VBR79" s="539"/>
      <c r="VBS79" s="539"/>
      <c r="VBT79" s="539"/>
      <c r="VBU79" s="539"/>
      <c r="VBV79" s="539"/>
      <c r="VBW79" s="539"/>
      <c r="VBX79" s="539"/>
      <c r="VBY79" s="539"/>
      <c r="VBZ79" s="539"/>
      <c r="VCA79" s="539"/>
      <c r="VCB79" s="539"/>
      <c r="VCC79" s="539"/>
      <c r="VCD79" s="539"/>
      <c r="VCE79" s="539"/>
      <c r="VCF79" s="539"/>
      <c r="VCG79" s="539"/>
      <c r="VCH79" s="539"/>
      <c r="VCI79" s="539"/>
      <c r="VCJ79" s="539"/>
      <c r="VCK79" s="539"/>
      <c r="VCL79" s="539"/>
      <c r="VCM79" s="539"/>
      <c r="VCN79" s="539"/>
      <c r="VCO79" s="539"/>
      <c r="VCP79" s="539"/>
      <c r="VCQ79" s="539"/>
      <c r="VCR79" s="539"/>
      <c r="VCS79" s="539"/>
      <c r="VCT79" s="539"/>
      <c r="VCU79" s="539"/>
      <c r="VCV79" s="539"/>
      <c r="VCW79" s="539"/>
      <c r="VCX79" s="539"/>
      <c r="VCY79" s="539"/>
      <c r="VCZ79" s="539"/>
      <c r="VDA79" s="539"/>
      <c r="VDB79" s="539"/>
      <c r="VDC79" s="539"/>
      <c r="VDD79" s="539"/>
      <c r="VDE79" s="539"/>
      <c r="VDF79" s="539"/>
      <c r="VDG79" s="539"/>
      <c r="VDH79" s="539"/>
      <c r="VDI79" s="539"/>
      <c r="VDJ79" s="539"/>
      <c r="VDK79" s="539"/>
      <c r="VDL79" s="539"/>
      <c r="VDM79" s="539"/>
      <c r="VDN79" s="539"/>
      <c r="VDO79" s="539"/>
      <c r="VDP79" s="539"/>
      <c r="VDQ79" s="539"/>
      <c r="VDR79" s="539"/>
      <c r="VDS79" s="539"/>
      <c r="VDT79" s="539"/>
      <c r="VDU79" s="539"/>
      <c r="VDV79" s="539"/>
      <c r="VDW79" s="539"/>
      <c r="VDX79" s="539"/>
      <c r="VDY79" s="539"/>
      <c r="VDZ79" s="539"/>
      <c r="VEA79" s="539"/>
      <c r="VEB79" s="539"/>
      <c r="VEC79" s="539"/>
      <c r="VED79" s="539"/>
      <c r="VEE79" s="539"/>
      <c r="VEF79" s="539"/>
      <c r="VEG79" s="539"/>
      <c r="VEH79" s="539"/>
      <c r="VEI79" s="539"/>
      <c r="VEJ79" s="539"/>
      <c r="VEK79" s="539"/>
      <c r="VEL79" s="539"/>
      <c r="VEM79" s="539"/>
      <c r="VEN79" s="539"/>
      <c r="VEO79" s="539"/>
      <c r="VEP79" s="539"/>
      <c r="VEQ79" s="539"/>
      <c r="VER79" s="539"/>
      <c r="VES79" s="539"/>
      <c r="VET79" s="539"/>
      <c r="VEU79" s="539"/>
      <c r="VEV79" s="539"/>
      <c r="VEW79" s="539"/>
      <c r="VEX79" s="539"/>
      <c r="VEY79" s="539"/>
      <c r="VEZ79" s="539"/>
      <c r="VFA79" s="539"/>
      <c r="VFB79" s="539"/>
      <c r="VFC79" s="539"/>
      <c r="VFD79" s="539"/>
      <c r="VFE79" s="539"/>
      <c r="VFF79" s="539"/>
      <c r="VFG79" s="539"/>
      <c r="VFH79" s="539"/>
      <c r="VFI79" s="539"/>
      <c r="VFJ79" s="539"/>
      <c r="VFK79" s="539"/>
      <c r="VFL79" s="539"/>
      <c r="VFM79" s="539"/>
      <c r="VFN79" s="539"/>
      <c r="VFO79" s="539"/>
      <c r="VFP79" s="539"/>
      <c r="VFQ79" s="539"/>
      <c r="VFR79" s="539"/>
      <c r="VFS79" s="539"/>
      <c r="VFT79" s="539"/>
      <c r="VFU79" s="539"/>
      <c r="VFV79" s="539"/>
      <c r="VFW79" s="539"/>
      <c r="VFX79" s="539"/>
      <c r="VFY79" s="539"/>
      <c r="VFZ79" s="539"/>
      <c r="VGA79" s="539"/>
      <c r="VGB79" s="539"/>
      <c r="VGC79" s="539"/>
      <c r="VGD79" s="539"/>
      <c r="VGE79" s="539"/>
      <c r="VGF79" s="539"/>
      <c r="VGG79" s="539"/>
      <c r="VGH79" s="539"/>
      <c r="VGI79" s="539"/>
      <c r="VGJ79" s="539"/>
      <c r="VGK79" s="539"/>
      <c r="VGL79" s="539"/>
      <c r="VGM79" s="539"/>
      <c r="VGN79" s="539"/>
      <c r="VGO79" s="539"/>
      <c r="VGP79" s="539"/>
      <c r="VGQ79" s="539"/>
      <c r="VGR79" s="539"/>
      <c r="VGS79" s="539"/>
      <c r="VGT79" s="539"/>
      <c r="VGU79" s="539"/>
      <c r="VGV79" s="539"/>
      <c r="VGW79" s="539"/>
      <c r="VGX79" s="539"/>
      <c r="VGY79" s="539"/>
      <c r="VGZ79" s="539"/>
      <c r="VHA79" s="539"/>
      <c r="VHB79" s="539"/>
      <c r="VHC79" s="539"/>
      <c r="VHD79" s="539"/>
      <c r="VHE79" s="539"/>
      <c r="VHF79" s="539"/>
      <c r="VHG79" s="539"/>
      <c r="VHH79" s="539"/>
      <c r="VHI79" s="539"/>
      <c r="VHJ79" s="539"/>
      <c r="VHK79" s="539"/>
      <c r="VHL79" s="539"/>
      <c r="VHM79" s="539"/>
      <c r="VHN79" s="539"/>
      <c r="VHO79" s="539"/>
      <c r="VHP79" s="539"/>
      <c r="VHQ79" s="539"/>
      <c r="VHR79" s="539"/>
      <c r="VHS79" s="539"/>
      <c r="VHT79" s="539"/>
      <c r="VHU79" s="539"/>
      <c r="VHV79" s="539"/>
      <c r="VHW79" s="539"/>
      <c r="VHX79" s="539"/>
      <c r="VHY79" s="539"/>
      <c r="VHZ79" s="539"/>
      <c r="VIA79" s="539"/>
      <c r="VIB79" s="539"/>
      <c r="VIC79" s="539"/>
      <c r="VID79" s="539"/>
      <c r="VIE79" s="539"/>
      <c r="VIF79" s="539"/>
      <c r="VIG79" s="539"/>
      <c r="VIH79" s="539"/>
      <c r="VII79" s="539"/>
      <c r="VIJ79" s="539"/>
      <c r="VIK79" s="539"/>
      <c r="VIL79" s="539"/>
      <c r="VIM79" s="539"/>
      <c r="VIN79" s="539"/>
      <c r="VIO79" s="539"/>
      <c r="VIP79" s="539"/>
      <c r="VIQ79" s="539"/>
      <c r="VIR79" s="539"/>
      <c r="VIS79" s="539"/>
      <c r="VIT79" s="539"/>
      <c r="VIU79" s="539"/>
      <c r="VIV79" s="539"/>
      <c r="VIW79" s="539"/>
      <c r="VIX79" s="539"/>
      <c r="VIY79" s="539"/>
      <c r="VIZ79" s="539"/>
      <c r="VJA79" s="539"/>
      <c r="VJB79" s="539"/>
      <c r="VJC79" s="539"/>
      <c r="VJD79" s="539"/>
      <c r="VJE79" s="539"/>
      <c r="VJF79" s="539"/>
      <c r="VJG79" s="539"/>
      <c r="VJH79" s="539"/>
      <c r="VJI79" s="539"/>
      <c r="VJJ79" s="539"/>
      <c r="VJK79" s="539"/>
      <c r="VJL79" s="539"/>
      <c r="VJM79" s="539"/>
      <c r="VJN79" s="539"/>
      <c r="VJO79" s="539"/>
      <c r="VJP79" s="539"/>
      <c r="VJQ79" s="539"/>
      <c r="VJR79" s="539"/>
      <c r="VJS79" s="539"/>
      <c r="VJT79" s="539"/>
      <c r="VJU79" s="539"/>
      <c r="VJV79" s="539"/>
      <c r="VJW79" s="539"/>
      <c r="VJX79" s="539"/>
      <c r="VJY79" s="539"/>
      <c r="VJZ79" s="539"/>
      <c r="VKA79" s="539"/>
      <c r="VKB79" s="539"/>
      <c r="VKC79" s="539"/>
      <c r="VKD79" s="539"/>
      <c r="VKE79" s="539"/>
      <c r="VKF79" s="539"/>
      <c r="VKG79" s="539"/>
      <c r="VKH79" s="539"/>
      <c r="VKI79" s="539"/>
      <c r="VKJ79" s="539"/>
      <c r="VKK79" s="539"/>
      <c r="VKL79" s="539"/>
      <c r="VKM79" s="539"/>
      <c r="VKN79" s="539"/>
      <c r="VKO79" s="539"/>
      <c r="VKP79" s="539"/>
      <c r="VKQ79" s="539"/>
      <c r="VKR79" s="539"/>
      <c r="VKS79" s="539"/>
      <c r="VKT79" s="539"/>
      <c r="VKU79" s="539"/>
      <c r="VKV79" s="539"/>
      <c r="VKW79" s="539"/>
      <c r="VKX79" s="539"/>
      <c r="VKY79" s="539"/>
      <c r="VKZ79" s="539"/>
      <c r="VLA79" s="539"/>
      <c r="VLB79" s="539"/>
      <c r="VLC79" s="539"/>
      <c r="VLD79" s="539"/>
      <c r="VLE79" s="539"/>
      <c r="VLF79" s="539"/>
      <c r="VLG79" s="539"/>
      <c r="VLH79" s="539"/>
      <c r="VLI79" s="539"/>
      <c r="VLJ79" s="539"/>
      <c r="VLK79" s="539"/>
      <c r="VLL79" s="539"/>
      <c r="VLM79" s="539"/>
      <c r="VLN79" s="539"/>
      <c r="VLO79" s="539"/>
      <c r="VLP79" s="539"/>
      <c r="VLQ79" s="539"/>
      <c r="VLR79" s="539"/>
      <c r="VLS79" s="539"/>
      <c r="VLT79" s="539"/>
      <c r="VLU79" s="539"/>
      <c r="VLV79" s="539"/>
      <c r="VLW79" s="539"/>
      <c r="VLX79" s="539"/>
      <c r="VLY79" s="539"/>
      <c r="VLZ79" s="539"/>
      <c r="VMA79" s="539"/>
      <c r="VMB79" s="539"/>
      <c r="VMC79" s="539"/>
      <c r="VMD79" s="539"/>
      <c r="VME79" s="539"/>
      <c r="VMF79" s="539"/>
      <c r="VMG79" s="539"/>
      <c r="VMH79" s="539"/>
      <c r="VMI79" s="539"/>
      <c r="VMJ79" s="539"/>
      <c r="VMK79" s="539"/>
      <c r="VML79" s="539"/>
      <c r="VMM79" s="539"/>
      <c r="VMN79" s="539"/>
      <c r="VMO79" s="539"/>
      <c r="VMP79" s="539"/>
      <c r="VMQ79" s="539"/>
      <c r="VMR79" s="539"/>
      <c r="VMS79" s="539"/>
      <c r="VMT79" s="539"/>
      <c r="VMU79" s="539"/>
      <c r="VMV79" s="539"/>
      <c r="VMW79" s="539"/>
      <c r="VMX79" s="539"/>
      <c r="VMY79" s="539"/>
      <c r="VMZ79" s="539"/>
      <c r="VNA79" s="539"/>
      <c r="VNB79" s="539"/>
      <c r="VNC79" s="539"/>
      <c r="VND79" s="539"/>
      <c r="VNE79" s="539"/>
      <c r="VNF79" s="539"/>
      <c r="VNG79" s="539"/>
      <c r="VNH79" s="539"/>
      <c r="VNI79" s="539"/>
      <c r="VNJ79" s="539"/>
      <c r="VNK79" s="539"/>
      <c r="VNL79" s="539"/>
      <c r="VNM79" s="539"/>
      <c r="VNN79" s="539"/>
      <c r="VNO79" s="539"/>
      <c r="VNP79" s="539"/>
      <c r="VNQ79" s="539"/>
      <c r="VNR79" s="539"/>
      <c r="VNS79" s="539"/>
      <c r="VNT79" s="539"/>
      <c r="VNU79" s="539"/>
      <c r="VNV79" s="539"/>
      <c r="VNW79" s="539"/>
      <c r="VNX79" s="539"/>
      <c r="VNY79" s="539"/>
      <c r="VNZ79" s="539"/>
      <c r="VOA79" s="539"/>
      <c r="VOB79" s="539"/>
      <c r="VOC79" s="539"/>
      <c r="VOD79" s="539"/>
      <c r="VOE79" s="539"/>
      <c r="VOF79" s="539"/>
      <c r="VOG79" s="539"/>
      <c r="VOH79" s="539"/>
      <c r="VOI79" s="539"/>
      <c r="VOJ79" s="539"/>
      <c r="VOK79" s="539"/>
      <c r="VOL79" s="539"/>
      <c r="VOM79" s="539"/>
      <c r="VON79" s="539"/>
      <c r="VOO79" s="539"/>
      <c r="VOP79" s="539"/>
      <c r="VOQ79" s="539"/>
      <c r="VOR79" s="539"/>
      <c r="VOS79" s="539"/>
      <c r="VOT79" s="539"/>
      <c r="VOU79" s="539"/>
      <c r="VOV79" s="539"/>
      <c r="VOW79" s="539"/>
      <c r="VOX79" s="539"/>
      <c r="VOY79" s="539"/>
      <c r="VOZ79" s="539"/>
      <c r="VPA79" s="539"/>
      <c r="VPB79" s="539"/>
      <c r="VPC79" s="539"/>
      <c r="VPD79" s="539"/>
      <c r="VPE79" s="539"/>
      <c r="VPF79" s="539"/>
      <c r="VPG79" s="539"/>
      <c r="VPH79" s="539"/>
      <c r="VPI79" s="539"/>
      <c r="VPJ79" s="539"/>
      <c r="VPK79" s="539"/>
      <c r="VPL79" s="539"/>
      <c r="VPM79" s="539"/>
      <c r="VPN79" s="539"/>
      <c r="VPO79" s="539"/>
      <c r="VPP79" s="539"/>
      <c r="VPQ79" s="539"/>
      <c r="VPR79" s="539"/>
      <c r="VPS79" s="539"/>
      <c r="VPT79" s="539"/>
      <c r="VPU79" s="539"/>
      <c r="VPV79" s="539"/>
      <c r="VPW79" s="539"/>
      <c r="VPX79" s="539"/>
      <c r="VPY79" s="539"/>
      <c r="VPZ79" s="539"/>
      <c r="VQA79" s="539"/>
      <c r="VQB79" s="539"/>
      <c r="VQC79" s="539"/>
      <c r="VQD79" s="539"/>
      <c r="VQE79" s="539"/>
      <c r="VQF79" s="539"/>
      <c r="VQG79" s="539"/>
      <c r="VQH79" s="539"/>
      <c r="VQI79" s="539"/>
      <c r="VQJ79" s="539"/>
      <c r="VQK79" s="539"/>
      <c r="VQL79" s="539"/>
      <c r="VQM79" s="539"/>
      <c r="VQN79" s="539"/>
      <c r="VQO79" s="539"/>
      <c r="VQP79" s="539"/>
      <c r="VQQ79" s="539"/>
      <c r="VQR79" s="539"/>
      <c r="VQS79" s="539"/>
      <c r="VQT79" s="539"/>
      <c r="VQU79" s="539"/>
      <c r="VQV79" s="539"/>
      <c r="VQW79" s="539"/>
      <c r="VQX79" s="539"/>
      <c r="VQY79" s="539"/>
      <c r="VQZ79" s="539"/>
      <c r="VRA79" s="539"/>
      <c r="VRB79" s="539"/>
      <c r="VRC79" s="539"/>
      <c r="VRD79" s="539"/>
      <c r="VRE79" s="539"/>
      <c r="VRF79" s="539"/>
      <c r="VRG79" s="539"/>
      <c r="VRH79" s="539"/>
      <c r="VRI79" s="539"/>
      <c r="VRJ79" s="539"/>
      <c r="VRK79" s="539"/>
      <c r="VRL79" s="539"/>
      <c r="VRM79" s="539"/>
      <c r="VRN79" s="539"/>
      <c r="VRO79" s="539"/>
      <c r="VRP79" s="539"/>
      <c r="VRQ79" s="539"/>
      <c r="VRR79" s="539"/>
      <c r="VRS79" s="539"/>
      <c r="VRT79" s="539"/>
      <c r="VRU79" s="539"/>
      <c r="VRV79" s="539"/>
      <c r="VRW79" s="539"/>
      <c r="VRX79" s="539"/>
      <c r="VRY79" s="539"/>
      <c r="VRZ79" s="539"/>
      <c r="VSA79" s="539"/>
      <c r="VSB79" s="539"/>
      <c r="VSC79" s="539"/>
      <c r="VSD79" s="539"/>
      <c r="VSE79" s="539"/>
      <c r="VSF79" s="539"/>
      <c r="VSG79" s="539"/>
      <c r="VSH79" s="539"/>
      <c r="VSI79" s="539"/>
      <c r="VSJ79" s="539"/>
      <c r="VSK79" s="539"/>
      <c r="VSL79" s="539"/>
      <c r="VSM79" s="539"/>
      <c r="VSN79" s="539"/>
      <c r="VSO79" s="539"/>
      <c r="VSP79" s="539"/>
      <c r="VSQ79" s="539"/>
      <c r="VSR79" s="539"/>
      <c r="VSS79" s="539"/>
      <c r="VST79" s="539"/>
      <c r="VSU79" s="539"/>
      <c r="VSV79" s="539"/>
      <c r="VSW79" s="539"/>
      <c r="VSX79" s="539"/>
      <c r="VSY79" s="539"/>
      <c r="VSZ79" s="539"/>
      <c r="VTA79" s="539"/>
      <c r="VTB79" s="539"/>
      <c r="VTC79" s="539"/>
      <c r="VTD79" s="539"/>
      <c r="VTE79" s="539"/>
      <c r="VTF79" s="539"/>
      <c r="VTG79" s="539"/>
      <c r="VTH79" s="539"/>
      <c r="VTI79" s="539"/>
      <c r="VTJ79" s="539"/>
      <c r="VTK79" s="539"/>
      <c r="VTL79" s="539"/>
      <c r="VTM79" s="539"/>
      <c r="VTN79" s="539"/>
      <c r="VTO79" s="539"/>
      <c r="VTP79" s="539"/>
      <c r="VTQ79" s="539"/>
      <c r="VTR79" s="539"/>
      <c r="VTS79" s="539"/>
      <c r="VTT79" s="539"/>
      <c r="VTU79" s="539"/>
      <c r="VTV79" s="539"/>
      <c r="VTW79" s="539"/>
      <c r="VTX79" s="539"/>
      <c r="VTY79" s="539"/>
      <c r="VTZ79" s="539"/>
      <c r="VUA79" s="539"/>
      <c r="VUB79" s="539"/>
      <c r="VUC79" s="539"/>
      <c r="VUD79" s="539"/>
      <c r="VUE79" s="539"/>
      <c r="VUF79" s="539"/>
      <c r="VUG79" s="539"/>
      <c r="VUH79" s="539"/>
      <c r="VUI79" s="539"/>
      <c r="VUJ79" s="539"/>
      <c r="VUK79" s="539"/>
      <c r="VUL79" s="539"/>
      <c r="VUM79" s="539"/>
      <c r="VUN79" s="539"/>
      <c r="VUO79" s="539"/>
      <c r="VUP79" s="539"/>
      <c r="VUQ79" s="539"/>
      <c r="VUR79" s="539"/>
      <c r="VUS79" s="539"/>
      <c r="VUT79" s="539"/>
      <c r="VUU79" s="539"/>
      <c r="VUV79" s="539"/>
      <c r="VUW79" s="539"/>
      <c r="VUX79" s="539"/>
      <c r="VUY79" s="539"/>
      <c r="VUZ79" s="539"/>
      <c r="VVA79" s="539"/>
      <c r="VVB79" s="539"/>
      <c r="VVC79" s="539"/>
      <c r="VVD79" s="539"/>
      <c r="VVE79" s="539"/>
      <c r="VVF79" s="539"/>
      <c r="VVG79" s="539"/>
      <c r="VVH79" s="539"/>
      <c r="VVI79" s="539"/>
      <c r="VVJ79" s="539"/>
      <c r="VVK79" s="539"/>
      <c r="VVL79" s="539"/>
      <c r="VVM79" s="539"/>
      <c r="VVN79" s="539"/>
      <c r="VVO79" s="539"/>
      <c r="VVP79" s="539"/>
      <c r="VVQ79" s="539"/>
      <c r="VVR79" s="539"/>
      <c r="VVS79" s="539"/>
      <c r="VVT79" s="539"/>
      <c r="VVU79" s="539"/>
      <c r="VVV79" s="539"/>
      <c r="VVW79" s="539"/>
      <c r="VVX79" s="539"/>
      <c r="VVY79" s="539"/>
      <c r="VVZ79" s="539"/>
      <c r="VWA79" s="539"/>
      <c r="VWB79" s="539"/>
      <c r="VWC79" s="539"/>
      <c r="VWD79" s="539"/>
      <c r="VWE79" s="539"/>
      <c r="VWF79" s="539"/>
      <c r="VWG79" s="539"/>
      <c r="VWH79" s="539"/>
      <c r="VWI79" s="539"/>
      <c r="VWJ79" s="539"/>
      <c r="VWK79" s="539"/>
      <c r="VWL79" s="539"/>
      <c r="VWM79" s="539"/>
      <c r="VWN79" s="539"/>
      <c r="VWO79" s="539"/>
      <c r="VWP79" s="539"/>
      <c r="VWQ79" s="539"/>
      <c r="VWR79" s="539"/>
      <c r="VWS79" s="539"/>
      <c r="VWT79" s="539"/>
      <c r="VWU79" s="539"/>
      <c r="VWV79" s="539"/>
      <c r="VWW79" s="539"/>
      <c r="VWX79" s="539"/>
      <c r="VWY79" s="539"/>
      <c r="VWZ79" s="539"/>
      <c r="VXA79" s="539"/>
      <c r="VXB79" s="539"/>
      <c r="VXC79" s="539"/>
      <c r="VXD79" s="539"/>
      <c r="VXE79" s="539"/>
      <c r="VXF79" s="539"/>
      <c r="VXG79" s="539"/>
      <c r="VXH79" s="539"/>
      <c r="VXI79" s="539"/>
      <c r="VXJ79" s="539"/>
      <c r="VXK79" s="539"/>
      <c r="VXL79" s="539"/>
      <c r="VXM79" s="539"/>
      <c r="VXN79" s="539"/>
      <c r="VXO79" s="539"/>
      <c r="VXP79" s="539"/>
      <c r="VXQ79" s="539"/>
      <c r="VXR79" s="539"/>
      <c r="VXS79" s="539"/>
      <c r="VXT79" s="539"/>
      <c r="VXU79" s="539"/>
      <c r="VXV79" s="539"/>
      <c r="VXW79" s="539"/>
      <c r="VXX79" s="539"/>
      <c r="VXY79" s="539"/>
      <c r="VXZ79" s="539"/>
      <c r="VYA79" s="539"/>
      <c r="VYB79" s="539"/>
      <c r="VYC79" s="539"/>
      <c r="VYD79" s="539"/>
      <c r="VYE79" s="539"/>
      <c r="VYF79" s="539"/>
      <c r="VYG79" s="539"/>
      <c r="VYH79" s="539"/>
      <c r="VYI79" s="539"/>
      <c r="VYJ79" s="539"/>
      <c r="VYK79" s="539"/>
      <c r="VYL79" s="539"/>
      <c r="VYM79" s="539"/>
      <c r="VYN79" s="539"/>
      <c r="VYO79" s="539"/>
      <c r="VYP79" s="539"/>
      <c r="VYQ79" s="539"/>
      <c r="VYR79" s="539"/>
      <c r="VYS79" s="539"/>
      <c r="VYT79" s="539"/>
      <c r="VYU79" s="539"/>
      <c r="VYV79" s="539"/>
      <c r="VYW79" s="539"/>
      <c r="VYX79" s="539"/>
      <c r="VYY79" s="539"/>
      <c r="VYZ79" s="539"/>
      <c r="VZA79" s="539"/>
      <c r="VZB79" s="539"/>
      <c r="VZC79" s="539"/>
      <c r="VZD79" s="539"/>
      <c r="VZE79" s="539"/>
      <c r="VZF79" s="539"/>
      <c r="VZG79" s="539"/>
      <c r="VZH79" s="539"/>
      <c r="VZI79" s="539"/>
      <c r="VZJ79" s="539"/>
      <c r="VZK79" s="539"/>
      <c r="VZL79" s="539"/>
      <c r="VZM79" s="539"/>
      <c r="VZN79" s="539"/>
      <c r="VZO79" s="539"/>
      <c r="VZP79" s="539"/>
      <c r="VZQ79" s="539"/>
      <c r="VZR79" s="539"/>
      <c r="VZS79" s="539"/>
      <c r="VZT79" s="539"/>
      <c r="VZU79" s="539"/>
      <c r="VZV79" s="539"/>
      <c r="VZW79" s="539"/>
      <c r="VZX79" s="539"/>
      <c r="VZY79" s="539"/>
      <c r="VZZ79" s="539"/>
      <c r="WAA79" s="539"/>
      <c r="WAB79" s="539"/>
      <c r="WAC79" s="539"/>
      <c r="WAD79" s="539"/>
      <c r="WAE79" s="539"/>
      <c r="WAF79" s="539"/>
      <c r="WAG79" s="539"/>
      <c r="WAH79" s="539"/>
      <c r="WAI79" s="539"/>
      <c r="WAJ79" s="539"/>
      <c r="WAK79" s="539"/>
      <c r="WAL79" s="539"/>
      <c r="WAM79" s="539"/>
      <c r="WAN79" s="539"/>
      <c r="WAO79" s="539"/>
      <c r="WAP79" s="539"/>
      <c r="WAQ79" s="539"/>
      <c r="WAR79" s="539"/>
      <c r="WAS79" s="539"/>
      <c r="WAT79" s="539"/>
      <c r="WAU79" s="539"/>
      <c r="WAV79" s="539"/>
      <c r="WAW79" s="539"/>
      <c r="WAX79" s="539"/>
      <c r="WAY79" s="539"/>
      <c r="WAZ79" s="539"/>
      <c r="WBA79" s="539"/>
      <c r="WBB79" s="539"/>
      <c r="WBC79" s="539"/>
      <c r="WBD79" s="539"/>
      <c r="WBE79" s="539"/>
      <c r="WBF79" s="539"/>
      <c r="WBG79" s="539"/>
      <c r="WBH79" s="539"/>
      <c r="WBI79" s="539"/>
      <c r="WBJ79" s="539"/>
      <c r="WBK79" s="539"/>
      <c r="WBL79" s="539"/>
      <c r="WBM79" s="539"/>
      <c r="WBN79" s="539"/>
      <c r="WBO79" s="539"/>
      <c r="WBP79" s="539"/>
      <c r="WBQ79" s="539"/>
      <c r="WBR79" s="539"/>
      <c r="WBS79" s="539"/>
      <c r="WBT79" s="539"/>
      <c r="WBU79" s="539"/>
      <c r="WBV79" s="539"/>
      <c r="WBW79" s="539"/>
      <c r="WBX79" s="539"/>
      <c r="WBY79" s="539"/>
      <c r="WBZ79" s="539"/>
      <c r="WCA79" s="539"/>
      <c r="WCB79" s="539"/>
      <c r="WCC79" s="539"/>
      <c r="WCD79" s="539"/>
      <c r="WCE79" s="539"/>
      <c r="WCF79" s="539"/>
      <c r="WCG79" s="539"/>
      <c r="WCH79" s="539"/>
      <c r="WCI79" s="539"/>
      <c r="WCJ79" s="539"/>
      <c r="WCK79" s="539"/>
      <c r="WCL79" s="539"/>
      <c r="WCM79" s="539"/>
      <c r="WCN79" s="539"/>
      <c r="WCO79" s="539"/>
      <c r="WCP79" s="539"/>
      <c r="WCQ79" s="539"/>
      <c r="WCR79" s="539"/>
      <c r="WCS79" s="539"/>
      <c r="WCT79" s="539"/>
      <c r="WCU79" s="539"/>
      <c r="WCV79" s="539"/>
      <c r="WCW79" s="539"/>
      <c r="WCX79" s="539"/>
      <c r="WCY79" s="539"/>
      <c r="WCZ79" s="539"/>
      <c r="WDA79" s="539"/>
      <c r="WDB79" s="539"/>
      <c r="WDC79" s="539"/>
      <c r="WDD79" s="539"/>
      <c r="WDE79" s="539"/>
      <c r="WDF79" s="539"/>
      <c r="WDG79" s="539"/>
      <c r="WDH79" s="539"/>
      <c r="WDI79" s="539"/>
      <c r="WDJ79" s="539"/>
      <c r="WDK79" s="539"/>
      <c r="WDL79" s="539"/>
      <c r="WDM79" s="539"/>
      <c r="WDN79" s="539"/>
      <c r="WDO79" s="539"/>
      <c r="WDP79" s="539"/>
      <c r="WDQ79" s="539"/>
      <c r="WDR79" s="539"/>
      <c r="WDS79" s="539"/>
      <c r="WDT79" s="539"/>
      <c r="WDU79" s="539"/>
      <c r="WDV79" s="539"/>
      <c r="WDW79" s="539"/>
      <c r="WDX79" s="539"/>
      <c r="WDY79" s="539"/>
      <c r="WDZ79" s="539"/>
      <c r="WEA79" s="539"/>
      <c r="WEB79" s="539"/>
      <c r="WEC79" s="539"/>
      <c r="WED79" s="539"/>
      <c r="WEE79" s="539"/>
      <c r="WEF79" s="539"/>
      <c r="WEG79" s="539"/>
      <c r="WEH79" s="539"/>
      <c r="WEI79" s="539"/>
      <c r="WEJ79" s="539"/>
      <c r="WEK79" s="539"/>
      <c r="WEL79" s="539"/>
      <c r="WEM79" s="539"/>
      <c r="WEN79" s="539"/>
      <c r="WEO79" s="539"/>
      <c r="WEP79" s="539"/>
      <c r="WEQ79" s="539"/>
      <c r="WER79" s="539"/>
      <c r="WES79" s="539"/>
      <c r="WET79" s="539"/>
      <c r="WEU79" s="539"/>
      <c r="WEV79" s="539"/>
      <c r="WEW79" s="539"/>
      <c r="WEX79" s="539"/>
      <c r="WEY79" s="539"/>
      <c r="WEZ79" s="539"/>
      <c r="WFA79" s="539"/>
      <c r="WFB79" s="539"/>
      <c r="WFC79" s="539"/>
      <c r="WFD79" s="539"/>
      <c r="WFE79" s="539"/>
      <c r="WFF79" s="539"/>
      <c r="WFG79" s="539"/>
      <c r="WFH79" s="539"/>
      <c r="WFI79" s="539"/>
      <c r="WFJ79" s="539"/>
      <c r="WFK79" s="539"/>
      <c r="WFL79" s="539"/>
      <c r="WFM79" s="539"/>
      <c r="WFN79" s="539"/>
      <c r="WFO79" s="539"/>
      <c r="WFP79" s="539"/>
      <c r="WFQ79" s="539"/>
      <c r="WFR79" s="539"/>
      <c r="WFS79" s="539"/>
      <c r="WFT79" s="539"/>
      <c r="WFU79" s="539"/>
      <c r="WFV79" s="539"/>
      <c r="WFW79" s="539"/>
      <c r="WFX79" s="539"/>
      <c r="WFY79" s="539"/>
      <c r="WFZ79" s="539"/>
      <c r="WGA79" s="539"/>
      <c r="WGB79" s="539"/>
      <c r="WGC79" s="539"/>
      <c r="WGD79" s="539"/>
      <c r="WGE79" s="539"/>
      <c r="WGF79" s="539"/>
      <c r="WGG79" s="539"/>
      <c r="WGH79" s="539"/>
      <c r="WGI79" s="539"/>
      <c r="WGJ79" s="539"/>
      <c r="WGK79" s="539"/>
      <c r="WGL79" s="539"/>
      <c r="WGM79" s="539"/>
      <c r="WGN79" s="539"/>
      <c r="WGO79" s="539"/>
      <c r="WGP79" s="539"/>
      <c r="WGQ79" s="539"/>
      <c r="WGR79" s="539"/>
      <c r="WGS79" s="539"/>
      <c r="WGT79" s="539"/>
      <c r="WGU79" s="539"/>
      <c r="WGV79" s="539"/>
      <c r="WGW79" s="539"/>
      <c r="WGX79" s="539"/>
      <c r="WGY79" s="539"/>
      <c r="WGZ79" s="539"/>
      <c r="WHA79" s="539"/>
      <c r="WHB79" s="539"/>
      <c r="WHC79" s="539"/>
      <c r="WHD79" s="539"/>
      <c r="WHE79" s="539"/>
      <c r="WHF79" s="539"/>
      <c r="WHG79" s="539"/>
      <c r="WHH79" s="539"/>
      <c r="WHI79" s="539"/>
      <c r="WHJ79" s="539"/>
      <c r="WHK79" s="539"/>
      <c r="WHL79" s="539"/>
      <c r="WHM79" s="539"/>
      <c r="WHN79" s="539"/>
      <c r="WHO79" s="539"/>
      <c r="WHP79" s="539"/>
      <c r="WHQ79" s="539"/>
      <c r="WHR79" s="539"/>
      <c r="WHS79" s="539"/>
      <c r="WHT79" s="539"/>
      <c r="WHU79" s="539"/>
      <c r="WHV79" s="539"/>
      <c r="WHW79" s="539"/>
      <c r="WHX79" s="539"/>
      <c r="WHY79" s="539"/>
      <c r="WHZ79" s="539"/>
      <c r="WIA79" s="539"/>
      <c r="WIB79" s="539"/>
      <c r="WIC79" s="539"/>
      <c r="WID79" s="539"/>
      <c r="WIE79" s="539"/>
      <c r="WIF79" s="539"/>
      <c r="WIG79" s="539"/>
      <c r="WIH79" s="539"/>
      <c r="WII79" s="539"/>
      <c r="WIJ79" s="539"/>
      <c r="WIK79" s="539"/>
      <c r="WIL79" s="539"/>
      <c r="WIM79" s="539"/>
      <c r="WIN79" s="539"/>
      <c r="WIO79" s="539"/>
      <c r="WIP79" s="539"/>
      <c r="WIQ79" s="539"/>
      <c r="WIR79" s="539"/>
      <c r="WIS79" s="539"/>
      <c r="WIT79" s="539"/>
      <c r="WIU79" s="539"/>
      <c r="WIV79" s="539"/>
      <c r="WIW79" s="539"/>
      <c r="WIX79" s="539"/>
      <c r="WIY79" s="539"/>
      <c r="WIZ79" s="539"/>
      <c r="WJA79" s="539"/>
      <c r="WJB79" s="539"/>
      <c r="WJC79" s="539"/>
      <c r="WJD79" s="539"/>
      <c r="WJE79" s="539"/>
      <c r="WJF79" s="539"/>
      <c r="WJG79" s="539"/>
      <c r="WJH79" s="539"/>
      <c r="WJI79" s="539"/>
      <c r="WJJ79" s="539"/>
      <c r="WJK79" s="539"/>
      <c r="WJL79" s="539"/>
      <c r="WJM79" s="539"/>
      <c r="WJN79" s="539"/>
      <c r="WJO79" s="539"/>
      <c r="WJP79" s="539"/>
      <c r="WJQ79" s="539"/>
      <c r="WJR79" s="539"/>
      <c r="WJS79" s="539"/>
      <c r="WJT79" s="539"/>
      <c r="WJU79" s="539"/>
      <c r="WJV79" s="539"/>
      <c r="WJW79" s="539"/>
      <c r="WJX79" s="539"/>
      <c r="WJY79" s="539"/>
      <c r="WJZ79" s="539"/>
      <c r="WKA79" s="539"/>
      <c r="WKB79" s="539"/>
      <c r="WKC79" s="539"/>
      <c r="WKD79" s="539"/>
      <c r="WKE79" s="539"/>
      <c r="WKF79" s="539"/>
      <c r="WKG79" s="539"/>
      <c r="WKH79" s="539"/>
      <c r="WKI79" s="539"/>
      <c r="WKJ79" s="539"/>
      <c r="WKK79" s="539"/>
      <c r="WKL79" s="539"/>
      <c r="WKM79" s="539"/>
      <c r="WKN79" s="539"/>
      <c r="WKO79" s="539"/>
      <c r="WKP79" s="539"/>
      <c r="WKQ79" s="539"/>
      <c r="WKR79" s="539"/>
      <c r="WKS79" s="539"/>
      <c r="WKT79" s="539"/>
      <c r="WKU79" s="539"/>
      <c r="WKV79" s="539"/>
      <c r="WKW79" s="539"/>
      <c r="WKX79" s="539"/>
      <c r="WKY79" s="539"/>
      <c r="WKZ79" s="539"/>
      <c r="WLA79" s="539"/>
      <c r="WLB79" s="539"/>
      <c r="WLC79" s="539"/>
      <c r="WLD79" s="539"/>
      <c r="WLE79" s="539"/>
      <c r="WLF79" s="539"/>
      <c r="WLG79" s="539"/>
      <c r="WLH79" s="539"/>
      <c r="WLI79" s="539"/>
      <c r="WLJ79" s="539"/>
      <c r="WLK79" s="539"/>
      <c r="WLL79" s="539"/>
      <c r="WLM79" s="539"/>
      <c r="WLN79" s="539"/>
      <c r="WLO79" s="539"/>
      <c r="WLP79" s="539"/>
      <c r="WLQ79" s="539"/>
      <c r="WLR79" s="539"/>
      <c r="WLS79" s="539"/>
      <c r="WLT79" s="539"/>
      <c r="WLU79" s="539"/>
      <c r="WLV79" s="539"/>
      <c r="WLW79" s="539"/>
      <c r="WLX79" s="539"/>
      <c r="WLY79" s="539"/>
      <c r="WLZ79" s="539"/>
      <c r="WMA79" s="539"/>
      <c r="WMB79" s="539"/>
      <c r="WMC79" s="539"/>
      <c r="WMD79" s="539"/>
      <c r="WME79" s="539"/>
      <c r="WMF79" s="539"/>
      <c r="WMG79" s="539"/>
      <c r="WMH79" s="539"/>
      <c r="WMI79" s="539"/>
      <c r="WMJ79" s="539"/>
      <c r="WMK79" s="539"/>
      <c r="WML79" s="539"/>
      <c r="WMM79" s="539"/>
      <c r="WMN79" s="539"/>
      <c r="WMO79" s="539"/>
      <c r="WMP79" s="539"/>
      <c r="WMQ79" s="539"/>
      <c r="WMR79" s="539"/>
      <c r="WMS79" s="539"/>
      <c r="WMT79" s="539"/>
      <c r="WMU79" s="539"/>
      <c r="WMV79" s="539"/>
      <c r="WMW79" s="539"/>
      <c r="WMX79" s="539"/>
      <c r="WMY79" s="539"/>
      <c r="WMZ79" s="539"/>
      <c r="WNA79" s="539"/>
      <c r="WNB79" s="539"/>
      <c r="WNC79" s="539"/>
      <c r="WND79" s="539"/>
      <c r="WNE79" s="539"/>
      <c r="WNF79" s="539"/>
      <c r="WNG79" s="539"/>
      <c r="WNH79" s="539"/>
      <c r="WNI79" s="539"/>
      <c r="WNJ79" s="539"/>
      <c r="WNK79" s="539"/>
      <c r="WNL79" s="539"/>
      <c r="WNM79" s="539"/>
      <c r="WNN79" s="539"/>
      <c r="WNO79" s="539"/>
      <c r="WNP79" s="539"/>
      <c r="WNQ79" s="539"/>
      <c r="WNR79" s="539"/>
      <c r="WNS79" s="539"/>
      <c r="WNT79" s="539"/>
      <c r="WNU79" s="539"/>
      <c r="WNV79" s="539"/>
      <c r="WNW79" s="539"/>
      <c r="WNX79" s="539"/>
      <c r="WNY79" s="539"/>
      <c r="WNZ79" s="539"/>
      <c r="WOA79" s="539"/>
      <c r="WOB79" s="539"/>
      <c r="WOC79" s="539"/>
      <c r="WOD79" s="539"/>
      <c r="WOE79" s="539"/>
      <c r="WOF79" s="539"/>
      <c r="WOG79" s="539"/>
      <c r="WOH79" s="539"/>
      <c r="WOI79" s="539"/>
      <c r="WOJ79" s="539"/>
      <c r="WOK79" s="539"/>
      <c r="WOL79" s="539"/>
      <c r="WOM79" s="539"/>
      <c r="WON79" s="539"/>
      <c r="WOO79" s="539"/>
      <c r="WOP79" s="539"/>
      <c r="WOQ79" s="539"/>
      <c r="WOR79" s="539"/>
      <c r="WOS79" s="539"/>
      <c r="WOT79" s="539"/>
      <c r="WOU79" s="539"/>
      <c r="WOV79" s="539"/>
      <c r="WOW79" s="539"/>
      <c r="WOX79" s="539"/>
      <c r="WOY79" s="539"/>
      <c r="WOZ79" s="539"/>
      <c r="WPA79" s="539"/>
      <c r="WPB79" s="539"/>
      <c r="WPC79" s="539"/>
      <c r="WPD79" s="539"/>
      <c r="WPE79" s="539"/>
      <c r="WPF79" s="539"/>
      <c r="WPG79" s="539"/>
      <c r="WPH79" s="539"/>
      <c r="WPI79" s="539"/>
      <c r="WPJ79" s="539"/>
      <c r="WPK79" s="539"/>
      <c r="WPL79" s="539"/>
      <c r="WPM79" s="539"/>
      <c r="WPN79" s="539"/>
      <c r="WPO79" s="539"/>
      <c r="WPP79" s="539"/>
      <c r="WPQ79" s="539"/>
      <c r="WPR79" s="539"/>
      <c r="WPS79" s="539"/>
      <c r="WPT79" s="539"/>
      <c r="WPU79" s="539"/>
      <c r="WPV79" s="539"/>
      <c r="WPW79" s="539"/>
      <c r="WPX79" s="539"/>
      <c r="WPY79" s="539"/>
      <c r="WPZ79" s="539"/>
      <c r="WQA79" s="539"/>
      <c r="WQB79" s="539"/>
      <c r="WQC79" s="539"/>
      <c r="WQD79" s="539"/>
      <c r="WQE79" s="539"/>
      <c r="WQF79" s="539"/>
      <c r="WQG79" s="539"/>
      <c r="WQH79" s="539"/>
      <c r="WQI79" s="539"/>
      <c r="WQJ79" s="539"/>
      <c r="WQK79" s="539"/>
      <c r="WQL79" s="539"/>
      <c r="WQM79" s="539"/>
      <c r="WQN79" s="539"/>
      <c r="WQO79" s="539"/>
      <c r="WQP79" s="539"/>
      <c r="WQQ79" s="539"/>
      <c r="WQR79" s="539"/>
      <c r="WQS79" s="539"/>
      <c r="WQT79" s="539"/>
      <c r="WQU79" s="539"/>
      <c r="WQV79" s="539"/>
      <c r="WQW79" s="539"/>
      <c r="WQX79" s="539"/>
      <c r="WQY79" s="539"/>
      <c r="WQZ79" s="539"/>
      <c r="WRA79" s="539"/>
      <c r="WRB79" s="539"/>
      <c r="WRC79" s="539"/>
      <c r="WRD79" s="539"/>
      <c r="WRE79" s="539"/>
      <c r="WRF79" s="539"/>
      <c r="WRG79" s="539"/>
      <c r="WRH79" s="539"/>
      <c r="WRI79" s="539"/>
      <c r="WRJ79" s="539"/>
      <c r="WRK79" s="539"/>
      <c r="WRL79" s="539"/>
      <c r="WRM79" s="539"/>
      <c r="WRN79" s="539"/>
      <c r="WRO79" s="539"/>
      <c r="WRP79" s="539"/>
      <c r="WRQ79" s="539"/>
      <c r="WRR79" s="539"/>
      <c r="WRS79" s="539"/>
      <c r="WRT79" s="539"/>
      <c r="WRU79" s="539"/>
      <c r="WRV79" s="539"/>
      <c r="WRW79" s="539"/>
      <c r="WRX79" s="539"/>
      <c r="WRY79" s="539"/>
      <c r="WRZ79" s="539"/>
      <c r="WSA79" s="539"/>
      <c r="WSB79" s="539"/>
      <c r="WSC79" s="539"/>
      <c r="WSD79" s="539"/>
      <c r="WSE79" s="539"/>
      <c r="WSF79" s="539"/>
      <c r="WSG79" s="539"/>
      <c r="WSH79" s="539"/>
      <c r="WSI79" s="539"/>
      <c r="WSJ79" s="539"/>
      <c r="WSK79" s="539"/>
      <c r="WSL79" s="539"/>
      <c r="WSM79" s="539"/>
      <c r="WSN79" s="539"/>
      <c r="WSO79" s="539"/>
      <c r="WSP79" s="539"/>
      <c r="WSQ79" s="539"/>
      <c r="WSR79" s="539"/>
      <c r="WSS79" s="539"/>
      <c r="WST79" s="539"/>
      <c r="WSU79" s="539"/>
      <c r="WSV79" s="539"/>
      <c r="WSW79" s="539"/>
      <c r="WSX79" s="539"/>
      <c r="WSY79" s="539"/>
      <c r="WSZ79" s="539"/>
      <c r="WTA79" s="539"/>
      <c r="WTB79" s="539"/>
      <c r="WTC79" s="539"/>
      <c r="WTD79" s="539"/>
      <c r="WTE79" s="539"/>
      <c r="WTF79" s="539"/>
      <c r="WTG79" s="539"/>
      <c r="WTH79" s="539"/>
      <c r="WTI79" s="539"/>
      <c r="WTJ79" s="539"/>
      <c r="WTK79" s="539"/>
      <c r="WTL79" s="539"/>
      <c r="WTM79" s="539"/>
      <c r="WTN79" s="539"/>
      <c r="WTO79" s="539"/>
      <c r="WTP79" s="539"/>
      <c r="WTQ79" s="539"/>
      <c r="WTR79" s="539"/>
      <c r="WTS79" s="539"/>
      <c r="WTT79" s="539"/>
      <c r="WTU79" s="539"/>
      <c r="WTV79" s="539"/>
      <c r="WTW79" s="539"/>
      <c r="WTX79" s="539"/>
      <c r="WTY79" s="539"/>
      <c r="WTZ79" s="539"/>
      <c r="WUA79" s="539"/>
      <c r="WUB79" s="539"/>
      <c r="WUC79" s="539"/>
      <c r="WUD79" s="539"/>
      <c r="WUE79" s="539"/>
      <c r="WUF79" s="539"/>
      <c r="WUG79" s="539"/>
      <c r="WUH79" s="539"/>
      <c r="WUI79" s="539"/>
      <c r="WUJ79" s="539"/>
      <c r="WUK79" s="539"/>
      <c r="WUL79" s="539"/>
      <c r="WUM79" s="539"/>
      <c r="WUN79" s="539"/>
      <c r="WUO79" s="539"/>
      <c r="WUP79" s="539"/>
      <c r="WUQ79" s="539"/>
      <c r="WUR79" s="539"/>
      <c r="WUS79" s="539"/>
      <c r="WUT79" s="539"/>
      <c r="WUU79" s="539"/>
      <c r="WUV79" s="539"/>
      <c r="WUW79" s="539"/>
      <c r="WUX79" s="539"/>
      <c r="WUY79" s="539"/>
      <c r="WUZ79" s="539"/>
      <c r="WVA79" s="539"/>
      <c r="WVB79" s="539"/>
      <c r="WVC79" s="539"/>
      <c r="WVD79" s="539"/>
      <c r="WVE79" s="539"/>
      <c r="WVF79" s="539"/>
      <c r="WVG79" s="539"/>
      <c r="WVH79" s="539"/>
      <c r="WVI79" s="539"/>
      <c r="WVJ79" s="539"/>
      <c r="WVK79" s="539"/>
      <c r="WVL79" s="539"/>
      <c r="WVM79" s="539"/>
      <c r="WVN79" s="539"/>
      <c r="WVO79" s="539"/>
      <c r="WVP79" s="539"/>
      <c r="WVQ79" s="539"/>
      <c r="WVR79" s="539"/>
      <c r="WVS79" s="539"/>
      <c r="WVT79" s="539"/>
      <c r="WVU79" s="539"/>
      <c r="WVV79" s="539"/>
      <c r="WVW79" s="539"/>
      <c r="WVX79" s="539"/>
      <c r="WVY79" s="539"/>
      <c r="WVZ79" s="539"/>
      <c r="WWA79" s="539"/>
      <c r="WWB79" s="539"/>
      <c r="WWC79" s="539"/>
      <c r="WWD79" s="539"/>
      <c r="WWE79" s="539"/>
      <c r="WWF79" s="539"/>
      <c r="WWG79" s="539"/>
      <c r="WWH79" s="539"/>
    </row>
    <row r="80" spans="1:16154" s="540" customFormat="1">
      <c r="A80" s="539"/>
      <c r="B80" s="539"/>
      <c r="D80" s="541"/>
      <c r="E80" s="541"/>
      <c r="F80" s="541"/>
      <c r="G80" s="541"/>
      <c r="I80" s="541"/>
      <c r="W80" s="539"/>
      <c r="X80" s="539"/>
      <c r="Y80" s="539"/>
      <c r="Z80" s="539"/>
      <c r="AA80" s="539"/>
      <c r="AB80" s="539"/>
      <c r="AC80" s="539"/>
      <c r="AD80" s="539"/>
      <c r="AE80" s="539"/>
      <c r="AF80" s="539"/>
      <c r="AG80" s="539"/>
      <c r="AH80" s="539"/>
      <c r="AI80" s="539"/>
      <c r="AJ80" s="539"/>
      <c r="AK80" s="539"/>
      <c r="AL80" s="539"/>
      <c r="AM80" s="539"/>
      <c r="AN80" s="539"/>
      <c r="AO80" s="539"/>
      <c r="AP80" s="539"/>
      <c r="AQ80" s="539"/>
      <c r="AR80" s="539"/>
      <c r="AS80" s="539"/>
      <c r="AT80" s="539"/>
      <c r="AU80" s="539"/>
      <c r="AV80" s="539"/>
      <c r="AW80" s="539"/>
      <c r="AX80" s="539"/>
      <c r="AY80" s="539"/>
      <c r="AZ80" s="539"/>
      <c r="BA80" s="539"/>
      <c r="BB80" s="539"/>
      <c r="BC80" s="539"/>
      <c r="BD80" s="539"/>
      <c r="BE80" s="539"/>
      <c r="BF80" s="539"/>
      <c r="BG80" s="539"/>
      <c r="BH80" s="539"/>
      <c r="BI80" s="539"/>
      <c r="BJ80" s="539"/>
      <c r="BK80" s="539"/>
      <c r="BL80" s="539"/>
      <c r="BM80" s="539"/>
      <c r="BN80" s="539"/>
      <c r="BO80" s="539"/>
      <c r="BP80" s="539"/>
      <c r="BQ80" s="539"/>
      <c r="BR80" s="539"/>
      <c r="BS80" s="539"/>
      <c r="BT80" s="539"/>
      <c r="BU80" s="539"/>
      <c r="BV80" s="539"/>
      <c r="BW80" s="539"/>
      <c r="BX80" s="539"/>
      <c r="BY80" s="539"/>
      <c r="BZ80" s="539"/>
      <c r="CA80" s="539"/>
      <c r="CB80" s="539"/>
      <c r="CC80" s="539"/>
      <c r="CD80" s="539"/>
      <c r="CE80" s="539"/>
      <c r="CF80" s="539"/>
      <c r="CG80" s="539"/>
      <c r="CH80" s="539"/>
      <c r="CI80" s="539"/>
      <c r="CJ80" s="539"/>
      <c r="CK80" s="539"/>
      <c r="CL80" s="539"/>
      <c r="CM80" s="539"/>
      <c r="CN80" s="539"/>
      <c r="CO80" s="539"/>
      <c r="CP80" s="539"/>
      <c r="CQ80" s="539"/>
      <c r="CR80" s="539"/>
      <c r="CS80" s="539"/>
      <c r="CT80" s="539"/>
      <c r="CU80" s="539"/>
      <c r="CV80" s="539"/>
      <c r="CW80" s="539"/>
      <c r="CX80" s="539"/>
      <c r="CY80" s="539"/>
      <c r="CZ80" s="539"/>
      <c r="DA80" s="539"/>
      <c r="DB80" s="539"/>
      <c r="DC80" s="539"/>
      <c r="DD80" s="539"/>
      <c r="DE80" s="539"/>
      <c r="DF80" s="539"/>
      <c r="DG80" s="539"/>
      <c r="DH80" s="539"/>
      <c r="DI80" s="539"/>
      <c r="DJ80" s="539"/>
      <c r="DK80" s="539"/>
      <c r="DL80" s="539"/>
      <c r="DM80" s="539"/>
      <c r="DN80" s="539"/>
      <c r="DO80" s="539"/>
      <c r="DP80" s="539"/>
      <c r="DQ80" s="539"/>
      <c r="DR80" s="539"/>
      <c r="DS80" s="539"/>
      <c r="DT80" s="539"/>
      <c r="DU80" s="539"/>
      <c r="DV80" s="539"/>
      <c r="DW80" s="539"/>
      <c r="DX80" s="539"/>
      <c r="DY80" s="539"/>
      <c r="DZ80" s="539"/>
      <c r="EA80" s="539"/>
      <c r="EB80" s="539"/>
      <c r="EC80" s="539"/>
      <c r="ED80" s="539"/>
      <c r="EE80" s="539"/>
      <c r="EF80" s="539"/>
      <c r="EG80" s="539"/>
      <c r="EH80" s="539"/>
      <c r="EI80" s="539"/>
      <c r="EJ80" s="539"/>
      <c r="EK80" s="539"/>
      <c r="EL80" s="539"/>
      <c r="EM80" s="539"/>
      <c r="EN80" s="539"/>
      <c r="EO80" s="539"/>
      <c r="EP80" s="539"/>
      <c r="EQ80" s="539"/>
      <c r="ER80" s="539"/>
      <c r="ES80" s="539"/>
      <c r="ET80" s="539"/>
      <c r="EU80" s="539"/>
      <c r="EV80" s="539"/>
      <c r="EW80" s="539"/>
      <c r="EX80" s="539"/>
      <c r="EY80" s="539"/>
      <c r="EZ80" s="539"/>
      <c r="FA80" s="539"/>
      <c r="FB80" s="539"/>
      <c r="FC80" s="539"/>
      <c r="FD80" s="539"/>
      <c r="FE80" s="539"/>
      <c r="FF80" s="539"/>
      <c r="FG80" s="539"/>
      <c r="FH80" s="539"/>
      <c r="FI80" s="539"/>
      <c r="FJ80" s="539"/>
      <c r="FK80" s="539"/>
      <c r="FL80" s="539"/>
      <c r="FM80" s="539"/>
      <c r="FN80" s="539"/>
      <c r="FO80" s="539"/>
      <c r="FP80" s="539"/>
      <c r="FQ80" s="539"/>
      <c r="FR80" s="539"/>
      <c r="FS80" s="539"/>
      <c r="FT80" s="539"/>
      <c r="FU80" s="539"/>
      <c r="FV80" s="539"/>
      <c r="FW80" s="539"/>
      <c r="FX80" s="539"/>
      <c r="FY80" s="539"/>
      <c r="FZ80" s="539"/>
      <c r="GA80" s="539"/>
      <c r="GB80" s="539"/>
      <c r="GC80" s="539"/>
      <c r="GD80" s="539"/>
      <c r="GE80" s="539"/>
      <c r="GF80" s="539"/>
      <c r="GG80" s="539"/>
      <c r="GH80" s="539"/>
      <c r="GI80" s="539"/>
      <c r="GJ80" s="539"/>
      <c r="GK80" s="539"/>
      <c r="GL80" s="539"/>
      <c r="GM80" s="539"/>
      <c r="GN80" s="539"/>
      <c r="GO80" s="539"/>
      <c r="GP80" s="539"/>
      <c r="GQ80" s="539"/>
      <c r="GR80" s="539"/>
      <c r="GS80" s="539"/>
      <c r="GT80" s="539"/>
      <c r="GU80" s="539"/>
      <c r="GV80" s="539"/>
      <c r="GW80" s="539"/>
      <c r="GX80" s="539"/>
      <c r="GY80" s="539"/>
      <c r="GZ80" s="539"/>
      <c r="HA80" s="539"/>
      <c r="HB80" s="539"/>
      <c r="HC80" s="539"/>
      <c r="HD80" s="539"/>
      <c r="HE80" s="539"/>
      <c r="HF80" s="539"/>
      <c r="HG80" s="539"/>
      <c r="HH80" s="539"/>
      <c r="HI80" s="539"/>
      <c r="HJ80" s="539"/>
      <c r="HK80" s="539"/>
      <c r="HL80" s="539"/>
      <c r="HM80" s="539"/>
      <c r="HN80" s="539"/>
      <c r="HO80" s="539"/>
      <c r="HP80" s="539"/>
      <c r="HQ80" s="539"/>
      <c r="HR80" s="539"/>
      <c r="HS80" s="539"/>
      <c r="HT80" s="539"/>
      <c r="HU80" s="539"/>
      <c r="HV80" s="539"/>
      <c r="HW80" s="539"/>
      <c r="HX80" s="539"/>
      <c r="HY80" s="539"/>
      <c r="HZ80" s="539"/>
      <c r="IA80" s="539"/>
      <c r="IB80" s="539"/>
      <c r="IC80" s="539"/>
      <c r="ID80" s="539"/>
      <c r="IE80" s="539"/>
      <c r="IF80" s="539"/>
      <c r="IG80" s="539"/>
      <c r="IH80" s="539"/>
      <c r="II80" s="539"/>
      <c r="IJ80" s="539"/>
      <c r="IK80" s="539"/>
      <c r="IL80" s="539"/>
      <c r="IM80" s="539"/>
      <c r="IN80" s="539"/>
      <c r="IO80" s="539"/>
      <c r="IP80" s="539"/>
      <c r="IQ80" s="539"/>
      <c r="IR80" s="539"/>
      <c r="IS80" s="539"/>
      <c r="IT80" s="539"/>
      <c r="IU80" s="539"/>
      <c r="IV80" s="539"/>
      <c r="IW80" s="539"/>
      <c r="IX80" s="539"/>
      <c r="IY80" s="539"/>
      <c r="IZ80" s="539"/>
      <c r="JA80" s="539"/>
      <c r="JB80" s="539"/>
      <c r="JC80" s="539"/>
      <c r="JD80" s="539"/>
      <c r="JE80" s="539"/>
      <c r="JF80" s="539"/>
      <c r="JG80" s="539"/>
      <c r="JH80" s="539"/>
      <c r="JI80" s="539"/>
      <c r="JJ80" s="539"/>
      <c r="JK80" s="539"/>
      <c r="JL80" s="539"/>
      <c r="JM80" s="539"/>
      <c r="JN80" s="539"/>
      <c r="JO80" s="539"/>
      <c r="JP80" s="539"/>
      <c r="JQ80" s="539"/>
      <c r="JR80" s="539"/>
      <c r="JS80" s="539"/>
      <c r="JT80" s="539"/>
      <c r="JU80" s="539"/>
      <c r="JV80" s="539"/>
      <c r="JW80" s="539"/>
      <c r="JX80" s="539"/>
      <c r="JY80" s="539"/>
      <c r="JZ80" s="539"/>
      <c r="KA80" s="539"/>
      <c r="KB80" s="539"/>
      <c r="KC80" s="539"/>
      <c r="KD80" s="539"/>
      <c r="KE80" s="539"/>
      <c r="KF80" s="539"/>
      <c r="KG80" s="539"/>
      <c r="KH80" s="539"/>
      <c r="KI80" s="539"/>
      <c r="KJ80" s="539"/>
      <c r="KK80" s="539"/>
      <c r="KL80" s="539"/>
      <c r="KM80" s="539"/>
      <c r="KN80" s="539"/>
      <c r="KO80" s="539"/>
      <c r="KP80" s="539"/>
      <c r="KQ80" s="539"/>
      <c r="KR80" s="539"/>
      <c r="KS80" s="539"/>
      <c r="KT80" s="539"/>
      <c r="KU80" s="539"/>
      <c r="KV80" s="539"/>
      <c r="KW80" s="539"/>
      <c r="KX80" s="539"/>
      <c r="KY80" s="539"/>
      <c r="KZ80" s="539"/>
      <c r="LA80" s="539"/>
      <c r="LB80" s="539"/>
      <c r="LC80" s="539"/>
      <c r="LD80" s="539"/>
      <c r="LE80" s="539"/>
      <c r="LF80" s="539"/>
      <c r="LG80" s="539"/>
      <c r="LH80" s="539"/>
      <c r="LI80" s="539"/>
      <c r="LJ80" s="539"/>
      <c r="LK80" s="539"/>
      <c r="LL80" s="539"/>
      <c r="LM80" s="539"/>
      <c r="LN80" s="539"/>
      <c r="LO80" s="539"/>
      <c r="LP80" s="539"/>
      <c r="LQ80" s="539"/>
      <c r="LR80" s="539"/>
      <c r="LS80" s="539"/>
      <c r="LT80" s="539"/>
      <c r="LU80" s="539"/>
      <c r="LV80" s="539"/>
      <c r="LW80" s="539"/>
      <c r="LX80" s="539"/>
      <c r="LY80" s="539"/>
      <c r="LZ80" s="539"/>
      <c r="MA80" s="539"/>
      <c r="MB80" s="539"/>
      <c r="MC80" s="539"/>
      <c r="MD80" s="539"/>
      <c r="ME80" s="539"/>
      <c r="MF80" s="539"/>
      <c r="MG80" s="539"/>
      <c r="MH80" s="539"/>
      <c r="MI80" s="539"/>
      <c r="MJ80" s="539"/>
      <c r="MK80" s="539"/>
      <c r="ML80" s="539"/>
      <c r="MM80" s="539"/>
      <c r="MN80" s="539"/>
      <c r="MO80" s="539"/>
      <c r="MP80" s="539"/>
      <c r="MQ80" s="539"/>
      <c r="MR80" s="539"/>
      <c r="MS80" s="539"/>
      <c r="MT80" s="539"/>
      <c r="MU80" s="539"/>
      <c r="MV80" s="539"/>
      <c r="MW80" s="539"/>
      <c r="MX80" s="539"/>
      <c r="MY80" s="539"/>
      <c r="MZ80" s="539"/>
      <c r="NA80" s="539"/>
      <c r="NB80" s="539"/>
      <c r="NC80" s="539"/>
      <c r="ND80" s="539"/>
      <c r="NE80" s="539"/>
      <c r="NF80" s="539"/>
      <c r="NG80" s="539"/>
      <c r="NH80" s="539"/>
      <c r="NI80" s="539"/>
      <c r="NJ80" s="539"/>
      <c r="NK80" s="539"/>
      <c r="NL80" s="539"/>
      <c r="NM80" s="539"/>
      <c r="NN80" s="539"/>
      <c r="NO80" s="539"/>
      <c r="NP80" s="539"/>
      <c r="NQ80" s="539"/>
      <c r="NR80" s="539"/>
      <c r="NS80" s="539"/>
      <c r="NT80" s="539"/>
      <c r="NU80" s="539"/>
      <c r="NV80" s="539"/>
      <c r="NW80" s="539"/>
      <c r="NX80" s="539"/>
      <c r="NY80" s="539"/>
      <c r="NZ80" s="539"/>
      <c r="OA80" s="539"/>
      <c r="OB80" s="539"/>
      <c r="OC80" s="539"/>
      <c r="OD80" s="539"/>
      <c r="OE80" s="539"/>
      <c r="OF80" s="539"/>
      <c r="OG80" s="539"/>
      <c r="OH80" s="539"/>
      <c r="OI80" s="539"/>
      <c r="OJ80" s="539"/>
      <c r="OK80" s="539"/>
      <c r="OL80" s="539"/>
      <c r="OM80" s="539"/>
      <c r="ON80" s="539"/>
      <c r="OO80" s="539"/>
      <c r="OP80" s="539"/>
      <c r="OQ80" s="539"/>
      <c r="OR80" s="539"/>
      <c r="OS80" s="539"/>
      <c r="OT80" s="539"/>
      <c r="OU80" s="539"/>
      <c r="OV80" s="539"/>
      <c r="OW80" s="539"/>
      <c r="OX80" s="539"/>
      <c r="OY80" s="539"/>
      <c r="OZ80" s="539"/>
      <c r="PA80" s="539"/>
      <c r="PB80" s="539"/>
      <c r="PC80" s="539"/>
      <c r="PD80" s="539"/>
      <c r="PE80" s="539"/>
      <c r="PF80" s="539"/>
      <c r="PG80" s="539"/>
      <c r="PH80" s="539"/>
      <c r="PI80" s="539"/>
      <c r="PJ80" s="539"/>
      <c r="PK80" s="539"/>
      <c r="PL80" s="539"/>
      <c r="PM80" s="539"/>
      <c r="PN80" s="539"/>
      <c r="PO80" s="539"/>
      <c r="PP80" s="539"/>
      <c r="PQ80" s="539"/>
      <c r="PR80" s="539"/>
      <c r="PS80" s="539"/>
      <c r="PT80" s="539"/>
      <c r="PU80" s="539"/>
      <c r="PV80" s="539"/>
      <c r="PW80" s="539"/>
      <c r="PX80" s="539"/>
      <c r="PY80" s="539"/>
      <c r="PZ80" s="539"/>
      <c r="QA80" s="539"/>
      <c r="QB80" s="539"/>
      <c r="QC80" s="539"/>
      <c r="QD80" s="539"/>
      <c r="QE80" s="539"/>
      <c r="QF80" s="539"/>
      <c r="QG80" s="539"/>
      <c r="QH80" s="539"/>
      <c r="QI80" s="539"/>
      <c r="QJ80" s="539"/>
      <c r="QK80" s="539"/>
      <c r="QL80" s="539"/>
      <c r="QM80" s="539"/>
      <c r="QN80" s="539"/>
      <c r="QO80" s="539"/>
      <c r="QP80" s="539"/>
      <c r="QQ80" s="539"/>
      <c r="QR80" s="539"/>
      <c r="QS80" s="539"/>
      <c r="QT80" s="539"/>
      <c r="QU80" s="539"/>
      <c r="QV80" s="539"/>
      <c r="QW80" s="539"/>
      <c r="QX80" s="539"/>
      <c r="QY80" s="539"/>
      <c r="QZ80" s="539"/>
      <c r="RA80" s="539"/>
      <c r="RB80" s="539"/>
      <c r="RC80" s="539"/>
      <c r="RD80" s="539"/>
      <c r="RE80" s="539"/>
      <c r="RF80" s="539"/>
      <c r="RG80" s="539"/>
      <c r="RH80" s="539"/>
      <c r="RI80" s="539"/>
      <c r="RJ80" s="539"/>
      <c r="RK80" s="539"/>
      <c r="RL80" s="539"/>
      <c r="RM80" s="539"/>
      <c r="RN80" s="539"/>
      <c r="RO80" s="539"/>
      <c r="RP80" s="539"/>
      <c r="RQ80" s="539"/>
      <c r="RR80" s="539"/>
      <c r="RS80" s="539"/>
      <c r="RT80" s="539"/>
      <c r="RU80" s="539"/>
      <c r="RV80" s="539"/>
      <c r="RW80" s="539"/>
      <c r="RX80" s="539"/>
      <c r="RY80" s="539"/>
      <c r="RZ80" s="539"/>
      <c r="SA80" s="539"/>
      <c r="SB80" s="539"/>
      <c r="SC80" s="539"/>
      <c r="SD80" s="539"/>
      <c r="SE80" s="539"/>
      <c r="SF80" s="539"/>
      <c r="SG80" s="539"/>
      <c r="SH80" s="539"/>
      <c r="SI80" s="539"/>
      <c r="SJ80" s="539"/>
      <c r="SK80" s="539"/>
      <c r="SL80" s="539"/>
      <c r="SM80" s="539"/>
      <c r="SN80" s="539"/>
      <c r="SO80" s="539"/>
      <c r="SP80" s="539"/>
      <c r="SQ80" s="539"/>
      <c r="SR80" s="539"/>
      <c r="SS80" s="539"/>
      <c r="ST80" s="539"/>
      <c r="SU80" s="539"/>
      <c r="SV80" s="539"/>
      <c r="SW80" s="539"/>
      <c r="SX80" s="539"/>
      <c r="SY80" s="539"/>
      <c r="SZ80" s="539"/>
      <c r="TA80" s="539"/>
      <c r="TB80" s="539"/>
      <c r="TC80" s="539"/>
      <c r="TD80" s="539"/>
      <c r="TE80" s="539"/>
      <c r="TF80" s="539"/>
      <c r="TG80" s="539"/>
      <c r="TH80" s="539"/>
      <c r="TI80" s="539"/>
      <c r="TJ80" s="539"/>
      <c r="TK80" s="539"/>
      <c r="TL80" s="539"/>
      <c r="TM80" s="539"/>
      <c r="TN80" s="539"/>
      <c r="TO80" s="539"/>
      <c r="TP80" s="539"/>
      <c r="TQ80" s="539"/>
      <c r="TR80" s="539"/>
      <c r="TS80" s="539"/>
      <c r="TT80" s="539"/>
      <c r="TU80" s="539"/>
      <c r="TV80" s="539"/>
      <c r="TW80" s="539"/>
      <c r="TX80" s="539"/>
      <c r="TY80" s="539"/>
      <c r="TZ80" s="539"/>
      <c r="UA80" s="539"/>
      <c r="UB80" s="539"/>
      <c r="UC80" s="539"/>
      <c r="UD80" s="539"/>
      <c r="UE80" s="539"/>
      <c r="UF80" s="539"/>
      <c r="UG80" s="539"/>
      <c r="UH80" s="539"/>
      <c r="UI80" s="539"/>
      <c r="UJ80" s="539"/>
      <c r="UK80" s="539"/>
      <c r="UL80" s="539"/>
      <c r="UM80" s="539"/>
      <c r="UN80" s="539"/>
      <c r="UO80" s="539"/>
      <c r="UP80" s="539"/>
      <c r="UQ80" s="539"/>
      <c r="UR80" s="539"/>
      <c r="US80" s="539"/>
      <c r="UT80" s="539"/>
      <c r="UU80" s="539"/>
      <c r="UV80" s="539"/>
      <c r="UW80" s="539"/>
      <c r="UX80" s="539"/>
      <c r="UY80" s="539"/>
      <c r="UZ80" s="539"/>
      <c r="VA80" s="539"/>
      <c r="VB80" s="539"/>
      <c r="VC80" s="539"/>
      <c r="VD80" s="539"/>
      <c r="VE80" s="539"/>
      <c r="VF80" s="539"/>
      <c r="VG80" s="539"/>
      <c r="VH80" s="539"/>
      <c r="VI80" s="539"/>
      <c r="VJ80" s="539"/>
      <c r="VK80" s="539"/>
      <c r="VL80" s="539"/>
      <c r="VM80" s="539"/>
      <c r="VN80" s="539"/>
      <c r="VO80" s="539"/>
      <c r="VP80" s="539"/>
      <c r="VQ80" s="539"/>
      <c r="VR80" s="539"/>
      <c r="VS80" s="539"/>
      <c r="VT80" s="539"/>
      <c r="VU80" s="539"/>
      <c r="VV80" s="539"/>
      <c r="VW80" s="539"/>
      <c r="VX80" s="539"/>
      <c r="VY80" s="539"/>
      <c r="VZ80" s="539"/>
      <c r="WA80" s="539"/>
      <c r="WB80" s="539"/>
      <c r="WC80" s="539"/>
      <c r="WD80" s="539"/>
      <c r="WE80" s="539"/>
      <c r="WF80" s="539"/>
      <c r="WG80" s="539"/>
      <c r="WH80" s="539"/>
      <c r="WI80" s="539"/>
      <c r="WJ80" s="539"/>
      <c r="WK80" s="539"/>
      <c r="WL80" s="539"/>
      <c r="WM80" s="539"/>
      <c r="WN80" s="539"/>
      <c r="WO80" s="539"/>
      <c r="WP80" s="539"/>
      <c r="WQ80" s="539"/>
      <c r="WR80" s="539"/>
      <c r="WS80" s="539"/>
      <c r="WT80" s="539"/>
      <c r="WU80" s="539"/>
      <c r="WV80" s="539"/>
      <c r="WW80" s="539"/>
      <c r="WX80" s="539"/>
      <c r="WY80" s="539"/>
      <c r="WZ80" s="539"/>
      <c r="XA80" s="539"/>
      <c r="XB80" s="539"/>
      <c r="XC80" s="539"/>
      <c r="XD80" s="539"/>
      <c r="XE80" s="539"/>
      <c r="XF80" s="539"/>
      <c r="XG80" s="539"/>
      <c r="XH80" s="539"/>
      <c r="XI80" s="539"/>
      <c r="XJ80" s="539"/>
      <c r="XK80" s="539"/>
      <c r="XL80" s="539"/>
      <c r="XM80" s="539"/>
      <c r="XN80" s="539"/>
      <c r="XO80" s="539"/>
      <c r="XP80" s="539"/>
      <c r="XQ80" s="539"/>
      <c r="XR80" s="539"/>
      <c r="XS80" s="539"/>
      <c r="XT80" s="539"/>
      <c r="XU80" s="539"/>
      <c r="XV80" s="539"/>
      <c r="XW80" s="539"/>
      <c r="XX80" s="539"/>
      <c r="XY80" s="539"/>
      <c r="XZ80" s="539"/>
      <c r="YA80" s="539"/>
      <c r="YB80" s="539"/>
      <c r="YC80" s="539"/>
      <c r="YD80" s="539"/>
      <c r="YE80" s="539"/>
      <c r="YF80" s="539"/>
      <c r="YG80" s="539"/>
      <c r="YH80" s="539"/>
      <c r="YI80" s="539"/>
      <c r="YJ80" s="539"/>
      <c r="YK80" s="539"/>
      <c r="YL80" s="539"/>
      <c r="YM80" s="539"/>
      <c r="YN80" s="539"/>
      <c r="YO80" s="539"/>
      <c r="YP80" s="539"/>
      <c r="YQ80" s="539"/>
      <c r="YR80" s="539"/>
      <c r="YS80" s="539"/>
      <c r="YT80" s="539"/>
      <c r="YU80" s="539"/>
      <c r="YV80" s="539"/>
      <c r="YW80" s="539"/>
      <c r="YX80" s="539"/>
      <c r="YY80" s="539"/>
      <c r="YZ80" s="539"/>
      <c r="ZA80" s="539"/>
      <c r="ZB80" s="539"/>
      <c r="ZC80" s="539"/>
      <c r="ZD80" s="539"/>
      <c r="ZE80" s="539"/>
      <c r="ZF80" s="539"/>
      <c r="ZG80" s="539"/>
      <c r="ZH80" s="539"/>
      <c r="ZI80" s="539"/>
      <c r="ZJ80" s="539"/>
      <c r="ZK80" s="539"/>
      <c r="ZL80" s="539"/>
      <c r="ZM80" s="539"/>
      <c r="ZN80" s="539"/>
      <c r="ZO80" s="539"/>
      <c r="ZP80" s="539"/>
      <c r="ZQ80" s="539"/>
      <c r="ZR80" s="539"/>
      <c r="ZS80" s="539"/>
      <c r="ZT80" s="539"/>
      <c r="ZU80" s="539"/>
      <c r="ZV80" s="539"/>
      <c r="ZW80" s="539"/>
      <c r="ZX80" s="539"/>
      <c r="ZY80" s="539"/>
      <c r="ZZ80" s="539"/>
      <c r="AAA80" s="539"/>
      <c r="AAB80" s="539"/>
      <c r="AAC80" s="539"/>
      <c r="AAD80" s="539"/>
      <c r="AAE80" s="539"/>
      <c r="AAF80" s="539"/>
      <c r="AAG80" s="539"/>
      <c r="AAH80" s="539"/>
      <c r="AAI80" s="539"/>
      <c r="AAJ80" s="539"/>
      <c r="AAK80" s="539"/>
      <c r="AAL80" s="539"/>
      <c r="AAM80" s="539"/>
      <c r="AAN80" s="539"/>
      <c r="AAO80" s="539"/>
      <c r="AAP80" s="539"/>
      <c r="AAQ80" s="539"/>
      <c r="AAR80" s="539"/>
      <c r="AAS80" s="539"/>
      <c r="AAT80" s="539"/>
      <c r="AAU80" s="539"/>
      <c r="AAV80" s="539"/>
      <c r="AAW80" s="539"/>
      <c r="AAX80" s="539"/>
      <c r="AAY80" s="539"/>
      <c r="AAZ80" s="539"/>
      <c r="ABA80" s="539"/>
      <c r="ABB80" s="539"/>
      <c r="ABC80" s="539"/>
      <c r="ABD80" s="539"/>
      <c r="ABE80" s="539"/>
      <c r="ABF80" s="539"/>
      <c r="ABG80" s="539"/>
      <c r="ABH80" s="539"/>
      <c r="ABI80" s="539"/>
      <c r="ABJ80" s="539"/>
      <c r="ABK80" s="539"/>
      <c r="ABL80" s="539"/>
      <c r="ABM80" s="539"/>
      <c r="ABN80" s="539"/>
      <c r="ABO80" s="539"/>
      <c r="ABP80" s="539"/>
      <c r="ABQ80" s="539"/>
      <c r="ABR80" s="539"/>
      <c r="ABS80" s="539"/>
      <c r="ABT80" s="539"/>
      <c r="ABU80" s="539"/>
      <c r="ABV80" s="539"/>
      <c r="ABW80" s="539"/>
      <c r="ABX80" s="539"/>
      <c r="ABY80" s="539"/>
      <c r="ABZ80" s="539"/>
      <c r="ACA80" s="539"/>
      <c r="ACB80" s="539"/>
      <c r="ACC80" s="539"/>
      <c r="ACD80" s="539"/>
      <c r="ACE80" s="539"/>
      <c r="ACF80" s="539"/>
      <c r="ACG80" s="539"/>
      <c r="ACH80" s="539"/>
      <c r="ACI80" s="539"/>
      <c r="ACJ80" s="539"/>
      <c r="ACK80" s="539"/>
      <c r="ACL80" s="539"/>
      <c r="ACM80" s="539"/>
      <c r="ACN80" s="539"/>
      <c r="ACO80" s="539"/>
      <c r="ACP80" s="539"/>
      <c r="ACQ80" s="539"/>
      <c r="ACR80" s="539"/>
      <c r="ACS80" s="539"/>
      <c r="ACT80" s="539"/>
      <c r="ACU80" s="539"/>
      <c r="ACV80" s="539"/>
      <c r="ACW80" s="539"/>
      <c r="ACX80" s="539"/>
      <c r="ACY80" s="539"/>
      <c r="ACZ80" s="539"/>
      <c r="ADA80" s="539"/>
      <c r="ADB80" s="539"/>
      <c r="ADC80" s="539"/>
      <c r="ADD80" s="539"/>
      <c r="ADE80" s="539"/>
      <c r="ADF80" s="539"/>
      <c r="ADG80" s="539"/>
      <c r="ADH80" s="539"/>
      <c r="ADI80" s="539"/>
      <c r="ADJ80" s="539"/>
      <c r="ADK80" s="539"/>
      <c r="ADL80" s="539"/>
      <c r="ADM80" s="539"/>
      <c r="ADN80" s="539"/>
      <c r="ADO80" s="539"/>
      <c r="ADP80" s="539"/>
      <c r="ADQ80" s="539"/>
      <c r="ADR80" s="539"/>
      <c r="ADS80" s="539"/>
      <c r="ADT80" s="539"/>
      <c r="ADU80" s="539"/>
      <c r="ADV80" s="539"/>
      <c r="ADW80" s="539"/>
      <c r="ADX80" s="539"/>
      <c r="ADY80" s="539"/>
      <c r="ADZ80" s="539"/>
      <c r="AEA80" s="539"/>
      <c r="AEB80" s="539"/>
      <c r="AEC80" s="539"/>
      <c r="AED80" s="539"/>
      <c r="AEE80" s="539"/>
      <c r="AEF80" s="539"/>
      <c r="AEG80" s="539"/>
      <c r="AEH80" s="539"/>
      <c r="AEI80" s="539"/>
      <c r="AEJ80" s="539"/>
      <c r="AEK80" s="539"/>
      <c r="AEL80" s="539"/>
      <c r="AEM80" s="539"/>
      <c r="AEN80" s="539"/>
      <c r="AEO80" s="539"/>
      <c r="AEP80" s="539"/>
      <c r="AEQ80" s="539"/>
      <c r="AER80" s="539"/>
      <c r="AES80" s="539"/>
      <c r="AET80" s="539"/>
      <c r="AEU80" s="539"/>
      <c r="AEV80" s="539"/>
      <c r="AEW80" s="539"/>
      <c r="AEX80" s="539"/>
      <c r="AEY80" s="539"/>
      <c r="AEZ80" s="539"/>
      <c r="AFA80" s="539"/>
      <c r="AFB80" s="539"/>
      <c r="AFC80" s="539"/>
      <c r="AFD80" s="539"/>
      <c r="AFE80" s="539"/>
      <c r="AFF80" s="539"/>
      <c r="AFG80" s="539"/>
      <c r="AFH80" s="539"/>
      <c r="AFI80" s="539"/>
      <c r="AFJ80" s="539"/>
      <c r="AFK80" s="539"/>
      <c r="AFL80" s="539"/>
      <c r="AFM80" s="539"/>
      <c r="AFN80" s="539"/>
      <c r="AFO80" s="539"/>
      <c r="AFP80" s="539"/>
      <c r="AFQ80" s="539"/>
      <c r="AFR80" s="539"/>
      <c r="AFS80" s="539"/>
      <c r="AFT80" s="539"/>
      <c r="AFU80" s="539"/>
      <c r="AFV80" s="539"/>
      <c r="AFW80" s="539"/>
      <c r="AFX80" s="539"/>
      <c r="AFY80" s="539"/>
      <c r="AFZ80" s="539"/>
      <c r="AGA80" s="539"/>
      <c r="AGB80" s="539"/>
      <c r="AGC80" s="539"/>
      <c r="AGD80" s="539"/>
      <c r="AGE80" s="539"/>
      <c r="AGF80" s="539"/>
      <c r="AGG80" s="539"/>
      <c r="AGH80" s="539"/>
      <c r="AGI80" s="539"/>
      <c r="AGJ80" s="539"/>
      <c r="AGK80" s="539"/>
      <c r="AGL80" s="539"/>
      <c r="AGM80" s="539"/>
      <c r="AGN80" s="539"/>
      <c r="AGO80" s="539"/>
      <c r="AGP80" s="539"/>
      <c r="AGQ80" s="539"/>
      <c r="AGR80" s="539"/>
      <c r="AGS80" s="539"/>
      <c r="AGT80" s="539"/>
      <c r="AGU80" s="539"/>
      <c r="AGV80" s="539"/>
      <c r="AGW80" s="539"/>
      <c r="AGX80" s="539"/>
      <c r="AGY80" s="539"/>
      <c r="AGZ80" s="539"/>
      <c r="AHA80" s="539"/>
      <c r="AHB80" s="539"/>
      <c r="AHC80" s="539"/>
      <c r="AHD80" s="539"/>
      <c r="AHE80" s="539"/>
      <c r="AHF80" s="539"/>
      <c r="AHG80" s="539"/>
      <c r="AHH80" s="539"/>
      <c r="AHI80" s="539"/>
      <c r="AHJ80" s="539"/>
      <c r="AHK80" s="539"/>
      <c r="AHL80" s="539"/>
      <c r="AHM80" s="539"/>
      <c r="AHN80" s="539"/>
      <c r="AHO80" s="539"/>
      <c r="AHP80" s="539"/>
      <c r="AHQ80" s="539"/>
      <c r="AHR80" s="539"/>
      <c r="AHS80" s="539"/>
      <c r="AHT80" s="539"/>
      <c r="AHU80" s="539"/>
      <c r="AHV80" s="539"/>
      <c r="AHW80" s="539"/>
      <c r="AHX80" s="539"/>
      <c r="AHY80" s="539"/>
      <c r="AHZ80" s="539"/>
      <c r="AIA80" s="539"/>
      <c r="AIB80" s="539"/>
      <c r="AIC80" s="539"/>
      <c r="AID80" s="539"/>
      <c r="AIE80" s="539"/>
      <c r="AIF80" s="539"/>
      <c r="AIG80" s="539"/>
      <c r="AIH80" s="539"/>
      <c r="AII80" s="539"/>
      <c r="AIJ80" s="539"/>
      <c r="AIK80" s="539"/>
      <c r="AIL80" s="539"/>
      <c r="AIM80" s="539"/>
      <c r="AIN80" s="539"/>
      <c r="AIO80" s="539"/>
      <c r="AIP80" s="539"/>
      <c r="AIQ80" s="539"/>
      <c r="AIR80" s="539"/>
      <c r="AIS80" s="539"/>
      <c r="AIT80" s="539"/>
      <c r="AIU80" s="539"/>
      <c r="AIV80" s="539"/>
      <c r="AIW80" s="539"/>
      <c r="AIX80" s="539"/>
      <c r="AIY80" s="539"/>
      <c r="AIZ80" s="539"/>
      <c r="AJA80" s="539"/>
      <c r="AJB80" s="539"/>
      <c r="AJC80" s="539"/>
      <c r="AJD80" s="539"/>
      <c r="AJE80" s="539"/>
      <c r="AJF80" s="539"/>
      <c r="AJG80" s="539"/>
      <c r="AJH80" s="539"/>
      <c r="AJI80" s="539"/>
      <c r="AJJ80" s="539"/>
      <c r="AJK80" s="539"/>
      <c r="AJL80" s="539"/>
      <c r="AJM80" s="539"/>
      <c r="AJN80" s="539"/>
      <c r="AJO80" s="539"/>
      <c r="AJP80" s="539"/>
      <c r="AJQ80" s="539"/>
      <c r="AJR80" s="539"/>
      <c r="AJS80" s="539"/>
      <c r="AJT80" s="539"/>
      <c r="AJU80" s="539"/>
      <c r="AJV80" s="539"/>
      <c r="AJW80" s="539"/>
      <c r="AJX80" s="539"/>
      <c r="AJY80" s="539"/>
      <c r="AJZ80" s="539"/>
      <c r="AKA80" s="539"/>
      <c r="AKB80" s="539"/>
      <c r="AKC80" s="539"/>
      <c r="AKD80" s="539"/>
      <c r="AKE80" s="539"/>
      <c r="AKF80" s="539"/>
      <c r="AKG80" s="539"/>
      <c r="AKH80" s="539"/>
      <c r="AKI80" s="539"/>
      <c r="AKJ80" s="539"/>
      <c r="AKK80" s="539"/>
      <c r="AKL80" s="539"/>
      <c r="AKM80" s="539"/>
      <c r="AKN80" s="539"/>
      <c r="AKO80" s="539"/>
      <c r="AKP80" s="539"/>
      <c r="AKQ80" s="539"/>
      <c r="AKR80" s="539"/>
      <c r="AKS80" s="539"/>
      <c r="AKT80" s="539"/>
      <c r="AKU80" s="539"/>
      <c r="AKV80" s="539"/>
      <c r="AKW80" s="539"/>
      <c r="AKX80" s="539"/>
      <c r="AKY80" s="539"/>
      <c r="AKZ80" s="539"/>
      <c r="ALA80" s="539"/>
      <c r="ALB80" s="539"/>
      <c r="ALC80" s="539"/>
      <c r="ALD80" s="539"/>
      <c r="ALE80" s="539"/>
      <c r="ALF80" s="539"/>
      <c r="ALG80" s="539"/>
      <c r="ALH80" s="539"/>
      <c r="ALI80" s="539"/>
      <c r="ALJ80" s="539"/>
      <c r="ALK80" s="539"/>
      <c r="ALL80" s="539"/>
      <c r="ALM80" s="539"/>
      <c r="ALN80" s="539"/>
      <c r="ALO80" s="539"/>
      <c r="ALP80" s="539"/>
      <c r="ALQ80" s="539"/>
      <c r="ALR80" s="539"/>
      <c r="ALS80" s="539"/>
      <c r="ALT80" s="539"/>
      <c r="ALU80" s="539"/>
      <c r="ALV80" s="539"/>
      <c r="ALW80" s="539"/>
      <c r="ALX80" s="539"/>
      <c r="ALY80" s="539"/>
      <c r="ALZ80" s="539"/>
      <c r="AMA80" s="539"/>
      <c r="AMB80" s="539"/>
      <c r="AMC80" s="539"/>
      <c r="AMD80" s="539"/>
      <c r="AME80" s="539"/>
      <c r="AMF80" s="539"/>
      <c r="AMG80" s="539"/>
      <c r="AMH80" s="539"/>
      <c r="AMI80" s="539"/>
      <c r="AMJ80" s="539"/>
      <c r="AMK80" s="539"/>
      <c r="AML80" s="539"/>
      <c r="AMM80" s="539"/>
      <c r="AMN80" s="539"/>
      <c r="AMO80" s="539"/>
      <c r="AMP80" s="539"/>
      <c r="AMQ80" s="539"/>
      <c r="AMR80" s="539"/>
      <c r="AMS80" s="539"/>
      <c r="AMT80" s="539"/>
      <c r="AMU80" s="539"/>
      <c r="AMV80" s="539"/>
      <c r="AMW80" s="539"/>
      <c r="AMX80" s="539"/>
      <c r="AMY80" s="539"/>
      <c r="AMZ80" s="539"/>
      <c r="ANA80" s="539"/>
      <c r="ANB80" s="539"/>
      <c r="ANC80" s="539"/>
      <c r="AND80" s="539"/>
      <c r="ANE80" s="539"/>
      <c r="ANF80" s="539"/>
      <c r="ANG80" s="539"/>
      <c r="ANH80" s="539"/>
      <c r="ANI80" s="539"/>
      <c r="ANJ80" s="539"/>
      <c r="ANK80" s="539"/>
      <c r="ANL80" s="539"/>
      <c r="ANM80" s="539"/>
      <c r="ANN80" s="539"/>
      <c r="ANO80" s="539"/>
      <c r="ANP80" s="539"/>
      <c r="ANQ80" s="539"/>
      <c r="ANR80" s="539"/>
      <c r="ANS80" s="539"/>
      <c r="ANT80" s="539"/>
      <c r="ANU80" s="539"/>
      <c r="ANV80" s="539"/>
      <c r="ANW80" s="539"/>
      <c r="ANX80" s="539"/>
      <c r="ANY80" s="539"/>
      <c r="ANZ80" s="539"/>
      <c r="AOA80" s="539"/>
      <c r="AOB80" s="539"/>
      <c r="AOC80" s="539"/>
      <c r="AOD80" s="539"/>
      <c r="AOE80" s="539"/>
      <c r="AOF80" s="539"/>
      <c r="AOG80" s="539"/>
      <c r="AOH80" s="539"/>
      <c r="AOI80" s="539"/>
      <c r="AOJ80" s="539"/>
      <c r="AOK80" s="539"/>
      <c r="AOL80" s="539"/>
      <c r="AOM80" s="539"/>
      <c r="AON80" s="539"/>
      <c r="AOO80" s="539"/>
      <c r="AOP80" s="539"/>
      <c r="AOQ80" s="539"/>
      <c r="AOR80" s="539"/>
      <c r="AOS80" s="539"/>
      <c r="AOT80" s="539"/>
      <c r="AOU80" s="539"/>
      <c r="AOV80" s="539"/>
      <c r="AOW80" s="539"/>
      <c r="AOX80" s="539"/>
      <c r="AOY80" s="539"/>
      <c r="AOZ80" s="539"/>
      <c r="APA80" s="539"/>
      <c r="APB80" s="539"/>
      <c r="APC80" s="539"/>
      <c r="APD80" s="539"/>
      <c r="APE80" s="539"/>
      <c r="APF80" s="539"/>
      <c r="APG80" s="539"/>
      <c r="APH80" s="539"/>
      <c r="API80" s="539"/>
      <c r="APJ80" s="539"/>
      <c r="APK80" s="539"/>
      <c r="APL80" s="539"/>
      <c r="APM80" s="539"/>
      <c r="APN80" s="539"/>
      <c r="APO80" s="539"/>
      <c r="APP80" s="539"/>
      <c r="APQ80" s="539"/>
      <c r="APR80" s="539"/>
      <c r="APS80" s="539"/>
      <c r="APT80" s="539"/>
      <c r="APU80" s="539"/>
      <c r="APV80" s="539"/>
      <c r="APW80" s="539"/>
      <c r="APX80" s="539"/>
      <c r="APY80" s="539"/>
      <c r="APZ80" s="539"/>
      <c r="AQA80" s="539"/>
      <c r="AQB80" s="539"/>
      <c r="AQC80" s="539"/>
      <c r="AQD80" s="539"/>
      <c r="AQE80" s="539"/>
      <c r="AQF80" s="539"/>
      <c r="AQG80" s="539"/>
      <c r="AQH80" s="539"/>
      <c r="AQI80" s="539"/>
      <c r="AQJ80" s="539"/>
      <c r="AQK80" s="539"/>
      <c r="AQL80" s="539"/>
      <c r="AQM80" s="539"/>
      <c r="AQN80" s="539"/>
      <c r="AQO80" s="539"/>
      <c r="AQP80" s="539"/>
      <c r="AQQ80" s="539"/>
      <c r="AQR80" s="539"/>
      <c r="AQS80" s="539"/>
      <c r="AQT80" s="539"/>
      <c r="AQU80" s="539"/>
      <c r="AQV80" s="539"/>
      <c r="AQW80" s="539"/>
      <c r="AQX80" s="539"/>
      <c r="AQY80" s="539"/>
      <c r="AQZ80" s="539"/>
      <c r="ARA80" s="539"/>
      <c r="ARB80" s="539"/>
      <c r="ARC80" s="539"/>
      <c r="ARD80" s="539"/>
      <c r="ARE80" s="539"/>
      <c r="ARF80" s="539"/>
      <c r="ARG80" s="539"/>
      <c r="ARH80" s="539"/>
      <c r="ARI80" s="539"/>
      <c r="ARJ80" s="539"/>
      <c r="ARK80" s="539"/>
      <c r="ARL80" s="539"/>
      <c r="ARM80" s="539"/>
      <c r="ARN80" s="539"/>
      <c r="ARO80" s="539"/>
      <c r="ARP80" s="539"/>
      <c r="ARQ80" s="539"/>
      <c r="ARR80" s="539"/>
      <c r="ARS80" s="539"/>
      <c r="ART80" s="539"/>
      <c r="ARU80" s="539"/>
      <c r="ARV80" s="539"/>
      <c r="ARW80" s="539"/>
      <c r="ARX80" s="539"/>
      <c r="ARY80" s="539"/>
      <c r="ARZ80" s="539"/>
      <c r="ASA80" s="539"/>
      <c r="ASB80" s="539"/>
      <c r="ASC80" s="539"/>
      <c r="ASD80" s="539"/>
      <c r="ASE80" s="539"/>
      <c r="ASF80" s="539"/>
      <c r="ASG80" s="539"/>
      <c r="ASH80" s="539"/>
      <c r="ASI80" s="539"/>
      <c r="ASJ80" s="539"/>
      <c r="ASK80" s="539"/>
      <c r="ASL80" s="539"/>
      <c r="ASM80" s="539"/>
      <c r="ASN80" s="539"/>
      <c r="ASO80" s="539"/>
      <c r="ASP80" s="539"/>
      <c r="ASQ80" s="539"/>
      <c r="ASR80" s="539"/>
      <c r="ASS80" s="539"/>
      <c r="AST80" s="539"/>
      <c r="ASU80" s="539"/>
      <c r="ASV80" s="539"/>
      <c r="ASW80" s="539"/>
      <c r="ASX80" s="539"/>
      <c r="ASY80" s="539"/>
      <c r="ASZ80" s="539"/>
      <c r="ATA80" s="539"/>
      <c r="ATB80" s="539"/>
      <c r="ATC80" s="539"/>
      <c r="ATD80" s="539"/>
      <c r="ATE80" s="539"/>
      <c r="ATF80" s="539"/>
      <c r="ATG80" s="539"/>
      <c r="ATH80" s="539"/>
      <c r="ATI80" s="539"/>
      <c r="ATJ80" s="539"/>
      <c r="ATK80" s="539"/>
      <c r="ATL80" s="539"/>
      <c r="ATM80" s="539"/>
      <c r="ATN80" s="539"/>
      <c r="ATO80" s="539"/>
      <c r="ATP80" s="539"/>
      <c r="ATQ80" s="539"/>
      <c r="ATR80" s="539"/>
      <c r="ATS80" s="539"/>
      <c r="ATT80" s="539"/>
      <c r="ATU80" s="539"/>
      <c r="ATV80" s="539"/>
      <c r="ATW80" s="539"/>
      <c r="ATX80" s="539"/>
      <c r="ATY80" s="539"/>
      <c r="ATZ80" s="539"/>
      <c r="AUA80" s="539"/>
      <c r="AUB80" s="539"/>
      <c r="AUC80" s="539"/>
      <c r="AUD80" s="539"/>
      <c r="AUE80" s="539"/>
      <c r="AUF80" s="539"/>
      <c r="AUG80" s="539"/>
      <c r="AUH80" s="539"/>
      <c r="AUI80" s="539"/>
      <c r="AUJ80" s="539"/>
      <c r="AUK80" s="539"/>
      <c r="AUL80" s="539"/>
      <c r="AUM80" s="539"/>
      <c r="AUN80" s="539"/>
      <c r="AUO80" s="539"/>
      <c r="AUP80" s="539"/>
      <c r="AUQ80" s="539"/>
      <c r="AUR80" s="539"/>
      <c r="AUS80" s="539"/>
      <c r="AUT80" s="539"/>
      <c r="AUU80" s="539"/>
      <c r="AUV80" s="539"/>
      <c r="AUW80" s="539"/>
      <c r="AUX80" s="539"/>
      <c r="AUY80" s="539"/>
      <c r="AUZ80" s="539"/>
      <c r="AVA80" s="539"/>
      <c r="AVB80" s="539"/>
      <c r="AVC80" s="539"/>
      <c r="AVD80" s="539"/>
      <c r="AVE80" s="539"/>
      <c r="AVF80" s="539"/>
      <c r="AVG80" s="539"/>
      <c r="AVH80" s="539"/>
      <c r="AVI80" s="539"/>
      <c r="AVJ80" s="539"/>
      <c r="AVK80" s="539"/>
      <c r="AVL80" s="539"/>
      <c r="AVM80" s="539"/>
      <c r="AVN80" s="539"/>
      <c r="AVO80" s="539"/>
      <c r="AVP80" s="539"/>
      <c r="AVQ80" s="539"/>
      <c r="AVR80" s="539"/>
      <c r="AVS80" s="539"/>
      <c r="AVT80" s="539"/>
      <c r="AVU80" s="539"/>
      <c r="AVV80" s="539"/>
      <c r="AVW80" s="539"/>
      <c r="AVX80" s="539"/>
      <c r="AVY80" s="539"/>
      <c r="AVZ80" s="539"/>
      <c r="AWA80" s="539"/>
      <c r="AWB80" s="539"/>
      <c r="AWC80" s="539"/>
      <c r="AWD80" s="539"/>
      <c r="AWE80" s="539"/>
      <c r="AWF80" s="539"/>
      <c r="AWG80" s="539"/>
      <c r="AWH80" s="539"/>
      <c r="AWI80" s="539"/>
      <c r="AWJ80" s="539"/>
      <c r="AWK80" s="539"/>
      <c r="AWL80" s="539"/>
      <c r="AWM80" s="539"/>
      <c r="AWN80" s="539"/>
      <c r="AWO80" s="539"/>
      <c r="AWP80" s="539"/>
      <c r="AWQ80" s="539"/>
      <c r="AWR80" s="539"/>
      <c r="AWS80" s="539"/>
      <c r="AWT80" s="539"/>
      <c r="AWU80" s="539"/>
      <c r="AWV80" s="539"/>
      <c r="AWW80" s="539"/>
      <c r="AWX80" s="539"/>
      <c r="AWY80" s="539"/>
      <c r="AWZ80" s="539"/>
      <c r="AXA80" s="539"/>
      <c r="AXB80" s="539"/>
      <c r="AXC80" s="539"/>
      <c r="AXD80" s="539"/>
      <c r="AXE80" s="539"/>
      <c r="AXF80" s="539"/>
      <c r="AXG80" s="539"/>
      <c r="AXH80" s="539"/>
      <c r="AXI80" s="539"/>
      <c r="AXJ80" s="539"/>
      <c r="AXK80" s="539"/>
      <c r="AXL80" s="539"/>
      <c r="AXM80" s="539"/>
      <c r="AXN80" s="539"/>
      <c r="AXO80" s="539"/>
      <c r="AXP80" s="539"/>
      <c r="AXQ80" s="539"/>
      <c r="AXR80" s="539"/>
      <c r="AXS80" s="539"/>
      <c r="AXT80" s="539"/>
      <c r="AXU80" s="539"/>
      <c r="AXV80" s="539"/>
      <c r="AXW80" s="539"/>
      <c r="AXX80" s="539"/>
      <c r="AXY80" s="539"/>
      <c r="AXZ80" s="539"/>
      <c r="AYA80" s="539"/>
      <c r="AYB80" s="539"/>
      <c r="AYC80" s="539"/>
      <c r="AYD80" s="539"/>
      <c r="AYE80" s="539"/>
      <c r="AYF80" s="539"/>
      <c r="AYG80" s="539"/>
      <c r="AYH80" s="539"/>
      <c r="AYI80" s="539"/>
      <c r="AYJ80" s="539"/>
      <c r="AYK80" s="539"/>
      <c r="AYL80" s="539"/>
      <c r="AYM80" s="539"/>
      <c r="AYN80" s="539"/>
      <c r="AYO80" s="539"/>
      <c r="AYP80" s="539"/>
      <c r="AYQ80" s="539"/>
      <c r="AYR80" s="539"/>
      <c r="AYS80" s="539"/>
      <c r="AYT80" s="539"/>
      <c r="AYU80" s="539"/>
      <c r="AYV80" s="539"/>
      <c r="AYW80" s="539"/>
      <c r="AYX80" s="539"/>
      <c r="AYY80" s="539"/>
      <c r="AYZ80" s="539"/>
      <c r="AZA80" s="539"/>
      <c r="AZB80" s="539"/>
      <c r="AZC80" s="539"/>
      <c r="AZD80" s="539"/>
      <c r="AZE80" s="539"/>
      <c r="AZF80" s="539"/>
      <c r="AZG80" s="539"/>
      <c r="AZH80" s="539"/>
      <c r="AZI80" s="539"/>
      <c r="AZJ80" s="539"/>
      <c r="AZK80" s="539"/>
      <c r="AZL80" s="539"/>
      <c r="AZM80" s="539"/>
      <c r="AZN80" s="539"/>
      <c r="AZO80" s="539"/>
      <c r="AZP80" s="539"/>
      <c r="AZQ80" s="539"/>
      <c r="AZR80" s="539"/>
      <c r="AZS80" s="539"/>
      <c r="AZT80" s="539"/>
      <c r="AZU80" s="539"/>
      <c r="AZV80" s="539"/>
      <c r="AZW80" s="539"/>
      <c r="AZX80" s="539"/>
      <c r="AZY80" s="539"/>
      <c r="AZZ80" s="539"/>
      <c r="BAA80" s="539"/>
      <c r="BAB80" s="539"/>
      <c r="BAC80" s="539"/>
      <c r="BAD80" s="539"/>
      <c r="BAE80" s="539"/>
      <c r="BAF80" s="539"/>
      <c r="BAG80" s="539"/>
      <c r="BAH80" s="539"/>
      <c r="BAI80" s="539"/>
      <c r="BAJ80" s="539"/>
      <c r="BAK80" s="539"/>
      <c r="BAL80" s="539"/>
      <c r="BAM80" s="539"/>
      <c r="BAN80" s="539"/>
      <c r="BAO80" s="539"/>
      <c r="BAP80" s="539"/>
      <c r="BAQ80" s="539"/>
      <c r="BAR80" s="539"/>
      <c r="BAS80" s="539"/>
      <c r="BAT80" s="539"/>
      <c r="BAU80" s="539"/>
      <c r="BAV80" s="539"/>
      <c r="BAW80" s="539"/>
      <c r="BAX80" s="539"/>
      <c r="BAY80" s="539"/>
      <c r="BAZ80" s="539"/>
      <c r="BBA80" s="539"/>
      <c r="BBB80" s="539"/>
      <c r="BBC80" s="539"/>
      <c r="BBD80" s="539"/>
      <c r="BBE80" s="539"/>
      <c r="BBF80" s="539"/>
      <c r="BBG80" s="539"/>
      <c r="BBH80" s="539"/>
      <c r="BBI80" s="539"/>
      <c r="BBJ80" s="539"/>
      <c r="BBK80" s="539"/>
      <c r="BBL80" s="539"/>
      <c r="BBM80" s="539"/>
      <c r="BBN80" s="539"/>
      <c r="BBO80" s="539"/>
      <c r="BBP80" s="539"/>
      <c r="BBQ80" s="539"/>
      <c r="BBR80" s="539"/>
      <c r="BBS80" s="539"/>
      <c r="BBT80" s="539"/>
      <c r="BBU80" s="539"/>
      <c r="BBV80" s="539"/>
      <c r="BBW80" s="539"/>
      <c r="BBX80" s="539"/>
      <c r="BBY80" s="539"/>
      <c r="BBZ80" s="539"/>
      <c r="BCA80" s="539"/>
      <c r="BCB80" s="539"/>
      <c r="BCC80" s="539"/>
      <c r="BCD80" s="539"/>
      <c r="BCE80" s="539"/>
      <c r="BCF80" s="539"/>
      <c r="BCG80" s="539"/>
      <c r="BCH80" s="539"/>
      <c r="BCI80" s="539"/>
      <c r="BCJ80" s="539"/>
      <c r="BCK80" s="539"/>
      <c r="BCL80" s="539"/>
      <c r="BCM80" s="539"/>
      <c r="BCN80" s="539"/>
      <c r="BCO80" s="539"/>
      <c r="BCP80" s="539"/>
      <c r="BCQ80" s="539"/>
      <c r="BCR80" s="539"/>
      <c r="BCS80" s="539"/>
      <c r="BCT80" s="539"/>
      <c r="BCU80" s="539"/>
      <c r="BCV80" s="539"/>
      <c r="BCW80" s="539"/>
      <c r="BCX80" s="539"/>
      <c r="BCY80" s="539"/>
      <c r="BCZ80" s="539"/>
      <c r="BDA80" s="539"/>
      <c r="BDB80" s="539"/>
      <c r="BDC80" s="539"/>
      <c r="BDD80" s="539"/>
      <c r="BDE80" s="539"/>
      <c r="BDF80" s="539"/>
      <c r="BDG80" s="539"/>
      <c r="BDH80" s="539"/>
      <c r="BDI80" s="539"/>
      <c r="BDJ80" s="539"/>
      <c r="BDK80" s="539"/>
      <c r="BDL80" s="539"/>
      <c r="BDM80" s="539"/>
      <c r="BDN80" s="539"/>
      <c r="BDO80" s="539"/>
      <c r="BDP80" s="539"/>
      <c r="BDQ80" s="539"/>
      <c r="BDR80" s="539"/>
      <c r="BDS80" s="539"/>
      <c r="BDT80" s="539"/>
      <c r="BDU80" s="539"/>
      <c r="BDV80" s="539"/>
      <c r="BDW80" s="539"/>
      <c r="BDX80" s="539"/>
      <c r="BDY80" s="539"/>
      <c r="BDZ80" s="539"/>
      <c r="BEA80" s="539"/>
      <c r="BEB80" s="539"/>
      <c r="BEC80" s="539"/>
      <c r="BED80" s="539"/>
      <c r="BEE80" s="539"/>
      <c r="BEF80" s="539"/>
      <c r="BEG80" s="539"/>
      <c r="BEH80" s="539"/>
      <c r="BEI80" s="539"/>
      <c r="BEJ80" s="539"/>
      <c r="BEK80" s="539"/>
      <c r="BEL80" s="539"/>
      <c r="BEM80" s="539"/>
      <c r="BEN80" s="539"/>
      <c r="BEO80" s="539"/>
      <c r="BEP80" s="539"/>
      <c r="BEQ80" s="539"/>
      <c r="BER80" s="539"/>
      <c r="BES80" s="539"/>
      <c r="BET80" s="539"/>
      <c r="BEU80" s="539"/>
      <c r="BEV80" s="539"/>
      <c r="BEW80" s="539"/>
      <c r="BEX80" s="539"/>
      <c r="BEY80" s="539"/>
      <c r="BEZ80" s="539"/>
      <c r="BFA80" s="539"/>
      <c r="BFB80" s="539"/>
      <c r="BFC80" s="539"/>
      <c r="BFD80" s="539"/>
      <c r="BFE80" s="539"/>
      <c r="BFF80" s="539"/>
      <c r="BFG80" s="539"/>
      <c r="BFH80" s="539"/>
      <c r="BFI80" s="539"/>
      <c r="BFJ80" s="539"/>
      <c r="BFK80" s="539"/>
      <c r="BFL80" s="539"/>
      <c r="BFM80" s="539"/>
      <c r="BFN80" s="539"/>
      <c r="BFO80" s="539"/>
      <c r="BFP80" s="539"/>
      <c r="BFQ80" s="539"/>
      <c r="BFR80" s="539"/>
      <c r="BFS80" s="539"/>
      <c r="BFT80" s="539"/>
      <c r="BFU80" s="539"/>
      <c r="BFV80" s="539"/>
      <c r="BFW80" s="539"/>
      <c r="BFX80" s="539"/>
      <c r="BFY80" s="539"/>
      <c r="BFZ80" s="539"/>
      <c r="BGA80" s="539"/>
      <c r="BGB80" s="539"/>
      <c r="BGC80" s="539"/>
      <c r="BGD80" s="539"/>
      <c r="BGE80" s="539"/>
      <c r="BGF80" s="539"/>
      <c r="BGG80" s="539"/>
      <c r="BGH80" s="539"/>
      <c r="BGI80" s="539"/>
      <c r="BGJ80" s="539"/>
      <c r="BGK80" s="539"/>
      <c r="BGL80" s="539"/>
      <c r="BGM80" s="539"/>
      <c r="BGN80" s="539"/>
      <c r="BGO80" s="539"/>
      <c r="BGP80" s="539"/>
      <c r="BGQ80" s="539"/>
      <c r="BGR80" s="539"/>
      <c r="BGS80" s="539"/>
      <c r="BGT80" s="539"/>
      <c r="BGU80" s="539"/>
      <c r="BGV80" s="539"/>
      <c r="BGW80" s="539"/>
      <c r="BGX80" s="539"/>
      <c r="BGY80" s="539"/>
      <c r="BGZ80" s="539"/>
      <c r="BHA80" s="539"/>
      <c r="BHB80" s="539"/>
      <c r="BHC80" s="539"/>
      <c r="BHD80" s="539"/>
      <c r="BHE80" s="539"/>
      <c r="BHF80" s="539"/>
      <c r="BHG80" s="539"/>
      <c r="BHH80" s="539"/>
      <c r="BHI80" s="539"/>
      <c r="BHJ80" s="539"/>
      <c r="BHK80" s="539"/>
      <c r="BHL80" s="539"/>
      <c r="BHM80" s="539"/>
      <c r="BHN80" s="539"/>
      <c r="BHO80" s="539"/>
      <c r="BHP80" s="539"/>
      <c r="BHQ80" s="539"/>
      <c r="BHR80" s="539"/>
      <c r="BHS80" s="539"/>
      <c r="BHT80" s="539"/>
      <c r="BHU80" s="539"/>
      <c r="BHV80" s="539"/>
      <c r="BHW80" s="539"/>
      <c r="BHX80" s="539"/>
      <c r="BHY80" s="539"/>
      <c r="BHZ80" s="539"/>
      <c r="BIA80" s="539"/>
      <c r="BIB80" s="539"/>
      <c r="BIC80" s="539"/>
      <c r="BID80" s="539"/>
      <c r="BIE80" s="539"/>
      <c r="BIF80" s="539"/>
      <c r="BIG80" s="539"/>
      <c r="BIH80" s="539"/>
      <c r="BII80" s="539"/>
      <c r="BIJ80" s="539"/>
      <c r="BIK80" s="539"/>
      <c r="BIL80" s="539"/>
      <c r="BIM80" s="539"/>
      <c r="BIN80" s="539"/>
      <c r="BIO80" s="539"/>
      <c r="BIP80" s="539"/>
      <c r="BIQ80" s="539"/>
      <c r="BIR80" s="539"/>
      <c r="BIS80" s="539"/>
      <c r="BIT80" s="539"/>
      <c r="BIU80" s="539"/>
      <c r="BIV80" s="539"/>
      <c r="BIW80" s="539"/>
      <c r="BIX80" s="539"/>
      <c r="BIY80" s="539"/>
      <c r="BIZ80" s="539"/>
      <c r="BJA80" s="539"/>
      <c r="BJB80" s="539"/>
      <c r="BJC80" s="539"/>
      <c r="BJD80" s="539"/>
      <c r="BJE80" s="539"/>
      <c r="BJF80" s="539"/>
      <c r="BJG80" s="539"/>
      <c r="BJH80" s="539"/>
      <c r="BJI80" s="539"/>
      <c r="BJJ80" s="539"/>
      <c r="BJK80" s="539"/>
      <c r="BJL80" s="539"/>
      <c r="BJM80" s="539"/>
      <c r="BJN80" s="539"/>
      <c r="BJO80" s="539"/>
      <c r="BJP80" s="539"/>
      <c r="BJQ80" s="539"/>
      <c r="BJR80" s="539"/>
      <c r="BJS80" s="539"/>
      <c r="BJT80" s="539"/>
      <c r="BJU80" s="539"/>
      <c r="BJV80" s="539"/>
      <c r="BJW80" s="539"/>
      <c r="BJX80" s="539"/>
      <c r="BJY80" s="539"/>
      <c r="BJZ80" s="539"/>
      <c r="BKA80" s="539"/>
      <c r="BKB80" s="539"/>
      <c r="BKC80" s="539"/>
      <c r="BKD80" s="539"/>
      <c r="BKE80" s="539"/>
      <c r="BKF80" s="539"/>
      <c r="BKG80" s="539"/>
      <c r="BKH80" s="539"/>
      <c r="BKI80" s="539"/>
      <c r="BKJ80" s="539"/>
      <c r="BKK80" s="539"/>
      <c r="BKL80" s="539"/>
      <c r="BKM80" s="539"/>
      <c r="BKN80" s="539"/>
      <c r="BKO80" s="539"/>
      <c r="BKP80" s="539"/>
      <c r="BKQ80" s="539"/>
      <c r="BKR80" s="539"/>
      <c r="BKS80" s="539"/>
      <c r="BKT80" s="539"/>
      <c r="BKU80" s="539"/>
      <c r="BKV80" s="539"/>
      <c r="BKW80" s="539"/>
      <c r="BKX80" s="539"/>
      <c r="BKY80" s="539"/>
      <c r="BKZ80" s="539"/>
      <c r="BLA80" s="539"/>
      <c r="BLB80" s="539"/>
      <c r="BLC80" s="539"/>
      <c r="BLD80" s="539"/>
      <c r="BLE80" s="539"/>
      <c r="BLF80" s="539"/>
      <c r="BLG80" s="539"/>
      <c r="BLH80" s="539"/>
      <c r="BLI80" s="539"/>
      <c r="BLJ80" s="539"/>
      <c r="BLK80" s="539"/>
      <c r="BLL80" s="539"/>
      <c r="BLM80" s="539"/>
      <c r="BLN80" s="539"/>
      <c r="BLO80" s="539"/>
      <c r="BLP80" s="539"/>
      <c r="BLQ80" s="539"/>
      <c r="BLR80" s="539"/>
      <c r="BLS80" s="539"/>
      <c r="BLT80" s="539"/>
      <c r="BLU80" s="539"/>
      <c r="BLV80" s="539"/>
      <c r="BLW80" s="539"/>
      <c r="BLX80" s="539"/>
      <c r="BLY80" s="539"/>
      <c r="BLZ80" s="539"/>
      <c r="BMA80" s="539"/>
      <c r="BMB80" s="539"/>
      <c r="BMC80" s="539"/>
      <c r="BMD80" s="539"/>
      <c r="BME80" s="539"/>
      <c r="BMF80" s="539"/>
      <c r="BMG80" s="539"/>
      <c r="BMH80" s="539"/>
      <c r="BMI80" s="539"/>
      <c r="BMJ80" s="539"/>
      <c r="BMK80" s="539"/>
      <c r="BML80" s="539"/>
      <c r="BMM80" s="539"/>
      <c r="BMN80" s="539"/>
      <c r="BMO80" s="539"/>
      <c r="BMP80" s="539"/>
      <c r="BMQ80" s="539"/>
      <c r="BMR80" s="539"/>
      <c r="BMS80" s="539"/>
      <c r="BMT80" s="539"/>
      <c r="BMU80" s="539"/>
      <c r="BMV80" s="539"/>
      <c r="BMW80" s="539"/>
      <c r="BMX80" s="539"/>
      <c r="BMY80" s="539"/>
      <c r="BMZ80" s="539"/>
      <c r="BNA80" s="539"/>
      <c r="BNB80" s="539"/>
      <c r="BNC80" s="539"/>
      <c r="BND80" s="539"/>
      <c r="BNE80" s="539"/>
      <c r="BNF80" s="539"/>
      <c r="BNG80" s="539"/>
      <c r="BNH80" s="539"/>
      <c r="BNI80" s="539"/>
      <c r="BNJ80" s="539"/>
      <c r="BNK80" s="539"/>
      <c r="BNL80" s="539"/>
      <c r="BNM80" s="539"/>
      <c r="BNN80" s="539"/>
      <c r="BNO80" s="539"/>
      <c r="BNP80" s="539"/>
      <c r="BNQ80" s="539"/>
      <c r="BNR80" s="539"/>
      <c r="BNS80" s="539"/>
      <c r="BNT80" s="539"/>
      <c r="BNU80" s="539"/>
      <c r="BNV80" s="539"/>
      <c r="BNW80" s="539"/>
      <c r="BNX80" s="539"/>
      <c r="BNY80" s="539"/>
      <c r="BNZ80" s="539"/>
      <c r="BOA80" s="539"/>
      <c r="BOB80" s="539"/>
      <c r="BOC80" s="539"/>
      <c r="BOD80" s="539"/>
      <c r="BOE80" s="539"/>
      <c r="BOF80" s="539"/>
      <c r="BOG80" s="539"/>
      <c r="BOH80" s="539"/>
      <c r="BOI80" s="539"/>
      <c r="BOJ80" s="539"/>
      <c r="BOK80" s="539"/>
      <c r="BOL80" s="539"/>
      <c r="BOM80" s="539"/>
      <c r="BON80" s="539"/>
      <c r="BOO80" s="539"/>
      <c r="BOP80" s="539"/>
      <c r="BOQ80" s="539"/>
      <c r="BOR80" s="539"/>
      <c r="BOS80" s="539"/>
      <c r="BOT80" s="539"/>
      <c r="BOU80" s="539"/>
      <c r="BOV80" s="539"/>
      <c r="BOW80" s="539"/>
      <c r="BOX80" s="539"/>
      <c r="BOY80" s="539"/>
      <c r="BOZ80" s="539"/>
      <c r="BPA80" s="539"/>
      <c r="BPB80" s="539"/>
      <c r="BPC80" s="539"/>
      <c r="BPD80" s="539"/>
      <c r="BPE80" s="539"/>
      <c r="BPF80" s="539"/>
      <c r="BPG80" s="539"/>
      <c r="BPH80" s="539"/>
      <c r="BPI80" s="539"/>
      <c r="BPJ80" s="539"/>
      <c r="BPK80" s="539"/>
      <c r="BPL80" s="539"/>
      <c r="BPM80" s="539"/>
      <c r="BPN80" s="539"/>
      <c r="BPO80" s="539"/>
      <c r="BPP80" s="539"/>
      <c r="BPQ80" s="539"/>
      <c r="BPR80" s="539"/>
      <c r="BPS80" s="539"/>
      <c r="BPT80" s="539"/>
      <c r="BPU80" s="539"/>
      <c r="BPV80" s="539"/>
      <c r="BPW80" s="539"/>
      <c r="BPX80" s="539"/>
      <c r="BPY80" s="539"/>
      <c r="BPZ80" s="539"/>
      <c r="BQA80" s="539"/>
      <c r="BQB80" s="539"/>
      <c r="BQC80" s="539"/>
      <c r="BQD80" s="539"/>
      <c r="BQE80" s="539"/>
      <c r="BQF80" s="539"/>
      <c r="BQG80" s="539"/>
      <c r="BQH80" s="539"/>
      <c r="BQI80" s="539"/>
      <c r="BQJ80" s="539"/>
      <c r="BQK80" s="539"/>
      <c r="BQL80" s="539"/>
      <c r="BQM80" s="539"/>
      <c r="BQN80" s="539"/>
      <c r="BQO80" s="539"/>
      <c r="BQP80" s="539"/>
      <c r="BQQ80" s="539"/>
      <c r="BQR80" s="539"/>
      <c r="BQS80" s="539"/>
      <c r="BQT80" s="539"/>
      <c r="BQU80" s="539"/>
      <c r="BQV80" s="539"/>
      <c r="BQW80" s="539"/>
      <c r="BQX80" s="539"/>
      <c r="BQY80" s="539"/>
      <c r="BQZ80" s="539"/>
      <c r="BRA80" s="539"/>
      <c r="BRB80" s="539"/>
      <c r="BRC80" s="539"/>
      <c r="BRD80" s="539"/>
      <c r="BRE80" s="539"/>
      <c r="BRF80" s="539"/>
      <c r="BRG80" s="539"/>
      <c r="BRH80" s="539"/>
      <c r="BRI80" s="539"/>
      <c r="BRJ80" s="539"/>
      <c r="BRK80" s="539"/>
      <c r="BRL80" s="539"/>
      <c r="BRM80" s="539"/>
      <c r="BRN80" s="539"/>
      <c r="BRO80" s="539"/>
      <c r="BRP80" s="539"/>
      <c r="BRQ80" s="539"/>
      <c r="BRR80" s="539"/>
      <c r="BRS80" s="539"/>
      <c r="BRT80" s="539"/>
      <c r="BRU80" s="539"/>
      <c r="BRV80" s="539"/>
      <c r="BRW80" s="539"/>
      <c r="BRX80" s="539"/>
      <c r="BRY80" s="539"/>
      <c r="BRZ80" s="539"/>
      <c r="BSA80" s="539"/>
      <c r="BSB80" s="539"/>
      <c r="BSC80" s="539"/>
      <c r="BSD80" s="539"/>
      <c r="BSE80" s="539"/>
      <c r="BSF80" s="539"/>
      <c r="BSG80" s="539"/>
      <c r="BSH80" s="539"/>
      <c r="BSI80" s="539"/>
      <c r="BSJ80" s="539"/>
      <c r="BSK80" s="539"/>
      <c r="BSL80" s="539"/>
      <c r="BSM80" s="539"/>
      <c r="BSN80" s="539"/>
      <c r="BSO80" s="539"/>
      <c r="BSP80" s="539"/>
      <c r="BSQ80" s="539"/>
      <c r="BSR80" s="539"/>
      <c r="BSS80" s="539"/>
      <c r="BST80" s="539"/>
      <c r="BSU80" s="539"/>
      <c r="BSV80" s="539"/>
      <c r="BSW80" s="539"/>
      <c r="BSX80" s="539"/>
      <c r="BSY80" s="539"/>
      <c r="BSZ80" s="539"/>
      <c r="BTA80" s="539"/>
      <c r="BTB80" s="539"/>
      <c r="BTC80" s="539"/>
      <c r="BTD80" s="539"/>
      <c r="BTE80" s="539"/>
      <c r="BTF80" s="539"/>
      <c r="BTG80" s="539"/>
      <c r="BTH80" s="539"/>
      <c r="BTI80" s="539"/>
      <c r="BTJ80" s="539"/>
      <c r="BTK80" s="539"/>
      <c r="BTL80" s="539"/>
      <c r="BTM80" s="539"/>
      <c r="BTN80" s="539"/>
      <c r="BTO80" s="539"/>
      <c r="BTP80" s="539"/>
      <c r="BTQ80" s="539"/>
      <c r="BTR80" s="539"/>
      <c r="BTS80" s="539"/>
      <c r="BTT80" s="539"/>
      <c r="BTU80" s="539"/>
      <c r="BTV80" s="539"/>
      <c r="BTW80" s="539"/>
      <c r="BTX80" s="539"/>
      <c r="BTY80" s="539"/>
      <c r="BTZ80" s="539"/>
      <c r="BUA80" s="539"/>
      <c r="BUB80" s="539"/>
      <c r="BUC80" s="539"/>
      <c r="BUD80" s="539"/>
      <c r="BUE80" s="539"/>
      <c r="BUF80" s="539"/>
      <c r="BUG80" s="539"/>
      <c r="BUH80" s="539"/>
      <c r="BUI80" s="539"/>
      <c r="BUJ80" s="539"/>
      <c r="BUK80" s="539"/>
      <c r="BUL80" s="539"/>
      <c r="BUM80" s="539"/>
      <c r="BUN80" s="539"/>
      <c r="BUO80" s="539"/>
      <c r="BUP80" s="539"/>
      <c r="BUQ80" s="539"/>
      <c r="BUR80" s="539"/>
      <c r="BUS80" s="539"/>
      <c r="BUT80" s="539"/>
      <c r="BUU80" s="539"/>
      <c r="BUV80" s="539"/>
      <c r="BUW80" s="539"/>
      <c r="BUX80" s="539"/>
      <c r="BUY80" s="539"/>
      <c r="BUZ80" s="539"/>
      <c r="BVA80" s="539"/>
      <c r="BVB80" s="539"/>
      <c r="BVC80" s="539"/>
      <c r="BVD80" s="539"/>
      <c r="BVE80" s="539"/>
      <c r="BVF80" s="539"/>
      <c r="BVG80" s="539"/>
      <c r="BVH80" s="539"/>
      <c r="BVI80" s="539"/>
      <c r="BVJ80" s="539"/>
      <c r="BVK80" s="539"/>
      <c r="BVL80" s="539"/>
      <c r="BVM80" s="539"/>
      <c r="BVN80" s="539"/>
      <c r="BVO80" s="539"/>
      <c r="BVP80" s="539"/>
      <c r="BVQ80" s="539"/>
      <c r="BVR80" s="539"/>
      <c r="BVS80" s="539"/>
      <c r="BVT80" s="539"/>
      <c r="BVU80" s="539"/>
      <c r="BVV80" s="539"/>
      <c r="BVW80" s="539"/>
      <c r="BVX80" s="539"/>
      <c r="BVY80" s="539"/>
      <c r="BVZ80" s="539"/>
      <c r="BWA80" s="539"/>
      <c r="BWB80" s="539"/>
      <c r="BWC80" s="539"/>
      <c r="BWD80" s="539"/>
      <c r="BWE80" s="539"/>
      <c r="BWF80" s="539"/>
      <c r="BWG80" s="539"/>
      <c r="BWH80" s="539"/>
      <c r="BWI80" s="539"/>
      <c r="BWJ80" s="539"/>
      <c r="BWK80" s="539"/>
      <c r="BWL80" s="539"/>
      <c r="BWM80" s="539"/>
      <c r="BWN80" s="539"/>
      <c r="BWO80" s="539"/>
      <c r="BWP80" s="539"/>
      <c r="BWQ80" s="539"/>
      <c r="BWR80" s="539"/>
      <c r="BWS80" s="539"/>
      <c r="BWT80" s="539"/>
      <c r="BWU80" s="539"/>
      <c r="BWV80" s="539"/>
      <c r="BWW80" s="539"/>
      <c r="BWX80" s="539"/>
      <c r="BWY80" s="539"/>
      <c r="BWZ80" s="539"/>
      <c r="BXA80" s="539"/>
      <c r="BXB80" s="539"/>
      <c r="BXC80" s="539"/>
      <c r="BXD80" s="539"/>
      <c r="BXE80" s="539"/>
      <c r="BXF80" s="539"/>
      <c r="BXG80" s="539"/>
      <c r="BXH80" s="539"/>
      <c r="BXI80" s="539"/>
      <c r="BXJ80" s="539"/>
      <c r="BXK80" s="539"/>
      <c r="BXL80" s="539"/>
      <c r="BXM80" s="539"/>
      <c r="BXN80" s="539"/>
      <c r="BXO80" s="539"/>
      <c r="BXP80" s="539"/>
      <c r="BXQ80" s="539"/>
      <c r="BXR80" s="539"/>
      <c r="BXS80" s="539"/>
      <c r="BXT80" s="539"/>
      <c r="BXU80" s="539"/>
      <c r="BXV80" s="539"/>
      <c r="BXW80" s="539"/>
      <c r="BXX80" s="539"/>
      <c r="BXY80" s="539"/>
      <c r="BXZ80" s="539"/>
      <c r="BYA80" s="539"/>
      <c r="BYB80" s="539"/>
      <c r="BYC80" s="539"/>
      <c r="BYD80" s="539"/>
      <c r="BYE80" s="539"/>
      <c r="BYF80" s="539"/>
      <c r="BYG80" s="539"/>
      <c r="BYH80" s="539"/>
      <c r="BYI80" s="539"/>
      <c r="BYJ80" s="539"/>
      <c r="BYK80" s="539"/>
      <c r="BYL80" s="539"/>
      <c r="BYM80" s="539"/>
      <c r="BYN80" s="539"/>
      <c r="BYO80" s="539"/>
      <c r="BYP80" s="539"/>
      <c r="BYQ80" s="539"/>
      <c r="BYR80" s="539"/>
      <c r="BYS80" s="539"/>
      <c r="BYT80" s="539"/>
      <c r="BYU80" s="539"/>
      <c r="BYV80" s="539"/>
      <c r="BYW80" s="539"/>
      <c r="BYX80" s="539"/>
      <c r="BYY80" s="539"/>
      <c r="BYZ80" s="539"/>
      <c r="BZA80" s="539"/>
      <c r="BZB80" s="539"/>
      <c r="BZC80" s="539"/>
      <c r="BZD80" s="539"/>
      <c r="BZE80" s="539"/>
      <c r="BZF80" s="539"/>
      <c r="BZG80" s="539"/>
      <c r="BZH80" s="539"/>
      <c r="BZI80" s="539"/>
      <c r="BZJ80" s="539"/>
      <c r="BZK80" s="539"/>
      <c r="BZL80" s="539"/>
      <c r="BZM80" s="539"/>
      <c r="BZN80" s="539"/>
      <c r="BZO80" s="539"/>
      <c r="BZP80" s="539"/>
      <c r="BZQ80" s="539"/>
      <c r="BZR80" s="539"/>
      <c r="BZS80" s="539"/>
      <c r="BZT80" s="539"/>
      <c r="BZU80" s="539"/>
      <c r="BZV80" s="539"/>
      <c r="BZW80" s="539"/>
      <c r="BZX80" s="539"/>
      <c r="BZY80" s="539"/>
      <c r="BZZ80" s="539"/>
      <c r="CAA80" s="539"/>
      <c r="CAB80" s="539"/>
      <c r="CAC80" s="539"/>
      <c r="CAD80" s="539"/>
      <c r="CAE80" s="539"/>
      <c r="CAF80" s="539"/>
      <c r="CAG80" s="539"/>
      <c r="CAH80" s="539"/>
      <c r="CAI80" s="539"/>
      <c r="CAJ80" s="539"/>
      <c r="CAK80" s="539"/>
      <c r="CAL80" s="539"/>
      <c r="CAM80" s="539"/>
      <c r="CAN80" s="539"/>
      <c r="CAO80" s="539"/>
      <c r="CAP80" s="539"/>
      <c r="CAQ80" s="539"/>
      <c r="CAR80" s="539"/>
      <c r="CAS80" s="539"/>
      <c r="CAT80" s="539"/>
      <c r="CAU80" s="539"/>
      <c r="CAV80" s="539"/>
      <c r="CAW80" s="539"/>
      <c r="CAX80" s="539"/>
      <c r="CAY80" s="539"/>
      <c r="CAZ80" s="539"/>
      <c r="CBA80" s="539"/>
      <c r="CBB80" s="539"/>
      <c r="CBC80" s="539"/>
      <c r="CBD80" s="539"/>
      <c r="CBE80" s="539"/>
      <c r="CBF80" s="539"/>
      <c r="CBG80" s="539"/>
      <c r="CBH80" s="539"/>
      <c r="CBI80" s="539"/>
      <c r="CBJ80" s="539"/>
      <c r="CBK80" s="539"/>
      <c r="CBL80" s="539"/>
      <c r="CBM80" s="539"/>
      <c r="CBN80" s="539"/>
      <c r="CBO80" s="539"/>
      <c r="CBP80" s="539"/>
      <c r="CBQ80" s="539"/>
      <c r="CBR80" s="539"/>
      <c r="CBS80" s="539"/>
      <c r="CBT80" s="539"/>
      <c r="CBU80" s="539"/>
      <c r="CBV80" s="539"/>
      <c r="CBW80" s="539"/>
      <c r="CBX80" s="539"/>
      <c r="CBY80" s="539"/>
      <c r="CBZ80" s="539"/>
      <c r="CCA80" s="539"/>
      <c r="CCB80" s="539"/>
      <c r="CCC80" s="539"/>
      <c r="CCD80" s="539"/>
      <c r="CCE80" s="539"/>
      <c r="CCF80" s="539"/>
      <c r="CCG80" s="539"/>
      <c r="CCH80" s="539"/>
      <c r="CCI80" s="539"/>
      <c r="CCJ80" s="539"/>
      <c r="CCK80" s="539"/>
      <c r="CCL80" s="539"/>
      <c r="CCM80" s="539"/>
      <c r="CCN80" s="539"/>
      <c r="CCO80" s="539"/>
      <c r="CCP80" s="539"/>
      <c r="CCQ80" s="539"/>
      <c r="CCR80" s="539"/>
      <c r="CCS80" s="539"/>
      <c r="CCT80" s="539"/>
      <c r="CCU80" s="539"/>
      <c r="CCV80" s="539"/>
      <c r="CCW80" s="539"/>
      <c r="CCX80" s="539"/>
      <c r="CCY80" s="539"/>
      <c r="CCZ80" s="539"/>
      <c r="CDA80" s="539"/>
      <c r="CDB80" s="539"/>
      <c r="CDC80" s="539"/>
      <c r="CDD80" s="539"/>
      <c r="CDE80" s="539"/>
      <c r="CDF80" s="539"/>
      <c r="CDG80" s="539"/>
      <c r="CDH80" s="539"/>
      <c r="CDI80" s="539"/>
      <c r="CDJ80" s="539"/>
      <c r="CDK80" s="539"/>
      <c r="CDL80" s="539"/>
      <c r="CDM80" s="539"/>
      <c r="CDN80" s="539"/>
      <c r="CDO80" s="539"/>
      <c r="CDP80" s="539"/>
      <c r="CDQ80" s="539"/>
      <c r="CDR80" s="539"/>
      <c r="CDS80" s="539"/>
      <c r="CDT80" s="539"/>
      <c r="CDU80" s="539"/>
      <c r="CDV80" s="539"/>
      <c r="CDW80" s="539"/>
      <c r="CDX80" s="539"/>
      <c r="CDY80" s="539"/>
      <c r="CDZ80" s="539"/>
      <c r="CEA80" s="539"/>
      <c r="CEB80" s="539"/>
      <c r="CEC80" s="539"/>
      <c r="CED80" s="539"/>
      <c r="CEE80" s="539"/>
      <c r="CEF80" s="539"/>
      <c r="CEG80" s="539"/>
      <c r="CEH80" s="539"/>
      <c r="CEI80" s="539"/>
      <c r="CEJ80" s="539"/>
      <c r="CEK80" s="539"/>
      <c r="CEL80" s="539"/>
      <c r="CEM80" s="539"/>
      <c r="CEN80" s="539"/>
      <c r="CEO80" s="539"/>
      <c r="CEP80" s="539"/>
      <c r="CEQ80" s="539"/>
      <c r="CER80" s="539"/>
      <c r="CES80" s="539"/>
      <c r="CET80" s="539"/>
      <c r="CEU80" s="539"/>
      <c r="CEV80" s="539"/>
      <c r="CEW80" s="539"/>
      <c r="CEX80" s="539"/>
      <c r="CEY80" s="539"/>
      <c r="CEZ80" s="539"/>
      <c r="CFA80" s="539"/>
      <c r="CFB80" s="539"/>
      <c r="CFC80" s="539"/>
      <c r="CFD80" s="539"/>
      <c r="CFE80" s="539"/>
      <c r="CFF80" s="539"/>
      <c r="CFG80" s="539"/>
      <c r="CFH80" s="539"/>
      <c r="CFI80" s="539"/>
      <c r="CFJ80" s="539"/>
      <c r="CFK80" s="539"/>
      <c r="CFL80" s="539"/>
      <c r="CFM80" s="539"/>
      <c r="CFN80" s="539"/>
      <c r="CFO80" s="539"/>
      <c r="CFP80" s="539"/>
      <c r="CFQ80" s="539"/>
      <c r="CFR80" s="539"/>
      <c r="CFS80" s="539"/>
      <c r="CFT80" s="539"/>
      <c r="CFU80" s="539"/>
      <c r="CFV80" s="539"/>
      <c r="CFW80" s="539"/>
      <c r="CFX80" s="539"/>
      <c r="CFY80" s="539"/>
      <c r="CFZ80" s="539"/>
      <c r="CGA80" s="539"/>
      <c r="CGB80" s="539"/>
      <c r="CGC80" s="539"/>
      <c r="CGD80" s="539"/>
      <c r="CGE80" s="539"/>
      <c r="CGF80" s="539"/>
      <c r="CGG80" s="539"/>
      <c r="CGH80" s="539"/>
      <c r="CGI80" s="539"/>
      <c r="CGJ80" s="539"/>
      <c r="CGK80" s="539"/>
      <c r="CGL80" s="539"/>
      <c r="CGM80" s="539"/>
      <c r="CGN80" s="539"/>
      <c r="CGO80" s="539"/>
      <c r="CGP80" s="539"/>
      <c r="CGQ80" s="539"/>
      <c r="CGR80" s="539"/>
      <c r="CGS80" s="539"/>
      <c r="CGT80" s="539"/>
      <c r="CGU80" s="539"/>
      <c r="CGV80" s="539"/>
      <c r="CGW80" s="539"/>
      <c r="CGX80" s="539"/>
      <c r="CGY80" s="539"/>
      <c r="CGZ80" s="539"/>
      <c r="CHA80" s="539"/>
      <c r="CHB80" s="539"/>
      <c r="CHC80" s="539"/>
      <c r="CHD80" s="539"/>
      <c r="CHE80" s="539"/>
      <c r="CHF80" s="539"/>
      <c r="CHG80" s="539"/>
      <c r="CHH80" s="539"/>
      <c r="CHI80" s="539"/>
      <c r="CHJ80" s="539"/>
      <c r="CHK80" s="539"/>
      <c r="CHL80" s="539"/>
      <c r="CHM80" s="539"/>
      <c r="CHN80" s="539"/>
      <c r="CHO80" s="539"/>
      <c r="CHP80" s="539"/>
      <c r="CHQ80" s="539"/>
      <c r="CHR80" s="539"/>
      <c r="CHS80" s="539"/>
      <c r="CHT80" s="539"/>
      <c r="CHU80" s="539"/>
      <c r="CHV80" s="539"/>
      <c r="CHW80" s="539"/>
      <c r="CHX80" s="539"/>
      <c r="CHY80" s="539"/>
      <c r="CHZ80" s="539"/>
      <c r="CIA80" s="539"/>
      <c r="CIB80" s="539"/>
      <c r="CIC80" s="539"/>
      <c r="CID80" s="539"/>
      <c r="CIE80" s="539"/>
      <c r="CIF80" s="539"/>
      <c r="CIG80" s="539"/>
      <c r="CIH80" s="539"/>
      <c r="CII80" s="539"/>
      <c r="CIJ80" s="539"/>
      <c r="CIK80" s="539"/>
      <c r="CIL80" s="539"/>
      <c r="CIM80" s="539"/>
      <c r="CIN80" s="539"/>
      <c r="CIO80" s="539"/>
      <c r="CIP80" s="539"/>
      <c r="CIQ80" s="539"/>
      <c r="CIR80" s="539"/>
      <c r="CIS80" s="539"/>
      <c r="CIT80" s="539"/>
      <c r="CIU80" s="539"/>
      <c r="CIV80" s="539"/>
      <c r="CIW80" s="539"/>
      <c r="CIX80" s="539"/>
      <c r="CIY80" s="539"/>
      <c r="CIZ80" s="539"/>
      <c r="CJA80" s="539"/>
      <c r="CJB80" s="539"/>
      <c r="CJC80" s="539"/>
      <c r="CJD80" s="539"/>
      <c r="CJE80" s="539"/>
      <c r="CJF80" s="539"/>
      <c r="CJG80" s="539"/>
      <c r="CJH80" s="539"/>
      <c r="CJI80" s="539"/>
      <c r="CJJ80" s="539"/>
      <c r="CJK80" s="539"/>
      <c r="CJL80" s="539"/>
      <c r="CJM80" s="539"/>
      <c r="CJN80" s="539"/>
      <c r="CJO80" s="539"/>
      <c r="CJP80" s="539"/>
      <c r="CJQ80" s="539"/>
      <c r="CJR80" s="539"/>
      <c r="CJS80" s="539"/>
      <c r="CJT80" s="539"/>
      <c r="CJU80" s="539"/>
      <c r="CJV80" s="539"/>
      <c r="CJW80" s="539"/>
      <c r="CJX80" s="539"/>
      <c r="CJY80" s="539"/>
      <c r="CJZ80" s="539"/>
      <c r="CKA80" s="539"/>
      <c r="CKB80" s="539"/>
      <c r="CKC80" s="539"/>
      <c r="CKD80" s="539"/>
      <c r="CKE80" s="539"/>
      <c r="CKF80" s="539"/>
      <c r="CKG80" s="539"/>
      <c r="CKH80" s="539"/>
      <c r="CKI80" s="539"/>
      <c r="CKJ80" s="539"/>
      <c r="CKK80" s="539"/>
      <c r="CKL80" s="539"/>
      <c r="CKM80" s="539"/>
      <c r="CKN80" s="539"/>
      <c r="CKO80" s="539"/>
      <c r="CKP80" s="539"/>
      <c r="CKQ80" s="539"/>
      <c r="CKR80" s="539"/>
      <c r="CKS80" s="539"/>
      <c r="CKT80" s="539"/>
      <c r="CKU80" s="539"/>
      <c r="CKV80" s="539"/>
      <c r="CKW80" s="539"/>
      <c r="CKX80" s="539"/>
      <c r="CKY80" s="539"/>
      <c r="CKZ80" s="539"/>
      <c r="CLA80" s="539"/>
      <c r="CLB80" s="539"/>
      <c r="CLC80" s="539"/>
      <c r="CLD80" s="539"/>
      <c r="CLE80" s="539"/>
      <c r="CLF80" s="539"/>
      <c r="CLG80" s="539"/>
      <c r="CLH80" s="539"/>
      <c r="CLI80" s="539"/>
      <c r="CLJ80" s="539"/>
      <c r="CLK80" s="539"/>
      <c r="CLL80" s="539"/>
      <c r="CLM80" s="539"/>
      <c r="CLN80" s="539"/>
      <c r="CLO80" s="539"/>
      <c r="CLP80" s="539"/>
      <c r="CLQ80" s="539"/>
      <c r="CLR80" s="539"/>
      <c r="CLS80" s="539"/>
      <c r="CLT80" s="539"/>
      <c r="CLU80" s="539"/>
      <c r="CLV80" s="539"/>
      <c r="CLW80" s="539"/>
      <c r="CLX80" s="539"/>
      <c r="CLY80" s="539"/>
      <c r="CLZ80" s="539"/>
      <c r="CMA80" s="539"/>
      <c r="CMB80" s="539"/>
      <c r="CMC80" s="539"/>
      <c r="CMD80" s="539"/>
      <c r="CME80" s="539"/>
      <c r="CMF80" s="539"/>
      <c r="CMG80" s="539"/>
      <c r="CMH80" s="539"/>
      <c r="CMI80" s="539"/>
      <c r="CMJ80" s="539"/>
      <c r="CMK80" s="539"/>
      <c r="CML80" s="539"/>
      <c r="CMM80" s="539"/>
      <c r="CMN80" s="539"/>
      <c r="CMO80" s="539"/>
      <c r="CMP80" s="539"/>
      <c r="CMQ80" s="539"/>
      <c r="CMR80" s="539"/>
      <c r="CMS80" s="539"/>
      <c r="CMT80" s="539"/>
      <c r="CMU80" s="539"/>
      <c r="CMV80" s="539"/>
      <c r="CMW80" s="539"/>
      <c r="CMX80" s="539"/>
      <c r="CMY80" s="539"/>
      <c r="CMZ80" s="539"/>
      <c r="CNA80" s="539"/>
      <c r="CNB80" s="539"/>
      <c r="CNC80" s="539"/>
      <c r="CND80" s="539"/>
      <c r="CNE80" s="539"/>
      <c r="CNF80" s="539"/>
      <c r="CNG80" s="539"/>
      <c r="CNH80" s="539"/>
      <c r="CNI80" s="539"/>
      <c r="CNJ80" s="539"/>
      <c r="CNK80" s="539"/>
      <c r="CNL80" s="539"/>
      <c r="CNM80" s="539"/>
      <c r="CNN80" s="539"/>
      <c r="CNO80" s="539"/>
      <c r="CNP80" s="539"/>
      <c r="CNQ80" s="539"/>
      <c r="CNR80" s="539"/>
      <c r="CNS80" s="539"/>
      <c r="CNT80" s="539"/>
      <c r="CNU80" s="539"/>
      <c r="CNV80" s="539"/>
      <c r="CNW80" s="539"/>
      <c r="CNX80" s="539"/>
      <c r="CNY80" s="539"/>
      <c r="CNZ80" s="539"/>
      <c r="COA80" s="539"/>
      <c r="COB80" s="539"/>
      <c r="COC80" s="539"/>
      <c r="COD80" s="539"/>
      <c r="COE80" s="539"/>
      <c r="COF80" s="539"/>
      <c r="COG80" s="539"/>
      <c r="COH80" s="539"/>
      <c r="COI80" s="539"/>
      <c r="COJ80" s="539"/>
      <c r="COK80" s="539"/>
      <c r="COL80" s="539"/>
      <c r="COM80" s="539"/>
      <c r="CON80" s="539"/>
      <c r="COO80" s="539"/>
      <c r="COP80" s="539"/>
      <c r="COQ80" s="539"/>
      <c r="COR80" s="539"/>
      <c r="COS80" s="539"/>
      <c r="COT80" s="539"/>
      <c r="COU80" s="539"/>
      <c r="COV80" s="539"/>
      <c r="COW80" s="539"/>
      <c r="COX80" s="539"/>
      <c r="COY80" s="539"/>
      <c r="COZ80" s="539"/>
      <c r="CPA80" s="539"/>
      <c r="CPB80" s="539"/>
      <c r="CPC80" s="539"/>
      <c r="CPD80" s="539"/>
      <c r="CPE80" s="539"/>
      <c r="CPF80" s="539"/>
      <c r="CPG80" s="539"/>
      <c r="CPH80" s="539"/>
      <c r="CPI80" s="539"/>
      <c r="CPJ80" s="539"/>
      <c r="CPK80" s="539"/>
      <c r="CPL80" s="539"/>
      <c r="CPM80" s="539"/>
      <c r="CPN80" s="539"/>
      <c r="CPO80" s="539"/>
      <c r="CPP80" s="539"/>
      <c r="CPQ80" s="539"/>
      <c r="CPR80" s="539"/>
      <c r="CPS80" s="539"/>
      <c r="CPT80" s="539"/>
      <c r="CPU80" s="539"/>
      <c r="CPV80" s="539"/>
      <c r="CPW80" s="539"/>
      <c r="CPX80" s="539"/>
      <c r="CPY80" s="539"/>
      <c r="CPZ80" s="539"/>
      <c r="CQA80" s="539"/>
      <c r="CQB80" s="539"/>
      <c r="CQC80" s="539"/>
      <c r="CQD80" s="539"/>
      <c r="CQE80" s="539"/>
      <c r="CQF80" s="539"/>
      <c r="CQG80" s="539"/>
      <c r="CQH80" s="539"/>
      <c r="CQI80" s="539"/>
      <c r="CQJ80" s="539"/>
      <c r="CQK80" s="539"/>
      <c r="CQL80" s="539"/>
      <c r="CQM80" s="539"/>
      <c r="CQN80" s="539"/>
      <c r="CQO80" s="539"/>
      <c r="CQP80" s="539"/>
      <c r="CQQ80" s="539"/>
      <c r="CQR80" s="539"/>
      <c r="CQS80" s="539"/>
      <c r="CQT80" s="539"/>
      <c r="CQU80" s="539"/>
      <c r="CQV80" s="539"/>
      <c r="CQW80" s="539"/>
      <c r="CQX80" s="539"/>
      <c r="CQY80" s="539"/>
      <c r="CQZ80" s="539"/>
      <c r="CRA80" s="539"/>
      <c r="CRB80" s="539"/>
      <c r="CRC80" s="539"/>
      <c r="CRD80" s="539"/>
      <c r="CRE80" s="539"/>
      <c r="CRF80" s="539"/>
      <c r="CRG80" s="539"/>
      <c r="CRH80" s="539"/>
      <c r="CRI80" s="539"/>
      <c r="CRJ80" s="539"/>
      <c r="CRK80" s="539"/>
      <c r="CRL80" s="539"/>
      <c r="CRM80" s="539"/>
      <c r="CRN80" s="539"/>
      <c r="CRO80" s="539"/>
      <c r="CRP80" s="539"/>
      <c r="CRQ80" s="539"/>
      <c r="CRR80" s="539"/>
      <c r="CRS80" s="539"/>
      <c r="CRT80" s="539"/>
      <c r="CRU80" s="539"/>
      <c r="CRV80" s="539"/>
      <c r="CRW80" s="539"/>
      <c r="CRX80" s="539"/>
      <c r="CRY80" s="539"/>
      <c r="CRZ80" s="539"/>
      <c r="CSA80" s="539"/>
      <c r="CSB80" s="539"/>
      <c r="CSC80" s="539"/>
      <c r="CSD80" s="539"/>
      <c r="CSE80" s="539"/>
      <c r="CSF80" s="539"/>
      <c r="CSG80" s="539"/>
      <c r="CSH80" s="539"/>
      <c r="CSI80" s="539"/>
      <c r="CSJ80" s="539"/>
      <c r="CSK80" s="539"/>
      <c r="CSL80" s="539"/>
      <c r="CSM80" s="539"/>
      <c r="CSN80" s="539"/>
      <c r="CSO80" s="539"/>
      <c r="CSP80" s="539"/>
      <c r="CSQ80" s="539"/>
      <c r="CSR80" s="539"/>
      <c r="CSS80" s="539"/>
      <c r="CST80" s="539"/>
      <c r="CSU80" s="539"/>
      <c r="CSV80" s="539"/>
      <c r="CSW80" s="539"/>
      <c r="CSX80" s="539"/>
      <c r="CSY80" s="539"/>
      <c r="CSZ80" s="539"/>
      <c r="CTA80" s="539"/>
      <c r="CTB80" s="539"/>
      <c r="CTC80" s="539"/>
      <c r="CTD80" s="539"/>
      <c r="CTE80" s="539"/>
      <c r="CTF80" s="539"/>
      <c r="CTG80" s="539"/>
      <c r="CTH80" s="539"/>
      <c r="CTI80" s="539"/>
      <c r="CTJ80" s="539"/>
      <c r="CTK80" s="539"/>
      <c r="CTL80" s="539"/>
      <c r="CTM80" s="539"/>
      <c r="CTN80" s="539"/>
      <c r="CTO80" s="539"/>
      <c r="CTP80" s="539"/>
      <c r="CTQ80" s="539"/>
      <c r="CTR80" s="539"/>
      <c r="CTS80" s="539"/>
      <c r="CTT80" s="539"/>
      <c r="CTU80" s="539"/>
      <c r="CTV80" s="539"/>
      <c r="CTW80" s="539"/>
      <c r="CTX80" s="539"/>
      <c r="CTY80" s="539"/>
      <c r="CTZ80" s="539"/>
      <c r="CUA80" s="539"/>
      <c r="CUB80" s="539"/>
      <c r="CUC80" s="539"/>
      <c r="CUD80" s="539"/>
      <c r="CUE80" s="539"/>
      <c r="CUF80" s="539"/>
      <c r="CUG80" s="539"/>
      <c r="CUH80" s="539"/>
      <c r="CUI80" s="539"/>
      <c r="CUJ80" s="539"/>
      <c r="CUK80" s="539"/>
      <c r="CUL80" s="539"/>
      <c r="CUM80" s="539"/>
      <c r="CUN80" s="539"/>
      <c r="CUO80" s="539"/>
      <c r="CUP80" s="539"/>
      <c r="CUQ80" s="539"/>
      <c r="CUR80" s="539"/>
      <c r="CUS80" s="539"/>
      <c r="CUT80" s="539"/>
      <c r="CUU80" s="539"/>
      <c r="CUV80" s="539"/>
      <c r="CUW80" s="539"/>
      <c r="CUX80" s="539"/>
      <c r="CUY80" s="539"/>
      <c r="CUZ80" s="539"/>
      <c r="CVA80" s="539"/>
      <c r="CVB80" s="539"/>
      <c r="CVC80" s="539"/>
      <c r="CVD80" s="539"/>
      <c r="CVE80" s="539"/>
      <c r="CVF80" s="539"/>
      <c r="CVG80" s="539"/>
      <c r="CVH80" s="539"/>
      <c r="CVI80" s="539"/>
      <c r="CVJ80" s="539"/>
      <c r="CVK80" s="539"/>
      <c r="CVL80" s="539"/>
      <c r="CVM80" s="539"/>
      <c r="CVN80" s="539"/>
      <c r="CVO80" s="539"/>
      <c r="CVP80" s="539"/>
      <c r="CVQ80" s="539"/>
      <c r="CVR80" s="539"/>
      <c r="CVS80" s="539"/>
      <c r="CVT80" s="539"/>
      <c r="CVU80" s="539"/>
      <c r="CVV80" s="539"/>
      <c r="CVW80" s="539"/>
      <c r="CVX80" s="539"/>
      <c r="CVY80" s="539"/>
      <c r="CVZ80" s="539"/>
      <c r="CWA80" s="539"/>
      <c r="CWB80" s="539"/>
      <c r="CWC80" s="539"/>
      <c r="CWD80" s="539"/>
      <c r="CWE80" s="539"/>
      <c r="CWF80" s="539"/>
      <c r="CWG80" s="539"/>
      <c r="CWH80" s="539"/>
      <c r="CWI80" s="539"/>
      <c r="CWJ80" s="539"/>
      <c r="CWK80" s="539"/>
      <c r="CWL80" s="539"/>
      <c r="CWM80" s="539"/>
      <c r="CWN80" s="539"/>
      <c r="CWO80" s="539"/>
      <c r="CWP80" s="539"/>
      <c r="CWQ80" s="539"/>
      <c r="CWR80" s="539"/>
      <c r="CWS80" s="539"/>
      <c r="CWT80" s="539"/>
      <c r="CWU80" s="539"/>
      <c r="CWV80" s="539"/>
      <c r="CWW80" s="539"/>
      <c r="CWX80" s="539"/>
      <c r="CWY80" s="539"/>
      <c r="CWZ80" s="539"/>
      <c r="CXA80" s="539"/>
      <c r="CXB80" s="539"/>
      <c r="CXC80" s="539"/>
      <c r="CXD80" s="539"/>
      <c r="CXE80" s="539"/>
      <c r="CXF80" s="539"/>
      <c r="CXG80" s="539"/>
      <c r="CXH80" s="539"/>
      <c r="CXI80" s="539"/>
      <c r="CXJ80" s="539"/>
      <c r="CXK80" s="539"/>
      <c r="CXL80" s="539"/>
      <c r="CXM80" s="539"/>
      <c r="CXN80" s="539"/>
      <c r="CXO80" s="539"/>
      <c r="CXP80" s="539"/>
      <c r="CXQ80" s="539"/>
      <c r="CXR80" s="539"/>
      <c r="CXS80" s="539"/>
      <c r="CXT80" s="539"/>
      <c r="CXU80" s="539"/>
      <c r="CXV80" s="539"/>
      <c r="CXW80" s="539"/>
      <c r="CXX80" s="539"/>
      <c r="CXY80" s="539"/>
      <c r="CXZ80" s="539"/>
      <c r="CYA80" s="539"/>
      <c r="CYB80" s="539"/>
      <c r="CYC80" s="539"/>
      <c r="CYD80" s="539"/>
      <c r="CYE80" s="539"/>
      <c r="CYF80" s="539"/>
      <c r="CYG80" s="539"/>
      <c r="CYH80" s="539"/>
      <c r="CYI80" s="539"/>
      <c r="CYJ80" s="539"/>
      <c r="CYK80" s="539"/>
      <c r="CYL80" s="539"/>
      <c r="CYM80" s="539"/>
      <c r="CYN80" s="539"/>
      <c r="CYO80" s="539"/>
      <c r="CYP80" s="539"/>
      <c r="CYQ80" s="539"/>
      <c r="CYR80" s="539"/>
      <c r="CYS80" s="539"/>
      <c r="CYT80" s="539"/>
      <c r="CYU80" s="539"/>
      <c r="CYV80" s="539"/>
      <c r="CYW80" s="539"/>
      <c r="CYX80" s="539"/>
      <c r="CYY80" s="539"/>
      <c r="CYZ80" s="539"/>
      <c r="CZA80" s="539"/>
      <c r="CZB80" s="539"/>
      <c r="CZC80" s="539"/>
      <c r="CZD80" s="539"/>
      <c r="CZE80" s="539"/>
      <c r="CZF80" s="539"/>
      <c r="CZG80" s="539"/>
      <c r="CZH80" s="539"/>
      <c r="CZI80" s="539"/>
      <c r="CZJ80" s="539"/>
      <c r="CZK80" s="539"/>
      <c r="CZL80" s="539"/>
      <c r="CZM80" s="539"/>
      <c r="CZN80" s="539"/>
      <c r="CZO80" s="539"/>
      <c r="CZP80" s="539"/>
      <c r="CZQ80" s="539"/>
      <c r="CZR80" s="539"/>
      <c r="CZS80" s="539"/>
      <c r="CZT80" s="539"/>
      <c r="CZU80" s="539"/>
      <c r="CZV80" s="539"/>
      <c r="CZW80" s="539"/>
      <c r="CZX80" s="539"/>
      <c r="CZY80" s="539"/>
      <c r="CZZ80" s="539"/>
      <c r="DAA80" s="539"/>
      <c r="DAB80" s="539"/>
      <c r="DAC80" s="539"/>
      <c r="DAD80" s="539"/>
      <c r="DAE80" s="539"/>
      <c r="DAF80" s="539"/>
      <c r="DAG80" s="539"/>
      <c r="DAH80" s="539"/>
      <c r="DAI80" s="539"/>
      <c r="DAJ80" s="539"/>
      <c r="DAK80" s="539"/>
      <c r="DAL80" s="539"/>
      <c r="DAM80" s="539"/>
      <c r="DAN80" s="539"/>
      <c r="DAO80" s="539"/>
      <c r="DAP80" s="539"/>
      <c r="DAQ80" s="539"/>
      <c r="DAR80" s="539"/>
      <c r="DAS80" s="539"/>
      <c r="DAT80" s="539"/>
      <c r="DAU80" s="539"/>
      <c r="DAV80" s="539"/>
      <c r="DAW80" s="539"/>
      <c r="DAX80" s="539"/>
      <c r="DAY80" s="539"/>
      <c r="DAZ80" s="539"/>
      <c r="DBA80" s="539"/>
      <c r="DBB80" s="539"/>
      <c r="DBC80" s="539"/>
      <c r="DBD80" s="539"/>
      <c r="DBE80" s="539"/>
      <c r="DBF80" s="539"/>
      <c r="DBG80" s="539"/>
      <c r="DBH80" s="539"/>
      <c r="DBI80" s="539"/>
      <c r="DBJ80" s="539"/>
      <c r="DBK80" s="539"/>
      <c r="DBL80" s="539"/>
      <c r="DBM80" s="539"/>
      <c r="DBN80" s="539"/>
      <c r="DBO80" s="539"/>
      <c r="DBP80" s="539"/>
      <c r="DBQ80" s="539"/>
      <c r="DBR80" s="539"/>
      <c r="DBS80" s="539"/>
      <c r="DBT80" s="539"/>
      <c r="DBU80" s="539"/>
      <c r="DBV80" s="539"/>
      <c r="DBW80" s="539"/>
      <c r="DBX80" s="539"/>
      <c r="DBY80" s="539"/>
      <c r="DBZ80" s="539"/>
      <c r="DCA80" s="539"/>
      <c r="DCB80" s="539"/>
      <c r="DCC80" s="539"/>
      <c r="DCD80" s="539"/>
      <c r="DCE80" s="539"/>
      <c r="DCF80" s="539"/>
      <c r="DCG80" s="539"/>
      <c r="DCH80" s="539"/>
      <c r="DCI80" s="539"/>
      <c r="DCJ80" s="539"/>
      <c r="DCK80" s="539"/>
      <c r="DCL80" s="539"/>
      <c r="DCM80" s="539"/>
      <c r="DCN80" s="539"/>
      <c r="DCO80" s="539"/>
      <c r="DCP80" s="539"/>
      <c r="DCQ80" s="539"/>
      <c r="DCR80" s="539"/>
      <c r="DCS80" s="539"/>
      <c r="DCT80" s="539"/>
      <c r="DCU80" s="539"/>
      <c r="DCV80" s="539"/>
      <c r="DCW80" s="539"/>
      <c r="DCX80" s="539"/>
      <c r="DCY80" s="539"/>
      <c r="DCZ80" s="539"/>
      <c r="DDA80" s="539"/>
      <c r="DDB80" s="539"/>
      <c r="DDC80" s="539"/>
      <c r="DDD80" s="539"/>
      <c r="DDE80" s="539"/>
      <c r="DDF80" s="539"/>
      <c r="DDG80" s="539"/>
      <c r="DDH80" s="539"/>
      <c r="DDI80" s="539"/>
      <c r="DDJ80" s="539"/>
      <c r="DDK80" s="539"/>
      <c r="DDL80" s="539"/>
      <c r="DDM80" s="539"/>
      <c r="DDN80" s="539"/>
      <c r="DDO80" s="539"/>
      <c r="DDP80" s="539"/>
      <c r="DDQ80" s="539"/>
      <c r="DDR80" s="539"/>
      <c r="DDS80" s="539"/>
      <c r="DDT80" s="539"/>
      <c r="DDU80" s="539"/>
      <c r="DDV80" s="539"/>
      <c r="DDW80" s="539"/>
      <c r="DDX80" s="539"/>
      <c r="DDY80" s="539"/>
      <c r="DDZ80" s="539"/>
      <c r="DEA80" s="539"/>
      <c r="DEB80" s="539"/>
      <c r="DEC80" s="539"/>
      <c r="DED80" s="539"/>
      <c r="DEE80" s="539"/>
      <c r="DEF80" s="539"/>
      <c r="DEG80" s="539"/>
      <c r="DEH80" s="539"/>
      <c r="DEI80" s="539"/>
      <c r="DEJ80" s="539"/>
      <c r="DEK80" s="539"/>
      <c r="DEL80" s="539"/>
      <c r="DEM80" s="539"/>
      <c r="DEN80" s="539"/>
      <c r="DEO80" s="539"/>
      <c r="DEP80" s="539"/>
      <c r="DEQ80" s="539"/>
      <c r="DER80" s="539"/>
      <c r="DES80" s="539"/>
      <c r="DET80" s="539"/>
      <c r="DEU80" s="539"/>
      <c r="DEV80" s="539"/>
      <c r="DEW80" s="539"/>
      <c r="DEX80" s="539"/>
      <c r="DEY80" s="539"/>
      <c r="DEZ80" s="539"/>
      <c r="DFA80" s="539"/>
      <c r="DFB80" s="539"/>
      <c r="DFC80" s="539"/>
      <c r="DFD80" s="539"/>
      <c r="DFE80" s="539"/>
      <c r="DFF80" s="539"/>
      <c r="DFG80" s="539"/>
      <c r="DFH80" s="539"/>
      <c r="DFI80" s="539"/>
      <c r="DFJ80" s="539"/>
      <c r="DFK80" s="539"/>
      <c r="DFL80" s="539"/>
      <c r="DFM80" s="539"/>
      <c r="DFN80" s="539"/>
      <c r="DFO80" s="539"/>
      <c r="DFP80" s="539"/>
      <c r="DFQ80" s="539"/>
      <c r="DFR80" s="539"/>
      <c r="DFS80" s="539"/>
      <c r="DFT80" s="539"/>
      <c r="DFU80" s="539"/>
      <c r="DFV80" s="539"/>
      <c r="DFW80" s="539"/>
      <c r="DFX80" s="539"/>
      <c r="DFY80" s="539"/>
      <c r="DFZ80" s="539"/>
      <c r="DGA80" s="539"/>
      <c r="DGB80" s="539"/>
      <c r="DGC80" s="539"/>
      <c r="DGD80" s="539"/>
      <c r="DGE80" s="539"/>
      <c r="DGF80" s="539"/>
      <c r="DGG80" s="539"/>
      <c r="DGH80" s="539"/>
      <c r="DGI80" s="539"/>
      <c r="DGJ80" s="539"/>
      <c r="DGK80" s="539"/>
      <c r="DGL80" s="539"/>
      <c r="DGM80" s="539"/>
      <c r="DGN80" s="539"/>
      <c r="DGO80" s="539"/>
      <c r="DGP80" s="539"/>
      <c r="DGQ80" s="539"/>
      <c r="DGR80" s="539"/>
      <c r="DGS80" s="539"/>
      <c r="DGT80" s="539"/>
      <c r="DGU80" s="539"/>
      <c r="DGV80" s="539"/>
      <c r="DGW80" s="539"/>
      <c r="DGX80" s="539"/>
      <c r="DGY80" s="539"/>
      <c r="DGZ80" s="539"/>
      <c r="DHA80" s="539"/>
      <c r="DHB80" s="539"/>
      <c r="DHC80" s="539"/>
      <c r="DHD80" s="539"/>
      <c r="DHE80" s="539"/>
      <c r="DHF80" s="539"/>
      <c r="DHG80" s="539"/>
      <c r="DHH80" s="539"/>
      <c r="DHI80" s="539"/>
      <c r="DHJ80" s="539"/>
      <c r="DHK80" s="539"/>
      <c r="DHL80" s="539"/>
      <c r="DHM80" s="539"/>
      <c r="DHN80" s="539"/>
      <c r="DHO80" s="539"/>
      <c r="DHP80" s="539"/>
      <c r="DHQ80" s="539"/>
      <c r="DHR80" s="539"/>
      <c r="DHS80" s="539"/>
      <c r="DHT80" s="539"/>
      <c r="DHU80" s="539"/>
      <c r="DHV80" s="539"/>
      <c r="DHW80" s="539"/>
      <c r="DHX80" s="539"/>
      <c r="DHY80" s="539"/>
      <c r="DHZ80" s="539"/>
      <c r="DIA80" s="539"/>
      <c r="DIB80" s="539"/>
      <c r="DIC80" s="539"/>
      <c r="DID80" s="539"/>
      <c r="DIE80" s="539"/>
      <c r="DIF80" s="539"/>
      <c r="DIG80" s="539"/>
      <c r="DIH80" s="539"/>
      <c r="DII80" s="539"/>
      <c r="DIJ80" s="539"/>
      <c r="DIK80" s="539"/>
      <c r="DIL80" s="539"/>
      <c r="DIM80" s="539"/>
      <c r="DIN80" s="539"/>
      <c r="DIO80" s="539"/>
      <c r="DIP80" s="539"/>
      <c r="DIQ80" s="539"/>
      <c r="DIR80" s="539"/>
      <c r="DIS80" s="539"/>
      <c r="DIT80" s="539"/>
      <c r="DIU80" s="539"/>
      <c r="DIV80" s="539"/>
      <c r="DIW80" s="539"/>
      <c r="DIX80" s="539"/>
      <c r="DIY80" s="539"/>
      <c r="DIZ80" s="539"/>
      <c r="DJA80" s="539"/>
      <c r="DJB80" s="539"/>
      <c r="DJC80" s="539"/>
      <c r="DJD80" s="539"/>
      <c r="DJE80" s="539"/>
      <c r="DJF80" s="539"/>
      <c r="DJG80" s="539"/>
      <c r="DJH80" s="539"/>
      <c r="DJI80" s="539"/>
      <c r="DJJ80" s="539"/>
      <c r="DJK80" s="539"/>
      <c r="DJL80" s="539"/>
      <c r="DJM80" s="539"/>
      <c r="DJN80" s="539"/>
      <c r="DJO80" s="539"/>
      <c r="DJP80" s="539"/>
      <c r="DJQ80" s="539"/>
      <c r="DJR80" s="539"/>
      <c r="DJS80" s="539"/>
      <c r="DJT80" s="539"/>
      <c r="DJU80" s="539"/>
      <c r="DJV80" s="539"/>
      <c r="DJW80" s="539"/>
      <c r="DJX80" s="539"/>
      <c r="DJY80" s="539"/>
      <c r="DJZ80" s="539"/>
      <c r="DKA80" s="539"/>
      <c r="DKB80" s="539"/>
      <c r="DKC80" s="539"/>
      <c r="DKD80" s="539"/>
      <c r="DKE80" s="539"/>
      <c r="DKF80" s="539"/>
      <c r="DKG80" s="539"/>
      <c r="DKH80" s="539"/>
      <c r="DKI80" s="539"/>
      <c r="DKJ80" s="539"/>
      <c r="DKK80" s="539"/>
      <c r="DKL80" s="539"/>
      <c r="DKM80" s="539"/>
      <c r="DKN80" s="539"/>
      <c r="DKO80" s="539"/>
      <c r="DKP80" s="539"/>
      <c r="DKQ80" s="539"/>
      <c r="DKR80" s="539"/>
      <c r="DKS80" s="539"/>
      <c r="DKT80" s="539"/>
      <c r="DKU80" s="539"/>
      <c r="DKV80" s="539"/>
      <c r="DKW80" s="539"/>
      <c r="DKX80" s="539"/>
      <c r="DKY80" s="539"/>
      <c r="DKZ80" s="539"/>
      <c r="DLA80" s="539"/>
      <c r="DLB80" s="539"/>
      <c r="DLC80" s="539"/>
      <c r="DLD80" s="539"/>
      <c r="DLE80" s="539"/>
      <c r="DLF80" s="539"/>
      <c r="DLG80" s="539"/>
      <c r="DLH80" s="539"/>
      <c r="DLI80" s="539"/>
      <c r="DLJ80" s="539"/>
      <c r="DLK80" s="539"/>
      <c r="DLL80" s="539"/>
      <c r="DLM80" s="539"/>
      <c r="DLN80" s="539"/>
      <c r="DLO80" s="539"/>
      <c r="DLP80" s="539"/>
      <c r="DLQ80" s="539"/>
      <c r="DLR80" s="539"/>
      <c r="DLS80" s="539"/>
      <c r="DLT80" s="539"/>
      <c r="DLU80" s="539"/>
      <c r="DLV80" s="539"/>
      <c r="DLW80" s="539"/>
      <c r="DLX80" s="539"/>
      <c r="DLY80" s="539"/>
      <c r="DLZ80" s="539"/>
      <c r="DMA80" s="539"/>
      <c r="DMB80" s="539"/>
      <c r="DMC80" s="539"/>
      <c r="DMD80" s="539"/>
      <c r="DME80" s="539"/>
      <c r="DMF80" s="539"/>
      <c r="DMG80" s="539"/>
      <c r="DMH80" s="539"/>
      <c r="DMI80" s="539"/>
      <c r="DMJ80" s="539"/>
      <c r="DMK80" s="539"/>
      <c r="DML80" s="539"/>
      <c r="DMM80" s="539"/>
      <c r="DMN80" s="539"/>
      <c r="DMO80" s="539"/>
      <c r="DMP80" s="539"/>
      <c r="DMQ80" s="539"/>
      <c r="DMR80" s="539"/>
      <c r="DMS80" s="539"/>
      <c r="DMT80" s="539"/>
      <c r="DMU80" s="539"/>
      <c r="DMV80" s="539"/>
      <c r="DMW80" s="539"/>
      <c r="DMX80" s="539"/>
      <c r="DMY80" s="539"/>
      <c r="DMZ80" s="539"/>
      <c r="DNA80" s="539"/>
      <c r="DNB80" s="539"/>
      <c r="DNC80" s="539"/>
      <c r="DND80" s="539"/>
      <c r="DNE80" s="539"/>
      <c r="DNF80" s="539"/>
      <c r="DNG80" s="539"/>
      <c r="DNH80" s="539"/>
      <c r="DNI80" s="539"/>
      <c r="DNJ80" s="539"/>
      <c r="DNK80" s="539"/>
      <c r="DNL80" s="539"/>
      <c r="DNM80" s="539"/>
      <c r="DNN80" s="539"/>
      <c r="DNO80" s="539"/>
      <c r="DNP80" s="539"/>
      <c r="DNQ80" s="539"/>
      <c r="DNR80" s="539"/>
      <c r="DNS80" s="539"/>
      <c r="DNT80" s="539"/>
      <c r="DNU80" s="539"/>
      <c r="DNV80" s="539"/>
      <c r="DNW80" s="539"/>
      <c r="DNX80" s="539"/>
      <c r="DNY80" s="539"/>
      <c r="DNZ80" s="539"/>
      <c r="DOA80" s="539"/>
      <c r="DOB80" s="539"/>
      <c r="DOC80" s="539"/>
      <c r="DOD80" s="539"/>
      <c r="DOE80" s="539"/>
      <c r="DOF80" s="539"/>
      <c r="DOG80" s="539"/>
      <c r="DOH80" s="539"/>
      <c r="DOI80" s="539"/>
      <c r="DOJ80" s="539"/>
      <c r="DOK80" s="539"/>
      <c r="DOL80" s="539"/>
      <c r="DOM80" s="539"/>
      <c r="DON80" s="539"/>
      <c r="DOO80" s="539"/>
      <c r="DOP80" s="539"/>
      <c r="DOQ80" s="539"/>
      <c r="DOR80" s="539"/>
      <c r="DOS80" s="539"/>
      <c r="DOT80" s="539"/>
      <c r="DOU80" s="539"/>
      <c r="DOV80" s="539"/>
      <c r="DOW80" s="539"/>
      <c r="DOX80" s="539"/>
      <c r="DOY80" s="539"/>
      <c r="DOZ80" s="539"/>
      <c r="DPA80" s="539"/>
      <c r="DPB80" s="539"/>
      <c r="DPC80" s="539"/>
      <c r="DPD80" s="539"/>
      <c r="DPE80" s="539"/>
      <c r="DPF80" s="539"/>
      <c r="DPG80" s="539"/>
      <c r="DPH80" s="539"/>
      <c r="DPI80" s="539"/>
      <c r="DPJ80" s="539"/>
      <c r="DPK80" s="539"/>
      <c r="DPL80" s="539"/>
      <c r="DPM80" s="539"/>
      <c r="DPN80" s="539"/>
      <c r="DPO80" s="539"/>
      <c r="DPP80" s="539"/>
      <c r="DPQ80" s="539"/>
      <c r="DPR80" s="539"/>
      <c r="DPS80" s="539"/>
      <c r="DPT80" s="539"/>
      <c r="DPU80" s="539"/>
      <c r="DPV80" s="539"/>
      <c r="DPW80" s="539"/>
      <c r="DPX80" s="539"/>
      <c r="DPY80" s="539"/>
      <c r="DPZ80" s="539"/>
      <c r="DQA80" s="539"/>
      <c r="DQB80" s="539"/>
      <c r="DQC80" s="539"/>
      <c r="DQD80" s="539"/>
      <c r="DQE80" s="539"/>
      <c r="DQF80" s="539"/>
      <c r="DQG80" s="539"/>
      <c r="DQH80" s="539"/>
      <c r="DQI80" s="539"/>
      <c r="DQJ80" s="539"/>
      <c r="DQK80" s="539"/>
      <c r="DQL80" s="539"/>
      <c r="DQM80" s="539"/>
      <c r="DQN80" s="539"/>
      <c r="DQO80" s="539"/>
      <c r="DQP80" s="539"/>
      <c r="DQQ80" s="539"/>
      <c r="DQR80" s="539"/>
      <c r="DQS80" s="539"/>
      <c r="DQT80" s="539"/>
      <c r="DQU80" s="539"/>
      <c r="DQV80" s="539"/>
      <c r="DQW80" s="539"/>
      <c r="DQX80" s="539"/>
      <c r="DQY80" s="539"/>
      <c r="DQZ80" s="539"/>
      <c r="DRA80" s="539"/>
      <c r="DRB80" s="539"/>
      <c r="DRC80" s="539"/>
      <c r="DRD80" s="539"/>
      <c r="DRE80" s="539"/>
      <c r="DRF80" s="539"/>
      <c r="DRG80" s="539"/>
      <c r="DRH80" s="539"/>
      <c r="DRI80" s="539"/>
      <c r="DRJ80" s="539"/>
      <c r="DRK80" s="539"/>
      <c r="DRL80" s="539"/>
      <c r="DRM80" s="539"/>
      <c r="DRN80" s="539"/>
      <c r="DRO80" s="539"/>
      <c r="DRP80" s="539"/>
      <c r="DRQ80" s="539"/>
      <c r="DRR80" s="539"/>
      <c r="DRS80" s="539"/>
      <c r="DRT80" s="539"/>
      <c r="DRU80" s="539"/>
      <c r="DRV80" s="539"/>
      <c r="DRW80" s="539"/>
      <c r="DRX80" s="539"/>
      <c r="DRY80" s="539"/>
      <c r="DRZ80" s="539"/>
      <c r="DSA80" s="539"/>
      <c r="DSB80" s="539"/>
      <c r="DSC80" s="539"/>
      <c r="DSD80" s="539"/>
      <c r="DSE80" s="539"/>
      <c r="DSF80" s="539"/>
      <c r="DSG80" s="539"/>
      <c r="DSH80" s="539"/>
      <c r="DSI80" s="539"/>
      <c r="DSJ80" s="539"/>
      <c r="DSK80" s="539"/>
      <c r="DSL80" s="539"/>
      <c r="DSM80" s="539"/>
      <c r="DSN80" s="539"/>
      <c r="DSO80" s="539"/>
      <c r="DSP80" s="539"/>
      <c r="DSQ80" s="539"/>
      <c r="DSR80" s="539"/>
      <c r="DSS80" s="539"/>
      <c r="DST80" s="539"/>
      <c r="DSU80" s="539"/>
      <c r="DSV80" s="539"/>
      <c r="DSW80" s="539"/>
      <c r="DSX80" s="539"/>
      <c r="DSY80" s="539"/>
      <c r="DSZ80" s="539"/>
      <c r="DTA80" s="539"/>
      <c r="DTB80" s="539"/>
      <c r="DTC80" s="539"/>
      <c r="DTD80" s="539"/>
      <c r="DTE80" s="539"/>
      <c r="DTF80" s="539"/>
      <c r="DTG80" s="539"/>
      <c r="DTH80" s="539"/>
      <c r="DTI80" s="539"/>
      <c r="DTJ80" s="539"/>
      <c r="DTK80" s="539"/>
      <c r="DTL80" s="539"/>
      <c r="DTM80" s="539"/>
      <c r="DTN80" s="539"/>
      <c r="DTO80" s="539"/>
      <c r="DTP80" s="539"/>
      <c r="DTQ80" s="539"/>
      <c r="DTR80" s="539"/>
      <c r="DTS80" s="539"/>
      <c r="DTT80" s="539"/>
      <c r="DTU80" s="539"/>
      <c r="DTV80" s="539"/>
      <c r="DTW80" s="539"/>
      <c r="DTX80" s="539"/>
      <c r="DTY80" s="539"/>
      <c r="DTZ80" s="539"/>
      <c r="DUA80" s="539"/>
      <c r="DUB80" s="539"/>
      <c r="DUC80" s="539"/>
      <c r="DUD80" s="539"/>
      <c r="DUE80" s="539"/>
      <c r="DUF80" s="539"/>
      <c r="DUG80" s="539"/>
      <c r="DUH80" s="539"/>
      <c r="DUI80" s="539"/>
      <c r="DUJ80" s="539"/>
      <c r="DUK80" s="539"/>
      <c r="DUL80" s="539"/>
      <c r="DUM80" s="539"/>
      <c r="DUN80" s="539"/>
      <c r="DUO80" s="539"/>
      <c r="DUP80" s="539"/>
      <c r="DUQ80" s="539"/>
      <c r="DUR80" s="539"/>
      <c r="DUS80" s="539"/>
      <c r="DUT80" s="539"/>
      <c r="DUU80" s="539"/>
      <c r="DUV80" s="539"/>
      <c r="DUW80" s="539"/>
      <c r="DUX80" s="539"/>
      <c r="DUY80" s="539"/>
      <c r="DUZ80" s="539"/>
      <c r="DVA80" s="539"/>
      <c r="DVB80" s="539"/>
      <c r="DVC80" s="539"/>
      <c r="DVD80" s="539"/>
      <c r="DVE80" s="539"/>
      <c r="DVF80" s="539"/>
      <c r="DVG80" s="539"/>
      <c r="DVH80" s="539"/>
      <c r="DVI80" s="539"/>
      <c r="DVJ80" s="539"/>
      <c r="DVK80" s="539"/>
      <c r="DVL80" s="539"/>
      <c r="DVM80" s="539"/>
      <c r="DVN80" s="539"/>
      <c r="DVO80" s="539"/>
      <c r="DVP80" s="539"/>
      <c r="DVQ80" s="539"/>
      <c r="DVR80" s="539"/>
      <c r="DVS80" s="539"/>
      <c r="DVT80" s="539"/>
      <c r="DVU80" s="539"/>
      <c r="DVV80" s="539"/>
      <c r="DVW80" s="539"/>
      <c r="DVX80" s="539"/>
      <c r="DVY80" s="539"/>
      <c r="DVZ80" s="539"/>
      <c r="DWA80" s="539"/>
      <c r="DWB80" s="539"/>
      <c r="DWC80" s="539"/>
      <c r="DWD80" s="539"/>
      <c r="DWE80" s="539"/>
      <c r="DWF80" s="539"/>
      <c r="DWG80" s="539"/>
      <c r="DWH80" s="539"/>
      <c r="DWI80" s="539"/>
      <c r="DWJ80" s="539"/>
      <c r="DWK80" s="539"/>
      <c r="DWL80" s="539"/>
      <c r="DWM80" s="539"/>
      <c r="DWN80" s="539"/>
      <c r="DWO80" s="539"/>
      <c r="DWP80" s="539"/>
      <c r="DWQ80" s="539"/>
      <c r="DWR80" s="539"/>
      <c r="DWS80" s="539"/>
      <c r="DWT80" s="539"/>
      <c r="DWU80" s="539"/>
      <c r="DWV80" s="539"/>
      <c r="DWW80" s="539"/>
      <c r="DWX80" s="539"/>
      <c r="DWY80" s="539"/>
      <c r="DWZ80" s="539"/>
      <c r="DXA80" s="539"/>
      <c r="DXB80" s="539"/>
      <c r="DXC80" s="539"/>
      <c r="DXD80" s="539"/>
      <c r="DXE80" s="539"/>
      <c r="DXF80" s="539"/>
      <c r="DXG80" s="539"/>
      <c r="DXH80" s="539"/>
      <c r="DXI80" s="539"/>
      <c r="DXJ80" s="539"/>
      <c r="DXK80" s="539"/>
      <c r="DXL80" s="539"/>
      <c r="DXM80" s="539"/>
      <c r="DXN80" s="539"/>
      <c r="DXO80" s="539"/>
      <c r="DXP80" s="539"/>
      <c r="DXQ80" s="539"/>
      <c r="DXR80" s="539"/>
      <c r="DXS80" s="539"/>
      <c r="DXT80" s="539"/>
      <c r="DXU80" s="539"/>
      <c r="DXV80" s="539"/>
      <c r="DXW80" s="539"/>
      <c r="DXX80" s="539"/>
      <c r="DXY80" s="539"/>
      <c r="DXZ80" s="539"/>
      <c r="DYA80" s="539"/>
      <c r="DYB80" s="539"/>
      <c r="DYC80" s="539"/>
      <c r="DYD80" s="539"/>
      <c r="DYE80" s="539"/>
      <c r="DYF80" s="539"/>
      <c r="DYG80" s="539"/>
      <c r="DYH80" s="539"/>
      <c r="DYI80" s="539"/>
      <c r="DYJ80" s="539"/>
      <c r="DYK80" s="539"/>
      <c r="DYL80" s="539"/>
      <c r="DYM80" s="539"/>
      <c r="DYN80" s="539"/>
      <c r="DYO80" s="539"/>
      <c r="DYP80" s="539"/>
      <c r="DYQ80" s="539"/>
      <c r="DYR80" s="539"/>
      <c r="DYS80" s="539"/>
      <c r="DYT80" s="539"/>
      <c r="DYU80" s="539"/>
      <c r="DYV80" s="539"/>
      <c r="DYW80" s="539"/>
      <c r="DYX80" s="539"/>
      <c r="DYY80" s="539"/>
      <c r="DYZ80" s="539"/>
      <c r="DZA80" s="539"/>
      <c r="DZB80" s="539"/>
      <c r="DZC80" s="539"/>
      <c r="DZD80" s="539"/>
      <c r="DZE80" s="539"/>
      <c r="DZF80" s="539"/>
      <c r="DZG80" s="539"/>
      <c r="DZH80" s="539"/>
      <c r="DZI80" s="539"/>
      <c r="DZJ80" s="539"/>
      <c r="DZK80" s="539"/>
      <c r="DZL80" s="539"/>
      <c r="DZM80" s="539"/>
      <c r="DZN80" s="539"/>
      <c r="DZO80" s="539"/>
      <c r="DZP80" s="539"/>
      <c r="DZQ80" s="539"/>
      <c r="DZR80" s="539"/>
      <c r="DZS80" s="539"/>
      <c r="DZT80" s="539"/>
      <c r="DZU80" s="539"/>
      <c r="DZV80" s="539"/>
      <c r="DZW80" s="539"/>
      <c r="DZX80" s="539"/>
      <c r="DZY80" s="539"/>
      <c r="DZZ80" s="539"/>
      <c r="EAA80" s="539"/>
      <c r="EAB80" s="539"/>
      <c r="EAC80" s="539"/>
      <c r="EAD80" s="539"/>
      <c r="EAE80" s="539"/>
      <c r="EAF80" s="539"/>
      <c r="EAG80" s="539"/>
      <c r="EAH80" s="539"/>
      <c r="EAI80" s="539"/>
      <c r="EAJ80" s="539"/>
      <c r="EAK80" s="539"/>
      <c r="EAL80" s="539"/>
      <c r="EAM80" s="539"/>
      <c r="EAN80" s="539"/>
      <c r="EAO80" s="539"/>
      <c r="EAP80" s="539"/>
      <c r="EAQ80" s="539"/>
      <c r="EAR80" s="539"/>
      <c r="EAS80" s="539"/>
      <c r="EAT80" s="539"/>
      <c r="EAU80" s="539"/>
      <c r="EAV80" s="539"/>
      <c r="EAW80" s="539"/>
      <c r="EAX80" s="539"/>
      <c r="EAY80" s="539"/>
      <c r="EAZ80" s="539"/>
      <c r="EBA80" s="539"/>
      <c r="EBB80" s="539"/>
      <c r="EBC80" s="539"/>
      <c r="EBD80" s="539"/>
      <c r="EBE80" s="539"/>
      <c r="EBF80" s="539"/>
      <c r="EBG80" s="539"/>
      <c r="EBH80" s="539"/>
      <c r="EBI80" s="539"/>
      <c r="EBJ80" s="539"/>
      <c r="EBK80" s="539"/>
      <c r="EBL80" s="539"/>
      <c r="EBM80" s="539"/>
      <c r="EBN80" s="539"/>
      <c r="EBO80" s="539"/>
      <c r="EBP80" s="539"/>
      <c r="EBQ80" s="539"/>
      <c r="EBR80" s="539"/>
      <c r="EBS80" s="539"/>
      <c r="EBT80" s="539"/>
      <c r="EBU80" s="539"/>
      <c r="EBV80" s="539"/>
      <c r="EBW80" s="539"/>
      <c r="EBX80" s="539"/>
      <c r="EBY80" s="539"/>
      <c r="EBZ80" s="539"/>
      <c r="ECA80" s="539"/>
      <c r="ECB80" s="539"/>
      <c r="ECC80" s="539"/>
      <c r="ECD80" s="539"/>
      <c r="ECE80" s="539"/>
      <c r="ECF80" s="539"/>
      <c r="ECG80" s="539"/>
      <c r="ECH80" s="539"/>
      <c r="ECI80" s="539"/>
      <c r="ECJ80" s="539"/>
      <c r="ECK80" s="539"/>
      <c r="ECL80" s="539"/>
      <c r="ECM80" s="539"/>
      <c r="ECN80" s="539"/>
      <c r="ECO80" s="539"/>
      <c r="ECP80" s="539"/>
      <c r="ECQ80" s="539"/>
      <c r="ECR80" s="539"/>
      <c r="ECS80" s="539"/>
      <c r="ECT80" s="539"/>
      <c r="ECU80" s="539"/>
      <c r="ECV80" s="539"/>
      <c r="ECW80" s="539"/>
      <c r="ECX80" s="539"/>
      <c r="ECY80" s="539"/>
      <c r="ECZ80" s="539"/>
      <c r="EDA80" s="539"/>
      <c r="EDB80" s="539"/>
      <c r="EDC80" s="539"/>
      <c r="EDD80" s="539"/>
      <c r="EDE80" s="539"/>
      <c r="EDF80" s="539"/>
      <c r="EDG80" s="539"/>
      <c r="EDH80" s="539"/>
      <c r="EDI80" s="539"/>
      <c r="EDJ80" s="539"/>
      <c r="EDK80" s="539"/>
      <c r="EDL80" s="539"/>
      <c r="EDM80" s="539"/>
      <c r="EDN80" s="539"/>
      <c r="EDO80" s="539"/>
      <c r="EDP80" s="539"/>
      <c r="EDQ80" s="539"/>
      <c r="EDR80" s="539"/>
      <c r="EDS80" s="539"/>
      <c r="EDT80" s="539"/>
      <c r="EDU80" s="539"/>
      <c r="EDV80" s="539"/>
      <c r="EDW80" s="539"/>
      <c r="EDX80" s="539"/>
      <c r="EDY80" s="539"/>
      <c r="EDZ80" s="539"/>
      <c r="EEA80" s="539"/>
      <c r="EEB80" s="539"/>
      <c r="EEC80" s="539"/>
      <c r="EED80" s="539"/>
      <c r="EEE80" s="539"/>
      <c r="EEF80" s="539"/>
      <c r="EEG80" s="539"/>
      <c r="EEH80" s="539"/>
      <c r="EEI80" s="539"/>
      <c r="EEJ80" s="539"/>
      <c r="EEK80" s="539"/>
      <c r="EEL80" s="539"/>
      <c r="EEM80" s="539"/>
      <c r="EEN80" s="539"/>
      <c r="EEO80" s="539"/>
      <c r="EEP80" s="539"/>
      <c r="EEQ80" s="539"/>
      <c r="EER80" s="539"/>
      <c r="EES80" s="539"/>
      <c r="EET80" s="539"/>
      <c r="EEU80" s="539"/>
      <c r="EEV80" s="539"/>
      <c r="EEW80" s="539"/>
      <c r="EEX80" s="539"/>
      <c r="EEY80" s="539"/>
      <c r="EEZ80" s="539"/>
      <c r="EFA80" s="539"/>
      <c r="EFB80" s="539"/>
      <c r="EFC80" s="539"/>
      <c r="EFD80" s="539"/>
      <c r="EFE80" s="539"/>
      <c r="EFF80" s="539"/>
      <c r="EFG80" s="539"/>
      <c r="EFH80" s="539"/>
      <c r="EFI80" s="539"/>
      <c r="EFJ80" s="539"/>
      <c r="EFK80" s="539"/>
      <c r="EFL80" s="539"/>
      <c r="EFM80" s="539"/>
      <c r="EFN80" s="539"/>
      <c r="EFO80" s="539"/>
      <c r="EFP80" s="539"/>
      <c r="EFQ80" s="539"/>
      <c r="EFR80" s="539"/>
      <c r="EFS80" s="539"/>
      <c r="EFT80" s="539"/>
      <c r="EFU80" s="539"/>
      <c r="EFV80" s="539"/>
      <c r="EFW80" s="539"/>
      <c r="EFX80" s="539"/>
      <c r="EFY80" s="539"/>
      <c r="EFZ80" s="539"/>
      <c r="EGA80" s="539"/>
      <c r="EGB80" s="539"/>
      <c r="EGC80" s="539"/>
      <c r="EGD80" s="539"/>
      <c r="EGE80" s="539"/>
      <c r="EGF80" s="539"/>
      <c r="EGG80" s="539"/>
      <c r="EGH80" s="539"/>
      <c r="EGI80" s="539"/>
      <c r="EGJ80" s="539"/>
      <c r="EGK80" s="539"/>
      <c r="EGL80" s="539"/>
      <c r="EGM80" s="539"/>
      <c r="EGN80" s="539"/>
      <c r="EGO80" s="539"/>
      <c r="EGP80" s="539"/>
      <c r="EGQ80" s="539"/>
      <c r="EGR80" s="539"/>
      <c r="EGS80" s="539"/>
      <c r="EGT80" s="539"/>
      <c r="EGU80" s="539"/>
      <c r="EGV80" s="539"/>
      <c r="EGW80" s="539"/>
      <c r="EGX80" s="539"/>
      <c r="EGY80" s="539"/>
      <c r="EGZ80" s="539"/>
      <c r="EHA80" s="539"/>
      <c r="EHB80" s="539"/>
      <c r="EHC80" s="539"/>
      <c r="EHD80" s="539"/>
      <c r="EHE80" s="539"/>
      <c r="EHF80" s="539"/>
      <c r="EHG80" s="539"/>
      <c r="EHH80" s="539"/>
      <c r="EHI80" s="539"/>
      <c r="EHJ80" s="539"/>
      <c r="EHK80" s="539"/>
      <c r="EHL80" s="539"/>
      <c r="EHM80" s="539"/>
      <c r="EHN80" s="539"/>
      <c r="EHO80" s="539"/>
      <c r="EHP80" s="539"/>
      <c r="EHQ80" s="539"/>
      <c r="EHR80" s="539"/>
      <c r="EHS80" s="539"/>
      <c r="EHT80" s="539"/>
      <c r="EHU80" s="539"/>
      <c r="EHV80" s="539"/>
      <c r="EHW80" s="539"/>
      <c r="EHX80" s="539"/>
      <c r="EHY80" s="539"/>
      <c r="EHZ80" s="539"/>
      <c r="EIA80" s="539"/>
      <c r="EIB80" s="539"/>
      <c r="EIC80" s="539"/>
      <c r="EID80" s="539"/>
      <c r="EIE80" s="539"/>
      <c r="EIF80" s="539"/>
      <c r="EIG80" s="539"/>
      <c r="EIH80" s="539"/>
      <c r="EII80" s="539"/>
      <c r="EIJ80" s="539"/>
      <c r="EIK80" s="539"/>
      <c r="EIL80" s="539"/>
      <c r="EIM80" s="539"/>
      <c r="EIN80" s="539"/>
      <c r="EIO80" s="539"/>
      <c r="EIP80" s="539"/>
      <c r="EIQ80" s="539"/>
      <c r="EIR80" s="539"/>
      <c r="EIS80" s="539"/>
      <c r="EIT80" s="539"/>
      <c r="EIU80" s="539"/>
      <c r="EIV80" s="539"/>
      <c r="EIW80" s="539"/>
      <c r="EIX80" s="539"/>
      <c r="EIY80" s="539"/>
      <c r="EIZ80" s="539"/>
      <c r="EJA80" s="539"/>
      <c r="EJB80" s="539"/>
      <c r="EJC80" s="539"/>
      <c r="EJD80" s="539"/>
      <c r="EJE80" s="539"/>
      <c r="EJF80" s="539"/>
      <c r="EJG80" s="539"/>
      <c r="EJH80" s="539"/>
      <c r="EJI80" s="539"/>
      <c r="EJJ80" s="539"/>
      <c r="EJK80" s="539"/>
      <c r="EJL80" s="539"/>
      <c r="EJM80" s="539"/>
      <c r="EJN80" s="539"/>
      <c r="EJO80" s="539"/>
      <c r="EJP80" s="539"/>
      <c r="EJQ80" s="539"/>
      <c r="EJR80" s="539"/>
      <c r="EJS80" s="539"/>
      <c r="EJT80" s="539"/>
      <c r="EJU80" s="539"/>
      <c r="EJV80" s="539"/>
      <c r="EJW80" s="539"/>
      <c r="EJX80" s="539"/>
      <c r="EJY80" s="539"/>
      <c r="EJZ80" s="539"/>
      <c r="EKA80" s="539"/>
      <c r="EKB80" s="539"/>
      <c r="EKC80" s="539"/>
      <c r="EKD80" s="539"/>
      <c r="EKE80" s="539"/>
      <c r="EKF80" s="539"/>
      <c r="EKG80" s="539"/>
      <c r="EKH80" s="539"/>
      <c r="EKI80" s="539"/>
      <c r="EKJ80" s="539"/>
      <c r="EKK80" s="539"/>
      <c r="EKL80" s="539"/>
      <c r="EKM80" s="539"/>
      <c r="EKN80" s="539"/>
      <c r="EKO80" s="539"/>
      <c r="EKP80" s="539"/>
      <c r="EKQ80" s="539"/>
      <c r="EKR80" s="539"/>
      <c r="EKS80" s="539"/>
      <c r="EKT80" s="539"/>
      <c r="EKU80" s="539"/>
      <c r="EKV80" s="539"/>
      <c r="EKW80" s="539"/>
      <c r="EKX80" s="539"/>
      <c r="EKY80" s="539"/>
      <c r="EKZ80" s="539"/>
      <c r="ELA80" s="539"/>
      <c r="ELB80" s="539"/>
      <c r="ELC80" s="539"/>
      <c r="ELD80" s="539"/>
      <c r="ELE80" s="539"/>
      <c r="ELF80" s="539"/>
      <c r="ELG80" s="539"/>
      <c r="ELH80" s="539"/>
      <c r="ELI80" s="539"/>
      <c r="ELJ80" s="539"/>
      <c r="ELK80" s="539"/>
      <c r="ELL80" s="539"/>
      <c r="ELM80" s="539"/>
      <c r="ELN80" s="539"/>
      <c r="ELO80" s="539"/>
      <c r="ELP80" s="539"/>
      <c r="ELQ80" s="539"/>
      <c r="ELR80" s="539"/>
      <c r="ELS80" s="539"/>
      <c r="ELT80" s="539"/>
      <c r="ELU80" s="539"/>
      <c r="ELV80" s="539"/>
      <c r="ELW80" s="539"/>
      <c r="ELX80" s="539"/>
      <c r="ELY80" s="539"/>
      <c r="ELZ80" s="539"/>
      <c r="EMA80" s="539"/>
      <c r="EMB80" s="539"/>
      <c r="EMC80" s="539"/>
      <c r="EMD80" s="539"/>
      <c r="EME80" s="539"/>
      <c r="EMF80" s="539"/>
      <c r="EMG80" s="539"/>
      <c r="EMH80" s="539"/>
      <c r="EMI80" s="539"/>
      <c r="EMJ80" s="539"/>
      <c r="EMK80" s="539"/>
      <c r="EML80" s="539"/>
      <c r="EMM80" s="539"/>
      <c r="EMN80" s="539"/>
      <c r="EMO80" s="539"/>
      <c r="EMP80" s="539"/>
      <c r="EMQ80" s="539"/>
      <c r="EMR80" s="539"/>
      <c r="EMS80" s="539"/>
      <c r="EMT80" s="539"/>
      <c r="EMU80" s="539"/>
      <c r="EMV80" s="539"/>
      <c r="EMW80" s="539"/>
      <c r="EMX80" s="539"/>
      <c r="EMY80" s="539"/>
      <c r="EMZ80" s="539"/>
      <c r="ENA80" s="539"/>
      <c r="ENB80" s="539"/>
      <c r="ENC80" s="539"/>
      <c r="END80" s="539"/>
      <c r="ENE80" s="539"/>
      <c r="ENF80" s="539"/>
      <c r="ENG80" s="539"/>
      <c r="ENH80" s="539"/>
      <c r="ENI80" s="539"/>
      <c r="ENJ80" s="539"/>
      <c r="ENK80" s="539"/>
      <c r="ENL80" s="539"/>
      <c r="ENM80" s="539"/>
      <c r="ENN80" s="539"/>
      <c r="ENO80" s="539"/>
      <c r="ENP80" s="539"/>
      <c r="ENQ80" s="539"/>
      <c r="ENR80" s="539"/>
      <c r="ENS80" s="539"/>
      <c r="ENT80" s="539"/>
      <c r="ENU80" s="539"/>
      <c r="ENV80" s="539"/>
      <c r="ENW80" s="539"/>
      <c r="ENX80" s="539"/>
      <c r="ENY80" s="539"/>
      <c r="ENZ80" s="539"/>
      <c r="EOA80" s="539"/>
      <c r="EOB80" s="539"/>
      <c r="EOC80" s="539"/>
      <c r="EOD80" s="539"/>
      <c r="EOE80" s="539"/>
      <c r="EOF80" s="539"/>
      <c r="EOG80" s="539"/>
      <c r="EOH80" s="539"/>
      <c r="EOI80" s="539"/>
      <c r="EOJ80" s="539"/>
      <c r="EOK80" s="539"/>
      <c r="EOL80" s="539"/>
      <c r="EOM80" s="539"/>
      <c r="EON80" s="539"/>
      <c r="EOO80" s="539"/>
      <c r="EOP80" s="539"/>
      <c r="EOQ80" s="539"/>
      <c r="EOR80" s="539"/>
      <c r="EOS80" s="539"/>
      <c r="EOT80" s="539"/>
      <c r="EOU80" s="539"/>
      <c r="EOV80" s="539"/>
      <c r="EOW80" s="539"/>
      <c r="EOX80" s="539"/>
      <c r="EOY80" s="539"/>
      <c r="EOZ80" s="539"/>
      <c r="EPA80" s="539"/>
      <c r="EPB80" s="539"/>
      <c r="EPC80" s="539"/>
      <c r="EPD80" s="539"/>
      <c r="EPE80" s="539"/>
      <c r="EPF80" s="539"/>
      <c r="EPG80" s="539"/>
      <c r="EPH80" s="539"/>
      <c r="EPI80" s="539"/>
      <c r="EPJ80" s="539"/>
      <c r="EPK80" s="539"/>
      <c r="EPL80" s="539"/>
      <c r="EPM80" s="539"/>
      <c r="EPN80" s="539"/>
      <c r="EPO80" s="539"/>
      <c r="EPP80" s="539"/>
      <c r="EPQ80" s="539"/>
      <c r="EPR80" s="539"/>
      <c r="EPS80" s="539"/>
      <c r="EPT80" s="539"/>
      <c r="EPU80" s="539"/>
      <c r="EPV80" s="539"/>
      <c r="EPW80" s="539"/>
      <c r="EPX80" s="539"/>
      <c r="EPY80" s="539"/>
      <c r="EPZ80" s="539"/>
      <c r="EQA80" s="539"/>
      <c r="EQB80" s="539"/>
      <c r="EQC80" s="539"/>
      <c r="EQD80" s="539"/>
      <c r="EQE80" s="539"/>
      <c r="EQF80" s="539"/>
      <c r="EQG80" s="539"/>
      <c r="EQH80" s="539"/>
      <c r="EQI80" s="539"/>
      <c r="EQJ80" s="539"/>
      <c r="EQK80" s="539"/>
      <c r="EQL80" s="539"/>
      <c r="EQM80" s="539"/>
      <c r="EQN80" s="539"/>
      <c r="EQO80" s="539"/>
      <c r="EQP80" s="539"/>
      <c r="EQQ80" s="539"/>
      <c r="EQR80" s="539"/>
      <c r="EQS80" s="539"/>
      <c r="EQT80" s="539"/>
      <c r="EQU80" s="539"/>
      <c r="EQV80" s="539"/>
      <c r="EQW80" s="539"/>
      <c r="EQX80" s="539"/>
      <c r="EQY80" s="539"/>
      <c r="EQZ80" s="539"/>
      <c r="ERA80" s="539"/>
      <c r="ERB80" s="539"/>
      <c r="ERC80" s="539"/>
      <c r="ERD80" s="539"/>
      <c r="ERE80" s="539"/>
      <c r="ERF80" s="539"/>
      <c r="ERG80" s="539"/>
      <c r="ERH80" s="539"/>
      <c r="ERI80" s="539"/>
      <c r="ERJ80" s="539"/>
      <c r="ERK80" s="539"/>
      <c r="ERL80" s="539"/>
      <c r="ERM80" s="539"/>
      <c r="ERN80" s="539"/>
      <c r="ERO80" s="539"/>
      <c r="ERP80" s="539"/>
      <c r="ERQ80" s="539"/>
      <c r="ERR80" s="539"/>
      <c r="ERS80" s="539"/>
      <c r="ERT80" s="539"/>
      <c r="ERU80" s="539"/>
      <c r="ERV80" s="539"/>
      <c r="ERW80" s="539"/>
      <c r="ERX80" s="539"/>
      <c r="ERY80" s="539"/>
      <c r="ERZ80" s="539"/>
      <c r="ESA80" s="539"/>
      <c r="ESB80" s="539"/>
      <c r="ESC80" s="539"/>
      <c r="ESD80" s="539"/>
      <c r="ESE80" s="539"/>
      <c r="ESF80" s="539"/>
      <c r="ESG80" s="539"/>
      <c r="ESH80" s="539"/>
      <c r="ESI80" s="539"/>
      <c r="ESJ80" s="539"/>
      <c r="ESK80" s="539"/>
      <c r="ESL80" s="539"/>
      <c r="ESM80" s="539"/>
      <c r="ESN80" s="539"/>
      <c r="ESO80" s="539"/>
      <c r="ESP80" s="539"/>
      <c r="ESQ80" s="539"/>
      <c r="ESR80" s="539"/>
      <c r="ESS80" s="539"/>
      <c r="EST80" s="539"/>
      <c r="ESU80" s="539"/>
      <c r="ESV80" s="539"/>
      <c r="ESW80" s="539"/>
      <c r="ESX80" s="539"/>
      <c r="ESY80" s="539"/>
      <c r="ESZ80" s="539"/>
      <c r="ETA80" s="539"/>
      <c r="ETB80" s="539"/>
      <c r="ETC80" s="539"/>
      <c r="ETD80" s="539"/>
      <c r="ETE80" s="539"/>
      <c r="ETF80" s="539"/>
      <c r="ETG80" s="539"/>
      <c r="ETH80" s="539"/>
      <c r="ETI80" s="539"/>
      <c r="ETJ80" s="539"/>
      <c r="ETK80" s="539"/>
      <c r="ETL80" s="539"/>
      <c r="ETM80" s="539"/>
      <c r="ETN80" s="539"/>
      <c r="ETO80" s="539"/>
      <c r="ETP80" s="539"/>
      <c r="ETQ80" s="539"/>
      <c r="ETR80" s="539"/>
      <c r="ETS80" s="539"/>
      <c r="ETT80" s="539"/>
      <c r="ETU80" s="539"/>
      <c r="ETV80" s="539"/>
      <c r="ETW80" s="539"/>
      <c r="ETX80" s="539"/>
      <c r="ETY80" s="539"/>
      <c r="ETZ80" s="539"/>
      <c r="EUA80" s="539"/>
      <c r="EUB80" s="539"/>
      <c r="EUC80" s="539"/>
      <c r="EUD80" s="539"/>
      <c r="EUE80" s="539"/>
      <c r="EUF80" s="539"/>
      <c r="EUG80" s="539"/>
      <c r="EUH80" s="539"/>
      <c r="EUI80" s="539"/>
      <c r="EUJ80" s="539"/>
      <c r="EUK80" s="539"/>
      <c r="EUL80" s="539"/>
      <c r="EUM80" s="539"/>
      <c r="EUN80" s="539"/>
      <c r="EUO80" s="539"/>
      <c r="EUP80" s="539"/>
      <c r="EUQ80" s="539"/>
      <c r="EUR80" s="539"/>
      <c r="EUS80" s="539"/>
      <c r="EUT80" s="539"/>
      <c r="EUU80" s="539"/>
      <c r="EUV80" s="539"/>
      <c r="EUW80" s="539"/>
      <c r="EUX80" s="539"/>
      <c r="EUY80" s="539"/>
      <c r="EUZ80" s="539"/>
      <c r="EVA80" s="539"/>
      <c r="EVB80" s="539"/>
      <c r="EVC80" s="539"/>
      <c r="EVD80" s="539"/>
      <c r="EVE80" s="539"/>
      <c r="EVF80" s="539"/>
      <c r="EVG80" s="539"/>
      <c r="EVH80" s="539"/>
      <c r="EVI80" s="539"/>
      <c r="EVJ80" s="539"/>
      <c r="EVK80" s="539"/>
      <c r="EVL80" s="539"/>
      <c r="EVM80" s="539"/>
      <c r="EVN80" s="539"/>
      <c r="EVO80" s="539"/>
      <c r="EVP80" s="539"/>
      <c r="EVQ80" s="539"/>
      <c r="EVR80" s="539"/>
      <c r="EVS80" s="539"/>
      <c r="EVT80" s="539"/>
      <c r="EVU80" s="539"/>
      <c r="EVV80" s="539"/>
      <c r="EVW80" s="539"/>
      <c r="EVX80" s="539"/>
      <c r="EVY80" s="539"/>
      <c r="EVZ80" s="539"/>
      <c r="EWA80" s="539"/>
      <c r="EWB80" s="539"/>
      <c r="EWC80" s="539"/>
      <c r="EWD80" s="539"/>
      <c r="EWE80" s="539"/>
      <c r="EWF80" s="539"/>
      <c r="EWG80" s="539"/>
      <c r="EWH80" s="539"/>
      <c r="EWI80" s="539"/>
      <c r="EWJ80" s="539"/>
      <c r="EWK80" s="539"/>
      <c r="EWL80" s="539"/>
      <c r="EWM80" s="539"/>
      <c r="EWN80" s="539"/>
      <c r="EWO80" s="539"/>
      <c r="EWP80" s="539"/>
      <c r="EWQ80" s="539"/>
      <c r="EWR80" s="539"/>
      <c r="EWS80" s="539"/>
      <c r="EWT80" s="539"/>
      <c r="EWU80" s="539"/>
      <c r="EWV80" s="539"/>
      <c r="EWW80" s="539"/>
      <c r="EWX80" s="539"/>
      <c r="EWY80" s="539"/>
      <c r="EWZ80" s="539"/>
      <c r="EXA80" s="539"/>
      <c r="EXB80" s="539"/>
      <c r="EXC80" s="539"/>
      <c r="EXD80" s="539"/>
      <c r="EXE80" s="539"/>
      <c r="EXF80" s="539"/>
      <c r="EXG80" s="539"/>
      <c r="EXH80" s="539"/>
      <c r="EXI80" s="539"/>
      <c r="EXJ80" s="539"/>
      <c r="EXK80" s="539"/>
      <c r="EXL80" s="539"/>
      <c r="EXM80" s="539"/>
      <c r="EXN80" s="539"/>
      <c r="EXO80" s="539"/>
      <c r="EXP80" s="539"/>
      <c r="EXQ80" s="539"/>
      <c r="EXR80" s="539"/>
      <c r="EXS80" s="539"/>
      <c r="EXT80" s="539"/>
      <c r="EXU80" s="539"/>
      <c r="EXV80" s="539"/>
      <c r="EXW80" s="539"/>
      <c r="EXX80" s="539"/>
      <c r="EXY80" s="539"/>
      <c r="EXZ80" s="539"/>
      <c r="EYA80" s="539"/>
      <c r="EYB80" s="539"/>
      <c r="EYC80" s="539"/>
      <c r="EYD80" s="539"/>
      <c r="EYE80" s="539"/>
      <c r="EYF80" s="539"/>
      <c r="EYG80" s="539"/>
      <c r="EYH80" s="539"/>
      <c r="EYI80" s="539"/>
      <c r="EYJ80" s="539"/>
      <c r="EYK80" s="539"/>
      <c r="EYL80" s="539"/>
      <c r="EYM80" s="539"/>
      <c r="EYN80" s="539"/>
      <c r="EYO80" s="539"/>
      <c r="EYP80" s="539"/>
      <c r="EYQ80" s="539"/>
      <c r="EYR80" s="539"/>
      <c r="EYS80" s="539"/>
      <c r="EYT80" s="539"/>
      <c r="EYU80" s="539"/>
      <c r="EYV80" s="539"/>
      <c r="EYW80" s="539"/>
      <c r="EYX80" s="539"/>
      <c r="EYY80" s="539"/>
      <c r="EYZ80" s="539"/>
      <c r="EZA80" s="539"/>
      <c r="EZB80" s="539"/>
      <c r="EZC80" s="539"/>
      <c r="EZD80" s="539"/>
      <c r="EZE80" s="539"/>
      <c r="EZF80" s="539"/>
      <c r="EZG80" s="539"/>
      <c r="EZH80" s="539"/>
      <c r="EZI80" s="539"/>
      <c r="EZJ80" s="539"/>
      <c r="EZK80" s="539"/>
      <c r="EZL80" s="539"/>
      <c r="EZM80" s="539"/>
      <c r="EZN80" s="539"/>
      <c r="EZO80" s="539"/>
      <c r="EZP80" s="539"/>
      <c r="EZQ80" s="539"/>
      <c r="EZR80" s="539"/>
      <c r="EZS80" s="539"/>
      <c r="EZT80" s="539"/>
      <c r="EZU80" s="539"/>
      <c r="EZV80" s="539"/>
      <c r="EZW80" s="539"/>
      <c r="EZX80" s="539"/>
      <c r="EZY80" s="539"/>
      <c r="EZZ80" s="539"/>
      <c r="FAA80" s="539"/>
      <c r="FAB80" s="539"/>
      <c r="FAC80" s="539"/>
      <c r="FAD80" s="539"/>
      <c r="FAE80" s="539"/>
      <c r="FAF80" s="539"/>
      <c r="FAG80" s="539"/>
      <c r="FAH80" s="539"/>
      <c r="FAI80" s="539"/>
      <c r="FAJ80" s="539"/>
      <c r="FAK80" s="539"/>
      <c r="FAL80" s="539"/>
      <c r="FAM80" s="539"/>
      <c r="FAN80" s="539"/>
      <c r="FAO80" s="539"/>
      <c r="FAP80" s="539"/>
      <c r="FAQ80" s="539"/>
      <c r="FAR80" s="539"/>
      <c r="FAS80" s="539"/>
      <c r="FAT80" s="539"/>
      <c r="FAU80" s="539"/>
      <c r="FAV80" s="539"/>
      <c r="FAW80" s="539"/>
      <c r="FAX80" s="539"/>
      <c r="FAY80" s="539"/>
      <c r="FAZ80" s="539"/>
      <c r="FBA80" s="539"/>
      <c r="FBB80" s="539"/>
      <c r="FBC80" s="539"/>
      <c r="FBD80" s="539"/>
      <c r="FBE80" s="539"/>
      <c r="FBF80" s="539"/>
      <c r="FBG80" s="539"/>
      <c r="FBH80" s="539"/>
      <c r="FBI80" s="539"/>
      <c r="FBJ80" s="539"/>
      <c r="FBK80" s="539"/>
      <c r="FBL80" s="539"/>
      <c r="FBM80" s="539"/>
      <c r="FBN80" s="539"/>
      <c r="FBO80" s="539"/>
      <c r="FBP80" s="539"/>
      <c r="FBQ80" s="539"/>
      <c r="FBR80" s="539"/>
      <c r="FBS80" s="539"/>
      <c r="FBT80" s="539"/>
      <c r="FBU80" s="539"/>
      <c r="FBV80" s="539"/>
      <c r="FBW80" s="539"/>
      <c r="FBX80" s="539"/>
      <c r="FBY80" s="539"/>
      <c r="FBZ80" s="539"/>
      <c r="FCA80" s="539"/>
      <c r="FCB80" s="539"/>
      <c r="FCC80" s="539"/>
      <c r="FCD80" s="539"/>
      <c r="FCE80" s="539"/>
      <c r="FCF80" s="539"/>
      <c r="FCG80" s="539"/>
      <c r="FCH80" s="539"/>
      <c r="FCI80" s="539"/>
      <c r="FCJ80" s="539"/>
      <c r="FCK80" s="539"/>
      <c r="FCL80" s="539"/>
      <c r="FCM80" s="539"/>
      <c r="FCN80" s="539"/>
      <c r="FCO80" s="539"/>
      <c r="FCP80" s="539"/>
      <c r="FCQ80" s="539"/>
      <c r="FCR80" s="539"/>
      <c r="FCS80" s="539"/>
      <c r="FCT80" s="539"/>
      <c r="FCU80" s="539"/>
      <c r="FCV80" s="539"/>
      <c r="FCW80" s="539"/>
      <c r="FCX80" s="539"/>
      <c r="FCY80" s="539"/>
      <c r="FCZ80" s="539"/>
      <c r="FDA80" s="539"/>
      <c r="FDB80" s="539"/>
      <c r="FDC80" s="539"/>
      <c r="FDD80" s="539"/>
      <c r="FDE80" s="539"/>
      <c r="FDF80" s="539"/>
      <c r="FDG80" s="539"/>
      <c r="FDH80" s="539"/>
      <c r="FDI80" s="539"/>
      <c r="FDJ80" s="539"/>
      <c r="FDK80" s="539"/>
      <c r="FDL80" s="539"/>
      <c r="FDM80" s="539"/>
      <c r="FDN80" s="539"/>
      <c r="FDO80" s="539"/>
      <c r="FDP80" s="539"/>
      <c r="FDQ80" s="539"/>
      <c r="FDR80" s="539"/>
      <c r="FDS80" s="539"/>
      <c r="FDT80" s="539"/>
      <c r="FDU80" s="539"/>
      <c r="FDV80" s="539"/>
      <c r="FDW80" s="539"/>
      <c r="FDX80" s="539"/>
      <c r="FDY80" s="539"/>
      <c r="FDZ80" s="539"/>
      <c r="FEA80" s="539"/>
      <c r="FEB80" s="539"/>
      <c r="FEC80" s="539"/>
      <c r="FED80" s="539"/>
      <c r="FEE80" s="539"/>
      <c r="FEF80" s="539"/>
      <c r="FEG80" s="539"/>
      <c r="FEH80" s="539"/>
      <c r="FEI80" s="539"/>
      <c r="FEJ80" s="539"/>
      <c r="FEK80" s="539"/>
      <c r="FEL80" s="539"/>
      <c r="FEM80" s="539"/>
      <c r="FEN80" s="539"/>
      <c r="FEO80" s="539"/>
      <c r="FEP80" s="539"/>
      <c r="FEQ80" s="539"/>
      <c r="FER80" s="539"/>
      <c r="FES80" s="539"/>
      <c r="FET80" s="539"/>
      <c r="FEU80" s="539"/>
      <c r="FEV80" s="539"/>
      <c r="FEW80" s="539"/>
      <c r="FEX80" s="539"/>
      <c r="FEY80" s="539"/>
      <c r="FEZ80" s="539"/>
      <c r="FFA80" s="539"/>
      <c r="FFB80" s="539"/>
      <c r="FFC80" s="539"/>
      <c r="FFD80" s="539"/>
      <c r="FFE80" s="539"/>
      <c r="FFF80" s="539"/>
      <c r="FFG80" s="539"/>
      <c r="FFH80" s="539"/>
      <c r="FFI80" s="539"/>
      <c r="FFJ80" s="539"/>
      <c r="FFK80" s="539"/>
      <c r="FFL80" s="539"/>
      <c r="FFM80" s="539"/>
      <c r="FFN80" s="539"/>
      <c r="FFO80" s="539"/>
      <c r="FFP80" s="539"/>
      <c r="FFQ80" s="539"/>
      <c r="FFR80" s="539"/>
      <c r="FFS80" s="539"/>
      <c r="FFT80" s="539"/>
      <c r="FFU80" s="539"/>
      <c r="FFV80" s="539"/>
      <c r="FFW80" s="539"/>
      <c r="FFX80" s="539"/>
      <c r="FFY80" s="539"/>
      <c r="FFZ80" s="539"/>
      <c r="FGA80" s="539"/>
      <c r="FGB80" s="539"/>
      <c r="FGC80" s="539"/>
      <c r="FGD80" s="539"/>
      <c r="FGE80" s="539"/>
      <c r="FGF80" s="539"/>
      <c r="FGG80" s="539"/>
      <c r="FGH80" s="539"/>
      <c r="FGI80" s="539"/>
      <c r="FGJ80" s="539"/>
      <c r="FGK80" s="539"/>
      <c r="FGL80" s="539"/>
      <c r="FGM80" s="539"/>
      <c r="FGN80" s="539"/>
      <c r="FGO80" s="539"/>
      <c r="FGP80" s="539"/>
      <c r="FGQ80" s="539"/>
      <c r="FGR80" s="539"/>
      <c r="FGS80" s="539"/>
      <c r="FGT80" s="539"/>
      <c r="FGU80" s="539"/>
      <c r="FGV80" s="539"/>
      <c r="FGW80" s="539"/>
      <c r="FGX80" s="539"/>
      <c r="FGY80" s="539"/>
      <c r="FGZ80" s="539"/>
      <c r="FHA80" s="539"/>
      <c r="FHB80" s="539"/>
      <c r="FHC80" s="539"/>
      <c r="FHD80" s="539"/>
      <c r="FHE80" s="539"/>
      <c r="FHF80" s="539"/>
      <c r="FHG80" s="539"/>
      <c r="FHH80" s="539"/>
      <c r="FHI80" s="539"/>
      <c r="FHJ80" s="539"/>
      <c r="FHK80" s="539"/>
      <c r="FHL80" s="539"/>
      <c r="FHM80" s="539"/>
      <c r="FHN80" s="539"/>
      <c r="FHO80" s="539"/>
      <c r="FHP80" s="539"/>
      <c r="FHQ80" s="539"/>
      <c r="FHR80" s="539"/>
      <c r="FHS80" s="539"/>
      <c r="FHT80" s="539"/>
      <c r="FHU80" s="539"/>
      <c r="FHV80" s="539"/>
      <c r="FHW80" s="539"/>
      <c r="FHX80" s="539"/>
      <c r="FHY80" s="539"/>
      <c r="FHZ80" s="539"/>
      <c r="FIA80" s="539"/>
      <c r="FIB80" s="539"/>
      <c r="FIC80" s="539"/>
      <c r="FID80" s="539"/>
      <c r="FIE80" s="539"/>
      <c r="FIF80" s="539"/>
      <c r="FIG80" s="539"/>
      <c r="FIH80" s="539"/>
      <c r="FII80" s="539"/>
      <c r="FIJ80" s="539"/>
      <c r="FIK80" s="539"/>
      <c r="FIL80" s="539"/>
      <c r="FIM80" s="539"/>
      <c r="FIN80" s="539"/>
      <c r="FIO80" s="539"/>
      <c r="FIP80" s="539"/>
      <c r="FIQ80" s="539"/>
      <c r="FIR80" s="539"/>
      <c r="FIS80" s="539"/>
      <c r="FIT80" s="539"/>
      <c r="FIU80" s="539"/>
      <c r="FIV80" s="539"/>
      <c r="FIW80" s="539"/>
      <c r="FIX80" s="539"/>
      <c r="FIY80" s="539"/>
      <c r="FIZ80" s="539"/>
      <c r="FJA80" s="539"/>
      <c r="FJB80" s="539"/>
      <c r="FJC80" s="539"/>
      <c r="FJD80" s="539"/>
      <c r="FJE80" s="539"/>
      <c r="FJF80" s="539"/>
      <c r="FJG80" s="539"/>
      <c r="FJH80" s="539"/>
      <c r="FJI80" s="539"/>
      <c r="FJJ80" s="539"/>
      <c r="FJK80" s="539"/>
      <c r="FJL80" s="539"/>
      <c r="FJM80" s="539"/>
      <c r="FJN80" s="539"/>
      <c r="FJO80" s="539"/>
      <c r="FJP80" s="539"/>
      <c r="FJQ80" s="539"/>
      <c r="FJR80" s="539"/>
      <c r="FJS80" s="539"/>
      <c r="FJT80" s="539"/>
      <c r="FJU80" s="539"/>
      <c r="FJV80" s="539"/>
      <c r="FJW80" s="539"/>
      <c r="FJX80" s="539"/>
      <c r="FJY80" s="539"/>
      <c r="FJZ80" s="539"/>
      <c r="FKA80" s="539"/>
      <c r="FKB80" s="539"/>
      <c r="FKC80" s="539"/>
      <c r="FKD80" s="539"/>
      <c r="FKE80" s="539"/>
      <c r="FKF80" s="539"/>
      <c r="FKG80" s="539"/>
      <c r="FKH80" s="539"/>
      <c r="FKI80" s="539"/>
      <c r="FKJ80" s="539"/>
      <c r="FKK80" s="539"/>
      <c r="FKL80" s="539"/>
      <c r="FKM80" s="539"/>
      <c r="FKN80" s="539"/>
      <c r="FKO80" s="539"/>
      <c r="FKP80" s="539"/>
      <c r="FKQ80" s="539"/>
      <c r="FKR80" s="539"/>
      <c r="FKS80" s="539"/>
      <c r="FKT80" s="539"/>
      <c r="FKU80" s="539"/>
      <c r="FKV80" s="539"/>
      <c r="FKW80" s="539"/>
      <c r="FKX80" s="539"/>
      <c r="FKY80" s="539"/>
      <c r="FKZ80" s="539"/>
      <c r="FLA80" s="539"/>
      <c r="FLB80" s="539"/>
      <c r="FLC80" s="539"/>
      <c r="FLD80" s="539"/>
      <c r="FLE80" s="539"/>
      <c r="FLF80" s="539"/>
      <c r="FLG80" s="539"/>
      <c r="FLH80" s="539"/>
      <c r="FLI80" s="539"/>
      <c r="FLJ80" s="539"/>
      <c r="FLK80" s="539"/>
      <c r="FLL80" s="539"/>
      <c r="FLM80" s="539"/>
      <c r="FLN80" s="539"/>
      <c r="FLO80" s="539"/>
      <c r="FLP80" s="539"/>
      <c r="FLQ80" s="539"/>
      <c r="FLR80" s="539"/>
      <c r="FLS80" s="539"/>
      <c r="FLT80" s="539"/>
      <c r="FLU80" s="539"/>
      <c r="FLV80" s="539"/>
      <c r="FLW80" s="539"/>
      <c r="FLX80" s="539"/>
      <c r="FLY80" s="539"/>
      <c r="FLZ80" s="539"/>
      <c r="FMA80" s="539"/>
      <c r="FMB80" s="539"/>
      <c r="FMC80" s="539"/>
      <c r="FMD80" s="539"/>
      <c r="FME80" s="539"/>
      <c r="FMF80" s="539"/>
      <c r="FMG80" s="539"/>
      <c r="FMH80" s="539"/>
      <c r="FMI80" s="539"/>
      <c r="FMJ80" s="539"/>
      <c r="FMK80" s="539"/>
      <c r="FML80" s="539"/>
      <c r="FMM80" s="539"/>
      <c r="FMN80" s="539"/>
      <c r="FMO80" s="539"/>
      <c r="FMP80" s="539"/>
      <c r="FMQ80" s="539"/>
      <c r="FMR80" s="539"/>
      <c r="FMS80" s="539"/>
      <c r="FMT80" s="539"/>
      <c r="FMU80" s="539"/>
      <c r="FMV80" s="539"/>
      <c r="FMW80" s="539"/>
      <c r="FMX80" s="539"/>
      <c r="FMY80" s="539"/>
      <c r="FMZ80" s="539"/>
      <c r="FNA80" s="539"/>
      <c r="FNB80" s="539"/>
      <c r="FNC80" s="539"/>
      <c r="FND80" s="539"/>
      <c r="FNE80" s="539"/>
      <c r="FNF80" s="539"/>
      <c r="FNG80" s="539"/>
      <c r="FNH80" s="539"/>
      <c r="FNI80" s="539"/>
      <c r="FNJ80" s="539"/>
      <c r="FNK80" s="539"/>
      <c r="FNL80" s="539"/>
      <c r="FNM80" s="539"/>
      <c r="FNN80" s="539"/>
      <c r="FNO80" s="539"/>
      <c r="FNP80" s="539"/>
      <c r="FNQ80" s="539"/>
      <c r="FNR80" s="539"/>
      <c r="FNS80" s="539"/>
      <c r="FNT80" s="539"/>
      <c r="FNU80" s="539"/>
      <c r="FNV80" s="539"/>
      <c r="FNW80" s="539"/>
      <c r="FNX80" s="539"/>
      <c r="FNY80" s="539"/>
      <c r="FNZ80" s="539"/>
      <c r="FOA80" s="539"/>
      <c r="FOB80" s="539"/>
      <c r="FOC80" s="539"/>
      <c r="FOD80" s="539"/>
      <c r="FOE80" s="539"/>
      <c r="FOF80" s="539"/>
      <c r="FOG80" s="539"/>
      <c r="FOH80" s="539"/>
      <c r="FOI80" s="539"/>
      <c r="FOJ80" s="539"/>
      <c r="FOK80" s="539"/>
      <c r="FOL80" s="539"/>
      <c r="FOM80" s="539"/>
      <c r="FON80" s="539"/>
      <c r="FOO80" s="539"/>
      <c r="FOP80" s="539"/>
      <c r="FOQ80" s="539"/>
      <c r="FOR80" s="539"/>
      <c r="FOS80" s="539"/>
      <c r="FOT80" s="539"/>
      <c r="FOU80" s="539"/>
      <c r="FOV80" s="539"/>
      <c r="FOW80" s="539"/>
      <c r="FOX80" s="539"/>
      <c r="FOY80" s="539"/>
      <c r="FOZ80" s="539"/>
      <c r="FPA80" s="539"/>
      <c r="FPB80" s="539"/>
      <c r="FPC80" s="539"/>
      <c r="FPD80" s="539"/>
      <c r="FPE80" s="539"/>
      <c r="FPF80" s="539"/>
      <c r="FPG80" s="539"/>
      <c r="FPH80" s="539"/>
      <c r="FPI80" s="539"/>
      <c r="FPJ80" s="539"/>
      <c r="FPK80" s="539"/>
      <c r="FPL80" s="539"/>
      <c r="FPM80" s="539"/>
      <c r="FPN80" s="539"/>
      <c r="FPO80" s="539"/>
      <c r="FPP80" s="539"/>
      <c r="FPQ80" s="539"/>
      <c r="FPR80" s="539"/>
      <c r="FPS80" s="539"/>
      <c r="FPT80" s="539"/>
      <c r="FPU80" s="539"/>
      <c r="FPV80" s="539"/>
      <c r="FPW80" s="539"/>
      <c r="FPX80" s="539"/>
      <c r="FPY80" s="539"/>
      <c r="FPZ80" s="539"/>
      <c r="FQA80" s="539"/>
      <c r="FQB80" s="539"/>
      <c r="FQC80" s="539"/>
      <c r="FQD80" s="539"/>
      <c r="FQE80" s="539"/>
      <c r="FQF80" s="539"/>
      <c r="FQG80" s="539"/>
      <c r="FQH80" s="539"/>
      <c r="FQI80" s="539"/>
      <c r="FQJ80" s="539"/>
      <c r="FQK80" s="539"/>
      <c r="FQL80" s="539"/>
      <c r="FQM80" s="539"/>
      <c r="FQN80" s="539"/>
      <c r="FQO80" s="539"/>
      <c r="FQP80" s="539"/>
      <c r="FQQ80" s="539"/>
      <c r="FQR80" s="539"/>
      <c r="FQS80" s="539"/>
      <c r="FQT80" s="539"/>
      <c r="FQU80" s="539"/>
      <c r="FQV80" s="539"/>
      <c r="FQW80" s="539"/>
      <c r="FQX80" s="539"/>
      <c r="FQY80" s="539"/>
      <c r="FQZ80" s="539"/>
      <c r="FRA80" s="539"/>
      <c r="FRB80" s="539"/>
      <c r="FRC80" s="539"/>
      <c r="FRD80" s="539"/>
      <c r="FRE80" s="539"/>
      <c r="FRF80" s="539"/>
      <c r="FRG80" s="539"/>
      <c r="FRH80" s="539"/>
      <c r="FRI80" s="539"/>
      <c r="FRJ80" s="539"/>
      <c r="FRK80" s="539"/>
      <c r="FRL80" s="539"/>
      <c r="FRM80" s="539"/>
      <c r="FRN80" s="539"/>
      <c r="FRO80" s="539"/>
      <c r="FRP80" s="539"/>
      <c r="FRQ80" s="539"/>
      <c r="FRR80" s="539"/>
      <c r="FRS80" s="539"/>
      <c r="FRT80" s="539"/>
      <c r="FRU80" s="539"/>
      <c r="FRV80" s="539"/>
      <c r="FRW80" s="539"/>
      <c r="FRX80" s="539"/>
      <c r="FRY80" s="539"/>
      <c r="FRZ80" s="539"/>
      <c r="FSA80" s="539"/>
      <c r="FSB80" s="539"/>
      <c r="FSC80" s="539"/>
      <c r="FSD80" s="539"/>
      <c r="FSE80" s="539"/>
      <c r="FSF80" s="539"/>
      <c r="FSG80" s="539"/>
      <c r="FSH80" s="539"/>
      <c r="FSI80" s="539"/>
      <c r="FSJ80" s="539"/>
      <c r="FSK80" s="539"/>
      <c r="FSL80" s="539"/>
      <c r="FSM80" s="539"/>
      <c r="FSN80" s="539"/>
      <c r="FSO80" s="539"/>
      <c r="FSP80" s="539"/>
      <c r="FSQ80" s="539"/>
      <c r="FSR80" s="539"/>
      <c r="FSS80" s="539"/>
      <c r="FST80" s="539"/>
      <c r="FSU80" s="539"/>
      <c r="FSV80" s="539"/>
      <c r="FSW80" s="539"/>
      <c r="FSX80" s="539"/>
      <c r="FSY80" s="539"/>
      <c r="FSZ80" s="539"/>
      <c r="FTA80" s="539"/>
      <c r="FTB80" s="539"/>
      <c r="FTC80" s="539"/>
      <c r="FTD80" s="539"/>
      <c r="FTE80" s="539"/>
      <c r="FTF80" s="539"/>
      <c r="FTG80" s="539"/>
      <c r="FTH80" s="539"/>
      <c r="FTI80" s="539"/>
      <c r="FTJ80" s="539"/>
      <c r="FTK80" s="539"/>
      <c r="FTL80" s="539"/>
      <c r="FTM80" s="539"/>
      <c r="FTN80" s="539"/>
      <c r="FTO80" s="539"/>
      <c r="FTP80" s="539"/>
      <c r="FTQ80" s="539"/>
      <c r="FTR80" s="539"/>
      <c r="FTS80" s="539"/>
      <c r="FTT80" s="539"/>
      <c r="FTU80" s="539"/>
      <c r="FTV80" s="539"/>
      <c r="FTW80" s="539"/>
      <c r="FTX80" s="539"/>
      <c r="FTY80" s="539"/>
      <c r="FTZ80" s="539"/>
      <c r="FUA80" s="539"/>
      <c r="FUB80" s="539"/>
      <c r="FUC80" s="539"/>
      <c r="FUD80" s="539"/>
      <c r="FUE80" s="539"/>
      <c r="FUF80" s="539"/>
      <c r="FUG80" s="539"/>
      <c r="FUH80" s="539"/>
      <c r="FUI80" s="539"/>
      <c r="FUJ80" s="539"/>
      <c r="FUK80" s="539"/>
      <c r="FUL80" s="539"/>
      <c r="FUM80" s="539"/>
      <c r="FUN80" s="539"/>
      <c r="FUO80" s="539"/>
      <c r="FUP80" s="539"/>
      <c r="FUQ80" s="539"/>
      <c r="FUR80" s="539"/>
      <c r="FUS80" s="539"/>
      <c r="FUT80" s="539"/>
      <c r="FUU80" s="539"/>
      <c r="FUV80" s="539"/>
      <c r="FUW80" s="539"/>
      <c r="FUX80" s="539"/>
      <c r="FUY80" s="539"/>
      <c r="FUZ80" s="539"/>
      <c r="FVA80" s="539"/>
      <c r="FVB80" s="539"/>
      <c r="FVC80" s="539"/>
      <c r="FVD80" s="539"/>
      <c r="FVE80" s="539"/>
      <c r="FVF80" s="539"/>
      <c r="FVG80" s="539"/>
      <c r="FVH80" s="539"/>
      <c r="FVI80" s="539"/>
      <c r="FVJ80" s="539"/>
      <c r="FVK80" s="539"/>
      <c r="FVL80" s="539"/>
      <c r="FVM80" s="539"/>
      <c r="FVN80" s="539"/>
      <c r="FVO80" s="539"/>
      <c r="FVP80" s="539"/>
      <c r="FVQ80" s="539"/>
      <c r="FVR80" s="539"/>
      <c r="FVS80" s="539"/>
      <c r="FVT80" s="539"/>
      <c r="FVU80" s="539"/>
      <c r="FVV80" s="539"/>
      <c r="FVW80" s="539"/>
      <c r="FVX80" s="539"/>
      <c r="FVY80" s="539"/>
      <c r="FVZ80" s="539"/>
      <c r="FWA80" s="539"/>
      <c r="FWB80" s="539"/>
      <c r="FWC80" s="539"/>
      <c r="FWD80" s="539"/>
      <c r="FWE80" s="539"/>
      <c r="FWF80" s="539"/>
      <c r="FWG80" s="539"/>
      <c r="FWH80" s="539"/>
      <c r="FWI80" s="539"/>
      <c r="FWJ80" s="539"/>
      <c r="FWK80" s="539"/>
      <c r="FWL80" s="539"/>
      <c r="FWM80" s="539"/>
      <c r="FWN80" s="539"/>
      <c r="FWO80" s="539"/>
      <c r="FWP80" s="539"/>
      <c r="FWQ80" s="539"/>
      <c r="FWR80" s="539"/>
      <c r="FWS80" s="539"/>
      <c r="FWT80" s="539"/>
      <c r="FWU80" s="539"/>
      <c r="FWV80" s="539"/>
      <c r="FWW80" s="539"/>
      <c r="FWX80" s="539"/>
      <c r="FWY80" s="539"/>
      <c r="FWZ80" s="539"/>
      <c r="FXA80" s="539"/>
      <c r="FXB80" s="539"/>
      <c r="FXC80" s="539"/>
      <c r="FXD80" s="539"/>
      <c r="FXE80" s="539"/>
      <c r="FXF80" s="539"/>
      <c r="FXG80" s="539"/>
      <c r="FXH80" s="539"/>
      <c r="FXI80" s="539"/>
      <c r="FXJ80" s="539"/>
      <c r="FXK80" s="539"/>
      <c r="FXL80" s="539"/>
      <c r="FXM80" s="539"/>
      <c r="FXN80" s="539"/>
      <c r="FXO80" s="539"/>
      <c r="FXP80" s="539"/>
      <c r="FXQ80" s="539"/>
      <c r="FXR80" s="539"/>
      <c r="FXS80" s="539"/>
      <c r="FXT80" s="539"/>
      <c r="FXU80" s="539"/>
      <c r="FXV80" s="539"/>
      <c r="FXW80" s="539"/>
      <c r="FXX80" s="539"/>
      <c r="FXY80" s="539"/>
      <c r="FXZ80" s="539"/>
      <c r="FYA80" s="539"/>
      <c r="FYB80" s="539"/>
      <c r="FYC80" s="539"/>
      <c r="FYD80" s="539"/>
      <c r="FYE80" s="539"/>
      <c r="FYF80" s="539"/>
      <c r="FYG80" s="539"/>
      <c r="FYH80" s="539"/>
      <c r="FYI80" s="539"/>
      <c r="FYJ80" s="539"/>
      <c r="FYK80" s="539"/>
      <c r="FYL80" s="539"/>
      <c r="FYM80" s="539"/>
      <c r="FYN80" s="539"/>
      <c r="FYO80" s="539"/>
      <c r="FYP80" s="539"/>
      <c r="FYQ80" s="539"/>
      <c r="FYR80" s="539"/>
      <c r="FYS80" s="539"/>
      <c r="FYT80" s="539"/>
      <c r="FYU80" s="539"/>
      <c r="FYV80" s="539"/>
      <c r="FYW80" s="539"/>
      <c r="FYX80" s="539"/>
      <c r="FYY80" s="539"/>
      <c r="FYZ80" s="539"/>
      <c r="FZA80" s="539"/>
      <c r="FZB80" s="539"/>
      <c r="FZC80" s="539"/>
      <c r="FZD80" s="539"/>
      <c r="FZE80" s="539"/>
      <c r="FZF80" s="539"/>
      <c r="FZG80" s="539"/>
      <c r="FZH80" s="539"/>
      <c r="FZI80" s="539"/>
      <c r="FZJ80" s="539"/>
      <c r="FZK80" s="539"/>
      <c r="FZL80" s="539"/>
      <c r="FZM80" s="539"/>
      <c r="FZN80" s="539"/>
      <c r="FZO80" s="539"/>
      <c r="FZP80" s="539"/>
      <c r="FZQ80" s="539"/>
      <c r="FZR80" s="539"/>
      <c r="FZS80" s="539"/>
      <c r="FZT80" s="539"/>
      <c r="FZU80" s="539"/>
      <c r="FZV80" s="539"/>
      <c r="FZW80" s="539"/>
      <c r="FZX80" s="539"/>
      <c r="FZY80" s="539"/>
      <c r="FZZ80" s="539"/>
      <c r="GAA80" s="539"/>
      <c r="GAB80" s="539"/>
      <c r="GAC80" s="539"/>
      <c r="GAD80" s="539"/>
      <c r="GAE80" s="539"/>
      <c r="GAF80" s="539"/>
      <c r="GAG80" s="539"/>
      <c r="GAH80" s="539"/>
      <c r="GAI80" s="539"/>
      <c r="GAJ80" s="539"/>
      <c r="GAK80" s="539"/>
      <c r="GAL80" s="539"/>
      <c r="GAM80" s="539"/>
      <c r="GAN80" s="539"/>
      <c r="GAO80" s="539"/>
      <c r="GAP80" s="539"/>
      <c r="GAQ80" s="539"/>
      <c r="GAR80" s="539"/>
      <c r="GAS80" s="539"/>
      <c r="GAT80" s="539"/>
      <c r="GAU80" s="539"/>
      <c r="GAV80" s="539"/>
      <c r="GAW80" s="539"/>
      <c r="GAX80" s="539"/>
      <c r="GAY80" s="539"/>
      <c r="GAZ80" s="539"/>
      <c r="GBA80" s="539"/>
      <c r="GBB80" s="539"/>
      <c r="GBC80" s="539"/>
      <c r="GBD80" s="539"/>
      <c r="GBE80" s="539"/>
      <c r="GBF80" s="539"/>
      <c r="GBG80" s="539"/>
      <c r="GBH80" s="539"/>
      <c r="GBI80" s="539"/>
      <c r="GBJ80" s="539"/>
      <c r="GBK80" s="539"/>
      <c r="GBL80" s="539"/>
      <c r="GBM80" s="539"/>
      <c r="GBN80" s="539"/>
      <c r="GBO80" s="539"/>
      <c r="GBP80" s="539"/>
      <c r="GBQ80" s="539"/>
      <c r="GBR80" s="539"/>
      <c r="GBS80" s="539"/>
      <c r="GBT80" s="539"/>
      <c r="GBU80" s="539"/>
      <c r="GBV80" s="539"/>
      <c r="GBW80" s="539"/>
      <c r="GBX80" s="539"/>
      <c r="GBY80" s="539"/>
      <c r="GBZ80" s="539"/>
      <c r="GCA80" s="539"/>
      <c r="GCB80" s="539"/>
      <c r="GCC80" s="539"/>
      <c r="GCD80" s="539"/>
      <c r="GCE80" s="539"/>
      <c r="GCF80" s="539"/>
      <c r="GCG80" s="539"/>
      <c r="GCH80" s="539"/>
      <c r="GCI80" s="539"/>
      <c r="GCJ80" s="539"/>
      <c r="GCK80" s="539"/>
      <c r="GCL80" s="539"/>
      <c r="GCM80" s="539"/>
      <c r="GCN80" s="539"/>
      <c r="GCO80" s="539"/>
      <c r="GCP80" s="539"/>
      <c r="GCQ80" s="539"/>
      <c r="GCR80" s="539"/>
      <c r="GCS80" s="539"/>
      <c r="GCT80" s="539"/>
      <c r="GCU80" s="539"/>
      <c r="GCV80" s="539"/>
      <c r="GCW80" s="539"/>
      <c r="GCX80" s="539"/>
      <c r="GCY80" s="539"/>
      <c r="GCZ80" s="539"/>
      <c r="GDA80" s="539"/>
      <c r="GDB80" s="539"/>
      <c r="GDC80" s="539"/>
      <c r="GDD80" s="539"/>
      <c r="GDE80" s="539"/>
      <c r="GDF80" s="539"/>
      <c r="GDG80" s="539"/>
      <c r="GDH80" s="539"/>
      <c r="GDI80" s="539"/>
      <c r="GDJ80" s="539"/>
      <c r="GDK80" s="539"/>
      <c r="GDL80" s="539"/>
      <c r="GDM80" s="539"/>
      <c r="GDN80" s="539"/>
      <c r="GDO80" s="539"/>
      <c r="GDP80" s="539"/>
      <c r="GDQ80" s="539"/>
      <c r="GDR80" s="539"/>
      <c r="GDS80" s="539"/>
      <c r="GDT80" s="539"/>
      <c r="GDU80" s="539"/>
      <c r="GDV80" s="539"/>
      <c r="GDW80" s="539"/>
      <c r="GDX80" s="539"/>
      <c r="GDY80" s="539"/>
      <c r="GDZ80" s="539"/>
      <c r="GEA80" s="539"/>
      <c r="GEB80" s="539"/>
      <c r="GEC80" s="539"/>
      <c r="GED80" s="539"/>
      <c r="GEE80" s="539"/>
      <c r="GEF80" s="539"/>
      <c r="GEG80" s="539"/>
      <c r="GEH80" s="539"/>
      <c r="GEI80" s="539"/>
      <c r="GEJ80" s="539"/>
      <c r="GEK80" s="539"/>
      <c r="GEL80" s="539"/>
      <c r="GEM80" s="539"/>
      <c r="GEN80" s="539"/>
      <c r="GEO80" s="539"/>
      <c r="GEP80" s="539"/>
      <c r="GEQ80" s="539"/>
      <c r="GER80" s="539"/>
      <c r="GES80" s="539"/>
      <c r="GET80" s="539"/>
      <c r="GEU80" s="539"/>
      <c r="GEV80" s="539"/>
      <c r="GEW80" s="539"/>
      <c r="GEX80" s="539"/>
      <c r="GEY80" s="539"/>
      <c r="GEZ80" s="539"/>
      <c r="GFA80" s="539"/>
      <c r="GFB80" s="539"/>
      <c r="GFC80" s="539"/>
      <c r="GFD80" s="539"/>
      <c r="GFE80" s="539"/>
      <c r="GFF80" s="539"/>
      <c r="GFG80" s="539"/>
      <c r="GFH80" s="539"/>
      <c r="GFI80" s="539"/>
      <c r="GFJ80" s="539"/>
      <c r="GFK80" s="539"/>
      <c r="GFL80" s="539"/>
      <c r="GFM80" s="539"/>
      <c r="GFN80" s="539"/>
      <c r="GFO80" s="539"/>
      <c r="GFP80" s="539"/>
      <c r="GFQ80" s="539"/>
      <c r="GFR80" s="539"/>
      <c r="GFS80" s="539"/>
      <c r="GFT80" s="539"/>
      <c r="GFU80" s="539"/>
      <c r="GFV80" s="539"/>
      <c r="GFW80" s="539"/>
      <c r="GFX80" s="539"/>
      <c r="GFY80" s="539"/>
      <c r="GFZ80" s="539"/>
      <c r="GGA80" s="539"/>
      <c r="GGB80" s="539"/>
      <c r="GGC80" s="539"/>
      <c r="GGD80" s="539"/>
      <c r="GGE80" s="539"/>
      <c r="GGF80" s="539"/>
      <c r="GGG80" s="539"/>
      <c r="GGH80" s="539"/>
      <c r="GGI80" s="539"/>
      <c r="GGJ80" s="539"/>
      <c r="GGK80" s="539"/>
      <c r="GGL80" s="539"/>
      <c r="GGM80" s="539"/>
      <c r="GGN80" s="539"/>
      <c r="GGO80" s="539"/>
      <c r="GGP80" s="539"/>
      <c r="GGQ80" s="539"/>
      <c r="GGR80" s="539"/>
      <c r="GGS80" s="539"/>
      <c r="GGT80" s="539"/>
      <c r="GGU80" s="539"/>
      <c r="GGV80" s="539"/>
      <c r="GGW80" s="539"/>
      <c r="GGX80" s="539"/>
      <c r="GGY80" s="539"/>
      <c r="GGZ80" s="539"/>
      <c r="GHA80" s="539"/>
      <c r="GHB80" s="539"/>
      <c r="GHC80" s="539"/>
      <c r="GHD80" s="539"/>
      <c r="GHE80" s="539"/>
      <c r="GHF80" s="539"/>
      <c r="GHG80" s="539"/>
      <c r="GHH80" s="539"/>
      <c r="GHI80" s="539"/>
      <c r="GHJ80" s="539"/>
      <c r="GHK80" s="539"/>
      <c r="GHL80" s="539"/>
      <c r="GHM80" s="539"/>
      <c r="GHN80" s="539"/>
      <c r="GHO80" s="539"/>
      <c r="GHP80" s="539"/>
      <c r="GHQ80" s="539"/>
      <c r="GHR80" s="539"/>
      <c r="GHS80" s="539"/>
      <c r="GHT80" s="539"/>
      <c r="GHU80" s="539"/>
      <c r="GHV80" s="539"/>
      <c r="GHW80" s="539"/>
      <c r="GHX80" s="539"/>
      <c r="GHY80" s="539"/>
      <c r="GHZ80" s="539"/>
      <c r="GIA80" s="539"/>
      <c r="GIB80" s="539"/>
      <c r="GIC80" s="539"/>
      <c r="GID80" s="539"/>
      <c r="GIE80" s="539"/>
      <c r="GIF80" s="539"/>
      <c r="GIG80" s="539"/>
      <c r="GIH80" s="539"/>
      <c r="GII80" s="539"/>
      <c r="GIJ80" s="539"/>
      <c r="GIK80" s="539"/>
      <c r="GIL80" s="539"/>
      <c r="GIM80" s="539"/>
      <c r="GIN80" s="539"/>
      <c r="GIO80" s="539"/>
      <c r="GIP80" s="539"/>
      <c r="GIQ80" s="539"/>
      <c r="GIR80" s="539"/>
      <c r="GIS80" s="539"/>
      <c r="GIT80" s="539"/>
      <c r="GIU80" s="539"/>
      <c r="GIV80" s="539"/>
      <c r="GIW80" s="539"/>
      <c r="GIX80" s="539"/>
      <c r="GIY80" s="539"/>
      <c r="GIZ80" s="539"/>
      <c r="GJA80" s="539"/>
      <c r="GJB80" s="539"/>
      <c r="GJC80" s="539"/>
      <c r="GJD80" s="539"/>
      <c r="GJE80" s="539"/>
      <c r="GJF80" s="539"/>
      <c r="GJG80" s="539"/>
      <c r="GJH80" s="539"/>
      <c r="GJI80" s="539"/>
      <c r="GJJ80" s="539"/>
      <c r="GJK80" s="539"/>
      <c r="GJL80" s="539"/>
      <c r="GJM80" s="539"/>
      <c r="GJN80" s="539"/>
      <c r="GJO80" s="539"/>
      <c r="GJP80" s="539"/>
      <c r="GJQ80" s="539"/>
      <c r="GJR80" s="539"/>
      <c r="GJS80" s="539"/>
      <c r="GJT80" s="539"/>
      <c r="GJU80" s="539"/>
      <c r="GJV80" s="539"/>
      <c r="GJW80" s="539"/>
      <c r="GJX80" s="539"/>
      <c r="GJY80" s="539"/>
      <c r="GJZ80" s="539"/>
      <c r="GKA80" s="539"/>
      <c r="GKB80" s="539"/>
      <c r="GKC80" s="539"/>
      <c r="GKD80" s="539"/>
      <c r="GKE80" s="539"/>
      <c r="GKF80" s="539"/>
      <c r="GKG80" s="539"/>
      <c r="GKH80" s="539"/>
      <c r="GKI80" s="539"/>
      <c r="GKJ80" s="539"/>
      <c r="GKK80" s="539"/>
      <c r="GKL80" s="539"/>
      <c r="GKM80" s="539"/>
      <c r="GKN80" s="539"/>
      <c r="GKO80" s="539"/>
      <c r="GKP80" s="539"/>
      <c r="GKQ80" s="539"/>
      <c r="GKR80" s="539"/>
      <c r="GKS80" s="539"/>
      <c r="GKT80" s="539"/>
      <c r="GKU80" s="539"/>
      <c r="GKV80" s="539"/>
      <c r="GKW80" s="539"/>
      <c r="GKX80" s="539"/>
      <c r="GKY80" s="539"/>
      <c r="GKZ80" s="539"/>
      <c r="GLA80" s="539"/>
      <c r="GLB80" s="539"/>
      <c r="GLC80" s="539"/>
      <c r="GLD80" s="539"/>
      <c r="GLE80" s="539"/>
      <c r="GLF80" s="539"/>
      <c r="GLG80" s="539"/>
      <c r="GLH80" s="539"/>
      <c r="GLI80" s="539"/>
      <c r="GLJ80" s="539"/>
      <c r="GLK80" s="539"/>
      <c r="GLL80" s="539"/>
      <c r="GLM80" s="539"/>
      <c r="GLN80" s="539"/>
      <c r="GLO80" s="539"/>
      <c r="GLP80" s="539"/>
      <c r="GLQ80" s="539"/>
      <c r="GLR80" s="539"/>
      <c r="GLS80" s="539"/>
      <c r="GLT80" s="539"/>
      <c r="GLU80" s="539"/>
      <c r="GLV80" s="539"/>
      <c r="GLW80" s="539"/>
      <c r="GLX80" s="539"/>
      <c r="GLY80" s="539"/>
      <c r="GLZ80" s="539"/>
      <c r="GMA80" s="539"/>
      <c r="GMB80" s="539"/>
      <c r="GMC80" s="539"/>
      <c r="GMD80" s="539"/>
      <c r="GME80" s="539"/>
      <c r="GMF80" s="539"/>
      <c r="GMG80" s="539"/>
      <c r="GMH80" s="539"/>
      <c r="GMI80" s="539"/>
      <c r="GMJ80" s="539"/>
      <c r="GMK80" s="539"/>
      <c r="GML80" s="539"/>
      <c r="GMM80" s="539"/>
      <c r="GMN80" s="539"/>
      <c r="GMO80" s="539"/>
      <c r="GMP80" s="539"/>
      <c r="GMQ80" s="539"/>
      <c r="GMR80" s="539"/>
      <c r="GMS80" s="539"/>
      <c r="GMT80" s="539"/>
      <c r="GMU80" s="539"/>
      <c r="GMV80" s="539"/>
      <c r="GMW80" s="539"/>
      <c r="GMX80" s="539"/>
      <c r="GMY80" s="539"/>
      <c r="GMZ80" s="539"/>
      <c r="GNA80" s="539"/>
      <c r="GNB80" s="539"/>
      <c r="GNC80" s="539"/>
      <c r="GND80" s="539"/>
      <c r="GNE80" s="539"/>
      <c r="GNF80" s="539"/>
      <c r="GNG80" s="539"/>
      <c r="GNH80" s="539"/>
      <c r="GNI80" s="539"/>
      <c r="GNJ80" s="539"/>
      <c r="GNK80" s="539"/>
      <c r="GNL80" s="539"/>
      <c r="GNM80" s="539"/>
      <c r="GNN80" s="539"/>
      <c r="GNO80" s="539"/>
      <c r="GNP80" s="539"/>
      <c r="GNQ80" s="539"/>
      <c r="GNR80" s="539"/>
      <c r="GNS80" s="539"/>
      <c r="GNT80" s="539"/>
      <c r="GNU80" s="539"/>
      <c r="GNV80" s="539"/>
      <c r="GNW80" s="539"/>
      <c r="GNX80" s="539"/>
      <c r="GNY80" s="539"/>
      <c r="GNZ80" s="539"/>
      <c r="GOA80" s="539"/>
      <c r="GOB80" s="539"/>
      <c r="GOC80" s="539"/>
      <c r="GOD80" s="539"/>
      <c r="GOE80" s="539"/>
      <c r="GOF80" s="539"/>
      <c r="GOG80" s="539"/>
      <c r="GOH80" s="539"/>
      <c r="GOI80" s="539"/>
      <c r="GOJ80" s="539"/>
      <c r="GOK80" s="539"/>
      <c r="GOL80" s="539"/>
      <c r="GOM80" s="539"/>
      <c r="GON80" s="539"/>
      <c r="GOO80" s="539"/>
      <c r="GOP80" s="539"/>
      <c r="GOQ80" s="539"/>
      <c r="GOR80" s="539"/>
      <c r="GOS80" s="539"/>
      <c r="GOT80" s="539"/>
      <c r="GOU80" s="539"/>
      <c r="GOV80" s="539"/>
      <c r="GOW80" s="539"/>
      <c r="GOX80" s="539"/>
      <c r="GOY80" s="539"/>
      <c r="GOZ80" s="539"/>
      <c r="GPA80" s="539"/>
      <c r="GPB80" s="539"/>
      <c r="GPC80" s="539"/>
      <c r="GPD80" s="539"/>
      <c r="GPE80" s="539"/>
      <c r="GPF80" s="539"/>
      <c r="GPG80" s="539"/>
      <c r="GPH80" s="539"/>
      <c r="GPI80" s="539"/>
      <c r="GPJ80" s="539"/>
      <c r="GPK80" s="539"/>
      <c r="GPL80" s="539"/>
      <c r="GPM80" s="539"/>
      <c r="GPN80" s="539"/>
      <c r="GPO80" s="539"/>
      <c r="GPP80" s="539"/>
      <c r="GPQ80" s="539"/>
      <c r="GPR80" s="539"/>
      <c r="GPS80" s="539"/>
      <c r="GPT80" s="539"/>
      <c r="GPU80" s="539"/>
      <c r="GPV80" s="539"/>
      <c r="GPW80" s="539"/>
      <c r="GPX80" s="539"/>
      <c r="GPY80" s="539"/>
      <c r="GPZ80" s="539"/>
      <c r="GQA80" s="539"/>
      <c r="GQB80" s="539"/>
      <c r="GQC80" s="539"/>
      <c r="GQD80" s="539"/>
      <c r="GQE80" s="539"/>
      <c r="GQF80" s="539"/>
      <c r="GQG80" s="539"/>
      <c r="GQH80" s="539"/>
      <c r="GQI80" s="539"/>
      <c r="GQJ80" s="539"/>
      <c r="GQK80" s="539"/>
      <c r="GQL80" s="539"/>
      <c r="GQM80" s="539"/>
      <c r="GQN80" s="539"/>
      <c r="GQO80" s="539"/>
      <c r="GQP80" s="539"/>
      <c r="GQQ80" s="539"/>
      <c r="GQR80" s="539"/>
      <c r="GQS80" s="539"/>
      <c r="GQT80" s="539"/>
      <c r="GQU80" s="539"/>
      <c r="GQV80" s="539"/>
      <c r="GQW80" s="539"/>
      <c r="GQX80" s="539"/>
      <c r="GQY80" s="539"/>
      <c r="GQZ80" s="539"/>
      <c r="GRA80" s="539"/>
      <c r="GRB80" s="539"/>
      <c r="GRC80" s="539"/>
      <c r="GRD80" s="539"/>
      <c r="GRE80" s="539"/>
      <c r="GRF80" s="539"/>
      <c r="GRG80" s="539"/>
      <c r="GRH80" s="539"/>
      <c r="GRI80" s="539"/>
      <c r="GRJ80" s="539"/>
      <c r="GRK80" s="539"/>
      <c r="GRL80" s="539"/>
      <c r="GRM80" s="539"/>
      <c r="GRN80" s="539"/>
      <c r="GRO80" s="539"/>
      <c r="GRP80" s="539"/>
      <c r="GRQ80" s="539"/>
      <c r="GRR80" s="539"/>
      <c r="GRS80" s="539"/>
      <c r="GRT80" s="539"/>
      <c r="GRU80" s="539"/>
      <c r="GRV80" s="539"/>
      <c r="GRW80" s="539"/>
      <c r="GRX80" s="539"/>
      <c r="GRY80" s="539"/>
      <c r="GRZ80" s="539"/>
      <c r="GSA80" s="539"/>
      <c r="GSB80" s="539"/>
      <c r="GSC80" s="539"/>
      <c r="GSD80" s="539"/>
      <c r="GSE80" s="539"/>
      <c r="GSF80" s="539"/>
      <c r="GSG80" s="539"/>
      <c r="GSH80" s="539"/>
      <c r="GSI80" s="539"/>
      <c r="GSJ80" s="539"/>
      <c r="GSK80" s="539"/>
      <c r="GSL80" s="539"/>
      <c r="GSM80" s="539"/>
      <c r="GSN80" s="539"/>
      <c r="GSO80" s="539"/>
      <c r="GSP80" s="539"/>
      <c r="GSQ80" s="539"/>
      <c r="GSR80" s="539"/>
      <c r="GSS80" s="539"/>
      <c r="GST80" s="539"/>
      <c r="GSU80" s="539"/>
      <c r="GSV80" s="539"/>
      <c r="GSW80" s="539"/>
      <c r="GSX80" s="539"/>
      <c r="GSY80" s="539"/>
      <c r="GSZ80" s="539"/>
      <c r="GTA80" s="539"/>
      <c r="GTB80" s="539"/>
      <c r="GTC80" s="539"/>
      <c r="GTD80" s="539"/>
      <c r="GTE80" s="539"/>
      <c r="GTF80" s="539"/>
      <c r="GTG80" s="539"/>
      <c r="GTH80" s="539"/>
      <c r="GTI80" s="539"/>
      <c r="GTJ80" s="539"/>
      <c r="GTK80" s="539"/>
      <c r="GTL80" s="539"/>
      <c r="GTM80" s="539"/>
      <c r="GTN80" s="539"/>
      <c r="GTO80" s="539"/>
      <c r="GTP80" s="539"/>
      <c r="GTQ80" s="539"/>
      <c r="GTR80" s="539"/>
      <c r="GTS80" s="539"/>
      <c r="GTT80" s="539"/>
      <c r="GTU80" s="539"/>
      <c r="GTV80" s="539"/>
      <c r="GTW80" s="539"/>
      <c r="GTX80" s="539"/>
      <c r="GTY80" s="539"/>
      <c r="GTZ80" s="539"/>
      <c r="GUA80" s="539"/>
      <c r="GUB80" s="539"/>
      <c r="GUC80" s="539"/>
      <c r="GUD80" s="539"/>
      <c r="GUE80" s="539"/>
      <c r="GUF80" s="539"/>
      <c r="GUG80" s="539"/>
      <c r="GUH80" s="539"/>
      <c r="GUI80" s="539"/>
      <c r="GUJ80" s="539"/>
      <c r="GUK80" s="539"/>
      <c r="GUL80" s="539"/>
      <c r="GUM80" s="539"/>
      <c r="GUN80" s="539"/>
      <c r="GUO80" s="539"/>
      <c r="GUP80" s="539"/>
      <c r="GUQ80" s="539"/>
      <c r="GUR80" s="539"/>
      <c r="GUS80" s="539"/>
      <c r="GUT80" s="539"/>
      <c r="GUU80" s="539"/>
      <c r="GUV80" s="539"/>
      <c r="GUW80" s="539"/>
      <c r="GUX80" s="539"/>
      <c r="GUY80" s="539"/>
      <c r="GUZ80" s="539"/>
      <c r="GVA80" s="539"/>
      <c r="GVB80" s="539"/>
      <c r="GVC80" s="539"/>
      <c r="GVD80" s="539"/>
      <c r="GVE80" s="539"/>
      <c r="GVF80" s="539"/>
      <c r="GVG80" s="539"/>
      <c r="GVH80" s="539"/>
      <c r="GVI80" s="539"/>
      <c r="GVJ80" s="539"/>
      <c r="GVK80" s="539"/>
      <c r="GVL80" s="539"/>
      <c r="GVM80" s="539"/>
      <c r="GVN80" s="539"/>
      <c r="GVO80" s="539"/>
      <c r="GVP80" s="539"/>
      <c r="GVQ80" s="539"/>
      <c r="GVR80" s="539"/>
      <c r="GVS80" s="539"/>
      <c r="GVT80" s="539"/>
      <c r="GVU80" s="539"/>
      <c r="GVV80" s="539"/>
      <c r="GVW80" s="539"/>
      <c r="GVX80" s="539"/>
      <c r="GVY80" s="539"/>
      <c r="GVZ80" s="539"/>
      <c r="GWA80" s="539"/>
      <c r="GWB80" s="539"/>
      <c r="GWC80" s="539"/>
      <c r="GWD80" s="539"/>
      <c r="GWE80" s="539"/>
      <c r="GWF80" s="539"/>
      <c r="GWG80" s="539"/>
      <c r="GWH80" s="539"/>
      <c r="GWI80" s="539"/>
      <c r="GWJ80" s="539"/>
      <c r="GWK80" s="539"/>
      <c r="GWL80" s="539"/>
      <c r="GWM80" s="539"/>
      <c r="GWN80" s="539"/>
      <c r="GWO80" s="539"/>
      <c r="GWP80" s="539"/>
      <c r="GWQ80" s="539"/>
      <c r="GWR80" s="539"/>
      <c r="GWS80" s="539"/>
      <c r="GWT80" s="539"/>
      <c r="GWU80" s="539"/>
      <c r="GWV80" s="539"/>
      <c r="GWW80" s="539"/>
      <c r="GWX80" s="539"/>
      <c r="GWY80" s="539"/>
      <c r="GWZ80" s="539"/>
      <c r="GXA80" s="539"/>
      <c r="GXB80" s="539"/>
      <c r="GXC80" s="539"/>
      <c r="GXD80" s="539"/>
      <c r="GXE80" s="539"/>
      <c r="GXF80" s="539"/>
      <c r="GXG80" s="539"/>
      <c r="GXH80" s="539"/>
      <c r="GXI80" s="539"/>
      <c r="GXJ80" s="539"/>
      <c r="GXK80" s="539"/>
      <c r="GXL80" s="539"/>
      <c r="GXM80" s="539"/>
      <c r="GXN80" s="539"/>
      <c r="GXO80" s="539"/>
      <c r="GXP80" s="539"/>
      <c r="GXQ80" s="539"/>
      <c r="GXR80" s="539"/>
      <c r="GXS80" s="539"/>
      <c r="GXT80" s="539"/>
      <c r="GXU80" s="539"/>
      <c r="GXV80" s="539"/>
      <c r="GXW80" s="539"/>
      <c r="GXX80" s="539"/>
      <c r="GXY80" s="539"/>
      <c r="GXZ80" s="539"/>
      <c r="GYA80" s="539"/>
      <c r="GYB80" s="539"/>
      <c r="GYC80" s="539"/>
      <c r="GYD80" s="539"/>
      <c r="GYE80" s="539"/>
      <c r="GYF80" s="539"/>
      <c r="GYG80" s="539"/>
      <c r="GYH80" s="539"/>
      <c r="GYI80" s="539"/>
      <c r="GYJ80" s="539"/>
      <c r="GYK80" s="539"/>
      <c r="GYL80" s="539"/>
      <c r="GYM80" s="539"/>
      <c r="GYN80" s="539"/>
      <c r="GYO80" s="539"/>
      <c r="GYP80" s="539"/>
      <c r="GYQ80" s="539"/>
      <c r="GYR80" s="539"/>
      <c r="GYS80" s="539"/>
      <c r="GYT80" s="539"/>
      <c r="GYU80" s="539"/>
      <c r="GYV80" s="539"/>
      <c r="GYW80" s="539"/>
      <c r="GYX80" s="539"/>
      <c r="GYY80" s="539"/>
      <c r="GYZ80" s="539"/>
      <c r="GZA80" s="539"/>
      <c r="GZB80" s="539"/>
      <c r="GZC80" s="539"/>
      <c r="GZD80" s="539"/>
      <c r="GZE80" s="539"/>
      <c r="GZF80" s="539"/>
      <c r="GZG80" s="539"/>
      <c r="GZH80" s="539"/>
      <c r="GZI80" s="539"/>
      <c r="GZJ80" s="539"/>
      <c r="GZK80" s="539"/>
      <c r="GZL80" s="539"/>
      <c r="GZM80" s="539"/>
      <c r="GZN80" s="539"/>
      <c r="GZO80" s="539"/>
      <c r="GZP80" s="539"/>
      <c r="GZQ80" s="539"/>
      <c r="GZR80" s="539"/>
      <c r="GZS80" s="539"/>
      <c r="GZT80" s="539"/>
      <c r="GZU80" s="539"/>
      <c r="GZV80" s="539"/>
      <c r="GZW80" s="539"/>
      <c r="GZX80" s="539"/>
      <c r="GZY80" s="539"/>
      <c r="GZZ80" s="539"/>
      <c r="HAA80" s="539"/>
      <c r="HAB80" s="539"/>
      <c r="HAC80" s="539"/>
      <c r="HAD80" s="539"/>
      <c r="HAE80" s="539"/>
      <c r="HAF80" s="539"/>
      <c r="HAG80" s="539"/>
      <c r="HAH80" s="539"/>
      <c r="HAI80" s="539"/>
      <c r="HAJ80" s="539"/>
      <c r="HAK80" s="539"/>
      <c r="HAL80" s="539"/>
      <c r="HAM80" s="539"/>
      <c r="HAN80" s="539"/>
      <c r="HAO80" s="539"/>
      <c r="HAP80" s="539"/>
      <c r="HAQ80" s="539"/>
      <c r="HAR80" s="539"/>
      <c r="HAS80" s="539"/>
      <c r="HAT80" s="539"/>
      <c r="HAU80" s="539"/>
      <c r="HAV80" s="539"/>
      <c r="HAW80" s="539"/>
      <c r="HAX80" s="539"/>
      <c r="HAY80" s="539"/>
      <c r="HAZ80" s="539"/>
      <c r="HBA80" s="539"/>
      <c r="HBB80" s="539"/>
      <c r="HBC80" s="539"/>
      <c r="HBD80" s="539"/>
      <c r="HBE80" s="539"/>
      <c r="HBF80" s="539"/>
      <c r="HBG80" s="539"/>
      <c r="HBH80" s="539"/>
      <c r="HBI80" s="539"/>
      <c r="HBJ80" s="539"/>
      <c r="HBK80" s="539"/>
      <c r="HBL80" s="539"/>
      <c r="HBM80" s="539"/>
      <c r="HBN80" s="539"/>
      <c r="HBO80" s="539"/>
      <c r="HBP80" s="539"/>
      <c r="HBQ80" s="539"/>
      <c r="HBR80" s="539"/>
      <c r="HBS80" s="539"/>
      <c r="HBT80" s="539"/>
      <c r="HBU80" s="539"/>
      <c r="HBV80" s="539"/>
      <c r="HBW80" s="539"/>
      <c r="HBX80" s="539"/>
      <c r="HBY80" s="539"/>
      <c r="HBZ80" s="539"/>
      <c r="HCA80" s="539"/>
      <c r="HCB80" s="539"/>
      <c r="HCC80" s="539"/>
      <c r="HCD80" s="539"/>
      <c r="HCE80" s="539"/>
      <c r="HCF80" s="539"/>
      <c r="HCG80" s="539"/>
      <c r="HCH80" s="539"/>
      <c r="HCI80" s="539"/>
      <c r="HCJ80" s="539"/>
      <c r="HCK80" s="539"/>
      <c r="HCL80" s="539"/>
      <c r="HCM80" s="539"/>
      <c r="HCN80" s="539"/>
      <c r="HCO80" s="539"/>
      <c r="HCP80" s="539"/>
      <c r="HCQ80" s="539"/>
      <c r="HCR80" s="539"/>
      <c r="HCS80" s="539"/>
      <c r="HCT80" s="539"/>
      <c r="HCU80" s="539"/>
      <c r="HCV80" s="539"/>
      <c r="HCW80" s="539"/>
      <c r="HCX80" s="539"/>
      <c r="HCY80" s="539"/>
      <c r="HCZ80" s="539"/>
      <c r="HDA80" s="539"/>
      <c r="HDB80" s="539"/>
      <c r="HDC80" s="539"/>
      <c r="HDD80" s="539"/>
      <c r="HDE80" s="539"/>
      <c r="HDF80" s="539"/>
      <c r="HDG80" s="539"/>
      <c r="HDH80" s="539"/>
      <c r="HDI80" s="539"/>
      <c r="HDJ80" s="539"/>
      <c r="HDK80" s="539"/>
      <c r="HDL80" s="539"/>
      <c r="HDM80" s="539"/>
      <c r="HDN80" s="539"/>
      <c r="HDO80" s="539"/>
      <c r="HDP80" s="539"/>
      <c r="HDQ80" s="539"/>
      <c r="HDR80" s="539"/>
      <c r="HDS80" s="539"/>
      <c r="HDT80" s="539"/>
      <c r="HDU80" s="539"/>
      <c r="HDV80" s="539"/>
      <c r="HDW80" s="539"/>
      <c r="HDX80" s="539"/>
      <c r="HDY80" s="539"/>
      <c r="HDZ80" s="539"/>
      <c r="HEA80" s="539"/>
      <c r="HEB80" s="539"/>
      <c r="HEC80" s="539"/>
      <c r="HED80" s="539"/>
      <c r="HEE80" s="539"/>
      <c r="HEF80" s="539"/>
      <c r="HEG80" s="539"/>
      <c r="HEH80" s="539"/>
      <c r="HEI80" s="539"/>
      <c r="HEJ80" s="539"/>
      <c r="HEK80" s="539"/>
      <c r="HEL80" s="539"/>
      <c r="HEM80" s="539"/>
      <c r="HEN80" s="539"/>
      <c r="HEO80" s="539"/>
      <c r="HEP80" s="539"/>
      <c r="HEQ80" s="539"/>
      <c r="HER80" s="539"/>
      <c r="HES80" s="539"/>
      <c r="HET80" s="539"/>
      <c r="HEU80" s="539"/>
      <c r="HEV80" s="539"/>
      <c r="HEW80" s="539"/>
      <c r="HEX80" s="539"/>
      <c r="HEY80" s="539"/>
      <c r="HEZ80" s="539"/>
      <c r="HFA80" s="539"/>
      <c r="HFB80" s="539"/>
      <c r="HFC80" s="539"/>
      <c r="HFD80" s="539"/>
      <c r="HFE80" s="539"/>
      <c r="HFF80" s="539"/>
      <c r="HFG80" s="539"/>
      <c r="HFH80" s="539"/>
      <c r="HFI80" s="539"/>
      <c r="HFJ80" s="539"/>
      <c r="HFK80" s="539"/>
      <c r="HFL80" s="539"/>
      <c r="HFM80" s="539"/>
      <c r="HFN80" s="539"/>
      <c r="HFO80" s="539"/>
      <c r="HFP80" s="539"/>
      <c r="HFQ80" s="539"/>
      <c r="HFR80" s="539"/>
      <c r="HFS80" s="539"/>
      <c r="HFT80" s="539"/>
      <c r="HFU80" s="539"/>
      <c r="HFV80" s="539"/>
      <c r="HFW80" s="539"/>
      <c r="HFX80" s="539"/>
      <c r="HFY80" s="539"/>
      <c r="HFZ80" s="539"/>
      <c r="HGA80" s="539"/>
      <c r="HGB80" s="539"/>
      <c r="HGC80" s="539"/>
      <c r="HGD80" s="539"/>
      <c r="HGE80" s="539"/>
      <c r="HGF80" s="539"/>
      <c r="HGG80" s="539"/>
      <c r="HGH80" s="539"/>
      <c r="HGI80" s="539"/>
      <c r="HGJ80" s="539"/>
      <c r="HGK80" s="539"/>
      <c r="HGL80" s="539"/>
      <c r="HGM80" s="539"/>
      <c r="HGN80" s="539"/>
      <c r="HGO80" s="539"/>
      <c r="HGP80" s="539"/>
      <c r="HGQ80" s="539"/>
      <c r="HGR80" s="539"/>
      <c r="HGS80" s="539"/>
      <c r="HGT80" s="539"/>
      <c r="HGU80" s="539"/>
      <c r="HGV80" s="539"/>
      <c r="HGW80" s="539"/>
      <c r="HGX80" s="539"/>
      <c r="HGY80" s="539"/>
      <c r="HGZ80" s="539"/>
      <c r="HHA80" s="539"/>
      <c r="HHB80" s="539"/>
      <c r="HHC80" s="539"/>
      <c r="HHD80" s="539"/>
      <c r="HHE80" s="539"/>
      <c r="HHF80" s="539"/>
      <c r="HHG80" s="539"/>
      <c r="HHH80" s="539"/>
      <c r="HHI80" s="539"/>
      <c r="HHJ80" s="539"/>
      <c r="HHK80" s="539"/>
      <c r="HHL80" s="539"/>
      <c r="HHM80" s="539"/>
      <c r="HHN80" s="539"/>
      <c r="HHO80" s="539"/>
      <c r="HHP80" s="539"/>
      <c r="HHQ80" s="539"/>
      <c r="HHR80" s="539"/>
      <c r="HHS80" s="539"/>
      <c r="HHT80" s="539"/>
      <c r="HHU80" s="539"/>
      <c r="HHV80" s="539"/>
      <c r="HHW80" s="539"/>
      <c r="HHX80" s="539"/>
      <c r="HHY80" s="539"/>
      <c r="HHZ80" s="539"/>
      <c r="HIA80" s="539"/>
      <c r="HIB80" s="539"/>
      <c r="HIC80" s="539"/>
      <c r="HID80" s="539"/>
      <c r="HIE80" s="539"/>
      <c r="HIF80" s="539"/>
      <c r="HIG80" s="539"/>
      <c r="HIH80" s="539"/>
      <c r="HII80" s="539"/>
      <c r="HIJ80" s="539"/>
      <c r="HIK80" s="539"/>
      <c r="HIL80" s="539"/>
      <c r="HIM80" s="539"/>
      <c r="HIN80" s="539"/>
      <c r="HIO80" s="539"/>
      <c r="HIP80" s="539"/>
      <c r="HIQ80" s="539"/>
      <c r="HIR80" s="539"/>
      <c r="HIS80" s="539"/>
      <c r="HIT80" s="539"/>
      <c r="HIU80" s="539"/>
      <c r="HIV80" s="539"/>
      <c r="HIW80" s="539"/>
      <c r="HIX80" s="539"/>
      <c r="HIY80" s="539"/>
      <c r="HIZ80" s="539"/>
      <c r="HJA80" s="539"/>
      <c r="HJB80" s="539"/>
      <c r="HJC80" s="539"/>
      <c r="HJD80" s="539"/>
      <c r="HJE80" s="539"/>
      <c r="HJF80" s="539"/>
      <c r="HJG80" s="539"/>
      <c r="HJH80" s="539"/>
      <c r="HJI80" s="539"/>
      <c r="HJJ80" s="539"/>
      <c r="HJK80" s="539"/>
      <c r="HJL80" s="539"/>
      <c r="HJM80" s="539"/>
      <c r="HJN80" s="539"/>
      <c r="HJO80" s="539"/>
      <c r="HJP80" s="539"/>
      <c r="HJQ80" s="539"/>
      <c r="HJR80" s="539"/>
      <c r="HJS80" s="539"/>
      <c r="HJT80" s="539"/>
      <c r="HJU80" s="539"/>
      <c r="HJV80" s="539"/>
      <c r="HJW80" s="539"/>
      <c r="HJX80" s="539"/>
      <c r="HJY80" s="539"/>
      <c r="HJZ80" s="539"/>
      <c r="HKA80" s="539"/>
      <c r="HKB80" s="539"/>
      <c r="HKC80" s="539"/>
      <c r="HKD80" s="539"/>
      <c r="HKE80" s="539"/>
      <c r="HKF80" s="539"/>
      <c r="HKG80" s="539"/>
      <c r="HKH80" s="539"/>
      <c r="HKI80" s="539"/>
      <c r="HKJ80" s="539"/>
      <c r="HKK80" s="539"/>
      <c r="HKL80" s="539"/>
      <c r="HKM80" s="539"/>
      <c r="HKN80" s="539"/>
      <c r="HKO80" s="539"/>
      <c r="HKP80" s="539"/>
      <c r="HKQ80" s="539"/>
      <c r="HKR80" s="539"/>
      <c r="HKS80" s="539"/>
      <c r="HKT80" s="539"/>
      <c r="HKU80" s="539"/>
      <c r="HKV80" s="539"/>
      <c r="HKW80" s="539"/>
      <c r="HKX80" s="539"/>
      <c r="HKY80" s="539"/>
      <c r="HKZ80" s="539"/>
      <c r="HLA80" s="539"/>
      <c r="HLB80" s="539"/>
      <c r="HLC80" s="539"/>
      <c r="HLD80" s="539"/>
      <c r="HLE80" s="539"/>
      <c r="HLF80" s="539"/>
      <c r="HLG80" s="539"/>
      <c r="HLH80" s="539"/>
      <c r="HLI80" s="539"/>
      <c r="HLJ80" s="539"/>
      <c r="HLK80" s="539"/>
      <c r="HLL80" s="539"/>
      <c r="HLM80" s="539"/>
      <c r="HLN80" s="539"/>
      <c r="HLO80" s="539"/>
      <c r="HLP80" s="539"/>
      <c r="HLQ80" s="539"/>
      <c r="HLR80" s="539"/>
      <c r="HLS80" s="539"/>
      <c r="HLT80" s="539"/>
      <c r="HLU80" s="539"/>
      <c r="HLV80" s="539"/>
      <c r="HLW80" s="539"/>
      <c r="HLX80" s="539"/>
      <c r="HLY80" s="539"/>
      <c r="HLZ80" s="539"/>
      <c r="HMA80" s="539"/>
      <c r="HMB80" s="539"/>
      <c r="HMC80" s="539"/>
      <c r="HMD80" s="539"/>
      <c r="HME80" s="539"/>
      <c r="HMF80" s="539"/>
      <c r="HMG80" s="539"/>
      <c r="HMH80" s="539"/>
      <c r="HMI80" s="539"/>
      <c r="HMJ80" s="539"/>
      <c r="HMK80" s="539"/>
      <c r="HML80" s="539"/>
      <c r="HMM80" s="539"/>
      <c r="HMN80" s="539"/>
      <c r="HMO80" s="539"/>
      <c r="HMP80" s="539"/>
      <c r="HMQ80" s="539"/>
      <c r="HMR80" s="539"/>
      <c r="HMS80" s="539"/>
      <c r="HMT80" s="539"/>
      <c r="HMU80" s="539"/>
      <c r="HMV80" s="539"/>
      <c r="HMW80" s="539"/>
      <c r="HMX80" s="539"/>
      <c r="HMY80" s="539"/>
      <c r="HMZ80" s="539"/>
      <c r="HNA80" s="539"/>
      <c r="HNB80" s="539"/>
      <c r="HNC80" s="539"/>
      <c r="HND80" s="539"/>
      <c r="HNE80" s="539"/>
      <c r="HNF80" s="539"/>
      <c r="HNG80" s="539"/>
      <c r="HNH80" s="539"/>
      <c r="HNI80" s="539"/>
      <c r="HNJ80" s="539"/>
      <c r="HNK80" s="539"/>
      <c r="HNL80" s="539"/>
      <c r="HNM80" s="539"/>
      <c r="HNN80" s="539"/>
      <c r="HNO80" s="539"/>
      <c r="HNP80" s="539"/>
      <c r="HNQ80" s="539"/>
      <c r="HNR80" s="539"/>
      <c r="HNS80" s="539"/>
      <c r="HNT80" s="539"/>
      <c r="HNU80" s="539"/>
      <c r="HNV80" s="539"/>
      <c r="HNW80" s="539"/>
      <c r="HNX80" s="539"/>
      <c r="HNY80" s="539"/>
      <c r="HNZ80" s="539"/>
      <c r="HOA80" s="539"/>
      <c r="HOB80" s="539"/>
      <c r="HOC80" s="539"/>
      <c r="HOD80" s="539"/>
      <c r="HOE80" s="539"/>
      <c r="HOF80" s="539"/>
      <c r="HOG80" s="539"/>
      <c r="HOH80" s="539"/>
      <c r="HOI80" s="539"/>
      <c r="HOJ80" s="539"/>
      <c r="HOK80" s="539"/>
      <c r="HOL80" s="539"/>
      <c r="HOM80" s="539"/>
      <c r="HON80" s="539"/>
      <c r="HOO80" s="539"/>
      <c r="HOP80" s="539"/>
      <c r="HOQ80" s="539"/>
      <c r="HOR80" s="539"/>
      <c r="HOS80" s="539"/>
      <c r="HOT80" s="539"/>
      <c r="HOU80" s="539"/>
      <c r="HOV80" s="539"/>
      <c r="HOW80" s="539"/>
      <c r="HOX80" s="539"/>
      <c r="HOY80" s="539"/>
      <c r="HOZ80" s="539"/>
      <c r="HPA80" s="539"/>
      <c r="HPB80" s="539"/>
      <c r="HPC80" s="539"/>
      <c r="HPD80" s="539"/>
      <c r="HPE80" s="539"/>
      <c r="HPF80" s="539"/>
      <c r="HPG80" s="539"/>
      <c r="HPH80" s="539"/>
      <c r="HPI80" s="539"/>
      <c r="HPJ80" s="539"/>
      <c r="HPK80" s="539"/>
      <c r="HPL80" s="539"/>
      <c r="HPM80" s="539"/>
      <c r="HPN80" s="539"/>
      <c r="HPO80" s="539"/>
      <c r="HPP80" s="539"/>
      <c r="HPQ80" s="539"/>
      <c r="HPR80" s="539"/>
      <c r="HPS80" s="539"/>
      <c r="HPT80" s="539"/>
      <c r="HPU80" s="539"/>
      <c r="HPV80" s="539"/>
      <c r="HPW80" s="539"/>
      <c r="HPX80" s="539"/>
      <c r="HPY80" s="539"/>
      <c r="HPZ80" s="539"/>
      <c r="HQA80" s="539"/>
      <c r="HQB80" s="539"/>
      <c r="HQC80" s="539"/>
      <c r="HQD80" s="539"/>
      <c r="HQE80" s="539"/>
      <c r="HQF80" s="539"/>
      <c r="HQG80" s="539"/>
      <c r="HQH80" s="539"/>
      <c r="HQI80" s="539"/>
      <c r="HQJ80" s="539"/>
      <c r="HQK80" s="539"/>
      <c r="HQL80" s="539"/>
      <c r="HQM80" s="539"/>
      <c r="HQN80" s="539"/>
      <c r="HQO80" s="539"/>
      <c r="HQP80" s="539"/>
      <c r="HQQ80" s="539"/>
      <c r="HQR80" s="539"/>
      <c r="HQS80" s="539"/>
      <c r="HQT80" s="539"/>
      <c r="HQU80" s="539"/>
      <c r="HQV80" s="539"/>
      <c r="HQW80" s="539"/>
      <c r="HQX80" s="539"/>
      <c r="HQY80" s="539"/>
      <c r="HQZ80" s="539"/>
      <c r="HRA80" s="539"/>
      <c r="HRB80" s="539"/>
      <c r="HRC80" s="539"/>
      <c r="HRD80" s="539"/>
      <c r="HRE80" s="539"/>
      <c r="HRF80" s="539"/>
      <c r="HRG80" s="539"/>
      <c r="HRH80" s="539"/>
      <c r="HRI80" s="539"/>
      <c r="HRJ80" s="539"/>
      <c r="HRK80" s="539"/>
      <c r="HRL80" s="539"/>
      <c r="HRM80" s="539"/>
      <c r="HRN80" s="539"/>
      <c r="HRO80" s="539"/>
      <c r="HRP80" s="539"/>
      <c r="HRQ80" s="539"/>
      <c r="HRR80" s="539"/>
      <c r="HRS80" s="539"/>
      <c r="HRT80" s="539"/>
      <c r="HRU80" s="539"/>
      <c r="HRV80" s="539"/>
      <c r="HRW80" s="539"/>
      <c r="HRX80" s="539"/>
      <c r="HRY80" s="539"/>
      <c r="HRZ80" s="539"/>
      <c r="HSA80" s="539"/>
      <c r="HSB80" s="539"/>
      <c r="HSC80" s="539"/>
      <c r="HSD80" s="539"/>
      <c r="HSE80" s="539"/>
      <c r="HSF80" s="539"/>
      <c r="HSG80" s="539"/>
      <c r="HSH80" s="539"/>
      <c r="HSI80" s="539"/>
      <c r="HSJ80" s="539"/>
      <c r="HSK80" s="539"/>
      <c r="HSL80" s="539"/>
      <c r="HSM80" s="539"/>
      <c r="HSN80" s="539"/>
      <c r="HSO80" s="539"/>
      <c r="HSP80" s="539"/>
      <c r="HSQ80" s="539"/>
      <c r="HSR80" s="539"/>
      <c r="HSS80" s="539"/>
      <c r="HST80" s="539"/>
      <c r="HSU80" s="539"/>
      <c r="HSV80" s="539"/>
      <c r="HSW80" s="539"/>
      <c r="HSX80" s="539"/>
      <c r="HSY80" s="539"/>
      <c r="HSZ80" s="539"/>
      <c r="HTA80" s="539"/>
      <c r="HTB80" s="539"/>
      <c r="HTC80" s="539"/>
      <c r="HTD80" s="539"/>
      <c r="HTE80" s="539"/>
      <c r="HTF80" s="539"/>
      <c r="HTG80" s="539"/>
      <c r="HTH80" s="539"/>
      <c r="HTI80" s="539"/>
      <c r="HTJ80" s="539"/>
      <c r="HTK80" s="539"/>
      <c r="HTL80" s="539"/>
      <c r="HTM80" s="539"/>
      <c r="HTN80" s="539"/>
      <c r="HTO80" s="539"/>
      <c r="HTP80" s="539"/>
      <c r="HTQ80" s="539"/>
      <c r="HTR80" s="539"/>
      <c r="HTS80" s="539"/>
      <c r="HTT80" s="539"/>
      <c r="HTU80" s="539"/>
      <c r="HTV80" s="539"/>
      <c r="HTW80" s="539"/>
      <c r="HTX80" s="539"/>
      <c r="HTY80" s="539"/>
      <c r="HTZ80" s="539"/>
      <c r="HUA80" s="539"/>
      <c r="HUB80" s="539"/>
      <c r="HUC80" s="539"/>
      <c r="HUD80" s="539"/>
      <c r="HUE80" s="539"/>
      <c r="HUF80" s="539"/>
      <c r="HUG80" s="539"/>
      <c r="HUH80" s="539"/>
      <c r="HUI80" s="539"/>
      <c r="HUJ80" s="539"/>
      <c r="HUK80" s="539"/>
      <c r="HUL80" s="539"/>
      <c r="HUM80" s="539"/>
      <c r="HUN80" s="539"/>
      <c r="HUO80" s="539"/>
      <c r="HUP80" s="539"/>
      <c r="HUQ80" s="539"/>
      <c r="HUR80" s="539"/>
      <c r="HUS80" s="539"/>
      <c r="HUT80" s="539"/>
      <c r="HUU80" s="539"/>
      <c r="HUV80" s="539"/>
      <c r="HUW80" s="539"/>
      <c r="HUX80" s="539"/>
      <c r="HUY80" s="539"/>
      <c r="HUZ80" s="539"/>
      <c r="HVA80" s="539"/>
      <c r="HVB80" s="539"/>
      <c r="HVC80" s="539"/>
      <c r="HVD80" s="539"/>
      <c r="HVE80" s="539"/>
      <c r="HVF80" s="539"/>
      <c r="HVG80" s="539"/>
      <c r="HVH80" s="539"/>
      <c r="HVI80" s="539"/>
      <c r="HVJ80" s="539"/>
      <c r="HVK80" s="539"/>
      <c r="HVL80" s="539"/>
      <c r="HVM80" s="539"/>
      <c r="HVN80" s="539"/>
      <c r="HVO80" s="539"/>
      <c r="HVP80" s="539"/>
      <c r="HVQ80" s="539"/>
      <c r="HVR80" s="539"/>
      <c r="HVS80" s="539"/>
      <c r="HVT80" s="539"/>
      <c r="HVU80" s="539"/>
      <c r="HVV80" s="539"/>
      <c r="HVW80" s="539"/>
      <c r="HVX80" s="539"/>
      <c r="HVY80" s="539"/>
      <c r="HVZ80" s="539"/>
      <c r="HWA80" s="539"/>
      <c r="HWB80" s="539"/>
      <c r="HWC80" s="539"/>
      <c r="HWD80" s="539"/>
      <c r="HWE80" s="539"/>
      <c r="HWF80" s="539"/>
      <c r="HWG80" s="539"/>
      <c r="HWH80" s="539"/>
      <c r="HWI80" s="539"/>
      <c r="HWJ80" s="539"/>
      <c r="HWK80" s="539"/>
      <c r="HWL80" s="539"/>
      <c r="HWM80" s="539"/>
      <c r="HWN80" s="539"/>
      <c r="HWO80" s="539"/>
      <c r="HWP80" s="539"/>
      <c r="HWQ80" s="539"/>
      <c r="HWR80" s="539"/>
      <c r="HWS80" s="539"/>
      <c r="HWT80" s="539"/>
      <c r="HWU80" s="539"/>
      <c r="HWV80" s="539"/>
      <c r="HWW80" s="539"/>
      <c r="HWX80" s="539"/>
      <c r="HWY80" s="539"/>
      <c r="HWZ80" s="539"/>
      <c r="HXA80" s="539"/>
      <c r="HXB80" s="539"/>
      <c r="HXC80" s="539"/>
      <c r="HXD80" s="539"/>
      <c r="HXE80" s="539"/>
      <c r="HXF80" s="539"/>
      <c r="HXG80" s="539"/>
      <c r="HXH80" s="539"/>
      <c r="HXI80" s="539"/>
      <c r="HXJ80" s="539"/>
      <c r="HXK80" s="539"/>
      <c r="HXL80" s="539"/>
      <c r="HXM80" s="539"/>
      <c r="HXN80" s="539"/>
      <c r="HXO80" s="539"/>
      <c r="HXP80" s="539"/>
      <c r="HXQ80" s="539"/>
      <c r="HXR80" s="539"/>
      <c r="HXS80" s="539"/>
      <c r="HXT80" s="539"/>
      <c r="HXU80" s="539"/>
      <c r="HXV80" s="539"/>
      <c r="HXW80" s="539"/>
      <c r="HXX80" s="539"/>
      <c r="HXY80" s="539"/>
      <c r="HXZ80" s="539"/>
      <c r="HYA80" s="539"/>
      <c r="HYB80" s="539"/>
      <c r="HYC80" s="539"/>
      <c r="HYD80" s="539"/>
      <c r="HYE80" s="539"/>
      <c r="HYF80" s="539"/>
      <c r="HYG80" s="539"/>
      <c r="HYH80" s="539"/>
      <c r="HYI80" s="539"/>
      <c r="HYJ80" s="539"/>
      <c r="HYK80" s="539"/>
      <c r="HYL80" s="539"/>
      <c r="HYM80" s="539"/>
      <c r="HYN80" s="539"/>
      <c r="HYO80" s="539"/>
      <c r="HYP80" s="539"/>
      <c r="HYQ80" s="539"/>
      <c r="HYR80" s="539"/>
      <c r="HYS80" s="539"/>
      <c r="HYT80" s="539"/>
      <c r="HYU80" s="539"/>
      <c r="HYV80" s="539"/>
      <c r="HYW80" s="539"/>
      <c r="HYX80" s="539"/>
      <c r="HYY80" s="539"/>
      <c r="HYZ80" s="539"/>
      <c r="HZA80" s="539"/>
      <c r="HZB80" s="539"/>
      <c r="HZC80" s="539"/>
      <c r="HZD80" s="539"/>
      <c r="HZE80" s="539"/>
      <c r="HZF80" s="539"/>
      <c r="HZG80" s="539"/>
      <c r="HZH80" s="539"/>
      <c r="HZI80" s="539"/>
      <c r="HZJ80" s="539"/>
      <c r="HZK80" s="539"/>
      <c r="HZL80" s="539"/>
      <c r="HZM80" s="539"/>
      <c r="HZN80" s="539"/>
      <c r="HZO80" s="539"/>
      <c r="HZP80" s="539"/>
      <c r="HZQ80" s="539"/>
      <c r="HZR80" s="539"/>
      <c r="HZS80" s="539"/>
      <c r="HZT80" s="539"/>
      <c r="HZU80" s="539"/>
      <c r="HZV80" s="539"/>
      <c r="HZW80" s="539"/>
      <c r="HZX80" s="539"/>
      <c r="HZY80" s="539"/>
      <c r="HZZ80" s="539"/>
      <c r="IAA80" s="539"/>
      <c r="IAB80" s="539"/>
      <c r="IAC80" s="539"/>
      <c r="IAD80" s="539"/>
      <c r="IAE80" s="539"/>
      <c r="IAF80" s="539"/>
      <c r="IAG80" s="539"/>
      <c r="IAH80" s="539"/>
      <c r="IAI80" s="539"/>
      <c r="IAJ80" s="539"/>
      <c r="IAK80" s="539"/>
      <c r="IAL80" s="539"/>
      <c r="IAM80" s="539"/>
      <c r="IAN80" s="539"/>
      <c r="IAO80" s="539"/>
      <c r="IAP80" s="539"/>
      <c r="IAQ80" s="539"/>
      <c r="IAR80" s="539"/>
      <c r="IAS80" s="539"/>
      <c r="IAT80" s="539"/>
      <c r="IAU80" s="539"/>
      <c r="IAV80" s="539"/>
      <c r="IAW80" s="539"/>
      <c r="IAX80" s="539"/>
      <c r="IAY80" s="539"/>
      <c r="IAZ80" s="539"/>
      <c r="IBA80" s="539"/>
      <c r="IBB80" s="539"/>
      <c r="IBC80" s="539"/>
      <c r="IBD80" s="539"/>
      <c r="IBE80" s="539"/>
      <c r="IBF80" s="539"/>
      <c r="IBG80" s="539"/>
      <c r="IBH80" s="539"/>
      <c r="IBI80" s="539"/>
      <c r="IBJ80" s="539"/>
      <c r="IBK80" s="539"/>
      <c r="IBL80" s="539"/>
      <c r="IBM80" s="539"/>
      <c r="IBN80" s="539"/>
      <c r="IBO80" s="539"/>
      <c r="IBP80" s="539"/>
      <c r="IBQ80" s="539"/>
      <c r="IBR80" s="539"/>
      <c r="IBS80" s="539"/>
      <c r="IBT80" s="539"/>
      <c r="IBU80" s="539"/>
      <c r="IBV80" s="539"/>
      <c r="IBW80" s="539"/>
      <c r="IBX80" s="539"/>
      <c r="IBY80" s="539"/>
      <c r="IBZ80" s="539"/>
      <c r="ICA80" s="539"/>
      <c r="ICB80" s="539"/>
      <c r="ICC80" s="539"/>
      <c r="ICD80" s="539"/>
      <c r="ICE80" s="539"/>
      <c r="ICF80" s="539"/>
      <c r="ICG80" s="539"/>
      <c r="ICH80" s="539"/>
      <c r="ICI80" s="539"/>
      <c r="ICJ80" s="539"/>
      <c r="ICK80" s="539"/>
      <c r="ICL80" s="539"/>
      <c r="ICM80" s="539"/>
      <c r="ICN80" s="539"/>
      <c r="ICO80" s="539"/>
      <c r="ICP80" s="539"/>
      <c r="ICQ80" s="539"/>
      <c r="ICR80" s="539"/>
      <c r="ICS80" s="539"/>
      <c r="ICT80" s="539"/>
      <c r="ICU80" s="539"/>
      <c r="ICV80" s="539"/>
      <c r="ICW80" s="539"/>
      <c r="ICX80" s="539"/>
      <c r="ICY80" s="539"/>
      <c r="ICZ80" s="539"/>
      <c r="IDA80" s="539"/>
      <c r="IDB80" s="539"/>
      <c r="IDC80" s="539"/>
      <c r="IDD80" s="539"/>
      <c r="IDE80" s="539"/>
      <c r="IDF80" s="539"/>
      <c r="IDG80" s="539"/>
      <c r="IDH80" s="539"/>
      <c r="IDI80" s="539"/>
      <c r="IDJ80" s="539"/>
      <c r="IDK80" s="539"/>
      <c r="IDL80" s="539"/>
      <c r="IDM80" s="539"/>
      <c r="IDN80" s="539"/>
      <c r="IDO80" s="539"/>
      <c r="IDP80" s="539"/>
      <c r="IDQ80" s="539"/>
      <c r="IDR80" s="539"/>
      <c r="IDS80" s="539"/>
      <c r="IDT80" s="539"/>
      <c r="IDU80" s="539"/>
      <c r="IDV80" s="539"/>
      <c r="IDW80" s="539"/>
      <c r="IDX80" s="539"/>
      <c r="IDY80" s="539"/>
      <c r="IDZ80" s="539"/>
      <c r="IEA80" s="539"/>
      <c r="IEB80" s="539"/>
      <c r="IEC80" s="539"/>
      <c r="IED80" s="539"/>
      <c r="IEE80" s="539"/>
      <c r="IEF80" s="539"/>
      <c r="IEG80" s="539"/>
      <c r="IEH80" s="539"/>
      <c r="IEI80" s="539"/>
      <c r="IEJ80" s="539"/>
      <c r="IEK80" s="539"/>
      <c r="IEL80" s="539"/>
      <c r="IEM80" s="539"/>
      <c r="IEN80" s="539"/>
      <c r="IEO80" s="539"/>
      <c r="IEP80" s="539"/>
      <c r="IEQ80" s="539"/>
      <c r="IER80" s="539"/>
      <c r="IES80" s="539"/>
      <c r="IET80" s="539"/>
      <c r="IEU80" s="539"/>
      <c r="IEV80" s="539"/>
      <c r="IEW80" s="539"/>
      <c r="IEX80" s="539"/>
      <c r="IEY80" s="539"/>
      <c r="IEZ80" s="539"/>
      <c r="IFA80" s="539"/>
      <c r="IFB80" s="539"/>
      <c r="IFC80" s="539"/>
      <c r="IFD80" s="539"/>
      <c r="IFE80" s="539"/>
      <c r="IFF80" s="539"/>
      <c r="IFG80" s="539"/>
      <c r="IFH80" s="539"/>
      <c r="IFI80" s="539"/>
      <c r="IFJ80" s="539"/>
      <c r="IFK80" s="539"/>
      <c r="IFL80" s="539"/>
      <c r="IFM80" s="539"/>
      <c r="IFN80" s="539"/>
      <c r="IFO80" s="539"/>
      <c r="IFP80" s="539"/>
      <c r="IFQ80" s="539"/>
      <c r="IFR80" s="539"/>
      <c r="IFS80" s="539"/>
      <c r="IFT80" s="539"/>
      <c r="IFU80" s="539"/>
      <c r="IFV80" s="539"/>
      <c r="IFW80" s="539"/>
      <c r="IFX80" s="539"/>
      <c r="IFY80" s="539"/>
      <c r="IFZ80" s="539"/>
      <c r="IGA80" s="539"/>
      <c r="IGB80" s="539"/>
      <c r="IGC80" s="539"/>
      <c r="IGD80" s="539"/>
      <c r="IGE80" s="539"/>
      <c r="IGF80" s="539"/>
      <c r="IGG80" s="539"/>
      <c r="IGH80" s="539"/>
      <c r="IGI80" s="539"/>
      <c r="IGJ80" s="539"/>
      <c r="IGK80" s="539"/>
      <c r="IGL80" s="539"/>
      <c r="IGM80" s="539"/>
      <c r="IGN80" s="539"/>
      <c r="IGO80" s="539"/>
      <c r="IGP80" s="539"/>
      <c r="IGQ80" s="539"/>
      <c r="IGR80" s="539"/>
      <c r="IGS80" s="539"/>
      <c r="IGT80" s="539"/>
      <c r="IGU80" s="539"/>
      <c r="IGV80" s="539"/>
      <c r="IGW80" s="539"/>
      <c r="IGX80" s="539"/>
      <c r="IGY80" s="539"/>
      <c r="IGZ80" s="539"/>
      <c r="IHA80" s="539"/>
      <c r="IHB80" s="539"/>
      <c r="IHC80" s="539"/>
      <c r="IHD80" s="539"/>
      <c r="IHE80" s="539"/>
      <c r="IHF80" s="539"/>
      <c r="IHG80" s="539"/>
      <c r="IHH80" s="539"/>
      <c r="IHI80" s="539"/>
      <c r="IHJ80" s="539"/>
      <c r="IHK80" s="539"/>
      <c r="IHL80" s="539"/>
      <c r="IHM80" s="539"/>
      <c r="IHN80" s="539"/>
      <c r="IHO80" s="539"/>
      <c r="IHP80" s="539"/>
      <c r="IHQ80" s="539"/>
      <c r="IHR80" s="539"/>
      <c r="IHS80" s="539"/>
      <c r="IHT80" s="539"/>
      <c r="IHU80" s="539"/>
      <c r="IHV80" s="539"/>
      <c r="IHW80" s="539"/>
      <c r="IHX80" s="539"/>
      <c r="IHY80" s="539"/>
      <c r="IHZ80" s="539"/>
      <c r="IIA80" s="539"/>
      <c r="IIB80" s="539"/>
      <c r="IIC80" s="539"/>
      <c r="IID80" s="539"/>
      <c r="IIE80" s="539"/>
      <c r="IIF80" s="539"/>
      <c r="IIG80" s="539"/>
      <c r="IIH80" s="539"/>
      <c r="III80" s="539"/>
      <c r="IIJ80" s="539"/>
      <c r="IIK80" s="539"/>
      <c r="IIL80" s="539"/>
      <c r="IIM80" s="539"/>
      <c r="IIN80" s="539"/>
      <c r="IIO80" s="539"/>
      <c r="IIP80" s="539"/>
      <c r="IIQ80" s="539"/>
      <c r="IIR80" s="539"/>
      <c r="IIS80" s="539"/>
      <c r="IIT80" s="539"/>
      <c r="IIU80" s="539"/>
      <c r="IIV80" s="539"/>
      <c r="IIW80" s="539"/>
      <c r="IIX80" s="539"/>
      <c r="IIY80" s="539"/>
      <c r="IIZ80" s="539"/>
      <c r="IJA80" s="539"/>
      <c r="IJB80" s="539"/>
      <c r="IJC80" s="539"/>
      <c r="IJD80" s="539"/>
      <c r="IJE80" s="539"/>
      <c r="IJF80" s="539"/>
      <c r="IJG80" s="539"/>
      <c r="IJH80" s="539"/>
      <c r="IJI80" s="539"/>
      <c r="IJJ80" s="539"/>
      <c r="IJK80" s="539"/>
      <c r="IJL80" s="539"/>
      <c r="IJM80" s="539"/>
      <c r="IJN80" s="539"/>
      <c r="IJO80" s="539"/>
      <c r="IJP80" s="539"/>
      <c r="IJQ80" s="539"/>
      <c r="IJR80" s="539"/>
      <c r="IJS80" s="539"/>
      <c r="IJT80" s="539"/>
      <c r="IJU80" s="539"/>
      <c r="IJV80" s="539"/>
      <c r="IJW80" s="539"/>
      <c r="IJX80" s="539"/>
      <c r="IJY80" s="539"/>
      <c r="IJZ80" s="539"/>
      <c r="IKA80" s="539"/>
      <c r="IKB80" s="539"/>
      <c r="IKC80" s="539"/>
      <c r="IKD80" s="539"/>
      <c r="IKE80" s="539"/>
      <c r="IKF80" s="539"/>
      <c r="IKG80" s="539"/>
      <c r="IKH80" s="539"/>
      <c r="IKI80" s="539"/>
      <c r="IKJ80" s="539"/>
      <c r="IKK80" s="539"/>
      <c r="IKL80" s="539"/>
      <c r="IKM80" s="539"/>
      <c r="IKN80" s="539"/>
      <c r="IKO80" s="539"/>
      <c r="IKP80" s="539"/>
      <c r="IKQ80" s="539"/>
      <c r="IKR80" s="539"/>
      <c r="IKS80" s="539"/>
      <c r="IKT80" s="539"/>
      <c r="IKU80" s="539"/>
      <c r="IKV80" s="539"/>
      <c r="IKW80" s="539"/>
      <c r="IKX80" s="539"/>
      <c r="IKY80" s="539"/>
      <c r="IKZ80" s="539"/>
      <c r="ILA80" s="539"/>
      <c r="ILB80" s="539"/>
      <c r="ILC80" s="539"/>
      <c r="ILD80" s="539"/>
      <c r="ILE80" s="539"/>
      <c r="ILF80" s="539"/>
      <c r="ILG80" s="539"/>
      <c r="ILH80" s="539"/>
      <c r="ILI80" s="539"/>
      <c r="ILJ80" s="539"/>
      <c r="ILK80" s="539"/>
      <c r="ILL80" s="539"/>
      <c r="ILM80" s="539"/>
      <c r="ILN80" s="539"/>
      <c r="ILO80" s="539"/>
      <c r="ILP80" s="539"/>
      <c r="ILQ80" s="539"/>
      <c r="ILR80" s="539"/>
      <c r="ILS80" s="539"/>
      <c r="ILT80" s="539"/>
      <c r="ILU80" s="539"/>
      <c r="ILV80" s="539"/>
      <c r="ILW80" s="539"/>
      <c r="ILX80" s="539"/>
      <c r="ILY80" s="539"/>
      <c r="ILZ80" s="539"/>
      <c r="IMA80" s="539"/>
      <c r="IMB80" s="539"/>
      <c r="IMC80" s="539"/>
      <c r="IMD80" s="539"/>
      <c r="IME80" s="539"/>
      <c r="IMF80" s="539"/>
      <c r="IMG80" s="539"/>
      <c r="IMH80" s="539"/>
      <c r="IMI80" s="539"/>
      <c r="IMJ80" s="539"/>
      <c r="IMK80" s="539"/>
      <c r="IML80" s="539"/>
      <c r="IMM80" s="539"/>
      <c r="IMN80" s="539"/>
      <c r="IMO80" s="539"/>
      <c r="IMP80" s="539"/>
      <c r="IMQ80" s="539"/>
      <c r="IMR80" s="539"/>
      <c r="IMS80" s="539"/>
      <c r="IMT80" s="539"/>
      <c r="IMU80" s="539"/>
      <c r="IMV80" s="539"/>
      <c r="IMW80" s="539"/>
      <c r="IMX80" s="539"/>
      <c r="IMY80" s="539"/>
      <c r="IMZ80" s="539"/>
      <c r="INA80" s="539"/>
      <c r="INB80" s="539"/>
      <c r="INC80" s="539"/>
      <c r="IND80" s="539"/>
      <c r="INE80" s="539"/>
      <c r="INF80" s="539"/>
      <c r="ING80" s="539"/>
      <c r="INH80" s="539"/>
      <c r="INI80" s="539"/>
      <c r="INJ80" s="539"/>
      <c r="INK80" s="539"/>
      <c r="INL80" s="539"/>
      <c r="INM80" s="539"/>
      <c r="INN80" s="539"/>
      <c r="INO80" s="539"/>
      <c r="INP80" s="539"/>
      <c r="INQ80" s="539"/>
      <c r="INR80" s="539"/>
      <c r="INS80" s="539"/>
      <c r="INT80" s="539"/>
      <c r="INU80" s="539"/>
      <c r="INV80" s="539"/>
      <c r="INW80" s="539"/>
      <c r="INX80" s="539"/>
      <c r="INY80" s="539"/>
      <c r="INZ80" s="539"/>
      <c r="IOA80" s="539"/>
      <c r="IOB80" s="539"/>
      <c r="IOC80" s="539"/>
      <c r="IOD80" s="539"/>
      <c r="IOE80" s="539"/>
      <c r="IOF80" s="539"/>
      <c r="IOG80" s="539"/>
      <c r="IOH80" s="539"/>
      <c r="IOI80" s="539"/>
      <c r="IOJ80" s="539"/>
      <c r="IOK80" s="539"/>
      <c r="IOL80" s="539"/>
      <c r="IOM80" s="539"/>
      <c r="ION80" s="539"/>
      <c r="IOO80" s="539"/>
      <c r="IOP80" s="539"/>
      <c r="IOQ80" s="539"/>
      <c r="IOR80" s="539"/>
      <c r="IOS80" s="539"/>
      <c r="IOT80" s="539"/>
      <c r="IOU80" s="539"/>
      <c r="IOV80" s="539"/>
      <c r="IOW80" s="539"/>
      <c r="IOX80" s="539"/>
      <c r="IOY80" s="539"/>
      <c r="IOZ80" s="539"/>
      <c r="IPA80" s="539"/>
      <c r="IPB80" s="539"/>
      <c r="IPC80" s="539"/>
      <c r="IPD80" s="539"/>
      <c r="IPE80" s="539"/>
      <c r="IPF80" s="539"/>
      <c r="IPG80" s="539"/>
      <c r="IPH80" s="539"/>
      <c r="IPI80" s="539"/>
      <c r="IPJ80" s="539"/>
      <c r="IPK80" s="539"/>
      <c r="IPL80" s="539"/>
      <c r="IPM80" s="539"/>
      <c r="IPN80" s="539"/>
      <c r="IPO80" s="539"/>
      <c r="IPP80" s="539"/>
      <c r="IPQ80" s="539"/>
      <c r="IPR80" s="539"/>
      <c r="IPS80" s="539"/>
      <c r="IPT80" s="539"/>
      <c r="IPU80" s="539"/>
      <c r="IPV80" s="539"/>
      <c r="IPW80" s="539"/>
      <c r="IPX80" s="539"/>
      <c r="IPY80" s="539"/>
      <c r="IPZ80" s="539"/>
      <c r="IQA80" s="539"/>
      <c r="IQB80" s="539"/>
      <c r="IQC80" s="539"/>
      <c r="IQD80" s="539"/>
      <c r="IQE80" s="539"/>
      <c r="IQF80" s="539"/>
      <c r="IQG80" s="539"/>
      <c r="IQH80" s="539"/>
      <c r="IQI80" s="539"/>
      <c r="IQJ80" s="539"/>
      <c r="IQK80" s="539"/>
      <c r="IQL80" s="539"/>
      <c r="IQM80" s="539"/>
      <c r="IQN80" s="539"/>
      <c r="IQO80" s="539"/>
      <c r="IQP80" s="539"/>
      <c r="IQQ80" s="539"/>
      <c r="IQR80" s="539"/>
      <c r="IQS80" s="539"/>
      <c r="IQT80" s="539"/>
      <c r="IQU80" s="539"/>
      <c r="IQV80" s="539"/>
      <c r="IQW80" s="539"/>
      <c r="IQX80" s="539"/>
      <c r="IQY80" s="539"/>
      <c r="IQZ80" s="539"/>
      <c r="IRA80" s="539"/>
      <c r="IRB80" s="539"/>
      <c r="IRC80" s="539"/>
      <c r="IRD80" s="539"/>
      <c r="IRE80" s="539"/>
      <c r="IRF80" s="539"/>
      <c r="IRG80" s="539"/>
      <c r="IRH80" s="539"/>
      <c r="IRI80" s="539"/>
      <c r="IRJ80" s="539"/>
      <c r="IRK80" s="539"/>
      <c r="IRL80" s="539"/>
      <c r="IRM80" s="539"/>
      <c r="IRN80" s="539"/>
      <c r="IRO80" s="539"/>
      <c r="IRP80" s="539"/>
      <c r="IRQ80" s="539"/>
      <c r="IRR80" s="539"/>
      <c r="IRS80" s="539"/>
      <c r="IRT80" s="539"/>
      <c r="IRU80" s="539"/>
      <c r="IRV80" s="539"/>
      <c r="IRW80" s="539"/>
      <c r="IRX80" s="539"/>
      <c r="IRY80" s="539"/>
      <c r="IRZ80" s="539"/>
      <c r="ISA80" s="539"/>
      <c r="ISB80" s="539"/>
      <c r="ISC80" s="539"/>
      <c r="ISD80" s="539"/>
      <c r="ISE80" s="539"/>
      <c r="ISF80" s="539"/>
      <c r="ISG80" s="539"/>
      <c r="ISH80" s="539"/>
      <c r="ISI80" s="539"/>
      <c r="ISJ80" s="539"/>
      <c r="ISK80" s="539"/>
      <c r="ISL80" s="539"/>
      <c r="ISM80" s="539"/>
      <c r="ISN80" s="539"/>
      <c r="ISO80" s="539"/>
      <c r="ISP80" s="539"/>
      <c r="ISQ80" s="539"/>
      <c r="ISR80" s="539"/>
      <c r="ISS80" s="539"/>
      <c r="IST80" s="539"/>
      <c r="ISU80" s="539"/>
      <c r="ISV80" s="539"/>
      <c r="ISW80" s="539"/>
      <c r="ISX80" s="539"/>
      <c r="ISY80" s="539"/>
      <c r="ISZ80" s="539"/>
      <c r="ITA80" s="539"/>
      <c r="ITB80" s="539"/>
      <c r="ITC80" s="539"/>
      <c r="ITD80" s="539"/>
      <c r="ITE80" s="539"/>
      <c r="ITF80" s="539"/>
      <c r="ITG80" s="539"/>
      <c r="ITH80" s="539"/>
      <c r="ITI80" s="539"/>
      <c r="ITJ80" s="539"/>
      <c r="ITK80" s="539"/>
      <c r="ITL80" s="539"/>
      <c r="ITM80" s="539"/>
      <c r="ITN80" s="539"/>
      <c r="ITO80" s="539"/>
      <c r="ITP80" s="539"/>
      <c r="ITQ80" s="539"/>
      <c r="ITR80" s="539"/>
      <c r="ITS80" s="539"/>
      <c r="ITT80" s="539"/>
      <c r="ITU80" s="539"/>
      <c r="ITV80" s="539"/>
      <c r="ITW80" s="539"/>
      <c r="ITX80" s="539"/>
      <c r="ITY80" s="539"/>
      <c r="ITZ80" s="539"/>
      <c r="IUA80" s="539"/>
      <c r="IUB80" s="539"/>
      <c r="IUC80" s="539"/>
      <c r="IUD80" s="539"/>
      <c r="IUE80" s="539"/>
      <c r="IUF80" s="539"/>
      <c r="IUG80" s="539"/>
      <c r="IUH80" s="539"/>
      <c r="IUI80" s="539"/>
      <c r="IUJ80" s="539"/>
      <c r="IUK80" s="539"/>
      <c r="IUL80" s="539"/>
      <c r="IUM80" s="539"/>
      <c r="IUN80" s="539"/>
      <c r="IUO80" s="539"/>
      <c r="IUP80" s="539"/>
      <c r="IUQ80" s="539"/>
      <c r="IUR80" s="539"/>
      <c r="IUS80" s="539"/>
      <c r="IUT80" s="539"/>
      <c r="IUU80" s="539"/>
      <c r="IUV80" s="539"/>
      <c r="IUW80" s="539"/>
      <c r="IUX80" s="539"/>
      <c r="IUY80" s="539"/>
      <c r="IUZ80" s="539"/>
      <c r="IVA80" s="539"/>
      <c r="IVB80" s="539"/>
      <c r="IVC80" s="539"/>
      <c r="IVD80" s="539"/>
      <c r="IVE80" s="539"/>
      <c r="IVF80" s="539"/>
      <c r="IVG80" s="539"/>
      <c r="IVH80" s="539"/>
      <c r="IVI80" s="539"/>
      <c r="IVJ80" s="539"/>
      <c r="IVK80" s="539"/>
      <c r="IVL80" s="539"/>
      <c r="IVM80" s="539"/>
      <c r="IVN80" s="539"/>
      <c r="IVO80" s="539"/>
      <c r="IVP80" s="539"/>
      <c r="IVQ80" s="539"/>
      <c r="IVR80" s="539"/>
      <c r="IVS80" s="539"/>
      <c r="IVT80" s="539"/>
      <c r="IVU80" s="539"/>
      <c r="IVV80" s="539"/>
      <c r="IVW80" s="539"/>
      <c r="IVX80" s="539"/>
      <c r="IVY80" s="539"/>
      <c r="IVZ80" s="539"/>
      <c r="IWA80" s="539"/>
      <c r="IWB80" s="539"/>
      <c r="IWC80" s="539"/>
      <c r="IWD80" s="539"/>
      <c r="IWE80" s="539"/>
      <c r="IWF80" s="539"/>
      <c r="IWG80" s="539"/>
      <c r="IWH80" s="539"/>
      <c r="IWI80" s="539"/>
      <c r="IWJ80" s="539"/>
      <c r="IWK80" s="539"/>
      <c r="IWL80" s="539"/>
      <c r="IWM80" s="539"/>
      <c r="IWN80" s="539"/>
      <c r="IWO80" s="539"/>
      <c r="IWP80" s="539"/>
      <c r="IWQ80" s="539"/>
      <c r="IWR80" s="539"/>
      <c r="IWS80" s="539"/>
      <c r="IWT80" s="539"/>
      <c r="IWU80" s="539"/>
      <c r="IWV80" s="539"/>
      <c r="IWW80" s="539"/>
      <c r="IWX80" s="539"/>
      <c r="IWY80" s="539"/>
      <c r="IWZ80" s="539"/>
      <c r="IXA80" s="539"/>
      <c r="IXB80" s="539"/>
      <c r="IXC80" s="539"/>
      <c r="IXD80" s="539"/>
      <c r="IXE80" s="539"/>
      <c r="IXF80" s="539"/>
      <c r="IXG80" s="539"/>
      <c r="IXH80" s="539"/>
      <c r="IXI80" s="539"/>
      <c r="IXJ80" s="539"/>
      <c r="IXK80" s="539"/>
      <c r="IXL80" s="539"/>
      <c r="IXM80" s="539"/>
      <c r="IXN80" s="539"/>
      <c r="IXO80" s="539"/>
      <c r="IXP80" s="539"/>
      <c r="IXQ80" s="539"/>
      <c r="IXR80" s="539"/>
      <c r="IXS80" s="539"/>
      <c r="IXT80" s="539"/>
      <c r="IXU80" s="539"/>
      <c r="IXV80" s="539"/>
      <c r="IXW80" s="539"/>
      <c r="IXX80" s="539"/>
      <c r="IXY80" s="539"/>
      <c r="IXZ80" s="539"/>
      <c r="IYA80" s="539"/>
      <c r="IYB80" s="539"/>
      <c r="IYC80" s="539"/>
      <c r="IYD80" s="539"/>
      <c r="IYE80" s="539"/>
      <c r="IYF80" s="539"/>
      <c r="IYG80" s="539"/>
      <c r="IYH80" s="539"/>
      <c r="IYI80" s="539"/>
      <c r="IYJ80" s="539"/>
      <c r="IYK80" s="539"/>
      <c r="IYL80" s="539"/>
      <c r="IYM80" s="539"/>
      <c r="IYN80" s="539"/>
      <c r="IYO80" s="539"/>
      <c r="IYP80" s="539"/>
      <c r="IYQ80" s="539"/>
      <c r="IYR80" s="539"/>
      <c r="IYS80" s="539"/>
      <c r="IYT80" s="539"/>
      <c r="IYU80" s="539"/>
      <c r="IYV80" s="539"/>
      <c r="IYW80" s="539"/>
      <c r="IYX80" s="539"/>
      <c r="IYY80" s="539"/>
      <c r="IYZ80" s="539"/>
      <c r="IZA80" s="539"/>
      <c r="IZB80" s="539"/>
      <c r="IZC80" s="539"/>
      <c r="IZD80" s="539"/>
      <c r="IZE80" s="539"/>
      <c r="IZF80" s="539"/>
      <c r="IZG80" s="539"/>
      <c r="IZH80" s="539"/>
      <c r="IZI80" s="539"/>
      <c r="IZJ80" s="539"/>
      <c r="IZK80" s="539"/>
      <c r="IZL80" s="539"/>
      <c r="IZM80" s="539"/>
      <c r="IZN80" s="539"/>
      <c r="IZO80" s="539"/>
      <c r="IZP80" s="539"/>
      <c r="IZQ80" s="539"/>
      <c r="IZR80" s="539"/>
      <c r="IZS80" s="539"/>
      <c r="IZT80" s="539"/>
      <c r="IZU80" s="539"/>
      <c r="IZV80" s="539"/>
      <c r="IZW80" s="539"/>
      <c r="IZX80" s="539"/>
      <c r="IZY80" s="539"/>
      <c r="IZZ80" s="539"/>
      <c r="JAA80" s="539"/>
      <c r="JAB80" s="539"/>
      <c r="JAC80" s="539"/>
      <c r="JAD80" s="539"/>
      <c r="JAE80" s="539"/>
      <c r="JAF80" s="539"/>
      <c r="JAG80" s="539"/>
      <c r="JAH80" s="539"/>
      <c r="JAI80" s="539"/>
      <c r="JAJ80" s="539"/>
      <c r="JAK80" s="539"/>
      <c r="JAL80" s="539"/>
      <c r="JAM80" s="539"/>
      <c r="JAN80" s="539"/>
      <c r="JAO80" s="539"/>
      <c r="JAP80" s="539"/>
      <c r="JAQ80" s="539"/>
      <c r="JAR80" s="539"/>
      <c r="JAS80" s="539"/>
      <c r="JAT80" s="539"/>
      <c r="JAU80" s="539"/>
      <c r="JAV80" s="539"/>
      <c r="JAW80" s="539"/>
      <c r="JAX80" s="539"/>
      <c r="JAY80" s="539"/>
      <c r="JAZ80" s="539"/>
      <c r="JBA80" s="539"/>
      <c r="JBB80" s="539"/>
      <c r="JBC80" s="539"/>
      <c r="JBD80" s="539"/>
      <c r="JBE80" s="539"/>
      <c r="JBF80" s="539"/>
      <c r="JBG80" s="539"/>
      <c r="JBH80" s="539"/>
      <c r="JBI80" s="539"/>
      <c r="JBJ80" s="539"/>
      <c r="JBK80" s="539"/>
      <c r="JBL80" s="539"/>
      <c r="JBM80" s="539"/>
      <c r="JBN80" s="539"/>
      <c r="JBO80" s="539"/>
      <c r="JBP80" s="539"/>
      <c r="JBQ80" s="539"/>
      <c r="JBR80" s="539"/>
      <c r="JBS80" s="539"/>
      <c r="JBT80" s="539"/>
      <c r="JBU80" s="539"/>
      <c r="JBV80" s="539"/>
      <c r="JBW80" s="539"/>
      <c r="JBX80" s="539"/>
      <c r="JBY80" s="539"/>
      <c r="JBZ80" s="539"/>
      <c r="JCA80" s="539"/>
      <c r="JCB80" s="539"/>
      <c r="JCC80" s="539"/>
      <c r="JCD80" s="539"/>
      <c r="JCE80" s="539"/>
      <c r="JCF80" s="539"/>
      <c r="JCG80" s="539"/>
      <c r="JCH80" s="539"/>
      <c r="JCI80" s="539"/>
      <c r="JCJ80" s="539"/>
      <c r="JCK80" s="539"/>
      <c r="JCL80" s="539"/>
      <c r="JCM80" s="539"/>
      <c r="JCN80" s="539"/>
      <c r="JCO80" s="539"/>
      <c r="JCP80" s="539"/>
      <c r="JCQ80" s="539"/>
      <c r="JCR80" s="539"/>
      <c r="JCS80" s="539"/>
      <c r="JCT80" s="539"/>
      <c r="JCU80" s="539"/>
      <c r="JCV80" s="539"/>
      <c r="JCW80" s="539"/>
      <c r="JCX80" s="539"/>
      <c r="JCY80" s="539"/>
      <c r="JCZ80" s="539"/>
      <c r="JDA80" s="539"/>
      <c r="JDB80" s="539"/>
      <c r="JDC80" s="539"/>
      <c r="JDD80" s="539"/>
      <c r="JDE80" s="539"/>
      <c r="JDF80" s="539"/>
      <c r="JDG80" s="539"/>
      <c r="JDH80" s="539"/>
      <c r="JDI80" s="539"/>
      <c r="JDJ80" s="539"/>
      <c r="JDK80" s="539"/>
      <c r="JDL80" s="539"/>
      <c r="JDM80" s="539"/>
      <c r="JDN80" s="539"/>
      <c r="JDO80" s="539"/>
      <c r="JDP80" s="539"/>
      <c r="JDQ80" s="539"/>
      <c r="JDR80" s="539"/>
      <c r="JDS80" s="539"/>
      <c r="JDT80" s="539"/>
      <c r="JDU80" s="539"/>
      <c r="JDV80" s="539"/>
      <c r="JDW80" s="539"/>
      <c r="JDX80" s="539"/>
      <c r="JDY80" s="539"/>
      <c r="JDZ80" s="539"/>
      <c r="JEA80" s="539"/>
      <c r="JEB80" s="539"/>
      <c r="JEC80" s="539"/>
      <c r="JED80" s="539"/>
      <c r="JEE80" s="539"/>
      <c r="JEF80" s="539"/>
      <c r="JEG80" s="539"/>
      <c r="JEH80" s="539"/>
      <c r="JEI80" s="539"/>
      <c r="JEJ80" s="539"/>
      <c r="JEK80" s="539"/>
      <c r="JEL80" s="539"/>
      <c r="JEM80" s="539"/>
      <c r="JEN80" s="539"/>
      <c r="JEO80" s="539"/>
      <c r="JEP80" s="539"/>
      <c r="JEQ80" s="539"/>
      <c r="JER80" s="539"/>
      <c r="JES80" s="539"/>
      <c r="JET80" s="539"/>
      <c r="JEU80" s="539"/>
      <c r="JEV80" s="539"/>
      <c r="JEW80" s="539"/>
      <c r="JEX80" s="539"/>
      <c r="JEY80" s="539"/>
      <c r="JEZ80" s="539"/>
      <c r="JFA80" s="539"/>
      <c r="JFB80" s="539"/>
      <c r="JFC80" s="539"/>
      <c r="JFD80" s="539"/>
      <c r="JFE80" s="539"/>
      <c r="JFF80" s="539"/>
      <c r="JFG80" s="539"/>
      <c r="JFH80" s="539"/>
      <c r="JFI80" s="539"/>
      <c r="JFJ80" s="539"/>
      <c r="JFK80" s="539"/>
      <c r="JFL80" s="539"/>
      <c r="JFM80" s="539"/>
      <c r="JFN80" s="539"/>
      <c r="JFO80" s="539"/>
      <c r="JFP80" s="539"/>
      <c r="JFQ80" s="539"/>
      <c r="JFR80" s="539"/>
      <c r="JFS80" s="539"/>
      <c r="JFT80" s="539"/>
      <c r="JFU80" s="539"/>
      <c r="JFV80" s="539"/>
      <c r="JFW80" s="539"/>
      <c r="JFX80" s="539"/>
      <c r="JFY80" s="539"/>
      <c r="JFZ80" s="539"/>
      <c r="JGA80" s="539"/>
      <c r="JGB80" s="539"/>
      <c r="JGC80" s="539"/>
      <c r="JGD80" s="539"/>
      <c r="JGE80" s="539"/>
      <c r="JGF80" s="539"/>
      <c r="JGG80" s="539"/>
      <c r="JGH80" s="539"/>
      <c r="JGI80" s="539"/>
      <c r="JGJ80" s="539"/>
      <c r="JGK80" s="539"/>
      <c r="JGL80" s="539"/>
      <c r="JGM80" s="539"/>
      <c r="JGN80" s="539"/>
      <c r="JGO80" s="539"/>
      <c r="JGP80" s="539"/>
      <c r="JGQ80" s="539"/>
      <c r="JGR80" s="539"/>
      <c r="JGS80" s="539"/>
      <c r="JGT80" s="539"/>
      <c r="JGU80" s="539"/>
      <c r="JGV80" s="539"/>
      <c r="JGW80" s="539"/>
      <c r="JGX80" s="539"/>
      <c r="JGY80" s="539"/>
      <c r="JGZ80" s="539"/>
      <c r="JHA80" s="539"/>
      <c r="JHB80" s="539"/>
      <c r="JHC80" s="539"/>
      <c r="JHD80" s="539"/>
      <c r="JHE80" s="539"/>
      <c r="JHF80" s="539"/>
      <c r="JHG80" s="539"/>
      <c r="JHH80" s="539"/>
      <c r="JHI80" s="539"/>
      <c r="JHJ80" s="539"/>
      <c r="JHK80" s="539"/>
      <c r="JHL80" s="539"/>
      <c r="JHM80" s="539"/>
      <c r="JHN80" s="539"/>
      <c r="JHO80" s="539"/>
      <c r="JHP80" s="539"/>
      <c r="JHQ80" s="539"/>
      <c r="JHR80" s="539"/>
      <c r="JHS80" s="539"/>
      <c r="JHT80" s="539"/>
      <c r="JHU80" s="539"/>
      <c r="JHV80" s="539"/>
      <c r="JHW80" s="539"/>
      <c r="JHX80" s="539"/>
      <c r="JHY80" s="539"/>
      <c r="JHZ80" s="539"/>
      <c r="JIA80" s="539"/>
      <c r="JIB80" s="539"/>
      <c r="JIC80" s="539"/>
      <c r="JID80" s="539"/>
      <c r="JIE80" s="539"/>
      <c r="JIF80" s="539"/>
      <c r="JIG80" s="539"/>
      <c r="JIH80" s="539"/>
      <c r="JII80" s="539"/>
      <c r="JIJ80" s="539"/>
      <c r="JIK80" s="539"/>
      <c r="JIL80" s="539"/>
      <c r="JIM80" s="539"/>
      <c r="JIN80" s="539"/>
      <c r="JIO80" s="539"/>
      <c r="JIP80" s="539"/>
      <c r="JIQ80" s="539"/>
      <c r="JIR80" s="539"/>
      <c r="JIS80" s="539"/>
      <c r="JIT80" s="539"/>
      <c r="JIU80" s="539"/>
      <c r="JIV80" s="539"/>
      <c r="JIW80" s="539"/>
      <c r="JIX80" s="539"/>
      <c r="JIY80" s="539"/>
      <c r="JIZ80" s="539"/>
      <c r="JJA80" s="539"/>
      <c r="JJB80" s="539"/>
      <c r="JJC80" s="539"/>
      <c r="JJD80" s="539"/>
      <c r="JJE80" s="539"/>
      <c r="JJF80" s="539"/>
      <c r="JJG80" s="539"/>
      <c r="JJH80" s="539"/>
      <c r="JJI80" s="539"/>
      <c r="JJJ80" s="539"/>
      <c r="JJK80" s="539"/>
      <c r="JJL80" s="539"/>
      <c r="JJM80" s="539"/>
      <c r="JJN80" s="539"/>
      <c r="JJO80" s="539"/>
      <c r="JJP80" s="539"/>
      <c r="JJQ80" s="539"/>
      <c r="JJR80" s="539"/>
      <c r="JJS80" s="539"/>
      <c r="JJT80" s="539"/>
      <c r="JJU80" s="539"/>
      <c r="JJV80" s="539"/>
      <c r="JJW80" s="539"/>
      <c r="JJX80" s="539"/>
      <c r="JJY80" s="539"/>
      <c r="JJZ80" s="539"/>
      <c r="JKA80" s="539"/>
      <c r="JKB80" s="539"/>
      <c r="JKC80" s="539"/>
      <c r="JKD80" s="539"/>
      <c r="JKE80" s="539"/>
      <c r="JKF80" s="539"/>
      <c r="JKG80" s="539"/>
      <c r="JKH80" s="539"/>
      <c r="JKI80" s="539"/>
      <c r="JKJ80" s="539"/>
      <c r="JKK80" s="539"/>
      <c r="JKL80" s="539"/>
      <c r="JKM80" s="539"/>
      <c r="JKN80" s="539"/>
      <c r="JKO80" s="539"/>
      <c r="JKP80" s="539"/>
      <c r="JKQ80" s="539"/>
      <c r="JKR80" s="539"/>
      <c r="JKS80" s="539"/>
      <c r="JKT80" s="539"/>
      <c r="JKU80" s="539"/>
      <c r="JKV80" s="539"/>
      <c r="JKW80" s="539"/>
      <c r="JKX80" s="539"/>
      <c r="JKY80" s="539"/>
      <c r="JKZ80" s="539"/>
      <c r="JLA80" s="539"/>
      <c r="JLB80" s="539"/>
      <c r="JLC80" s="539"/>
      <c r="JLD80" s="539"/>
      <c r="JLE80" s="539"/>
      <c r="JLF80" s="539"/>
      <c r="JLG80" s="539"/>
      <c r="JLH80" s="539"/>
      <c r="JLI80" s="539"/>
      <c r="JLJ80" s="539"/>
      <c r="JLK80" s="539"/>
      <c r="JLL80" s="539"/>
      <c r="JLM80" s="539"/>
      <c r="JLN80" s="539"/>
      <c r="JLO80" s="539"/>
      <c r="JLP80" s="539"/>
      <c r="JLQ80" s="539"/>
      <c r="JLR80" s="539"/>
      <c r="JLS80" s="539"/>
      <c r="JLT80" s="539"/>
      <c r="JLU80" s="539"/>
      <c r="JLV80" s="539"/>
      <c r="JLW80" s="539"/>
      <c r="JLX80" s="539"/>
      <c r="JLY80" s="539"/>
      <c r="JLZ80" s="539"/>
      <c r="JMA80" s="539"/>
      <c r="JMB80" s="539"/>
      <c r="JMC80" s="539"/>
      <c r="JMD80" s="539"/>
      <c r="JME80" s="539"/>
      <c r="JMF80" s="539"/>
      <c r="JMG80" s="539"/>
      <c r="JMH80" s="539"/>
      <c r="JMI80" s="539"/>
      <c r="JMJ80" s="539"/>
      <c r="JMK80" s="539"/>
      <c r="JML80" s="539"/>
      <c r="JMM80" s="539"/>
      <c r="JMN80" s="539"/>
      <c r="JMO80" s="539"/>
      <c r="JMP80" s="539"/>
      <c r="JMQ80" s="539"/>
      <c r="JMR80" s="539"/>
      <c r="JMS80" s="539"/>
      <c r="JMT80" s="539"/>
      <c r="JMU80" s="539"/>
      <c r="JMV80" s="539"/>
      <c r="JMW80" s="539"/>
      <c r="JMX80" s="539"/>
      <c r="JMY80" s="539"/>
      <c r="JMZ80" s="539"/>
      <c r="JNA80" s="539"/>
      <c r="JNB80" s="539"/>
      <c r="JNC80" s="539"/>
      <c r="JND80" s="539"/>
      <c r="JNE80" s="539"/>
      <c r="JNF80" s="539"/>
      <c r="JNG80" s="539"/>
      <c r="JNH80" s="539"/>
      <c r="JNI80" s="539"/>
      <c r="JNJ80" s="539"/>
      <c r="JNK80" s="539"/>
      <c r="JNL80" s="539"/>
      <c r="JNM80" s="539"/>
      <c r="JNN80" s="539"/>
      <c r="JNO80" s="539"/>
      <c r="JNP80" s="539"/>
      <c r="JNQ80" s="539"/>
      <c r="JNR80" s="539"/>
      <c r="JNS80" s="539"/>
      <c r="JNT80" s="539"/>
      <c r="JNU80" s="539"/>
      <c r="JNV80" s="539"/>
      <c r="JNW80" s="539"/>
      <c r="JNX80" s="539"/>
      <c r="JNY80" s="539"/>
      <c r="JNZ80" s="539"/>
      <c r="JOA80" s="539"/>
      <c r="JOB80" s="539"/>
      <c r="JOC80" s="539"/>
      <c r="JOD80" s="539"/>
      <c r="JOE80" s="539"/>
      <c r="JOF80" s="539"/>
      <c r="JOG80" s="539"/>
      <c r="JOH80" s="539"/>
      <c r="JOI80" s="539"/>
      <c r="JOJ80" s="539"/>
      <c r="JOK80" s="539"/>
      <c r="JOL80" s="539"/>
      <c r="JOM80" s="539"/>
      <c r="JON80" s="539"/>
      <c r="JOO80" s="539"/>
      <c r="JOP80" s="539"/>
      <c r="JOQ80" s="539"/>
      <c r="JOR80" s="539"/>
      <c r="JOS80" s="539"/>
      <c r="JOT80" s="539"/>
      <c r="JOU80" s="539"/>
      <c r="JOV80" s="539"/>
      <c r="JOW80" s="539"/>
      <c r="JOX80" s="539"/>
      <c r="JOY80" s="539"/>
      <c r="JOZ80" s="539"/>
      <c r="JPA80" s="539"/>
      <c r="JPB80" s="539"/>
      <c r="JPC80" s="539"/>
      <c r="JPD80" s="539"/>
      <c r="JPE80" s="539"/>
      <c r="JPF80" s="539"/>
      <c r="JPG80" s="539"/>
      <c r="JPH80" s="539"/>
      <c r="JPI80" s="539"/>
      <c r="JPJ80" s="539"/>
      <c r="JPK80" s="539"/>
      <c r="JPL80" s="539"/>
      <c r="JPM80" s="539"/>
      <c r="JPN80" s="539"/>
      <c r="JPO80" s="539"/>
      <c r="JPP80" s="539"/>
      <c r="JPQ80" s="539"/>
      <c r="JPR80" s="539"/>
      <c r="JPS80" s="539"/>
      <c r="JPT80" s="539"/>
      <c r="JPU80" s="539"/>
      <c r="JPV80" s="539"/>
      <c r="JPW80" s="539"/>
      <c r="JPX80" s="539"/>
      <c r="JPY80" s="539"/>
      <c r="JPZ80" s="539"/>
      <c r="JQA80" s="539"/>
      <c r="JQB80" s="539"/>
      <c r="JQC80" s="539"/>
      <c r="JQD80" s="539"/>
      <c r="JQE80" s="539"/>
      <c r="JQF80" s="539"/>
      <c r="JQG80" s="539"/>
      <c r="JQH80" s="539"/>
      <c r="JQI80" s="539"/>
      <c r="JQJ80" s="539"/>
      <c r="JQK80" s="539"/>
      <c r="JQL80" s="539"/>
      <c r="JQM80" s="539"/>
      <c r="JQN80" s="539"/>
      <c r="JQO80" s="539"/>
      <c r="JQP80" s="539"/>
      <c r="JQQ80" s="539"/>
      <c r="JQR80" s="539"/>
      <c r="JQS80" s="539"/>
      <c r="JQT80" s="539"/>
      <c r="JQU80" s="539"/>
      <c r="JQV80" s="539"/>
      <c r="JQW80" s="539"/>
      <c r="JQX80" s="539"/>
      <c r="JQY80" s="539"/>
      <c r="JQZ80" s="539"/>
      <c r="JRA80" s="539"/>
      <c r="JRB80" s="539"/>
      <c r="JRC80" s="539"/>
      <c r="JRD80" s="539"/>
      <c r="JRE80" s="539"/>
      <c r="JRF80" s="539"/>
      <c r="JRG80" s="539"/>
      <c r="JRH80" s="539"/>
      <c r="JRI80" s="539"/>
      <c r="JRJ80" s="539"/>
      <c r="JRK80" s="539"/>
      <c r="JRL80" s="539"/>
      <c r="JRM80" s="539"/>
      <c r="JRN80" s="539"/>
      <c r="JRO80" s="539"/>
      <c r="JRP80" s="539"/>
      <c r="JRQ80" s="539"/>
      <c r="JRR80" s="539"/>
      <c r="JRS80" s="539"/>
      <c r="JRT80" s="539"/>
      <c r="JRU80" s="539"/>
      <c r="JRV80" s="539"/>
      <c r="JRW80" s="539"/>
      <c r="JRX80" s="539"/>
      <c r="JRY80" s="539"/>
      <c r="JRZ80" s="539"/>
      <c r="JSA80" s="539"/>
      <c r="JSB80" s="539"/>
      <c r="JSC80" s="539"/>
      <c r="JSD80" s="539"/>
      <c r="JSE80" s="539"/>
      <c r="JSF80" s="539"/>
      <c r="JSG80" s="539"/>
      <c r="JSH80" s="539"/>
      <c r="JSI80" s="539"/>
      <c r="JSJ80" s="539"/>
      <c r="JSK80" s="539"/>
      <c r="JSL80" s="539"/>
      <c r="JSM80" s="539"/>
      <c r="JSN80" s="539"/>
      <c r="JSO80" s="539"/>
      <c r="JSP80" s="539"/>
      <c r="JSQ80" s="539"/>
      <c r="JSR80" s="539"/>
      <c r="JSS80" s="539"/>
      <c r="JST80" s="539"/>
      <c r="JSU80" s="539"/>
      <c r="JSV80" s="539"/>
      <c r="JSW80" s="539"/>
      <c r="JSX80" s="539"/>
      <c r="JSY80" s="539"/>
      <c r="JSZ80" s="539"/>
      <c r="JTA80" s="539"/>
      <c r="JTB80" s="539"/>
      <c r="JTC80" s="539"/>
      <c r="JTD80" s="539"/>
      <c r="JTE80" s="539"/>
      <c r="JTF80" s="539"/>
      <c r="JTG80" s="539"/>
      <c r="JTH80" s="539"/>
      <c r="JTI80" s="539"/>
      <c r="JTJ80" s="539"/>
      <c r="JTK80" s="539"/>
      <c r="JTL80" s="539"/>
      <c r="JTM80" s="539"/>
      <c r="JTN80" s="539"/>
      <c r="JTO80" s="539"/>
      <c r="JTP80" s="539"/>
      <c r="JTQ80" s="539"/>
      <c r="JTR80" s="539"/>
      <c r="JTS80" s="539"/>
      <c r="JTT80" s="539"/>
      <c r="JTU80" s="539"/>
      <c r="JTV80" s="539"/>
      <c r="JTW80" s="539"/>
      <c r="JTX80" s="539"/>
      <c r="JTY80" s="539"/>
      <c r="JTZ80" s="539"/>
      <c r="JUA80" s="539"/>
      <c r="JUB80" s="539"/>
      <c r="JUC80" s="539"/>
      <c r="JUD80" s="539"/>
      <c r="JUE80" s="539"/>
      <c r="JUF80" s="539"/>
      <c r="JUG80" s="539"/>
      <c r="JUH80" s="539"/>
      <c r="JUI80" s="539"/>
      <c r="JUJ80" s="539"/>
      <c r="JUK80" s="539"/>
      <c r="JUL80" s="539"/>
      <c r="JUM80" s="539"/>
      <c r="JUN80" s="539"/>
      <c r="JUO80" s="539"/>
      <c r="JUP80" s="539"/>
      <c r="JUQ80" s="539"/>
      <c r="JUR80" s="539"/>
      <c r="JUS80" s="539"/>
      <c r="JUT80" s="539"/>
      <c r="JUU80" s="539"/>
      <c r="JUV80" s="539"/>
      <c r="JUW80" s="539"/>
      <c r="JUX80" s="539"/>
      <c r="JUY80" s="539"/>
      <c r="JUZ80" s="539"/>
      <c r="JVA80" s="539"/>
      <c r="JVB80" s="539"/>
      <c r="JVC80" s="539"/>
      <c r="JVD80" s="539"/>
      <c r="JVE80" s="539"/>
      <c r="JVF80" s="539"/>
      <c r="JVG80" s="539"/>
      <c r="JVH80" s="539"/>
      <c r="JVI80" s="539"/>
      <c r="JVJ80" s="539"/>
      <c r="JVK80" s="539"/>
      <c r="JVL80" s="539"/>
      <c r="JVM80" s="539"/>
      <c r="JVN80" s="539"/>
      <c r="JVO80" s="539"/>
      <c r="JVP80" s="539"/>
      <c r="JVQ80" s="539"/>
      <c r="JVR80" s="539"/>
      <c r="JVS80" s="539"/>
      <c r="JVT80" s="539"/>
      <c r="JVU80" s="539"/>
      <c r="JVV80" s="539"/>
      <c r="JVW80" s="539"/>
      <c r="JVX80" s="539"/>
      <c r="JVY80" s="539"/>
      <c r="JVZ80" s="539"/>
      <c r="JWA80" s="539"/>
      <c r="JWB80" s="539"/>
      <c r="JWC80" s="539"/>
      <c r="JWD80" s="539"/>
      <c r="JWE80" s="539"/>
      <c r="JWF80" s="539"/>
      <c r="JWG80" s="539"/>
      <c r="JWH80" s="539"/>
      <c r="JWI80" s="539"/>
      <c r="JWJ80" s="539"/>
      <c r="JWK80" s="539"/>
      <c r="JWL80" s="539"/>
      <c r="JWM80" s="539"/>
      <c r="JWN80" s="539"/>
      <c r="JWO80" s="539"/>
      <c r="JWP80" s="539"/>
      <c r="JWQ80" s="539"/>
      <c r="JWR80" s="539"/>
      <c r="JWS80" s="539"/>
      <c r="JWT80" s="539"/>
      <c r="JWU80" s="539"/>
      <c r="JWV80" s="539"/>
      <c r="JWW80" s="539"/>
      <c r="JWX80" s="539"/>
      <c r="JWY80" s="539"/>
      <c r="JWZ80" s="539"/>
      <c r="JXA80" s="539"/>
      <c r="JXB80" s="539"/>
      <c r="JXC80" s="539"/>
      <c r="JXD80" s="539"/>
      <c r="JXE80" s="539"/>
      <c r="JXF80" s="539"/>
      <c r="JXG80" s="539"/>
      <c r="JXH80" s="539"/>
      <c r="JXI80" s="539"/>
      <c r="JXJ80" s="539"/>
      <c r="JXK80" s="539"/>
      <c r="JXL80" s="539"/>
      <c r="JXM80" s="539"/>
      <c r="JXN80" s="539"/>
      <c r="JXO80" s="539"/>
      <c r="JXP80" s="539"/>
      <c r="JXQ80" s="539"/>
      <c r="JXR80" s="539"/>
      <c r="JXS80" s="539"/>
      <c r="JXT80" s="539"/>
      <c r="JXU80" s="539"/>
      <c r="JXV80" s="539"/>
      <c r="JXW80" s="539"/>
      <c r="JXX80" s="539"/>
      <c r="JXY80" s="539"/>
      <c r="JXZ80" s="539"/>
      <c r="JYA80" s="539"/>
      <c r="JYB80" s="539"/>
      <c r="JYC80" s="539"/>
      <c r="JYD80" s="539"/>
      <c r="JYE80" s="539"/>
      <c r="JYF80" s="539"/>
      <c r="JYG80" s="539"/>
      <c r="JYH80" s="539"/>
      <c r="JYI80" s="539"/>
      <c r="JYJ80" s="539"/>
      <c r="JYK80" s="539"/>
      <c r="JYL80" s="539"/>
      <c r="JYM80" s="539"/>
      <c r="JYN80" s="539"/>
      <c r="JYO80" s="539"/>
      <c r="JYP80" s="539"/>
      <c r="JYQ80" s="539"/>
      <c r="JYR80" s="539"/>
      <c r="JYS80" s="539"/>
      <c r="JYT80" s="539"/>
      <c r="JYU80" s="539"/>
      <c r="JYV80" s="539"/>
      <c r="JYW80" s="539"/>
      <c r="JYX80" s="539"/>
      <c r="JYY80" s="539"/>
      <c r="JYZ80" s="539"/>
      <c r="JZA80" s="539"/>
      <c r="JZB80" s="539"/>
      <c r="JZC80" s="539"/>
      <c r="JZD80" s="539"/>
      <c r="JZE80" s="539"/>
      <c r="JZF80" s="539"/>
      <c r="JZG80" s="539"/>
      <c r="JZH80" s="539"/>
      <c r="JZI80" s="539"/>
      <c r="JZJ80" s="539"/>
      <c r="JZK80" s="539"/>
      <c r="JZL80" s="539"/>
      <c r="JZM80" s="539"/>
      <c r="JZN80" s="539"/>
      <c r="JZO80" s="539"/>
      <c r="JZP80" s="539"/>
      <c r="JZQ80" s="539"/>
      <c r="JZR80" s="539"/>
      <c r="JZS80" s="539"/>
      <c r="JZT80" s="539"/>
      <c r="JZU80" s="539"/>
      <c r="JZV80" s="539"/>
      <c r="JZW80" s="539"/>
      <c r="JZX80" s="539"/>
      <c r="JZY80" s="539"/>
      <c r="JZZ80" s="539"/>
      <c r="KAA80" s="539"/>
      <c r="KAB80" s="539"/>
      <c r="KAC80" s="539"/>
      <c r="KAD80" s="539"/>
      <c r="KAE80" s="539"/>
      <c r="KAF80" s="539"/>
      <c r="KAG80" s="539"/>
      <c r="KAH80" s="539"/>
      <c r="KAI80" s="539"/>
      <c r="KAJ80" s="539"/>
      <c r="KAK80" s="539"/>
      <c r="KAL80" s="539"/>
      <c r="KAM80" s="539"/>
      <c r="KAN80" s="539"/>
      <c r="KAO80" s="539"/>
      <c r="KAP80" s="539"/>
      <c r="KAQ80" s="539"/>
      <c r="KAR80" s="539"/>
      <c r="KAS80" s="539"/>
      <c r="KAT80" s="539"/>
      <c r="KAU80" s="539"/>
      <c r="KAV80" s="539"/>
      <c r="KAW80" s="539"/>
      <c r="KAX80" s="539"/>
      <c r="KAY80" s="539"/>
      <c r="KAZ80" s="539"/>
      <c r="KBA80" s="539"/>
      <c r="KBB80" s="539"/>
      <c r="KBC80" s="539"/>
      <c r="KBD80" s="539"/>
      <c r="KBE80" s="539"/>
      <c r="KBF80" s="539"/>
      <c r="KBG80" s="539"/>
      <c r="KBH80" s="539"/>
      <c r="KBI80" s="539"/>
      <c r="KBJ80" s="539"/>
      <c r="KBK80" s="539"/>
      <c r="KBL80" s="539"/>
      <c r="KBM80" s="539"/>
      <c r="KBN80" s="539"/>
      <c r="KBO80" s="539"/>
      <c r="KBP80" s="539"/>
      <c r="KBQ80" s="539"/>
      <c r="KBR80" s="539"/>
      <c r="KBS80" s="539"/>
      <c r="KBT80" s="539"/>
      <c r="KBU80" s="539"/>
      <c r="KBV80" s="539"/>
      <c r="KBW80" s="539"/>
      <c r="KBX80" s="539"/>
      <c r="KBY80" s="539"/>
      <c r="KBZ80" s="539"/>
      <c r="KCA80" s="539"/>
      <c r="KCB80" s="539"/>
      <c r="KCC80" s="539"/>
      <c r="KCD80" s="539"/>
      <c r="KCE80" s="539"/>
      <c r="KCF80" s="539"/>
      <c r="KCG80" s="539"/>
      <c r="KCH80" s="539"/>
      <c r="KCI80" s="539"/>
      <c r="KCJ80" s="539"/>
      <c r="KCK80" s="539"/>
      <c r="KCL80" s="539"/>
      <c r="KCM80" s="539"/>
      <c r="KCN80" s="539"/>
      <c r="KCO80" s="539"/>
      <c r="KCP80" s="539"/>
      <c r="KCQ80" s="539"/>
      <c r="KCR80" s="539"/>
      <c r="KCS80" s="539"/>
      <c r="KCT80" s="539"/>
      <c r="KCU80" s="539"/>
      <c r="KCV80" s="539"/>
      <c r="KCW80" s="539"/>
      <c r="KCX80" s="539"/>
      <c r="KCY80" s="539"/>
      <c r="KCZ80" s="539"/>
      <c r="KDA80" s="539"/>
      <c r="KDB80" s="539"/>
      <c r="KDC80" s="539"/>
      <c r="KDD80" s="539"/>
      <c r="KDE80" s="539"/>
      <c r="KDF80" s="539"/>
      <c r="KDG80" s="539"/>
      <c r="KDH80" s="539"/>
      <c r="KDI80" s="539"/>
      <c r="KDJ80" s="539"/>
      <c r="KDK80" s="539"/>
      <c r="KDL80" s="539"/>
      <c r="KDM80" s="539"/>
      <c r="KDN80" s="539"/>
      <c r="KDO80" s="539"/>
      <c r="KDP80" s="539"/>
      <c r="KDQ80" s="539"/>
      <c r="KDR80" s="539"/>
      <c r="KDS80" s="539"/>
      <c r="KDT80" s="539"/>
      <c r="KDU80" s="539"/>
      <c r="KDV80" s="539"/>
      <c r="KDW80" s="539"/>
      <c r="KDX80" s="539"/>
      <c r="KDY80" s="539"/>
      <c r="KDZ80" s="539"/>
      <c r="KEA80" s="539"/>
      <c r="KEB80" s="539"/>
      <c r="KEC80" s="539"/>
      <c r="KED80" s="539"/>
      <c r="KEE80" s="539"/>
      <c r="KEF80" s="539"/>
      <c r="KEG80" s="539"/>
      <c r="KEH80" s="539"/>
      <c r="KEI80" s="539"/>
      <c r="KEJ80" s="539"/>
      <c r="KEK80" s="539"/>
      <c r="KEL80" s="539"/>
      <c r="KEM80" s="539"/>
      <c r="KEN80" s="539"/>
      <c r="KEO80" s="539"/>
      <c r="KEP80" s="539"/>
      <c r="KEQ80" s="539"/>
      <c r="KER80" s="539"/>
      <c r="KES80" s="539"/>
      <c r="KET80" s="539"/>
      <c r="KEU80" s="539"/>
      <c r="KEV80" s="539"/>
      <c r="KEW80" s="539"/>
      <c r="KEX80" s="539"/>
      <c r="KEY80" s="539"/>
      <c r="KEZ80" s="539"/>
      <c r="KFA80" s="539"/>
      <c r="KFB80" s="539"/>
      <c r="KFC80" s="539"/>
      <c r="KFD80" s="539"/>
      <c r="KFE80" s="539"/>
      <c r="KFF80" s="539"/>
      <c r="KFG80" s="539"/>
      <c r="KFH80" s="539"/>
      <c r="KFI80" s="539"/>
      <c r="KFJ80" s="539"/>
      <c r="KFK80" s="539"/>
      <c r="KFL80" s="539"/>
      <c r="KFM80" s="539"/>
      <c r="KFN80" s="539"/>
      <c r="KFO80" s="539"/>
      <c r="KFP80" s="539"/>
      <c r="KFQ80" s="539"/>
      <c r="KFR80" s="539"/>
      <c r="KFS80" s="539"/>
      <c r="KFT80" s="539"/>
      <c r="KFU80" s="539"/>
      <c r="KFV80" s="539"/>
      <c r="KFW80" s="539"/>
      <c r="KFX80" s="539"/>
      <c r="KFY80" s="539"/>
      <c r="KFZ80" s="539"/>
      <c r="KGA80" s="539"/>
      <c r="KGB80" s="539"/>
      <c r="KGC80" s="539"/>
      <c r="KGD80" s="539"/>
      <c r="KGE80" s="539"/>
      <c r="KGF80" s="539"/>
      <c r="KGG80" s="539"/>
      <c r="KGH80" s="539"/>
      <c r="KGI80" s="539"/>
      <c r="KGJ80" s="539"/>
      <c r="KGK80" s="539"/>
      <c r="KGL80" s="539"/>
      <c r="KGM80" s="539"/>
      <c r="KGN80" s="539"/>
      <c r="KGO80" s="539"/>
      <c r="KGP80" s="539"/>
      <c r="KGQ80" s="539"/>
      <c r="KGR80" s="539"/>
      <c r="KGS80" s="539"/>
      <c r="KGT80" s="539"/>
      <c r="KGU80" s="539"/>
      <c r="KGV80" s="539"/>
      <c r="KGW80" s="539"/>
      <c r="KGX80" s="539"/>
      <c r="KGY80" s="539"/>
      <c r="KGZ80" s="539"/>
      <c r="KHA80" s="539"/>
      <c r="KHB80" s="539"/>
      <c r="KHC80" s="539"/>
      <c r="KHD80" s="539"/>
      <c r="KHE80" s="539"/>
      <c r="KHF80" s="539"/>
      <c r="KHG80" s="539"/>
      <c r="KHH80" s="539"/>
      <c r="KHI80" s="539"/>
      <c r="KHJ80" s="539"/>
      <c r="KHK80" s="539"/>
      <c r="KHL80" s="539"/>
      <c r="KHM80" s="539"/>
      <c r="KHN80" s="539"/>
      <c r="KHO80" s="539"/>
      <c r="KHP80" s="539"/>
      <c r="KHQ80" s="539"/>
      <c r="KHR80" s="539"/>
      <c r="KHS80" s="539"/>
      <c r="KHT80" s="539"/>
      <c r="KHU80" s="539"/>
      <c r="KHV80" s="539"/>
      <c r="KHW80" s="539"/>
      <c r="KHX80" s="539"/>
      <c r="KHY80" s="539"/>
      <c r="KHZ80" s="539"/>
      <c r="KIA80" s="539"/>
      <c r="KIB80" s="539"/>
      <c r="KIC80" s="539"/>
      <c r="KID80" s="539"/>
      <c r="KIE80" s="539"/>
      <c r="KIF80" s="539"/>
      <c r="KIG80" s="539"/>
      <c r="KIH80" s="539"/>
      <c r="KII80" s="539"/>
      <c r="KIJ80" s="539"/>
      <c r="KIK80" s="539"/>
      <c r="KIL80" s="539"/>
      <c r="KIM80" s="539"/>
      <c r="KIN80" s="539"/>
      <c r="KIO80" s="539"/>
      <c r="KIP80" s="539"/>
      <c r="KIQ80" s="539"/>
      <c r="KIR80" s="539"/>
      <c r="KIS80" s="539"/>
      <c r="KIT80" s="539"/>
      <c r="KIU80" s="539"/>
      <c r="KIV80" s="539"/>
      <c r="KIW80" s="539"/>
      <c r="KIX80" s="539"/>
      <c r="KIY80" s="539"/>
      <c r="KIZ80" s="539"/>
      <c r="KJA80" s="539"/>
      <c r="KJB80" s="539"/>
      <c r="KJC80" s="539"/>
      <c r="KJD80" s="539"/>
      <c r="KJE80" s="539"/>
      <c r="KJF80" s="539"/>
      <c r="KJG80" s="539"/>
      <c r="KJH80" s="539"/>
      <c r="KJI80" s="539"/>
      <c r="KJJ80" s="539"/>
      <c r="KJK80" s="539"/>
      <c r="KJL80" s="539"/>
      <c r="KJM80" s="539"/>
      <c r="KJN80" s="539"/>
      <c r="KJO80" s="539"/>
      <c r="KJP80" s="539"/>
      <c r="KJQ80" s="539"/>
      <c r="KJR80" s="539"/>
      <c r="KJS80" s="539"/>
      <c r="KJT80" s="539"/>
      <c r="KJU80" s="539"/>
      <c r="KJV80" s="539"/>
      <c r="KJW80" s="539"/>
      <c r="KJX80" s="539"/>
      <c r="KJY80" s="539"/>
      <c r="KJZ80" s="539"/>
      <c r="KKA80" s="539"/>
      <c r="KKB80" s="539"/>
      <c r="KKC80" s="539"/>
      <c r="KKD80" s="539"/>
      <c r="KKE80" s="539"/>
      <c r="KKF80" s="539"/>
      <c r="KKG80" s="539"/>
      <c r="KKH80" s="539"/>
      <c r="KKI80" s="539"/>
      <c r="KKJ80" s="539"/>
      <c r="KKK80" s="539"/>
      <c r="KKL80" s="539"/>
      <c r="KKM80" s="539"/>
      <c r="KKN80" s="539"/>
      <c r="KKO80" s="539"/>
      <c r="KKP80" s="539"/>
      <c r="KKQ80" s="539"/>
      <c r="KKR80" s="539"/>
      <c r="KKS80" s="539"/>
      <c r="KKT80" s="539"/>
      <c r="KKU80" s="539"/>
      <c r="KKV80" s="539"/>
      <c r="KKW80" s="539"/>
      <c r="KKX80" s="539"/>
      <c r="KKY80" s="539"/>
      <c r="KKZ80" s="539"/>
      <c r="KLA80" s="539"/>
      <c r="KLB80" s="539"/>
      <c r="KLC80" s="539"/>
      <c r="KLD80" s="539"/>
      <c r="KLE80" s="539"/>
      <c r="KLF80" s="539"/>
      <c r="KLG80" s="539"/>
      <c r="KLH80" s="539"/>
      <c r="KLI80" s="539"/>
      <c r="KLJ80" s="539"/>
      <c r="KLK80" s="539"/>
      <c r="KLL80" s="539"/>
      <c r="KLM80" s="539"/>
      <c r="KLN80" s="539"/>
      <c r="KLO80" s="539"/>
      <c r="KLP80" s="539"/>
      <c r="KLQ80" s="539"/>
      <c r="KLR80" s="539"/>
      <c r="KLS80" s="539"/>
      <c r="KLT80" s="539"/>
      <c r="KLU80" s="539"/>
      <c r="KLV80" s="539"/>
      <c r="KLW80" s="539"/>
      <c r="KLX80" s="539"/>
      <c r="KLY80" s="539"/>
      <c r="KLZ80" s="539"/>
      <c r="KMA80" s="539"/>
      <c r="KMB80" s="539"/>
      <c r="KMC80" s="539"/>
      <c r="KMD80" s="539"/>
      <c r="KME80" s="539"/>
      <c r="KMF80" s="539"/>
      <c r="KMG80" s="539"/>
      <c r="KMH80" s="539"/>
      <c r="KMI80" s="539"/>
      <c r="KMJ80" s="539"/>
      <c r="KMK80" s="539"/>
      <c r="KML80" s="539"/>
      <c r="KMM80" s="539"/>
      <c r="KMN80" s="539"/>
      <c r="KMO80" s="539"/>
      <c r="KMP80" s="539"/>
      <c r="KMQ80" s="539"/>
      <c r="KMR80" s="539"/>
      <c r="KMS80" s="539"/>
      <c r="KMT80" s="539"/>
      <c r="KMU80" s="539"/>
      <c r="KMV80" s="539"/>
      <c r="KMW80" s="539"/>
      <c r="KMX80" s="539"/>
      <c r="KMY80" s="539"/>
      <c r="KMZ80" s="539"/>
      <c r="KNA80" s="539"/>
      <c r="KNB80" s="539"/>
      <c r="KNC80" s="539"/>
      <c r="KND80" s="539"/>
      <c r="KNE80" s="539"/>
      <c r="KNF80" s="539"/>
      <c r="KNG80" s="539"/>
      <c r="KNH80" s="539"/>
      <c r="KNI80" s="539"/>
      <c r="KNJ80" s="539"/>
      <c r="KNK80" s="539"/>
      <c r="KNL80" s="539"/>
      <c r="KNM80" s="539"/>
      <c r="KNN80" s="539"/>
      <c r="KNO80" s="539"/>
      <c r="KNP80" s="539"/>
      <c r="KNQ80" s="539"/>
      <c r="KNR80" s="539"/>
      <c r="KNS80" s="539"/>
      <c r="KNT80" s="539"/>
      <c r="KNU80" s="539"/>
      <c r="KNV80" s="539"/>
      <c r="KNW80" s="539"/>
      <c r="KNX80" s="539"/>
      <c r="KNY80" s="539"/>
      <c r="KNZ80" s="539"/>
      <c r="KOA80" s="539"/>
      <c r="KOB80" s="539"/>
      <c r="KOC80" s="539"/>
      <c r="KOD80" s="539"/>
      <c r="KOE80" s="539"/>
      <c r="KOF80" s="539"/>
      <c r="KOG80" s="539"/>
      <c r="KOH80" s="539"/>
      <c r="KOI80" s="539"/>
      <c r="KOJ80" s="539"/>
      <c r="KOK80" s="539"/>
      <c r="KOL80" s="539"/>
      <c r="KOM80" s="539"/>
      <c r="KON80" s="539"/>
      <c r="KOO80" s="539"/>
      <c r="KOP80" s="539"/>
      <c r="KOQ80" s="539"/>
      <c r="KOR80" s="539"/>
      <c r="KOS80" s="539"/>
      <c r="KOT80" s="539"/>
      <c r="KOU80" s="539"/>
      <c r="KOV80" s="539"/>
      <c r="KOW80" s="539"/>
      <c r="KOX80" s="539"/>
      <c r="KOY80" s="539"/>
      <c r="KOZ80" s="539"/>
      <c r="KPA80" s="539"/>
      <c r="KPB80" s="539"/>
      <c r="KPC80" s="539"/>
      <c r="KPD80" s="539"/>
      <c r="KPE80" s="539"/>
      <c r="KPF80" s="539"/>
      <c r="KPG80" s="539"/>
      <c r="KPH80" s="539"/>
      <c r="KPI80" s="539"/>
      <c r="KPJ80" s="539"/>
      <c r="KPK80" s="539"/>
      <c r="KPL80" s="539"/>
      <c r="KPM80" s="539"/>
      <c r="KPN80" s="539"/>
      <c r="KPO80" s="539"/>
      <c r="KPP80" s="539"/>
      <c r="KPQ80" s="539"/>
      <c r="KPR80" s="539"/>
      <c r="KPS80" s="539"/>
      <c r="KPT80" s="539"/>
      <c r="KPU80" s="539"/>
      <c r="KPV80" s="539"/>
      <c r="KPW80" s="539"/>
      <c r="KPX80" s="539"/>
      <c r="KPY80" s="539"/>
      <c r="KPZ80" s="539"/>
      <c r="KQA80" s="539"/>
      <c r="KQB80" s="539"/>
      <c r="KQC80" s="539"/>
      <c r="KQD80" s="539"/>
      <c r="KQE80" s="539"/>
      <c r="KQF80" s="539"/>
      <c r="KQG80" s="539"/>
      <c r="KQH80" s="539"/>
      <c r="KQI80" s="539"/>
      <c r="KQJ80" s="539"/>
      <c r="KQK80" s="539"/>
      <c r="KQL80" s="539"/>
      <c r="KQM80" s="539"/>
      <c r="KQN80" s="539"/>
      <c r="KQO80" s="539"/>
      <c r="KQP80" s="539"/>
      <c r="KQQ80" s="539"/>
      <c r="KQR80" s="539"/>
      <c r="KQS80" s="539"/>
      <c r="KQT80" s="539"/>
      <c r="KQU80" s="539"/>
      <c r="KQV80" s="539"/>
      <c r="KQW80" s="539"/>
      <c r="KQX80" s="539"/>
      <c r="KQY80" s="539"/>
      <c r="KQZ80" s="539"/>
      <c r="KRA80" s="539"/>
      <c r="KRB80" s="539"/>
      <c r="KRC80" s="539"/>
      <c r="KRD80" s="539"/>
      <c r="KRE80" s="539"/>
      <c r="KRF80" s="539"/>
      <c r="KRG80" s="539"/>
      <c r="KRH80" s="539"/>
      <c r="KRI80" s="539"/>
      <c r="KRJ80" s="539"/>
      <c r="KRK80" s="539"/>
      <c r="KRL80" s="539"/>
      <c r="KRM80" s="539"/>
      <c r="KRN80" s="539"/>
      <c r="KRO80" s="539"/>
      <c r="KRP80" s="539"/>
      <c r="KRQ80" s="539"/>
      <c r="KRR80" s="539"/>
      <c r="KRS80" s="539"/>
      <c r="KRT80" s="539"/>
      <c r="KRU80" s="539"/>
      <c r="KRV80" s="539"/>
      <c r="KRW80" s="539"/>
      <c r="KRX80" s="539"/>
      <c r="KRY80" s="539"/>
      <c r="KRZ80" s="539"/>
      <c r="KSA80" s="539"/>
      <c r="KSB80" s="539"/>
      <c r="KSC80" s="539"/>
      <c r="KSD80" s="539"/>
      <c r="KSE80" s="539"/>
      <c r="KSF80" s="539"/>
      <c r="KSG80" s="539"/>
      <c r="KSH80" s="539"/>
      <c r="KSI80" s="539"/>
      <c r="KSJ80" s="539"/>
      <c r="KSK80" s="539"/>
      <c r="KSL80" s="539"/>
      <c r="KSM80" s="539"/>
      <c r="KSN80" s="539"/>
      <c r="KSO80" s="539"/>
      <c r="KSP80" s="539"/>
      <c r="KSQ80" s="539"/>
      <c r="KSR80" s="539"/>
      <c r="KSS80" s="539"/>
      <c r="KST80" s="539"/>
      <c r="KSU80" s="539"/>
      <c r="KSV80" s="539"/>
      <c r="KSW80" s="539"/>
      <c r="KSX80" s="539"/>
      <c r="KSY80" s="539"/>
      <c r="KSZ80" s="539"/>
      <c r="KTA80" s="539"/>
      <c r="KTB80" s="539"/>
      <c r="KTC80" s="539"/>
      <c r="KTD80" s="539"/>
      <c r="KTE80" s="539"/>
      <c r="KTF80" s="539"/>
      <c r="KTG80" s="539"/>
      <c r="KTH80" s="539"/>
      <c r="KTI80" s="539"/>
      <c r="KTJ80" s="539"/>
      <c r="KTK80" s="539"/>
      <c r="KTL80" s="539"/>
      <c r="KTM80" s="539"/>
      <c r="KTN80" s="539"/>
      <c r="KTO80" s="539"/>
      <c r="KTP80" s="539"/>
      <c r="KTQ80" s="539"/>
      <c r="KTR80" s="539"/>
      <c r="KTS80" s="539"/>
      <c r="KTT80" s="539"/>
      <c r="KTU80" s="539"/>
      <c r="KTV80" s="539"/>
      <c r="KTW80" s="539"/>
      <c r="KTX80" s="539"/>
      <c r="KTY80" s="539"/>
      <c r="KTZ80" s="539"/>
      <c r="KUA80" s="539"/>
      <c r="KUB80" s="539"/>
      <c r="KUC80" s="539"/>
      <c r="KUD80" s="539"/>
      <c r="KUE80" s="539"/>
      <c r="KUF80" s="539"/>
      <c r="KUG80" s="539"/>
      <c r="KUH80" s="539"/>
      <c r="KUI80" s="539"/>
      <c r="KUJ80" s="539"/>
      <c r="KUK80" s="539"/>
      <c r="KUL80" s="539"/>
      <c r="KUM80" s="539"/>
      <c r="KUN80" s="539"/>
      <c r="KUO80" s="539"/>
      <c r="KUP80" s="539"/>
      <c r="KUQ80" s="539"/>
      <c r="KUR80" s="539"/>
      <c r="KUS80" s="539"/>
      <c r="KUT80" s="539"/>
      <c r="KUU80" s="539"/>
      <c r="KUV80" s="539"/>
      <c r="KUW80" s="539"/>
      <c r="KUX80" s="539"/>
      <c r="KUY80" s="539"/>
      <c r="KUZ80" s="539"/>
      <c r="KVA80" s="539"/>
      <c r="KVB80" s="539"/>
      <c r="KVC80" s="539"/>
      <c r="KVD80" s="539"/>
      <c r="KVE80" s="539"/>
      <c r="KVF80" s="539"/>
      <c r="KVG80" s="539"/>
      <c r="KVH80" s="539"/>
      <c r="KVI80" s="539"/>
      <c r="KVJ80" s="539"/>
      <c r="KVK80" s="539"/>
      <c r="KVL80" s="539"/>
      <c r="KVM80" s="539"/>
      <c r="KVN80" s="539"/>
      <c r="KVO80" s="539"/>
      <c r="KVP80" s="539"/>
      <c r="KVQ80" s="539"/>
      <c r="KVR80" s="539"/>
      <c r="KVS80" s="539"/>
      <c r="KVT80" s="539"/>
      <c r="KVU80" s="539"/>
      <c r="KVV80" s="539"/>
      <c r="KVW80" s="539"/>
      <c r="KVX80" s="539"/>
      <c r="KVY80" s="539"/>
      <c r="KVZ80" s="539"/>
      <c r="KWA80" s="539"/>
      <c r="KWB80" s="539"/>
      <c r="KWC80" s="539"/>
      <c r="KWD80" s="539"/>
      <c r="KWE80" s="539"/>
      <c r="KWF80" s="539"/>
      <c r="KWG80" s="539"/>
      <c r="KWH80" s="539"/>
      <c r="KWI80" s="539"/>
      <c r="KWJ80" s="539"/>
      <c r="KWK80" s="539"/>
      <c r="KWL80" s="539"/>
      <c r="KWM80" s="539"/>
      <c r="KWN80" s="539"/>
      <c r="KWO80" s="539"/>
      <c r="KWP80" s="539"/>
      <c r="KWQ80" s="539"/>
      <c r="KWR80" s="539"/>
      <c r="KWS80" s="539"/>
      <c r="KWT80" s="539"/>
      <c r="KWU80" s="539"/>
      <c r="KWV80" s="539"/>
      <c r="KWW80" s="539"/>
      <c r="KWX80" s="539"/>
      <c r="KWY80" s="539"/>
      <c r="KWZ80" s="539"/>
      <c r="KXA80" s="539"/>
      <c r="KXB80" s="539"/>
      <c r="KXC80" s="539"/>
      <c r="KXD80" s="539"/>
      <c r="KXE80" s="539"/>
      <c r="KXF80" s="539"/>
      <c r="KXG80" s="539"/>
      <c r="KXH80" s="539"/>
      <c r="KXI80" s="539"/>
      <c r="KXJ80" s="539"/>
      <c r="KXK80" s="539"/>
      <c r="KXL80" s="539"/>
      <c r="KXM80" s="539"/>
      <c r="KXN80" s="539"/>
      <c r="KXO80" s="539"/>
      <c r="KXP80" s="539"/>
      <c r="KXQ80" s="539"/>
      <c r="KXR80" s="539"/>
      <c r="KXS80" s="539"/>
      <c r="KXT80" s="539"/>
      <c r="KXU80" s="539"/>
      <c r="KXV80" s="539"/>
      <c r="KXW80" s="539"/>
      <c r="KXX80" s="539"/>
      <c r="KXY80" s="539"/>
      <c r="KXZ80" s="539"/>
      <c r="KYA80" s="539"/>
      <c r="KYB80" s="539"/>
      <c r="KYC80" s="539"/>
      <c r="KYD80" s="539"/>
      <c r="KYE80" s="539"/>
      <c r="KYF80" s="539"/>
      <c r="KYG80" s="539"/>
      <c r="KYH80" s="539"/>
      <c r="KYI80" s="539"/>
      <c r="KYJ80" s="539"/>
      <c r="KYK80" s="539"/>
      <c r="KYL80" s="539"/>
      <c r="KYM80" s="539"/>
      <c r="KYN80" s="539"/>
      <c r="KYO80" s="539"/>
      <c r="KYP80" s="539"/>
      <c r="KYQ80" s="539"/>
      <c r="KYR80" s="539"/>
      <c r="KYS80" s="539"/>
      <c r="KYT80" s="539"/>
      <c r="KYU80" s="539"/>
      <c r="KYV80" s="539"/>
      <c r="KYW80" s="539"/>
      <c r="KYX80" s="539"/>
      <c r="KYY80" s="539"/>
      <c r="KYZ80" s="539"/>
      <c r="KZA80" s="539"/>
      <c r="KZB80" s="539"/>
      <c r="KZC80" s="539"/>
      <c r="KZD80" s="539"/>
      <c r="KZE80" s="539"/>
      <c r="KZF80" s="539"/>
      <c r="KZG80" s="539"/>
      <c r="KZH80" s="539"/>
      <c r="KZI80" s="539"/>
      <c r="KZJ80" s="539"/>
      <c r="KZK80" s="539"/>
      <c r="KZL80" s="539"/>
      <c r="KZM80" s="539"/>
      <c r="KZN80" s="539"/>
      <c r="KZO80" s="539"/>
      <c r="KZP80" s="539"/>
      <c r="KZQ80" s="539"/>
      <c r="KZR80" s="539"/>
      <c r="KZS80" s="539"/>
      <c r="KZT80" s="539"/>
      <c r="KZU80" s="539"/>
      <c r="KZV80" s="539"/>
      <c r="KZW80" s="539"/>
      <c r="KZX80" s="539"/>
      <c r="KZY80" s="539"/>
      <c r="KZZ80" s="539"/>
      <c r="LAA80" s="539"/>
      <c r="LAB80" s="539"/>
      <c r="LAC80" s="539"/>
      <c r="LAD80" s="539"/>
      <c r="LAE80" s="539"/>
      <c r="LAF80" s="539"/>
      <c r="LAG80" s="539"/>
      <c r="LAH80" s="539"/>
      <c r="LAI80" s="539"/>
      <c r="LAJ80" s="539"/>
      <c r="LAK80" s="539"/>
      <c r="LAL80" s="539"/>
      <c r="LAM80" s="539"/>
      <c r="LAN80" s="539"/>
      <c r="LAO80" s="539"/>
      <c r="LAP80" s="539"/>
      <c r="LAQ80" s="539"/>
      <c r="LAR80" s="539"/>
      <c r="LAS80" s="539"/>
      <c r="LAT80" s="539"/>
      <c r="LAU80" s="539"/>
      <c r="LAV80" s="539"/>
      <c r="LAW80" s="539"/>
      <c r="LAX80" s="539"/>
      <c r="LAY80" s="539"/>
      <c r="LAZ80" s="539"/>
      <c r="LBA80" s="539"/>
      <c r="LBB80" s="539"/>
      <c r="LBC80" s="539"/>
      <c r="LBD80" s="539"/>
      <c r="LBE80" s="539"/>
      <c r="LBF80" s="539"/>
      <c r="LBG80" s="539"/>
      <c r="LBH80" s="539"/>
      <c r="LBI80" s="539"/>
      <c r="LBJ80" s="539"/>
      <c r="LBK80" s="539"/>
      <c r="LBL80" s="539"/>
      <c r="LBM80" s="539"/>
      <c r="LBN80" s="539"/>
      <c r="LBO80" s="539"/>
      <c r="LBP80" s="539"/>
      <c r="LBQ80" s="539"/>
      <c r="LBR80" s="539"/>
      <c r="LBS80" s="539"/>
      <c r="LBT80" s="539"/>
      <c r="LBU80" s="539"/>
      <c r="LBV80" s="539"/>
      <c r="LBW80" s="539"/>
      <c r="LBX80" s="539"/>
      <c r="LBY80" s="539"/>
      <c r="LBZ80" s="539"/>
      <c r="LCA80" s="539"/>
      <c r="LCB80" s="539"/>
      <c r="LCC80" s="539"/>
      <c r="LCD80" s="539"/>
      <c r="LCE80" s="539"/>
      <c r="LCF80" s="539"/>
      <c r="LCG80" s="539"/>
      <c r="LCH80" s="539"/>
      <c r="LCI80" s="539"/>
      <c r="LCJ80" s="539"/>
      <c r="LCK80" s="539"/>
      <c r="LCL80" s="539"/>
      <c r="LCM80" s="539"/>
      <c r="LCN80" s="539"/>
      <c r="LCO80" s="539"/>
      <c r="LCP80" s="539"/>
      <c r="LCQ80" s="539"/>
      <c r="LCR80" s="539"/>
      <c r="LCS80" s="539"/>
      <c r="LCT80" s="539"/>
      <c r="LCU80" s="539"/>
      <c r="LCV80" s="539"/>
      <c r="LCW80" s="539"/>
      <c r="LCX80" s="539"/>
      <c r="LCY80" s="539"/>
      <c r="LCZ80" s="539"/>
      <c r="LDA80" s="539"/>
      <c r="LDB80" s="539"/>
      <c r="LDC80" s="539"/>
      <c r="LDD80" s="539"/>
      <c r="LDE80" s="539"/>
      <c r="LDF80" s="539"/>
      <c r="LDG80" s="539"/>
      <c r="LDH80" s="539"/>
      <c r="LDI80" s="539"/>
      <c r="LDJ80" s="539"/>
      <c r="LDK80" s="539"/>
      <c r="LDL80" s="539"/>
      <c r="LDM80" s="539"/>
      <c r="LDN80" s="539"/>
      <c r="LDO80" s="539"/>
      <c r="LDP80" s="539"/>
      <c r="LDQ80" s="539"/>
      <c r="LDR80" s="539"/>
      <c r="LDS80" s="539"/>
      <c r="LDT80" s="539"/>
      <c r="LDU80" s="539"/>
      <c r="LDV80" s="539"/>
      <c r="LDW80" s="539"/>
      <c r="LDX80" s="539"/>
      <c r="LDY80" s="539"/>
      <c r="LDZ80" s="539"/>
      <c r="LEA80" s="539"/>
      <c r="LEB80" s="539"/>
      <c r="LEC80" s="539"/>
      <c r="LED80" s="539"/>
      <c r="LEE80" s="539"/>
      <c r="LEF80" s="539"/>
      <c r="LEG80" s="539"/>
      <c r="LEH80" s="539"/>
      <c r="LEI80" s="539"/>
      <c r="LEJ80" s="539"/>
      <c r="LEK80" s="539"/>
      <c r="LEL80" s="539"/>
      <c r="LEM80" s="539"/>
      <c r="LEN80" s="539"/>
      <c r="LEO80" s="539"/>
      <c r="LEP80" s="539"/>
      <c r="LEQ80" s="539"/>
      <c r="LER80" s="539"/>
      <c r="LES80" s="539"/>
      <c r="LET80" s="539"/>
      <c r="LEU80" s="539"/>
      <c r="LEV80" s="539"/>
      <c r="LEW80" s="539"/>
      <c r="LEX80" s="539"/>
      <c r="LEY80" s="539"/>
      <c r="LEZ80" s="539"/>
      <c r="LFA80" s="539"/>
      <c r="LFB80" s="539"/>
      <c r="LFC80" s="539"/>
      <c r="LFD80" s="539"/>
      <c r="LFE80" s="539"/>
      <c r="LFF80" s="539"/>
      <c r="LFG80" s="539"/>
      <c r="LFH80" s="539"/>
      <c r="LFI80" s="539"/>
      <c r="LFJ80" s="539"/>
      <c r="LFK80" s="539"/>
      <c r="LFL80" s="539"/>
      <c r="LFM80" s="539"/>
      <c r="LFN80" s="539"/>
      <c r="LFO80" s="539"/>
      <c r="LFP80" s="539"/>
      <c r="LFQ80" s="539"/>
      <c r="LFR80" s="539"/>
      <c r="LFS80" s="539"/>
      <c r="LFT80" s="539"/>
      <c r="LFU80" s="539"/>
      <c r="LFV80" s="539"/>
      <c r="LFW80" s="539"/>
      <c r="LFX80" s="539"/>
      <c r="LFY80" s="539"/>
      <c r="LFZ80" s="539"/>
      <c r="LGA80" s="539"/>
      <c r="LGB80" s="539"/>
      <c r="LGC80" s="539"/>
      <c r="LGD80" s="539"/>
      <c r="LGE80" s="539"/>
      <c r="LGF80" s="539"/>
      <c r="LGG80" s="539"/>
      <c r="LGH80" s="539"/>
      <c r="LGI80" s="539"/>
      <c r="LGJ80" s="539"/>
      <c r="LGK80" s="539"/>
      <c r="LGL80" s="539"/>
      <c r="LGM80" s="539"/>
      <c r="LGN80" s="539"/>
      <c r="LGO80" s="539"/>
      <c r="LGP80" s="539"/>
      <c r="LGQ80" s="539"/>
      <c r="LGR80" s="539"/>
      <c r="LGS80" s="539"/>
      <c r="LGT80" s="539"/>
      <c r="LGU80" s="539"/>
      <c r="LGV80" s="539"/>
      <c r="LGW80" s="539"/>
      <c r="LGX80" s="539"/>
      <c r="LGY80" s="539"/>
      <c r="LGZ80" s="539"/>
      <c r="LHA80" s="539"/>
      <c r="LHB80" s="539"/>
      <c r="LHC80" s="539"/>
      <c r="LHD80" s="539"/>
      <c r="LHE80" s="539"/>
      <c r="LHF80" s="539"/>
      <c r="LHG80" s="539"/>
      <c r="LHH80" s="539"/>
      <c r="LHI80" s="539"/>
      <c r="LHJ80" s="539"/>
      <c r="LHK80" s="539"/>
      <c r="LHL80" s="539"/>
      <c r="LHM80" s="539"/>
      <c r="LHN80" s="539"/>
      <c r="LHO80" s="539"/>
      <c r="LHP80" s="539"/>
      <c r="LHQ80" s="539"/>
      <c r="LHR80" s="539"/>
      <c r="LHS80" s="539"/>
      <c r="LHT80" s="539"/>
      <c r="LHU80" s="539"/>
      <c r="LHV80" s="539"/>
      <c r="LHW80" s="539"/>
      <c r="LHX80" s="539"/>
      <c r="LHY80" s="539"/>
      <c r="LHZ80" s="539"/>
      <c r="LIA80" s="539"/>
      <c r="LIB80" s="539"/>
      <c r="LIC80" s="539"/>
      <c r="LID80" s="539"/>
      <c r="LIE80" s="539"/>
      <c r="LIF80" s="539"/>
      <c r="LIG80" s="539"/>
      <c r="LIH80" s="539"/>
      <c r="LII80" s="539"/>
      <c r="LIJ80" s="539"/>
      <c r="LIK80" s="539"/>
      <c r="LIL80" s="539"/>
      <c r="LIM80" s="539"/>
      <c r="LIN80" s="539"/>
      <c r="LIO80" s="539"/>
      <c r="LIP80" s="539"/>
      <c r="LIQ80" s="539"/>
      <c r="LIR80" s="539"/>
      <c r="LIS80" s="539"/>
      <c r="LIT80" s="539"/>
      <c r="LIU80" s="539"/>
      <c r="LIV80" s="539"/>
      <c r="LIW80" s="539"/>
      <c r="LIX80" s="539"/>
      <c r="LIY80" s="539"/>
      <c r="LIZ80" s="539"/>
      <c r="LJA80" s="539"/>
      <c r="LJB80" s="539"/>
      <c r="LJC80" s="539"/>
      <c r="LJD80" s="539"/>
      <c r="LJE80" s="539"/>
      <c r="LJF80" s="539"/>
      <c r="LJG80" s="539"/>
      <c r="LJH80" s="539"/>
      <c r="LJI80" s="539"/>
      <c r="LJJ80" s="539"/>
      <c r="LJK80" s="539"/>
      <c r="LJL80" s="539"/>
      <c r="LJM80" s="539"/>
      <c r="LJN80" s="539"/>
      <c r="LJO80" s="539"/>
      <c r="LJP80" s="539"/>
      <c r="LJQ80" s="539"/>
      <c r="LJR80" s="539"/>
      <c r="LJS80" s="539"/>
      <c r="LJT80" s="539"/>
      <c r="LJU80" s="539"/>
      <c r="LJV80" s="539"/>
      <c r="LJW80" s="539"/>
      <c r="LJX80" s="539"/>
      <c r="LJY80" s="539"/>
      <c r="LJZ80" s="539"/>
      <c r="LKA80" s="539"/>
      <c r="LKB80" s="539"/>
      <c r="LKC80" s="539"/>
      <c r="LKD80" s="539"/>
      <c r="LKE80" s="539"/>
      <c r="LKF80" s="539"/>
      <c r="LKG80" s="539"/>
      <c r="LKH80" s="539"/>
      <c r="LKI80" s="539"/>
      <c r="LKJ80" s="539"/>
      <c r="LKK80" s="539"/>
      <c r="LKL80" s="539"/>
      <c r="LKM80" s="539"/>
      <c r="LKN80" s="539"/>
      <c r="LKO80" s="539"/>
      <c r="LKP80" s="539"/>
      <c r="LKQ80" s="539"/>
      <c r="LKR80" s="539"/>
      <c r="LKS80" s="539"/>
      <c r="LKT80" s="539"/>
      <c r="LKU80" s="539"/>
      <c r="LKV80" s="539"/>
      <c r="LKW80" s="539"/>
      <c r="LKX80" s="539"/>
      <c r="LKY80" s="539"/>
      <c r="LKZ80" s="539"/>
      <c r="LLA80" s="539"/>
      <c r="LLB80" s="539"/>
      <c r="LLC80" s="539"/>
      <c r="LLD80" s="539"/>
      <c r="LLE80" s="539"/>
      <c r="LLF80" s="539"/>
      <c r="LLG80" s="539"/>
      <c r="LLH80" s="539"/>
      <c r="LLI80" s="539"/>
      <c r="LLJ80" s="539"/>
      <c r="LLK80" s="539"/>
      <c r="LLL80" s="539"/>
      <c r="LLM80" s="539"/>
      <c r="LLN80" s="539"/>
      <c r="LLO80" s="539"/>
      <c r="LLP80" s="539"/>
      <c r="LLQ80" s="539"/>
      <c r="LLR80" s="539"/>
      <c r="LLS80" s="539"/>
      <c r="LLT80" s="539"/>
      <c r="LLU80" s="539"/>
      <c r="LLV80" s="539"/>
      <c r="LLW80" s="539"/>
      <c r="LLX80" s="539"/>
      <c r="LLY80" s="539"/>
      <c r="LLZ80" s="539"/>
      <c r="LMA80" s="539"/>
      <c r="LMB80" s="539"/>
      <c r="LMC80" s="539"/>
      <c r="LMD80" s="539"/>
      <c r="LME80" s="539"/>
      <c r="LMF80" s="539"/>
      <c r="LMG80" s="539"/>
      <c r="LMH80" s="539"/>
      <c r="LMI80" s="539"/>
      <c r="LMJ80" s="539"/>
      <c r="LMK80" s="539"/>
      <c r="LML80" s="539"/>
      <c r="LMM80" s="539"/>
      <c r="LMN80" s="539"/>
      <c r="LMO80" s="539"/>
      <c r="LMP80" s="539"/>
      <c r="LMQ80" s="539"/>
      <c r="LMR80" s="539"/>
      <c r="LMS80" s="539"/>
      <c r="LMT80" s="539"/>
      <c r="LMU80" s="539"/>
      <c r="LMV80" s="539"/>
      <c r="LMW80" s="539"/>
      <c r="LMX80" s="539"/>
      <c r="LMY80" s="539"/>
      <c r="LMZ80" s="539"/>
      <c r="LNA80" s="539"/>
      <c r="LNB80" s="539"/>
      <c r="LNC80" s="539"/>
      <c r="LND80" s="539"/>
      <c r="LNE80" s="539"/>
      <c r="LNF80" s="539"/>
      <c r="LNG80" s="539"/>
      <c r="LNH80" s="539"/>
      <c r="LNI80" s="539"/>
      <c r="LNJ80" s="539"/>
      <c r="LNK80" s="539"/>
      <c r="LNL80" s="539"/>
      <c r="LNM80" s="539"/>
      <c r="LNN80" s="539"/>
      <c r="LNO80" s="539"/>
      <c r="LNP80" s="539"/>
      <c r="LNQ80" s="539"/>
      <c r="LNR80" s="539"/>
      <c r="LNS80" s="539"/>
      <c r="LNT80" s="539"/>
      <c r="LNU80" s="539"/>
      <c r="LNV80" s="539"/>
      <c r="LNW80" s="539"/>
      <c r="LNX80" s="539"/>
      <c r="LNY80" s="539"/>
      <c r="LNZ80" s="539"/>
      <c r="LOA80" s="539"/>
      <c r="LOB80" s="539"/>
      <c r="LOC80" s="539"/>
      <c r="LOD80" s="539"/>
      <c r="LOE80" s="539"/>
      <c r="LOF80" s="539"/>
      <c r="LOG80" s="539"/>
      <c r="LOH80" s="539"/>
      <c r="LOI80" s="539"/>
      <c r="LOJ80" s="539"/>
      <c r="LOK80" s="539"/>
      <c r="LOL80" s="539"/>
      <c r="LOM80" s="539"/>
      <c r="LON80" s="539"/>
      <c r="LOO80" s="539"/>
      <c r="LOP80" s="539"/>
      <c r="LOQ80" s="539"/>
      <c r="LOR80" s="539"/>
      <c r="LOS80" s="539"/>
      <c r="LOT80" s="539"/>
      <c r="LOU80" s="539"/>
      <c r="LOV80" s="539"/>
      <c r="LOW80" s="539"/>
      <c r="LOX80" s="539"/>
      <c r="LOY80" s="539"/>
      <c r="LOZ80" s="539"/>
      <c r="LPA80" s="539"/>
      <c r="LPB80" s="539"/>
      <c r="LPC80" s="539"/>
      <c r="LPD80" s="539"/>
      <c r="LPE80" s="539"/>
      <c r="LPF80" s="539"/>
      <c r="LPG80" s="539"/>
      <c r="LPH80" s="539"/>
      <c r="LPI80" s="539"/>
      <c r="LPJ80" s="539"/>
      <c r="LPK80" s="539"/>
      <c r="LPL80" s="539"/>
      <c r="LPM80" s="539"/>
      <c r="LPN80" s="539"/>
      <c r="LPO80" s="539"/>
      <c r="LPP80" s="539"/>
      <c r="LPQ80" s="539"/>
      <c r="LPR80" s="539"/>
      <c r="LPS80" s="539"/>
      <c r="LPT80" s="539"/>
      <c r="LPU80" s="539"/>
      <c r="LPV80" s="539"/>
      <c r="LPW80" s="539"/>
      <c r="LPX80" s="539"/>
      <c r="LPY80" s="539"/>
      <c r="LPZ80" s="539"/>
      <c r="LQA80" s="539"/>
      <c r="LQB80" s="539"/>
      <c r="LQC80" s="539"/>
      <c r="LQD80" s="539"/>
      <c r="LQE80" s="539"/>
      <c r="LQF80" s="539"/>
      <c r="LQG80" s="539"/>
      <c r="LQH80" s="539"/>
      <c r="LQI80" s="539"/>
      <c r="LQJ80" s="539"/>
      <c r="LQK80" s="539"/>
      <c r="LQL80" s="539"/>
      <c r="LQM80" s="539"/>
      <c r="LQN80" s="539"/>
      <c r="LQO80" s="539"/>
      <c r="LQP80" s="539"/>
      <c r="LQQ80" s="539"/>
      <c r="LQR80" s="539"/>
      <c r="LQS80" s="539"/>
      <c r="LQT80" s="539"/>
      <c r="LQU80" s="539"/>
      <c r="LQV80" s="539"/>
      <c r="LQW80" s="539"/>
      <c r="LQX80" s="539"/>
      <c r="LQY80" s="539"/>
      <c r="LQZ80" s="539"/>
      <c r="LRA80" s="539"/>
      <c r="LRB80" s="539"/>
      <c r="LRC80" s="539"/>
      <c r="LRD80" s="539"/>
      <c r="LRE80" s="539"/>
      <c r="LRF80" s="539"/>
      <c r="LRG80" s="539"/>
      <c r="LRH80" s="539"/>
      <c r="LRI80" s="539"/>
      <c r="LRJ80" s="539"/>
      <c r="LRK80" s="539"/>
      <c r="LRL80" s="539"/>
      <c r="LRM80" s="539"/>
      <c r="LRN80" s="539"/>
      <c r="LRO80" s="539"/>
      <c r="LRP80" s="539"/>
      <c r="LRQ80" s="539"/>
      <c r="LRR80" s="539"/>
      <c r="LRS80" s="539"/>
      <c r="LRT80" s="539"/>
      <c r="LRU80" s="539"/>
      <c r="LRV80" s="539"/>
      <c r="LRW80" s="539"/>
      <c r="LRX80" s="539"/>
      <c r="LRY80" s="539"/>
      <c r="LRZ80" s="539"/>
      <c r="LSA80" s="539"/>
      <c r="LSB80" s="539"/>
      <c r="LSC80" s="539"/>
      <c r="LSD80" s="539"/>
      <c r="LSE80" s="539"/>
      <c r="LSF80" s="539"/>
      <c r="LSG80" s="539"/>
      <c r="LSH80" s="539"/>
      <c r="LSI80" s="539"/>
      <c r="LSJ80" s="539"/>
      <c r="LSK80" s="539"/>
      <c r="LSL80" s="539"/>
      <c r="LSM80" s="539"/>
      <c r="LSN80" s="539"/>
      <c r="LSO80" s="539"/>
      <c r="LSP80" s="539"/>
      <c r="LSQ80" s="539"/>
      <c r="LSR80" s="539"/>
      <c r="LSS80" s="539"/>
      <c r="LST80" s="539"/>
      <c r="LSU80" s="539"/>
      <c r="LSV80" s="539"/>
      <c r="LSW80" s="539"/>
      <c r="LSX80" s="539"/>
      <c r="LSY80" s="539"/>
      <c r="LSZ80" s="539"/>
      <c r="LTA80" s="539"/>
      <c r="LTB80" s="539"/>
      <c r="LTC80" s="539"/>
      <c r="LTD80" s="539"/>
      <c r="LTE80" s="539"/>
      <c r="LTF80" s="539"/>
      <c r="LTG80" s="539"/>
      <c r="LTH80" s="539"/>
      <c r="LTI80" s="539"/>
      <c r="LTJ80" s="539"/>
      <c r="LTK80" s="539"/>
      <c r="LTL80" s="539"/>
      <c r="LTM80" s="539"/>
      <c r="LTN80" s="539"/>
      <c r="LTO80" s="539"/>
      <c r="LTP80" s="539"/>
      <c r="LTQ80" s="539"/>
      <c r="LTR80" s="539"/>
      <c r="LTS80" s="539"/>
      <c r="LTT80" s="539"/>
      <c r="LTU80" s="539"/>
      <c r="LTV80" s="539"/>
      <c r="LTW80" s="539"/>
      <c r="LTX80" s="539"/>
      <c r="LTY80" s="539"/>
      <c r="LTZ80" s="539"/>
      <c r="LUA80" s="539"/>
      <c r="LUB80" s="539"/>
      <c r="LUC80" s="539"/>
      <c r="LUD80" s="539"/>
      <c r="LUE80" s="539"/>
      <c r="LUF80" s="539"/>
      <c r="LUG80" s="539"/>
      <c r="LUH80" s="539"/>
      <c r="LUI80" s="539"/>
      <c r="LUJ80" s="539"/>
      <c r="LUK80" s="539"/>
      <c r="LUL80" s="539"/>
      <c r="LUM80" s="539"/>
      <c r="LUN80" s="539"/>
      <c r="LUO80" s="539"/>
      <c r="LUP80" s="539"/>
      <c r="LUQ80" s="539"/>
      <c r="LUR80" s="539"/>
      <c r="LUS80" s="539"/>
      <c r="LUT80" s="539"/>
      <c r="LUU80" s="539"/>
      <c r="LUV80" s="539"/>
      <c r="LUW80" s="539"/>
      <c r="LUX80" s="539"/>
      <c r="LUY80" s="539"/>
      <c r="LUZ80" s="539"/>
      <c r="LVA80" s="539"/>
      <c r="LVB80" s="539"/>
      <c r="LVC80" s="539"/>
      <c r="LVD80" s="539"/>
      <c r="LVE80" s="539"/>
      <c r="LVF80" s="539"/>
      <c r="LVG80" s="539"/>
      <c r="LVH80" s="539"/>
      <c r="LVI80" s="539"/>
      <c r="LVJ80" s="539"/>
      <c r="LVK80" s="539"/>
      <c r="LVL80" s="539"/>
      <c r="LVM80" s="539"/>
      <c r="LVN80" s="539"/>
      <c r="LVO80" s="539"/>
      <c r="LVP80" s="539"/>
      <c r="LVQ80" s="539"/>
      <c r="LVR80" s="539"/>
      <c r="LVS80" s="539"/>
      <c r="LVT80" s="539"/>
      <c r="LVU80" s="539"/>
      <c r="LVV80" s="539"/>
      <c r="LVW80" s="539"/>
      <c r="LVX80" s="539"/>
      <c r="LVY80" s="539"/>
      <c r="LVZ80" s="539"/>
      <c r="LWA80" s="539"/>
      <c r="LWB80" s="539"/>
      <c r="LWC80" s="539"/>
      <c r="LWD80" s="539"/>
      <c r="LWE80" s="539"/>
      <c r="LWF80" s="539"/>
      <c r="LWG80" s="539"/>
      <c r="LWH80" s="539"/>
      <c r="LWI80" s="539"/>
      <c r="LWJ80" s="539"/>
      <c r="LWK80" s="539"/>
      <c r="LWL80" s="539"/>
      <c r="LWM80" s="539"/>
      <c r="LWN80" s="539"/>
      <c r="LWO80" s="539"/>
      <c r="LWP80" s="539"/>
      <c r="LWQ80" s="539"/>
      <c r="LWR80" s="539"/>
      <c r="LWS80" s="539"/>
      <c r="LWT80" s="539"/>
      <c r="LWU80" s="539"/>
      <c r="LWV80" s="539"/>
      <c r="LWW80" s="539"/>
      <c r="LWX80" s="539"/>
      <c r="LWY80" s="539"/>
      <c r="LWZ80" s="539"/>
      <c r="LXA80" s="539"/>
      <c r="LXB80" s="539"/>
      <c r="LXC80" s="539"/>
      <c r="LXD80" s="539"/>
      <c r="LXE80" s="539"/>
      <c r="LXF80" s="539"/>
      <c r="LXG80" s="539"/>
      <c r="LXH80" s="539"/>
      <c r="LXI80" s="539"/>
      <c r="LXJ80" s="539"/>
      <c r="LXK80" s="539"/>
      <c r="LXL80" s="539"/>
      <c r="LXM80" s="539"/>
      <c r="LXN80" s="539"/>
      <c r="LXO80" s="539"/>
      <c r="LXP80" s="539"/>
      <c r="LXQ80" s="539"/>
      <c r="LXR80" s="539"/>
      <c r="LXS80" s="539"/>
      <c r="LXT80" s="539"/>
      <c r="LXU80" s="539"/>
      <c r="LXV80" s="539"/>
      <c r="LXW80" s="539"/>
      <c r="LXX80" s="539"/>
      <c r="LXY80" s="539"/>
      <c r="LXZ80" s="539"/>
      <c r="LYA80" s="539"/>
      <c r="LYB80" s="539"/>
      <c r="LYC80" s="539"/>
      <c r="LYD80" s="539"/>
      <c r="LYE80" s="539"/>
      <c r="LYF80" s="539"/>
      <c r="LYG80" s="539"/>
      <c r="LYH80" s="539"/>
      <c r="LYI80" s="539"/>
      <c r="LYJ80" s="539"/>
      <c r="LYK80" s="539"/>
      <c r="LYL80" s="539"/>
      <c r="LYM80" s="539"/>
      <c r="LYN80" s="539"/>
      <c r="LYO80" s="539"/>
      <c r="LYP80" s="539"/>
      <c r="LYQ80" s="539"/>
      <c r="LYR80" s="539"/>
      <c r="LYS80" s="539"/>
      <c r="LYT80" s="539"/>
      <c r="LYU80" s="539"/>
      <c r="LYV80" s="539"/>
      <c r="LYW80" s="539"/>
      <c r="LYX80" s="539"/>
      <c r="LYY80" s="539"/>
      <c r="LYZ80" s="539"/>
      <c r="LZA80" s="539"/>
      <c r="LZB80" s="539"/>
      <c r="LZC80" s="539"/>
      <c r="LZD80" s="539"/>
      <c r="LZE80" s="539"/>
      <c r="LZF80" s="539"/>
      <c r="LZG80" s="539"/>
      <c r="LZH80" s="539"/>
      <c r="LZI80" s="539"/>
      <c r="LZJ80" s="539"/>
      <c r="LZK80" s="539"/>
      <c r="LZL80" s="539"/>
      <c r="LZM80" s="539"/>
      <c r="LZN80" s="539"/>
      <c r="LZO80" s="539"/>
      <c r="LZP80" s="539"/>
      <c r="LZQ80" s="539"/>
      <c r="LZR80" s="539"/>
      <c r="LZS80" s="539"/>
      <c r="LZT80" s="539"/>
      <c r="LZU80" s="539"/>
      <c r="LZV80" s="539"/>
      <c r="LZW80" s="539"/>
      <c r="LZX80" s="539"/>
      <c r="LZY80" s="539"/>
      <c r="LZZ80" s="539"/>
      <c r="MAA80" s="539"/>
      <c r="MAB80" s="539"/>
      <c r="MAC80" s="539"/>
      <c r="MAD80" s="539"/>
      <c r="MAE80" s="539"/>
      <c r="MAF80" s="539"/>
      <c r="MAG80" s="539"/>
      <c r="MAH80" s="539"/>
      <c r="MAI80" s="539"/>
      <c r="MAJ80" s="539"/>
      <c r="MAK80" s="539"/>
      <c r="MAL80" s="539"/>
      <c r="MAM80" s="539"/>
      <c r="MAN80" s="539"/>
      <c r="MAO80" s="539"/>
      <c r="MAP80" s="539"/>
      <c r="MAQ80" s="539"/>
      <c r="MAR80" s="539"/>
      <c r="MAS80" s="539"/>
      <c r="MAT80" s="539"/>
      <c r="MAU80" s="539"/>
      <c r="MAV80" s="539"/>
      <c r="MAW80" s="539"/>
      <c r="MAX80" s="539"/>
      <c r="MAY80" s="539"/>
      <c r="MAZ80" s="539"/>
      <c r="MBA80" s="539"/>
      <c r="MBB80" s="539"/>
      <c r="MBC80" s="539"/>
      <c r="MBD80" s="539"/>
      <c r="MBE80" s="539"/>
      <c r="MBF80" s="539"/>
      <c r="MBG80" s="539"/>
      <c r="MBH80" s="539"/>
      <c r="MBI80" s="539"/>
      <c r="MBJ80" s="539"/>
      <c r="MBK80" s="539"/>
      <c r="MBL80" s="539"/>
      <c r="MBM80" s="539"/>
      <c r="MBN80" s="539"/>
      <c r="MBO80" s="539"/>
      <c r="MBP80" s="539"/>
      <c r="MBQ80" s="539"/>
      <c r="MBR80" s="539"/>
      <c r="MBS80" s="539"/>
      <c r="MBT80" s="539"/>
      <c r="MBU80" s="539"/>
      <c r="MBV80" s="539"/>
      <c r="MBW80" s="539"/>
      <c r="MBX80" s="539"/>
      <c r="MBY80" s="539"/>
      <c r="MBZ80" s="539"/>
      <c r="MCA80" s="539"/>
      <c r="MCB80" s="539"/>
      <c r="MCC80" s="539"/>
      <c r="MCD80" s="539"/>
      <c r="MCE80" s="539"/>
      <c r="MCF80" s="539"/>
      <c r="MCG80" s="539"/>
      <c r="MCH80" s="539"/>
      <c r="MCI80" s="539"/>
      <c r="MCJ80" s="539"/>
      <c r="MCK80" s="539"/>
      <c r="MCL80" s="539"/>
      <c r="MCM80" s="539"/>
      <c r="MCN80" s="539"/>
      <c r="MCO80" s="539"/>
      <c r="MCP80" s="539"/>
      <c r="MCQ80" s="539"/>
      <c r="MCR80" s="539"/>
      <c r="MCS80" s="539"/>
      <c r="MCT80" s="539"/>
      <c r="MCU80" s="539"/>
      <c r="MCV80" s="539"/>
      <c r="MCW80" s="539"/>
      <c r="MCX80" s="539"/>
      <c r="MCY80" s="539"/>
      <c r="MCZ80" s="539"/>
      <c r="MDA80" s="539"/>
      <c r="MDB80" s="539"/>
      <c r="MDC80" s="539"/>
      <c r="MDD80" s="539"/>
      <c r="MDE80" s="539"/>
      <c r="MDF80" s="539"/>
      <c r="MDG80" s="539"/>
      <c r="MDH80" s="539"/>
      <c r="MDI80" s="539"/>
      <c r="MDJ80" s="539"/>
      <c r="MDK80" s="539"/>
      <c r="MDL80" s="539"/>
      <c r="MDM80" s="539"/>
      <c r="MDN80" s="539"/>
      <c r="MDO80" s="539"/>
      <c r="MDP80" s="539"/>
      <c r="MDQ80" s="539"/>
      <c r="MDR80" s="539"/>
      <c r="MDS80" s="539"/>
      <c r="MDT80" s="539"/>
      <c r="MDU80" s="539"/>
      <c r="MDV80" s="539"/>
      <c r="MDW80" s="539"/>
      <c r="MDX80" s="539"/>
      <c r="MDY80" s="539"/>
      <c r="MDZ80" s="539"/>
      <c r="MEA80" s="539"/>
      <c r="MEB80" s="539"/>
      <c r="MEC80" s="539"/>
      <c r="MED80" s="539"/>
      <c r="MEE80" s="539"/>
      <c r="MEF80" s="539"/>
      <c r="MEG80" s="539"/>
      <c r="MEH80" s="539"/>
      <c r="MEI80" s="539"/>
      <c r="MEJ80" s="539"/>
      <c r="MEK80" s="539"/>
      <c r="MEL80" s="539"/>
      <c r="MEM80" s="539"/>
      <c r="MEN80" s="539"/>
      <c r="MEO80" s="539"/>
      <c r="MEP80" s="539"/>
      <c r="MEQ80" s="539"/>
      <c r="MER80" s="539"/>
      <c r="MES80" s="539"/>
      <c r="MET80" s="539"/>
      <c r="MEU80" s="539"/>
      <c r="MEV80" s="539"/>
      <c r="MEW80" s="539"/>
      <c r="MEX80" s="539"/>
      <c r="MEY80" s="539"/>
      <c r="MEZ80" s="539"/>
      <c r="MFA80" s="539"/>
      <c r="MFB80" s="539"/>
      <c r="MFC80" s="539"/>
      <c r="MFD80" s="539"/>
      <c r="MFE80" s="539"/>
      <c r="MFF80" s="539"/>
      <c r="MFG80" s="539"/>
      <c r="MFH80" s="539"/>
      <c r="MFI80" s="539"/>
      <c r="MFJ80" s="539"/>
      <c r="MFK80" s="539"/>
      <c r="MFL80" s="539"/>
      <c r="MFM80" s="539"/>
      <c r="MFN80" s="539"/>
      <c r="MFO80" s="539"/>
      <c r="MFP80" s="539"/>
      <c r="MFQ80" s="539"/>
      <c r="MFR80" s="539"/>
      <c r="MFS80" s="539"/>
      <c r="MFT80" s="539"/>
      <c r="MFU80" s="539"/>
      <c r="MFV80" s="539"/>
      <c r="MFW80" s="539"/>
      <c r="MFX80" s="539"/>
      <c r="MFY80" s="539"/>
      <c r="MFZ80" s="539"/>
      <c r="MGA80" s="539"/>
      <c r="MGB80" s="539"/>
      <c r="MGC80" s="539"/>
      <c r="MGD80" s="539"/>
      <c r="MGE80" s="539"/>
      <c r="MGF80" s="539"/>
      <c r="MGG80" s="539"/>
      <c r="MGH80" s="539"/>
      <c r="MGI80" s="539"/>
      <c r="MGJ80" s="539"/>
      <c r="MGK80" s="539"/>
      <c r="MGL80" s="539"/>
      <c r="MGM80" s="539"/>
      <c r="MGN80" s="539"/>
      <c r="MGO80" s="539"/>
      <c r="MGP80" s="539"/>
      <c r="MGQ80" s="539"/>
      <c r="MGR80" s="539"/>
      <c r="MGS80" s="539"/>
      <c r="MGT80" s="539"/>
      <c r="MGU80" s="539"/>
      <c r="MGV80" s="539"/>
      <c r="MGW80" s="539"/>
      <c r="MGX80" s="539"/>
      <c r="MGY80" s="539"/>
      <c r="MGZ80" s="539"/>
      <c r="MHA80" s="539"/>
      <c r="MHB80" s="539"/>
      <c r="MHC80" s="539"/>
      <c r="MHD80" s="539"/>
      <c r="MHE80" s="539"/>
      <c r="MHF80" s="539"/>
      <c r="MHG80" s="539"/>
      <c r="MHH80" s="539"/>
      <c r="MHI80" s="539"/>
      <c r="MHJ80" s="539"/>
      <c r="MHK80" s="539"/>
      <c r="MHL80" s="539"/>
      <c r="MHM80" s="539"/>
      <c r="MHN80" s="539"/>
      <c r="MHO80" s="539"/>
      <c r="MHP80" s="539"/>
      <c r="MHQ80" s="539"/>
      <c r="MHR80" s="539"/>
      <c r="MHS80" s="539"/>
      <c r="MHT80" s="539"/>
      <c r="MHU80" s="539"/>
      <c r="MHV80" s="539"/>
      <c r="MHW80" s="539"/>
      <c r="MHX80" s="539"/>
      <c r="MHY80" s="539"/>
      <c r="MHZ80" s="539"/>
      <c r="MIA80" s="539"/>
      <c r="MIB80" s="539"/>
      <c r="MIC80" s="539"/>
      <c r="MID80" s="539"/>
      <c r="MIE80" s="539"/>
      <c r="MIF80" s="539"/>
      <c r="MIG80" s="539"/>
      <c r="MIH80" s="539"/>
      <c r="MII80" s="539"/>
      <c r="MIJ80" s="539"/>
      <c r="MIK80" s="539"/>
      <c r="MIL80" s="539"/>
      <c r="MIM80" s="539"/>
      <c r="MIN80" s="539"/>
      <c r="MIO80" s="539"/>
      <c r="MIP80" s="539"/>
      <c r="MIQ80" s="539"/>
      <c r="MIR80" s="539"/>
      <c r="MIS80" s="539"/>
      <c r="MIT80" s="539"/>
      <c r="MIU80" s="539"/>
      <c r="MIV80" s="539"/>
      <c r="MIW80" s="539"/>
      <c r="MIX80" s="539"/>
      <c r="MIY80" s="539"/>
      <c r="MIZ80" s="539"/>
      <c r="MJA80" s="539"/>
      <c r="MJB80" s="539"/>
      <c r="MJC80" s="539"/>
      <c r="MJD80" s="539"/>
      <c r="MJE80" s="539"/>
      <c r="MJF80" s="539"/>
      <c r="MJG80" s="539"/>
      <c r="MJH80" s="539"/>
      <c r="MJI80" s="539"/>
      <c r="MJJ80" s="539"/>
      <c r="MJK80" s="539"/>
      <c r="MJL80" s="539"/>
      <c r="MJM80" s="539"/>
      <c r="MJN80" s="539"/>
      <c r="MJO80" s="539"/>
      <c r="MJP80" s="539"/>
      <c r="MJQ80" s="539"/>
      <c r="MJR80" s="539"/>
      <c r="MJS80" s="539"/>
      <c r="MJT80" s="539"/>
      <c r="MJU80" s="539"/>
      <c r="MJV80" s="539"/>
      <c r="MJW80" s="539"/>
      <c r="MJX80" s="539"/>
      <c r="MJY80" s="539"/>
      <c r="MJZ80" s="539"/>
      <c r="MKA80" s="539"/>
      <c r="MKB80" s="539"/>
      <c r="MKC80" s="539"/>
      <c r="MKD80" s="539"/>
      <c r="MKE80" s="539"/>
      <c r="MKF80" s="539"/>
      <c r="MKG80" s="539"/>
      <c r="MKH80" s="539"/>
      <c r="MKI80" s="539"/>
      <c r="MKJ80" s="539"/>
      <c r="MKK80" s="539"/>
      <c r="MKL80" s="539"/>
      <c r="MKM80" s="539"/>
      <c r="MKN80" s="539"/>
      <c r="MKO80" s="539"/>
      <c r="MKP80" s="539"/>
      <c r="MKQ80" s="539"/>
      <c r="MKR80" s="539"/>
      <c r="MKS80" s="539"/>
      <c r="MKT80" s="539"/>
      <c r="MKU80" s="539"/>
      <c r="MKV80" s="539"/>
      <c r="MKW80" s="539"/>
      <c r="MKX80" s="539"/>
      <c r="MKY80" s="539"/>
      <c r="MKZ80" s="539"/>
      <c r="MLA80" s="539"/>
      <c r="MLB80" s="539"/>
      <c r="MLC80" s="539"/>
      <c r="MLD80" s="539"/>
      <c r="MLE80" s="539"/>
      <c r="MLF80" s="539"/>
      <c r="MLG80" s="539"/>
      <c r="MLH80" s="539"/>
      <c r="MLI80" s="539"/>
      <c r="MLJ80" s="539"/>
      <c r="MLK80" s="539"/>
      <c r="MLL80" s="539"/>
      <c r="MLM80" s="539"/>
      <c r="MLN80" s="539"/>
      <c r="MLO80" s="539"/>
      <c r="MLP80" s="539"/>
      <c r="MLQ80" s="539"/>
      <c r="MLR80" s="539"/>
      <c r="MLS80" s="539"/>
      <c r="MLT80" s="539"/>
      <c r="MLU80" s="539"/>
      <c r="MLV80" s="539"/>
      <c r="MLW80" s="539"/>
      <c r="MLX80" s="539"/>
      <c r="MLY80" s="539"/>
      <c r="MLZ80" s="539"/>
      <c r="MMA80" s="539"/>
      <c r="MMB80" s="539"/>
      <c r="MMC80" s="539"/>
      <c r="MMD80" s="539"/>
      <c r="MME80" s="539"/>
      <c r="MMF80" s="539"/>
      <c r="MMG80" s="539"/>
      <c r="MMH80" s="539"/>
      <c r="MMI80" s="539"/>
      <c r="MMJ80" s="539"/>
      <c r="MMK80" s="539"/>
      <c r="MML80" s="539"/>
      <c r="MMM80" s="539"/>
      <c r="MMN80" s="539"/>
      <c r="MMO80" s="539"/>
      <c r="MMP80" s="539"/>
      <c r="MMQ80" s="539"/>
      <c r="MMR80" s="539"/>
      <c r="MMS80" s="539"/>
      <c r="MMT80" s="539"/>
      <c r="MMU80" s="539"/>
      <c r="MMV80" s="539"/>
      <c r="MMW80" s="539"/>
      <c r="MMX80" s="539"/>
      <c r="MMY80" s="539"/>
      <c r="MMZ80" s="539"/>
      <c r="MNA80" s="539"/>
      <c r="MNB80" s="539"/>
      <c r="MNC80" s="539"/>
      <c r="MND80" s="539"/>
      <c r="MNE80" s="539"/>
      <c r="MNF80" s="539"/>
      <c r="MNG80" s="539"/>
      <c r="MNH80" s="539"/>
      <c r="MNI80" s="539"/>
      <c r="MNJ80" s="539"/>
      <c r="MNK80" s="539"/>
      <c r="MNL80" s="539"/>
      <c r="MNM80" s="539"/>
      <c r="MNN80" s="539"/>
      <c r="MNO80" s="539"/>
      <c r="MNP80" s="539"/>
      <c r="MNQ80" s="539"/>
      <c r="MNR80" s="539"/>
      <c r="MNS80" s="539"/>
      <c r="MNT80" s="539"/>
      <c r="MNU80" s="539"/>
      <c r="MNV80" s="539"/>
      <c r="MNW80" s="539"/>
      <c r="MNX80" s="539"/>
      <c r="MNY80" s="539"/>
      <c r="MNZ80" s="539"/>
      <c r="MOA80" s="539"/>
      <c r="MOB80" s="539"/>
      <c r="MOC80" s="539"/>
      <c r="MOD80" s="539"/>
      <c r="MOE80" s="539"/>
      <c r="MOF80" s="539"/>
      <c r="MOG80" s="539"/>
      <c r="MOH80" s="539"/>
      <c r="MOI80" s="539"/>
      <c r="MOJ80" s="539"/>
      <c r="MOK80" s="539"/>
      <c r="MOL80" s="539"/>
      <c r="MOM80" s="539"/>
      <c r="MON80" s="539"/>
      <c r="MOO80" s="539"/>
      <c r="MOP80" s="539"/>
      <c r="MOQ80" s="539"/>
      <c r="MOR80" s="539"/>
      <c r="MOS80" s="539"/>
      <c r="MOT80" s="539"/>
      <c r="MOU80" s="539"/>
      <c r="MOV80" s="539"/>
      <c r="MOW80" s="539"/>
      <c r="MOX80" s="539"/>
      <c r="MOY80" s="539"/>
      <c r="MOZ80" s="539"/>
      <c r="MPA80" s="539"/>
      <c r="MPB80" s="539"/>
      <c r="MPC80" s="539"/>
      <c r="MPD80" s="539"/>
      <c r="MPE80" s="539"/>
      <c r="MPF80" s="539"/>
      <c r="MPG80" s="539"/>
      <c r="MPH80" s="539"/>
      <c r="MPI80" s="539"/>
      <c r="MPJ80" s="539"/>
      <c r="MPK80" s="539"/>
      <c r="MPL80" s="539"/>
      <c r="MPM80" s="539"/>
      <c r="MPN80" s="539"/>
      <c r="MPO80" s="539"/>
      <c r="MPP80" s="539"/>
      <c r="MPQ80" s="539"/>
      <c r="MPR80" s="539"/>
      <c r="MPS80" s="539"/>
      <c r="MPT80" s="539"/>
      <c r="MPU80" s="539"/>
      <c r="MPV80" s="539"/>
      <c r="MPW80" s="539"/>
      <c r="MPX80" s="539"/>
      <c r="MPY80" s="539"/>
      <c r="MPZ80" s="539"/>
      <c r="MQA80" s="539"/>
      <c r="MQB80" s="539"/>
      <c r="MQC80" s="539"/>
      <c r="MQD80" s="539"/>
      <c r="MQE80" s="539"/>
      <c r="MQF80" s="539"/>
      <c r="MQG80" s="539"/>
      <c r="MQH80" s="539"/>
      <c r="MQI80" s="539"/>
      <c r="MQJ80" s="539"/>
      <c r="MQK80" s="539"/>
      <c r="MQL80" s="539"/>
      <c r="MQM80" s="539"/>
      <c r="MQN80" s="539"/>
      <c r="MQO80" s="539"/>
      <c r="MQP80" s="539"/>
      <c r="MQQ80" s="539"/>
      <c r="MQR80" s="539"/>
      <c r="MQS80" s="539"/>
      <c r="MQT80" s="539"/>
      <c r="MQU80" s="539"/>
      <c r="MQV80" s="539"/>
      <c r="MQW80" s="539"/>
      <c r="MQX80" s="539"/>
      <c r="MQY80" s="539"/>
      <c r="MQZ80" s="539"/>
      <c r="MRA80" s="539"/>
      <c r="MRB80" s="539"/>
      <c r="MRC80" s="539"/>
      <c r="MRD80" s="539"/>
      <c r="MRE80" s="539"/>
      <c r="MRF80" s="539"/>
      <c r="MRG80" s="539"/>
      <c r="MRH80" s="539"/>
      <c r="MRI80" s="539"/>
      <c r="MRJ80" s="539"/>
      <c r="MRK80" s="539"/>
      <c r="MRL80" s="539"/>
      <c r="MRM80" s="539"/>
      <c r="MRN80" s="539"/>
      <c r="MRO80" s="539"/>
      <c r="MRP80" s="539"/>
      <c r="MRQ80" s="539"/>
      <c r="MRR80" s="539"/>
      <c r="MRS80" s="539"/>
      <c r="MRT80" s="539"/>
      <c r="MRU80" s="539"/>
      <c r="MRV80" s="539"/>
      <c r="MRW80" s="539"/>
      <c r="MRX80" s="539"/>
      <c r="MRY80" s="539"/>
      <c r="MRZ80" s="539"/>
      <c r="MSA80" s="539"/>
      <c r="MSB80" s="539"/>
      <c r="MSC80" s="539"/>
      <c r="MSD80" s="539"/>
      <c r="MSE80" s="539"/>
      <c r="MSF80" s="539"/>
      <c r="MSG80" s="539"/>
      <c r="MSH80" s="539"/>
      <c r="MSI80" s="539"/>
      <c r="MSJ80" s="539"/>
      <c r="MSK80" s="539"/>
      <c r="MSL80" s="539"/>
      <c r="MSM80" s="539"/>
      <c r="MSN80" s="539"/>
      <c r="MSO80" s="539"/>
      <c r="MSP80" s="539"/>
      <c r="MSQ80" s="539"/>
      <c r="MSR80" s="539"/>
      <c r="MSS80" s="539"/>
      <c r="MST80" s="539"/>
      <c r="MSU80" s="539"/>
      <c r="MSV80" s="539"/>
      <c r="MSW80" s="539"/>
      <c r="MSX80" s="539"/>
      <c r="MSY80" s="539"/>
      <c r="MSZ80" s="539"/>
      <c r="MTA80" s="539"/>
      <c r="MTB80" s="539"/>
      <c r="MTC80" s="539"/>
      <c r="MTD80" s="539"/>
      <c r="MTE80" s="539"/>
      <c r="MTF80" s="539"/>
      <c r="MTG80" s="539"/>
      <c r="MTH80" s="539"/>
      <c r="MTI80" s="539"/>
      <c r="MTJ80" s="539"/>
      <c r="MTK80" s="539"/>
      <c r="MTL80" s="539"/>
      <c r="MTM80" s="539"/>
      <c r="MTN80" s="539"/>
      <c r="MTO80" s="539"/>
      <c r="MTP80" s="539"/>
      <c r="MTQ80" s="539"/>
      <c r="MTR80" s="539"/>
      <c r="MTS80" s="539"/>
      <c r="MTT80" s="539"/>
      <c r="MTU80" s="539"/>
      <c r="MTV80" s="539"/>
      <c r="MTW80" s="539"/>
      <c r="MTX80" s="539"/>
      <c r="MTY80" s="539"/>
      <c r="MTZ80" s="539"/>
      <c r="MUA80" s="539"/>
      <c r="MUB80" s="539"/>
      <c r="MUC80" s="539"/>
      <c r="MUD80" s="539"/>
      <c r="MUE80" s="539"/>
      <c r="MUF80" s="539"/>
      <c r="MUG80" s="539"/>
      <c r="MUH80" s="539"/>
      <c r="MUI80" s="539"/>
      <c r="MUJ80" s="539"/>
      <c r="MUK80" s="539"/>
      <c r="MUL80" s="539"/>
      <c r="MUM80" s="539"/>
      <c r="MUN80" s="539"/>
      <c r="MUO80" s="539"/>
      <c r="MUP80" s="539"/>
      <c r="MUQ80" s="539"/>
      <c r="MUR80" s="539"/>
      <c r="MUS80" s="539"/>
      <c r="MUT80" s="539"/>
      <c r="MUU80" s="539"/>
      <c r="MUV80" s="539"/>
      <c r="MUW80" s="539"/>
      <c r="MUX80" s="539"/>
      <c r="MUY80" s="539"/>
      <c r="MUZ80" s="539"/>
      <c r="MVA80" s="539"/>
      <c r="MVB80" s="539"/>
      <c r="MVC80" s="539"/>
      <c r="MVD80" s="539"/>
      <c r="MVE80" s="539"/>
      <c r="MVF80" s="539"/>
      <c r="MVG80" s="539"/>
      <c r="MVH80" s="539"/>
      <c r="MVI80" s="539"/>
      <c r="MVJ80" s="539"/>
      <c r="MVK80" s="539"/>
      <c r="MVL80" s="539"/>
      <c r="MVM80" s="539"/>
      <c r="MVN80" s="539"/>
      <c r="MVO80" s="539"/>
      <c r="MVP80" s="539"/>
      <c r="MVQ80" s="539"/>
      <c r="MVR80" s="539"/>
      <c r="MVS80" s="539"/>
      <c r="MVT80" s="539"/>
      <c r="MVU80" s="539"/>
      <c r="MVV80" s="539"/>
      <c r="MVW80" s="539"/>
      <c r="MVX80" s="539"/>
      <c r="MVY80" s="539"/>
      <c r="MVZ80" s="539"/>
      <c r="MWA80" s="539"/>
      <c r="MWB80" s="539"/>
      <c r="MWC80" s="539"/>
      <c r="MWD80" s="539"/>
      <c r="MWE80" s="539"/>
      <c r="MWF80" s="539"/>
      <c r="MWG80" s="539"/>
      <c r="MWH80" s="539"/>
      <c r="MWI80" s="539"/>
      <c r="MWJ80" s="539"/>
      <c r="MWK80" s="539"/>
      <c r="MWL80" s="539"/>
      <c r="MWM80" s="539"/>
      <c r="MWN80" s="539"/>
      <c r="MWO80" s="539"/>
      <c r="MWP80" s="539"/>
      <c r="MWQ80" s="539"/>
      <c r="MWR80" s="539"/>
      <c r="MWS80" s="539"/>
      <c r="MWT80" s="539"/>
      <c r="MWU80" s="539"/>
      <c r="MWV80" s="539"/>
      <c r="MWW80" s="539"/>
      <c r="MWX80" s="539"/>
      <c r="MWY80" s="539"/>
      <c r="MWZ80" s="539"/>
      <c r="MXA80" s="539"/>
      <c r="MXB80" s="539"/>
      <c r="MXC80" s="539"/>
      <c r="MXD80" s="539"/>
      <c r="MXE80" s="539"/>
      <c r="MXF80" s="539"/>
      <c r="MXG80" s="539"/>
      <c r="MXH80" s="539"/>
      <c r="MXI80" s="539"/>
      <c r="MXJ80" s="539"/>
      <c r="MXK80" s="539"/>
      <c r="MXL80" s="539"/>
      <c r="MXM80" s="539"/>
      <c r="MXN80" s="539"/>
      <c r="MXO80" s="539"/>
      <c r="MXP80" s="539"/>
      <c r="MXQ80" s="539"/>
      <c r="MXR80" s="539"/>
      <c r="MXS80" s="539"/>
      <c r="MXT80" s="539"/>
      <c r="MXU80" s="539"/>
      <c r="MXV80" s="539"/>
      <c r="MXW80" s="539"/>
      <c r="MXX80" s="539"/>
      <c r="MXY80" s="539"/>
      <c r="MXZ80" s="539"/>
      <c r="MYA80" s="539"/>
      <c r="MYB80" s="539"/>
      <c r="MYC80" s="539"/>
      <c r="MYD80" s="539"/>
      <c r="MYE80" s="539"/>
      <c r="MYF80" s="539"/>
      <c r="MYG80" s="539"/>
      <c r="MYH80" s="539"/>
      <c r="MYI80" s="539"/>
      <c r="MYJ80" s="539"/>
      <c r="MYK80" s="539"/>
      <c r="MYL80" s="539"/>
      <c r="MYM80" s="539"/>
      <c r="MYN80" s="539"/>
      <c r="MYO80" s="539"/>
      <c r="MYP80" s="539"/>
      <c r="MYQ80" s="539"/>
      <c r="MYR80" s="539"/>
      <c r="MYS80" s="539"/>
      <c r="MYT80" s="539"/>
      <c r="MYU80" s="539"/>
      <c r="MYV80" s="539"/>
      <c r="MYW80" s="539"/>
      <c r="MYX80" s="539"/>
      <c r="MYY80" s="539"/>
      <c r="MYZ80" s="539"/>
      <c r="MZA80" s="539"/>
      <c r="MZB80" s="539"/>
      <c r="MZC80" s="539"/>
      <c r="MZD80" s="539"/>
      <c r="MZE80" s="539"/>
      <c r="MZF80" s="539"/>
      <c r="MZG80" s="539"/>
      <c r="MZH80" s="539"/>
      <c r="MZI80" s="539"/>
      <c r="MZJ80" s="539"/>
      <c r="MZK80" s="539"/>
      <c r="MZL80" s="539"/>
      <c r="MZM80" s="539"/>
      <c r="MZN80" s="539"/>
      <c r="MZO80" s="539"/>
      <c r="MZP80" s="539"/>
      <c r="MZQ80" s="539"/>
      <c r="MZR80" s="539"/>
      <c r="MZS80" s="539"/>
      <c r="MZT80" s="539"/>
      <c r="MZU80" s="539"/>
      <c r="MZV80" s="539"/>
      <c r="MZW80" s="539"/>
      <c r="MZX80" s="539"/>
      <c r="MZY80" s="539"/>
      <c r="MZZ80" s="539"/>
      <c r="NAA80" s="539"/>
      <c r="NAB80" s="539"/>
      <c r="NAC80" s="539"/>
      <c r="NAD80" s="539"/>
      <c r="NAE80" s="539"/>
      <c r="NAF80" s="539"/>
      <c r="NAG80" s="539"/>
      <c r="NAH80" s="539"/>
      <c r="NAI80" s="539"/>
      <c r="NAJ80" s="539"/>
      <c r="NAK80" s="539"/>
      <c r="NAL80" s="539"/>
      <c r="NAM80" s="539"/>
      <c r="NAN80" s="539"/>
      <c r="NAO80" s="539"/>
      <c r="NAP80" s="539"/>
      <c r="NAQ80" s="539"/>
      <c r="NAR80" s="539"/>
      <c r="NAS80" s="539"/>
      <c r="NAT80" s="539"/>
      <c r="NAU80" s="539"/>
      <c r="NAV80" s="539"/>
      <c r="NAW80" s="539"/>
      <c r="NAX80" s="539"/>
      <c r="NAY80" s="539"/>
      <c r="NAZ80" s="539"/>
      <c r="NBA80" s="539"/>
      <c r="NBB80" s="539"/>
      <c r="NBC80" s="539"/>
      <c r="NBD80" s="539"/>
      <c r="NBE80" s="539"/>
      <c r="NBF80" s="539"/>
      <c r="NBG80" s="539"/>
      <c r="NBH80" s="539"/>
      <c r="NBI80" s="539"/>
      <c r="NBJ80" s="539"/>
      <c r="NBK80" s="539"/>
      <c r="NBL80" s="539"/>
      <c r="NBM80" s="539"/>
      <c r="NBN80" s="539"/>
      <c r="NBO80" s="539"/>
      <c r="NBP80" s="539"/>
      <c r="NBQ80" s="539"/>
      <c r="NBR80" s="539"/>
      <c r="NBS80" s="539"/>
      <c r="NBT80" s="539"/>
      <c r="NBU80" s="539"/>
      <c r="NBV80" s="539"/>
      <c r="NBW80" s="539"/>
      <c r="NBX80" s="539"/>
      <c r="NBY80" s="539"/>
      <c r="NBZ80" s="539"/>
      <c r="NCA80" s="539"/>
      <c r="NCB80" s="539"/>
      <c r="NCC80" s="539"/>
      <c r="NCD80" s="539"/>
      <c r="NCE80" s="539"/>
      <c r="NCF80" s="539"/>
      <c r="NCG80" s="539"/>
      <c r="NCH80" s="539"/>
      <c r="NCI80" s="539"/>
      <c r="NCJ80" s="539"/>
      <c r="NCK80" s="539"/>
      <c r="NCL80" s="539"/>
      <c r="NCM80" s="539"/>
      <c r="NCN80" s="539"/>
      <c r="NCO80" s="539"/>
      <c r="NCP80" s="539"/>
      <c r="NCQ80" s="539"/>
      <c r="NCR80" s="539"/>
      <c r="NCS80" s="539"/>
      <c r="NCT80" s="539"/>
      <c r="NCU80" s="539"/>
      <c r="NCV80" s="539"/>
      <c r="NCW80" s="539"/>
      <c r="NCX80" s="539"/>
      <c r="NCY80" s="539"/>
      <c r="NCZ80" s="539"/>
      <c r="NDA80" s="539"/>
      <c r="NDB80" s="539"/>
      <c r="NDC80" s="539"/>
      <c r="NDD80" s="539"/>
      <c r="NDE80" s="539"/>
      <c r="NDF80" s="539"/>
      <c r="NDG80" s="539"/>
      <c r="NDH80" s="539"/>
      <c r="NDI80" s="539"/>
      <c r="NDJ80" s="539"/>
      <c r="NDK80" s="539"/>
      <c r="NDL80" s="539"/>
      <c r="NDM80" s="539"/>
      <c r="NDN80" s="539"/>
      <c r="NDO80" s="539"/>
      <c r="NDP80" s="539"/>
      <c r="NDQ80" s="539"/>
      <c r="NDR80" s="539"/>
      <c r="NDS80" s="539"/>
      <c r="NDT80" s="539"/>
      <c r="NDU80" s="539"/>
      <c r="NDV80" s="539"/>
      <c r="NDW80" s="539"/>
      <c r="NDX80" s="539"/>
      <c r="NDY80" s="539"/>
      <c r="NDZ80" s="539"/>
      <c r="NEA80" s="539"/>
      <c r="NEB80" s="539"/>
      <c r="NEC80" s="539"/>
      <c r="NED80" s="539"/>
      <c r="NEE80" s="539"/>
      <c r="NEF80" s="539"/>
      <c r="NEG80" s="539"/>
      <c r="NEH80" s="539"/>
      <c r="NEI80" s="539"/>
      <c r="NEJ80" s="539"/>
      <c r="NEK80" s="539"/>
      <c r="NEL80" s="539"/>
      <c r="NEM80" s="539"/>
      <c r="NEN80" s="539"/>
      <c r="NEO80" s="539"/>
      <c r="NEP80" s="539"/>
      <c r="NEQ80" s="539"/>
      <c r="NER80" s="539"/>
      <c r="NES80" s="539"/>
      <c r="NET80" s="539"/>
      <c r="NEU80" s="539"/>
      <c r="NEV80" s="539"/>
      <c r="NEW80" s="539"/>
      <c r="NEX80" s="539"/>
      <c r="NEY80" s="539"/>
      <c r="NEZ80" s="539"/>
      <c r="NFA80" s="539"/>
      <c r="NFB80" s="539"/>
      <c r="NFC80" s="539"/>
      <c r="NFD80" s="539"/>
      <c r="NFE80" s="539"/>
      <c r="NFF80" s="539"/>
      <c r="NFG80" s="539"/>
      <c r="NFH80" s="539"/>
      <c r="NFI80" s="539"/>
      <c r="NFJ80" s="539"/>
      <c r="NFK80" s="539"/>
      <c r="NFL80" s="539"/>
      <c r="NFM80" s="539"/>
      <c r="NFN80" s="539"/>
      <c r="NFO80" s="539"/>
      <c r="NFP80" s="539"/>
      <c r="NFQ80" s="539"/>
      <c r="NFR80" s="539"/>
      <c r="NFS80" s="539"/>
      <c r="NFT80" s="539"/>
      <c r="NFU80" s="539"/>
      <c r="NFV80" s="539"/>
      <c r="NFW80" s="539"/>
      <c r="NFX80" s="539"/>
      <c r="NFY80" s="539"/>
      <c r="NFZ80" s="539"/>
      <c r="NGA80" s="539"/>
      <c r="NGB80" s="539"/>
      <c r="NGC80" s="539"/>
      <c r="NGD80" s="539"/>
      <c r="NGE80" s="539"/>
      <c r="NGF80" s="539"/>
      <c r="NGG80" s="539"/>
      <c r="NGH80" s="539"/>
      <c r="NGI80" s="539"/>
      <c r="NGJ80" s="539"/>
      <c r="NGK80" s="539"/>
      <c r="NGL80" s="539"/>
      <c r="NGM80" s="539"/>
      <c r="NGN80" s="539"/>
      <c r="NGO80" s="539"/>
      <c r="NGP80" s="539"/>
      <c r="NGQ80" s="539"/>
      <c r="NGR80" s="539"/>
      <c r="NGS80" s="539"/>
      <c r="NGT80" s="539"/>
      <c r="NGU80" s="539"/>
      <c r="NGV80" s="539"/>
      <c r="NGW80" s="539"/>
      <c r="NGX80" s="539"/>
      <c r="NGY80" s="539"/>
      <c r="NGZ80" s="539"/>
      <c r="NHA80" s="539"/>
      <c r="NHB80" s="539"/>
      <c r="NHC80" s="539"/>
      <c r="NHD80" s="539"/>
      <c r="NHE80" s="539"/>
      <c r="NHF80" s="539"/>
      <c r="NHG80" s="539"/>
      <c r="NHH80" s="539"/>
      <c r="NHI80" s="539"/>
      <c r="NHJ80" s="539"/>
      <c r="NHK80" s="539"/>
      <c r="NHL80" s="539"/>
      <c r="NHM80" s="539"/>
      <c r="NHN80" s="539"/>
      <c r="NHO80" s="539"/>
      <c r="NHP80" s="539"/>
      <c r="NHQ80" s="539"/>
      <c r="NHR80" s="539"/>
      <c r="NHS80" s="539"/>
      <c r="NHT80" s="539"/>
      <c r="NHU80" s="539"/>
      <c r="NHV80" s="539"/>
      <c r="NHW80" s="539"/>
      <c r="NHX80" s="539"/>
      <c r="NHY80" s="539"/>
      <c r="NHZ80" s="539"/>
      <c r="NIA80" s="539"/>
      <c r="NIB80" s="539"/>
      <c r="NIC80" s="539"/>
      <c r="NID80" s="539"/>
      <c r="NIE80" s="539"/>
      <c r="NIF80" s="539"/>
      <c r="NIG80" s="539"/>
      <c r="NIH80" s="539"/>
      <c r="NII80" s="539"/>
      <c r="NIJ80" s="539"/>
      <c r="NIK80" s="539"/>
      <c r="NIL80" s="539"/>
      <c r="NIM80" s="539"/>
      <c r="NIN80" s="539"/>
      <c r="NIO80" s="539"/>
      <c r="NIP80" s="539"/>
      <c r="NIQ80" s="539"/>
      <c r="NIR80" s="539"/>
      <c r="NIS80" s="539"/>
      <c r="NIT80" s="539"/>
      <c r="NIU80" s="539"/>
      <c r="NIV80" s="539"/>
      <c r="NIW80" s="539"/>
      <c r="NIX80" s="539"/>
      <c r="NIY80" s="539"/>
      <c r="NIZ80" s="539"/>
      <c r="NJA80" s="539"/>
      <c r="NJB80" s="539"/>
      <c r="NJC80" s="539"/>
      <c r="NJD80" s="539"/>
      <c r="NJE80" s="539"/>
      <c r="NJF80" s="539"/>
      <c r="NJG80" s="539"/>
      <c r="NJH80" s="539"/>
      <c r="NJI80" s="539"/>
      <c r="NJJ80" s="539"/>
      <c r="NJK80" s="539"/>
      <c r="NJL80" s="539"/>
      <c r="NJM80" s="539"/>
      <c r="NJN80" s="539"/>
      <c r="NJO80" s="539"/>
      <c r="NJP80" s="539"/>
      <c r="NJQ80" s="539"/>
      <c r="NJR80" s="539"/>
      <c r="NJS80" s="539"/>
      <c r="NJT80" s="539"/>
      <c r="NJU80" s="539"/>
      <c r="NJV80" s="539"/>
      <c r="NJW80" s="539"/>
      <c r="NJX80" s="539"/>
      <c r="NJY80" s="539"/>
      <c r="NJZ80" s="539"/>
      <c r="NKA80" s="539"/>
      <c r="NKB80" s="539"/>
      <c r="NKC80" s="539"/>
      <c r="NKD80" s="539"/>
      <c r="NKE80" s="539"/>
      <c r="NKF80" s="539"/>
      <c r="NKG80" s="539"/>
      <c r="NKH80" s="539"/>
      <c r="NKI80" s="539"/>
      <c r="NKJ80" s="539"/>
      <c r="NKK80" s="539"/>
      <c r="NKL80" s="539"/>
      <c r="NKM80" s="539"/>
      <c r="NKN80" s="539"/>
      <c r="NKO80" s="539"/>
      <c r="NKP80" s="539"/>
      <c r="NKQ80" s="539"/>
      <c r="NKR80" s="539"/>
      <c r="NKS80" s="539"/>
      <c r="NKT80" s="539"/>
      <c r="NKU80" s="539"/>
      <c r="NKV80" s="539"/>
      <c r="NKW80" s="539"/>
      <c r="NKX80" s="539"/>
      <c r="NKY80" s="539"/>
      <c r="NKZ80" s="539"/>
      <c r="NLA80" s="539"/>
      <c r="NLB80" s="539"/>
      <c r="NLC80" s="539"/>
      <c r="NLD80" s="539"/>
      <c r="NLE80" s="539"/>
      <c r="NLF80" s="539"/>
      <c r="NLG80" s="539"/>
      <c r="NLH80" s="539"/>
      <c r="NLI80" s="539"/>
      <c r="NLJ80" s="539"/>
      <c r="NLK80" s="539"/>
      <c r="NLL80" s="539"/>
      <c r="NLM80" s="539"/>
      <c r="NLN80" s="539"/>
      <c r="NLO80" s="539"/>
      <c r="NLP80" s="539"/>
      <c r="NLQ80" s="539"/>
      <c r="NLR80" s="539"/>
      <c r="NLS80" s="539"/>
      <c r="NLT80" s="539"/>
      <c r="NLU80" s="539"/>
      <c r="NLV80" s="539"/>
      <c r="NLW80" s="539"/>
      <c r="NLX80" s="539"/>
      <c r="NLY80" s="539"/>
      <c r="NLZ80" s="539"/>
      <c r="NMA80" s="539"/>
      <c r="NMB80" s="539"/>
      <c r="NMC80" s="539"/>
      <c r="NMD80" s="539"/>
      <c r="NME80" s="539"/>
      <c r="NMF80" s="539"/>
      <c r="NMG80" s="539"/>
      <c r="NMH80" s="539"/>
      <c r="NMI80" s="539"/>
      <c r="NMJ80" s="539"/>
      <c r="NMK80" s="539"/>
      <c r="NML80" s="539"/>
      <c r="NMM80" s="539"/>
      <c r="NMN80" s="539"/>
      <c r="NMO80" s="539"/>
      <c r="NMP80" s="539"/>
      <c r="NMQ80" s="539"/>
      <c r="NMR80" s="539"/>
      <c r="NMS80" s="539"/>
      <c r="NMT80" s="539"/>
      <c r="NMU80" s="539"/>
      <c r="NMV80" s="539"/>
      <c r="NMW80" s="539"/>
      <c r="NMX80" s="539"/>
      <c r="NMY80" s="539"/>
      <c r="NMZ80" s="539"/>
      <c r="NNA80" s="539"/>
      <c r="NNB80" s="539"/>
      <c r="NNC80" s="539"/>
      <c r="NND80" s="539"/>
      <c r="NNE80" s="539"/>
      <c r="NNF80" s="539"/>
      <c r="NNG80" s="539"/>
      <c r="NNH80" s="539"/>
      <c r="NNI80" s="539"/>
      <c r="NNJ80" s="539"/>
      <c r="NNK80" s="539"/>
      <c r="NNL80" s="539"/>
      <c r="NNM80" s="539"/>
      <c r="NNN80" s="539"/>
      <c r="NNO80" s="539"/>
      <c r="NNP80" s="539"/>
      <c r="NNQ80" s="539"/>
      <c r="NNR80" s="539"/>
      <c r="NNS80" s="539"/>
      <c r="NNT80" s="539"/>
      <c r="NNU80" s="539"/>
      <c r="NNV80" s="539"/>
      <c r="NNW80" s="539"/>
      <c r="NNX80" s="539"/>
      <c r="NNY80" s="539"/>
      <c r="NNZ80" s="539"/>
      <c r="NOA80" s="539"/>
      <c r="NOB80" s="539"/>
      <c r="NOC80" s="539"/>
      <c r="NOD80" s="539"/>
      <c r="NOE80" s="539"/>
      <c r="NOF80" s="539"/>
      <c r="NOG80" s="539"/>
      <c r="NOH80" s="539"/>
      <c r="NOI80" s="539"/>
      <c r="NOJ80" s="539"/>
      <c r="NOK80" s="539"/>
      <c r="NOL80" s="539"/>
      <c r="NOM80" s="539"/>
      <c r="NON80" s="539"/>
      <c r="NOO80" s="539"/>
      <c r="NOP80" s="539"/>
      <c r="NOQ80" s="539"/>
      <c r="NOR80" s="539"/>
      <c r="NOS80" s="539"/>
      <c r="NOT80" s="539"/>
      <c r="NOU80" s="539"/>
      <c r="NOV80" s="539"/>
      <c r="NOW80" s="539"/>
      <c r="NOX80" s="539"/>
      <c r="NOY80" s="539"/>
      <c r="NOZ80" s="539"/>
      <c r="NPA80" s="539"/>
      <c r="NPB80" s="539"/>
      <c r="NPC80" s="539"/>
      <c r="NPD80" s="539"/>
      <c r="NPE80" s="539"/>
      <c r="NPF80" s="539"/>
      <c r="NPG80" s="539"/>
      <c r="NPH80" s="539"/>
      <c r="NPI80" s="539"/>
      <c r="NPJ80" s="539"/>
      <c r="NPK80" s="539"/>
      <c r="NPL80" s="539"/>
      <c r="NPM80" s="539"/>
      <c r="NPN80" s="539"/>
      <c r="NPO80" s="539"/>
      <c r="NPP80" s="539"/>
      <c r="NPQ80" s="539"/>
      <c r="NPR80" s="539"/>
      <c r="NPS80" s="539"/>
      <c r="NPT80" s="539"/>
      <c r="NPU80" s="539"/>
      <c r="NPV80" s="539"/>
      <c r="NPW80" s="539"/>
      <c r="NPX80" s="539"/>
      <c r="NPY80" s="539"/>
      <c r="NPZ80" s="539"/>
      <c r="NQA80" s="539"/>
      <c r="NQB80" s="539"/>
      <c r="NQC80" s="539"/>
      <c r="NQD80" s="539"/>
      <c r="NQE80" s="539"/>
      <c r="NQF80" s="539"/>
      <c r="NQG80" s="539"/>
      <c r="NQH80" s="539"/>
      <c r="NQI80" s="539"/>
      <c r="NQJ80" s="539"/>
      <c r="NQK80" s="539"/>
      <c r="NQL80" s="539"/>
      <c r="NQM80" s="539"/>
      <c r="NQN80" s="539"/>
      <c r="NQO80" s="539"/>
      <c r="NQP80" s="539"/>
      <c r="NQQ80" s="539"/>
      <c r="NQR80" s="539"/>
      <c r="NQS80" s="539"/>
      <c r="NQT80" s="539"/>
      <c r="NQU80" s="539"/>
      <c r="NQV80" s="539"/>
      <c r="NQW80" s="539"/>
      <c r="NQX80" s="539"/>
      <c r="NQY80" s="539"/>
      <c r="NQZ80" s="539"/>
      <c r="NRA80" s="539"/>
      <c r="NRB80" s="539"/>
      <c r="NRC80" s="539"/>
      <c r="NRD80" s="539"/>
      <c r="NRE80" s="539"/>
      <c r="NRF80" s="539"/>
      <c r="NRG80" s="539"/>
      <c r="NRH80" s="539"/>
      <c r="NRI80" s="539"/>
      <c r="NRJ80" s="539"/>
      <c r="NRK80" s="539"/>
      <c r="NRL80" s="539"/>
      <c r="NRM80" s="539"/>
      <c r="NRN80" s="539"/>
      <c r="NRO80" s="539"/>
      <c r="NRP80" s="539"/>
      <c r="NRQ80" s="539"/>
      <c r="NRR80" s="539"/>
      <c r="NRS80" s="539"/>
      <c r="NRT80" s="539"/>
      <c r="NRU80" s="539"/>
      <c r="NRV80" s="539"/>
      <c r="NRW80" s="539"/>
      <c r="NRX80" s="539"/>
      <c r="NRY80" s="539"/>
      <c r="NRZ80" s="539"/>
      <c r="NSA80" s="539"/>
      <c r="NSB80" s="539"/>
      <c r="NSC80" s="539"/>
      <c r="NSD80" s="539"/>
      <c r="NSE80" s="539"/>
      <c r="NSF80" s="539"/>
      <c r="NSG80" s="539"/>
      <c r="NSH80" s="539"/>
      <c r="NSI80" s="539"/>
      <c r="NSJ80" s="539"/>
      <c r="NSK80" s="539"/>
      <c r="NSL80" s="539"/>
      <c r="NSM80" s="539"/>
      <c r="NSN80" s="539"/>
      <c r="NSO80" s="539"/>
      <c r="NSP80" s="539"/>
      <c r="NSQ80" s="539"/>
      <c r="NSR80" s="539"/>
      <c r="NSS80" s="539"/>
      <c r="NST80" s="539"/>
      <c r="NSU80" s="539"/>
      <c r="NSV80" s="539"/>
      <c r="NSW80" s="539"/>
      <c r="NSX80" s="539"/>
      <c r="NSY80" s="539"/>
      <c r="NSZ80" s="539"/>
      <c r="NTA80" s="539"/>
      <c r="NTB80" s="539"/>
      <c r="NTC80" s="539"/>
      <c r="NTD80" s="539"/>
      <c r="NTE80" s="539"/>
      <c r="NTF80" s="539"/>
      <c r="NTG80" s="539"/>
      <c r="NTH80" s="539"/>
      <c r="NTI80" s="539"/>
      <c r="NTJ80" s="539"/>
      <c r="NTK80" s="539"/>
      <c r="NTL80" s="539"/>
      <c r="NTM80" s="539"/>
      <c r="NTN80" s="539"/>
      <c r="NTO80" s="539"/>
      <c r="NTP80" s="539"/>
      <c r="NTQ80" s="539"/>
      <c r="NTR80" s="539"/>
      <c r="NTS80" s="539"/>
      <c r="NTT80" s="539"/>
      <c r="NTU80" s="539"/>
      <c r="NTV80" s="539"/>
      <c r="NTW80" s="539"/>
      <c r="NTX80" s="539"/>
      <c r="NTY80" s="539"/>
      <c r="NTZ80" s="539"/>
      <c r="NUA80" s="539"/>
      <c r="NUB80" s="539"/>
      <c r="NUC80" s="539"/>
      <c r="NUD80" s="539"/>
      <c r="NUE80" s="539"/>
      <c r="NUF80" s="539"/>
      <c r="NUG80" s="539"/>
      <c r="NUH80" s="539"/>
      <c r="NUI80" s="539"/>
      <c r="NUJ80" s="539"/>
      <c r="NUK80" s="539"/>
      <c r="NUL80" s="539"/>
      <c r="NUM80" s="539"/>
      <c r="NUN80" s="539"/>
      <c r="NUO80" s="539"/>
      <c r="NUP80" s="539"/>
      <c r="NUQ80" s="539"/>
      <c r="NUR80" s="539"/>
      <c r="NUS80" s="539"/>
      <c r="NUT80" s="539"/>
      <c r="NUU80" s="539"/>
      <c r="NUV80" s="539"/>
      <c r="NUW80" s="539"/>
      <c r="NUX80" s="539"/>
      <c r="NUY80" s="539"/>
      <c r="NUZ80" s="539"/>
      <c r="NVA80" s="539"/>
      <c r="NVB80" s="539"/>
      <c r="NVC80" s="539"/>
      <c r="NVD80" s="539"/>
      <c r="NVE80" s="539"/>
      <c r="NVF80" s="539"/>
      <c r="NVG80" s="539"/>
      <c r="NVH80" s="539"/>
      <c r="NVI80" s="539"/>
      <c r="NVJ80" s="539"/>
      <c r="NVK80" s="539"/>
      <c r="NVL80" s="539"/>
      <c r="NVM80" s="539"/>
      <c r="NVN80" s="539"/>
      <c r="NVO80" s="539"/>
      <c r="NVP80" s="539"/>
      <c r="NVQ80" s="539"/>
      <c r="NVR80" s="539"/>
      <c r="NVS80" s="539"/>
      <c r="NVT80" s="539"/>
      <c r="NVU80" s="539"/>
      <c r="NVV80" s="539"/>
      <c r="NVW80" s="539"/>
      <c r="NVX80" s="539"/>
      <c r="NVY80" s="539"/>
      <c r="NVZ80" s="539"/>
      <c r="NWA80" s="539"/>
      <c r="NWB80" s="539"/>
      <c r="NWC80" s="539"/>
      <c r="NWD80" s="539"/>
      <c r="NWE80" s="539"/>
      <c r="NWF80" s="539"/>
      <c r="NWG80" s="539"/>
      <c r="NWH80" s="539"/>
      <c r="NWI80" s="539"/>
      <c r="NWJ80" s="539"/>
      <c r="NWK80" s="539"/>
      <c r="NWL80" s="539"/>
      <c r="NWM80" s="539"/>
      <c r="NWN80" s="539"/>
      <c r="NWO80" s="539"/>
      <c r="NWP80" s="539"/>
      <c r="NWQ80" s="539"/>
      <c r="NWR80" s="539"/>
      <c r="NWS80" s="539"/>
      <c r="NWT80" s="539"/>
      <c r="NWU80" s="539"/>
      <c r="NWV80" s="539"/>
      <c r="NWW80" s="539"/>
      <c r="NWX80" s="539"/>
      <c r="NWY80" s="539"/>
      <c r="NWZ80" s="539"/>
      <c r="NXA80" s="539"/>
      <c r="NXB80" s="539"/>
      <c r="NXC80" s="539"/>
      <c r="NXD80" s="539"/>
      <c r="NXE80" s="539"/>
      <c r="NXF80" s="539"/>
      <c r="NXG80" s="539"/>
      <c r="NXH80" s="539"/>
      <c r="NXI80" s="539"/>
      <c r="NXJ80" s="539"/>
      <c r="NXK80" s="539"/>
      <c r="NXL80" s="539"/>
      <c r="NXM80" s="539"/>
      <c r="NXN80" s="539"/>
      <c r="NXO80" s="539"/>
      <c r="NXP80" s="539"/>
      <c r="NXQ80" s="539"/>
      <c r="NXR80" s="539"/>
      <c r="NXS80" s="539"/>
      <c r="NXT80" s="539"/>
      <c r="NXU80" s="539"/>
      <c r="NXV80" s="539"/>
      <c r="NXW80" s="539"/>
      <c r="NXX80" s="539"/>
      <c r="NXY80" s="539"/>
      <c r="NXZ80" s="539"/>
      <c r="NYA80" s="539"/>
      <c r="NYB80" s="539"/>
      <c r="NYC80" s="539"/>
      <c r="NYD80" s="539"/>
      <c r="NYE80" s="539"/>
      <c r="NYF80" s="539"/>
      <c r="NYG80" s="539"/>
      <c r="NYH80" s="539"/>
      <c r="NYI80" s="539"/>
      <c r="NYJ80" s="539"/>
      <c r="NYK80" s="539"/>
      <c r="NYL80" s="539"/>
      <c r="NYM80" s="539"/>
      <c r="NYN80" s="539"/>
      <c r="NYO80" s="539"/>
      <c r="NYP80" s="539"/>
      <c r="NYQ80" s="539"/>
      <c r="NYR80" s="539"/>
      <c r="NYS80" s="539"/>
      <c r="NYT80" s="539"/>
      <c r="NYU80" s="539"/>
      <c r="NYV80" s="539"/>
      <c r="NYW80" s="539"/>
      <c r="NYX80" s="539"/>
      <c r="NYY80" s="539"/>
      <c r="NYZ80" s="539"/>
      <c r="NZA80" s="539"/>
      <c r="NZB80" s="539"/>
      <c r="NZC80" s="539"/>
      <c r="NZD80" s="539"/>
      <c r="NZE80" s="539"/>
      <c r="NZF80" s="539"/>
      <c r="NZG80" s="539"/>
      <c r="NZH80" s="539"/>
      <c r="NZI80" s="539"/>
      <c r="NZJ80" s="539"/>
      <c r="NZK80" s="539"/>
      <c r="NZL80" s="539"/>
      <c r="NZM80" s="539"/>
      <c r="NZN80" s="539"/>
      <c r="NZO80" s="539"/>
      <c r="NZP80" s="539"/>
      <c r="NZQ80" s="539"/>
      <c r="NZR80" s="539"/>
      <c r="NZS80" s="539"/>
      <c r="NZT80" s="539"/>
      <c r="NZU80" s="539"/>
      <c r="NZV80" s="539"/>
      <c r="NZW80" s="539"/>
      <c r="NZX80" s="539"/>
      <c r="NZY80" s="539"/>
      <c r="NZZ80" s="539"/>
      <c r="OAA80" s="539"/>
      <c r="OAB80" s="539"/>
      <c r="OAC80" s="539"/>
      <c r="OAD80" s="539"/>
      <c r="OAE80" s="539"/>
      <c r="OAF80" s="539"/>
      <c r="OAG80" s="539"/>
      <c r="OAH80" s="539"/>
      <c r="OAI80" s="539"/>
      <c r="OAJ80" s="539"/>
      <c r="OAK80" s="539"/>
      <c r="OAL80" s="539"/>
      <c r="OAM80" s="539"/>
      <c r="OAN80" s="539"/>
      <c r="OAO80" s="539"/>
      <c r="OAP80" s="539"/>
      <c r="OAQ80" s="539"/>
      <c r="OAR80" s="539"/>
      <c r="OAS80" s="539"/>
      <c r="OAT80" s="539"/>
      <c r="OAU80" s="539"/>
      <c r="OAV80" s="539"/>
      <c r="OAW80" s="539"/>
      <c r="OAX80" s="539"/>
      <c r="OAY80" s="539"/>
      <c r="OAZ80" s="539"/>
      <c r="OBA80" s="539"/>
      <c r="OBB80" s="539"/>
      <c r="OBC80" s="539"/>
      <c r="OBD80" s="539"/>
      <c r="OBE80" s="539"/>
      <c r="OBF80" s="539"/>
      <c r="OBG80" s="539"/>
      <c r="OBH80" s="539"/>
      <c r="OBI80" s="539"/>
      <c r="OBJ80" s="539"/>
      <c r="OBK80" s="539"/>
      <c r="OBL80" s="539"/>
      <c r="OBM80" s="539"/>
      <c r="OBN80" s="539"/>
      <c r="OBO80" s="539"/>
      <c r="OBP80" s="539"/>
      <c r="OBQ80" s="539"/>
      <c r="OBR80" s="539"/>
      <c r="OBS80" s="539"/>
      <c r="OBT80" s="539"/>
      <c r="OBU80" s="539"/>
      <c r="OBV80" s="539"/>
      <c r="OBW80" s="539"/>
      <c r="OBX80" s="539"/>
      <c r="OBY80" s="539"/>
      <c r="OBZ80" s="539"/>
      <c r="OCA80" s="539"/>
      <c r="OCB80" s="539"/>
      <c r="OCC80" s="539"/>
      <c r="OCD80" s="539"/>
      <c r="OCE80" s="539"/>
      <c r="OCF80" s="539"/>
      <c r="OCG80" s="539"/>
      <c r="OCH80" s="539"/>
      <c r="OCI80" s="539"/>
      <c r="OCJ80" s="539"/>
      <c r="OCK80" s="539"/>
      <c r="OCL80" s="539"/>
      <c r="OCM80" s="539"/>
      <c r="OCN80" s="539"/>
      <c r="OCO80" s="539"/>
      <c r="OCP80" s="539"/>
      <c r="OCQ80" s="539"/>
      <c r="OCR80" s="539"/>
      <c r="OCS80" s="539"/>
      <c r="OCT80" s="539"/>
      <c r="OCU80" s="539"/>
      <c r="OCV80" s="539"/>
      <c r="OCW80" s="539"/>
      <c r="OCX80" s="539"/>
      <c r="OCY80" s="539"/>
      <c r="OCZ80" s="539"/>
      <c r="ODA80" s="539"/>
      <c r="ODB80" s="539"/>
      <c r="ODC80" s="539"/>
      <c r="ODD80" s="539"/>
      <c r="ODE80" s="539"/>
      <c r="ODF80" s="539"/>
      <c r="ODG80" s="539"/>
      <c r="ODH80" s="539"/>
      <c r="ODI80" s="539"/>
      <c r="ODJ80" s="539"/>
      <c r="ODK80" s="539"/>
      <c r="ODL80" s="539"/>
      <c r="ODM80" s="539"/>
      <c r="ODN80" s="539"/>
      <c r="ODO80" s="539"/>
      <c r="ODP80" s="539"/>
      <c r="ODQ80" s="539"/>
      <c r="ODR80" s="539"/>
      <c r="ODS80" s="539"/>
      <c r="ODT80" s="539"/>
      <c r="ODU80" s="539"/>
      <c r="ODV80" s="539"/>
      <c r="ODW80" s="539"/>
      <c r="ODX80" s="539"/>
      <c r="ODY80" s="539"/>
      <c r="ODZ80" s="539"/>
      <c r="OEA80" s="539"/>
      <c r="OEB80" s="539"/>
      <c r="OEC80" s="539"/>
      <c r="OED80" s="539"/>
      <c r="OEE80" s="539"/>
      <c r="OEF80" s="539"/>
      <c r="OEG80" s="539"/>
      <c r="OEH80" s="539"/>
      <c r="OEI80" s="539"/>
      <c r="OEJ80" s="539"/>
      <c r="OEK80" s="539"/>
      <c r="OEL80" s="539"/>
      <c r="OEM80" s="539"/>
      <c r="OEN80" s="539"/>
      <c r="OEO80" s="539"/>
      <c r="OEP80" s="539"/>
      <c r="OEQ80" s="539"/>
      <c r="OER80" s="539"/>
      <c r="OES80" s="539"/>
      <c r="OET80" s="539"/>
      <c r="OEU80" s="539"/>
      <c r="OEV80" s="539"/>
      <c r="OEW80" s="539"/>
      <c r="OEX80" s="539"/>
      <c r="OEY80" s="539"/>
      <c r="OEZ80" s="539"/>
      <c r="OFA80" s="539"/>
      <c r="OFB80" s="539"/>
      <c r="OFC80" s="539"/>
      <c r="OFD80" s="539"/>
      <c r="OFE80" s="539"/>
      <c r="OFF80" s="539"/>
      <c r="OFG80" s="539"/>
      <c r="OFH80" s="539"/>
      <c r="OFI80" s="539"/>
      <c r="OFJ80" s="539"/>
      <c r="OFK80" s="539"/>
      <c r="OFL80" s="539"/>
      <c r="OFM80" s="539"/>
      <c r="OFN80" s="539"/>
      <c r="OFO80" s="539"/>
      <c r="OFP80" s="539"/>
      <c r="OFQ80" s="539"/>
      <c r="OFR80" s="539"/>
      <c r="OFS80" s="539"/>
      <c r="OFT80" s="539"/>
      <c r="OFU80" s="539"/>
      <c r="OFV80" s="539"/>
      <c r="OFW80" s="539"/>
      <c r="OFX80" s="539"/>
      <c r="OFY80" s="539"/>
      <c r="OFZ80" s="539"/>
      <c r="OGA80" s="539"/>
      <c r="OGB80" s="539"/>
      <c r="OGC80" s="539"/>
      <c r="OGD80" s="539"/>
      <c r="OGE80" s="539"/>
      <c r="OGF80" s="539"/>
      <c r="OGG80" s="539"/>
      <c r="OGH80" s="539"/>
      <c r="OGI80" s="539"/>
      <c r="OGJ80" s="539"/>
      <c r="OGK80" s="539"/>
      <c r="OGL80" s="539"/>
      <c r="OGM80" s="539"/>
      <c r="OGN80" s="539"/>
      <c r="OGO80" s="539"/>
      <c r="OGP80" s="539"/>
      <c r="OGQ80" s="539"/>
      <c r="OGR80" s="539"/>
      <c r="OGS80" s="539"/>
      <c r="OGT80" s="539"/>
      <c r="OGU80" s="539"/>
      <c r="OGV80" s="539"/>
      <c r="OGW80" s="539"/>
      <c r="OGX80" s="539"/>
      <c r="OGY80" s="539"/>
      <c r="OGZ80" s="539"/>
      <c r="OHA80" s="539"/>
      <c r="OHB80" s="539"/>
      <c r="OHC80" s="539"/>
      <c r="OHD80" s="539"/>
      <c r="OHE80" s="539"/>
      <c r="OHF80" s="539"/>
      <c r="OHG80" s="539"/>
      <c r="OHH80" s="539"/>
      <c r="OHI80" s="539"/>
      <c r="OHJ80" s="539"/>
      <c r="OHK80" s="539"/>
      <c r="OHL80" s="539"/>
      <c r="OHM80" s="539"/>
      <c r="OHN80" s="539"/>
      <c r="OHO80" s="539"/>
      <c r="OHP80" s="539"/>
      <c r="OHQ80" s="539"/>
      <c r="OHR80" s="539"/>
      <c r="OHS80" s="539"/>
      <c r="OHT80" s="539"/>
      <c r="OHU80" s="539"/>
      <c r="OHV80" s="539"/>
      <c r="OHW80" s="539"/>
      <c r="OHX80" s="539"/>
      <c r="OHY80" s="539"/>
      <c r="OHZ80" s="539"/>
      <c r="OIA80" s="539"/>
      <c r="OIB80" s="539"/>
      <c r="OIC80" s="539"/>
      <c r="OID80" s="539"/>
      <c r="OIE80" s="539"/>
      <c r="OIF80" s="539"/>
      <c r="OIG80" s="539"/>
      <c r="OIH80" s="539"/>
      <c r="OII80" s="539"/>
      <c r="OIJ80" s="539"/>
      <c r="OIK80" s="539"/>
      <c r="OIL80" s="539"/>
      <c r="OIM80" s="539"/>
      <c r="OIN80" s="539"/>
      <c r="OIO80" s="539"/>
      <c r="OIP80" s="539"/>
      <c r="OIQ80" s="539"/>
      <c r="OIR80" s="539"/>
      <c r="OIS80" s="539"/>
      <c r="OIT80" s="539"/>
      <c r="OIU80" s="539"/>
      <c r="OIV80" s="539"/>
      <c r="OIW80" s="539"/>
      <c r="OIX80" s="539"/>
      <c r="OIY80" s="539"/>
      <c r="OIZ80" s="539"/>
      <c r="OJA80" s="539"/>
      <c r="OJB80" s="539"/>
      <c r="OJC80" s="539"/>
      <c r="OJD80" s="539"/>
      <c r="OJE80" s="539"/>
      <c r="OJF80" s="539"/>
      <c r="OJG80" s="539"/>
      <c r="OJH80" s="539"/>
      <c r="OJI80" s="539"/>
      <c r="OJJ80" s="539"/>
      <c r="OJK80" s="539"/>
      <c r="OJL80" s="539"/>
      <c r="OJM80" s="539"/>
      <c r="OJN80" s="539"/>
      <c r="OJO80" s="539"/>
      <c r="OJP80" s="539"/>
      <c r="OJQ80" s="539"/>
      <c r="OJR80" s="539"/>
      <c r="OJS80" s="539"/>
      <c r="OJT80" s="539"/>
      <c r="OJU80" s="539"/>
      <c r="OJV80" s="539"/>
      <c r="OJW80" s="539"/>
      <c r="OJX80" s="539"/>
      <c r="OJY80" s="539"/>
      <c r="OJZ80" s="539"/>
      <c r="OKA80" s="539"/>
      <c r="OKB80" s="539"/>
      <c r="OKC80" s="539"/>
      <c r="OKD80" s="539"/>
      <c r="OKE80" s="539"/>
      <c r="OKF80" s="539"/>
      <c r="OKG80" s="539"/>
      <c r="OKH80" s="539"/>
      <c r="OKI80" s="539"/>
      <c r="OKJ80" s="539"/>
      <c r="OKK80" s="539"/>
      <c r="OKL80" s="539"/>
      <c r="OKM80" s="539"/>
      <c r="OKN80" s="539"/>
      <c r="OKO80" s="539"/>
      <c r="OKP80" s="539"/>
      <c r="OKQ80" s="539"/>
      <c r="OKR80" s="539"/>
      <c r="OKS80" s="539"/>
      <c r="OKT80" s="539"/>
      <c r="OKU80" s="539"/>
      <c r="OKV80" s="539"/>
      <c r="OKW80" s="539"/>
      <c r="OKX80" s="539"/>
      <c r="OKY80" s="539"/>
      <c r="OKZ80" s="539"/>
      <c r="OLA80" s="539"/>
      <c r="OLB80" s="539"/>
      <c r="OLC80" s="539"/>
      <c r="OLD80" s="539"/>
      <c r="OLE80" s="539"/>
      <c r="OLF80" s="539"/>
      <c r="OLG80" s="539"/>
      <c r="OLH80" s="539"/>
      <c r="OLI80" s="539"/>
      <c r="OLJ80" s="539"/>
      <c r="OLK80" s="539"/>
      <c r="OLL80" s="539"/>
      <c r="OLM80" s="539"/>
      <c r="OLN80" s="539"/>
      <c r="OLO80" s="539"/>
      <c r="OLP80" s="539"/>
      <c r="OLQ80" s="539"/>
      <c r="OLR80" s="539"/>
      <c r="OLS80" s="539"/>
      <c r="OLT80" s="539"/>
      <c r="OLU80" s="539"/>
      <c r="OLV80" s="539"/>
      <c r="OLW80" s="539"/>
      <c r="OLX80" s="539"/>
      <c r="OLY80" s="539"/>
      <c r="OLZ80" s="539"/>
      <c r="OMA80" s="539"/>
      <c r="OMB80" s="539"/>
      <c r="OMC80" s="539"/>
      <c r="OMD80" s="539"/>
      <c r="OME80" s="539"/>
      <c r="OMF80" s="539"/>
      <c r="OMG80" s="539"/>
      <c r="OMH80" s="539"/>
      <c r="OMI80" s="539"/>
      <c r="OMJ80" s="539"/>
      <c r="OMK80" s="539"/>
      <c r="OML80" s="539"/>
      <c r="OMM80" s="539"/>
      <c r="OMN80" s="539"/>
      <c r="OMO80" s="539"/>
      <c r="OMP80" s="539"/>
      <c r="OMQ80" s="539"/>
      <c r="OMR80" s="539"/>
      <c r="OMS80" s="539"/>
      <c r="OMT80" s="539"/>
      <c r="OMU80" s="539"/>
      <c r="OMV80" s="539"/>
      <c r="OMW80" s="539"/>
      <c r="OMX80" s="539"/>
      <c r="OMY80" s="539"/>
      <c r="OMZ80" s="539"/>
      <c r="ONA80" s="539"/>
      <c r="ONB80" s="539"/>
      <c r="ONC80" s="539"/>
      <c r="OND80" s="539"/>
      <c r="ONE80" s="539"/>
      <c r="ONF80" s="539"/>
      <c r="ONG80" s="539"/>
      <c r="ONH80" s="539"/>
      <c r="ONI80" s="539"/>
      <c r="ONJ80" s="539"/>
      <c r="ONK80" s="539"/>
      <c r="ONL80" s="539"/>
      <c r="ONM80" s="539"/>
      <c r="ONN80" s="539"/>
      <c r="ONO80" s="539"/>
      <c r="ONP80" s="539"/>
      <c r="ONQ80" s="539"/>
      <c r="ONR80" s="539"/>
      <c r="ONS80" s="539"/>
      <c r="ONT80" s="539"/>
      <c r="ONU80" s="539"/>
      <c r="ONV80" s="539"/>
      <c r="ONW80" s="539"/>
      <c r="ONX80" s="539"/>
      <c r="ONY80" s="539"/>
      <c r="ONZ80" s="539"/>
      <c r="OOA80" s="539"/>
      <c r="OOB80" s="539"/>
      <c r="OOC80" s="539"/>
      <c r="OOD80" s="539"/>
      <c r="OOE80" s="539"/>
      <c r="OOF80" s="539"/>
      <c r="OOG80" s="539"/>
      <c r="OOH80" s="539"/>
      <c r="OOI80" s="539"/>
      <c r="OOJ80" s="539"/>
      <c r="OOK80" s="539"/>
      <c r="OOL80" s="539"/>
      <c r="OOM80" s="539"/>
      <c r="OON80" s="539"/>
      <c r="OOO80" s="539"/>
      <c r="OOP80" s="539"/>
      <c r="OOQ80" s="539"/>
      <c r="OOR80" s="539"/>
      <c r="OOS80" s="539"/>
      <c r="OOT80" s="539"/>
      <c r="OOU80" s="539"/>
      <c r="OOV80" s="539"/>
      <c r="OOW80" s="539"/>
      <c r="OOX80" s="539"/>
      <c r="OOY80" s="539"/>
      <c r="OOZ80" s="539"/>
      <c r="OPA80" s="539"/>
      <c r="OPB80" s="539"/>
      <c r="OPC80" s="539"/>
      <c r="OPD80" s="539"/>
      <c r="OPE80" s="539"/>
      <c r="OPF80" s="539"/>
      <c r="OPG80" s="539"/>
      <c r="OPH80" s="539"/>
      <c r="OPI80" s="539"/>
      <c r="OPJ80" s="539"/>
      <c r="OPK80" s="539"/>
      <c r="OPL80" s="539"/>
      <c r="OPM80" s="539"/>
      <c r="OPN80" s="539"/>
      <c r="OPO80" s="539"/>
      <c r="OPP80" s="539"/>
      <c r="OPQ80" s="539"/>
      <c r="OPR80" s="539"/>
      <c r="OPS80" s="539"/>
      <c r="OPT80" s="539"/>
      <c r="OPU80" s="539"/>
      <c r="OPV80" s="539"/>
      <c r="OPW80" s="539"/>
      <c r="OPX80" s="539"/>
      <c r="OPY80" s="539"/>
      <c r="OPZ80" s="539"/>
      <c r="OQA80" s="539"/>
      <c r="OQB80" s="539"/>
      <c r="OQC80" s="539"/>
      <c r="OQD80" s="539"/>
      <c r="OQE80" s="539"/>
      <c r="OQF80" s="539"/>
      <c r="OQG80" s="539"/>
      <c r="OQH80" s="539"/>
      <c r="OQI80" s="539"/>
      <c r="OQJ80" s="539"/>
      <c r="OQK80" s="539"/>
      <c r="OQL80" s="539"/>
      <c r="OQM80" s="539"/>
      <c r="OQN80" s="539"/>
      <c r="OQO80" s="539"/>
      <c r="OQP80" s="539"/>
      <c r="OQQ80" s="539"/>
      <c r="OQR80" s="539"/>
      <c r="OQS80" s="539"/>
      <c r="OQT80" s="539"/>
      <c r="OQU80" s="539"/>
      <c r="OQV80" s="539"/>
      <c r="OQW80" s="539"/>
      <c r="OQX80" s="539"/>
      <c r="OQY80" s="539"/>
      <c r="OQZ80" s="539"/>
      <c r="ORA80" s="539"/>
      <c r="ORB80" s="539"/>
      <c r="ORC80" s="539"/>
      <c r="ORD80" s="539"/>
      <c r="ORE80" s="539"/>
      <c r="ORF80" s="539"/>
      <c r="ORG80" s="539"/>
      <c r="ORH80" s="539"/>
      <c r="ORI80" s="539"/>
      <c r="ORJ80" s="539"/>
      <c r="ORK80" s="539"/>
      <c r="ORL80" s="539"/>
      <c r="ORM80" s="539"/>
      <c r="ORN80" s="539"/>
      <c r="ORO80" s="539"/>
      <c r="ORP80" s="539"/>
      <c r="ORQ80" s="539"/>
      <c r="ORR80" s="539"/>
      <c r="ORS80" s="539"/>
      <c r="ORT80" s="539"/>
      <c r="ORU80" s="539"/>
      <c r="ORV80" s="539"/>
      <c r="ORW80" s="539"/>
      <c r="ORX80" s="539"/>
      <c r="ORY80" s="539"/>
      <c r="ORZ80" s="539"/>
      <c r="OSA80" s="539"/>
      <c r="OSB80" s="539"/>
      <c r="OSC80" s="539"/>
      <c r="OSD80" s="539"/>
      <c r="OSE80" s="539"/>
      <c r="OSF80" s="539"/>
      <c r="OSG80" s="539"/>
      <c r="OSH80" s="539"/>
      <c r="OSI80" s="539"/>
      <c r="OSJ80" s="539"/>
      <c r="OSK80" s="539"/>
      <c r="OSL80" s="539"/>
      <c r="OSM80" s="539"/>
      <c r="OSN80" s="539"/>
      <c r="OSO80" s="539"/>
      <c r="OSP80" s="539"/>
      <c r="OSQ80" s="539"/>
      <c r="OSR80" s="539"/>
      <c r="OSS80" s="539"/>
      <c r="OST80" s="539"/>
      <c r="OSU80" s="539"/>
      <c r="OSV80" s="539"/>
      <c r="OSW80" s="539"/>
      <c r="OSX80" s="539"/>
      <c r="OSY80" s="539"/>
      <c r="OSZ80" s="539"/>
      <c r="OTA80" s="539"/>
      <c r="OTB80" s="539"/>
      <c r="OTC80" s="539"/>
      <c r="OTD80" s="539"/>
      <c r="OTE80" s="539"/>
      <c r="OTF80" s="539"/>
      <c r="OTG80" s="539"/>
      <c r="OTH80" s="539"/>
      <c r="OTI80" s="539"/>
      <c r="OTJ80" s="539"/>
      <c r="OTK80" s="539"/>
      <c r="OTL80" s="539"/>
      <c r="OTM80" s="539"/>
      <c r="OTN80" s="539"/>
      <c r="OTO80" s="539"/>
      <c r="OTP80" s="539"/>
      <c r="OTQ80" s="539"/>
      <c r="OTR80" s="539"/>
      <c r="OTS80" s="539"/>
      <c r="OTT80" s="539"/>
      <c r="OTU80" s="539"/>
      <c r="OTV80" s="539"/>
      <c r="OTW80" s="539"/>
      <c r="OTX80" s="539"/>
      <c r="OTY80" s="539"/>
      <c r="OTZ80" s="539"/>
      <c r="OUA80" s="539"/>
      <c r="OUB80" s="539"/>
      <c r="OUC80" s="539"/>
      <c r="OUD80" s="539"/>
      <c r="OUE80" s="539"/>
      <c r="OUF80" s="539"/>
      <c r="OUG80" s="539"/>
      <c r="OUH80" s="539"/>
      <c r="OUI80" s="539"/>
      <c r="OUJ80" s="539"/>
      <c r="OUK80" s="539"/>
      <c r="OUL80" s="539"/>
      <c r="OUM80" s="539"/>
      <c r="OUN80" s="539"/>
      <c r="OUO80" s="539"/>
      <c r="OUP80" s="539"/>
      <c r="OUQ80" s="539"/>
      <c r="OUR80" s="539"/>
      <c r="OUS80" s="539"/>
      <c r="OUT80" s="539"/>
      <c r="OUU80" s="539"/>
      <c r="OUV80" s="539"/>
      <c r="OUW80" s="539"/>
      <c r="OUX80" s="539"/>
      <c r="OUY80" s="539"/>
      <c r="OUZ80" s="539"/>
      <c r="OVA80" s="539"/>
      <c r="OVB80" s="539"/>
      <c r="OVC80" s="539"/>
      <c r="OVD80" s="539"/>
      <c r="OVE80" s="539"/>
      <c r="OVF80" s="539"/>
      <c r="OVG80" s="539"/>
      <c r="OVH80" s="539"/>
      <c r="OVI80" s="539"/>
      <c r="OVJ80" s="539"/>
      <c r="OVK80" s="539"/>
      <c r="OVL80" s="539"/>
      <c r="OVM80" s="539"/>
      <c r="OVN80" s="539"/>
      <c r="OVO80" s="539"/>
      <c r="OVP80" s="539"/>
      <c r="OVQ80" s="539"/>
      <c r="OVR80" s="539"/>
      <c r="OVS80" s="539"/>
      <c r="OVT80" s="539"/>
      <c r="OVU80" s="539"/>
      <c r="OVV80" s="539"/>
      <c r="OVW80" s="539"/>
      <c r="OVX80" s="539"/>
      <c r="OVY80" s="539"/>
      <c r="OVZ80" s="539"/>
      <c r="OWA80" s="539"/>
      <c r="OWB80" s="539"/>
      <c r="OWC80" s="539"/>
      <c r="OWD80" s="539"/>
      <c r="OWE80" s="539"/>
      <c r="OWF80" s="539"/>
      <c r="OWG80" s="539"/>
      <c r="OWH80" s="539"/>
      <c r="OWI80" s="539"/>
      <c r="OWJ80" s="539"/>
      <c r="OWK80" s="539"/>
      <c r="OWL80" s="539"/>
      <c r="OWM80" s="539"/>
      <c r="OWN80" s="539"/>
      <c r="OWO80" s="539"/>
      <c r="OWP80" s="539"/>
      <c r="OWQ80" s="539"/>
      <c r="OWR80" s="539"/>
      <c r="OWS80" s="539"/>
      <c r="OWT80" s="539"/>
      <c r="OWU80" s="539"/>
      <c r="OWV80" s="539"/>
      <c r="OWW80" s="539"/>
      <c r="OWX80" s="539"/>
      <c r="OWY80" s="539"/>
      <c r="OWZ80" s="539"/>
      <c r="OXA80" s="539"/>
      <c r="OXB80" s="539"/>
      <c r="OXC80" s="539"/>
      <c r="OXD80" s="539"/>
      <c r="OXE80" s="539"/>
      <c r="OXF80" s="539"/>
      <c r="OXG80" s="539"/>
      <c r="OXH80" s="539"/>
      <c r="OXI80" s="539"/>
      <c r="OXJ80" s="539"/>
      <c r="OXK80" s="539"/>
      <c r="OXL80" s="539"/>
      <c r="OXM80" s="539"/>
      <c r="OXN80" s="539"/>
      <c r="OXO80" s="539"/>
      <c r="OXP80" s="539"/>
      <c r="OXQ80" s="539"/>
      <c r="OXR80" s="539"/>
      <c r="OXS80" s="539"/>
      <c r="OXT80" s="539"/>
      <c r="OXU80" s="539"/>
      <c r="OXV80" s="539"/>
      <c r="OXW80" s="539"/>
      <c r="OXX80" s="539"/>
      <c r="OXY80" s="539"/>
      <c r="OXZ80" s="539"/>
      <c r="OYA80" s="539"/>
      <c r="OYB80" s="539"/>
      <c r="OYC80" s="539"/>
      <c r="OYD80" s="539"/>
      <c r="OYE80" s="539"/>
      <c r="OYF80" s="539"/>
      <c r="OYG80" s="539"/>
      <c r="OYH80" s="539"/>
      <c r="OYI80" s="539"/>
      <c r="OYJ80" s="539"/>
      <c r="OYK80" s="539"/>
      <c r="OYL80" s="539"/>
      <c r="OYM80" s="539"/>
      <c r="OYN80" s="539"/>
      <c r="OYO80" s="539"/>
      <c r="OYP80" s="539"/>
      <c r="OYQ80" s="539"/>
      <c r="OYR80" s="539"/>
      <c r="OYS80" s="539"/>
      <c r="OYT80" s="539"/>
      <c r="OYU80" s="539"/>
      <c r="OYV80" s="539"/>
      <c r="OYW80" s="539"/>
      <c r="OYX80" s="539"/>
      <c r="OYY80" s="539"/>
      <c r="OYZ80" s="539"/>
      <c r="OZA80" s="539"/>
      <c r="OZB80" s="539"/>
      <c r="OZC80" s="539"/>
      <c r="OZD80" s="539"/>
      <c r="OZE80" s="539"/>
      <c r="OZF80" s="539"/>
      <c r="OZG80" s="539"/>
      <c r="OZH80" s="539"/>
      <c r="OZI80" s="539"/>
      <c r="OZJ80" s="539"/>
      <c r="OZK80" s="539"/>
      <c r="OZL80" s="539"/>
      <c r="OZM80" s="539"/>
      <c r="OZN80" s="539"/>
      <c r="OZO80" s="539"/>
      <c r="OZP80" s="539"/>
      <c r="OZQ80" s="539"/>
      <c r="OZR80" s="539"/>
      <c r="OZS80" s="539"/>
      <c r="OZT80" s="539"/>
      <c r="OZU80" s="539"/>
      <c r="OZV80" s="539"/>
      <c r="OZW80" s="539"/>
      <c r="OZX80" s="539"/>
      <c r="OZY80" s="539"/>
      <c r="OZZ80" s="539"/>
      <c r="PAA80" s="539"/>
      <c r="PAB80" s="539"/>
      <c r="PAC80" s="539"/>
      <c r="PAD80" s="539"/>
      <c r="PAE80" s="539"/>
      <c r="PAF80" s="539"/>
      <c r="PAG80" s="539"/>
      <c r="PAH80" s="539"/>
      <c r="PAI80" s="539"/>
      <c r="PAJ80" s="539"/>
      <c r="PAK80" s="539"/>
      <c r="PAL80" s="539"/>
      <c r="PAM80" s="539"/>
      <c r="PAN80" s="539"/>
      <c r="PAO80" s="539"/>
      <c r="PAP80" s="539"/>
      <c r="PAQ80" s="539"/>
      <c r="PAR80" s="539"/>
      <c r="PAS80" s="539"/>
      <c r="PAT80" s="539"/>
      <c r="PAU80" s="539"/>
      <c r="PAV80" s="539"/>
      <c r="PAW80" s="539"/>
      <c r="PAX80" s="539"/>
      <c r="PAY80" s="539"/>
      <c r="PAZ80" s="539"/>
      <c r="PBA80" s="539"/>
      <c r="PBB80" s="539"/>
      <c r="PBC80" s="539"/>
      <c r="PBD80" s="539"/>
      <c r="PBE80" s="539"/>
      <c r="PBF80" s="539"/>
      <c r="PBG80" s="539"/>
      <c r="PBH80" s="539"/>
      <c r="PBI80" s="539"/>
      <c r="PBJ80" s="539"/>
      <c r="PBK80" s="539"/>
      <c r="PBL80" s="539"/>
      <c r="PBM80" s="539"/>
      <c r="PBN80" s="539"/>
      <c r="PBO80" s="539"/>
      <c r="PBP80" s="539"/>
      <c r="PBQ80" s="539"/>
      <c r="PBR80" s="539"/>
      <c r="PBS80" s="539"/>
      <c r="PBT80" s="539"/>
      <c r="PBU80" s="539"/>
      <c r="PBV80" s="539"/>
      <c r="PBW80" s="539"/>
      <c r="PBX80" s="539"/>
      <c r="PBY80" s="539"/>
      <c r="PBZ80" s="539"/>
      <c r="PCA80" s="539"/>
      <c r="PCB80" s="539"/>
      <c r="PCC80" s="539"/>
      <c r="PCD80" s="539"/>
      <c r="PCE80" s="539"/>
      <c r="PCF80" s="539"/>
      <c r="PCG80" s="539"/>
      <c r="PCH80" s="539"/>
      <c r="PCI80" s="539"/>
      <c r="PCJ80" s="539"/>
      <c r="PCK80" s="539"/>
      <c r="PCL80" s="539"/>
      <c r="PCM80" s="539"/>
      <c r="PCN80" s="539"/>
      <c r="PCO80" s="539"/>
      <c r="PCP80" s="539"/>
      <c r="PCQ80" s="539"/>
      <c r="PCR80" s="539"/>
      <c r="PCS80" s="539"/>
      <c r="PCT80" s="539"/>
      <c r="PCU80" s="539"/>
      <c r="PCV80" s="539"/>
      <c r="PCW80" s="539"/>
      <c r="PCX80" s="539"/>
      <c r="PCY80" s="539"/>
      <c r="PCZ80" s="539"/>
      <c r="PDA80" s="539"/>
      <c r="PDB80" s="539"/>
      <c r="PDC80" s="539"/>
      <c r="PDD80" s="539"/>
      <c r="PDE80" s="539"/>
      <c r="PDF80" s="539"/>
      <c r="PDG80" s="539"/>
      <c r="PDH80" s="539"/>
      <c r="PDI80" s="539"/>
      <c r="PDJ80" s="539"/>
      <c r="PDK80" s="539"/>
      <c r="PDL80" s="539"/>
      <c r="PDM80" s="539"/>
      <c r="PDN80" s="539"/>
      <c r="PDO80" s="539"/>
      <c r="PDP80" s="539"/>
      <c r="PDQ80" s="539"/>
      <c r="PDR80" s="539"/>
      <c r="PDS80" s="539"/>
      <c r="PDT80" s="539"/>
      <c r="PDU80" s="539"/>
      <c r="PDV80" s="539"/>
      <c r="PDW80" s="539"/>
      <c r="PDX80" s="539"/>
      <c r="PDY80" s="539"/>
      <c r="PDZ80" s="539"/>
      <c r="PEA80" s="539"/>
      <c r="PEB80" s="539"/>
      <c r="PEC80" s="539"/>
      <c r="PED80" s="539"/>
      <c r="PEE80" s="539"/>
      <c r="PEF80" s="539"/>
      <c r="PEG80" s="539"/>
      <c r="PEH80" s="539"/>
      <c r="PEI80" s="539"/>
      <c r="PEJ80" s="539"/>
      <c r="PEK80" s="539"/>
      <c r="PEL80" s="539"/>
      <c r="PEM80" s="539"/>
      <c r="PEN80" s="539"/>
      <c r="PEO80" s="539"/>
      <c r="PEP80" s="539"/>
      <c r="PEQ80" s="539"/>
      <c r="PER80" s="539"/>
      <c r="PES80" s="539"/>
      <c r="PET80" s="539"/>
      <c r="PEU80" s="539"/>
      <c r="PEV80" s="539"/>
      <c r="PEW80" s="539"/>
      <c r="PEX80" s="539"/>
      <c r="PEY80" s="539"/>
      <c r="PEZ80" s="539"/>
      <c r="PFA80" s="539"/>
      <c r="PFB80" s="539"/>
      <c r="PFC80" s="539"/>
      <c r="PFD80" s="539"/>
      <c r="PFE80" s="539"/>
      <c r="PFF80" s="539"/>
      <c r="PFG80" s="539"/>
      <c r="PFH80" s="539"/>
      <c r="PFI80" s="539"/>
      <c r="PFJ80" s="539"/>
      <c r="PFK80" s="539"/>
      <c r="PFL80" s="539"/>
      <c r="PFM80" s="539"/>
      <c r="PFN80" s="539"/>
      <c r="PFO80" s="539"/>
      <c r="PFP80" s="539"/>
      <c r="PFQ80" s="539"/>
      <c r="PFR80" s="539"/>
      <c r="PFS80" s="539"/>
      <c r="PFT80" s="539"/>
      <c r="PFU80" s="539"/>
      <c r="PFV80" s="539"/>
      <c r="PFW80" s="539"/>
      <c r="PFX80" s="539"/>
      <c r="PFY80" s="539"/>
      <c r="PFZ80" s="539"/>
      <c r="PGA80" s="539"/>
      <c r="PGB80" s="539"/>
      <c r="PGC80" s="539"/>
      <c r="PGD80" s="539"/>
      <c r="PGE80" s="539"/>
      <c r="PGF80" s="539"/>
      <c r="PGG80" s="539"/>
      <c r="PGH80" s="539"/>
      <c r="PGI80" s="539"/>
      <c r="PGJ80" s="539"/>
      <c r="PGK80" s="539"/>
      <c r="PGL80" s="539"/>
      <c r="PGM80" s="539"/>
      <c r="PGN80" s="539"/>
      <c r="PGO80" s="539"/>
      <c r="PGP80" s="539"/>
      <c r="PGQ80" s="539"/>
      <c r="PGR80" s="539"/>
      <c r="PGS80" s="539"/>
      <c r="PGT80" s="539"/>
      <c r="PGU80" s="539"/>
      <c r="PGV80" s="539"/>
      <c r="PGW80" s="539"/>
      <c r="PGX80" s="539"/>
      <c r="PGY80" s="539"/>
      <c r="PGZ80" s="539"/>
      <c r="PHA80" s="539"/>
      <c r="PHB80" s="539"/>
      <c r="PHC80" s="539"/>
      <c r="PHD80" s="539"/>
      <c r="PHE80" s="539"/>
      <c r="PHF80" s="539"/>
      <c r="PHG80" s="539"/>
      <c r="PHH80" s="539"/>
      <c r="PHI80" s="539"/>
      <c r="PHJ80" s="539"/>
      <c r="PHK80" s="539"/>
      <c r="PHL80" s="539"/>
      <c r="PHM80" s="539"/>
      <c r="PHN80" s="539"/>
      <c r="PHO80" s="539"/>
      <c r="PHP80" s="539"/>
      <c r="PHQ80" s="539"/>
      <c r="PHR80" s="539"/>
      <c r="PHS80" s="539"/>
      <c r="PHT80" s="539"/>
      <c r="PHU80" s="539"/>
      <c r="PHV80" s="539"/>
      <c r="PHW80" s="539"/>
      <c r="PHX80" s="539"/>
      <c r="PHY80" s="539"/>
      <c r="PHZ80" s="539"/>
      <c r="PIA80" s="539"/>
      <c r="PIB80" s="539"/>
      <c r="PIC80" s="539"/>
      <c r="PID80" s="539"/>
      <c r="PIE80" s="539"/>
      <c r="PIF80" s="539"/>
      <c r="PIG80" s="539"/>
      <c r="PIH80" s="539"/>
      <c r="PII80" s="539"/>
      <c r="PIJ80" s="539"/>
      <c r="PIK80" s="539"/>
      <c r="PIL80" s="539"/>
      <c r="PIM80" s="539"/>
      <c r="PIN80" s="539"/>
      <c r="PIO80" s="539"/>
      <c r="PIP80" s="539"/>
      <c r="PIQ80" s="539"/>
      <c r="PIR80" s="539"/>
      <c r="PIS80" s="539"/>
      <c r="PIT80" s="539"/>
      <c r="PIU80" s="539"/>
      <c r="PIV80" s="539"/>
      <c r="PIW80" s="539"/>
      <c r="PIX80" s="539"/>
      <c r="PIY80" s="539"/>
      <c r="PIZ80" s="539"/>
      <c r="PJA80" s="539"/>
      <c r="PJB80" s="539"/>
      <c r="PJC80" s="539"/>
      <c r="PJD80" s="539"/>
      <c r="PJE80" s="539"/>
      <c r="PJF80" s="539"/>
      <c r="PJG80" s="539"/>
      <c r="PJH80" s="539"/>
      <c r="PJI80" s="539"/>
      <c r="PJJ80" s="539"/>
      <c r="PJK80" s="539"/>
      <c r="PJL80" s="539"/>
      <c r="PJM80" s="539"/>
      <c r="PJN80" s="539"/>
      <c r="PJO80" s="539"/>
      <c r="PJP80" s="539"/>
      <c r="PJQ80" s="539"/>
      <c r="PJR80" s="539"/>
      <c r="PJS80" s="539"/>
      <c r="PJT80" s="539"/>
      <c r="PJU80" s="539"/>
      <c r="PJV80" s="539"/>
      <c r="PJW80" s="539"/>
      <c r="PJX80" s="539"/>
      <c r="PJY80" s="539"/>
      <c r="PJZ80" s="539"/>
      <c r="PKA80" s="539"/>
      <c r="PKB80" s="539"/>
      <c r="PKC80" s="539"/>
      <c r="PKD80" s="539"/>
      <c r="PKE80" s="539"/>
      <c r="PKF80" s="539"/>
      <c r="PKG80" s="539"/>
      <c r="PKH80" s="539"/>
      <c r="PKI80" s="539"/>
      <c r="PKJ80" s="539"/>
      <c r="PKK80" s="539"/>
      <c r="PKL80" s="539"/>
      <c r="PKM80" s="539"/>
      <c r="PKN80" s="539"/>
      <c r="PKO80" s="539"/>
      <c r="PKP80" s="539"/>
      <c r="PKQ80" s="539"/>
      <c r="PKR80" s="539"/>
      <c r="PKS80" s="539"/>
      <c r="PKT80" s="539"/>
      <c r="PKU80" s="539"/>
      <c r="PKV80" s="539"/>
      <c r="PKW80" s="539"/>
      <c r="PKX80" s="539"/>
      <c r="PKY80" s="539"/>
      <c r="PKZ80" s="539"/>
      <c r="PLA80" s="539"/>
      <c r="PLB80" s="539"/>
      <c r="PLC80" s="539"/>
      <c r="PLD80" s="539"/>
      <c r="PLE80" s="539"/>
      <c r="PLF80" s="539"/>
      <c r="PLG80" s="539"/>
      <c r="PLH80" s="539"/>
      <c r="PLI80" s="539"/>
      <c r="PLJ80" s="539"/>
      <c r="PLK80" s="539"/>
      <c r="PLL80" s="539"/>
      <c r="PLM80" s="539"/>
      <c r="PLN80" s="539"/>
      <c r="PLO80" s="539"/>
      <c r="PLP80" s="539"/>
      <c r="PLQ80" s="539"/>
      <c r="PLR80" s="539"/>
      <c r="PLS80" s="539"/>
      <c r="PLT80" s="539"/>
      <c r="PLU80" s="539"/>
      <c r="PLV80" s="539"/>
      <c r="PLW80" s="539"/>
      <c r="PLX80" s="539"/>
      <c r="PLY80" s="539"/>
      <c r="PLZ80" s="539"/>
      <c r="PMA80" s="539"/>
      <c r="PMB80" s="539"/>
      <c r="PMC80" s="539"/>
      <c r="PMD80" s="539"/>
      <c r="PME80" s="539"/>
      <c r="PMF80" s="539"/>
      <c r="PMG80" s="539"/>
      <c r="PMH80" s="539"/>
      <c r="PMI80" s="539"/>
      <c r="PMJ80" s="539"/>
      <c r="PMK80" s="539"/>
      <c r="PML80" s="539"/>
      <c r="PMM80" s="539"/>
      <c r="PMN80" s="539"/>
      <c r="PMO80" s="539"/>
      <c r="PMP80" s="539"/>
      <c r="PMQ80" s="539"/>
      <c r="PMR80" s="539"/>
      <c r="PMS80" s="539"/>
      <c r="PMT80" s="539"/>
      <c r="PMU80" s="539"/>
      <c r="PMV80" s="539"/>
      <c r="PMW80" s="539"/>
      <c r="PMX80" s="539"/>
      <c r="PMY80" s="539"/>
      <c r="PMZ80" s="539"/>
      <c r="PNA80" s="539"/>
      <c r="PNB80" s="539"/>
      <c r="PNC80" s="539"/>
      <c r="PND80" s="539"/>
      <c r="PNE80" s="539"/>
      <c r="PNF80" s="539"/>
      <c r="PNG80" s="539"/>
      <c r="PNH80" s="539"/>
      <c r="PNI80" s="539"/>
      <c r="PNJ80" s="539"/>
      <c r="PNK80" s="539"/>
      <c r="PNL80" s="539"/>
      <c r="PNM80" s="539"/>
      <c r="PNN80" s="539"/>
      <c r="PNO80" s="539"/>
      <c r="PNP80" s="539"/>
      <c r="PNQ80" s="539"/>
      <c r="PNR80" s="539"/>
      <c r="PNS80" s="539"/>
      <c r="PNT80" s="539"/>
      <c r="PNU80" s="539"/>
      <c r="PNV80" s="539"/>
      <c r="PNW80" s="539"/>
      <c r="PNX80" s="539"/>
      <c r="PNY80" s="539"/>
      <c r="PNZ80" s="539"/>
      <c r="POA80" s="539"/>
      <c r="POB80" s="539"/>
      <c r="POC80" s="539"/>
      <c r="POD80" s="539"/>
      <c r="POE80" s="539"/>
      <c r="POF80" s="539"/>
      <c r="POG80" s="539"/>
      <c r="POH80" s="539"/>
      <c r="POI80" s="539"/>
      <c r="POJ80" s="539"/>
      <c r="POK80" s="539"/>
      <c r="POL80" s="539"/>
      <c r="POM80" s="539"/>
      <c r="PON80" s="539"/>
      <c r="POO80" s="539"/>
      <c r="POP80" s="539"/>
      <c r="POQ80" s="539"/>
      <c r="POR80" s="539"/>
      <c r="POS80" s="539"/>
      <c r="POT80" s="539"/>
      <c r="POU80" s="539"/>
      <c r="POV80" s="539"/>
      <c r="POW80" s="539"/>
      <c r="POX80" s="539"/>
      <c r="POY80" s="539"/>
      <c r="POZ80" s="539"/>
      <c r="PPA80" s="539"/>
      <c r="PPB80" s="539"/>
      <c r="PPC80" s="539"/>
      <c r="PPD80" s="539"/>
      <c r="PPE80" s="539"/>
      <c r="PPF80" s="539"/>
      <c r="PPG80" s="539"/>
      <c r="PPH80" s="539"/>
      <c r="PPI80" s="539"/>
      <c r="PPJ80" s="539"/>
      <c r="PPK80" s="539"/>
      <c r="PPL80" s="539"/>
      <c r="PPM80" s="539"/>
      <c r="PPN80" s="539"/>
      <c r="PPO80" s="539"/>
      <c r="PPP80" s="539"/>
      <c r="PPQ80" s="539"/>
      <c r="PPR80" s="539"/>
      <c r="PPS80" s="539"/>
      <c r="PPT80" s="539"/>
      <c r="PPU80" s="539"/>
      <c r="PPV80" s="539"/>
      <c r="PPW80" s="539"/>
      <c r="PPX80" s="539"/>
      <c r="PPY80" s="539"/>
      <c r="PPZ80" s="539"/>
      <c r="PQA80" s="539"/>
      <c r="PQB80" s="539"/>
      <c r="PQC80" s="539"/>
      <c r="PQD80" s="539"/>
      <c r="PQE80" s="539"/>
      <c r="PQF80" s="539"/>
      <c r="PQG80" s="539"/>
      <c r="PQH80" s="539"/>
      <c r="PQI80" s="539"/>
      <c r="PQJ80" s="539"/>
      <c r="PQK80" s="539"/>
      <c r="PQL80" s="539"/>
      <c r="PQM80" s="539"/>
      <c r="PQN80" s="539"/>
      <c r="PQO80" s="539"/>
      <c r="PQP80" s="539"/>
      <c r="PQQ80" s="539"/>
      <c r="PQR80" s="539"/>
      <c r="PQS80" s="539"/>
      <c r="PQT80" s="539"/>
      <c r="PQU80" s="539"/>
      <c r="PQV80" s="539"/>
      <c r="PQW80" s="539"/>
      <c r="PQX80" s="539"/>
      <c r="PQY80" s="539"/>
      <c r="PQZ80" s="539"/>
      <c r="PRA80" s="539"/>
      <c r="PRB80" s="539"/>
      <c r="PRC80" s="539"/>
      <c r="PRD80" s="539"/>
      <c r="PRE80" s="539"/>
      <c r="PRF80" s="539"/>
      <c r="PRG80" s="539"/>
      <c r="PRH80" s="539"/>
      <c r="PRI80" s="539"/>
      <c r="PRJ80" s="539"/>
      <c r="PRK80" s="539"/>
      <c r="PRL80" s="539"/>
      <c r="PRM80" s="539"/>
      <c r="PRN80" s="539"/>
      <c r="PRO80" s="539"/>
      <c r="PRP80" s="539"/>
      <c r="PRQ80" s="539"/>
      <c r="PRR80" s="539"/>
      <c r="PRS80" s="539"/>
      <c r="PRT80" s="539"/>
      <c r="PRU80" s="539"/>
      <c r="PRV80" s="539"/>
      <c r="PRW80" s="539"/>
      <c r="PRX80" s="539"/>
      <c r="PRY80" s="539"/>
      <c r="PRZ80" s="539"/>
      <c r="PSA80" s="539"/>
      <c r="PSB80" s="539"/>
      <c r="PSC80" s="539"/>
      <c r="PSD80" s="539"/>
      <c r="PSE80" s="539"/>
      <c r="PSF80" s="539"/>
      <c r="PSG80" s="539"/>
      <c r="PSH80" s="539"/>
      <c r="PSI80" s="539"/>
      <c r="PSJ80" s="539"/>
      <c r="PSK80" s="539"/>
      <c r="PSL80" s="539"/>
      <c r="PSM80" s="539"/>
      <c r="PSN80" s="539"/>
      <c r="PSO80" s="539"/>
      <c r="PSP80" s="539"/>
      <c r="PSQ80" s="539"/>
      <c r="PSR80" s="539"/>
      <c r="PSS80" s="539"/>
      <c r="PST80" s="539"/>
      <c r="PSU80" s="539"/>
      <c r="PSV80" s="539"/>
      <c r="PSW80" s="539"/>
      <c r="PSX80" s="539"/>
      <c r="PSY80" s="539"/>
      <c r="PSZ80" s="539"/>
      <c r="PTA80" s="539"/>
      <c r="PTB80" s="539"/>
      <c r="PTC80" s="539"/>
      <c r="PTD80" s="539"/>
      <c r="PTE80" s="539"/>
      <c r="PTF80" s="539"/>
      <c r="PTG80" s="539"/>
      <c r="PTH80" s="539"/>
      <c r="PTI80" s="539"/>
      <c r="PTJ80" s="539"/>
      <c r="PTK80" s="539"/>
      <c r="PTL80" s="539"/>
      <c r="PTM80" s="539"/>
      <c r="PTN80" s="539"/>
      <c r="PTO80" s="539"/>
      <c r="PTP80" s="539"/>
      <c r="PTQ80" s="539"/>
      <c r="PTR80" s="539"/>
      <c r="PTS80" s="539"/>
      <c r="PTT80" s="539"/>
      <c r="PTU80" s="539"/>
      <c r="PTV80" s="539"/>
      <c r="PTW80" s="539"/>
      <c r="PTX80" s="539"/>
      <c r="PTY80" s="539"/>
      <c r="PTZ80" s="539"/>
      <c r="PUA80" s="539"/>
      <c r="PUB80" s="539"/>
      <c r="PUC80" s="539"/>
      <c r="PUD80" s="539"/>
      <c r="PUE80" s="539"/>
      <c r="PUF80" s="539"/>
      <c r="PUG80" s="539"/>
      <c r="PUH80" s="539"/>
      <c r="PUI80" s="539"/>
      <c r="PUJ80" s="539"/>
      <c r="PUK80" s="539"/>
      <c r="PUL80" s="539"/>
      <c r="PUM80" s="539"/>
      <c r="PUN80" s="539"/>
      <c r="PUO80" s="539"/>
      <c r="PUP80" s="539"/>
      <c r="PUQ80" s="539"/>
      <c r="PUR80" s="539"/>
      <c r="PUS80" s="539"/>
      <c r="PUT80" s="539"/>
      <c r="PUU80" s="539"/>
      <c r="PUV80" s="539"/>
      <c r="PUW80" s="539"/>
      <c r="PUX80" s="539"/>
      <c r="PUY80" s="539"/>
      <c r="PUZ80" s="539"/>
      <c r="PVA80" s="539"/>
      <c r="PVB80" s="539"/>
      <c r="PVC80" s="539"/>
      <c r="PVD80" s="539"/>
      <c r="PVE80" s="539"/>
      <c r="PVF80" s="539"/>
      <c r="PVG80" s="539"/>
      <c r="PVH80" s="539"/>
      <c r="PVI80" s="539"/>
      <c r="PVJ80" s="539"/>
      <c r="PVK80" s="539"/>
      <c r="PVL80" s="539"/>
      <c r="PVM80" s="539"/>
      <c r="PVN80" s="539"/>
      <c r="PVO80" s="539"/>
      <c r="PVP80" s="539"/>
      <c r="PVQ80" s="539"/>
      <c r="PVR80" s="539"/>
      <c r="PVS80" s="539"/>
      <c r="PVT80" s="539"/>
      <c r="PVU80" s="539"/>
      <c r="PVV80" s="539"/>
      <c r="PVW80" s="539"/>
      <c r="PVX80" s="539"/>
      <c r="PVY80" s="539"/>
      <c r="PVZ80" s="539"/>
      <c r="PWA80" s="539"/>
      <c r="PWB80" s="539"/>
      <c r="PWC80" s="539"/>
      <c r="PWD80" s="539"/>
      <c r="PWE80" s="539"/>
      <c r="PWF80" s="539"/>
      <c r="PWG80" s="539"/>
      <c r="PWH80" s="539"/>
      <c r="PWI80" s="539"/>
      <c r="PWJ80" s="539"/>
      <c r="PWK80" s="539"/>
      <c r="PWL80" s="539"/>
      <c r="PWM80" s="539"/>
      <c r="PWN80" s="539"/>
      <c r="PWO80" s="539"/>
      <c r="PWP80" s="539"/>
      <c r="PWQ80" s="539"/>
      <c r="PWR80" s="539"/>
      <c r="PWS80" s="539"/>
      <c r="PWT80" s="539"/>
      <c r="PWU80" s="539"/>
      <c r="PWV80" s="539"/>
      <c r="PWW80" s="539"/>
      <c r="PWX80" s="539"/>
      <c r="PWY80" s="539"/>
      <c r="PWZ80" s="539"/>
      <c r="PXA80" s="539"/>
      <c r="PXB80" s="539"/>
      <c r="PXC80" s="539"/>
      <c r="PXD80" s="539"/>
      <c r="PXE80" s="539"/>
      <c r="PXF80" s="539"/>
      <c r="PXG80" s="539"/>
      <c r="PXH80" s="539"/>
      <c r="PXI80" s="539"/>
      <c r="PXJ80" s="539"/>
      <c r="PXK80" s="539"/>
      <c r="PXL80" s="539"/>
      <c r="PXM80" s="539"/>
      <c r="PXN80" s="539"/>
      <c r="PXO80" s="539"/>
      <c r="PXP80" s="539"/>
      <c r="PXQ80" s="539"/>
      <c r="PXR80" s="539"/>
      <c r="PXS80" s="539"/>
      <c r="PXT80" s="539"/>
      <c r="PXU80" s="539"/>
      <c r="PXV80" s="539"/>
      <c r="PXW80" s="539"/>
      <c r="PXX80" s="539"/>
      <c r="PXY80" s="539"/>
      <c r="PXZ80" s="539"/>
      <c r="PYA80" s="539"/>
      <c r="PYB80" s="539"/>
      <c r="PYC80" s="539"/>
      <c r="PYD80" s="539"/>
      <c r="PYE80" s="539"/>
      <c r="PYF80" s="539"/>
      <c r="PYG80" s="539"/>
      <c r="PYH80" s="539"/>
      <c r="PYI80" s="539"/>
      <c r="PYJ80" s="539"/>
      <c r="PYK80" s="539"/>
      <c r="PYL80" s="539"/>
      <c r="PYM80" s="539"/>
      <c r="PYN80" s="539"/>
      <c r="PYO80" s="539"/>
      <c r="PYP80" s="539"/>
      <c r="PYQ80" s="539"/>
      <c r="PYR80" s="539"/>
      <c r="PYS80" s="539"/>
      <c r="PYT80" s="539"/>
      <c r="PYU80" s="539"/>
      <c r="PYV80" s="539"/>
      <c r="PYW80" s="539"/>
      <c r="PYX80" s="539"/>
      <c r="PYY80" s="539"/>
      <c r="PYZ80" s="539"/>
      <c r="PZA80" s="539"/>
      <c r="PZB80" s="539"/>
      <c r="PZC80" s="539"/>
      <c r="PZD80" s="539"/>
      <c r="PZE80" s="539"/>
      <c r="PZF80" s="539"/>
      <c r="PZG80" s="539"/>
      <c r="PZH80" s="539"/>
      <c r="PZI80" s="539"/>
      <c r="PZJ80" s="539"/>
      <c r="PZK80" s="539"/>
      <c r="PZL80" s="539"/>
      <c r="PZM80" s="539"/>
      <c r="PZN80" s="539"/>
      <c r="PZO80" s="539"/>
      <c r="PZP80" s="539"/>
      <c r="PZQ80" s="539"/>
      <c r="PZR80" s="539"/>
      <c r="PZS80" s="539"/>
      <c r="PZT80" s="539"/>
      <c r="PZU80" s="539"/>
      <c r="PZV80" s="539"/>
      <c r="PZW80" s="539"/>
      <c r="PZX80" s="539"/>
      <c r="PZY80" s="539"/>
      <c r="PZZ80" s="539"/>
      <c r="QAA80" s="539"/>
      <c r="QAB80" s="539"/>
      <c r="QAC80" s="539"/>
      <c r="QAD80" s="539"/>
      <c r="QAE80" s="539"/>
      <c r="QAF80" s="539"/>
      <c r="QAG80" s="539"/>
      <c r="QAH80" s="539"/>
      <c r="QAI80" s="539"/>
      <c r="QAJ80" s="539"/>
      <c r="QAK80" s="539"/>
      <c r="QAL80" s="539"/>
      <c r="QAM80" s="539"/>
      <c r="QAN80" s="539"/>
      <c r="QAO80" s="539"/>
      <c r="QAP80" s="539"/>
      <c r="QAQ80" s="539"/>
      <c r="QAR80" s="539"/>
      <c r="QAS80" s="539"/>
      <c r="QAT80" s="539"/>
      <c r="QAU80" s="539"/>
      <c r="QAV80" s="539"/>
      <c r="QAW80" s="539"/>
      <c r="QAX80" s="539"/>
      <c r="QAY80" s="539"/>
      <c r="QAZ80" s="539"/>
      <c r="QBA80" s="539"/>
      <c r="QBB80" s="539"/>
      <c r="QBC80" s="539"/>
      <c r="QBD80" s="539"/>
      <c r="QBE80" s="539"/>
      <c r="QBF80" s="539"/>
      <c r="QBG80" s="539"/>
      <c r="QBH80" s="539"/>
      <c r="QBI80" s="539"/>
      <c r="QBJ80" s="539"/>
      <c r="QBK80" s="539"/>
      <c r="QBL80" s="539"/>
      <c r="QBM80" s="539"/>
      <c r="QBN80" s="539"/>
      <c r="QBO80" s="539"/>
      <c r="QBP80" s="539"/>
      <c r="QBQ80" s="539"/>
      <c r="QBR80" s="539"/>
      <c r="QBS80" s="539"/>
      <c r="QBT80" s="539"/>
      <c r="QBU80" s="539"/>
      <c r="QBV80" s="539"/>
      <c r="QBW80" s="539"/>
      <c r="QBX80" s="539"/>
      <c r="QBY80" s="539"/>
      <c r="QBZ80" s="539"/>
      <c r="QCA80" s="539"/>
      <c r="QCB80" s="539"/>
      <c r="QCC80" s="539"/>
      <c r="QCD80" s="539"/>
      <c r="QCE80" s="539"/>
      <c r="QCF80" s="539"/>
      <c r="QCG80" s="539"/>
      <c r="QCH80" s="539"/>
      <c r="QCI80" s="539"/>
      <c r="QCJ80" s="539"/>
      <c r="QCK80" s="539"/>
      <c r="QCL80" s="539"/>
      <c r="QCM80" s="539"/>
      <c r="QCN80" s="539"/>
      <c r="QCO80" s="539"/>
      <c r="QCP80" s="539"/>
      <c r="QCQ80" s="539"/>
      <c r="QCR80" s="539"/>
      <c r="QCS80" s="539"/>
      <c r="QCT80" s="539"/>
      <c r="QCU80" s="539"/>
      <c r="QCV80" s="539"/>
      <c r="QCW80" s="539"/>
      <c r="QCX80" s="539"/>
      <c r="QCY80" s="539"/>
      <c r="QCZ80" s="539"/>
      <c r="QDA80" s="539"/>
      <c r="QDB80" s="539"/>
      <c r="QDC80" s="539"/>
      <c r="QDD80" s="539"/>
      <c r="QDE80" s="539"/>
      <c r="QDF80" s="539"/>
      <c r="QDG80" s="539"/>
      <c r="QDH80" s="539"/>
      <c r="QDI80" s="539"/>
      <c r="QDJ80" s="539"/>
      <c r="QDK80" s="539"/>
      <c r="QDL80" s="539"/>
      <c r="QDM80" s="539"/>
      <c r="QDN80" s="539"/>
      <c r="QDO80" s="539"/>
      <c r="QDP80" s="539"/>
      <c r="QDQ80" s="539"/>
      <c r="QDR80" s="539"/>
      <c r="QDS80" s="539"/>
      <c r="QDT80" s="539"/>
      <c r="QDU80" s="539"/>
      <c r="QDV80" s="539"/>
      <c r="QDW80" s="539"/>
      <c r="QDX80" s="539"/>
      <c r="QDY80" s="539"/>
      <c r="QDZ80" s="539"/>
      <c r="QEA80" s="539"/>
      <c r="QEB80" s="539"/>
      <c r="QEC80" s="539"/>
      <c r="QED80" s="539"/>
      <c r="QEE80" s="539"/>
      <c r="QEF80" s="539"/>
      <c r="QEG80" s="539"/>
      <c r="QEH80" s="539"/>
      <c r="QEI80" s="539"/>
      <c r="QEJ80" s="539"/>
      <c r="QEK80" s="539"/>
      <c r="QEL80" s="539"/>
      <c r="QEM80" s="539"/>
      <c r="QEN80" s="539"/>
      <c r="QEO80" s="539"/>
      <c r="QEP80" s="539"/>
      <c r="QEQ80" s="539"/>
      <c r="QER80" s="539"/>
      <c r="QES80" s="539"/>
      <c r="QET80" s="539"/>
      <c r="QEU80" s="539"/>
      <c r="QEV80" s="539"/>
      <c r="QEW80" s="539"/>
      <c r="QEX80" s="539"/>
      <c r="QEY80" s="539"/>
      <c r="QEZ80" s="539"/>
      <c r="QFA80" s="539"/>
      <c r="QFB80" s="539"/>
      <c r="QFC80" s="539"/>
      <c r="QFD80" s="539"/>
      <c r="QFE80" s="539"/>
      <c r="QFF80" s="539"/>
      <c r="QFG80" s="539"/>
      <c r="QFH80" s="539"/>
      <c r="QFI80" s="539"/>
      <c r="QFJ80" s="539"/>
      <c r="QFK80" s="539"/>
      <c r="QFL80" s="539"/>
      <c r="QFM80" s="539"/>
      <c r="QFN80" s="539"/>
      <c r="QFO80" s="539"/>
      <c r="QFP80" s="539"/>
      <c r="QFQ80" s="539"/>
      <c r="QFR80" s="539"/>
      <c r="QFS80" s="539"/>
      <c r="QFT80" s="539"/>
      <c r="QFU80" s="539"/>
      <c r="QFV80" s="539"/>
      <c r="QFW80" s="539"/>
      <c r="QFX80" s="539"/>
      <c r="QFY80" s="539"/>
      <c r="QFZ80" s="539"/>
      <c r="QGA80" s="539"/>
      <c r="QGB80" s="539"/>
      <c r="QGC80" s="539"/>
      <c r="QGD80" s="539"/>
      <c r="QGE80" s="539"/>
      <c r="QGF80" s="539"/>
      <c r="QGG80" s="539"/>
      <c r="QGH80" s="539"/>
      <c r="QGI80" s="539"/>
      <c r="QGJ80" s="539"/>
      <c r="QGK80" s="539"/>
      <c r="QGL80" s="539"/>
      <c r="QGM80" s="539"/>
      <c r="QGN80" s="539"/>
      <c r="QGO80" s="539"/>
      <c r="QGP80" s="539"/>
      <c r="QGQ80" s="539"/>
      <c r="QGR80" s="539"/>
      <c r="QGS80" s="539"/>
      <c r="QGT80" s="539"/>
      <c r="QGU80" s="539"/>
      <c r="QGV80" s="539"/>
      <c r="QGW80" s="539"/>
      <c r="QGX80" s="539"/>
      <c r="QGY80" s="539"/>
      <c r="QGZ80" s="539"/>
      <c r="QHA80" s="539"/>
      <c r="QHB80" s="539"/>
      <c r="QHC80" s="539"/>
      <c r="QHD80" s="539"/>
      <c r="QHE80" s="539"/>
      <c r="QHF80" s="539"/>
      <c r="QHG80" s="539"/>
      <c r="QHH80" s="539"/>
      <c r="QHI80" s="539"/>
      <c r="QHJ80" s="539"/>
      <c r="QHK80" s="539"/>
      <c r="QHL80" s="539"/>
      <c r="QHM80" s="539"/>
      <c r="QHN80" s="539"/>
      <c r="QHO80" s="539"/>
      <c r="QHP80" s="539"/>
      <c r="QHQ80" s="539"/>
      <c r="QHR80" s="539"/>
      <c r="QHS80" s="539"/>
      <c r="QHT80" s="539"/>
      <c r="QHU80" s="539"/>
      <c r="QHV80" s="539"/>
      <c r="QHW80" s="539"/>
      <c r="QHX80" s="539"/>
      <c r="QHY80" s="539"/>
      <c r="QHZ80" s="539"/>
      <c r="QIA80" s="539"/>
      <c r="QIB80" s="539"/>
      <c r="QIC80" s="539"/>
      <c r="QID80" s="539"/>
      <c r="QIE80" s="539"/>
      <c r="QIF80" s="539"/>
      <c r="QIG80" s="539"/>
      <c r="QIH80" s="539"/>
      <c r="QII80" s="539"/>
      <c r="QIJ80" s="539"/>
      <c r="QIK80" s="539"/>
      <c r="QIL80" s="539"/>
      <c r="QIM80" s="539"/>
      <c r="QIN80" s="539"/>
      <c r="QIO80" s="539"/>
      <c r="QIP80" s="539"/>
      <c r="QIQ80" s="539"/>
      <c r="QIR80" s="539"/>
      <c r="QIS80" s="539"/>
      <c r="QIT80" s="539"/>
      <c r="QIU80" s="539"/>
      <c r="QIV80" s="539"/>
      <c r="QIW80" s="539"/>
      <c r="QIX80" s="539"/>
      <c r="QIY80" s="539"/>
      <c r="QIZ80" s="539"/>
      <c r="QJA80" s="539"/>
      <c r="QJB80" s="539"/>
      <c r="QJC80" s="539"/>
      <c r="QJD80" s="539"/>
      <c r="QJE80" s="539"/>
      <c r="QJF80" s="539"/>
      <c r="QJG80" s="539"/>
      <c r="QJH80" s="539"/>
      <c r="QJI80" s="539"/>
      <c r="QJJ80" s="539"/>
      <c r="QJK80" s="539"/>
      <c r="QJL80" s="539"/>
      <c r="QJM80" s="539"/>
      <c r="QJN80" s="539"/>
      <c r="QJO80" s="539"/>
      <c r="QJP80" s="539"/>
      <c r="QJQ80" s="539"/>
      <c r="QJR80" s="539"/>
      <c r="QJS80" s="539"/>
      <c r="QJT80" s="539"/>
      <c r="QJU80" s="539"/>
      <c r="QJV80" s="539"/>
      <c r="QJW80" s="539"/>
      <c r="QJX80" s="539"/>
      <c r="QJY80" s="539"/>
      <c r="QJZ80" s="539"/>
      <c r="QKA80" s="539"/>
      <c r="QKB80" s="539"/>
      <c r="QKC80" s="539"/>
      <c r="QKD80" s="539"/>
      <c r="QKE80" s="539"/>
      <c r="QKF80" s="539"/>
      <c r="QKG80" s="539"/>
      <c r="QKH80" s="539"/>
      <c r="QKI80" s="539"/>
      <c r="QKJ80" s="539"/>
      <c r="QKK80" s="539"/>
      <c r="QKL80" s="539"/>
      <c r="QKM80" s="539"/>
      <c r="QKN80" s="539"/>
      <c r="QKO80" s="539"/>
      <c r="QKP80" s="539"/>
      <c r="QKQ80" s="539"/>
      <c r="QKR80" s="539"/>
      <c r="QKS80" s="539"/>
      <c r="QKT80" s="539"/>
      <c r="QKU80" s="539"/>
      <c r="QKV80" s="539"/>
      <c r="QKW80" s="539"/>
      <c r="QKX80" s="539"/>
      <c r="QKY80" s="539"/>
      <c r="QKZ80" s="539"/>
      <c r="QLA80" s="539"/>
      <c r="QLB80" s="539"/>
      <c r="QLC80" s="539"/>
      <c r="QLD80" s="539"/>
      <c r="QLE80" s="539"/>
      <c r="QLF80" s="539"/>
      <c r="QLG80" s="539"/>
      <c r="QLH80" s="539"/>
      <c r="QLI80" s="539"/>
      <c r="QLJ80" s="539"/>
      <c r="QLK80" s="539"/>
      <c r="QLL80" s="539"/>
      <c r="QLM80" s="539"/>
      <c r="QLN80" s="539"/>
      <c r="QLO80" s="539"/>
      <c r="QLP80" s="539"/>
      <c r="QLQ80" s="539"/>
      <c r="QLR80" s="539"/>
      <c r="QLS80" s="539"/>
      <c r="QLT80" s="539"/>
      <c r="QLU80" s="539"/>
      <c r="QLV80" s="539"/>
      <c r="QLW80" s="539"/>
      <c r="QLX80" s="539"/>
      <c r="QLY80" s="539"/>
      <c r="QLZ80" s="539"/>
      <c r="QMA80" s="539"/>
      <c r="QMB80" s="539"/>
      <c r="QMC80" s="539"/>
      <c r="QMD80" s="539"/>
      <c r="QME80" s="539"/>
      <c r="QMF80" s="539"/>
      <c r="QMG80" s="539"/>
      <c r="QMH80" s="539"/>
      <c r="QMI80" s="539"/>
      <c r="QMJ80" s="539"/>
      <c r="QMK80" s="539"/>
      <c r="QML80" s="539"/>
      <c r="QMM80" s="539"/>
      <c r="QMN80" s="539"/>
      <c r="QMO80" s="539"/>
      <c r="QMP80" s="539"/>
      <c r="QMQ80" s="539"/>
      <c r="QMR80" s="539"/>
      <c r="QMS80" s="539"/>
      <c r="QMT80" s="539"/>
      <c r="QMU80" s="539"/>
      <c r="QMV80" s="539"/>
      <c r="QMW80" s="539"/>
      <c r="QMX80" s="539"/>
      <c r="QMY80" s="539"/>
      <c r="QMZ80" s="539"/>
      <c r="QNA80" s="539"/>
      <c r="QNB80" s="539"/>
      <c r="QNC80" s="539"/>
      <c r="QND80" s="539"/>
      <c r="QNE80" s="539"/>
      <c r="QNF80" s="539"/>
      <c r="QNG80" s="539"/>
      <c r="QNH80" s="539"/>
      <c r="QNI80" s="539"/>
      <c r="QNJ80" s="539"/>
      <c r="QNK80" s="539"/>
      <c r="QNL80" s="539"/>
      <c r="QNM80" s="539"/>
      <c r="QNN80" s="539"/>
      <c r="QNO80" s="539"/>
      <c r="QNP80" s="539"/>
      <c r="QNQ80" s="539"/>
      <c r="QNR80" s="539"/>
      <c r="QNS80" s="539"/>
      <c r="QNT80" s="539"/>
      <c r="QNU80" s="539"/>
      <c r="QNV80" s="539"/>
      <c r="QNW80" s="539"/>
      <c r="QNX80" s="539"/>
      <c r="QNY80" s="539"/>
      <c r="QNZ80" s="539"/>
      <c r="QOA80" s="539"/>
      <c r="QOB80" s="539"/>
      <c r="QOC80" s="539"/>
      <c r="QOD80" s="539"/>
      <c r="QOE80" s="539"/>
      <c r="QOF80" s="539"/>
      <c r="QOG80" s="539"/>
      <c r="QOH80" s="539"/>
      <c r="QOI80" s="539"/>
      <c r="QOJ80" s="539"/>
      <c r="QOK80" s="539"/>
      <c r="QOL80" s="539"/>
      <c r="QOM80" s="539"/>
      <c r="QON80" s="539"/>
      <c r="QOO80" s="539"/>
      <c r="QOP80" s="539"/>
      <c r="QOQ80" s="539"/>
      <c r="QOR80" s="539"/>
      <c r="QOS80" s="539"/>
      <c r="QOT80" s="539"/>
      <c r="QOU80" s="539"/>
      <c r="QOV80" s="539"/>
      <c r="QOW80" s="539"/>
      <c r="QOX80" s="539"/>
      <c r="QOY80" s="539"/>
      <c r="QOZ80" s="539"/>
      <c r="QPA80" s="539"/>
      <c r="QPB80" s="539"/>
      <c r="QPC80" s="539"/>
      <c r="QPD80" s="539"/>
      <c r="QPE80" s="539"/>
      <c r="QPF80" s="539"/>
      <c r="QPG80" s="539"/>
      <c r="QPH80" s="539"/>
      <c r="QPI80" s="539"/>
      <c r="QPJ80" s="539"/>
      <c r="QPK80" s="539"/>
      <c r="QPL80" s="539"/>
      <c r="QPM80" s="539"/>
      <c r="QPN80" s="539"/>
      <c r="QPO80" s="539"/>
      <c r="QPP80" s="539"/>
      <c r="QPQ80" s="539"/>
      <c r="QPR80" s="539"/>
      <c r="QPS80" s="539"/>
      <c r="QPT80" s="539"/>
      <c r="QPU80" s="539"/>
      <c r="QPV80" s="539"/>
      <c r="QPW80" s="539"/>
      <c r="QPX80" s="539"/>
      <c r="QPY80" s="539"/>
      <c r="QPZ80" s="539"/>
      <c r="QQA80" s="539"/>
      <c r="QQB80" s="539"/>
      <c r="QQC80" s="539"/>
      <c r="QQD80" s="539"/>
      <c r="QQE80" s="539"/>
      <c r="QQF80" s="539"/>
      <c r="QQG80" s="539"/>
      <c r="QQH80" s="539"/>
      <c r="QQI80" s="539"/>
      <c r="QQJ80" s="539"/>
      <c r="QQK80" s="539"/>
      <c r="QQL80" s="539"/>
      <c r="QQM80" s="539"/>
      <c r="QQN80" s="539"/>
      <c r="QQO80" s="539"/>
      <c r="QQP80" s="539"/>
      <c r="QQQ80" s="539"/>
      <c r="QQR80" s="539"/>
      <c r="QQS80" s="539"/>
      <c r="QQT80" s="539"/>
      <c r="QQU80" s="539"/>
      <c r="QQV80" s="539"/>
      <c r="QQW80" s="539"/>
      <c r="QQX80" s="539"/>
      <c r="QQY80" s="539"/>
      <c r="QQZ80" s="539"/>
      <c r="QRA80" s="539"/>
      <c r="QRB80" s="539"/>
      <c r="QRC80" s="539"/>
      <c r="QRD80" s="539"/>
      <c r="QRE80" s="539"/>
      <c r="QRF80" s="539"/>
      <c r="QRG80" s="539"/>
      <c r="QRH80" s="539"/>
      <c r="QRI80" s="539"/>
      <c r="QRJ80" s="539"/>
      <c r="QRK80" s="539"/>
      <c r="QRL80" s="539"/>
      <c r="QRM80" s="539"/>
      <c r="QRN80" s="539"/>
      <c r="QRO80" s="539"/>
      <c r="QRP80" s="539"/>
      <c r="QRQ80" s="539"/>
      <c r="QRR80" s="539"/>
      <c r="QRS80" s="539"/>
      <c r="QRT80" s="539"/>
      <c r="QRU80" s="539"/>
      <c r="QRV80" s="539"/>
      <c r="QRW80" s="539"/>
      <c r="QRX80" s="539"/>
      <c r="QRY80" s="539"/>
      <c r="QRZ80" s="539"/>
      <c r="QSA80" s="539"/>
      <c r="QSB80" s="539"/>
      <c r="QSC80" s="539"/>
      <c r="QSD80" s="539"/>
      <c r="QSE80" s="539"/>
      <c r="QSF80" s="539"/>
      <c r="QSG80" s="539"/>
      <c r="QSH80" s="539"/>
      <c r="QSI80" s="539"/>
      <c r="QSJ80" s="539"/>
      <c r="QSK80" s="539"/>
      <c r="QSL80" s="539"/>
      <c r="QSM80" s="539"/>
      <c r="QSN80" s="539"/>
      <c r="QSO80" s="539"/>
      <c r="QSP80" s="539"/>
      <c r="QSQ80" s="539"/>
      <c r="QSR80" s="539"/>
      <c r="QSS80" s="539"/>
      <c r="QST80" s="539"/>
      <c r="QSU80" s="539"/>
      <c r="QSV80" s="539"/>
      <c r="QSW80" s="539"/>
      <c r="QSX80" s="539"/>
      <c r="QSY80" s="539"/>
      <c r="QSZ80" s="539"/>
      <c r="QTA80" s="539"/>
      <c r="QTB80" s="539"/>
      <c r="QTC80" s="539"/>
      <c r="QTD80" s="539"/>
      <c r="QTE80" s="539"/>
      <c r="QTF80" s="539"/>
      <c r="QTG80" s="539"/>
      <c r="QTH80" s="539"/>
      <c r="QTI80" s="539"/>
      <c r="QTJ80" s="539"/>
      <c r="QTK80" s="539"/>
      <c r="QTL80" s="539"/>
      <c r="QTM80" s="539"/>
      <c r="QTN80" s="539"/>
      <c r="QTO80" s="539"/>
      <c r="QTP80" s="539"/>
      <c r="QTQ80" s="539"/>
      <c r="QTR80" s="539"/>
      <c r="QTS80" s="539"/>
      <c r="QTT80" s="539"/>
      <c r="QTU80" s="539"/>
      <c r="QTV80" s="539"/>
      <c r="QTW80" s="539"/>
      <c r="QTX80" s="539"/>
      <c r="QTY80" s="539"/>
      <c r="QTZ80" s="539"/>
      <c r="QUA80" s="539"/>
      <c r="QUB80" s="539"/>
      <c r="QUC80" s="539"/>
      <c r="QUD80" s="539"/>
      <c r="QUE80" s="539"/>
      <c r="QUF80" s="539"/>
      <c r="QUG80" s="539"/>
      <c r="QUH80" s="539"/>
      <c r="QUI80" s="539"/>
      <c r="QUJ80" s="539"/>
      <c r="QUK80" s="539"/>
      <c r="QUL80" s="539"/>
      <c r="QUM80" s="539"/>
      <c r="QUN80" s="539"/>
      <c r="QUO80" s="539"/>
      <c r="QUP80" s="539"/>
      <c r="QUQ80" s="539"/>
      <c r="QUR80" s="539"/>
      <c r="QUS80" s="539"/>
      <c r="QUT80" s="539"/>
      <c r="QUU80" s="539"/>
      <c r="QUV80" s="539"/>
      <c r="QUW80" s="539"/>
      <c r="QUX80" s="539"/>
      <c r="QUY80" s="539"/>
      <c r="QUZ80" s="539"/>
      <c r="QVA80" s="539"/>
      <c r="QVB80" s="539"/>
      <c r="QVC80" s="539"/>
      <c r="QVD80" s="539"/>
      <c r="QVE80" s="539"/>
      <c r="QVF80" s="539"/>
      <c r="QVG80" s="539"/>
      <c r="QVH80" s="539"/>
      <c r="QVI80" s="539"/>
      <c r="QVJ80" s="539"/>
      <c r="QVK80" s="539"/>
      <c r="QVL80" s="539"/>
      <c r="QVM80" s="539"/>
      <c r="QVN80" s="539"/>
      <c r="QVO80" s="539"/>
      <c r="QVP80" s="539"/>
      <c r="QVQ80" s="539"/>
      <c r="QVR80" s="539"/>
      <c r="QVS80" s="539"/>
      <c r="QVT80" s="539"/>
      <c r="QVU80" s="539"/>
      <c r="QVV80" s="539"/>
      <c r="QVW80" s="539"/>
      <c r="QVX80" s="539"/>
      <c r="QVY80" s="539"/>
      <c r="QVZ80" s="539"/>
      <c r="QWA80" s="539"/>
      <c r="QWB80" s="539"/>
      <c r="QWC80" s="539"/>
      <c r="QWD80" s="539"/>
      <c r="QWE80" s="539"/>
      <c r="QWF80" s="539"/>
      <c r="QWG80" s="539"/>
      <c r="QWH80" s="539"/>
      <c r="QWI80" s="539"/>
      <c r="QWJ80" s="539"/>
      <c r="QWK80" s="539"/>
      <c r="QWL80" s="539"/>
      <c r="QWM80" s="539"/>
      <c r="QWN80" s="539"/>
      <c r="QWO80" s="539"/>
      <c r="QWP80" s="539"/>
      <c r="QWQ80" s="539"/>
      <c r="QWR80" s="539"/>
      <c r="QWS80" s="539"/>
      <c r="QWT80" s="539"/>
      <c r="QWU80" s="539"/>
      <c r="QWV80" s="539"/>
      <c r="QWW80" s="539"/>
      <c r="QWX80" s="539"/>
      <c r="QWY80" s="539"/>
      <c r="QWZ80" s="539"/>
      <c r="QXA80" s="539"/>
      <c r="QXB80" s="539"/>
      <c r="QXC80" s="539"/>
      <c r="QXD80" s="539"/>
      <c r="QXE80" s="539"/>
      <c r="QXF80" s="539"/>
      <c r="QXG80" s="539"/>
      <c r="QXH80" s="539"/>
      <c r="QXI80" s="539"/>
      <c r="QXJ80" s="539"/>
      <c r="QXK80" s="539"/>
      <c r="QXL80" s="539"/>
      <c r="QXM80" s="539"/>
      <c r="QXN80" s="539"/>
      <c r="QXO80" s="539"/>
      <c r="QXP80" s="539"/>
      <c r="QXQ80" s="539"/>
      <c r="QXR80" s="539"/>
      <c r="QXS80" s="539"/>
      <c r="QXT80" s="539"/>
      <c r="QXU80" s="539"/>
      <c r="QXV80" s="539"/>
      <c r="QXW80" s="539"/>
      <c r="QXX80" s="539"/>
      <c r="QXY80" s="539"/>
      <c r="QXZ80" s="539"/>
      <c r="QYA80" s="539"/>
      <c r="QYB80" s="539"/>
      <c r="QYC80" s="539"/>
      <c r="QYD80" s="539"/>
      <c r="QYE80" s="539"/>
      <c r="QYF80" s="539"/>
      <c r="QYG80" s="539"/>
      <c r="QYH80" s="539"/>
      <c r="QYI80" s="539"/>
      <c r="QYJ80" s="539"/>
      <c r="QYK80" s="539"/>
      <c r="QYL80" s="539"/>
      <c r="QYM80" s="539"/>
      <c r="QYN80" s="539"/>
      <c r="QYO80" s="539"/>
      <c r="QYP80" s="539"/>
      <c r="QYQ80" s="539"/>
      <c r="QYR80" s="539"/>
      <c r="QYS80" s="539"/>
      <c r="QYT80" s="539"/>
      <c r="QYU80" s="539"/>
      <c r="QYV80" s="539"/>
      <c r="QYW80" s="539"/>
      <c r="QYX80" s="539"/>
      <c r="QYY80" s="539"/>
      <c r="QYZ80" s="539"/>
      <c r="QZA80" s="539"/>
      <c r="QZB80" s="539"/>
      <c r="QZC80" s="539"/>
      <c r="QZD80" s="539"/>
      <c r="QZE80" s="539"/>
      <c r="QZF80" s="539"/>
      <c r="QZG80" s="539"/>
      <c r="QZH80" s="539"/>
      <c r="QZI80" s="539"/>
      <c r="QZJ80" s="539"/>
      <c r="QZK80" s="539"/>
      <c r="QZL80" s="539"/>
      <c r="QZM80" s="539"/>
      <c r="QZN80" s="539"/>
      <c r="QZO80" s="539"/>
      <c r="QZP80" s="539"/>
      <c r="QZQ80" s="539"/>
      <c r="QZR80" s="539"/>
      <c r="QZS80" s="539"/>
      <c r="QZT80" s="539"/>
      <c r="QZU80" s="539"/>
      <c r="QZV80" s="539"/>
      <c r="QZW80" s="539"/>
      <c r="QZX80" s="539"/>
      <c r="QZY80" s="539"/>
      <c r="QZZ80" s="539"/>
      <c r="RAA80" s="539"/>
      <c r="RAB80" s="539"/>
      <c r="RAC80" s="539"/>
      <c r="RAD80" s="539"/>
      <c r="RAE80" s="539"/>
      <c r="RAF80" s="539"/>
      <c r="RAG80" s="539"/>
      <c r="RAH80" s="539"/>
      <c r="RAI80" s="539"/>
      <c r="RAJ80" s="539"/>
      <c r="RAK80" s="539"/>
      <c r="RAL80" s="539"/>
      <c r="RAM80" s="539"/>
      <c r="RAN80" s="539"/>
      <c r="RAO80" s="539"/>
      <c r="RAP80" s="539"/>
      <c r="RAQ80" s="539"/>
      <c r="RAR80" s="539"/>
      <c r="RAS80" s="539"/>
      <c r="RAT80" s="539"/>
      <c r="RAU80" s="539"/>
      <c r="RAV80" s="539"/>
      <c r="RAW80" s="539"/>
      <c r="RAX80" s="539"/>
      <c r="RAY80" s="539"/>
      <c r="RAZ80" s="539"/>
      <c r="RBA80" s="539"/>
      <c r="RBB80" s="539"/>
      <c r="RBC80" s="539"/>
      <c r="RBD80" s="539"/>
      <c r="RBE80" s="539"/>
      <c r="RBF80" s="539"/>
      <c r="RBG80" s="539"/>
      <c r="RBH80" s="539"/>
      <c r="RBI80" s="539"/>
      <c r="RBJ80" s="539"/>
      <c r="RBK80" s="539"/>
      <c r="RBL80" s="539"/>
      <c r="RBM80" s="539"/>
      <c r="RBN80" s="539"/>
      <c r="RBO80" s="539"/>
      <c r="RBP80" s="539"/>
      <c r="RBQ80" s="539"/>
      <c r="RBR80" s="539"/>
      <c r="RBS80" s="539"/>
      <c r="RBT80" s="539"/>
      <c r="RBU80" s="539"/>
      <c r="RBV80" s="539"/>
      <c r="RBW80" s="539"/>
      <c r="RBX80" s="539"/>
      <c r="RBY80" s="539"/>
      <c r="RBZ80" s="539"/>
      <c r="RCA80" s="539"/>
      <c r="RCB80" s="539"/>
      <c r="RCC80" s="539"/>
      <c r="RCD80" s="539"/>
      <c r="RCE80" s="539"/>
      <c r="RCF80" s="539"/>
      <c r="RCG80" s="539"/>
      <c r="RCH80" s="539"/>
      <c r="RCI80" s="539"/>
      <c r="RCJ80" s="539"/>
      <c r="RCK80" s="539"/>
      <c r="RCL80" s="539"/>
      <c r="RCM80" s="539"/>
      <c r="RCN80" s="539"/>
      <c r="RCO80" s="539"/>
      <c r="RCP80" s="539"/>
      <c r="RCQ80" s="539"/>
      <c r="RCR80" s="539"/>
      <c r="RCS80" s="539"/>
      <c r="RCT80" s="539"/>
      <c r="RCU80" s="539"/>
      <c r="RCV80" s="539"/>
      <c r="RCW80" s="539"/>
      <c r="RCX80" s="539"/>
      <c r="RCY80" s="539"/>
      <c r="RCZ80" s="539"/>
      <c r="RDA80" s="539"/>
      <c r="RDB80" s="539"/>
      <c r="RDC80" s="539"/>
      <c r="RDD80" s="539"/>
      <c r="RDE80" s="539"/>
      <c r="RDF80" s="539"/>
      <c r="RDG80" s="539"/>
      <c r="RDH80" s="539"/>
      <c r="RDI80" s="539"/>
      <c r="RDJ80" s="539"/>
      <c r="RDK80" s="539"/>
      <c r="RDL80" s="539"/>
      <c r="RDM80" s="539"/>
      <c r="RDN80" s="539"/>
      <c r="RDO80" s="539"/>
      <c r="RDP80" s="539"/>
      <c r="RDQ80" s="539"/>
      <c r="RDR80" s="539"/>
      <c r="RDS80" s="539"/>
      <c r="RDT80" s="539"/>
      <c r="RDU80" s="539"/>
      <c r="RDV80" s="539"/>
      <c r="RDW80" s="539"/>
      <c r="RDX80" s="539"/>
      <c r="RDY80" s="539"/>
      <c r="RDZ80" s="539"/>
      <c r="REA80" s="539"/>
      <c r="REB80" s="539"/>
      <c r="REC80" s="539"/>
      <c r="RED80" s="539"/>
      <c r="REE80" s="539"/>
      <c r="REF80" s="539"/>
      <c r="REG80" s="539"/>
      <c r="REH80" s="539"/>
      <c r="REI80" s="539"/>
      <c r="REJ80" s="539"/>
      <c r="REK80" s="539"/>
      <c r="REL80" s="539"/>
      <c r="REM80" s="539"/>
      <c r="REN80" s="539"/>
      <c r="REO80" s="539"/>
      <c r="REP80" s="539"/>
      <c r="REQ80" s="539"/>
      <c r="RER80" s="539"/>
      <c r="RES80" s="539"/>
      <c r="RET80" s="539"/>
      <c r="REU80" s="539"/>
      <c r="REV80" s="539"/>
      <c r="REW80" s="539"/>
      <c r="REX80" s="539"/>
      <c r="REY80" s="539"/>
      <c r="REZ80" s="539"/>
      <c r="RFA80" s="539"/>
      <c r="RFB80" s="539"/>
      <c r="RFC80" s="539"/>
      <c r="RFD80" s="539"/>
      <c r="RFE80" s="539"/>
      <c r="RFF80" s="539"/>
      <c r="RFG80" s="539"/>
      <c r="RFH80" s="539"/>
      <c r="RFI80" s="539"/>
      <c r="RFJ80" s="539"/>
      <c r="RFK80" s="539"/>
      <c r="RFL80" s="539"/>
      <c r="RFM80" s="539"/>
      <c r="RFN80" s="539"/>
      <c r="RFO80" s="539"/>
      <c r="RFP80" s="539"/>
      <c r="RFQ80" s="539"/>
      <c r="RFR80" s="539"/>
      <c r="RFS80" s="539"/>
      <c r="RFT80" s="539"/>
      <c r="RFU80" s="539"/>
      <c r="RFV80" s="539"/>
      <c r="RFW80" s="539"/>
      <c r="RFX80" s="539"/>
      <c r="RFY80" s="539"/>
      <c r="RFZ80" s="539"/>
      <c r="RGA80" s="539"/>
      <c r="RGB80" s="539"/>
      <c r="RGC80" s="539"/>
      <c r="RGD80" s="539"/>
      <c r="RGE80" s="539"/>
      <c r="RGF80" s="539"/>
      <c r="RGG80" s="539"/>
      <c r="RGH80" s="539"/>
      <c r="RGI80" s="539"/>
      <c r="RGJ80" s="539"/>
      <c r="RGK80" s="539"/>
      <c r="RGL80" s="539"/>
      <c r="RGM80" s="539"/>
      <c r="RGN80" s="539"/>
      <c r="RGO80" s="539"/>
      <c r="RGP80" s="539"/>
      <c r="RGQ80" s="539"/>
      <c r="RGR80" s="539"/>
      <c r="RGS80" s="539"/>
      <c r="RGT80" s="539"/>
      <c r="RGU80" s="539"/>
      <c r="RGV80" s="539"/>
      <c r="RGW80" s="539"/>
      <c r="RGX80" s="539"/>
      <c r="RGY80" s="539"/>
      <c r="RGZ80" s="539"/>
      <c r="RHA80" s="539"/>
      <c r="RHB80" s="539"/>
      <c r="RHC80" s="539"/>
      <c r="RHD80" s="539"/>
      <c r="RHE80" s="539"/>
      <c r="RHF80" s="539"/>
      <c r="RHG80" s="539"/>
      <c r="RHH80" s="539"/>
      <c r="RHI80" s="539"/>
      <c r="RHJ80" s="539"/>
      <c r="RHK80" s="539"/>
      <c r="RHL80" s="539"/>
      <c r="RHM80" s="539"/>
      <c r="RHN80" s="539"/>
      <c r="RHO80" s="539"/>
      <c r="RHP80" s="539"/>
      <c r="RHQ80" s="539"/>
      <c r="RHR80" s="539"/>
      <c r="RHS80" s="539"/>
      <c r="RHT80" s="539"/>
      <c r="RHU80" s="539"/>
      <c r="RHV80" s="539"/>
      <c r="RHW80" s="539"/>
      <c r="RHX80" s="539"/>
      <c r="RHY80" s="539"/>
      <c r="RHZ80" s="539"/>
      <c r="RIA80" s="539"/>
      <c r="RIB80" s="539"/>
      <c r="RIC80" s="539"/>
      <c r="RID80" s="539"/>
      <c r="RIE80" s="539"/>
      <c r="RIF80" s="539"/>
      <c r="RIG80" s="539"/>
      <c r="RIH80" s="539"/>
      <c r="RII80" s="539"/>
      <c r="RIJ80" s="539"/>
      <c r="RIK80" s="539"/>
      <c r="RIL80" s="539"/>
      <c r="RIM80" s="539"/>
      <c r="RIN80" s="539"/>
      <c r="RIO80" s="539"/>
      <c r="RIP80" s="539"/>
      <c r="RIQ80" s="539"/>
      <c r="RIR80" s="539"/>
      <c r="RIS80" s="539"/>
      <c r="RIT80" s="539"/>
      <c r="RIU80" s="539"/>
      <c r="RIV80" s="539"/>
      <c r="RIW80" s="539"/>
      <c r="RIX80" s="539"/>
      <c r="RIY80" s="539"/>
      <c r="RIZ80" s="539"/>
      <c r="RJA80" s="539"/>
      <c r="RJB80" s="539"/>
      <c r="RJC80" s="539"/>
      <c r="RJD80" s="539"/>
      <c r="RJE80" s="539"/>
      <c r="RJF80" s="539"/>
      <c r="RJG80" s="539"/>
      <c r="RJH80" s="539"/>
      <c r="RJI80" s="539"/>
      <c r="RJJ80" s="539"/>
      <c r="RJK80" s="539"/>
      <c r="RJL80" s="539"/>
      <c r="RJM80" s="539"/>
      <c r="RJN80" s="539"/>
      <c r="RJO80" s="539"/>
      <c r="RJP80" s="539"/>
      <c r="RJQ80" s="539"/>
      <c r="RJR80" s="539"/>
      <c r="RJS80" s="539"/>
      <c r="RJT80" s="539"/>
      <c r="RJU80" s="539"/>
      <c r="RJV80" s="539"/>
      <c r="RJW80" s="539"/>
      <c r="RJX80" s="539"/>
      <c r="RJY80" s="539"/>
      <c r="RJZ80" s="539"/>
      <c r="RKA80" s="539"/>
      <c r="RKB80" s="539"/>
      <c r="RKC80" s="539"/>
      <c r="RKD80" s="539"/>
      <c r="RKE80" s="539"/>
      <c r="RKF80" s="539"/>
      <c r="RKG80" s="539"/>
      <c r="RKH80" s="539"/>
      <c r="RKI80" s="539"/>
      <c r="RKJ80" s="539"/>
      <c r="RKK80" s="539"/>
      <c r="RKL80" s="539"/>
      <c r="RKM80" s="539"/>
      <c r="RKN80" s="539"/>
      <c r="RKO80" s="539"/>
      <c r="RKP80" s="539"/>
      <c r="RKQ80" s="539"/>
      <c r="RKR80" s="539"/>
      <c r="RKS80" s="539"/>
      <c r="RKT80" s="539"/>
      <c r="RKU80" s="539"/>
      <c r="RKV80" s="539"/>
      <c r="RKW80" s="539"/>
      <c r="RKX80" s="539"/>
      <c r="RKY80" s="539"/>
      <c r="RKZ80" s="539"/>
      <c r="RLA80" s="539"/>
      <c r="RLB80" s="539"/>
      <c r="RLC80" s="539"/>
      <c r="RLD80" s="539"/>
      <c r="RLE80" s="539"/>
      <c r="RLF80" s="539"/>
      <c r="RLG80" s="539"/>
      <c r="RLH80" s="539"/>
      <c r="RLI80" s="539"/>
      <c r="RLJ80" s="539"/>
      <c r="RLK80" s="539"/>
      <c r="RLL80" s="539"/>
      <c r="RLM80" s="539"/>
      <c r="RLN80" s="539"/>
      <c r="RLO80" s="539"/>
      <c r="RLP80" s="539"/>
      <c r="RLQ80" s="539"/>
      <c r="RLR80" s="539"/>
      <c r="RLS80" s="539"/>
      <c r="RLT80" s="539"/>
      <c r="RLU80" s="539"/>
      <c r="RLV80" s="539"/>
      <c r="RLW80" s="539"/>
      <c r="RLX80" s="539"/>
      <c r="RLY80" s="539"/>
      <c r="RLZ80" s="539"/>
      <c r="RMA80" s="539"/>
      <c r="RMB80" s="539"/>
      <c r="RMC80" s="539"/>
      <c r="RMD80" s="539"/>
      <c r="RME80" s="539"/>
      <c r="RMF80" s="539"/>
      <c r="RMG80" s="539"/>
      <c r="RMH80" s="539"/>
      <c r="RMI80" s="539"/>
      <c r="RMJ80" s="539"/>
      <c r="RMK80" s="539"/>
      <c r="RML80" s="539"/>
      <c r="RMM80" s="539"/>
      <c r="RMN80" s="539"/>
      <c r="RMO80" s="539"/>
      <c r="RMP80" s="539"/>
      <c r="RMQ80" s="539"/>
      <c r="RMR80" s="539"/>
      <c r="RMS80" s="539"/>
      <c r="RMT80" s="539"/>
      <c r="RMU80" s="539"/>
      <c r="RMV80" s="539"/>
      <c r="RMW80" s="539"/>
      <c r="RMX80" s="539"/>
      <c r="RMY80" s="539"/>
      <c r="RMZ80" s="539"/>
      <c r="RNA80" s="539"/>
      <c r="RNB80" s="539"/>
      <c r="RNC80" s="539"/>
      <c r="RND80" s="539"/>
      <c r="RNE80" s="539"/>
      <c r="RNF80" s="539"/>
      <c r="RNG80" s="539"/>
      <c r="RNH80" s="539"/>
      <c r="RNI80" s="539"/>
      <c r="RNJ80" s="539"/>
      <c r="RNK80" s="539"/>
      <c r="RNL80" s="539"/>
      <c r="RNM80" s="539"/>
      <c r="RNN80" s="539"/>
      <c r="RNO80" s="539"/>
      <c r="RNP80" s="539"/>
      <c r="RNQ80" s="539"/>
      <c r="RNR80" s="539"/>
      <c r="RNS80" s="539"/>
      <c r="RNT80" s="539"/>
      <c r="RNU80" s="539"/>
      <c r="RNV80" s="539"/>
      <c r="RNW80" s="539"/>
      <c r="RNX80" s="539"/>
      <c r="RNY80" s="539"/>
      <c r="RNZ80" s="539"/>
      <c r="ROA80" s="539"/>
      <c r="ROB80" s="539"/>
      <c r="ROC80" s="539"/>
      <c r="ROD80" s="539"/>
      <c r="ROE80" s="539"/>
      <c r="ROF80" s="539"/>
      <c r="ROG80" s="539"/>
      <c r="ROH80" s="539"/>
      <c r="ROI80" s="539"/>
      <c r="ROJ80" s="539"/>
      <c r="ROK80" s="539"/>
      <c r="ROL80" s="539"/>
      <c r="ROM80" s="539"/>
      <c r="RON80" s="539"/>
      <c r="ROO80" s="539"/>
      <c r="ROP80" s="539"/>
      <c r="ROQ80" s="539"/>
      <c r="ROR80" s="539"/>
      <c r="ROS80" s="539"/>
      <c r="ROT80" s="539"/>
      <c r="ROU80" s="539"/>
      <c r="ROV80" s="539"/>
      <c r="ROW80" s="539"/>
      <c r="ROX80" s="539"/>
      <c r="ROY80" s="539"/>
      <c r="ROZ80" s="539"/>
      <c r="RPA80" s="539"/>
      <c r="RPB80" s="539"/>
      <c r="RPC80" s="539"/>
      <c r="RPD80" s="539"/>
      <c r="RPE80" s="539"/>
      <c r="RPF80" s="539"/>
      <c r="RPG80" s="539"/>
      <c r="RPH80" s="539"/>
      <c r="RPI80" s="539"/>
      <c r="RPJ80" s="539"/>
      <c r="RPK80" s="539"/>
      <c r="RPL80" s="539"/>
      <c r="RPM80" s="539"/>
      <c r="RPN80" s="539"/>
      <c r="RPO80" s="539"/>
      <c r="RPP80" s="539"/>
      <c r="RPQ80" s="539"/>
      <c r="RPR80" s="539"/>
      <c r="RPS80" s="539"/>
      <c r="RPT80" s="539"/>
      <c r="RPU80" s="539"/>
      <c r="RPV80" s="539"/>
      <c r="RPW80" s="539"/>
      <c r="RPX80" s="539"/>
      <c r="RPY80" s="539"/>
      <c r="RPZ80" s="539"/>
      <c r="RQA80" s="539"/>
      <c r="RQB80" s="539"/>
      <c r="RQC80" s="539"/>
      <c r="RQD80" s="539"/>
      <c r="RQE80" s="539"/>
      <c r="RQF80" s="539"/>
      <c r="RQG80" s="539"/>
      <c r="RQH80" s="539"/>
      <c r="RQI80" s="539"/>
      <c r="RQJ80" s="539"/>
      <c r="RQK80" s="539"/>
      <c r="RQL80" s="539"/>
      <c r="RQM80" s="539"/>
      <c r="RQN80" s="539"/>
      <c r="RQO80" s="539"/>
      <c r="RQP80" s="539"/>
      <c r="RQQ80" s="539"/>
      <c r="RQR80" s="539"/>
      <c r="RQS80" s="539"/>
      <c r="RQT80" s="539"/>
      <c r="RQU80" s="539"/>
      <c r="RQV80" s="539"/>
      <c r="RQW80" s="539"/>
      <c r="RQX80" s="539"/>
      <c r="RQY80" s="539"/>
      <c r="RQZ80" s="539"/>
      <c r="RRA80" s="539"/>
      <c r="RRB80" s="539"/>
      <c r="RRC80" s="539"/>
      <c r="RRD80" s="539"/>
      <c r="RRE80" s="539"/>
      <c r="RRF80" s="539"/>
      <c r="RRG80" s="539"/>
      <c r="RRH80" s="539"/>
      <c r="RRI80" s="539"/>
      <c r="RRJ80" s="539"/>
      <c r="RRK80" s="539"/>
      <c r="RRL80" s="539"/>
      <c r="RRM80" s="539"/>
      <c r="RRN80" s="539"/>
      <c r="RRO80" s="539"/>
      <c r="RRP80" s="539"/>
      <c r="RRQ80" s="539"/>
      <c r="RRR80" s="539"/>
      <c r="RRS80" s="539"/>
      <c r="RRT80" s="539"/>
      <c r="RRU80" s="539"/>
      <c r="RRV80" s="539"/>
      <c r="RRW80" s="539"/>
      <c r="RRX80" s="539"/>
      <c r="RRY80" s="539"/>
      <c r="RRZ80" s="539"/>
      <c r="RSA80" s="539"/>
      <c r="RSB80" s="539"/>
      <c r="RSC80" s="539"/>
      <c r="RSD80" s="539"/>
      <c r="RSE80" s="539"/>
      <c r="RSF80" s="539"/>
      <c r="RSG80" s="539"/>
      <c r="RSH80" s="539"/>
      <c r="RSI80" s="539"/>
      <c r="RSJ80" s="539"/>
      <c r="RSK80" s="539"/>
      <c r="RSL80" s="539"/>
      <c r="RSM80" s="539"/>
      <c r="RSN80" s="539"/>
      <c r="RSO80" s="539"/>
      <c r="RSP80" s="539"/>
      <c r="RSQ80" s="539"/>
      <c r="RSR80" s="539"/>
      <c r="RSS80" s="539"/>
      <c r="RST80" s="539"/>
      <c r="RSU80" s="539"/>
      <c r="RSV80" s="539"/>
      <c r="RSW80" s="539"/>
      <c r="RSX80" s="539"/>
      <c r="RSY80" s="539"/>
      <c r="RSZ80" s="539"/>
      <c r="RTA80" s="539"/>
      <c r="RTB80" s="539"/>
      <c r="RTC80" s="539"/>
      <c r="RTD80" s="539"/>
      <c r="RTE80" s="539"/>
      <c r="RTF80" s="539"/>
      <c r="RTG80" s="539"/>
      <c r="RTH80" s="539"/>
      <c r="RTI80" s="539"/>
      <c r="RTJ80" s="539"/>
      <c r="RTK80" s="539"/>
      <c r="RTL80" s="539"/>
      <c r="RTM80" s="539"/>
      <c r="RTN80" s="539"/>
      <c r="RTO80" s="539"/>
      <c r="RTP80" s="539"/>
      <c r="RTQ80" s="539"/>
      <c r="RTR80" s="539"/>
      <c r="RTS80" s="539"/>
      <c r="RTT80" s="539"/>
      <c r="RTU80" s="539"/>
      <c r="RTV80" s="539"/>
      <c r="RTW80" s="539"/>
      <c r="RTX80" s="539"/>
      <c r="RTY80" s="539"/>
      <c r="RTZ80" s="539"/>
      <c r="RUA80" s="539"/>
      <c r="RUB80" s="539"/>
      <c r="RUC80" s="539"/>
      <c r="RUD80" s="539"/>
      <c r="RUE80" s="539"/>
      <c r="RUF80" s="539"/>
      <c r="RUG80" s="539"/>
      <c r="RUH80" s="539"/>
      <c r="RUI80" s="539"/>
      <c r="RUJ80" s="539"/>
      <c r="RUK80" s="539"/>
      <c r="RUL80" s="539"/>
      <c r="RUM80" s="539"/>
      <c r="RUN80" s="539"/>
      <c r="RUO80" s="539"/>
      <c r="RUP80" s="539"/>
      <c r="RUQ80" s="539"/>
      <c r="RUR80" s="539"/>
      <c r="RUS80" s="539"/>
      <c r="RUT80" s="539"/>
      <c r="RUU80" s="539"/>
      <c r="RUV80" s="539"/>
      <c r="RUW80" s="539"/>
      <c r="RUX80" s="539"/>
      <c r="RUY80" s="539"/>
      <c r="RUZ80" s="539"/>
      <c r="RVA80" s="539"/>
      <c r="RVB80" s="539"/>
      <c r="RVC80" s="539"/>
      <c r="RVD80" s="539"/>
      <c r="RVE80" s="539"/>
      <c r="RVF80" s="539"/>
      <c r="RVG80" s="539"/>
      <c r="RVH80" s="539"/>
      <c r="RVI80" s="539"/>
      <c r="RVJ80" s="539"/>
      <c r="RVK80" s="539"/>
      <c r="RVL80" s="539"/>
      <c r="RVM80" s="539"/>
      <c r="RVN80" s="539"/>
      <c r="RVO80" s="539"/>
      <c r="RVP80" s="539"/>
      <c r="RVQ80" s="539"/>
      <c r="RVR80" s="539"/>
      <c r="RVS80" s="539"/>
      <c r="RVT80" s="539"/>
      <c r="RVU80" s="539"/>
      <c r="RVV80" s="539"/>
      <c r="RVW80" s="539"/>
      <c r="RVX80" s="539"/>
      <c r="RVY80" s="539"/>
      <c r="RVZ80" s="539"/>
      <c r="RWA80" s="539"/>
      <c r="RWB80" s="539"/>
      <c r="RWC80" s="539"/>
      <c r="RWD80" s="539"/>
      <c r="RWE80" s="539"/>
      <c r="RWF80" s="539"/>
      <c r="RWG80" s="539"/>
      <c r="RWH80" s="539"/>
      <c r="RWI80" s="539"/>
      <c r="RWJ80" s="539"/>
      <c r="RWK80" s="539"/>
      <c r="RWL80" s="539"/>
      <c r="RWM80" s="539"/>
      <c r="RWN80" s="539"/>
      <c r="RWO80" s="539"/>
      <c r="RWP80" s="539"/>
      <c r="RWQ80" s="539"/>
      <c r="RWR80" s="539"/>
      <c r="RWS80" s="539"/>
      <c r="RWT80" s="539"/>
      <c r="RWU80" s="539"/>
      <c r="RWV80" s="539"/>
      <c r="RWW80" s="539"/>
      <c r="RWX80" s="539"/>
      <c r="RWY80" s="539"/>
      <c r="RWZ80" s="539"/>
      <c r="RXA80" s="539"/>
      <c r="RXB80" s="539"/>
      <c r="RXC80" s="539"/>
      <c r="RXD80" s="539"/>
      <c r="RXE80" s="539"/>
      <c r="RXF80" s="539"/>
      <c r="RXG80" s="539"/>
      <c r="RXH80" s="539"/>
      <c r="RXI80" s="539"/>
      <c r="RXJ80" s="539"/>
      <c r="RXK80" s="539"/>
      <c r="RXL80" s="539"/>
      <c r="RXM80" s="539"/>
      <c r="RXN80" s="539"/>
      <c r="RXO80" s="539"/>
      <c r="RXP80" s="539"/>
      <c r="RXQ80" s="539"/>
      <c r="RXR80" s="539"/>
      <c r="RXS80" s="539"/>
      <c r="RXT80" s="539"/>
      <c r="RXU80" s="539"/>
      <c r="RXV80" s="539"/>
      <c r="RXW80" s="539"/>
      <c r="RXX80" s="539"/>
      <c r="RXY80" s="539"/>
      <c r="RXZ80" s="539"/>
      <c r="RYA80" s="539"/>
      <c r="RYB80" s="539"/>
      <c r="RYC80" s="539"/>
      <c r="RYD80" s="539"/>
      <c r="RYE80" s="539"/>
      <c r="RYF80" s="539"/>
      <c r="RYG80" s="539"/>
      <c r="RYH80" s="539"/>
      <c r="RYI80" s="539"/>
      <c r="RYJ80" s="539"/>
      <c r="RYK80" s="539"/>
      <c r="RYL80" s="539"/>
      <c r="RYM80" s="539"/>
      <c r="RYN80" s="539"/>
      <c r="RYO80" s="539"/>
      <c r="RYP80" s="539"/>
      <c r="RYQ80" s="539"/>
      <c r="RYR80" s="539"/>
      <c r="RYS80" s="539"/>
      <c r="RYT80" s="539"/>
      <c r="RYU80" s="539"/>
      <c r="RYV80" s="539"/>
      <c r="RYW80" s="539"/>
      <c r="RYX80" s="539"/>
      <c r="RYY80" s="539"/>
      <c r="RYZ80" s="539"/>
      <c r="RZA80" s="539"/>
      <c r="RZB80" s="539"/>
      <c r="RZC80" s="539"/>
      <c r="RZD80" s="539"/>
      <c r="RZE80" s="539"/>
      <c r="RZF80" s="539"/>
      <c r="RZG80" s="539"/>
      <c r="RZH80" s="539"/>
      <c r="RZI80" s="539"/>
      <c r="RZJ80" s="539"/>
      <c r="RZK80" s="539"/>
      <c r="RZL80" s="539"/>
      <c r="RZM80" s="539"/>
      <c r="RZN80" s="539"/>
      <c r="RZO80" s="539"/>
      <c r="RZP80" s="539"/>
      <c r="RZQ80" s="539"/>
      <c r="RZR80" s="539"/>
      <c r="RZS80" s="539"/>
      <c r="RZT80" s="539"/>
      <c r="RZU80" s="539"/>
      <c r="RZV80" s="539"/>
      <c r="RZW80" s="539"/>
      <c r="RZX80" s="539"/>
      <c r="RZY80" s="539"/>
      <c r="RZZ80" s="539"/>
      <c r="SAA80" s="539"/>
      <c r="SAB80" s="539"/>
      <c r="SAC80" s="539"/>
      <c r="SAD80" s="539"/>
      <c r="SAE80" s="539"/>
      <c r="SAF80" s="539"/>
      <c r="SAG80" s="539"/>
      <c r="SAH80" s="539"/>
      <c r="SAI80" s="539"/>
      <c r="SAJ80" s="539"/>
      <c r="SAK80" s="539"/>
      <c r="SAL80" s="539"/>
      <c r="SAM80" s="539"/>
      <c r="SAN80" s="539"/>
      <c r="SAO80" s="539"/>
      <c r="SAP80" s="539"/>
      <c r="SAQ80" s="539"/>
      <c r="SAR80" s="539"/>
      <c r="SAS80" s="539"/>
      <c r="SAT80" s="539"/>
      <c r="SAU80" s="539"/>
      <c r="SAV80" s="539"/>
      <c r="SAW80" s="539"/>
      <c r="SAX80" s="539"/>
      <c r="SAY80" s="539"/>
      <c r="SAZ80" s="539"/>
      <c r="SBA80" s="539"/>
      <c r="SBB80" s="539"/>
      <c r="SBC80" s="539"/>
      <c r="SBD80" s="539"/>
      <c r="SBE80" s="539"/>
      <c r="SBF80" s="539"/>
      <c r="SBG80" s="539"/>
      <c r="SBH80" s="539"/>
      <c r="SBI80" s="539"/>
      <c r="SBJ80" s="539"/>
      <c r="SBK80" s="539"/>
      <c r="SBL80" s="539"/>
      <c r="SBM80" s="539"/>
      <c r="SBN80" s="539"/>
      <c r="SBO80" s="539"/>
      <c r="SBP80" s="539"/>
      <c r="SBQ80" s="539"/>
      <c r="SBR80" s="539"/>
      <c r="SBS80" s="539"/>
      <c r="SBT80" s="539"/>
      <c r="SBU80" s="539"/>
      <c r="SBV80" s="539"/>
      <c r="SBW80" s="539"/>
      <c r="SBX80" s="539"/>
      <c r="SBY80" s="539"/>
      <c r="SBZ80" s="539"/>
      <c r="SCA80" s="539"/>
      <c r="SCB80" s="539"/>
      <c r="SCC80" s="539"/>
      <c r="SCD80" s="539"/>
      <c r="SCE80" s="539"/>
      <c r="SCF80" s="539"/>
      <c r="SCG80" s="539"/>
      <c r="SCH80" s="539"/>
      <c r="SCI80" s="539"/>
      <c r="SCJ80" s="539"/>
      <c r="SCK80" s="539"/>
      <c r="SCL80" s="539"/>
      <c r="SCM80" s="539"/>
      <c r="SCN80" s="539"/>
      <c r="SCO80" s="539"/>
      <c r="SCP80" s="539"/>
      <c r="SCQ80" s="539"/>
      <c r="SCR80" s="539"/>
      <c r="SCS80" s="539"/>
      <c r="SCT80" s="539"/>
      <c r="SCU80" s="539"/>
      <c r="SCV80" s="539"/>
      <c r="SCW80" s="539"/>
      <c r="SCX80" s="539"/>
      <c r="SCY80" s="539"/>
      <c r="SCZ80" s="539"/>
      <c r="SDA80" s="539"/>
      <c r="SDB80" s="539"/>
      <c r="SDC80" s="539"/>
      <c r="SDD80" s="539"/>
      <c r="SDE80" s="539"/>
      <c r="SDF80" s="539"/>
      <c r="SDG80" s="539"/>
      <c r="SDH80" s="539"/>
      <c r="SDI80" s="539"/>
      <c r="SDJ80" s="539"/>
      <c r="SDK80" s="539"/>
      <c r="SDL80" s="539"/>
      <c r="SDM80" s="539"/>
      <c r="SDN80" s="539"/>
      <c r="SDO80" s="539"/>
      <c r="SDP80" s="539"/>
      <c r="SDQ80" s="539"/>
      <c r="SDR80" s="539"/>
      <c r="SDS80" s="539"/>
      <c r="SDT80" s="539"/>
      <c r="SDU80" s="539"/>
      <c r="SDV80" s="539"/>
      <c r="SDW80" s="539"/>
      <c r="SDX80" s="539"/>
      <c r="SDY80" s="539"/>
      <c r="SDZ80" s="539"/>
      <c r="SEA80" s="539"/>
      <c r="SEB80" s="539"/>
      <c r="SEC80" s="539"/>
      <c r="SED80" s="539"/>
      <c r="SEE80" s="539"/>
      <c r="SEF80" s="539"/>
      <c r="SEG80" s="539"/>
      <c r="SEH80" s="539"/>
      <c r="SEI80" s="539"/>
      <c r="SEJ80" s="539"/>
      <c r="SEK80" s="539"/>
      <c r="SEL80" s="539"/>
      <c r="SEM80" s="539"/>
      <c r="SEN80" s="539"/>
      <c r="SEO80" s="539"/>
      <c r="SEP80" s="539"/>
      <c r="SEQ80" s="539"/>
      <c r="SER80" s="539"/>
      <c r="SES80" s="539"/>
      <c r="SET80" s="539"/>
      <c r="SEU80" s="539"/>
      <c r="SEV80" s="539"/>
      <c r="SEW80" s="539"/>
      <c r="SEX80" s="539"/>
      <c r="SEY80" s="539"/>
      <c r="SEZ80" s="539"/>
      <c r="SFA80" s="539"/>
      <c r="SFB80" s="539"/>
      <c r="SFC80" s="539"/>
      <c r="SFD80" s="539"/>
      <c r="SFE80" s="539"/>
      <c r="SFF80" s="539"/>
      <c r="SFG80" s="539"/>
      <c r="SFH80" s="539"/>
      <c r="SFI80" s="539"/>
      <c r="SFJ80" s="539"/>
      <c r="SFK80" s="539"/>
      <c r="SFL80" s="539"/>
      <c r="SFM80" s="539"/>
      <c r="SFN80" s="539"/>
      <c r="SFO80" s="539"/>
      <c r="SFP80" s="539"/>
      <c r="SFQ80" s="539"/>
      <c r="SFR80" s="539"/>
      <c r="SFS80" s="539"/>
      <c r="SFT80" s="539"/>
      <c r="SFU80" s="539"/>
      <c r="SFV80" s="539"/>
      <c r="SFW80" s="539"/>
      <c r="SFX80" s="539"/>
      <c r="SFY80" s="539"/>
      <c r="SFZ80" s="539"/>
      <c r="SGA80" s="539"/>
      <c r="SGB80" s="539"/>
      <c r="SGC80" s="539"/>
      <c r="SGD80" s="539"/>
      <c r="SGE80" s="539"/>
      <c r="SGF80" s="539"/>
      <c r="SGG80" s="539"/>
      <c r="SGH80" s="539"/>
      <c r="SGI80" s="539"/>
      <c r="SGJ80" s="539"/>
      <c r="SGK80" s="539"/>
      <c r="SGL80" s="539"/>
      <c r="SGM80" s="539"/>
      <c r="SGN80" s="539"/>
      <c r="SGO80" s="539"/>
      <c r="SGP80" s="539"/>
      <c r="SGQ80" s="539"/>
      <c r="SGR80" s="539"/>
      <c r="SGS80" s="539"/>
      <c r="SGT80" s="539"/>
      <c r="SGU80" s="539"/>
      <c r="SGV80" s="539"/>
      <c r="SGW80" s="539"/>
      <c r="SGX80" s="539"/>
      <c r="SGY80" s="539"/>
      <c r="SGZ80" s="539"/>
      <c r="SHA80" s="539"/>
      <c r="SHB80" s="539"/>
      <c r="SHC80" s="539"/>
      <c r="SHD80" s="539"/>
      <c r="SHE80" s="539"/>
      <c r="SHF80" s="539"/>
      <c r="SHG80" s="539"/>
      <c r="SHH80" s="539"/>
      <c r="SHI80" s="539"/>
      <c r="SHJ80" s="539"/>
      <c r="SHK80" s="539"/>
      <c r="SHL80" s="539"/>
      <c r="SHM80" s="539"/>
      <c r="SHN80" s="539"/>
      <c r="SHO80" s="539"/>
      <c r="SHP80" s="539"/>
      <c r="SHQ80" s="539"/>
      <c r="SHR80" s="539"/>
      <c r="SHS80" s="539"/>
      <c r="SHT80" s="539"/>
      <c r="SHU80" s="539"/>
      <c r="SHV80" s="539"/>
      <c r="SHW80" s="539"/>
      <c r="SHX80" s="539"/>
      <c r="SHY80" s="539"/>
      <c r="SHZ80" s="539"/>
      <c r="SIA80" s="539"/>
      <c r="SIB80" s="539"/>
      <c r="SIC80" s="539"/>
      <c r="SID80" s="539"/>
      <c r="SIE80" s="539"/>
      <c r="SIF80" s="539"/>
      <c r="SIG80" s="539"/>
      <c r="SIH80" s="539"/>
      <c r="SII80" s="539"/>
      <c r="SIJ80" s="539"/>
      <c r="SIK80" s="539"/>
      <c r="SIL80" s="539"/>
      <c r="SIM80" s="539"/>
      <c r="SIN80" s="539"/>
      <c r="SIO80" s="539"/>
      <c r="SIP80" s="539"/>
      <c r="SIQ80" s="539"/>
      <c r="SIR80" s="539"/>
      <c r="SIS80" s="539"/>
      <c r="SIT80" s="539"/>
      <c r="SIU80" s="539"/>
      <c r="SIV80" s="539"/>
      <c r="SIW80" s="539"/>
      <c r="SIX80" s="539"/>
      <c r="SIY80" s="539"/>
      <c r="SIZ80" s="539"/>
      <c r="SJA80" s="539"/>
      <c r="SJB80" s="539"/>
      <c r="SJC80" s="539"/>
      <c r="SJD80" s="539"/>
      <c r="SJE80" s="539"/>
      <c r="SJF80" s="539"/>
      <c r="SJG80" s="539"/>
      <c r="SJH80" s="539"/>
      <c r="SJI80" s="539"/>
      <c r="SJJ80" s="539"/>
      <c r="SJK80" s="539"/>
      <c r="SJL80" s="539"/>
      <c r="SJM80" s="539"/>
      <c r="SJN80" s="539"/>
      <c r="SJO80" s="539"/>
      <c r="SJP80" s="539"/>
      <c r="SJQ80" s="539"/>
      <c r="SJR80" s="539"/>
      <c r="SJS80" s="539"/>
      <c r="SJT80" s="539"/>
      <c r="SJU80" s="539"/>
      <c r="SJV80" s="539"/>
      <c r="SJW80" s="539"/>
      <c r="SJX80" s="539"/>
      <c r="SJY80" s="539"/>
      <c r="SJZ80" s="539"/>
      <c r="SKA80" s="539"/>
      <c r="SKB80" s="539"/>
      <c r="SKC80" s="539"/>
      <c r="SKD80" s="539"/>
      <c r="SKE80" s="539"/>
      <c r="SKF80" s="539"/>
      <c r="SKG80" s="539"/>
      <c r="SKH80" s="539"/>
      <c r="SKI80" s="539"/>
      <c r="SKJ80" s="539"/>
      <c r="SKK80" s="539"/>
      <c r="SKL80" s="539"/>
      <c r="SKM80" s="539"/>
      <c r="SKN80" s="539"/>
      <c r="SKO80" s="539"/>
      <c r="SKP80" s="539"/>
      <c r="SKQ80" s="539"/>
      <c r="SKR80" s="539"/>
      <c r="SKS80" s="539"/>
      <c r="SKT80" s="539"/>
      <c r="SKU80" s="539"/>
      <c r="SKV80" s="539"/>
      <c r="SKW80" s="539"/>
      <c r="SKX80" s="539"/>
      <c r="SKY80" s="539"/>
      <c r="SKZ80" s="539"/>
      <c r="SLA80" s="539"/>
      <c r="SLB80" s="539"/>
      <c r="SLC80" s="539"/>
      <c r="SLD80" s="539"/>
      <c r="SLE80" s="539"/>
      <c r="SLF80" s="539"/>
      <c r="SLG80" s="539"/>
      <c r="SLH80" s="539"/>
      <c r="SLI80" s="539"/>
      <c r="SLJ80" s="539"/>
      <c r="SLK80" s="539"/>
      <c r="SLL80" s="539"/>
      <c r="SLM80" s="539"/>
      <c r="SLN80" s="539"/>
      <c r="SLO80" s="539"/>
      <c r="SLP80" s="539"/>
      <c r="SLQ80" s="539"/>
      <c r="SLR80" s="539"/>
      <c r="SLS80" s="539"/>
      <c r="SLT80" s="539"/>
      <c r="SLU80" s="539"/>
      <c r="SLV80" s="539"/>
      <c r="SLW80" s="539"/>
      <c r="SLX80" s="539"/>
      <c r="SLY80" s="539"/>
      <c r="SLZ80" s="539"/>
      <c r="SMA80" s="539"/>
      <c r="SMB80" s="539"/>
      <c r="SMC80" s="539"/>
      <c r="SMD80" s="539"/>
      <c r="SME80" s="539"/>
      <c r="SMF80" s="539"/>
      <c r="SMG80" s="539"/>
      <c r="SMH80" s="539"/>
      <c r="SMI80" s="539"/>
      <c r="SMJ80" s="539"/>
      <c r="SMK80" s="539"/>
      <c r="SML80" s="539"/>
      <c r="SMM80" s="539"/>
      <c r="SMN80" s="539"/>
      <c r="SMO80" s="539"/>
      <c r="SMP80" s="539"/>
      <c r="SMQ80" s="539"/>
      <c r="SMR80" s="539"/>
      <c r="SMS80" s="539"/>
      <c r="SMT80" s="539"/>
      <c r="SMU80" s="539"/>
      <c r="SMV80" s="539"/>
      <c r="SMW80" s="539"/>
      <c r="SMX80" s="539"/>
      <c r="SMY80" s="539"/>
      <c r="SMZ80" s="539"/>
      <c r="SNA80" s="539"/>
      <c r="SNB80" s="539"/>
      <c r="SNC80" s="539"/>
      <c r="SND80" s="539"/>
      <c r="SNE80" s="539"/>
      <c r="SNF80" s="539"/>
      <c r="SNG80" s="539"/>
      <c r="SNH80" s="539"/>
      <c r="SNI80" s="539"/>
      <c r="SNJ80" s="539"/>
      <c r="SNK80" s="539"/>
      <c r="SNL80" s="539"/>
      <c r="SNM80" s="539"/>
      <c r="SNN80" s="539"/>
      <c r="SNO80" s="539"/>
      <c r="SNP80" s="539"/>
      <c r="SNQ80" s="539"/>
      <c r="SNR80" s="539"/>
      <c r="SNS80" s="539"/>
      <c r="SNT80" s="539"/>
      <c r="SNU80" s="539"/>
      <c r="SNV80" s="539"/>
      <c r="SNW80" s="539"/>
      <c r="SNX80" s="539"/>
      <c r="SNY80" s="539"/>
      <c r="SNZ80" s="539"/>
      <c r="SOA80" s="539"/>
      <c r="SOB80" s="539"/>
      <c r="SOC80" s="539"/>
      <c r="SOD80" s="539"/>
      <c r="SOE80" s="539"/>
      <c r="SOF80" s="539"/>
      <c r="SOG80" s="539"/>
      <c r="SOH80" s="539"/>
      <c r="SOI80" s="539"/>
      <c r="SOJ80" s="539"/>
      <c r="SOK80" s="539"/>
      <c r="SOL80" s="539"/>
      <c r="SOM80" s="539"/>
      <c r="SON80" s="539"/>
      <c r="SOO80" s="539"/>
      <c r="SOP80" s="539"/>
      <c r="SOQ80" s="539"/>
      <c r="SOR80" s="539"/>
      <c r="SOS80" s="539"/>
      <c r="SOT80" s="539"/>
      <c r="SOU80" s="539"/>
      <c r="SOV80" s="539"/>
      <c r="SOW80" s="539"/>
      <c r="SOX80" s="539"/>
      <c r="SOY80" s="539"/>
      <c r="SOZ80" s="539"/>
      <c r="SPA80" s="539"/>
      <c r="SPB80" s="539"/>
      <c r="SPC80" s="539"/>
      <c r="SPD80" s="539"/>
      <c r="SPE80" s="539"/>
      <c r="SPF80" s="539"/>
      <c r="SPG80" s="539"/>
      <c r="SPH80" s="539"/>
      <c r="SPI80" s="539"/>
      <c r="SPJ80" s="539"/>
      <c r="SPK80" s="539"/>
      <c r="SPL80" s="539"/>
      <c r="SPM80" s="539"/>
      <c r="SPN80" s="539"/>
      <c r="SPO80" s="539"/>
      <c r="SPP80" s="539"/>
      <c r="SPQ80" s="539"/>
      <c r="SPR80" s="539"/>
      <c r="SPS80" s="539"/>
      <c r="SPT80" s="539"/>
      <c r="SPU80" s="539"/>
      <c r="SPV80" s="539"/>
      <c r="SPW80" s="539"/>
      <c r="SPX80" s="539"/>
      <c r="SPY80" s="539"/>
      <c r="SPZ80" s="539"/>
      <c r="SQA80" s="539"/>
      <c r="SQB80" s="539"/>
      <c r="SQC80" s="539"/>
      <c r="SQD80" s="539"/>
      <c r="SQE80" s="539"/>
      <c r="SQF80" s="539"/>
      <c r="SQG80" s="539"/>
      <c r="SQH80" s="539"/>
      <c r="SQI80" s="539"/>
      <c r="SQJ80" s="539"/>
      <c r="SQK80" s="539"/>
      <c r="SQL80" s="539"/>
      <c r="SQM80" s="539"/>
      <c r="SQN80" s="539"/>
      <c r="SQO80" s="539"/>
      <c r="SQP80" s="539"/>
      <c r="SQQ80" s="539"/>
      <c r="SQR80" s="539"/>
      <c r="SQS80" s="539"/>
      <c r="SQT80" s="539"/>
      <c r="SQU80" s="539"/>
      <c r="SQV80" s="539"/>
      <c r="SQW80" s="539"/>
      <c r="SQX80" s="539"/>
      <c r="SQY80" s="539"/>
      <c r="SQZ80" s="539"/>
      <c r="SRA80" s="539"/>
      <c r="SRB80" s="539"/>
      <c r="SRC80" s="539"/>
      <c r="SRD80" s="539"/>
      <c r="SRE80" s="539"/>
      <c r="SRF80" s="539"/>
      <c r="SRG80" s="539"/>
      <c r="SRH80" s="539"/>
      <c r="SRI80" s="539"/>
      <c r="SRJ80" s="539"/>
      <c r="SRK80" s="539"/>
      <c r="SRL80" s="539"/>
      <c r="SRM80" s="539"/>
      <c r="SRN80" s="539"/>
      <c r="SRO80" s="539"/>
      <c r="SRP80" s="539"/>
      <c r="SRQ80" s="539"/>
      <c r="SRR80" s="539"/>
      <c r="SRS80" s="539"/>
      <c r="SRT80" s="539"/>
      <c r="SRU80" s="539"/>
      <c r="SRV80" s="539"/>
      <c r="SRW80" s="539"/>
      <c r="SRX80" s="539"/>
      <c r="SRY80" s="539"/>
      <c r="SRZ80" s="539"/>
      <c r="SSA80" s="539"/>
      <c r="SSB80" s="539"/>
      <c r="SSC80" s="539"/>
      <c r="SSD80" s="539"/>
      <c r="SSE80" s="539"/>
      <c r="SSF80" s="539"/>
      <c r="SSG80" s="539"/>
      <c r="SSH80" s="539"/>
      <c r="SSI80" s="539"/>
      <c r="SSJ80" s="539"/>
      <c r="SSK80" s="539"/>
      <c r="SSL80" s="539"/>
      <c r="SSM80" s="539"/>
      <c r="SSN80" s="539"/>
      <c r="SSO80" s="539"/>
      <c r="SSP80" s="539"/>
      <c r="SSQ80" s="539"/>
      <c r="SSR80" s="539"/>
      <c r="SSS80" s="539"/>
      <c r="SST80" s="539"/>
      <c r="SSU80" s="539"/>
      <c r="SSV80" s="539"/>
      <c r="SSW80" s="539"/>
      <c r="SSX80" s="539"/>
      <c r="SSY80" s="539"/>
      <c r="SSZ80" s="539"/>
      <c r="STA80" s="539"/>
      <c r="STB80" s="539"/>
      <c r="STC80" s="539"/>
      <c r="STD80" s="539"/>
      <c r="STE80" s="539"/>
      <c r="STF80" s="539"/>
      <c r="STG80" s="539"/>
      <c r="STH80" s="539"/>
      <c r="STI80" s="539"/>
      <c r="STJ80" s="539"/>
      <c r="STK80" s="539"/>
      <c r="STL80" s="539"/>
      <c r="STM80" s="539"/>
      <c r="STN80" s="539"/>
      <c r="STO80" s="539"/>
      <c r="STP80" s="539"/>
      <c r="STQ80" s="539"/>
      <c r="STR80" s="539"/>
      <c r="STS80" s="539"/>
      <c r="STT80" s="539"/>
      <c r="STU80" s="539"/>
      <c r="STV80" s="539"/>
      <c r="STW80" s="539"/>
      <c r="STX80" s="539"/>
      <c r="STY80" s="539"/>
      <c r="STZ80" s="539"/>
      <c r="SUA80" s="539"/>
      <c r="SUB80" s="539"/>
      <c r="SUC80" s="539"/>
      <c r="SUD80" s="539"/>
      <c r="SUE80" s="539"/>
      <c r="SUF80" s="539"/>
      <c r="SUG80" s="539"/>
      <c r="SUH80" s="539"/>
      <c r="SUI80" s="539"/>
      <c r="SUJ80" s="539"/>
      <c r="SUK80" s="539"/>
      <c r="SUL80" s="539"/>
      <c r="SUM80" s="539"/>
      <c r="SUN80" s="539"/>
      <c r="SUO80" s="539"/>
      <c r="SUP80" s="539"/>
      <c r="SUQ80" s="539"/>
      <c r="SUR80" s="539"/>
      <c r="SUS80" s="539"/>
      <c r="SUT80" s="539"/>
      <c r="SUU80" s="539"/>
      <c r="SUV80" s="539"/>
      <c r="SUW80" s="539"/>
      <c r="SUX80" s="539"/>
      <c r="SUY80" s="539"/>
      <c r="SUZ80" s="539"/>
      <c r="SVA80" s="539"/>
      <c r="SVB80" s="539"/>
      <c r="SVC80" s="539"/>
      <c r="SVD80" s="539"/>
      <c r="SVE80" s="539"/>
      <c r="SVF80" s="539"/>
      <c r="SVG80" s="539"/>
      <c r="SVH80" s="539"/>
      <c r="SVI80" s="539"/>
      <c r="SVJ80" s="539"/>
      <c r="SVK80" s="539"/>
      <c r="SVL80" s="539"/>
      <c r="SVM80" s="539"/>
      <c r="SVN80" s="539"/>
      <c r="SVO80" s="539"/>
      <c r="SVP80" s="539"/>
      <c r="SVQ80" s="539"/>
      <c r="SVR80" s="539"/>
      <c r="SVS80" s="539"/>
      <c r="SVT80" s="539"/>
      <c r="SVU80" s="539"/>
      <c r="SVV80" s="539"/>
      <c r="SVW80" s="539"/>
      <c r="SVX80" s="539"/>
      <c r="SVY80" s="539"/>
      <c r="SVZ80" s="539"/>
      <c r="SWA80" s="539"/>
      <c r="SWB80" s="539"/>
      <c r="SWC80" s="539"/>
      <c r="SWD80" s="539"/>
      <c r="SWE80" s="539"/>
      <c r="SWF80" s="539"/>
      <c r="SWG80" s="539"/>
      <c r="SWH80" s="539"/>
      <c r="SWI80" s="539"/>
      <c r="SWJ80" s="539"/>
      <c r="SWK80" s="539"/>
      <c r="SWL80" s="539"/>
      <c r="SWM80" s="539"/>
      <c r="SWN80" s="539"/>
      <c r="SWO80" s="539"/>
      <c r="SWP80" s="539"/>
      <c r="SWQ80" s="539"/>
      <c r="SWR80" s="539"/>
      <c r="SWS80" s="539"/>
      <c r="SWT80" s="539"/>
      <c r="SWU80" s="539"/>
      <c r="SWV80" s="539"/>
      <c r="SWW80" s="539"/>
      <c r="SWX80" s="539"/>
      <c r="SWY80" s="539"/>
      <c r="SWZ80" s="539"/>
      <c r="SXA80" s="539"/>
      <c r="SXB80" s="539"/>
      <c r="SXC80" s="539"/>
      <c r="SXD80" s="539"/>
      <c r="SXE80" s="539"/>
      <c r="SXF80" s="539"/>
      <c r="SXG80" s="539"/>
      <c r="SXH80" s="539"/>
      <c r="SXI80" s="539"/>
      <c r="SXJ80" s="539"/>
      <c r="SXK80" s="539"/>
      <c r="SXL80" s="539"/>
      <c r="SXM80" s="539"/>
      <c r="SXN80" s="539"/>
      <c r="SXO80" s="539"/>
      <c r="SXP80" s="539"/>
      <c r="SXQ80" s="539"/>
      <c r="SXR80" s="539"/>
      <c r="SXS80" s="539"/>
      <c r="SXT80" s="539"/>
      <c r="SXU80" s="539"/>
      <c r="SXV80" s="539"/>
      <c r="SXW80" s="539"/>
      <c r="SXX80" s="539"/>
      <c r="SXY80" s="539"/>
      <c r="SXZ80" s="539"/>
      <c r="SYA80" s="539"/>
      <c r="SYB80" s="539"/>
      <c r="SYC80" s="539"/>
      <c r="SYD80" s="539"/>
      <c r="SYE80" s="539"/>
      <c r="SYF80" s="539"/>
      <c r="SYG80" s="539"/>
      <c r="SYH80" s="539"/>
      <c r="SYI80" s="539"/>
      <c r="SYJ80" s="539"/>
      <c r="SYK80" s="539"/>
      <c r="SYL80" s="539"/>
      <c r="SYM80" s="539"/>
      <c r="SYN80" s="539"/>
      <c r="SYO80" s="539"/>
      <c r="SYP80" s="539"/>
      <c r="SYQ80" s="539"/>
      <c r="SYR80" s="539"/>
      <c r="SYS80" s="539"/>
      <c r="SYT80" s="539"/>
      <c r="SYU80" s="539"/>
      <c r="SYV80" s="539"/>
      <c r="SYW80" s="539"/>
      <c r="SYX80" s="539"/>
      <c r="SYY80" s="539"/>
      <c r="SYZ80" s="539"/>
      <c r="SZA80" s="539"/>
      <c r="SZB80" s="539"/>
      <c r="SZC80" s="539"/>
      <c r="SZD80" s="539"/>
      <c r="SZE80" s="539"/>
      <c r="SZF80" s="539"/>
      <c r="SZG80" s="539"/>
      <c r="SZH80" s="539"/>
      <c r="SZI80" s="539"/>
      <c r="SZJ80" s="539"/>
      <c r="SZK80" s="539"/>
      <c r="SZL80" s="539"/>
      <c r="SZM80" s="539"/>
      <c r="SZN80" s="539"/>
      <c r="SZO80" s="539"/>
      <c r="SZP80" s="539"/>
      <c r="SZQ80" s="539"/>
      <c r="SZR80" s="539"/>
      <c r="SZS80" s="539"/>
      <c r="SZT80" s="539"/>
      <c r="SZU80" s="539"/>
      <c r="SZV80" s="539"/>
      <c r="SZW80" s="539"/>
      <c r="SZX80" s="539"/>
      <c r="SZY80" s="539"/>
      <c r="SZZ80" s="539"/>
      <c r="TAA80" s="539"/>
      <c r="TAB80" s="539"/>
      <c r="TAC80" s="539"/>
      <c r="TAD80" s="539"/>
      <c r="TAE80" s="539"/>
      <c r="TAF80" s="539"/>
      <c r="TAG80" s="539"/>
      <c r="TAH80" s="539"/>
      <c r="TAI80" s="539"/>
      <c r="TAJ80" s="539"/>
      <c r="TAK80" s="539"/>
      <c r="TAL80" s="539"/>
      <c r="TAM80" s="539"/>
      <c r="TAN80" s="539"/>
      <c r="TAO80" s="539"/>
      <c r="TAP80" s="539"/>
      <c r="TAQ80" s="539"/>
      <c r="TAR80" s="539"/>
      <c r="TAS80" s="539"/>
      <c r="TAT80" s="539"/>
      <c r="TAU80" s="539"/>
      <c r="TAV80" s="539"/>
      <c r="TAW80" s="539"/>
      <c r="TAX80" s="539"/>
      <c r="TAY80" s="539"/>
      <c r="TAZ80" s="539"/>
      <c r="TBA80" s="539"/>
      <c r="TBB80" s="539"/>
      <c r="TBC80" s="539"/>
      <c r="TBD80" s="539"/>
      <c r="TBE80" s="539"/>
      <c r="TBF80" s="539"/>
      <c r="TBG80" s="539"/>
      <c r="TBH80" s="539"/>
      <c r="TBI80" s="539"/>
      <c r="TBJ80" s="539"/>
      <c r="TBK80" s="539"/>
      <c r="TBL80" s="539"/>
      <c r="TBM80" s="539"/>
      <c r="TBN80" s="539"/>
      <c r="TBO80" s="539"/>
      <c r="TBP80" s="539"/>
      <c r="TBQ80" s="539"/>
      <c r="TBR80" s="539"/>
      <c r="TBS80" s="539"/>
      <c r="TBT80" s="539"/>
      <c r="TBU80" s="539"/>
      <c r="TBV80" s="539"/>
      <c r="TBW80" s="539"/>
      <c r="TBX80" s="539"/>
      <c r="TBY80" s="539"/>
      <c r="TBZ80" s="539"/>
      <c r="TCA80" s="539"/>
      <c r="TCB80" s="539"/>
      <c r="TCC80" s="539"/>
      <c r="TCD80" s="539"/>
      <c r="TCE80" s="539"/>
      <c r="TCF80" s="539"/>
      <c r="TCG80" s="539"/>
      <c r="TCH80" s="539"/>
      <c r="TCI80" s="539"/>
      <c r="TCJ80" s="539"/>
      <c r="TCK80" s="539"/>
      <c r="TCL80" s="539"/>
      <c r="TCM80" s="539"/>
      <c r="TCN80" s="539"/>
      <c r="TCO80" s="539"/>
      <c r="TCP80" s="539"/>
      <c r="TCQ80" s="539"/>
      <c r="TCR80" s="539"/>
      <c r="TCS80" s="539"/>
      <c r="TCT80" s="539"/>
      <c r="TCU80" s="539"/>
      <c r="TCV80" s="539"/>
      <c r="TCW80" s="539"/>
      <c r="TCX80" s="539"/>
      <c r="TCY80" s="539"/>
      <c r="TCZ80" s="539"/>
      <c r="TDA80" s="539"/>
      <c r="TDB80" s="539"/>
      <c r="TDC80" s="539"/>
      <c r="TDD80" s="539"/>
      <c r="TDE80" s="539"/>
      <c r="TDF80" s="539"/>
      <c r="TDG80" s="539"/>
      <c r="TDH80" s="539"/>
      <c r="TDI80" s="539"/>
      <c r="TDJ80" s="539"/>
      <c r="TDK80" s="539"/>
      <c r="TDL80" s="539"/>
      <c r="TDM80" s="539"/>
      <c r="TDN80" s="539"/>
      <c r="TDO80" s="539"/>
      <c r="TDP80" s="539"/>
      <c r="TDQ80" s="539"/>
      <c r="TDR80" s="539"/>
      <c r="TDS80" s="539"/>
      <c r="TDT80" s="539"/>
      <c r="TDU80" s="539"/>
      <c r="TDV80" s="539"/>
      <c r="TDW80" s="539"/>
      <c r="TDX80" s="539"/>
      <c r="TDY80" s="539"/>
      <c r="TDZ80" s="539"/>
      <c r="TEA80" s="539"/>
      <c r="TEB80" s="539"/>
      <c r="TEC80" s="539"/>
      <c r="TED80" s="539"/>
      <c r="TEE80" s="539"/>
      <c r="TEF80" s="539"/>
      <c r="TEG80" s="539"/>
      <c r="TEH80" s="539"/>
      <c r="TEI80" s="539"/>
      <c r="TEJ80" s="539"/>
      <c r="TEK80" s="539"/>
      <c r="TEL80" s="539"/>
      <c r="TEM80" s="539"/>
      <c r="TEN80" s="539"/>
      <c r="TEO80" s="539"/>
      <c r="TEP80" s="539"/>
      <c r="TEQ80" s="539"/>
      <c r="TER80" s="539"/>
      <c r="TES80" s="539"/>
      <c r="TET80" s="539"/>
      <c r="TEU80" s="539"/>
      <c r="TEV80" s="539"/>
      <c r="TEW80" s="539"/>
      <c r="TEX80" s="539"/>
      <c r="TEY80" s="539"/>
      <c r="TEZ80" s="539"/>
      <c r="TFA80" s="539"/>
      <c r="TFB80" s="539"/>
      <c r="TFC80" s="539"/>
      <c r="TFD80" s="539"/>
      <c r="TFE80" s="539"/>
      <c r="TFF80" s="539"/>
      <c r="TFG80" s="539"/>
      <c r="TFH80" s="539"/>
      <c r="TFI80" s="539"/>
      <c r="TFJ80" s="539"/>
      <c r="TFK80" s="539"/>
      <c r="TFL80" s="539"/>
      <c r="TFM80" s="539"/>
      <c r="TFN80" s="539"/>
      <c r="TFO80" s="539"/>
      <c r="TFP80" s="539"/>
      <c r="TFQ80" s="539"/>
      <c r="TFR80" s="539"/>
      <c r="TFS80" s="539"/>
      <c r="TFT80" s="539"/>
      <c r="TFU80" s="539"/>
      <c r="TFV80" s="539"/>
      <c r="TFW80" s="539"/>
      <c r="TFX80" s="539"/>
      <c r="TFY80" s="539"/>
      <c r="TFZ80" s="539"/>
      <c r="TGA80" s="539"/>
      <c r="TGB80" s="539"/>
      <c r="TGC80" s="539"/>
      <c r="TGD80" s="539"/>
      <c r="TGE80" s="539"/>
      <c r="TGF80" s="539"/>
      <c r="TGG80" s="539"/>
      <c r="TGH80" s="539"/>
      <c r="TGI80" s="539"/>
      <c r="TGJ80" s="539"/>
      <c r="TGK80" s="539"/>
      <c r="TGL80" s="539"/>
      <c r="TGM80" s="539"/>
      <c r="TGN80" s="539"/>
      <c r="TGO80" s="539"/>
      <c r="TGP80" s="539"/>
      <c r="TGQ80" s="539"/>
      <c r="TGR80" s="539"/>
      <c r="TGS80" s="539"/>
      <c r="TGT80" s="539"/>
      <c r="TGU80" s="539"/>
      <c r="TGV80" s="539"/>
      <c r="TGW80" s="539"/>
      <c r="TGX80" s="539"/>
      <c r="TGY80" s="539"/>
      <c r="TGZ80" s="539"/>
      <c r="THA80" s="539"/>
      <c r="THB80" s="539"/>
      <c r="THC80" s="539"/>
      <c r="THD80" s="539"/>
      <c r="THE80" s="539"/>
      <c r="THF80" s="539"/>
      <c r="THG80" s="539"/>
      <c r="THH80" s="539"/>
      <c r="THI80" s="539"/>
      <c r="THJ80" s="539"/>
      <c r="THK80" s="539"/>
      <c r="THL80" s="539"/>
      <c r="THM80" s="539"/>
      <c r="THN80" s="539"/>
      <c r="THO80" s="539"/>
      <c r="THP80" s="539"/>
      <c r="THQ80" s="539"/>
      <c r="THR80" s="539"/>
      <c r="THS80" s="539"/>
      <c r="THT80" s="539"/>
      <c r="THU80" s="539"/>
      <c r="THV80" s="539"/>
      <c r="THW80" s="539"/>
      <c r="THX80" s="539"/>
      <c r="THY80" s="539"/>
      <c r="THZ80" s="539"/>
      <c r="TIA80" s="539"/>
      <c r="TIB80" s="539"/>
      <c r="TIC80" s="539"/>
      <c r="TID80" s="539"/>
      <c r="TIE80" s="539"/>
      <c r="TIF80" s="539"/>
      <c r="TIG80" s="539"/>
      <c r="TIH80" s="539"/>
      <c r="TII80" s="539"/>
      <c r="TIJ80" s="539"/>
      <c r="TIK80" s="539"/>
      <c r="TIL80" s="539"/>
      <c r="TIM80" s="539"/>
      <c r="TIN80" s="539"/>
      <c r="TIO80" s="539"/>
      <c r="TIP80" s="539"/>
      <c r="TIQ80" s="539"/>
      <c r="TIR80" s="539"/>
      <c r="TIS80" s="539"/>
      <c r="TIT80" s="539"/>
      <c r="TIU80" s="539"/>
      <c r="TIV80" s="539"/>
      <c r="TIW80" s="539"/>
      <c r="TIX80" s="539"/>
      <c r="TIY80" s="539"/>
      <c r="TIZ80" s="539"/>
      <c r="TJA80" s="539"/>
      <c r="TJB80" s="539"/>
      <c r="TJC80" s="539"/>
      <c r="TJD80" s="539"/>
      <c r="TJE80" s="539"/>
      <c r="TJF80" s="539"/>
      <c r="TJG80" s="539"/>
      <c r="TJH80" s="539"/>
      <c r="TJI80" s="539"/>
      <c r="TJJ80" s="539"/>
      <c r="TJK80" s="539"/>
      <c r="TJL80" s="539"/>
      <c r="TJM80" s="539"/>
      <c r="TJN80" s="539"/>
      <c r="TJO80" s="539"/>
      <c r="TJP80" s="539"/>
      <c r="TJQ80" s="539"/>
      <c r="TJR80" s="539"/>
      <c r="TJS80" s="539"/>
      <c r="TJT80" s="539"/>
      <c r="TJU80" s="539"/>
      <c r="TJV80" s="539"/>
      <c r="TJW80" s="539"/>
      <c r="TJX80" s="539"/>
      <c r="TJY80" s="539"/>
      <c r="TJZ80" s="539"/>
      <c r="TKA80" s="539"/>
      <c r="TKB80" s="539"/>
      <c r="TKC80" s="539"/>
      <c r="TKD80" s="539"/>
      <c r="TKE80" s="539"/>
      <c r="TKF80" s="539"/>
      <c r="TKG80" s="539"/>
      <c r="TKH80" s="539"/>
      <c r="TKI80" s="539"/>
      <c r="TKJ80" s="539"/>
      <c r="TKK80" s="539"/>
      <c r="TKL80" s="539"/>
      <c r="TKM80" s="539"/>
      <c r="TKN80" s="539"/>
      <c r="TKO80" s="539"/>
      <c r="TKP80" s="539"/>
      <c r="TKQ80" s="539"/>
      <c r="TKR80" s="539"/>
      <c r="TKS80" s="539"/>
      <c r="TKT80" s="539"/>
      <c r="TKU80" s="539"/>
      <c r="TKV80" s="539"/>
      <c r="TKW80" s="539"/>
      <c r="TKX80" s="539"/>
      <c r="TKY80" s="539"/>
      <c r="TKZ80" s="539"/>
      <c r="TLA80" s="539"/>
      <c r="TLB80" s="539"/>
      <c r="TLC80" s="539"/>
      <c r="TLD80" s="539"/>
      <c r="TLE80" s="539"/>
      <c r="TLF80" s="539"/>
      <c r="TLG80" s="539"/>
      <c r="TLH80" s="539"/>
      <c r="TLI80" s="539"/>
      <c r="TLJ80" s="539"/>
      <c r="TLK80" s="539"/>
      <c r="TLL80" s="539"/>
      <c r="TLM80" s="539"/>
      <c r="TLN80" s="539"/>
      <c r="TLO80" s="539"/>
      <c r="TLP80" s="539"/>
      <c r="TLQ80" s="539"/>
      <c r="TLR80" s="539"/>
      <c r="TLS80" s="539"/>
      <c r="TLT80" s="539"/>
      <c r="TLU80" s="539"/>
      <c r="TLV80" s="539"/>
      <c r="TLW80" s="539"/>
      <c r="TLX80" s="539"/>
      <c r="TLY80" s="539"/>
      <c r="TLZ80" s="539"/>
      <c r="TMA80" s="539"/>
      <c r="TMB80" s="539"/>
      <c r="TMC80" s="539"/>
      <c r="TMD80" s="539"/>
      <c r="TME80" s="539"/>
      <c r="TMF80" s="539"/>
      <c r="TMG80" s="539"/>
      <c r="TMH80" s="539"/>
      <c r="TMI80" s="539"/>
      <c r="TMJ80" s="539"/>
      <c r="TMK80" s="539"/>
      <c r="TML80" s="539"/>
      <c r="TMM80" s="539"/>
      <c r="TMN80" s="539"/>
      <c r="TMO80" s="539"/>
      <c r="TMP80" s="539"/>
      <c r="TMQ80" s="539"/>
      <c r="TMR80" s="539"/>
      <c r="TMS80" s="539"/>
      <c r="TMT80" s="539"/>
      <c r="TMU80" s="539"/>
      <c r="TMV80" s="539"/>
      <c r="TMW80" s="539"/>
      <c r="TMX80" s="539"/>
      <c r="TMY80" s="539"/>
      <c r="TMZ80" s="539"/>
      <c r="TNA80" s="539"/>
      <c r="TNB80" s="539"/>
      <c r="TNC80" s="539"/>
      <c r="TND80" s="539"/>
      <c r="TNE80" s="539"/>
      <c r="TNF80" s="539"/>
      <c r="TNG80" s="539"/>
      <c r="TNH80" s="539"/>
      <c r="TNI80" s="539"/>
      <c r="TNJ80" s="539"/>
      <c r="TNK80" s="539"/>
      <c r="TNL80" s="539"/>
      <c r="TNM80" s="539"/>
      <c r="TNN80" s="539"/>
      <c r="TNO80" s="539"/>
      <c r="TNP80" s="539"/>
      <c r="TNQ80" s="539"/>
      <c r="TNR80" s="539"/>
      <c r="TNS80" s="539"/>
      <c r="TNT80" s="539"/>
      <c r="TNU80" s="539"/>
      <c r="TNV80" s="539"/>
      <c r="TNW80" s="539"/>
      <c r="TNX80" s="539"/>
      <c r="TNY80" s="539"/>
      <c r="TNZ80" s="539"/>
      <c r="TOA80" s="539"/>
      <c r="TOB80" s="539"/>
      <c r="TOC80" s="539"/>
      <c r="TOD80" s="539"/>
      <c r="TOE80" s="539"/>
      <c r="TOF80" s="539"/>
      <c r="TOG80" s="539"/>
      <c r="TOH80" s="539"/>
      <c r="TOI80" s="539"/>
      <c r="TOJ80" s="539"/>
      <c r="TOK80" s="539"/>
      <c r="TOL80" s="539"/>
      <c r="TOM80" s="539"/>
      <c r="TON80" s="539"/>
      <c r="TOO80" s="539"/>
      <c r="TOP80" s="539"/>
      <c r="TOQ80" s="539"/>
      <c r="TOR80" s="539"/>
      <c r="TOS80" s="539"/>
      <c r="TOT80" s="539"/>
      <c r="TOU80" s="539"/>
      <c r="TOV80" s="539"/>
      <c r="TOW80" s="539"/>
      <c r="TOX80" s="539"/>
      <c r="TOY80" s="539"/>
      <c r="TOZ80" s="539"/>
      <c r="TPA80" s="539"/>
      <c r="TPB80" s="539"/>
      <c r="TPC80" s="539"/>
      <c r="TPD80" s="539"/>
      <c r="TPE80" s="539"/>
      <c r="TPF80" s="539"/>
      <c r="TPG80" s="539"/>
      <c r="TPH80" s="539"/>
      <c r="TPI80" s="539"/>
      <c r="TPJ80" s="539"/>
      <c r="TPK80" s="539"/>
      <c r="TPL80" s="539"/>
      <c r="TPM80" s="539"/>
      <c r="TPN80" s="539"/>
      <c r="TPO80" s="539"/>
      <c r="TPP80" s="539"/>
      <c r="TPQ80" s="539"/>
      <c r="TPR80" s="539"/>
      <c r="TPS80" s="539"/>
      <c r="TPT80" s="539"/>
      <c r="TPU80" s="539"/>
      <c r="TPV80" s="539"/>
      <c r="TPW80" s="539"/>
      <c r="TPX80" s="539"/>
      <c r="TPY80" s="539"/>
      <c r="TPZ80" s="539"/>
      <c r="TQA80" s="539"/>
      <c r="TQB80" s="539"/>
      <c r="TQC80" s="539"/>
      <c r="TQD80" s="539"/>
      <c r="TQE80" s="539"/>
      <c r="TQF80" s="539"/>
      <c r="TQG80" s="539"/>
      <c r="TQH80" s="539"/>
      <c r="TQI80" s="539"/>
      <c r="TQJ80" s="539"/>
      <c r="TQK80" s="539"/>
      <c r="TQL80" s="539"/>
      <c r="TQM80" s="539"/>
      <c r="TQN80" s="539"/>
      <c r="TQO80" s="539"/>
      <c r="TQP80" s="539"/>
      <c r="TQQ80" s="539"/>
      <c r="TQR80" s="539"/>
      <c r="TQS80" s="539"/>
      <c r="TQT80" s="539"/>
      <c r="TQU80" s="539"/>
      <c r="TQV80" s="539"/>
      <c r="TQW80" s="539"/>
      <c r="TQX80" s="539"/>
      <c r="TQY80" s="539"/>
      <c r="TQZ80" s="539"/>
      <c r="TRA80" s="539"/>
      <c r="TRB80" s="539"/>
      <c r="TRC80" s="539"/>
      <c r="TRD80" s="539"/>
      <c r="TRE80" s="539"/>
      <c r="TRF80" s="539"/>
      <c r="TRG80" s="539"/>
      <c r="TRH80" s="539"/>
      <c r="TRI80" s="539"/>
      <c r="TRJ80" s="539"/>
      <c r="TRK80" s="539"/>
      <c r="TRL80" s="539"/>
      <c r="TRM80" s="539"/>
      <c r="TRN80" s="539"/>
      <c r="TRO80" s="539"/>
      <c r="TRP80" s="539"/>
      <c r="TRQ80" s="539"/>
      <c r="TRR80" s="539"/>
      <c r="TRS80" s="539"/>
      <c r="TRT80" s="539"/>
      <c r="TRU80" s="539"/>
      <c r="TRV80" s="539"/>
      <c r="TRW80" s="539"/>
      <c r="TRX80" s="539"/>
      <c r="TRY80" s="539"/>
      <c r="TRZ80" s="539"/>
      <c r="TSA80" s="539"/>
      <c r="TSB80" s="539"/>
      <c r="TSC80" s="539"/>
      <c r="TSD80" s="539"/>
      <c r="TSE80" s="539"/>
      <c r="TSF80" s="539"/>
      <c r="TSG80" s="539"/>
      <c r="TSH80" s="539"/>
      <c r="TSI80" s="539"/>
      <c r="TSJ80" s="539"/>
      <c r="TSK80" s="539"/>
      <c r="TSL80" s="539"/>
      <c r="TSM80" s="539"/>
      <c r="TSN80" s="539"/>
      <c r="TSO80" s="539"/>
      <c r="TSP80" s="539"/>
      <c r="TSQ80" s="539"/>
      <c r="TSR80" s="539"/>
      <c r="TSS80" s="539"/>
      <c r="TST80" s="539"/>
      <c r="TSU80" s="539"/>
      <c r="TSV80" s="539"/>
      <c r="TSW80" s="539"/>
      <c r="TSX80" s="539"/>
      <c r="TSY80" s="539"/>
      <c r="TSZ80" s="539"/>
      <c r="TTA80" s="539"/>
      <c r="TTB80" s="539"/>
      <c r="TTC80" s="539"/>
      <c r="TTD80" s="539"/>
      <c r="TTE80" s="539"/>
      <c r="TTF80" s="539"/>
      <c r="TTG80" s="539"/>
      <c r="TTH80" s="539"/>
      <c r="TTI80" s="539"/>
      <c r="TTJ80" s="539"/>
      <c r="TTK80" s="539"/>
      <c r="TTL80" s="539"/>
      <c r="TTM80" s="539"/>
      <c r="TTN80" s="539"/>
      <c r="TTO80" s="539"/>
      <c r="TTP80" s="539"/>
      <c r="TTQ80" s="539"/>
      <c r="TTR80" s="539"/>
      <c r="TTS80" s="539"/>
      <c r="TTT80" s="539"/>
      <c r="TTU80" s="539"/>
      <c r="TTV80" s="539"/>
      <c r="TTW80" s="539"/>
      <c r="TTX80" s="539"/>
      <c r="TTY80" s="539"/>
      <c r="TTZ80" s="539"/>
      <c r="TUA80" s="539"/>
      <c r="TUB80" s="539"/>
      <c r="TUC80" s="539"/>
      <c r="TUD80" s="539"/>
      <c r="TUE80" s="539"/>
      <c r="TUF80" s="539"/>
      <c r="TUG80" s="539"/>
      <c r="TUH80" s="539"/>
      <c r="TUI80" s="539"/>
      <c r="TUJ80" s="539"/>
      <c r="TUK80" s="539"/>
      <c r="TUL80" s="539"/>
      <c r="TUM80" s="539"/>
      <c r="TUN80" s="539"/>
      <c r="TUO80" s="539"/>
      <c r="TUP80" s="539"/>
      <c r="TUQ80" s="539"/>
      <c r="TUR80" s="539"/>
      <c r="TUS80" s="539"/>
      <c r="TUT80" s="539"/>
      <c r="TUU80" s="539"/>
      <c r="TUV80" s="539"/>
      <c r="TUW80" s="539"/>
      <c r="TUX80" s="539"/>
      <c r="TUY80" s="539"/>
      <c r="TUZ80" s="539"/>
      <c r="TVA80" s="539"/>
      <c r="TVB80" s="539"/>
      <c r="TVC80" s="539"/>
      <c r="TVD80" s="539"/>
      <c r="TVE80" s="539"/>
      <c r="TVF80" s="539"/>
      <c r="TVG80" s="539"/>
      <c r="TVH80" s="539"/>
      <c r="TVI80" s="539"/>
      <c r="TVJ80" s="539"/>
      <c r="TVK80" s="539"/>
      <c r="TVL80" s="539"/>
      <c r="TVM80" s="539"/>
      <c r="TVN80" s="539"/>
      <c r="TVO80" s="539"/>
      <c r="TVP80" s="539"/>
      <c r="TVQ80" s="539"/>
      <c r="TVR80" s="539"/>
      <c r="TVS80" s="539"/>
      <c r="TVT80" s="539"/>
      <c r="TVU80" s="539"/>
      <c r="TVV80" s="539"/>
      <c r="TVW80" s="539"/>
      <c r="TVX80" s="539"/>
      <c r="TVY80" s="539"/>
      <c r="TVZ80" s="539"/>
      <c r="TWA80" s="539"/>
      <c r="TWB80" s="539"/>
      <c r="TWC80" s="539"/>
      <c r="TWD80" s="539"/>
      <c r="TWE80" s="539"/>
      <c r="TWF80" s="539"/>
      <c r="TWG80" s="539"/>
      <c r="TWH80" s="539"/>
      <c r="TWI80" s="539"/>
      <c r="TWJ80" s="539"/>
      <c r="TWK80" s="539"/>
      <c r="TWL80" s="539"/>
      <c r="TWM80" s="539"/>
      <c r="TWN80" s="539"/>
      <c r="TWO80" s="539"/>
      <c r="TWP80" s="539"/>
      <c r="TWQ80" s="539"/>
      <c r="TWR80" s="539"/>
      <c r="TWS80" s="539"/>
      <c r="TWT80" s="539"/>
      <c r="TWU80" s="539"/>
      <c r="TWV80" s="539"/>
      <c r="TWW80" s="539"/>
      <c r="TWX80" s="539"/>
      <c r="TWY80" s="539"/>
      <c r="TWZ80" s="539"/>
      <c r="TXA80" s="539"/>
      <c r="TXB80" s="539"/>
      <c r="TXC80" s="539"/>
      <c r="TXD80" s="539"/>
      <c r="TXE80" s="539"/>
      <c r="TXF80" s="539"/>
      <c r="TXG80" s="539"/>
      <c r="TXH80" s="539"/>
      <c r="TXI80" s="539"/>
      <c r="TXJ80" s="539"/>
      <c r="TXK80" s="539"/>
      <c r="TXL80" s="539"/>
      <c r="TXM80" s="539"/>
      <c r="TXN80" s="539"/>
      <c r="TXO80" s="539"/>
      <c r="TXP80" s="539"/>
      <c r="TXQ80" s="539"/>
      <c r="TXR80" s="539"/>
      <c r="TXS80" s="539"/>
      <c r="TXT80" s="539"/>
      <c r="TXU80" s="539"/>
      <c r="TXV80" s="539"/>
      <c r="TXW80" s="539"/>
      <c r="TXX80" s="539"/>
      <c r="TXY80" s="539"/>
      <c r="TXZ80" s="539"/>
      <c r="TYA80" s="539"/>
      <c r="TYB80" s="539"/>
      <c r="TYC80" s="539"/>
      <c r="TYD80" s="539"/>
      <c r="TYE80" s="539"/>
      <c r="TYF80" s="539"/>
      <c r="TYG80" s="539"/>
      <c r="TYH80" s="539"/>
      <c r="TYI80" s="539"/>
      <c r="TYJ80" s="539"/>
      <c r="TYK80" s="539"/>
      <c r="TYL80" s="539"/>
      <c r="TYM80" s="539"/>
      <c r="TYN80" s="539"/>
      <c r="TYO80" s="539"/>
      <c r="TYP80" s="539"/>
      <c r="TYQ80" s="539"/>
      <c r="TYR80" s="539"/>
      <c r="TYS80" s="539"/>
      <c r="TYT80" s="539"/>
      <c r="TYU80" s="539"/>
      <c r="TYV80" s="539"/>
      <c r="TYW80" s="539"/>
      <c r="TYX80" s="539"/>
      <c r="TYY80" s="539"/>
      <c r="TYZ80" s="539"/>
      <c r="TZA80" s="539"/>
      <c r="TZB80" s="539"/>
      <c r="TZC80" s="539"/>
      <c r="TZD80" s="539"/>
      <c r="TZE80" s="539"/>
      <c r="TZF80" s="539"/>
      <c r="TZG80" s="539"/>
      <c r="TZH80" s="539"/>
      <c r="TZI80" s="539"/>
      <c r="TZJ80" s="539"/>
      <c r="TZK80" s="539"/>
      <c r="TZL80" s="539"/>
      <c r="TZM80" s="539"/>
      <c r="TZN80" s="539"/>
      <c r="TZO80" s="539"/>
      <c r="TZP80" s="539"/>
      <c r="TZQ80" s="539"/>
      <c r="TZR80" s="539"/>
      <c r="TZS80" s="539"/>
      <c r="TZT80" s="539"/>
      <c r="TZU80" s="539"/>
      <c r="TZV80" s="539"/>
      <c r="TZW80" s="539"/>
      <c r="TZX80" s="539"/>
      <c r="TZY80" s="539"/>
      <c r="TZZ80" s="539"/>
      <c r="UAA80" s="539"/>
      <c r="UAB80" s="539"/>
      <c r="UAC80" s="539"/>
      <c r="UAD80" s="539"/>
      <c r="UAE80" s="539"/>
      <c r="UAF80" s="539"/>
      <c r="UAG80" s="539"/>
      <c r="UAH80" s="539"/>
      <c r="UAI80" s="539"/>
      <c r="UAJ80" s="539"/>
      <c r="UAK80" s="539"/>
      <c r="UAL80" s="539"/>
      <c r="UAM80" s="539"/>
      <c r="UAN80" s="539"/>
      <c r="UAO80" s="539"/>
      <c r="UAP80" s="539"/>
      <c r="UAQ80" s="539"/>
      <c r="UAR80" s="539"/>
      <c r="UAS80" s="539"/>
      <c r="UAT80" s="539"/>
      <c r="UAU80" s="539"/>
      <c r="UAV80" s="539"/>
      <c r="UAW80" s="539"/>
      <c r="UAX80" s="539"/>
      <c r="UAY80" s="539"/>
      <c r="UAZ80" s="539"/>
      <c r="UBA80" s="539"/>
      <c r="UBB80" s="539"/>
      <c r="UBC80" s="539"/>
      <c r="UBD80" s="539"/>
      <c r="UBE80" s="539"/>
      <c r="UBF80" s="539"/>
      <c r="UBG80" s="539"/>
      <c r="UBH80" s="539"/>
      <c r="UBI80" s="539"/>
      <c r="UBJ80" s="539"/>
      <c r="UBK80" s="539"/>
      <c r="UBL80" s="539"/>
      <c r="UBM80" s="539"/>
      <c r="UBN80" s="539"/>
      <c r="UBO80" s="539"/>
      <c r="UBP80" s="539"/>
      <c r="UBQ80" s="539"/>
      <c r="UBR80" s="539"/>
      <c r="UBS80" s="539"/>
      <c r="UBT80" s="539"/>
      <c r="UBU80" s="539"/>
      <c r="UBV80" s="539"/>
      <c r="UBW80" s="539"/>
      <c r="UBX80" s="539"/>
      <c r="UBY80" s="539"/>
      <c r="UBZ80" s="539"/>
      <c r="UCA80" s="539"/>
      <c r="UCB80" s="539"/>
      <c r="UCC80" s="539"/>
      <c r="UCD80" s="539"/>
      <c r="UCE80" s="539"/>
      <c r="UCF80" s="539"/>
      <c r="UCG80" s="539"/>
      <c r="UCH80" s="539"/>
      <c r="UCI80" s="539"/>
      <c r="UCJ80" s="539"/>
      <c r="UCK80" s="539"/>
      <c r="UCL80" s="539"/>
      <c r="UCM80" s="539"/>
      <c r="UCN80" s="539"/>
      <c r="UCO80" s="539"/>
      <c r="UCP80" s="539"/>
      <c r="UCQ80" s="539"/>
      <c r="UCR80" s="539"/>
      <c r="UCS80" s="539"/>
      <c r="UCT80" s="539"/>
      <c r="UCU80" s="539"/>
      <c r="UCV80" s="539"/>
      <c r="UCW80" s="539"/>
      <c r="UCX80" s="539"/>
      <c r="UCY80" s="539"/>
      <c r="UCZ80" s="539"/>
      <c r="UDA80" s="539"/>
      <c r="UDB80" s="539"/>
      <c r="UDC80" s="539"/>
      <c r="UDD80" s="539"/>
      <c r="UDE80" s="539"/>
      <c r="UDF80" s="539"/>
      <c r="UDG80" s="539"/>
      <c r="UDH80" s="539"/>
      <c r="UDI80" s="539"/>
      <c r="UDJ80" s="539"/>
      <c r="UDK80" s="539"/>
      <c r="UDL80" s="539"/>
      <c r="UDM80" s="539"/>
      <c r="UDN80" s="539"/>
      <c r="UDO80" s="539"/>
      <c r="UDP80" s="539"/>
      <c r="UDQ80" s="539"/>
      <c r="UDR80" s="539"/>
      <c r="UDS80" s="539"/>
      <c r="UDT80" s="539"/>
      <c r="UDU80" s="539"/>
      <c r="UDV80" s="539"/>
      <c r="UDW80" s="539"/>
      <c r="UDX80" s="539"/>
      <c r="UDY80" s="539"/>
      <c r="UDZ80" s="539"/>
      <c r="UEA80" s="539"/>
      <c r="UEB80" s="539"/>
      <c r="UEC80" s="539"/>
      <c r="UED80" s="539"/>
      <c r="UEE80" s="539"/>
      <c r="UEF80" s="539"/>
      <c r="UEG80" s="539"/>
      <c r="UEH80" s="539"/>
      <c r="UEI80" s="539"/>
      <c r="UEJ80" s="539"/>
      <c r="UEK80" s="539"/>
      <c r="UEL80" s="539"/>
      <c r="UEM80" s="539"/>
      <c r="UEN80" s="539"/>
      <c r="UEO80" s="539"/>
      <c r="UEP80" s="539"/>
      <c r="UEQ80" s="539"/>
      <c r="UER80" s="539"/>
      <c r="UES80" s="539"/>
      <c r="UET80" s="539"/>
      <c r="UEU80" s="539"/>
      <c r="UEV80" s="539"/>
      <c r="UEW80" s="539"/>
      <c r="UEX80" s="539"/>
      <c r="UEY80" s="539"/>
      <c r="UEZ80" s="539"/>
      <c r="UFA80" s="539"/>
      <c r="UFB80" s="539"/>
      <c r="UFC80" s="539"/>
      <c r="UFD80" s="539"/>
      <c r="UFE80" s="539"/>
      <c r="UFF80" s="539"/>
      <c r="UFG80" s="539"/>
      <c r="UFH80" s="539"/>
      <c r="UFI80" s="539"/>
      <c r="UFJ80" s="539"/>
      <c r="UFK80" s="539"/>
      <c r="UFL80" s="539"/>
      <c r="UFM80" s="539"/>
      <c r="UFN80" s="539"/>
      <c r="UFO80" s="539"/>
      <c r="UFP80" s="539"/>
      <c r="UFQ80" s="539"/>
      <c r="UFR80" s="539"/>
      <c r="UFS80" s="539"/>
      <c r="UFT80" s="539"/>
      <c r="UFU80" s="539"/>
      <c r="UFV80" s="539"/>
      <c r="UFW80" s="539"/>
      <c r="UFX80" s="539"/>
      <c r="UFY80" s="539"/>
      <c r="UFZ80" s="539"/>
      <c r="UGA80" s="539"/>
      <c r="UGB80" s="539"/>
      <c r="UGC80" s="539"/>
      <c r="UGD80" s="539"/>
      <c r="UGE80" s="539"/>
      <c r="UGF80" s="539"/>
      <c r="UGG80" s="539"/>
      <c r="UGH80" s="539"/>
      <c r="UGI80" s="539"/>
      <c r="UGJ80" s="539"/>
      <c r="UGK80" s="539"/>
      <c r="UGL80" s="539"/>
      <c r="UGM80" s="539"/>
      <c r="UGN80" s="539"/>
      <c r="UGO80" s="539"/>
      <c r="UGP80" s="539"/>
      <c r="UGQ80" s="539"/>
      <c r="UGR80" s="539"/>
      <c r="UGS80" s="539"/>
      <c r="UGT80" s="539"/>
      <c r="UGU80" s="539"/>
      <c r="UGV80" s="539"/>
      <c r="UGW80" s="539"/>
      <c r="UGX80" s="539"/>
      <c r="UGY80" s="539"/>
      <c r="UGZ80" s="539"/>
      <c r="UHA80" s="539"/>
      <c r="UHB80" s="539"/>
      <c r="UHC80" s="539"/>
      <c r="UHD80" s="539"/>
      <c r="UHE80" s="539"/>
      <c r="UHF80" s="539"/>
      <c r="UHG80" s="539"/>
      <c r="UHH80" s="539"/>
      <c r="UHI80" s="539"/>
      <c r="UHJ80" s="539"/>
      <c r="UHK80" s="539"/>
      <c r="UHL80" s="539"/>
      <c r="UHM80" s="539"/>
      <c r="UHN80" s="539"/>
      <c r="UHO80" s="539"/>
      <c r="UHP80" s="539"/>
      <c r="UHQ80" s="539"/>
      <c r="UHR80" s="539"/>
      <c r="UHS80" s="539"/>
      <c r="UHT80" s="539"/>
      <c r="UHU80" s="539"/>
      <c r="UHV80" s="539"/>
      <c r="UHW80" s="539"/>
      <c r="UHX80" s="539"/>
      <c r="UHY80" s="539"/>
      <c r="UHZ80" s="539"/>
      <c r="UIA80" s="539"/>
      <c r="UIB80" s="539"/>
      <c r="UIC80" s="539"/>
      <c r="UID80" s="539"/>
      <c r="UIE80" s="539"/>
      <c r="UIF80" s="539"/>
      <c r="UIG80" s="539"/>
      <c r="UIH80" s="539"/>
      <c r="UII80" s="539"/>
      <c r="UIJ80" s="539"/>
      <c r="UIK80" s="539"/>
      <c r="UIL80" s="539"/>
      <c r="UIM80" s="539"/>
      <c r="UIN80" s="539"/>
      <c r="UIO80" s="539"/>
      <c r="UIP80" s="539"/>
      <c r="UIQ80" s="539"/>
      <c r="UIR80" s="539"/>
      <c r="UIS80" s="539"/>
      <c r="UIT80" s="539"/>
      <c r="UIU80" s="539"/>
      <c r="UIV80" s="539"/>
      <c r="UIW80" s="539"/>
      <c r="UIX80" s="539"/>
      <c r="UIY80" s="539"/>
      <c r="UIZ80" s="539"/>
      <c r="UJA80" s="539"/>
      <c r="UJB80" s="539"/>
      <c r="UJC80" s="539"/>
      <c r="UJD80" s="539"/>
      <c r="UJE80" s="539"/>
      <c r="UJF80" s="539"/>
      <c r="UJG80" s="539"/>
      <c r="UJH80" s="539"/>
      <c r="UJI80" s="539"/>
      <c r="UJJ80" s="539"/>
      <c r="UJK80" s="539"/>
      <c r="UJL80" s="539"/>
      <c r="UJM80" s="539"/>
      <c r="UJN80" s="539"/>
      <c r="UJO80" s="539"/>
      <c r="UJP80" s="539"/>
      <c r="UJQ80" s="539"/>
      <c r="UJR80" s="539"/>
      <c r="UJS80" s="539"/>
      <c r="UJT80" s="539"/>
      <c r="UJU80" s="539"/>
      <c r="UJV80" s="539"/>
      <c r="UJW80" s="539"/>
      <c r="UJX80" s="539"/>
      <c r="UJY80" s="539"/>
      <c r="UJZ80" s="539"/>
      <c r="UKA80" s="539"/>
      <c r="UKB80" s="539"/>
      <c r="UKC80" s="539"/>
      <c r="UKD80" s="539"/>
      <c r="UKE80" s="539"/>
      <c r="UKF80" s="539"/>
      <c r="UKG80" s="539"/>
      <c r="UKH80" s="539"/>
      <c r="UKI80" s="539"/>
      <c r="UKJ80" s="539"/>
      <c r="UKK80" s="539"/>
      <c r="UKL80" s="539"/>
      <c r="UKM80" s="539"/>
      <c r="UKN80" s="539"/>
      <c r="UKO80" s="539"/>
      <c r="UKP80" s="539"/>
      <c r="UKQ80" s="539"/>
      <c r="UKR80" s="539"/>
      <c r="UKS80" s="539"/>
      <c r="UKT80" s="539"/>
      <c r="UKU80" s="539"/>
      <c r="UKV80" s="539"/>
      <c r="UKW80" s="539"/>
      <c r="UKX80" s="539"/>
      <c r="UKY80" s="539"/>
      <c r="UKZ80" s="539"/>
      <c r="ULA80" s="539"/>
      <c r="ULB80" s="539"/>
      <c r="ULC80" s="539"/>
      <c r="ULD80" s="539"/>
      <c r="ULE80" s="539"/>
      <c r="ULF80" s="539"/>
      <c r="ULG80" s="539"/>
      <c r="ULH80" s="539"/>
      <c r="ULI80" s="539"/>
      <c r="ULJ80" s="539"/>
      <c r="ULK80" s="539"/>
      <c r="ULL80" s="539"/>
      <c r="ULM80" s="539"/>
      <c r="ULN80" s="539"/>
      <c r="ULO80" s="539"/>
      <c r="ULP80" s="539"/>
      <c r="ULQ80" s="539"/>
      <c r="ULR80" s="539"/>
      <c r="ULS80" s="539"/>
      <c r="ULT80" s="539"/>
      <c r="ULU80" s="539"/>
      <c r="ULV80" s="539"/>
      <c r="ULW80" s="539"/>
      <c r="ULX80" s="539"/>
      <c r="ULY80" s="539"/>
      <c r="ULZ80" s="539"/>
      <c r="UMA80" s="539"/>
      <c r="UMB80" s="539"/>
      <c r="UMC80" s="539"/>
      <c r="UMD80" s="539"/>
      <c r="UME80" s="539"/>
      <c r="UMF80" s="539"/>
      <c r="UMG80" s="539"/>
      <c r="UMH80" s="539"/>
      <c r="UMI80" s="539"/>
      <c r="UMJ80" s="539"/>
      <c r="UMK80" s="539"/>
      <c r="UML80" s="539"/>
      <c r="UMM80" s="539"/>
      <c r="UMN80" s="539"/>
      <c r="UMO80" s="539"/>
      <c r="UMP80" s="539"/>
      <c r="UMQ80" s="539"/>
      <c r="UMR80" s="539"/>
      <c r="UMS80" s="539"/>
      <c r="UMT80" s="539"/>
      <c r="UMU80" s="539"/>
      <c r="UMV80" s="539"/>
      <c r="UMW80" s="539"/>
      <c r="UMX80" s="539"/>
      <c r="UMY80" s="539"/>
      <c r="UMZ80" s="539"/>
      <c r="UNA80" s="539"/>
      <c r="UNB80" s="539"/>
      <c r="UNC80" s="539"/>
      <c r="UND80" s="539"/>
      <c r="UNE80" s="539"/>
      <c r="UNF80" s="539"/>
      <c r="UNG80" s="539"/>
      <c r="UNH80" s="539"/>
      <c r="UNI80" s="539"/>
      <c r="UNJ80" s="539"/>
      <c r="UNK80" s="539"/>
      <c r="UNL80" s="539"/>
      <c r="UNM80" s="539"/>
      <c r="UNN80" s="539"/>
      <c r="UNO80" s="539"/>
      <c r="UNP80" s="539"/>
      <c r="UNQ80" s="539"/>
      <c r="UNR80" s="539"/>
      <c r="UNS80" s="539"/>
      <c r="UNT80" s="539"/>
      <c r="UNU80" s="539"/>
      <c r="UNV80" s="539"/>
      <c r="UNW80" s="539"/>
      <c r="UNX80" s="539"/>
      <c r="UNY80" s="539"/>
      <c r="UNZ80" s="539"/>
      <c r="UOA80" s="539"/>
      <c r="UOB80" s="539"/>
      <c r="UOC80" s="539"/>
      <c r="UOD80" s="539"/>
      <c r="UOE80" s="539"/>
      <c r="UOF80" s="539"/>
      <c r="UOG80" s="539"/>
      <c r="UOH80" s="539"/>
      <c r="UOI80" s="539"/>
      <c r="UOJ80" s="539"/>
      <c r="UOK80" s="539"/>
      <c r="UOL80" s="539"/>
      <c r="UOM80" s="539"/>
      <c r="UON80" s="539"/>
      <c r="UOO80" s="539"/>
      <c r="UOP80" s="539"/>
      <c r="UOQ80" s="539"/>
      <c r="UOR80" s="539"/>
      <c r="UOS80" s="539"/>
      <c r="UOT80" s="539"/>
      <c r="UOU80" s="539"/>
      <c r="UOV80" s="539"/>
      <c r="UOW80" s="539"/>
      <c r="UOX80" s="539"/>
      <c r="UOY80" s="539"/>
      <c r="UOZ80" s="539"/>
      <c r="UPA80" s="539"/>
      <c r="UPB80" s="539"/>
      <c r="UPC80" s="539"/>
      <c r="UPD80" s="539"/>
      <c r="UPE80" s="539"/>
      <c r="UPF80" s="539"/>
      <c r="UPG80" s="539"/>
      <c r="UPH80" s="539"/>
      <c r="UPI80" s="539"/>
      <c r="UPJ80" s="539"/>
      <c r="UPK80" s="539"/>
      <c r="UPL80" s="539"/>
      <c r="UPM80" s="539"/>
      <c r="UPN80" s="539"/>
      <c r="UPO80" s="539"/>
      <c r="UPP80" s="539"/>
      <c r="UPQ80" s="539"/>
      <c r="UPR80" s="539"/>
      <c r="UPS80" s="539"/>
      <c r="UPT80" s="539"/>
      <c r="UPU80" s="539"/>
      <c r="UPV80" s="539"/>
      <c r="UPW80" s="539"/>
      <c r="UPX80" s="539"/>
      <c r="UPY80" s="539"/>
      <c r="UPZ80" s="539"/>
      <c r="UQA80" s="539"/>
      <c r="UQB80" s="539"/>
      <c r="UQC80" s="539"/>
      <c r="UQD80" s="539"/>
      <c r="UQE80" s="539"/>
      <c r="UQF80" s="539"/>
      <c r="UQG80" s="539"/>
      <c r="UQH80" s="539"/>
      <c r="UQI80" s="539"/>
      <c r="UQJ80" s="539"/>
      <c r="UQK80" s="539"/>
      <c r="UQL80" s="539"/>
      <c r="UQM80" s="539"/>
      <c r="UQN80" s="539"/>
      <c r="UQO80" s="539"/>
      <c r="UQP80" s="539"/>
      <c r="UQQ80" s="539"/>
      <c r="UQR80" s="539"/>
      <c r="UQS80" s="539"/>
      <c r="UQT80" s="539"/>
      <c r="UQU80" s="539"/>
      <c r="UQV80" s="539"/>
      <c r="UQW80" s="539"/>
      <c r="UQX80" s="539"/>
      <c r="UQY80" s="539"/>
      <c r="UQZ80" s="539"/>
      <c r="URA80" s="539"/>
      <c r="URB80" s="539"/>
      <c r="URC80" s="539"/>
      <c r="URD80" s="539"/>
      <c r="URE80" s="539"/>
      <c r="URF80" s="539"/>
      <c r="URG80" s="539"/>
      <c r="URH80" s="539"/>
      <c r="URI80" s="539"/>
      <c r="URJ80" s="539"/>
      <c r="URK80" s="539"/>
      <c r="URL80" s="539"/>
      <c r="URM80" s="539"/>
      <c r="URN80" s="539"/>
      <c r="URO80" s="539"/>
      <c r="URP80" s="539"/>
      <c r="URQ80" s="539"/>
      <c r="URR80" s="539"/>
      <c r="URS80" s="539"/>
      <c r="URT80" s="539"/>
      <c r="URU80" s="539"/>
      <c r="URV80" s="539"/>
      <c r="URW80" s="539"/>
      <c r="URX80" s="539"/>
      <c r="URY80" s="539"/>
      <c r="URZ80" s="539"/>
      <c r="USA80" s="539"/>
      <c r="USB80" s="539"/>
      <c r="USC80" s="539"/>
      <c r="USD80" s="539"/>
      <c r="USE80" s="539"/>
      <c r="USF80" s="539"/>
      <c r="USG80" s="539"/>
      <c r="USH80" s="539"/>
      <c r="USI80" s="539"/>
      <c r="USJ80" s="539"/>
      <c r="USK80" s="539"/>
      <c r="USL80" s="539"/>
      <c r="USM80" s="539"/>
      <c r="USN80" s="539"/>
      <c r="USO80" s="539"/>
      <c r="USP80" s="539"/>
      <c r="USQ80" s="539"/>
      <c r="USR80" s="539"/>
      <c r="USS80" s="539"/>
      <c r="UST80" s="539"/>
      <c r="USU80" s="539"/>
      <c r="USV80" s="539"/>
      <c r="USW80" s="539"/>
      <c r="USX80" s="539"/>
      <c r="USY80" s="539"/>
      <c r="USZ80" s="539"/>
      <c r="UTA80" s="539"/>
      <c r="UTB80" s="539"/>
      <c r="UTC80" s="539"/>
      <c r="UTD80" s="539"/>
      <c r="UTE80" s="539"/>
      <c r="UTF80" s="539"/>
      <c r="UTG80" s="539"/>
      <c r="UTH80" s="539"/>
      <c r="UTI80" s="539"/>
      <c r="UTJ80" s="539"/>
      <c r="UTK80" s="539"/>
      <c r="UTL80" s="539"/>
      <c r="UTM80" s="539"/>
      <c r="UTN80" s="539"/>
      <c r="UTO80" s="539"/>
      <c r="UTP80" s="539"/>
      <c r="UTQ80" s="539"/>
      <c r="UTR80" s="539"/>
      <c r="UTS80" s="539"/>
      <c r="UTT80" s="539"/>
      <c r="UTU80" s="539"/>
      <c r="UTV80" s="539"/>
      <c r="UTW80" s="539"/>
      <c r="UTX80" s="539"/>
      <c r="UTY80" s="539"/>
      <c r="UTZ80" s="539"/>
      <c r="UUA80" s="539"/>
      <c r="UUB80" s="539"/>
      <c r="UUC80" s="539"/>
      <c r="UUD80" s="539"/>
      <c r="UUE80" s="539"/>
      <c r="UUF80" s="539"/>
      <c r="UUG80" s="539"/>
      <c r="UUH80" s="539"/>
      <c r="UUI80" s="539"/>
      <c r="UUJ80" s="539"/>
      <c r="UUK80" s="539"/>
      <c r="UUL80" s="539"/>
      <c r="UUM80" s="539"/>
      <c r="UUN80" s="539"/>
      <c r="UUO80" s="539"/>
      <c r="UUP80" s="539"/>
      <c r="UUQ80" s="539"/>
      <c r="UUR80" s="539"/>
      <c r="UUS80" s="539"/>
      <c r="UUT80" s="539"/>
      <c r="UUU80" s="539"/>
      <c r="UUV80" s="539"/>
      <c r="UUW80" s="539"/>
      <c r="UUX80" s="539"/>
      <c r="UUY80" s="539"/>
      <c r="UUZ80" s="539"/>
      <c r="UVA80" s="539"/>
      <c r="UVB80" s="539"/>
      <c r="UVC80" s="539"/>
      <c r="UVD80" s="539"/>
      <c r="UVE80" s="539"/>
      <c r="UVF80" s="539"/>
      <c r="UVG80" s="539"/>
      <c r="UVH80" s="539"/>
      <c r="UVI80" s="539"/>
      <c r="UVJ80" s="539"/>
      <c r="UVK80" s="539"/>
      <c r="UVL80" s="539"/>
      <c r="UVM80" s="539"/>
      <c r="UVN80" s="539"/>
      <c r="UVO80" s="539"/>
      <c r="UVP80" s="539"/>
      <c r="UVQ80" s="539"/>
      <c r="UVR80" s="539"/>
      <c r="UVS80" s="539"/>
      <c r="UVT80" s="539"/>
      <c r="UVU80" s="539"/>
      <c r="UVV80" s="539"/>
      <c r="UVW80" s="539"/>
      <c r="UVX80" s="539"/>
      <c r="UVY80" s="539"/>
      <c r="UVZ80" s="539"/>
      <c r="UWA80" s="539"/>
      <c r="UWB80" s="539"/>
      <c r="UWC80" s="539"/>
      <c r="UWD80" s="539"/>
      <c r="UWE80" s="539"/>
      <c r="UWF80" s="539"/>
      <c r="UWG80" s="539"/>
      <c r="UWH80" s="539"/>
      <c r="UWI80" s="539"/>
      <c r="UWJ80" s="539"/>
      <c r="UWK80" s="539"/>
      <c r="UWL80" s="539"/>
      <c r="UWM80" s="539"/>
      <c r="UWN80" s="539"/>
      <c r="UWO80" s="539"/>
      <c r="UWP80" s="539"/>
      <c r="UWQ80" s="539"/>
      <c r="UWR80" s="539"/>
      <c r="UWS80" s="539"/>
      <c r="UWT80" s="539"/>
      <c r="UWU80" s="539"/>
      <c r="UWV80" s="539"/>
      <c r="UWW80" s="539"/>
      <c r="UWX80" s="539"/>
      <c r="UWY80" s="539"/>
      <c r="UWZ80" s="539"/>
      <c r="UXA80" s="539"/>
      <c r="UXB80" s="539"/>
      <c r="UXC80" s="539"/>
      <c r="UXD80" s="539"/>
      <c r="UXE80" s="539"/>
      <c r="UXF80" s="539"/>
      <c r="UXG80" s="539"/>
      <c r="UXH80" s="539"/>
      <c r="UXI80" s="539"/>
      <c r="UXJ80" s="539"/>
      <c r="UXK80" s="539"/>
      <c r="UXL80" s="539"/>
      <c r="UXM80" s="539"/>
      <c r="UXN80" s="539"/>
      <c r="UXO80" s="539"/>
      <c r="UXP80" s="539"/>
      <c r="UXQ80" s="539"/>
      <c r="UXR80" s="539"/>
      <c r="UXS80" s="539"/>
      <c r="UXT80" s="539"/>
      <c r="UXU80" s="539"/>
      <c r="UXV80" s="539"/>
      <c r="UXW80" s="539"/>
      <c r="UXX80" s="539"/>
      <c r="UXY80" s="539"/>
      <c r="UXZ80" s="539"/>
      <c r="UYA80" s="539"/>
      <c r="UYB80" s="539"/>
      <c r="UYC80" s="539"/>
      <c r="UYD80" s="539"/>
      <c r="UYE80" s="539"/>
      <c r="UYF80" s="539"/>
      <c r="UYG80" s="539"/>
      <c r="UYH80" s="539"/>
      <c r="UYI80" s="539"/>
      <c r="UYJ80" s="539"/>
      <c r="UYK80" s="539"/>
      <c r="UYL80" s="539"/>
      <c r="UYM80" s="539"/>
      <c r="UYN80" s="539"/>
      <c r="UYO80" s="539"/>
      <c r="UYP80" s="539"/>
      <c r="UYQ80" s="539"/>
      <c r="UYR80" s="539"/>
      <c r="UYS80" s="539"/>
      <c r="UYT80" s="539"/>
      <c r="UYU80" s="539"/>
      <c r="UYV80" s="539"/>
      <c r="UYW80" s="539"/>
      <c r="UYX80" s="539"/>
      <c r="UYY80" s="539"/>
      <c r="UYZ80" s="539"/>
      <c r="UZA80" s="539"/>
      <c r="UZB80" s="539"/>
      <c r="UZC80" s="539"/>
      <c r="UZD80" s="539"/>
      <c r="UZE80" s="539"/>
      <c r="UZF80" s="539"/>
      <c r="UZG80" s="539"/>
      <c r="UZH80" s="539"/>
      <c r="UZI80" s="539"/>
      <c r="UZJ80" s="539"/>
      <c r="UZK80" s="539"/>
      <c r="UZL80" s="539"/>
      <c r="UZM80" s="539"/>
      <c r="UZN80" s="539"/>
      <c r="UZO80" s="539"/>
      <c r="UZP80" s="539"/>
      <c r="UZQ80" s="539"/>
      <c r="UZR80" s="539"/>
      <c r="UZS80" s="539"/>
      <c r="UZT80" s="539"/>
      <c r="UZU80" s="539"/>
      <c r="UZV80" s="539"/>
      <c r="UZW80" s="539"/>
      <c r="UZX80" s="539"/>
      <c r="UZY80" s="539"/>
      <c r="UZZ80" s="539"/>
      <c r="VAA80" s="539"/>
      <c r="VAB80" s="539"/>
      <c r="VAC80" s="539"/>
      <c r="VAD80" s="539"/>
      <c r="VAE80" s="539"/>
      <c r="VAF80" s="539"/>
      <c r="VAG80" s="539"/>
      <c r="VAH80" s="539"/>
      <c r="VAI80" s="539"/>
      <c r="VAJ80" s="539"/>
      <c r="VAK80" s="539"/>
      <c r="VAL80" s="539"/>
      <c r="VAM80" s="539"/>
      <c r="VAN80" s="539"/>
      <c r="VAO80" s="539"/>
      <c r="VAP80" s="539"/>
      <c r="VAQ80" s="539"/>
      <c r="VAR80" s="539"/>
      <c r="VAS80" s="539"/>
      <c r="VAT80" s="539"/>
      <c r="VAU80" s="539"/>
      <c r="VAV80" s="539"/>
      <c r="VAW80" s="539"/>
      <c r="VAX80" s="539"/>
      <c r="VAY80" s="539"/>
      <c r="VAZ80" s="539"/>
      <c r="VBA80" s="539"/>
      <c r="VBB80" s="539"/>
      <c r="VBC80" s="539"/>
      <c r="VBD80" s="539"/>
      <c r="VBE80" s="539"/>
      <c r="VBF80" s="539"/>
      <c r="VBG80" s="539"/>
      <c r="VBH80" s="539"/>
      <c r="VBI80" s="539"/>
      <c r="VBJ80" s="539"/>
      <c r="VBK80" s="539"/>
      <c r="VBL80" s="539"/>
      <c r="VBM80" s="539"/>
      <c r="VBN80" s="539"/>
      <c r="VBO80" s="539"/>
      <c r="VBP80" s="539"/>
      <c r="VBQ80" s="539"/>
      <c r="VBR80" s="539"/>
      <c r="VBS80" s="539"/>
      <c r="VBT80" s="539"/>
      <c r="VBU80" s="539"/>
      <c r="VBV80" s="539"/>
      <c r="VBW80" s="539"/>
      <c r="VBX80" s="539"/>
      <c r="VBY80" s="539"/>
      <c r="VBZ80" s="539"/>
      <c r="VCA80" s="539"/>
      <c r="VCB80" s="539"/>
      <c r="VCC80" s="539"/>
      <c r="VCD80" s="539"/>
      <c r="VCE80" s="539"/>
      <c r="VCF80" s="539"/>
      <c r="VCG80" s="539"/>
      <c r="VCH80" s="539"/>
      <c r="VCI80" s="539"/>
      <c r="VCJ80" s="539"/>
      <c r="VCK80" s="539"/>
      <c r="VCL80" s="539"/>
      <c r="VCM80" s="539"/>
      <c r="VCN80" s="539"/>
      <c r="VCO80" s="539"/>
      <c r="VCP80" s="539"/>
      <c r="VCQ80" s="539"/>
      <c r="VCR80" s="539"/>
      <c r="VCS80" s="539"/>
      <c r="VCT80" s="539"/>
      <c r="VCU80" s="539"/>
      <c r="VCV80" s="539"/>
      <c r="VCW80" s="539"/>
      <c r="VCX80" s="539"/>
      <c r="VCY80" s="539"/>
      <c r="VCZ80" s="539"/>
      <c r="VDA80" s="539"/>
      <c r="VDB80" s="539"/>
      <c r="VDC80" s="539"/>
      <c r="VDD80" s="539"/>
      <c r="VDE80" s="539"/>
      <c r="VDF80" s="539"/>
      <c r="VDG80" s="539"/>
      <c r="VDH80" s="539"/>
      <c r="VDI80" s="539"/>
      <c r="VDJ80" s="539"/>
      <c r="VDK80" s="539"/>
      <c r="VDL80" s="539"/>
      <c r="VDM80" s="539"/>
      <c r="VDN80" s="539"/>
      <c r="VDO80" s="539"/>
      <c r="VDP80" s="539"/>
      <c r="VDQ80" s="539"/>
      <c r="VDR80" s="539"/>
      <c r="VDS80" s="539"/>
      <c r="VDT80" s="539"/>
      <c r="VDU80" s="539"/>
      <c r="VDV80" s="539"/>
      <c r="VDW80" s="539"/>
      <c r="VDX80" s="539"/>
      <c r="VDY80" s="539"/>
      <c r="VDZ80" s="539"/>
      <c r="VEA80" s="539"/>
      <c r="VEB80" s="539"/>
      <c r="VEC80" s="539"/>
      <c r="VED80" s="539"/>
      <c r="VEE80" s="539"/>
      <c r="VEF80" s="539"/>
      <c r="VEG80" s="539"/>
      <c r="VEH80" s="539"/>
      <c r="VEI80" s="539"/>
      <c r="VEJ80" s="539"/>
      <c r="VEK80" s="539"/>
      <c r="VEL80" s="539"/>
      <c r="VEM80" s="539"/>
      <c r="VEN80" s="539"/>
      <c r="VEO80" s="539"/>
      <c r="VEP80" s="539"/>
      <c r="VEQ80" s="539"/>
      <c r="VER80" s="539"/>
      <c r="VES80" s="539"/>
      <c r="VET80" s="539"/>
      <c r="VEU80" s="539"/>
      <c r="VEV80" s="539"/>
      <c r="VEW80" s="539"/>
      <c r="VEX80" s="539"/>
      <c r="VEY80" s="539"/>
      <c r="VEZ80" s="539"/>
      <c r="VFA80" s="539"/>
      <c r="VFB80" s="539"/>
      <c r="VFC80" s="539"/>
      <c r="VFD80" s="539"/>
      <c r="VFE80" s="539"/>
      <c r="VFF80" s="539"/>
      <c r="VFG80" s="539"/>
      <c r="VFH80" s="539"/>
      <c r="VFI80" s="539"/>
      <c r="VFJ80" s="539"/>
      <c r="VFK80" s="539"/>
      <c r="VFL80" s="539"/>
      <c r="VFM80" s="539"/>
      <c r="VFN80" s="539"/>
      <c r="VFO80" s="539"/>
      <c r="VFP80" s="539"/>
      <c r="VFQ80" s="539"/>
      <c r="VFR80" s="539"/>
      <c r="VFS80" s="539"/>
      <c r="VFT80" s="539"/>
      <c r="VFU80" s="539"/>
      <c r="VFV80" s="539"/>
      <c r="VFW80" s="539"/>
      <c r="VFX80" s="539"/>
      <c r="VFY80" s="539"/>
      <c r="VFZ80" s="539"/>
      <c r="VGA80" s="539"/>
      <c r="VGB80" s="539"/>
      <c r="VGC80" s="539"/>
      <c r="VGD80" s="539"/>
      <c r="VGE80" s="539"/>
      <c r="VGF80" s="539"/>
      <c r="VGG80" s="539"/>
      <c r="VGH80" s="539"/>
      <c r="VGI80" s="539"/>
      <c r="VGJ80" s="539"/>
      <c r="VGK80" s="539"/>
      <c r="VGL80" s="539"/>
      <c r="VGM80" s="539"/>
      <c r="VGN80" s="539"/>
      <c r="VGO80" s="539"/>
      <c r="VGP80" s="539"/>
      <c r="VGQ80" s="539"/>
      <c r="VGR80" s="539"/>
      <c r="VGS80" s="539"/>
      <c r="VGT80" s="539"/>
      <c r="VGU80" s="539"/>
      <c r="VGV80" s="539"/>
      <c r="VGW80" s="539"/>
      <c r="VGX80" s="539"/>
      <c r="VGY80" s="539"/>
      <c r="VGZ80" s="539"/>
      <c r="VHA80" s="539"/>
      <c r="VHB80" s="539"/>
      <c r="VHC80" s="539"/>
      <c r="VHD80" s="539"/>
      <c r="VHE80" s="539"/>
      <c r="VHF80" s="539"/>
      <c r="VHG80" s="539"/>
      <c r="VHH80" s="539"/>
      <c r="VHI80" s="539"/>
      <c r="VHJ80" s="539"/>
      <c r="VHK80" s="539"/>
      <c r="VHL80" s="539"/>
      <c r="VHM80" s="539"/>
      <c r="VHN80" s="539"/>
      <c r="VHO80" s="539"/>
      <c r="VHP80" s="539"/>
      <c r="VHQ80" s="539"/>
      <c r="VHR80" s="539"/>
      <c r="VHS80" s="539"/>
      <c r="VHT80" s="539"/>
      <c r="VHU80" s="539"/>
      <c r="VHV80" s="539"/>
      <c r="VHW80" s="539"/>
      <c r="VHX80" s="539"/>
      <c r="VHY80" s="539"/>
      <c r="VHZ80" s="539"/>
      <c r="VIA80" s="539"/>
      <c r="VIB80" s="539"/>
      <c r="VIC80" s="539"/>
      <c r="VID80" s="539"/>
      <c r="VIE80" s="539"/>
      <c r="VIF80" s="539"/>
      <c r="VIG80" s="539"/>
      <c r="VIH80" s="539"/>
      <c r="VII80" s="539"/>
      <c r="VIJ80" s="539"/>
      <c r="VIK80" s="539"/>
      <c r="VIL80" s="539"/>
      <c r="VIM80" s="539"/>
      <c r="VIN80" s="539"/>
      <c r="VIO80" s="539"/>
      <c r="VIP80" s="539"/>
      <c r="VIQ80" s="539"/>
      <c r="VIR80" s="539"/>
      <c r="VIS80" s="539"/>
      <c r="VIT80" s="539"/>
      <c r="VIU80" s="539"/>
      <c r="VIV80" s="539"/>
      <c r="VIW80" s="539"/>
      <c r="VIX80" s="539"/>
      <c r="VIY80" s="539"/>
      <c r="VIZ80" s="539"/>
      <c r="VJA80" s="539"/>
      <c r="VJB80" s="539"/>
      <c r="VJC80" s="539"/>
      <c r="VJD80" s="539"/>
      <c r="VJE80" s="539"/>
      <c r="VJF80" s="539"/>
      <c r="VJG80" s="539"/>
      <c r="VJH80" s="539"/>
      <c r="VJI80" s="539"/>
      <c r="VJJ80" s="539"/>
      <c r="VJK80" s="539"/>
      <c r="VJL80" s="539"/>
      <c r="VJM80" s="539"/>
      <c r="VJN80" s="539"/>
      <c r="VJO80" s="539"/>
      <c r="VJP80" s="539"/>
      <c r="VJQ80" s="539"/>
      <c r="VJR80" s="539"/>
      <c r="VJS80" s="539"/>
      <c r="VJT80" s="539"/>
      <c r="VJU80" s="539"/>
      <c r="VJV80" s="539"/>
      <c r="VJW80" s="539"/>
      <c r="VJX80" s="539"/>
      <c r="VJY80" s="539"/>
      <c r="VJZ80" s="539"/>
      <c r="VKA80" s="539"/>
      <c r="VKB80" s="539"/>
      <c r="VKC80" s="539"/>
      <c r="VKD80" s="539"/>
      <c r="VKE80" s="539"/>
      <c r="VKF80" s="539"/>
      <c r="VKG80" s="539"/>
      <c r="VKH80" s="539"/>
      <c r="VKI80" s="539"/>
      <c r="VKJ80" s="539"/>
      <c r="VKK80" s="539"/>
      <c r="VKL80" s="539"/>
      <c r="VKM80" s="539"/>
      <c r="VKN80" s="539"/>
      <c r="VKO80" s="539"/>
      <c r="VKP80" s="539"/>
      <c r="VKQ80" s="539"/>
      <c r="VKR80" s="539"/>
      <c r="VKS80" s="539"/>
      <c r="VKT80" s="539"/>
      <c r="VKU80" s="539"/>
      <c r="VKV80" s="539"/>
      <c r="VKW80" s="539"/>
      <c r="VKX80" s="539"/>
      <c r="VKY80" s="539"/>
      <c r="VKZ80" s="539"/>
      <c r="VLA80" s="539"/>
      <c r="VLB80" s="539"/>
      <c r="VLC80" s="539"/>
      <c r="VLD80" s="539"/>
      <c r="VLE80" s="539"/>
      <c r="VLF80" s="539"/>
      <c r="VLG80" s="539"/>
      <c r="VLH80" s="539"/>
      <c r="VLI80" s="539"/>
      <c r="VLJ80" s="539"/>
      <c r="VLK80" s="539"/>
      <c r="VLL80" s="539"/>
      <c r="VLM80" s="539"/>
      <c r="VLN80" s="539"/>
      <c r="VLO80" s="539"/>
      <c r="VLP80" s="539"/>
      <c r="VLQ80" s="539"/>
      <c r="VLR80" s="539"/>
      <c r="VLS80" s="539"/>
      <c r="VLT80" s="539"/>
      <c r="VLU80" s="539"/>
      <c r="VLV80" s="539"/>
      <c r="VLW80" s="539"/>
      <c r="VLX80" s="539"/>
      <c r="VLY80" s="539"/>
      <c r="VLZ80" s="539"/>
      <c r="VMA80" s="539"/>
      <c r="VMB80" s="539"/>
      <c r="VMC80" s="539"/>
      <c r="VMD80" s="539"/>
      <c r="VME80" s="539"/>
      <c r="VMF80" s="539"/>
      <c r="VMG80" s="539"/>
      <c r="VMH80" s="539"/>
      <c r="VMI80" s="539"/>
      <c r="VMJ80" s="539"/>
      <c r="VMK80" s="539"/>
      <c r="VML80" s="539"/>
      <c r="VMM80" s="539"/>
      <c r="VMN80" s="539"/>
      <c r="VMO80" s="539"/>
      <c r="VMP80" s="539"/>
      <c r="VMQ80" s="539"/>
      <c r="VMR80" s="539"/>
      <c r="VMS80" s="539"/>
      <c r="VMT80" s="539"/>
      <c r="VMU80" s="539"/>
      <c r="VMV80" s="539"/>
      <c r="VMW80" s="539"/>
      <c r="VMX80" s="539"/>
      <c r="VMY80" s="539"/>
      <c r="VMZ80" s="539"/>
      <c r="VNA80" s="539"/>
      <c r="VNB80" s="539"/>
      <c r="VNC80" s="539"/>
      <c r="VND80" s="539"/>
      <c r="VNE80" s="539"/>
      <c r="VNF80" s="539"/>
      <c r="VNG80" s="539"/>
      <c r="VNH80" s="539"/>
      <c r="VNI80" s="539"/>
      <c r="VNJ80" s="539"/>
      <c r="VNK80" s="539"/>
      <c r="VNL80" s="539"/>
      <c r="VNM80" s="539"/>
      <c r="VNN80" s="539"/>
      <c r="VNO80" s="539"/>
      <c r="VNP80" s="539"/>
      <c r="VNQ80" s="539"/>
      <c r="VNR80" s="539"/>
      <c r="VNS80" s="539"/>
      <c r="VNT80" s="539"/>
      <c r="VNU80" s="539"/>
      <c r="VNV80" s="539"/>
      <c r="VNW80" s="539"/>
      <c r="VNX80" s="539"/>
      <c r="VNY80" s="539"/>
      <c r="VNZ80" s="539"/>
      <c r="VOA80" s="539"/>
      <c r="VOB80" s="539"/>
      <c r="VOC80" s="539"/>
      <c r="VOD80" s="539"/>
      <c r="VOE80" s="539"/>
      <c r="VOF80" s="539"/>
      <c r="VOG80" s="539"/>
      <c r="VOH80" s="539"/>
      <c r="VOI80" s="539"/>
      <c r="VOJ80" s="539"/>
      <c r="VOK80" s="539"/>
      <c r="VOL80" s="539"/>
      <c r="VOM80" s="539"/>
      <c r="VON80" s="539"/>
      <c r="VOO80" s="539"/>
      <c r="VOP80" s="539"/>
      <c r="VOQ80" s="539"/>
      <c r="VOR80" s="539"/>
      <c r="VOS80" s="539"/>
      <c r="VOT80" s="539"/>
      <c r="VOU80" s="539"/>
      <c r="VOV80" s="539"/>
      <c r="VOW80" s="539"/>
      <c r="VOX80" s="539"/>
      <c r="VOY80" s="539"/>
      <c r="VOZ80" s="539"/>
      <c r="VPA80" s="539"/>
      <c r="VPB80" s="539"/>
      <c r="VPC80" s="539"/>
      <c r="VPD80" s="539"/>
      <c r="VPE80" s="539"/>
      <c r="VPF80" s="539"/>
      <c r="VPG80" s="539"/>
      <c r="VPH80" s="539"/>
      <c r="VPI80" s="539"/>
      <c r="VPJ80" s="539"/>
      <c r="VPK80" s="539"/>
      <c r="VPL80" s="539"/>
      <c r="VPM80" s="539"/>
      <c r="VPN80" s="539"/>
      <c r="VPO80" s="539"/>
      <c r="VPP80" s="539"/>
      <c r="VPQ80" s="539"/>
      <c r="VPR80" s="539"/>
      <c r="VPS80" s="539"/>
      <c r="VPT80" s="539"/>
      <c r="VPU80" s="539"/>
      <c r="VPV80" s="539"/>
      <c r="VPW80" s="539"/>
      <c r="VPX80" s="539"/>
      <c r="VPY80" s="539"/>
      <c r="VPZ80" s="539"/>
      <c r="VQA80" s="539"/>
      <c r="VQB80" s="539"/>
      <c r="VQC80" s="539"/>
      <c r="VQD80" s="539"/>
      <c r="VQE80" s="539"/>
      <c r="VQF80" s="539"/>
      <c r="VQG80" s="539"/>
      <c r="VQH80" s="539"/>
      <c r="VQI80" s="539"/>
      <c r="VQJ80" s="539"/>
      <c r="VQK80" s="539"/>
      <c r="VQL80" s="539"/>
      <c r="VQM80" s="539"/>
      <c r="VQN80" s="539"/>
      <c r="VQO80" s="539"/>
      <c r="VQP80" s="539"/>
      <c r="VQQ80" s="539"/>
      <c r="VQR80" s="539"/>
      <c r="VQS80" s="539"/>
      <c r="VQT80" s="539"/>
      <c r="VQU80" s="539"/>
      <c r="VQV80" s="539"/>
      <c r="VQW80" s="539"/>
      <c r="VQX80" s="539"/>
      <c r="VQY80" s="539"/>
      <c r="VQZ80" s="539"/>
      <c r="VRA80" s="539"/>
      <c r="VRB80" s="539"/>
      <c r="VRC80" s="539"/>
      <c r="VRD80" s="539"/>
      <c r="VRE80" s="539"/>
      <c r="VRF80" s="539"/>
      <c r="VRG80" s="539"/>
      <c r="VRH80" s="539"/>
      <c r="VRI80" s="539"/>
      <c r="VRJ80" s="539"/>
      <c r="VRK80" s="539"/>
      <c r="VRL80" s="539"/>
      <c r="VRM80" s="539"/>
      <c r="VRN80" s="539"/>
      <c r="VRO80" s="539"/>
      <c r="VRP80" s="539"/>
      <c r="VRQ80" s="539"/>
      <c r="VRR80" s="539"/>
      <c r="VRS80" s="539"/>
      <c r="VRT80" s="539"/>
      <c r="VRU80" s="539"/>
      <c r="VRV80" s="539"/>
      <c r="VRW80" s="539"/>
      <c r="VRX80" s="539"/>
      <c r="VRY80" s="539"/>
      <c r="VRZ80" s="539"/>
      <c r="VSA80" s="539"/>
      <c r="VSB80" s="539"/>
      <c r="VSC80" s="539"/>
      <c r="VSD80" s="539"/>
      <c r="VSE80" s="539"/>
      <c r="VSF80" s="539"/>
      <c r="VSG80" s="539"/>
      <c r="VSH80" s="539"/>
      <c r="VSI80" s="539"/>
      <c r="VSJ80" s="539"/>
      <c r="VSK80" s="539"/>
      <c r="VSL80" s="539"/>
      <c r="VSM80" s="539"/>
      <c r="VSN80" s="539"/>
      <c r="VSO80" s="539"/>
      <c r="VSP80" s="539"/>
      <c r="VSQ80" s="539"/>
      <c r="VSR80" s="539"/>
      <c r="VSS80" s="539"/>
      <c r="VST80" s="539"/>
      <c r="VSU80" s="539"/>
      <c r="VSV80" s="539"/>
      <c r="VSW80" s="539"/>
      <c r="VSX80" s="539"/>
      <c r="VSY80" s="539"/>
      <c r="VSZ80" s="539"/>
      <c r="VTA80" s="539"/>
      <c r="VTB80" s="539"/>
      <c r="VTC80" s="539"/>
      <c r="VTD80" s="539"/>
      <c r="VTE80" s="539"/>
      <c r="VTF80" s="539"/>
      <c r="VTG80" s="539"/>
      <c r="VTH80" s="539"/>
      <c r="VTI80" s="539"/>
      <c r="VTJ80" s="539"/>
      <c r="VTK80" s="539"/>
      <c r="VTL80" s="539"/>
      <c r="VTM80" s="539"/>
      <c r="VTN80" s="539"/>
      <c r="VTO80" s="539"/>
      <c r="VTP80" s="539"/>
      <c r="VTQ80" s="539"/>
      <c r="VTR80" s="539"/>
      <c r="VTS80" s="539"/>
      <c r="VTT80" s="539"/>
      <c r="VTU80" s="539"/>
      <c r="VTV80" s="539"/>
      <c r="VTW80" s="539"/>
      <c r="VTX80" s="539"/>
      <c r="VTY80" s="539"/>
      <c r="VTZ80" s="539"/>
      <c r="VUA80" s="539"/>
      <c r="VUB80" s="539"/>
      <c r="VUC80" s="539"/>
      <c r="VUD80" s="539"/>
      <c r="VUE80" s="539"/>
      <c r="VUF80" s="539"/>
      <c r="VUG80" s="539"/>
      <c r="VUH80" s="539"/>
      <c r="VUI80" s="539"/>
      <c r="VUJ80" s="539"/>
      <c r="VUK80" s="539"/>
      <c r="VUL80" s="539"/>
      <c r="VUM80" s="539"/>
      <c r="VUN80" s="539"/>
      <c r="VUO80" s="539"/>
      <c r="VUP80" s="539"/>
      <c r="VUQ80" s="539"/>
      <c r="VUR80" s="539"/>
      <c r="VUS80" s="539"/>
      <c r="VUT80" s="539"/>
      <c r="VUU80" s="539"/>
      <c r="VUV80" s="539"/>
      <c r="VUW80" s="539"/>
      <c r="VUX80" s="539"/>
      <c r="VUY80" s="539"/>
      <c r="VUZ80" s="539"/>
      <c r="VVA80" s="539"/>
      <c r="VVB80" s="539"/>
      <c r="VVC80" s="539"/>
      <c r="VVD80" s="539"/>
      <c r="VVE80" s="539"/>
      <c r="VVF80" s="539"/>
      <c r="VVG80" s="539"/>
      <c r="VVH80" s="539"/>
      <c r="VVI80" s="539"/>
      <c r="VVJ80" s="539"/>
      <c r="VVK80" s="539"/>
      <c r="VVL80" s="539"/>
      <c r="VVM80" s="539"/>
      <c r="VVN80" s="539"/>
      <c r="VVO80" s="539"/>
      <c r="VVP80" s="539"/>
      <c r="VVQ80" s="539"/>
      <c r="VVR80" s="539"/>
      <c r="VVS80" s="539"/>
      <c r="VVT80" s="539"/>
      <c r="VVU80" s="539"/>
      <c r="VVV80" s="539"/>
      <c r="VVW80" s="539"/>
      <c r="VVX80" s="539"/>
      <c r="VVY80" s="539"/>
      <c r="VVZ80" s="539"/>
      <c r="VWA80" s="539"/>
      <c r="VWB80" s="539"/>
      <c r="VWC80" s="539"/>
      <c r="VWD80" s="539"/>
      <c r="VWE80" s="539"/>
      <c r="VWF80" s="539"/>
      <c r="VWG80" s="539"/>
      <c r="VWH80" s="539"/>
      <c r="VWI80" s="539"/>
      <c r="VWJ80" s="539"/>
      <c r="VWK80" s="539"/>
      <c r="VWL80" s="539"/>
      <c r="VWM80" s="539"/>
      <c r="VWN80" s="539"/>
      <c r="VWO80" s="539"/>
      <c r="VWP80" s="539"/>
      <c r="VWQ80" s="539"/>
      <c r="VWR80" s="539"/>
      <c r="VWS80" s="539"/>
      <c r="VWT80" s="539"/>
      <c r="VWU80" s="539"/>
      <c r="VWV80" s="539"/>
      <c r="VWW80" s="539"/>
      <c r="VWX80" s="539"/>
      <c r="VWY80" s="539"/>
      <c r="VWZ80" s="539"/>
      <c r="VXA80" s="539"/>
      <c r="VXB80" s="539"/>
      <c r="VXC80" s="539"/>
      <c r="VXD80" s="539"/>
      <c r="VXE80" s="539"/>
      <c r="VXF80" s="539"/>
      <c r="VXG80" s="539"/>
      <c r="VXH80" s="539"/>
      <c r="VXI80" s="539"/>
      <c r="VXJ80" s="539"/>
      <c r="VXK80" s="539"/>
      <c r="VXL80" s="539"/>
      <c r="VXM80" s="539"/>
      <c r="VXN80" s="539"/>
      <c r="VXO80" s="539"/>
      <c r="VXP80" s="539"/>
      <c r="VXQ80" s="539"/>
      <c r="VXR80" s="539"/>
      <c r="VXS80" s="539"/>
      <c r="VXT80" s="539"/>
      <c r="VXU80" s="539"/>
      <c r="VXV80" s="539"/>
      <c r="VXW80" s="539"/>
      <c r="VXX80" s="539"/>
      <c r="VXY80" s="539"/>
      <c r="VXZ80" s="539"/>
      <c r="VYA80" s="539"/>
      <c r="VYB80" s="539"/>
      <c r="VYC80" s="539"/>
      <c r="VYD80" s="539"/>
      <c r="VYE80" s="539"/>
      <c r="VYF80" s="539"/>
      <c r="VYG80" s="539"/>
      <c r="VYH80" s="539"/>
      <c r="VYI80" s="539"/>
      <c r="VYJ80" s="539"/>
      <c r="VYK80" s="539"/>
      <c r="VYL80" s="539"/>
      <c r="VYM80" s="539"/>
      <c r="VYN80" s="539"/>
      <c r="VYO80" s="539"/>
      <c r="VYP80" s="539"/>
      <c r="VYQ80" s="539"/>
      <c r="VYR80" s="539"/>
      <c r="VYS80" s="539"/>
      <c r="VYT80" s="539"/>
      <c r="VYU80" s="539"/>
      <c r="VYV80" s="539"/>
      <c r="VYW80" s="539"/>
      <c r="VYX80" s="539"/>
      <c r="VYY80" s="539"/>
      <c r="VYZ80" s="539"/>
      <c r="VZA80" s="539"/>
      <c r="VZB80" s="539"/>
      <c r="VZC80" s="539"/>
      <c r="VZD80" s="539"/>
      <c r="VZE80" s="539"/>
      <c r="VZF80" s="539"/>
      <c r="VZG80" s="539"/>
      <c r="VZH80" s="539"/>
      <c r="VZI80" s="539"/>
      <c r="VZJ80" s="539"/>
      <c r="VZK80" s="539"/>
      <c r="VZL80" s="539"/>
      <c r="VZM80" s="539"/>
      <c r="VZN80" s="539"/>
      <c r="VZO80" s="539"/>
      <c r="VZP80" s="539"/>
      <c r="VZQ80" s="539"/>
      <c r="VZR80" s="539"/>
      <c r="VZS80" s="539"/>
      <c r="VZT80" s="539"/>
      <c r="VZU80" s="539"/>
      <c r="VZV80" s="539"/>
      <c r="VZW80" s="539"/>
      <c r="VZX80" s="539"/>
      <c r="VZY80" s="539"/>
      <c r="VZZ80" s="539"/>
      <c r="WAA80" s="539"/>
      <c r="WAB80" s="539"/>
      <c r="WAC80" s="539"/>
      <c r="WAD80" s="539"/>
      <c r="WAE80" s="539"/>
      <c r="WAF80" s="539"/>
      <c r="WAG80" s="539"/>
      <c r="WAH80" s="539"/>
      <c r="WAI80" s="539"/>
      <c r="WAJ80" s="539"/>
      <c r="WAK80" s="539"/>
      <c r="WAL80" s="539"/>
      <c r="WAM80" s="539"/>
      <c r="WAN80" s="539"/>
      <c r="WAO80" s="539"/>
      <c r="WAP80" s="539"/>
      <c r="WAQ80" s="539"/>
      <c r="WAR80" s="539"/>
      <c r="WAS80" s="539"/>
      <c r="WAT80" s="539"/>
      <c r="WAU80" s="539"/>
      <c r="WAV80" s="539"/>
      <c r="WAW80" s="539"/>
      <c r="WAX80" s="539"/>
      <c r="WAY80" s="539"/>
      <c r="WAZ80" s="539"/>
      <c r="WBA80" s="539"/>
      <c r="WBB80" s="539"/>
      <c r="WBC80" s="539"/>
      <c r="WBD80" s="539"/>
      <c r="WBE80" s="539"/>
      <c r="WBF80" s="539"/>
      <c r="WBG80" s="539"/>
      <c r="WBH80" s="539"/>
      <c r="WBI80" s="539"/>
      <c r="WBJ80" s="539"/>
      <c r="WBK80" s="539"/>
      <c r="WBL80" s="539"/>
      <c r="WBM80" s="539"/>
      <c r="WBN80" s="539"/>
      <c r="WBO80" s="539"/>
      <c r="WBP80" s="539"/>
      <c r="WBQ80" s="539"/>
      <c r="WBR80" s="539"/>
      <c r="WBS80" s="539"/>
      <c r="WBT80" s="539"/>
      <c r="WBU80" s="539"/>
      <c r="WBV80" s="539"/>
      <c r="WBW80" s="539"/>
      <c r="WBX80" s="539"/>
      <c r="WBY80" s="539"/>
      <c r="WBZ80" s="539"/>
      <c r="WCA80" s="539"/>
      <c r="WCB80" s="539"/>
      <c r="WCC80" s="539"/>
      <c r="WCD80" s="539"/>
      <c r="WCE80" s="539"/>
      <c r="WCF80" s="539"/>
      <c r="WCG80" s="539"/>
      <c r="WCH80" s="539"/>
      <c r="WCI80" s="539"/>
      <c r="WCJ80" s="539"/>
      <c r="WCK80" s="539"/>
      <c r="WCL80" s="539"/>
      <c r="WCM80" s="539"/>
      <c r="WCN80" s="539"/>
      <c r="WCO80" s="539"/>
      <c r="WCP80" s="539"/>
      <c r="WCQ80" s="539"/>
      <c r="WCR80" s="539"/>
      <c r="WCS80" s="539"/>
      <c r="WCT80" s="539"/>
      <c r="WCU80" s="539"/>
      <c r="WCV80" s="539"/>
      <c r="WCW80" s="539"/>
      <c r="WCX80" s="539"/>
      <c r="WCY80" s="539"/>
      <c r="WCZ80" s="539"/>
      <c r="WDA80" s="539"/>
      <c r="WDB80" s="539"/>
      <c r="WDC80" s="539"/>
      <c r="WDD80" s="539"/>
      <c r="WDE80" s="539"/>
      <c r="WDF80" s="539"/>
      <c r="WDG80" s="539"/>
      <c r="WDH80" s="539"/>
      <c r="WDI80" s="539"/>
      <c r="WDJ80" s="539"/>
      <c r="WDK80" s="539"/>
      <c r="WDL80" s="539"/>
      <c r="WDM80" s="539"/>
      <c r="WDN80" s="539"/>
      <c r="WDO80" s="539"/>
      <c r="WDP80" s="539"/>
      <c r="WDQ80" s="539"/>
      <c r="WDR80" s="539"/>
      <c r="WDS80" s="539"/>
      <c r="WDT80" s="539"/>
      <c r="WDU80" s="539"/>
      <c r="WDV80" s="539"/>
      <c r="WDW80" s="539"/>
      <c r="WDX80" s="539"/>
      <c r="WDY80" s="539"/>
      <c r="WDZ80" s="539"/>
      <c r="WEA80" s="539"/>
      <c r="WEB80" s="539"/>
      <c r="WEC80" s="539"/>
      <c r="WED80" s="539"/>
      <c r="WEE80" s="539"/>
      <c r="WEF80" s="539"/>
      <c r="WEG80" s="539"/>
      <c r="WEH80" s="539"/>
      <c r="WEI80" s="539"/>
      <c r="WEJ80" s="539"/>
      <c r="WEK80" s="539"/>
      <c r="WEL80" s="539"/>
      <c r="WEM80" s="539"/>
      <c r="WEN80" s="539"/>
      <c r="WEO80" s="539"/>
      <c r="WEP80" s="539"/>
      <c r="WEQ80" s="539"/>
      <c r="WER80" s="539"/>
      <c r="WES80" s="539"/>
      <c r="WET80" s="539"/>
      <c r="WEU80" s="539"/>
      <c r="WEV80" s="539"/>
      <c r="WEW80" s="539"/>
      <c r="WEX80" s="539"/>
      <c r="WEY80" s="539"/>
      <c r="WEZ80" s="539"/>
      <c r="WFA80" s="539"/>
      <c r="WFB80" s="539"/>
      <c r="WFC80" s="539"/>
      <c r="WFD80" s="539"/>
      <c r="WFE80" s="539"/>
      <c r="WFF80" s="539"/>
      <c r="WFG80" s="539"/>
      <c r="WFH80" s="539"/>
      <c r="WFI80" s="539"/>
      <c r="WFJ80" s="539"/>
      <c r="WFK80" s="539"/>
      <c r="WFL80" s="539"/>
      <c r="WFM80" s="539"/>
      <c r="WFN80" s="539"/>
      <c r="WFO80" s="539"/>
      <c r="WFP80" s="539"/>
      <c r="WFQ80" s="539"/>
      <c r="WFR80" s="539"/>
      <c r="WFS80" s="539"/>
      <c r="WFT80" s="539"/>
      <c r="WFU80" s="539"/>
      <c r="WFV80" s="539"/>
      <c r="WFW80" s="539"/>
      <c r="WFX80" s="539"/>
      <c r="WFY80" s="539"/>
      <c r="WFZ80" s="539"/>
      <c r="WGA80" s="539"/>
      <c r="WGB80" s="539"/>
      <c r="WGC80" s="539"/>
      <c r="WGD80" s="539"/>
      <c r="WGE80" s="539"/>
      <c r="WGF80" s="539"/>
      <c r="WGG80" s="539"/>
      <c r="WGH80" s="539"/>
      <c r="WGI80" s="539"/>
      <c r="WGJ80" s="539"/>
      <c r="WGK80" s="539"/>
      <c r="WGL80" s="539"/>
      <c r="WGM80" s="539"/>
      <c r="WGN80" s="539"/>
      <c r="WGO80" s="539"/>
      <c r="WGP80" s="539"/>
      <c r="WGQ80" s="539"/>
      <c r="WGR80" s="539"/>
      <c r="WGS80" s="539"/>
      <c r="WGT80" s="539"/>
      <c r="WGU80" s="539"/>
      <c r="WGV80" s="539"/>
      <c r="WGW80" s="539"/>
      <c r="WGX80" s="539"/>
      <c r="WGY80" s="539"/>
      <c r="WGZ80" s="539"/>
      <c r="WHA80" s="539"/>
      <c r="WHB80" s="539"/>
      <c r="WHC80" s="539"/>
      <c r="WHD80" s="539"/>
      <c r="WHE80" s="539"/>
      <c r="WHF80" s="539"/>
      <c r="WHG80" s="539"/>
      <c r="WHH80" s="539"/>
      <c r="WHI80" s="539"/>
      <c r="WHJ80" s="539"/>
      <c r="WHK80" s="539"/>
      <c r="WHL80" s="539"/>
      <c r="WHM80" s="539"/>
      <c r="WHN80" s="539"/>
      <c r="WHO80" s="539"/>
      <c r="WHP80" s="539"/>
      <c r="WHQ80" s="539"/>
      <c r="WHR80" s="539"/>
      <c r="WHS80" s="539"/>
      <c r="WHT80" s="539"/>
      <c r="WHU80" s="539"/>
      <c r="WHV80" s="539"/>
      <c r="WHW80" s="539"/>
      <c r="WHX80" s="539"/>
      <c r="WHY80" s="539"/>
      <c r="WHZ80" s="539"/>
      <c r="WIA80" s="539"/>
      <c r="WIB80" s="539"/>
      <c r="WIC80" s="539"/>
      <c r="WID80" s="539"/>
      <c r="WIE80" s="539"/>
      <c r="WIF80" s="539"/>
      <c r="WIG80" s="539"/>
      <c r="WIH80" s="539"/>
      <c r="WII80" s="539"/>
      <c r="WIJ80" s="539"/>
      <c r="WIK80" s="539"/>
      <c r="WIL80" s="539"/>
      <c r="WIM80" s="539"/>
      <c r="WIN80" s="539"/>
      <c r="WIO80" s="539"/>
      <c r="WIP80" s="539"/>
      <c r="WIQ80" s="539"/>
      <c r="WIR80" s="539"/>
      <c r="WIS80" s="539"/>
      <c r="WIT80" s="539"/>
      <c r="WIU80" s="539"/>
      <c r="WIV80" s="539"/>
      <c r="WIW80" s="539"/>
      <c r="WIX80" s="539"/>
      <c r="WIY80" s="539"/>
      <c r="WIZ80" s="539"/>
      <c r="WJA80" s="539"/>
      <c r="WJB80" s="539"/>
      <c r="WJC80" s="539"/>
      <c r="WJD80" s="539"/>
      <c r="WJE80" s="539"/>
      <c r="WJF80" s="539"/>
      <c r="WJG80" s="539"/>
      <c r="WJH80" s="539"/>
      <c r="WJI80" s="539"/>
      <c r="WJJ80" s="539"/>
      <c r="WJK80" s="539"/>
      <c r="WJL80" s="539"/>
      <c r="WJM80" s="539"/>
      <c r="WJN80" s="539"/>
      <c r="WJO80" s="539"/>
      <c r="WJP80" s="539"/>
      <c r="WJQ80" s="539"/>
      <c r="WJR80" s="539"/>
      <c r="WJS80" s="539"/>
      <c r="WJT80" s="539"/>
      <c r="WJU80" s="539"/>
      <c r="WJV80" s="539"/>
      <c r="WJW80" s="539"/>
      <c r="WJX80" s="539"/>
      <c r="WJY80" s="539"/>
      <c r="WJZ80" s="539"/>
      <c r="WKA80" s="539"/>
      <c r="WKB80" s="539"/>
      <c r="WKC80" s="539"/>
      <c r="WKD80" s="539"/>
      <c r="WKE80" s="539"/>
      <c r="WKF80" s="539"/>
      <c r="WKG80" s="539"/>
      <c r="WKH80" s="539"/>
      <c r="WKI80" s="539"/>
      <c r="WKJ80" s="539"/>
      <c r="WKK80" s="539"/>
      <c r="WKL80" s="539"/>
      <c r="WKM80" s="539"/>
      <c r="WKN80" s="539"/>
      <c r="WKO80" s="539"/>
      <c r="WKP80" s="539"/>
      <c r="WKQ80" s="539"/>
      <c r="WKR80" s="539"/>
      <c r="WKS80" s="539"/>
      <c r="WKT80" s="539"/>
      <c r="WKU80" s="539"/>
      <c r="WKV80" s="539"/>
      <c r="WKW80" s="539"/>
      <c r="WKX80" s="539"/>
      <c r="WKY80" s="539"/>
      <c r="WKZ80" s="539"/>
      <c r="WLA80" s="539"/>
      <c r="WLB80" s="539"/>
      <c r="WLC80" s="539"/>
      <c r="WLD80" s="539"/>
      <c r="WLE80" s="539"/>
      <c r="WLF80" s="539"/>
      <c r="WLG80" s="539"/>
      <c r="WLH80" s="539"/>
      <c r="WLI80" s="539"/>
      <c r="WLJ80" s="539"/>
      <c r="WLK80" s="539"/>
      <c r="WLL80" s="539"/>
      <c r="WLM80" s="539"/>
      <c r="WLN80" s="539"/>
      <c r="WLO80" s="539"/>
      <c r="WLP80" s="539"/>
      <c r="WLQ80" s="539"/>
      <c r="WLR80" s="539"/>
      <c r="WLS80" s="539"/>
      <c r="WLT80" s="539"/>
      <c r="WLU80" s="539"/>
      <c r="WLV80" s="539"/>
      <c r="WLW80" s="539"/>
      <c r="WLX80" s="539"/>
      <c r="WLY80" s="539"/>
      <c r="WLZ80" s="539"/>
      <c r="WMA80" s="539"/>
      <c r="WMB80" s="539"/>
      <c r="WMC80" s="539"/>
      <c r="WMD80" s="539"/>
      <c r="WME80" s="539"/>
      <c r="WMF80" s="539"/>
      <c r="WMG80" s="539"/>
      <c r="WMH80" s="539"/>
      <c r="WMI80" s="539"/>
      <c r="WMJ80" s="539"/>
      <c r="WMK80" s="539"/>
      <c r="WML80" s="539"/>
      <c r="WMM80" s="539"/>
      <c r="WMN80" s="539"/>
      <c r="WMO80" s="539"/>
      <c r="WMP80" s="539"/>
      <c r="WMQ80" s="539"/>
      <c r="WMR80" s="539"/>
      <c r="WMS80" s="539"/>
      <c r="WMT80" s="539"/>
      <c r="WMU80" s="539"/>
      <c r="WMV80" s="539"/>
      <c r="WMW80" s="539"/>
      <c r="WMX80" s="539"/>
      <c r="WMY80" s="539"/>
      <c r="WMZ80" s="539"/>
      <c r="WNA80" s="539"/>
      <c r="WNB80" s="539"/>
      <c r="WNC80" s="539"/>
      <c r="WND80" s="539"/>
      <c r="WNE80" s="539"/>
      <c r="WNF80" s="539"/>
      <c r="WNG80" s="539"/>
      <c r="WNH80" s="539"/>
      <c r="WNI80" s="539"/>
      <c r="WNJ80" s="539"/>
      <c r="WNK80" s="539"/>
      <c r="WNL80" s="539"/>
      <c r="WNM80" s="539"/>
      <c r="WNN80" s="539"/>
      <c r="WNO80" s="539"/>
      <c r="WNP80" s="539"/>
      <c r="WNQ80" s="539"/>
      <c r="WNR80" s="539"/>
      <c r="WNS80" s="539"/>
      <c r="WNT80" s="539"/>
      <c r="WNU80" s="539"/>
      <c r="WNV80" s="539"/>
      <c r="WNW80" s="539"/>
      <c r="WNX80" s="539"/>
      <c r="WNY80" s="539"/>
      <c r="WNZ80" s="539"/>
      <c r="WOA80" s="539"/>
      <c r="WOB80" s="539"/>
      <c r="WOC80" s="539"/>
      <c r="WOD80" s="539"/>
      <c r="WOE80" s="539"/>
      <c r="WOF80" s="539"/>
      <c r="WOG80" s="539"/>
      <c r="WOH80" s="539"/>
      <c r="WOI80" s="539"/>
      <c r="WOJ80" s="539"/>
      <c r="WOK80" s="539"/>
      <c r="WOL80" s="539"/>
      <c r="WOM80" s="539"/>
      <c r="WON80" s="539"/>
      <c r="WOO80" s="539"/>
      <c r="WOP80" s="539"/>
      <c r="WOQ80" s="539"/>
      <c r="WOR80" s="539"/>
      <c r="WOS80" s="539"/>
      <c r="WOT80" s="539"/>
      <c r="WOU80" s="539"/>
      <c r="WOV80" s="539"/>
      <c r="WOW80" s="539"/>
      <c r="WOX80" s="539"/>
      <c r="WOY80" s="539"/>
      <c r="WOZ80" s="539"/>
      <c r="WPA80" s="539"/>
      <c r="WPB80" s="539"/>
      <c r="WPC80" s="539"/>
      <c r="WPD80" s="539"/>
      <c r="WPE80" s="539"/>
      <c r="WPF80" s="539"/>
      <c r="WPG80" s="539"/>
      <c r="WPH80" s="539"/>
      <c r="WPI80" s="539"/>
      <c r="WPJ80" s="539"/>
      <c r="WPK80" s="539"/>
      <c r="WPL80" s="539"/>
      <c r="WPM80" s="539"/>
      <c r="WPN80" s="539"/>
      <c r="WPO80" s="539"/>
      <c r="WPP80" s="539"/>
      <c r="WPQ80" s="539"/>
      <c r="WPR80" s="539"/>
      <c r="WPS80" s="539"/>
      <c r="WPT80" s="539"/>
      <c r="WPU80" s="539"/>
      <c r="WPV80" s="539"/>
      <c r="WPW80" s="539"/>
      <c r="WPX80" s="539"/>
      <c r="WPY80" s="539"/>
      <c r="WPZ80" s="539"/>
      <c r="WQA80" s="539"/>
      <c r="WQB80" s="539"/>
      <c r="WQC80" s="539"/>
      <c r="WQD80" s="539"/>
      <c r="WQE80" s="539"/>
      <c r="WQF80" s="539"/>
      <c r="WQG80" s="539"/>
      <c r="WQH80" s="539"/>
      <c r="WQI80" s="539"/>
      <c r="WQJ80" s="539"/>
      <c r="WQK80" s="539"/>
      <c r="WQL80" s="539"/>
      <c r="WQM80" s="539"/>
      <c r="WQN80" s="539"/>
      <c r="WQO80" s="539"/>
      <c r="WQP80" s="539"/>
      <c r="WQQ80" s="539"/>
      <c r="WQR80" s="539"/>
      <c r="WQS80" s="539"/>
      <c r="WQT80" s="539"/>
      <c r="WQU80" s="539"/>
      <c r="WQV80" s="539"/>
      <c r="WQW80" s="539"/>
      <c r="WQX80" s="539"/>
      <c r="WQY80" s="539"/>
      <c r="WQZ80" s="539"/>
      <c r="WRA80" s="539"/>
      <c r="WRB80" s="539"/>
      <c r="WRC80" s="539"/>
      <c r="WRD80" s="539"/>
      <c r="WRE80" s="539"/>
      <c r="WRF80" s="539"/>
      <c r="WRG80" s="539"/>
      <c r="WRH80" s="539"/>
      <c r="WRI80" s="539"/>
      <c r="WRJ80" s="539"/>
      <c r="WRK80" s="539"/>
      <c r="WRL80" s="539"/>
      <c r="WRM80" s="539"/>
      <c r="WRN80" s="539"/>
      <c r="WRO80" s="539"/>
      <c r="WRP80" s="539"/>
      <c r="WRQ80" s="539"/>
      <c r="WRR80" s="539"/>
      <c r="WRS80" s="539"/>
      <c r="WRT80" s="539"/>
      <c r="WRU80" s="539"/>
      <c r="WRV80" s="539"/>
      <c r="WRW80" s="539"/>
      <c r="WRX80" s="539"/>
      <c r="WRY80" s="539"/>
      <c r="WRZ80" s="539"/>
      <c r="WSA80" s="539"/>
      <c r="WSB80" s="539"/>
      <c r="WSC80" s="539"/>
      <c r="WSD80" s="539"/>
      <c r="WSE80" s="539"/>
      <c r="WSF80" s="539"/>
      <c r="WSG80" s="539"/>
      <c r="WSH80" s="539"/>
      <c r="WSI80" s="539"/>
      <c r="WSJ80" s="539"/>
      <c r="WSK80" s="539"/>
      <c r="WSL80" s="539"/>
      <c r="WSM80" s="539"/>
      <c r="WSN80" s="539"/>
      <c r="WSO80" s="539"/>
      <c r="WSP80" s="539"/>
      <c r="WSQ80" s="539"/>
      <c r="WSR80" s="539"/>
      <c r="WSS80" s="539"/>
      <c r="WST80" s="539"/>
      <c r="WSU80" s="539"/>
      <c r="WSV80" s="539"/>
      <c r="WSW80" s="539"/>
      <c r="WSX80" s="539"/>
      <c r="WSY80" s="539"/>
      <c r="WSZ80" s="539"/>
      <c r="WTA80" s="539"/>
      <c r="WTB80" s="539"/>
      <c r="WTC80" s="539"/>
      <c r="WTD80" s="539"/>
      <c r="WTE80" s="539"/>
      <c r="WTF80" s="539"/>
      <c r="WTG80" s="539"/>
      <c r="WTH80" s="539"/>
      <c r="WTI80" s="539"/>
      <c r="WTJ80" s="539"/>
      <c r="WTK80" s="539"/>
      <c r="WTL80" s="539"/>
      <c r="WTM80" s="539"/>
      <c r="WTN80" s="539"/>
      <c r="WTO80" s="539"/>
      <c r="WTP80" s="539"/>
      <c r="WTQ80" s="539"/>
      <c r="WTR80" s="539"/>
      <c r="WTS80" s="539"/>
      <c r="WTT80" s="539"/>
      <c r="WTU80" s="539"/>
      <c r="WTV80" s="539"/>
      <c r="WTW80" s="539"/>
      <c r="WTX80" s="539"/>
      <c r="WTY80" s="539"/>
      <c r="WTZ80" s="539"/>
      <c r="WUA80" s="539"/>
      <c r="WUB80" s="539"/>
      <c r="WUC80" s="539"/>
      <c r="WUD80" s="539"/>
      <c r="WUE80" s="539"/>
      <c r="WUF80" s="539"/>
      <c r="WUG80" s="539"/>
      <c r="WUH80" s="539"/>
      <c r="WUI80" s="539"/>
      <c r="WUJ80" s="539"/>
      <c r="WUK80" s="539"/>
      <c r="WUL80" s="539"/>
      <c r="WUM80" s="539"/>
      <c r="WUN80" s="539"/>
      <c r="WUO80" s="539"/>
      <c r="WUP80" s="539"/>
      <c r="WUQ80" s="539"/>
      <c r="WUR80" s="539"/>
      <c r="WUS80" s="539"/>
      <c r="WUT80" s="539"/>
      <c r="WUU80" s="539"/>
      <c r="WUV80" s="539"/>
      <c r="WUW80" s="539"/>
      <c r="WUX80" s="539"/>
      <c r="WUY80" s="539"/>
      <c r="WUZ80" s="539"/>
      <c r="WVA80" s="539"/>
      <c r="WVB80" s="539"/>
      <c r="WVC80" s="539"/>
      <c r="WVD80" s="539"/>
      <c r="WVE80" s="539"/>
      <c r="WVF80" s="539"/>
      <c r="WVG80" s="539"/>
      <c r="WVH80" s="539"/>
      <c r="WVI80" s="539"/>
      <c r="WVJ80" s="539"/>
      <c r="WVK80" s="539"/>
      <c r="WVL80" s="539"/>
      <c r="WVM80" s="539"/>
      <c r="WVN80" s="539"/>
      <c r="WVO80" s="539"/>
      <c r="WVP80" s="539"/>
      <c r="WVQ80" s="539"/>
      <c r="WVR80" s="539"/>
      <c r="WVS80" s="539"/>
      <c r="WVT80" s="539"/>
      <c r="WVU80" s="539"/>
      <c r="WVV80" s="539"/>
      <c r="WVW80" s="539"/>
      <c r="WVX80" s="539"/>
      <c r="WVY80" s="539"/>
      <c r="WVZ80" s="539"/>
      <c r="WWA80" s="539"/>
      <c r="WWB80" s="539"/>
      <c r="WWC80" s="539"/>
      <c r="WWD80" s="539"/>
      <c r="WWE80" s="539"/>
      <c r="WWF80" s="539"/>
      <c r="WWG80" s="539"/>
      <c r="WWH80" s="539"/>
    </row>
    <row r="81" spans="1:16154" s="540" customFormat="1">
      <c r="A81" s="539"/>
      <c r="B81" s="539"/>
      <c r="D81" s="541"/>
      <c r="E81" s="541"/>
      <c r="F81" s="541"/>
      <c r="G81" s="541"/>
      <c r="I81" s="541"/>
      <c r="W81" s="539"/>
      <c r="X81" s="539"/>
      <c r="Y81" s="539"/>
      <c r="Z81" s="539"/>
      <c r="AA81" s="539"/>
      <c r="AB81" s="539"/>
      <c r="AC81" s="539"/>
      <c r="AD81" s="539"/>
      <c r="AE81" s="539"/>
      <c r="AF81" s="539"/>
      <c r="AG81" s="539"/>
      <c r="AH81" s="539"/>
      <c r="AI81" s="539"/>
      <c r="AJ81" s="539"/>
      <c r="AK81" s="539"/>
      <c r="AL81" s="539"/>
      <c r="AM81" s="539"/>
      <c r="AN81" s="539"/>
      <c r="AO81" s="539"/>
      <c r="AP81" s="539"/>
      <c r="AQ81" s="539"/>
      <c r="AR81" s="539"/>
      <c r="AS81" s="539"/>
      <c r="AT81" s="539"/>
      <c r="AU81" s="539"/>
      <c r="AV81" s="539"/>
      <c r="AW81" s="539"/>
      <c r="AX81" s="539"/>
      <c r="AY81" s="539"/>
      <c r="AZ81" s="539"/>
      <c r="BA81" s="539"/>
      <c r="BB81" s="539"/>
      <c r="BC81" s="539"/>
      <c r="BD81" s="539"/>
      <c r="BE81" s="539"/>
      <c r="BF81" s="539"/>
      <c r="BG81" s="539"/>
      <c r="BH81" s="539"/>
      <c r="BI81" s="539"/>
      <c r="BJ81" s="539"/>
      <c r="BK81" s="539"/>
      <c r="BL81" s="539"/>
      <c r="BM81" s="539"/>
      <c r="BN81" s="539"/>
      <c r="BO81" s="539"/>
      <c r="BP81" s="539"/>
      <c r="BQ81" s="539"/>
      <c r="BR81" s="539"/>
      <c r="BS81" s="539"/>
      <c r="BT81" s="539"/>
      <c r="BU81" s="539"/>
      <c r="BV81" s="539"/>
      <c r="BW81" s="539"/>
      <c r="BX81" s="539"/>
      <c r="BY81" s="539"/>
      <c r="BZ81" s="539"/>
      <c r="CA81" s="539"/>
      <c r="CB81" s="539"/>
      <c r="CC81" s="539"/>
      <c r="CD81" s="539"/>
      <c r="CE81" s="539"/>
      <c r="CF81" s="539"/>
      <c r="CG81" s="539"/>
      <c r="CH81" s="539"/>
      <c r="CI81" s="539"/>
      <c r="CJ81" s="539"/>
      <c r="CK81" s="539"/>
      <c r="CL81" s="539"/>
      <c r="CM81" s="539"/>
      <c r="CN81" s="539"/>
      <c r="CO81" s="539"/>
      <c r="CP81" s="539"/>
      <c r="CQ81" s="539"/>
      <c r="CR81" s="539"/>
      <c r="CS81" s="539"/>
      <c r="CT81" s="539"/>
      <c r="CU81" s="539"/>
      <c r="CV81" s="539"/>
      <c r="CW81" s="539"/>
      <c r="CX81" s="539"/>
      <c r="CY81" s="539"/>
      <c r="CZ81" s="539"/>
      <c r="DA81" s="539"/>
      <c r="DB81" s="539"/>
      <c r="DC81" s="539"/>
      <c r="DD81" s="539"/>
      <c r="DE81" s="539"/>
      <c r="DF81" s="539"/>
      <c r="DG81" s="539"/>
      <c r="DH81" s="539"/>
      <c r="DI81" s="539"/>
      <c r="DJ81" s="539"/>
      <c r="DK81" s="539"/>
      <c r="DL81" s="539"/>
      <c r="DM81" s="539"/>
      <c r="DN81" s="539"/>
      <c r="DO81" s="539"/>
      <c r="DP81" s="539"/>
      <c r="DQ81" s="539"/>
      <c r="DR81" s="539"/>
      <c r="DS81" s="539"/>
      <c r="DT81" s="539"/>
      <c r="DU81" s="539"/>
      <c r="DV81" s="539"/>
      <c r="DW81" s="539"/>
      <c r="DX81" s="539"/>
      <c r="DY81" s="539"/>
      <c r="DZ81" s="539"/>
      <c r="EA81" s="539"/>
      <c r="EB81" s="539"/>
      <c r="EC81" s="539"/>
      <c r="ED81" s="539"/>
      <c r="EE81" s="539"/>
      <c r="EF81" s="539"/>
      <c r="EG81" s="539"/>
      <c r="EH81" s="539"/>
      <c r="EI81" s="539"/>
      <c r="EJ81" s="539"/>
      <c r="EK81" s="539"/>
      <c r="EL81" s="539"/>
      <c r="EM81" s="539"/>
      <c r="EN81" s="539"/>
      <c r="EO81" s="539"/>
      <c r="EP81" s="539"/>
      <c r="EQ81" s="539"/>
      <c r="ER81" s="539"/>
      <c r="ES81" s="539"/>
      <c r="ET81" s="539"/>
      <c r="EU81" s="539"/>
      <c r="EV81" s="539"/>
      <c r="EW81" s="539"/>
      <c r="EX81" s="539"/>
      <c r="EY81" s="539"/>
      <c r="EZ81" s="539"/>
      <c r="FA81" s="539"/>
      <c r="FB81" s="539"/>
      <c r="FC81" s="539"/>
      <c r="FD81" s="539"/>
      <c r="FE81" s="539"/>
      <c r="FF81" s="539"/>
      <c r="FG81" s="539"/>
      <c r="FH81" s="539"/>
      <c r="FI81" s="539"/>
      <c r="FJ81" s="539"/>
      <c r="FK81" s="539"/>
      <c r="FL81" s="539"/>
      <c r="FM81" s="539"/>
      <c r="FN81" s="539"/>
      <c r="FO81" s="539"/>
      <c r="FP81" s="539"/>
      <c r="FQ81" s="539"/>
      <c r="FR81" s="539"/>
      <c r="FS81" s="539"/>
      <c r="FT81" s="539"/>
      <c r="FU81" s="539"/>
      <c r="FV81" s="539"/>
      <c r="FW81" s="539"/>
      <c r="FX81" s="539"/>
      <c r="FY81" s="539"/>
      <c r="FZ81" s="539"/>
      <c r="GA81" s="539"/>
      <c r="GB81" s="539"/>
      <c r="GC81" s="539"/>
      <c r="GD81" s="539"/>
      <c r="GE81" s="539"/>
      <c r="GF81" s="539"/>
      <c r="GG81" s="539"/>
      <c r="GH81" s="539"/>
      <c r="GI81" s="539"/>
      <c r="GJ81" s="539"/>
      <c r="GK81" s="539"/>
      <c r="GL81" s="539"/>
      <c r="GM81" s="539"/>
      <c r="GN81" s="539"/>
      <c r="GO81" s="539"/>
      <c r="GP81" s="539"/>
      <c r="GQ81" s="539"/>
      <c r="GR81" s="539"/>
      <c r="GS81" s="539"/>
      <c r="GT81" s="539"/>
      <c r="GU81" s="539"/>
      <c r="GV81" s="539"/>
      <c r="GW81" s="539"/>
      <c r="GX81" s="539"/>
      <c r="GY81" s="539"/>
      <c r="GZ81" s="539"/>
      <c r="HA81" s="539"/>
      <c r="HB81" s="539"/>
      <c r="HC81" s="539"/>
      <c r="HD81" s="539"/>
      <c r="HE81" s="539"/>
      <c r="HF81" s="539"/>
      <c r="HG81" s="539"/>
      <c r="HH81" s="539"/>
      <c r="HI81" s="539"/>
      <c r="HJ81" s="539"/>
      <c r="HK81" s="539"/>
      <c r="HL81" s="539"/>
      <c r="HM81" s="539"/>
      <c r="HN81" s="539"/>
      <c r="HO81" s="539"/>
      <c r="HP81" s="539"/>
      <c r="HQ81" s="539"/>
      <c r="HR81" s="539"/>
      <c r="HS81" s="539"/>
      <c r="HT81" s="539"/>
      <c r="HU81" s="539"/>
      <c r="HV81" s="539"/>
      <c r="HW81" s="539"/>
      <c r="HX81" s="539"/>
      <c r="HY81" s="539"/>
      <c r="HZ81" s="539"/>
      <c r="IA81" s="539"/>
      <c r="IB81" s="539"/>
      <c r="IC81" s="539"/>
      <c r="ID81" s="539"/>
      <c r="IE81" s="539"/>
      <c r="IF81" s="539"/>
      <c r="IG81" s="539"/>
      <c r="IH81" s="539"/>
      <c r="II81" s="539"/>
      <c r="IJ81" s="539"/>
      <c r="IK81" s="539"/>
      <c r="IL81" s="539"/>
      <c r="IM81" s="539"/>
      <c r="IN81" s="539"/>
      <c r="IO81" s="539"/>
      <c r="IP81" s="539"/>
      <c r="IQ81" s="539"/>
      <c r="IR81" s="539"/>
      <c r="IS81" s="539"/>
      <c r="IT81" s="539"/>
      <c r="IU81" s="539"/>
      <c r="IV81" s="539"/>
      <c r="IW81" s="539"/>
      <c r="IX81" s="539"/>
      <c r="IY81" s="539"/>
      <c r="IZ81" s="539"/>
      <c r="JA81" s="539"/>
      <c r="JB81" s="539"/>
      <c r="JC81" s="539"/>
      <c r="JD81" s="539"/>
      <c r="JE81" s="539"/>
      <c r="JF81" s="539"/>
      <c r="JG81" s="539"/>
      <c r="JH81" s="539"/>
      <c r="JI81" s="539"/>
      <c r="JJ81" s="539"/>
      <c r="JK81" s="539"/>
      <c r="JL81" s="539"/>
      <c r="JM81" s="539"/>
      <c r="JN81" s="539"/>
      <c r="JO81" s="539"/>
      <c r="JP81" s="539"/>
      <c r="JQ81" s="539"/>
      <c r="JR81" s="539"/>
      <c r="JS81" s="539"/>
      <c r="JT81" s="539"/>
      <c r="JU81" s="539"/>
      <c r="JV81" s="539"/>
      <c r="JW81" s="539"/>
      <c r="JX81" s="539"/>
      <c r="JY81" s="539"/>
      <c r="JZ81" s="539"/>
      <c r="KA81" s="539"/>
      <c r="KB81" s="539"/>
      <c r="KC81" s="539"/>
      <c r="KD81" s="539"/>
      <c r="KE81" s="539"/>
      <c r="KF81" s="539"/>
      <c r="KG81" s="539"/>
      <c r="KH81" s="539"/>
      <c r="KI81" s="539"/>
      <c r="KJ81" s="539"/>
      <c r="KK81" s="539"/>
      <c r="KL81" s="539"/>
      <c r="KM81" s="539"/>
      <c r="KN81" s="539"/>
      <c r="KO81" s="539"/>
      <c r="KP81" s="539"/>
      <c r="KQ81" s="539"/>
      <c r="KR81" s="539"/>
      <c r="KS81" s="539"/>
      <c r="KT81" s="539"/>
      <c r="KU81" s="539"/>
      <c r="KV81" s="539"/>
      <c r="KW81" s="539"/>
      <c r="KX81" s="539"/>
      <c r="KY81" s="539"/>
      <c r="KZ81" s="539"/>
      <c r="LA81" s="539"/>
      <c r="LB81" s="539"/>
      <c r="LC81" s="539"/>
      <c r="LD81" s="539"/>
      <c r="LE81" s="539"/>
      <c r="LF81" s="539"/>
      <c r="LG81" s="539"/>
      <c r="LH81" s="539"/>
      <c r="LI81" s="539"/>
      <c r="LJ81" s="539"/>
      <c r="LK81" s="539"/>
      <c r="LL81" s="539"/>
      <c r="LM81" s="539"/>
      <c r="LN81" s="539"/>
      <c r="LO81" s="539"/>
      <c r="LP81" s="539"/>
      <c r="LQ81" s="539"/>
      <c r="LR81" s="539"/>
      <c r="LS81" s="539"/>
      <c r="LT81" s="539"/>
      <c r="LU81" s="539"/>
      <c r="LV81" s="539"/>
      <c r="LW81" s="539"/>
      <c r="LX81" s="539"/>
      <c r="LY81" s="539"/>
      <c r="LZ81" s="539"/>
      <c r="MA81" s="539"/>
      <c r="MB81" s="539"/>
      <c r="MC81" s="539"/>
      <c r="MD81" s="539"/>
      <c r="ME81" s="539"/>
      <c r="MF81" s="539"/>
      <c r="MG81" s="539"/>
      <c r="MH81" s="539"/>
      <c r="MI81" s="539"/>
      <c r="MJ81" s="539"/>
      <c r="MK81" s="539"/>
      <c r="ML81" s="539"/>
      <c r="MM81" s="539"/>
      <c r="MN81" s="539"/>
      <c r="MO81" s="539"/>
      <c r="MP81" s="539"/>
      <c r="MQ81" s="539"/>
      <c r="MR81" s="539"/>
      <c r="MS81" s="539"/>
      <c r="MT81" s="539"/>
      <c r="MU81" s="539"/>
      <c r="MV81" s="539"/>
      <c r="MW81" s="539"/>
      <c r="MX81" s="539"/>
      <c r="MY81" s="539"/>
      <c r="MZ81" s="539"/>
      <c r="NA81" s="539"/>
      <c r="NB81" s="539"/>
      <c r="NC81" s="539"/>
      <c r="ND81" s="539"/>
      <c r="NE81" s="539"/>
      <c r="NF81" s="539"/>
      <c r="NG81" s="539"/>
      <c r="NH81" s="539"/>
      <c r="NI81" s="539"/>
      <c r="NJ81" s="539"/>
      <c r="NK81" s="539"/>
      <c r="NL81" s="539"/>
      <c r="NM81" s="539"/>
      <c r="NN81" s="539"/>
      <c r="NO81" s="539"/>
      <c r="NP81" s="539"/>
      <c r="NQ81" s="539"/>
      <c r="NR81" s="539"/>
      <c r="NS81" s="539"/>
      <c r="NT81" s="539"/>
      <c r="NU81" s="539"/>
      <c r="NV81" s="539"/>
      <c r="NW81" s="539"/>
      <c r="NX81" s="539"/>
      <c r="NY81" s="539"/>
      <c r="NZ81" s="539"/>
      <c r="OA81" s="539"/>
      <c r="OB81" s="539"/>
      <c r="OC81" s="539"/>
      <c r="OD81" s="539"/>
      <c r="OE81" s="539"/>
      <c r="OF81" s="539"/>
      <c r="OG81" s="539"/>
      <c r="OH81" s="539"/>
      <c r="OI81" s="539"/>
      <c r="OJ81" s="539"/>
      <c r="OK81" s="539"/>
      <c r="OL81" s="539"/>
      <c r="OM81" s="539"/>
      <c r="ON81" s="539"/>
      <c r="OO81" s="539"/>
      <c r="OP81" s="539"/>
      <c r="OQ81" s="539"/>
      <c r="OR81" s="539"/>
      <c r="OS81" s="539"/>
      <c r="OT81" s="539"/>
      <c r="OU81" s="539"/>
      <c r="OV81" s="539"/>
      <c r="OW81" s="539"/>
      <c r="OX81" s="539"/>
      <c r="OY81" s="539"/>
      <c r="OZ81" s="539"/>
      <c r="PA81" s="539"/>
      <c r="PB81" s="539"/>
      <c r="PC81" s="539"/>
      <c r="PD81" s="539"/>
      <c r="PE81" s="539"/>
      <c r="PF81" s="539"/>
      <c r="PG81" s="539"/>
      <c r="PH81" s="539"/>
      <c r="PI81" s="539"/>
      <c r="PJ81" s="539"/>
      <c r="PK81" s="539"/>
      <c r="PL81" s="539"/>
      <c r="PM81" s="539"/>
      <c r="PN81" s="539"/>
      <c r="PO81" s="539"/>
      <c r="PP81" s="539"/>
      <c r="PQ81" s="539"/>
      <c r="PR81" s="539"/>
      <c r="PS81" s="539"/>
      <c r="PT81" s="539"/>
      <c r="PU81" s="539"/>
      <c r="PV81" s="539"/>
      <c r="PW81" s="539"/>
      <c r="PX81" s="539"/>
      <c r="PY81" s="539"/>
      <c r="PZ81" s="539"/>
      <c r="QA81" s="539"/>
      <c r="QB81" s="539"/>
      <c r="QC81" s="539"/>
      <c r="QD81" s="539"/>
      <c r="QE81" s="539"/>
      <c r="QF81" s="539"/>
      <c r="QG81" s="539"/>
      <c r="QH81" s="539"/>
      <c r="QI81" s="539"/>
      <c r="QJ81" s="539"/>
      <c r="QK81" s="539"/>
      <c r="QL81" s="539"/>
      <c r="QM81" s="539"/>
      <c r="QN81" s="539"/>
      <c r="QO81" s="539"/>
      <c r="QP81" s="539"/>
      <c r="QQ81" s="539"/>
      <c r="QR81" s="539"/>
      <c r="QS81" s="539"/>
      <c r="QT81" s="539"/>
      <c r="QU81" s="539"/>
      <c r="QV81" s="539"/>
      <c r="QW81" s="539"/>
      <c r="QX81" s="539"/>
      <c r="QY81" s="539"/>
      <c r="QZ81" s="539"/>
      <c r="RA81" s="539"/>
      <c r="RB81" s="539"/>
      <c r="RC81" s="539"/>
      <c r="RD81" s="539"/>
      <c r="RE81" s="539"/>
      <c r="RF81" s="539"/>
      <c r="RG81" s="539"/>
      <c r="RH81" s="539"/>
      <c r="RI81" s="539"/>
      <c r="RJ81" s="539"/>
      <c r="RK81" s="539"/>
      <c r="RL81" s="539"/>
      <c r="RM81" s="539"/>
      <c r="RN81" s="539"/>
      <c r="RO81" s="539"/>
      <c r="RP81" s="539"/>
      <c r="RQ81" s="539"/>
      <c r="RR81" s="539"/>
      <c r="RS81" s="539"/>
      <c r="RT81" s="539"/>
      <c r="RU81" s="539"/>
      <c r="RV81" s="539"/>
      <c r="RW81" s="539"/>
      <c r="RX81" s="539"/>
      <c r="RY81" s="539"/>
      <c r="RZ81" s="539"/>
      <c r="SA81" s="539"/>
      <c r="SB81" s="539"/>
      <c r="SC81" s="539"/>
      <c r="SD81" s="539"/>
      <c r="SE81" s="539"/>
      <c r="SF81" s="539"/>
      <c r="SG81" s="539"/>
      <c r="SH81" s="539"/>
      <c r="SI81" s="539"/>
      <c r="SJ81" s="539"/>
      <c r="SK81" s="539"/>
      <c r="SL81" s="539"/>
      <c r="SM81" s="539"/>
      <c r="SN81" s="539"/>
      <c r="SO81" s="539"/>
      <c r="SP81" s="539"/>
      <c r="SQ81" s="539"/>
      <c r="SR81" s="539"/>
      <c r="SS81" s="539"/>
      <c r="ST81" s="539"/>
      <c r="SU81" s="539"/>
      <c r="SV81" s="539"/>
      <c r="SW81" s="539"/>
      <c r="SX81" s="539"/>
      <c r="SY81" s="539"/>
      <c r="SZ81" s="539"/>
      <c r="TA81" s="539"/>
      <c r="TB81" s="539"/>
      <c r="TC81" s="539"/>
      <c r="TD81" s="539"/>
      <c r="TE81" s="539"/>
      <c r="TF81" s="539"/>
      <c r="TG81" s="539"/>
      <c r="TH81" s="539"/>
      <c r="TI81" s="539"/>
      <c r="TJ81" s="539"/>
      <c r="TK81" s="539"/>
      <c r="TL81" s="539"/>
      <c r="TM81" s="539"/>
      <c r="TN81" s="539"/>
      <c r="TO81" s="539"/>
      <c r="TP81" s="539"/>
      <c r="TQ81" s="539"/>
      <c r="TR81" s="539"/>
      <c r="TS81" s="539"/>
      <c r="TT81" s="539"/>
      <c r="TU81" s="539"/>
      <c r="TV81" s="539"/>
      <c r="TW81" s="539"/>
      <c r="TX81" s="539"/>
      <c r="TY81" s="539"/>
      <c r="TZ81" s="539"/>
      <c r="UA81" s="539"/>
      <c r="UB81" s="539"/>
      <c r="UC81" s="539"/>
      <c r="UD81" s="539"/>
      <c r="UE81" s="539"/>
      <c r="UF81" s="539"/>
      <c r="UG81" s="539"/>
      <c r="UH81" s="539"/>
      <c r="UI81" s="539"/>
      <c r="UJ81" s="539"/>
      <c r="UK81" s="539"/>
      <c r="UL81" s="539"/>
      <c r="UM81" s="539"/>
      <c r="UN81" s="539"/>
      <c r="UO81" s="539"/>
      <c r="UP81" s="539"/>
      <c r="UQ81" s="539"/>
      <c r="UR81" s="539"/>
      <c r="US81" s="539"/>
      <c r="UT81" s="539"/>
      <c r="UU81" s="539"/>
      <c r="UV81" s="539"/>
      <c r="UW81" s="539"/>
      <c r="UX81" s="539"/>
      <c r="UY81" s="539"/>
      <c r="UZ81" s="539"/>
      <c r="VA81" s="539"/>
      <c r="VB81" s="539"/>
      <c r="VC81" s="539"/>
      <c r="VD81" s="539"/>
      <c r="VE81" s="539"/>
      <c r="VF81" s="539"/>
      <c r="VG81" s="539"/>
      <c r="VH81" s="539"/>
      <c r="VI81" s="539"/>
      <c r="VJ81" s="539"/>
      <c r="VK81" s="539"/>
      <c r="VL81" s="539"/>
      <c r="VM81" s="539"/>
      <c r="VN81" s="539"/>
      <c r="VO81" s="539"/>
      <c r="VP81" s="539"/>
      <c r="VQ81" s="539"/>
      <c r="VR81" s="539"/>
      <c r="VS81" s="539"/>
      <c r="VT81" s="539"/>
      <c r="VU81" s="539"/>
      <c r="VV81" s="539"/>
      <c r="VW81" s="539"/>
      <c r="VX81" s="539"/>
      <c r="VY81" s="539"/>
      <c r="VZ81" s="539"/>
      <c r="WA81" s="539"/>
      <c r="WB81" s="539"/>
      <c r="WC81" s="539"/>
      <c r="WD81" s="539"/>
      <c r="WE81" s="539"/>
      <c r="WF81" s="539"/>
      <c r="WG81" s="539"/>
      <c r="WH81" s="539"/>
      <c r="WI81" s="539"/>
      <c r="WJ81" s="539"/>
      <c r="WK81" s="539"/>
      <c r="WL81" s="539"/>
      <c r="WM81" s="539"/>
      <c r="WN81" s="539"/>
      <c r="WO81" s="539"/>
      <c r="WP81" s="539"/>
      <c r="WQ81" s="539"/>
      <c r="WR81" s="539"/>
      <c r="WS81" s="539"/>
      <c r="WT81" s="539"/>
      <c r="WU81" s="539"/>
      <c r="WV81" s="539"/>
      <c r="WW81" s="539"/>
      <c r="WX81" s="539"/>
      <c r="WY81" s="539"/>
      <c r="WZ81" s="539"/>
      <c r="XA81" s="539"/>
      <c r="XB81" s="539"/>
      <c r="XC81" s="539"/>
      <c r="XD81" s="539"/>
      <c r="XE81" s="539"/>
      <c r="XF81" s="539"/>
      <c r="XG81" s="539"/>
      <c r="XH81" s="539"/>
      <c r="XI81" s="539"/>
      <c r="XJ81" s="539"/>
      <c r="XK81" s="539"/>
      <c r="XL81" s="539"/>
      <c r="XM81" s="539"/>
      <c r="XN81" s="539"/>
      <c r="XO81" s="539"/>
      <c r="XP81" s="539"/>
      <c r="XQ81" s="539"/>
      <c r="XR81" s="539"/>
      <c r="XS81" s="539"/>
      <c r="XT81" s="539"/>
      <c r="XU81" s="539"/>
      <c r="XV81" s="539"/>
      <c r="XW81" s="539"/>
      <c r="XX81" s="539"/>
      <c r="XY81" s="539"/>
      <c r="XZ81" s="539"/>
      <c r="YA81" s="539"/>
      <c r="YB81" s="539"/>
      <c r="YC81" s="539"/>
      <c r="YD81" s="539"/>
      <c r="YE81" s="539"/>
      <c r="YF81" s="539"/>
      <c r="YG81" s="539"/>
      <c r="YH81" s="539"/>
      <c r="YI81" s="539"/>
      <c r="YJ81" s="539"/>
      <c r="YK81" s="539"/>
      <c r="YL81" s="539"/>
      <c r="YM81" s="539"/>
      <c r="YN81" s="539"/>
      <c r="YO81" s="539"/>
      <c r="YP81" s="539"/>
      <c r="YQ81" s="539"/>
      <c r="YR81" s="539"/>
      <c r="YS81" s="539"/>
      <c r="YT81" s="539"/>
      <c r="YU81" s="539"/>
      <c r="YV81" s="539"/>
      <c r="YW81" s="539"/>
      <c r="YX81" s="539"/>
      <c r="YY81" s="539"/>
      <c r="YZ81" s="539"/>
      <c r="ZA81" s="539"/>
      <c r="ZB81" s="539"/>
      <c r="ZC81" s="539"/>
      <c r="ZD81" s="539"/>
      <c r="ZE81" s="539"/>
      <c r="ZF81" s="539"/>
      <c r="ZG81" s="539"/>
      <c r="ZH81" s="539"/>
      <c r="ZI81" s="539"/>
      <c r="ZJ81" s="539"/>
      <c r="ZK81" s="539"/>
      <c r="ZL81" s="539"/>
      <c r="ZM81" s="539"/>
      <c r="ZN81" s="539"/>
      <c r="ZO81" s="539"/>
      <c r="ZP81" s="539"/>
      <c r="ZQ81" s="539"/>
      <c r="ZR81" s="539"/>
      <c r="ZS81" s="539"/>
      <c r="ZT81" s="539"/>
      <c r="ZU81" s="539"/>
      <c r="ZV81" s="539"/>
      <c r="ZW81" s="539"/>
      <c r="ZX81" s="539"/>
      <c r="ZY81" s="539"/>
      <c r="ZZ81" s="539"/>
      <c r="AAA81" s="539"/>
      <c r="AAB81" s="539"/>
      <c r="AAC81" s="539"/>
      <c r="AAD81" s="539"/>
      <c r="AAE81" s="539"/>
      <c r="AAF81" s="539"/>
      <c r="AAG81" s="539"/>
      <c r="AAH81" s="539"/>
      <c r="AAI81" s="539"/>
      <c r="AAJ81" s="539"/>
      <c r="AAK81" s="539"/>
      <c r="AAL81" s="539"/>
      <c r="AAM81" s="539"/>
      <c r="AAN81" s="539"/>
      <c r="AAO81" s="539"/>
      <c r="AAP81" s="539"/>
      <c r="AAQ81" s="539"/>
      <c r="AAR81" s="539"/>
      <c r="AAS81" s="539"/>
      <c r="AAT81" s="539"/>
      <c r="AAU81" s="539"/>
      <c r="AAV81" s="539"/>
      <c r="AAW81" s="539"/>
      <c r="AAX81" s="539"/>
      <c r="AAY81" s="539"/>
      <c r="AAZ81" s="539"/>
      <c r="ABA81" s="539"/>
      <c r="ABB81" s="539"/>
      <c r="ABC81" s="539"/>
      <c r="ABD81" s="539"/>
      <c r="ABE81" s="539"/>
      <c r="ABF81" s="539"/>
      <c r="ABG81" s="539"/>
      <c r="ABH81" s="539"/>
      <c r="ABI81" s="539"/>
      <c r="ABJ81" s="539"/>
      <c r="ABK81" s="539"/>
      <c r="ABL81" s="539"/>
      <c r="ABM81" s="539"/>
      <c r="ABN81" s="539"/>
      <c r="ABO81" s="539"/>
      <c r="ABP81" s="539"/>
      <c r="ABQ81" s="539"/>
      <c r="ABR81" s="539"/>
      <c r="ABS81" s="539"/>
      <c r="ABT81" s="539"/>
      <c r="ABU81" s="539"/>
      <c r="ABV81" s="539"/>
      <c r="ABW81" s="539"/>
      <c r="ABX81" s="539"/>
      <c r="ABY81" s="539"/>
      <c r="ABZ81" s="539"/>
      <c r="ACA81" s="539"/>
      <c r="ACB81" s="539"/>
      <c r="ACC81" s="539"/>
      <c r="ACD81" s="539"/>
      <c r="ACE81" s="539"/>
      <c r="ACF81" s="539"/>
      <c r="ACG81" s="539"/>
      <c r="ACH81" s="539"/>
      <c r="ACI81" s="539"/>
      <c r="ACJ81" s="539"/>
      <c r="ACK81" s="539"/>
      <c r="ACL81" s="539"/>
      <c r="ACM81" s="539"/>
      <c r="ACN81" s="539"/>
      <c r="ACO81" s="539"/>
      <c r="ACP81" s="539"/>
      <c r="ACQ81" s="539"/>
      <c r="ACR81" s="539"/>
      <c r="ACS81" s="539"/>
      <c r="ACT81" s="539"/>
      <c r="ACU81" s="539"/>
      <c r="ACV81" s="539"/>
      <c r="ACW81" s="539"/>
      <c r="ACX81" s="539"/>
      <c r="ACY81" s="539"/>
      <c r="ACZ81" s="539"/>
      <c r="ADA81" s="539"/>
      <c r="ADB81" s="539"/>
      <c r="ADC81" s="539"/>
      <c r="ADD81" s="539"/>
      <c r="ADE81" s="539"/>
      <c r="ADF81" s="539"/>
      <c r="ADG81" s="539"/>
      <c r="ADH81" s="539"/>
      <c r="ADI81" s="539"/>
      <c r="ADJ81" s="539"/>
      <c r="ADK81" s="539"/>
      <c r="ADL81" s="539"/>
      <c r="ADM81" s="539"/>
      <c r="ADN81" s="539"/>
      <c r="ADO81" s="539"/>
      <c r="ADP81" s="539"/>
      <c r="ADQ81" s="539"/>
      <c r="ADR81" s="539"/>
      <c r="ADS81" s="539"/>
      <c r="ADT81" s="539"/>
      <c r="ADU81" s="539"/>
      <c r="ADV81" s="539"/>
      <c r="ADW81" s="539"/>
      <c r="ADX81" s="539"/>
      <c r="ADY81" s="539"/>
      <c r="ADZ81" s="539"/>
      <c r="AEA81" s="539"/>
      <c r="AEB81" s="539"/>
      <c r="AEC81" s="539"/>
      <c r="AED81" s="539"/>
      <c r="AEE81" s="539"/>
      <c r="AEF81" s="539"/>
      <c r="AEG81" s="539"/>
      <c r="AEH81" s="539"/>
      <c r="AEI81" s="539"/>
      <c r="AEJ81" s="539"/>
      <c r="AEK81" s="539"/>
      <c r="AEL81" s="539"/>
      <c r="AEM81" s="539"/>
      <c r="AEN81" s="539"/>
      <c r="AEO81" s="539"/>
      <c r="AEP81" s="539"/>
      <c r="AEQ81" s="539"/>
      <c r="AER81" s="539"/>
      <c r="AES81" s="539"/>
      <c r="AET81" s="539"/>
      <c r="AEU81" s="539"/>
      <c r="AEV81" s="539"/>
      <c r="AEW81" s="539"/>
      <c r="AEX81" s="539"/>
      <c r="AEY81" s="539"/>
      <c r="AEZ81" s="539"/>
      <c r="AFA81" s="539"/>
      <c r="AFB81" s="539"/>
      <c r="AFC81" s="539"/>
      <c r="AFD81" s="539"/>
      <c r="AFE81" s="539"/>
      <c r="AFF81" s="539"/>
      <c r="AFG81" s="539"/>
      <c r="AFH81" s="539"/>
      <c r="AFI81" s="539"/>
      <c r="AFJ81" s="539"/>
      <c r="AFK81" s="539"/>
      <c r="AFL81" s="539"/>
      <c r="AFM81" s="539"/>
      <c r="AFN81" s="539"/>
      <c r="AFO81" s="539"/>
      <c r="AFP81" s="539"/>
      <c r="AFQ81" s="539"/>
      <c r="AFR81" s="539"/>
      <c r="AFS81" s="539"/>
      <c r="AFT81" s="539"/>
      <c r="AFU81" s="539"/>
      <c r="AFV81" s="539"/>
      <c r="AFW81" s="539"/>
      <c r="AFX81" s="539"/>
      <c r="AFY81" s="539"/>
      <c r="AFZ81" s="539"/>
      <c r="AGA81" s="539"/>
      <c r="AGB81" s="539"/>
      <c r="AGC81" s="539"/>
      <c r="AGD81" s="539"/>
      <c r="AGE81" s="539"/>
      <c r="AGF81" s="539"/>
      <c r="AGG81" s="539"/>
      <c r="AGH81" s="539"/>
      <c r="AGI81" s="539"/>
      <c r="AGJ81" s="539"/>
      <c r="AGK81" s="539"/>
      <c r="AGL81" s="539"/>
      <c r="AGM81" s="539"/>
      <c r="AGN81" s="539"/>
      <c r="AGO81" s="539"/>
      <c r="AGP81" s="539"/>
      <c r="AGQ81" s="539"/>
      <c r="AGR81" s="539"/>
      <c r="AGS81" s="539"/>
      <c r="AGT81" s="539"/>
      <c r="AGU81" s="539"/>
      <c r="AGV81" s="539"/>
      <c r="AGW81" s="539"/>
      <c r="AGX81" s="539"/>
      <c r="AGY81" s="539"/>
      <c r="AGZ81" s="539"/>
      <c r="AHA81" s="539"/>
      <c r="AHB81" s="539"/>
      <c r="AHC81" s="539"/>
      <c r="AHD81" s="539"/>
      <c r="AHE81" s="539"/>
      <c r="AHF81" s="539"/>
      <c r="AHG81" s="539"/>
      <c r="AHH81" s="539"/>
      <c r="AHI81" s="539"/>
      <c r="AHJ81" s="539"/>
      <c r="AHK81" s="539"/>
      <c r="AHL81" s="539"/>
      <c r="AHM81" s="539"/>
      <c r="AHN81" s="539"/>
      <c r="AHO81" s="539"/>
      <c r="AHP81" s="539"/>
      <c r="AHQ81" s="539"/>
      <c r="AHR81" s="539"/>
      <c r="AHS81" s="539"/>
      <c r="AHT81" s="539"/>
      <c r="AHU81" s="539"/>
      <c r="AHV81" s="539"/>
      <c r="AHW81" s="539"/>
      <c r="AHX81" s="539"/>
      <c r="AHY81" s="539"/>
      <c r="AHZ81" s="539"/>
      <c r="AIA81" s="539"/>
      <c r="AIB81" s="539"/>
      <c r="AIC81" s="539"/>
      <c r="AID81" s="539"/>
      <c r="AIE81" s="539"/>
      <c r="AIF81" s="539"/>
      <c r="AIG81" s="539"/>
      <c r="AIH81" s="539"/>
      <c r="AII81" s="539"/>
      <c r="AIJ81" s="539"/>
      <c r="AIK81" s="539"/>
      <c r="AIL81" s="539"/>
      <c r="AIM81" s="539"/>
      <c r="AIN81" s="539"/>
      <c r="AIO81" s="539"/>
      <c r="AIP81" s="539"/>
      <c r="AIQ81" s="539"/>
      <c r="AIR81" s="539"/>
      <c r="AIS81" s="539"/>
      <c r="AIT81" s="539"/>
      <c r="AIU81" s="539"/>
      <c r="AIV81" s="539"/>
      <c r="AIW81" s="539"/>
      <c r="AIX81" s="539"/>
      <c r="AIY81" s="539"/>
      <c r="AIZ81" s="539"/>
      <c r="AJA81" s="539"/>
      <c r="AJB81" s="539"/>
      <c r="AJC81" s="539"/>
      <c r="AJD81" s="539"/>
      <c r="AJE81" s="539"/>
      <c r="AJF81" s="539"/>
      <c r="AJG81" s="539"/>
      <c r="AJH81" s="539"/>
      <c r="AJI81" s="539"/>
      <c r="AJJ81" s="539"/>
      <c r="AJK81" s="539"/>
      <c r="AJL81" s="539"/>
      <c r="AJM81" s="539"/>
      <c r="AJN81" s="539"/>
      <c r="AJO81" s="539"/>
      <c r="AJP81" s="539"/>
      <c r="AJQ81" s="539"/>
      <c r="AJR81" s="539"/>
      <c r="AJS81" s="539"/>
      <c r="AJT81" s="539"/>
      <c r="AJU81" s="539"/>
      <c r="AJV81" s="539"/>
      <c r="AJW81" s="539"/>
      <c r="AJX81" s="539"/>
      <c r="AJY81" s="539"/>
      <c r="AJZ81" s="539"/>
      <c r="AKA81" s="539"/>
      <c r="AKB81" s="539"/>
      <c r="AKC81" s="539"/>
      <c r="AKD81" s="539"/>
      <c r="AKE81" s="539"/>
      <c r="AKF81" s="539"/>
      <c r="AKG81" s="539"/>
      <c r="AKH81" s="539"/>
      <c r="AKI81" s="539"/>
      <c r="AKJ81" s="539"/>
      <c r="AKK81" s="539"/>
      <c r="AKL81" s="539"/>
      <c r="AKM81" s="539"/>
      <c r="AKN81" s="539"/>
      <c r="AKO81" s="539"/>
      <c r="AKP81" s="539"/>
      <c r="AKQ81" s="539"/>
      <c r="AKR81" s="539"/>
      <c r="AKS81" s="539"/>
      <c r="AKT81" s="539"/>
      <c r="AKU81" s="539"/>
      <c r="AKV81" s="539"/>
      <c r="AKW81" s="539"/>
      <c r="AKX81" s="539"/>
      <c r="AKY81" s="539"/>
      <c r="AKZ81" s="539"/>
      <c r="ALA81" s="539"/>
      <c r="ALB81" s="539"/>
      <c r="ALC81" s="539"/>
      <c r="ALD81" s="539"/>
      <c r="ALE81" s="539"/>
      <c r="ALF81" s="539"/>
      <c r="ALG81" s="539"/>
      <c r="ALH81" s="539"/>
      <c r="ALI81" s="539"/>
      <c r="ALJ81" s="539"/>
      <c r="ALK81" s="539"/>
      <c r="ALL81" s="539"/>
      <c r="ALM81" s="539"/>
      <c r="ALN81" s="539"/>
      <c r="ALO81" s="539"/>
      <c r="ALP81" s="539"/>
      <c r="ALQ81" s="539"/>
      <c r="ALR81" s="539"/>
      <c r="ALS81" s="539"/>
      <c r="ALT81" s="539"/>
      <c r="ALU81" s="539"/>
      <c r="ALV81" s="539"/>
      <c r="ALW81" s="539"/>
      <c r="ALX81" s="539"/>
      <c r="ALY81" s="539"/>
      <c r="ALZ81" s="539"/>
      <c r="AMA81" s="539"/>
      <c r="AMB81" s="539"/>
      <c r="AMC81" s="539"/>
      <c r="AMD81" s="539"/>
      <c r="AME81" s="539"/>
      <c r="AMF81" s="539"/>
      <c r="AMG81" s="539"/>
      <c r="AMH81" s="539"/>
      <c r="AMI81" s="539"/>
      <c r="AMJ81" s="539"/>
      <c r="AMK81" s="539"/>
      <c r="AML81" s="539"/>
      <c r="AMM81" s="539"/>
      <c r="AMN81" s="539"/>
      <c r="AMO81" s="539"/>
      <c r="AMP81" s="539"/>
      <c r="AMQ81" s="539"/>
      <c r="AMR81" s="539"/>
      <c r="AMS81" s="539"/>
      <c r="AMT81" s="539"/>
      <c r="AMU81" s="539"/>
      <c r="AMV81" s="539"/>
      <c r="AMW81" s="539"/>
      <c r="AMX81" s="539"/>
      <c r="AMY81" s="539"/>
      <c r="AMZ81" s="539"/>
      <c r="ANA81" s="539"/>
      <c r="ANB81" s="539"/>
      <c r="ANC81" s="539"/>
      <c r="AND81" s="539"/>
      <c r="ANE81" s="539"/>
      <c r="ANF81" s="539"/>
      <c r="ANG81" s="539"/>
      <c r="ANH81" s="539"/>
      <c r="ANI81" s="539"/>
      <c r="ANJ81" s="539"/>
      <c r="ANK81" s="539"/>
      <c r="ANL81" s="539"/>
      <c r="ANM81" s="539"/>
      <c r="ANN81" s="539"/>
      <c r="ANO81" s="539"/>
      <c r="ANP81" s="539"/>
      <c r="ANQ81" s="539"/>
      <c r="ANR81" s="539"/>
      <c r="ANS81" s="539"/>
      <c r="ANT81" s="539"/>
      <c r="ANU81" s="539"/>
      <c r="ANV81" s="539"/>
      <c r="ANW81" s="539"/>
      <c r="ANX81" s="539"/>
      <c r="ANY81" s="539"/>
      <c r="ANZ81" s="539"/>
      <c r="AOA81" s="539"/>
      <c r="AOB81" s="539"/>
      <c r="AOC81" s="539"/>
      <c r="AOD81" s="539"/>
      <c r="AOE81" s="539"/>
      <c r="AOF81" s="539"/>
      <c r="AOG81" s="539"/>
      <c r="AOH81" s="539"/>
      <c r="AOI81" s="539"/>
      <c r="AOJ81" s="539"/>
      <c r="AOK81" s="539"/>
      <c r="AOL81" s="539"/>
      <c r="AOM81" s="539"/>
      <c r="AON81" s="539"/>
      <c r="AOO81" s="539"/>
      <c r="AOP81" s="539"/>
      <c r="AOQ81" s="539"/>
      <c r="AOR81" s="539"/>
      <c r="AOS81" s="539"/>
      <c r="AOT81" s="539"/>
      <c r="AOU81" s="539"/>
      <c r="AOV81" s="539"/>
      <c r="AOW81" s="539"/>
      <c r="AOX81" s="539"/>
      <c r="AOY81" s="539"/>
      <c r="AOZ81" s="539"/>
      <c r="APA81" s="539"/>
      <c r="APB81" s="539"/>
      <c r="APC81" s="539"/>
      <c r="APD81" s="539"/>
      <c r="APE81" s="539"/>
      <c r="APF81" s="539"/>
      <c r="APG81" s="539"/>
      <c r="APH81" s="539"/>
      <c r="API81" s="539"/>
      <c r="APJ81" s="539"/>
      <c r="APK81" s="539"/>
      <c r="APL81" s="539"/>
      <c r="APM81" s="539"/>
      <c r="APN81" s="539"/>
      <c r="APO81" s="539"/>
      <c r="APP81" s="539"/>
      <c r="APQ81" s="539"/>
      <c r="APR81" s="539"/>
      <c r="APS81" s="539"/>
      <c r="APT81" s="539"/>
      <c r="APU81" s="539"/>
      <c r="APV81" s="539"/>
      <c r="APW81" s="539"/>
      <c r="APX81" s="539"/>
      <c r="APY81" s="539"/>
      <c r="APZ81" s="539"/>
      <c r="AQA81" s="539"/>
      <c r="AQB81" s="539"/>
      <c r="AQC81" s="539"/>
      <c r="AQD81" s="539"/>
      <c r="AQE81" s="539"/>
      <c r="AQF81" s="539"/>
      <c r="AQG81" s="539"/>
      <c r="AQH81" s="539"/>
      <c r="AQI81" s="539"/>
      <c r="AQJ81" s="539"/>
      <c r="AQK81" s="539"/>
      <c r="AQL81" s="539"/>
      <c r="AQM81" s="539"/>
      <c r="AQN81" s="539"/>
      <c r="AQO81" s="539"/>
      <c r="AQP81" s="539"/>
      <c r="AQQ81" s="539"/>
      <c r="AQR81" s="539"/>
      <c r="AQS81" s="539"/>
      <c r="AQT81" s="539"/>
      <c r="AQU81" s="539"/>
      <c r="AQV81" s="539"/>
      <c r="AQW81" s="539"/>
      <c r="AQX81" s="539"/>
      <c r="AQY81" s="539"/>
      <c r="AQZ81" s="539"/>
      <c r="ARA81" s="539"/>
      <c r="ARB81" s="539"/>
      <c r="ARC81" s="539"/>
      <c r="ARD81" s="539"/>
      <c r="ARE81" s="539"/>
      <c r="ARF81" s="539"/>
      <c r="ARG81" s="539"/>
      <c r="ARH81" s="539"/>
      <c r="ARI81" s="539"/>
      <c r="ARJ81" s="539"/>
      <c r="ARK81" s="539"/>
      <c r="ARL81" s="539"/>
      <c r="ARM81" s="539"/>
      <c r="ARN81" s="539"/>
      <c r="ARO81" s="539"/>
      <c r="ARP81" s="539"/>
      <c r="ARQ81" s="539"/>
      <c r="ARR81" s="539"/>
      <c r="ARS81" s="539"/>
      <c r="ART81" s="539"/>
      <c r="ARU81" s="539"/>
      <c r="ARV81" s="539"/>
      <c r="ARW81" s="539"/>
      <c r="ARX81" s="539"/>
      <c r="ARY81" s="539"/>
      <c r="ARZ81" s="539"/>
      <c r="ASA81" s="539"/>
      <c r="ASB81" s="539"/>
      <c r="ASC81" s="539"/>
      <c r="ASD81" s="539"/>
      <c r="ASE81" s="539"/>
      <c r="ASF81" s="539"/>
      <c r="ASG81" s="539"/>
      <c r="ASH81" s="539"/>
      <c r="ASI81" s="539"/>
      <c r="ASJ81" s="539"/>
      <c r="ASK81" s="539"/>
      <c r="ASL81" s="539"/>
      <c r="ASM81" s="539"/>
      <c r="ASN81" s="539"/>
      <c r="ASO81" s="539"/>
      <c r="ASP81" s="539"/>
      <c r="ASQ81" s="539"/>
      <c r="ASR81" s="539"/>
      <c r="ASS81" s="539"/>
      <c r="AST81" s="539"/>
      <c r="ASU81" s="539"/>
      <c r="ASV81" s="539"/>
      <c r="ASW81" s="539"/>
      <c r="ASX81" s="539"/>
      <c r="ASY81" s="539"/>
      <c r="ASZ81" s="539"/>
      <c r="ATA81" s="539"/>
      <c r="ATB81" s="539"/>
      <c r="ATC81" s="539"/>
      <c r="ATD81" s="539"/>
      <c r="ATE81" s="539"/>
      <c r="ATF81" s="539"/>
      <c r="ATG81" s="539"/>
      <c r="ATH81" s="539"/>
      <c r="ATI81" s="539"/>
      <c r="ATJ81" s="539"/>
      <c r="ATK81" s="539"/>
      <c r="ATL81" s="539"/>
      <c r="ATM81" s="539"/>
      <c r="ATN81" s="539"/>
      <c r="ATO81" s="539"/>
      <c r="ATP81" s="539"/>
      <c r="ATQ81" s="539"/>
      <c r="ATR81" s="539"/>
      <c r="ATS81" s="539"/>
      <c r="ATT81" s="539"/>
      <c r="ATU81" s="539"/>
      <c r="ATV81" s="539"/>
      <c r="ATW81" s="539"/>
      <c r="ATX81" s="539"/>
      <c r="ATY81" s="539"/>
      <c r="ATZ81" s="539"/>
      <c r="AUA81" s="539"/>
      <c r="AUB81" s="539"/>
      <c r="AUC81" s="539"/>
      <c r="AUD81" s="539"/>
      <c r="AUE81" s="539"/>
      <c r="AUF81" s="539"/>
      <c r="AUG81" s="539"/>
      <c r="AUH81" s="539"/>
      <c r="AUI81" s="539"/>
      <c r="AUJ81" s="539"/>
      <c r="AUK81" s="539"/>
      <c r="AUL81" s="539"/>
      <c r="AUM81" s="539"/>
      <c r="AUN81" s="539"/>
      <c r="AUO81" s="539"/>
      <c r="AUP81" s="539"/>
      <c r="AUQ81" s="539"/>
      <c r="AUR81" s="539"/>
      <c r="AUS81" s="539"/>
      <c r="AUT81" s="539"/>
      <c r="AUU81" s="539"/>
      <c r="AUV81" s="539"/>
      <c r="AUW81" s="539"/>
      <c r="AUX81" s="539"/>
      <c r="AUY81" s="539"/>
      <c r="AUZ81" s="539"/>
      <c r="AVA81" s="539"/>
      <c r="AVB81" s="539"/>
      <c r="AVC81" s="539"/>
      <c r="AVD81" s="539"/>
      <c r="AVE81" s="539"/>
      <c r="AVF81" s="539"/>
      <c r="AVG81" s="539"/>
      <c r="AVH81" s="539"/>
      <c r="AVI81" s="539"/>
      <c r="AVJ81" s="539"/>
      <c r="AVK81" s="539"/>
      <c r="AVL81" s="539"/>
      <c r="AVM81" s="539"/>
      <c r="AVN81" s="539"/>
      <c r="AVO81" s="539"/>
      <c r="AVP81" s="539"/>
      <c r="AVQ81" s="539"/>
      <c r="AVR81" s="539"/>
      <c r="AVS81" s="539"/>
      <c r="AVT81" s="539"/>
      <c r="AVU81" s="539"/>
      <c r="AVV81" s="539"/>
      <c r="AVW81" s="539"/>
      <c r="AVX81" s="539"/>
      <c r="AVY81" s="539"/>
      <c r="AVZ81" s="539"/>
      <c r="AWA81" s="539"/>
      <c r="AWB81" s="539"/>
      <c r="AWC81" s="539"/>
      <c r="AWD81" s="539"/>
      <c r="AWE81" s="539"/>
      <c r="AWF81" s="539"/>
      <c r="AWG81" s="539"/>
      <c r="AWH81" s="539"/>
      <c r="AWI81" s="539"/>
      <c r="AWJ81" s="539"/>
      <c r="AWK81" s="539"/>
      <c r="AWL81" s="539"/>
      <c r="AWM81" s="539"/>
      <c r="AWN81" s="539"/>
      <c r="AWO81" s="539"/>
      <c r="AWP81" s="539"/>
      <c r="AWQ81" s="539"/>
      <c r="AWR81" s="539"/>
      <c r="AWS81" s="539"/>
      <c r="AWT81" s="539"/>
      <c r="AWU81" s="539"/>
      <c r="AWV81" s="539"/>
      <c r="AWW81" s="539"/>
      <c r="AWX81" s="539"/>
      <c r="AWY81" s="539"/>
      <c r="AWZ81" s="539"/>
      <c r="AXA81" s="539"/>
      <c r="AXB81" s="539"/>
      <c r="AXC81" s="539"/>
      <c r="AXD81" s="539"/>
      <c r="AXE81" s="539"/>
      <c r="AXF81" s="539"/>
      <c r="AXG81" s="539"/>
      <c r="AXH81" s="539"/>
      <c r="AXI81" s="539"/>
      <c r="AXJ81" s="539"/>
      <c r="AXK81" s="539"/>
      <c r="AXL81" s="539"/>
      <c r="AXM81" s="539"/>
      <c r="AXN81" s="539"/>
      <c r="AXO81" s="539"/>
      <c r="AXP81" s="539"/>
      <c r="AXQ81" s="539"/>
      <c r="AXR81" s="539"/>
      <c r="AXS81" s="539"/>
      <c r="AXT81" s="539"/>
      <c r="AXU81" s="539"/>
      <c r="AXV81" s="539"/>
      <c r="AXW81" s="539"/>
      <c r="AXX81" s="539"/>
      <c r="AXY81" s="539"/>
      <c r="AXZ81" s="539"/>
      <c r="AYA81" s="539"/>
      <c r="AYB81" s="539"/>
      <c r="AYC81" s="539"/>
      <c r="AYD81" s="539"/>
      <c r="AYE81" s="539"/>
      <c r="AYF81" s="539"/>
      <c r="AYG81" s="539"/>
      <c r="AYH81" s="539"/>
      <c r="AYI81" s="539"/>
      <c r="AYJ81" s="539"/>
      <c r="AYK81" s="539"/>
      <c r="AYL81" s="539"/>
      <c r="AYM81" s="539"/>
      <c r="AYN81" s="539"/>
      <c r="AYO81" s="539"/>
      <c r="AYP81" s="539"/>
      <c r="AYQ81" s="539"/>
      <c r="AYR81" s="539"/>
      <c r="AYS81" s="539"/>
      <c r="AYT81" s="539"/>
      <c r="AYU81" s="539"/>
      <c r="AYV81" s="539"/>
      <c r="AYW81" s="539"/>
      <c r="AYX81" s="539"/>
      <c r="AYY81" s="539"/>
      <c r="AYZ81" s="539"/>
      <c r="AZA81" s="539"/>
      <c r="AZB81" s="539"/>
      <c r="AZC81" s="539"/>
      <c r="AZD81" s="539"/>
      <c r="AZE81" s="539"/>
      <c r="AZF81" s="539"/>
      <c r="AZG81" s="539"/>
      <c r="AZH81" s="539"/>
      <c r="AZI81" s="539"/>
      <c r="AZJ81" s="539"/>
      <c r="AZK81" s="539"/>
      <c r="AZL81" s="539"/>
      <c r="AZM81" s="539"/>
      <c r="AZN81" s="539"/>
      <c r="AZO81" s="539"/>
      <c r="AZP81" s="539"/>
      <c r="AZQ81" s="539"/>
      <c r="AZR81" s="539"/>
      <c r="AZS81" s="539"/>
      <c r="AZT81" s="539"/>
      <c r="AZU81" s="539"/>
      <c r="AZV81" s="539"/>
      <c r="AZW81" s="539"/>
      <c r="AZX81" s="539"/>
      <c r="AZY81" s="539"/>
      <c r="AZZ81" s="539"/>
      <c r="BAA81" s="539"/>
      <c r="BAB81" s="539"/>
      <c r="BAC81" s="539"/>
      <c r="BAD81" s="539"/>
      <c r="BAE81" s="539"/>
      <c r="BAF81" s="539"/>
      <c r="BAG81" s="539"/>
      <c r="BAH81" s="539"/>
      <c r="BAI81" s="539"/>
      <c r="BAJ81" s="539"/>
      <c r="BAK81" s="539"/>
      <c r="BAL81" s="539"/>
      <c r="BAM81" s="539"/>
      <c r="BAN81" s="539"/>
      <c r="BAO81" s="539"/>
      <c r="BAP81" s="539"/>
      <c r="BAQ81" s="539"/>
      <c r="BAR81" s="539"/>
      <c r="BAS81" s="539"/>
      <c r="BAT81" s="539"/>
      <c r="BAU81" s="539"/>
      <c r="BAV81" s="539"/>
      <c r="BAW81" s="539"/>
      <c r="BAX81" s="539"/>
      <c r="BAY81" s="539"/>
      <c r="BAZ81" s="539"/>
      <c r="BBA81" s="539"/>
      <c r="BBB81" s="539"/>
      <c r="BBC81" s="539"/>
      <c r="BBD81" s="539"/>
      <c r="BBE81" s="539"/>
      <c r="BBF81" s="539"/>
      <c r="BBG81" s="539"/>
      <c r="BBH81" s="539"/>
      <c r="BBI81" s="539"/>
      <c r="BBJ81" s="539"/>
      <c r="BBK81" s="539"/>
      <c r="BBL81" s="539"/>
      <c r="BBM81" s="539"/>
      <c r="BBN81" s="539"/>
      <c r="BBO81" s="539"/>
      <c r="BBP81" s="539"/>
      <c r="BBQ81" s="539"/>
      <c r="BBR81" s="539"/>
      <c r="BBS81" s="539"/>
      <c r="BBT81" s="539"/>
      <c r="BBU81" s="539"/>
      <c r="BBV81" s="539"/>
      <c r="BBW81" s="539"/>
      <c r="BBX81" s="539"/>
      <c r="BBY81" s="539"/>
      <c r="BBZ81" s="539"/>
      <c r="BCA81" s="539"/>
      <c r="BCB81" s="539"/>
      <c r="BCC81" s="539"/>
      <c r="BCD81" s="539"/>
      <c r="BCE81" s="539"/>
      <c r="BCF81" s="539"/>
      <c r="BCG81" s="539"/>
      <c r="BCH81" s="539"/>
      <c r="BCI81" s="539"/>
      <c r="BCJ81" s="539"/>
      <c r="BCK81" s="539"/>
      <c r="BCL81" s="539"/>
      <c r="BCM81" s="539"/>
      <c r="BCN81" s="539"/>
      <c r="BCO81" s="539"/>
      <c r="BCP81" s="539"/>
      <c r="BCQ81" s="539"/>
      <c r="BCR81" s="539"/>
      <c r="BCS81" s="539"/>
      <c r="BCT81" s="539"/>
      <c r="BCU81" s="539"/>
      <c r="BCV81" s="539"/>
      <c r="BCW81" s="539"/>
      <c r="BCX81" s="539"/>
      <c r="BCY81" s="539"/>
      <c r="BCZ81" s="539"/>
      <c r="BDA81" s="539"/>
      <c r="BDB81" s="539"/>
      <c r="BDC81" s="539"/>
      <c r="BDD81" s="539"/>
      <c r="BDE81" s="539"/>
      <c r="BDF81" s="539"/>
      <c r="BDG81" s="539"/>
      <c r="BDH81" s="539"/>
      <c r="BDI81" s="539"/>
      <c r="BDJ81" s="539"/>
      <c r="BDK81" s="539"/>
      <c r="BDL81" s="539"/>
      <c r="BDM81" s="539"/>
      <c r="BDN81" s="539"/>
      <c r="BDO81" s="539"/>
      <c r="BDP81" s="539"/>
      <c r="BDQ81" s="539"/>
      <c r="BDR81" s="539"/>
      <c r="BDS81" s="539"/>
      <c r="BDT81" s="539"/>
      <c r="BDU81" s="539"/>
      <c r="BDV81" s="539"/>
      <c r="BDW81" s="539"/>
      <c r="BDX81" s="539"/>
      <c r="BDY81" s="539"/>
      <c r="BDZ81" s="539"/>
      <c r="BEA81" s="539"/>
      <c r="BEB81" s="539"/>
      <c r="BEC81" s="539"/>
      <c r="BED81" s="539"/>
      <c r="BEE81" s="539"/>
      <c r="BEF81" s="539"/>
      <c r="BEG81" s="539"/>
      <c r="BEH81" s="539"/>
      <c r="BEI81" s="539"/>
      <c r="BEJ81" s="539"/>
      <c r="BEK81" s="539"/>
      <c r="BEL81" s="539"/>
      <c r="BEM81" s="539"/>
      <c r="BEN81" s="539"/>
      <c r="BEO81" s="539"/>
      <c r="BEP81" s="539"/>
      <c r="BEQ81" s="539"/>
      <c r="BER81" s="539"/>
      <c r="BES81" s="539"/>
      <c r="BET81" s="539"/>
      <c r="BEU81" s="539"/>
      <c r="BEV81" s="539"/>
      <c r="BEW81" s="539"/>
      <c r="BEX81" s="539"/>
      <c r="BEY81" s="539"/>
      <c r="BEZ81" s="539"/>
      <c r="BFA81" s="539"/>
      <c r="BFB81" s="539"/>
      <c r="BFC81" s="539"/>
      <c r="BFD81" s="539"/>
      <c r="BFE81" s="539"/>
      <c r="BFF81" s="539"/>
      <c r="BFG81" s="539"/>
      <c r="BFH81" s="539"/>
      <c r="BFI81" s="539"/>
      <c r="BFJ81" s="539"/>
      <c r="BFK81" s="539"/>
      <c r="BFL81" s="539"/>
      <c r="BFM81" s="539"/>
      <c r="BFN81" s="539"/>
      <c r="BFO81" s="539"/>
      <c r="BFP81" s="539"/>
      <c r="BFQ81" s="539"/>
      <c r="BFR81" s="539"/>
      <c r="BFS81" s="539"/>
      <c r="BFT81" s="539"/>
      <c r="BFU81" s="539"/>
      <c r="BFV81" s="539"/>
      <c r="BFW81" s="539"/>
      <c r="BFX81" s="539"/>
      <c r="BFY81" s="539"/>
      <c r="BFZ81" s="539"/>
      <c r="BGA81" s="539"/>
      <c r="BGB81" s="539"/>
      <c r="BGC81" s="539"/>
      <c r="BGD81" s="539"/>
      <c r="BGE81" s="539"/>
      <c r="BGF81" s="539"/>
      <c r="BGG81" s="539"/>
      <c r="BGH81" s="539"/>
      <c r="BGI81" s="539"/>
      <c r="BGJ81" s="539"/>
      <c r="BGK81" s="539"/>
      <c r="BGL81" s="539"/>
      <c r="BGM81" s="539"/>
      <c r="BGN81" s="539"/>
      <c r="BGO81" s="539"/>
      <c r="BGP81" s="539"/>
      <c r="BGQ81" s="539"/>
      <c r="BGR81" s="539"/>
      <c r="BGS81" s="539"/>
      <c r="BGT81" s="539"/>
      <c r="BGU81" s="539"/>
      <c r="BGV81" s="539"/>
      <c r="BGW81" s="539"/>
      <c r="BGX81" s="539"/>
      <c r="BGY81" s="539"/>
      <c r="BGZ81" s="539"/>
      <c r="BHA81" s="539"/>
      <c r="BHB81" s="539"/>
      <c r="BHC81" s="539"/>
      <c r="BHD81" s="539"/>
      <c r="BHE81" s="539"/>
      <c r="BHF81" s="539"/>
      <c r="BHG81" s="539"/>
      <c r="BHH81" s="539"/>
      <c r="BHI81" s="539"/>
      <c r="BHJ81" s="539"/>
      <c r="BHK81" s="539"/>
      <c r="BHL81" s="539"/>
      <c r="BHM81" s="539"/>
      <c r="BHN81" s="539"/>
      <c r="BHO81" s="539"/>
      <c r="BHP81" s="539"/>
      <c r="BHQ81" s="539"/>
      <c r="BHR81" s="539"/>
      <c r="BHS81" s="539"/>
      <c r="BHT81" s="539"/>
      <c r="BHU81" s="539"/>
      <c r="BHV81" s="539"/>
      <c r="BHW81" s="539"/>
      <c r="BHX81" s="539"/>
      <c r="BHY81" s="539"/>
      <c r="BHZ81" s="539"/>
      <c r="BIA81" s="539"/>
      <c r="BIB81" s="539"/>
      <c r="BIC81" s="539"/>
      <c r="BID81" s="539"/>
      <c r="BIE81" s="539"/>
      <c r="BIF81" s="539"/>
      <c r="BIG81" s="539"/>
      <c r="BIH81" s="539"/>
      <c r="BII81" s="539"/>
      <c r="BIJ81" s="539"/>
      <c r="BIK81" s="539"/>
      <c r="BIL81" s="539"/>
      <c r="BIM81" s="539"/>
      <c r="BIN81" s="539"/>
      <c r="BIO81" s="539"/>
      <c r="BIP81" s="539"/>
      <c r="BIQ81" s="539"/>
      <c r="BIR81" s="539"/>
      <c r="BIS81" s="539"/>
      <c r="BIT81" s="539"/>
      <c r="BIU81" s="539"/>
      <c r="BIV81" s="539"/>
      <c r="BIW81" s="539"/>
      <c r="BIX81" s="539"/>
      <c r="BIY81" s="539"/>
      <c r="BIZ81" s="539"/>
      <c r="BJA81" s="539"/>
      <c r="BJB81" s="539"/>
      <c r="BJC81" s="539"/>
      <c r="BJD81" s="539"/>
      <c r="BJE81" s="539"/>
      <c r="BJF81" s="539"/>
      <c r="BJG81" s="539"/>
      <c r="BJH81" s="539"/>
      <c r="BJI81" s="539"/>
      <c r="BJJ81" s="539"/>
      <c r="BJK81" s="539"/>
      <c r="BJL81" s="539"/>
      <c r="BJM81" s="539"/>
      <c r="BJN81" s="539"/>
      <c r="BJO81" s="539"/>
      <c r="BJP81" s="539"/>
      <c r="BJQ81" s="539"/>
      <c r="BJR81" s="539"/>
      <c r="BJS81" s="539"/>
      <c r="BJT81" s="539"/>
      <c r="BJU81" s="539"/>
      <c r="BJV81" s="539"/>
      <c r="BJW81" s="539"/>
      <c r="BJX81" s="539"/>
      <c r="BJY81" s="539"/>
      <c r="BJZ81" s="539"/>
      <c r="BKA81" s="539"/>
      <c r="BKB81" s="539"/>
      <c r="BKC81" s="539"/>
      <c r="BKD81" s="539"/>
      <c r="BKE81" s="539"/>
      <c r="BKF81" s="539"/>
      <c r="BKG81" s="539"/>
      <c r="BKH81" s="539"/>
      <c r="BKI81" s="539"/>
      <c r="BKJ81" s="539"/>
      <c r="BKK81" s="539"/>
      <c r="BKL81" s="539"/>
      <c r="BKM81" s="539"/>
      <c r="BKN81" s="539"/>
      <c r="BKO81" s="539"/>
      <c r="BKP81" s="539"/>
      <c r="BKQ81" s="539"/>
      <c r="BKR81" s="539"/>
      <c r="BKS81" s="539"/>
      <c r="BKT81" s="539"/>
      <c r="BKU81" s="539"/>
      <c r="BKV81" s="539"/>
      <c r="BKW81" s="539"/>
      <c r="BKX81" s="539"/>
      <c r="BKY81" s="539"/>
      <c r="BKZ81" s="539"/>
      <c r="BLA81" s="539"/>
      <c r="BLB81" s="539"/>
      <c r="BLC81" s="539"/>
      <c r="BLD81" s="539"/>
      <c r="BLE81" s="539"/>
      <c r="BLF81" s="539"/>
      <c r="BLG81" s="539"/>
      <c r="BLH81" s="539"/>
      <c r="BLI81" s="539"/>
      <c r="BLJ81" s="539"/>
      <c r="BLK81" s="539"/>
      <c r="BLL81" s="539"/>
      <c r="BLM81" s="539"/>
      <c r="BLN81" s="539"/>
      <c r="BLO81" s="539"/>
      <c r="BLP81" s="539"/>
      <c r="BLQ81" s="539"/>
      <c r="BLR81" s="539"/>
      <c r="BLS81" s="539"/>
      <c r="BLT81" s="539"/>
      <c r="BLU81" s="539"/>
      <c r="BLV81" s="539"/>
      <c r="BLW81" s="539"/>
      <c r="BLX81" s="539"/>
      <c r="BLY81" s="539"/>
      <c r="BLZ81" s="539"/>
      <c r="BMA81" s="539"/>
      <c r="BMB81" s="539"/>
      <c r="BMC81" s="539"/>
      <c r="BMD81" s="539"/>
      <c r="BME81" s="539"/>
      <c r="BMF81" s="539"/>
      <c r="BMG81" s="539"/>
      <c r="BMH81" s="539"/>
      <c r="BMI81" s="539"/>
      <c r="BMJ81" s="539"/>
      <c r="BMK81" s="539"/>
      <c r="BML81" s="539"/>
      <c r="BMM81" s="539"/>
      <c r="BMN81" s="539"/>
      <c r="BMO81" s="539"/>
      <c r="BMP81" s="539"/>
      <c r="BMQ81" s="539"/>
      <c r="BMR81" s="539"/>
      <c r="BMS81" s="539"/>
      <c r="BMT81" s="539"/>
      <c r="BMU81" s="539"/>
      <c r="BMV81" s="539"/>
      <c r="BMW81" s="539"/>
      <c r="BMX81" s="539"/>
      <c r="BMY81" s="539"/>
      <c r="BMZ81" s="539"/>
      <c r="BNA81" s="539"/>
      <c r="BNB81" s="539"/>
      <c r="BNC81" s="539"/>
      <c r="BND81" s="539"/>
      <c r="BNE81" s="539"/>
      <c r="BNF81" s="539"/>
      <c r="BNG81" s="539"/>
      <c r="BNH81" s="539"/>
      <c r="BNI81" s="539"/>
      <c r="BNJ81" s="539"/>
      <c r="BNK81" s="539"/>
      <c r="BNL81" s="539"/>
      <c r="BNM81" s="539"/>
      <c r="BNN81" s="539"/>
      <c r="BNO81" s="539"/>
      <c r="BNP81" s="539"/>
      <c r="BNQ81" s="539"/>
      <c r="BNR81" s="539"/>
      <c r="BNS81" s="539"/>
      <c r="BNT81" s="539"/>
      <c r="BNU81" s="539"/>
      <c r="BNV81" s="539"/>
      <c r="BNW81" s="539"/>
      <c r="BNX81" s="539"/>
      <c r="BNY81" s="539"/>
      <c r="BNZ81" s="539"/>
      <c r="BOA81" s="539"/>
      <c r="BOB81" s="539"/>
      <c r="BOC81" s="539"/>
      <c r="BOD81" s="539"/>
      <c r="BOE81" s="539"/>
      <c r="BOF81" s="539"/>
      <c r="BOG81" s="539"/>
      <c r="BOH81" s="539"/>
      <c r="BOI81" s="539"/>
      <c r="BOJ81" s="539"/>
      <c r="BOK81" s="539"/>
      <c r="BOL81" s="539"/>
      <c r="BOM81" s="539"/>
      <c r="BON81" s="539"/>
      <c r="BOO81" s="539"/>
      <c r="BOP81" s="539"/>
      <c r="BOQ81" s="539"/>
      <c r="BOR81" s="539"/>
      <c r="BOS81" s="539"/>
      <c r="BOT81" s="539"/>
      <c r="BOU81" s="539"/>
      <c r="BOV81" s="539"/>
      <c r="BOW81" s="539"/>
      <c r="BOX81" s="539"/>
      <c r="BOY81" s="539"/>
      <c r="BOZ81" s="539"/>
      <c r="BPA81" s="539"/>
      <c r="BPB81" s="539"/>
      <c r="BPC81" s="539"/>
      <c r="BPD81" s="539"/>
      <c r="BPE81" s="539"/>
      <c r="BPF81" s="539"/>
      <c r="BPG81" s="539"/>
      <c r="BPH81" s="539"/>
      <c r="BPI81" s="539"/>
      <c r="BPJ81" s="539"/>
      <c r="BPK81" s="539"/>
      <c r="BPL81" s="539"/>
      <c r="BPM81" s="539"/>
      <c r="BPN81" s="539"/>
      <c r="BPO81" s="539"/>
      <c r="BPP81" s="539"/>
      <c r="BPQ81" s="539"/>
      <c r="BPR81" s="539"/>
      <c r="BPS81" s="539"/>
      <c r="BPT81" s="539"/>
      <c r="BPU81" s="539"/>
      <c r="BPV81" s="539"/>
      <c r="BPW81" s="539"/>
      <c r="BPX81" s="539"/>
      <c r="BPY81" s="539"/>
      <c r="BPZ81" s="539"/>
      <c r="BQA81" s="539"/>
      <c r="BQB81" s="539"/>
      <c r="BQC81" s="539"/>
      <c r="BQD81" s="539"/>
      <c r="BQE81" s="539"/>
      <c r="BQF81" s="539"/>
      <c r="BQG81" s="539"/>
      <c r="BQH81" s="539"/>
      <c r="BQI81" s="539"/>
      <c r="BQJ81" s="539"/>
      <c r="BQK81" s="539"/>
      <c r="BQL81" s="539"/>
      <c r="BQM81" s="539"/>
      <c r="BQN81" s="539"/>
      <c r="BQO81" s="539"/>
      <c r="BQP81" s="539"/>
      <c r="BQQ81" s="539"/>
      <c r="BQR81" s="539"/>
      <c r="BQS81" s="539"/>
      <c r="BQT81" s="539"/>
      <c r="BQU81" s="539"/>
      <c r="BQV81" s="539"/>
      <c r="BQW81" s="539"/>
      <c r="BQX81" s="539"/>
      <c r="BQY81" s="539"/>
      <c r="BQZ81" s="539"/>
      <c r="BRA81" s="539"/>
      <c r="BRB81" s="539"/>
      <c r="BRC81" s="539"/>
      <c r="BRD81" s="539"/>
      <c r="BRE81" s="539"/>
      <c r="BRF81" s="539"/>
      <c r="BRG81" s="539"/>
      <c r="BRH81" s="539"/>
      <c r="BRI81" s="539"/>
      <c r="BRJ81" s="539"/>
      <c r="BRK81" s="539"/>
      <c r="BRL81" s="539"/>
      <c r="BRM81" s="539"/>
      <c r="BRN81" s="539"/>
      <c r="BRO81" s="539"/>
      <c r="BRP81" s="539"/>
      <c r="BRQ81" s="539"/>
      <c r="BRR81" s="539"/>
      <c r="BRS81" s="539"/>
      <c r="BRT81" s="539"/>
      <c r="BRU81" s="539"/>
      <c r="BRV81" s="539"/>
      <c r="BRW81" s="539"/>
      <c r="BRX81" s="539"/>
      <c r="BRY81" s="539"/>
      <c r="BRZ81" s="539"/>
      <c r="BSA81" s="539"/>
      <c r="BSB81" s="539"/>
      <c r="BSC81" s="539"/>
      <c r="BSD81" s="539"/>
      <c r="BSE81" s="539"/>
      <c r="BSF81" s="539"/>
      <c r="BSG81" s="539"/>
      <c r="BSH81" s="539"/>
      <c r="BSI81" s="539"/>
      <c r="BSJ81" s="539"/>
      <c r="BSK81" s="539"/>
      <c r="BSL81" s="539"/>
      <c r="BSM81" s="539"/>
      <c r="BSN81" s="539"/>
      <c r="BSO81" s="539"/>
      <c r="BSP81" s="539"/>
      <c r="BSQ81" s="539"/>
      <c r="BSR81" s="539"/>
      <c r="BSS81" s="539"/>
      <c r="BST81" s="539"/>
      <c r="BSU81" s="539"/>
      <c r="BSV81" s="539"/>
      <c r="BSW81" s="539"/>
      <c r="BSX81" s="539"/>
      <c r="BSY81" s="539"/>
      <c r="BSZ81" s="539"/>
      <c r="BTA81" s="539"/>
      <c r="BTB81" s="539"/>
      <c r="BTC81" s="539"/>
      <c r="BTD81" s="539"/>
      <c r="BTE81" s="539"/>
      <c r="BTF81" s="539"/>
      <c r="BTG81" s="539"/>
      <c r="BTH81" s="539"/>
      <c r="BTI81" s="539"/>
      <c r="BTJ81" s="539"/>
      <c r="BTK81" s="539"/>
      <c r="BTL81" s="539"/>
      <c r="BTM81" s="539"/>
      <c r="BTN81" s="539"/>
      <c r="BTO81" s="539"/>
      <c r="BTP81" s="539"/>
      <c r="BTQ81" s="539"/>
      <c r="BTR81" s="539"/>
      <c r="BTS81" s="539"/>
      <c r="BTT81" s="539"/>
      <c r="BTU81" s="539"/>
      <c r="BTV81" s="539"/>
      <c r="BTW81" s="539"/>
      <c r="BTX81" s="539"/>
      <c r="BTY81" s="539"/>
      <c r="BTZ81" s="539"/>
      <c r="BUA81" s="539"/>
      <c r="BUB81" s="539"/>
      <c r="BUC81" s="539"/>
      <c r="BUD81" s="539"/>
      <c r="BUE81" s="539"/>
      <c r="BUF81" s="539"/>
      <c r="BUG81" s="539"/>
      <c r="BUH81" s="539"/>
      <c r="BUI81" s="539"/>
      <c r="BUJ81" s="539"/>
      <c r="BUK81" s="539"/>
      <c r="BUL81" s="539"/>
      <c r="BUM81" s="539"/>
      <c r="BUN81" s="539"/>
      <c r="BUO81" s="539"/>
      <c r="BUP81" s="539"/>
      <c r="BUQ81" s="539"/>
      <c r="BUR81" s="539"/>
      <c r="BUS81" s="539"/>
      <c r="BUT81" s="539"/>
      <c r="BUU81" s="539"/>
      <c r="BUV81" s="539"/>
      <c r="BUW81" s="539"/>
      <c r="BUX81" s="539"/>
      <c r="BUY81" s="539"/>
      <c r="BUZ81" s="539"/>
      <c r="BVA81" s="539"/>
      <c r="BVB81" s="539"/>
      <c r="BVC81" s="539"/>
      <c r="BVD81" s="539"/>
      <c r="BVE81" s="539"/>
      <c r="BVF81" s="539"/>
      <c r="BVG81" s="539"/>
      <c r="BVH81" s="539"/>
      <c r="BVI81" s="539"/>
      <c r="BVJ81" s="539"/>
      <c r="BVK81" s="539"/>
      <c r="BVL81" s="539"/>
      <c r="BVM81" s="539"/>
      <c r="BVN81" s="539"/>
      <c r="BVO81" s="539"/>
      <c r="BVP81" s="539"/>
      <c r="BVQ81" s="539"/>
      <c r="BVR81" s="539"/>
      <c r="BVS81" s="539"/>
      <c r="BVT81" s="539"/>
      <c r="BVU81" s="539"/>
      <c r="BVV81" s="539"/>
      <c r="BVW81" s="539"/>
      <c r="BVX81" s="539"/>
      <c r="BVY81" s="539"/>
      <c r="BVZ81" s="539"/>
      <c r="BWA81" s="539"/>
      <c r="BWB81" s="539"/>
      <c r="BWC81" s="539"/>
      <c r="BWD81" s="539"/>
      <c r="BWE81" s="539"/>
      <c r="BWF81" s="539"/>
      <c r="BWG81" s="539"/>
      <c r="BWH81" s="539"/>
      <c r="BWI81" s="539"/>
      <c r="BWJ81" s="539"/>
      <c r="BWK81" s="539"/>
      <c r="BWL81" s="539"/>
      <c r="BWM81" s="539"/>
      <c r="BWN81" s="539"/>
      <c r="BWO81" s="539"/>
      <c r="BWP81" s="539"/>
      <c r="BWQ81" s="539"/>
      <c r="BWR81" s="539"/>
      <c r="BWS81" s="539"/>
      <c r="BWT81" s="539"/>
      <c r="BWU81" s="539"/>
      <c r="BWV81" s="539"/>
      <c r="BWW81" s="539"/>
      <c r="BWX81" s="539"/>
      <c r="BWY81" s="539"/>
      <c r="BWZ81" s="539"/>
      <c r="BXA81" s="539"/>
      <c r="BXB81" s="539"/>
      <c r="BXC81" s="539"/>
      <c r="BXD81" s="539"/>
      <c r="BXE81" s="539"/>
      <c r="BXF81" s="539"/>
      <c r="BXG81" s="539"/>
      <c r="BXH81" s="539"/>
      <c r="BXI81" s="539"/>
      <c r="BXJ81" s="539"/>
      <c r="BXK81" s="539"/>
      <c r="BXL81" s="539"/>
      <c r="BXM81" s="539"/>
      <c r="BXN81" s="539"/>
      <c r="BXO81" s="539"/>
      <c r="BXP81" s="539"/>
      <c r="BXQ81" s="539"/>
      <c r="BXR81" s="539"/>
      <c r="BXS81" s="539"/>
      <c r="BXT81" s="539"/>
      <c r="BXU81" s="539"/>
      <c r="BXV81" s="539"/>
      <c r="BXW81" s="539"/>
      <c r="BXX81" s="539"/>
      <c r="BXY81" s="539"/>
      <c r="BXZ81" s="539"/>
      <c r="BYA81" s="539"/>
      <c r="BYB81" s="539"/>
      <c r="BYC81" s="539"/>
      <c r="BYD81" s="539"/>
      <c r="BYE81" s="539"/>
      <c r="BYF81" s="539"/>
      <c r="BYG81" s="539"/>
      <c r="BYH81" s="539"/>
      <c r="BYI81" s="539"/>
      <c r="BYJ81" s="539"/>
      <c r="BYK81" s="539"/>
      <c r="BYL81" s="539"/>
      <c r="BYM81" s="539"/>
      <c r="BYN81" s="539"/>
      <c r="BYO81" s="539"/>
      <c r="BYP81" s="539"/>
      <c r="BYQ81" s="539"/>
      <c r="BYR81" s="539"/>
      <c r="BYS81" s="539"/>
      <c r="BYT81" s="539"/>
      <c r="BYU81" s="539"/>
      <c r="BYV81" s="539"/>
      <c r="BYW81" s="539"/>
      <c r="BYX81" s="539"/>
      <c r="BYY81" s="539"/>
      <c r="BYZ81" s="539"/>
      <c r="BZA81" s="539"/>
      <c r="BZB81" s="539"/>
      <c r="BZC81" s="539"/>
      <c r="BZD81" s="539"/>
      <c r="BZE81" s="539"/>
      <c r="BZF81" s="539"/>
      <c r="BZG81" s="539"/>
      <c r="BZH81" s="539"/>
      <c r="BZI81" s="539"/>
      <c r="BZJ81" s="539"/>
      <c r="BZK81" s="539"/>
      <c r="BZL81" s="539"/>
      <c r="BZM81" s="539"/>
      <c r="BZN81" s="539"/>
      <c r="BZO81" s="539"/>
      <c r="BZP81" s="539"/>
      <c r="BZQ81" s="539"/>
      <c r="BZR81" s="539"/>
      <c r="BZS81" s="539"/>
      <c r="BZT81" s="539"/>
      <c r="BZU81" s="539"/>
      <c r="BZV81" s="539"/>
      <c r="BZW81" s="539"/>
      <c r="BZX81" s="539"/>
      <c r="BZY81" s="539"/>
      <c r="BZZ81" s="539"/>
      <c r="CAA81" s="539"/>
      <c r="CAB81" s="539"/>
      <c r="CAC81" s="539"/>
      <c r="CAD81" s="539"/>
      <c r="CAE81" s="539"/>
      <c r="CAF81" s="539"/>
      <c r="CAG81" s="539"/>
      <c r="CAH81" s="539"/>
      <c r="CAI81" s="539"/>
      <c r="CAJ81" s="539"/>
      <c r="CAK81" s="539"/>
      <c r="CAL81" s="539"/>
      <c r="CAM81" s="539"/>
      <c r="CAN81" s="539"/>
      <c r="CAO81" s="539"/>
      <c r="CAP81" s="539"/>
      <c r="CAQ81" s="539"/>
      <c r="CAR81" s="539"/>
      <c r="CAS81" s="539"/>
      <c r="CAT81" s="539"/>
      <c r="CAU81" s="539"/>
      <c r="CAV81" s="539"/>
      <c r="CAW81" s="539"/>
      <c r="CAX81" s="539"/>
      <c r="CAY81" s="539"/>
      <c r="CAZ81" s="539"/>
      <c r="CBA81" s="539"/>
      <c r="CBB81" s="539"/>
      <c r="CBC81" s="539"/>
      <c r="CBD81" s="539"/>
      <c r="CBE81" s="539"/>
      <c r="CBF81" s="539"/>
      <c r="CBG81" s="539"/>
      <c r="CBH81" s="539"/>
      <c r="CBI81" s="539"/>
      <c r="CBJ81" s="539"/>
      <c r="CBK81" s="539"/>
      <c r="CBL81" s="539"/>
      <c r="CBM81" s="539"/>
      <c r="CBN81" s="539"/>
      <c r="CBO81" s="539"/>
      <c r="CBP81" s="539"/>
      <c r="CBQ81" s="539"/>
      <c r="CBR81" s="539"/>
      <c r="CBS81" s="539"/>
      <c r="CBT81" s="539"/>
      <c r="CBU81" s="539"/>
      <c r="CBV81" s="539"/>
      <c r="CBW81" s="539"/>
      <c r="CBX81" s="539"/>
      <c r="CBY81" s="539"/>
      <c r="CBZ81" s="539"/>
      <c r="CCA81" s="539"/>
      <c r="CCB81" s="539"/>
      <c r="CCC81" s="539"/>
      <c r="CCD81" s="539"/>
      <c r="CCE81" s="539"/>
      <c r="CCF81" s="539"/>
      <c r="CCG81" s="539"/>
      <c r="CCH81" s="539"/>
      <c r="CCI81" s="539"/>
      <c r="CCJ81" s="539"/>
      <c r="CCK81" s="539"/>
      <c r="CCL81" s="539"/>
      <c r="CCM81" s="539"/>
      <c r="CCN81" s="539"/>
      <c r="CCO81" s="539"/>
      <c r="CCP81" s="539"/>
      <c r="CCQ81" s="539"/>
      <c r="CCR81" s="539"/>
      <c r="CCS81" s="539"/>
      <c r="CCT81" s="539"/>
      <c r="CCU81" s="539"/>
      <c r="CCV81" s="539"/>
      <c r="CCW81" s="539"/>
      <c r="CCX81" s="539"/>
      <c r="CCY81" s="539"/>
      <c r="CCZ81" s="539"/>
      <c r="CDA81" s="539"/>
      <c r="CDB81" s="539"/>
      <c r="CDC81" s="539"/>
      <c r="CDD81" s="539"/>
      <c r="CDE81" s="539"/>
      <c r="CDF81" s="539"/>
      <c r="CDG81" s="539"/>
      <c r="CDH81" s="539"/>
      <c r="CDI81" s="539"/>
      <c r="CDJ81" s="539"/>
      <c r="CDK81" s="539"/>
      <c r="CDL81" s="539"/>
      <c r="CDM81" s="539"/>
      <c r="CDN81" s="539"/>
      <c r="CDO81" s="539"/>
      <c r="CDP81" s="539"/>
      <c r="CDQ81" s="539"/>
      <c r="CDR81" s="539"/>
      <c r="CDS81" s="539"/>
      <c r="CDT81" s="539"/>
      <c r="CDU81" s="539"/>
      <c r="CDV81" s="539"/>
      <c r="CDW81" s="539"/>
      <c r="CDX81" s="539"/>
      <c r="CDY81" s="539"/>
      <c r="CDZ81" s="539"/>
      <c r="CEA81" s="539"/>
      <c r="CEB81" s="539"/>
      <c r="CEC81" s="539"/>
      <c r="CED81" s="539"/>
      <c r="CEE81" s="539"/>
      <c r="CEF81" s="539"/>
      <c r="CEG81" s="539"/>
      <c r="CEH81" s="539"/>
      <c r="CEI81" s="539"/>
      <c r="CEJ81" s="539"/>
      <c r="CEK81" s="539"/>
      <c r="CEL81" s="539"/>
      <c r="CEM81" s="539"/>
      <c r="CEN81" s="539"/>
      <c r="CEO81" s="539"/>
      <c r="CEP81" s="539"/>
      <c r="CEQ81" s="539"/>
      <c r="CER81" s="539"/>
      <c r="CES81" s="539"/>
      <c r="CET81" s="539"/>
      <c r="CEU81" s="539"/>
      <c r="CEV81" s="539"/>
      <c r="CEW81" s="539"/>
      <c r="CEX81" s="539"/>
      <c r="CEY81" s="539"/>
      <c r="CEZ81" s="539"/>
      <c r="CFA81" s="539"/>
      <c r="CFB81" s="539"/>
      <c r="CFC81" s="539"/>
      <c r="CFD81" s="539"/>
      <c r="CFE81" s="539"/>
      <c r="CFF81" s="539"/>
      <c r="CFG81" s="539"/>
      <c r="CFH81" s="539"/>
      <c r="CFI81" s="539"/>
      <c r="CFJ81" s="539"/>
      <c r="CFK81" s="539"/>
      <c r="CFL81" s="539"/>
      <c r="CFM81" s="539"/>
      <c r="CFN81" s="539"/>
      <c r="CFO81" s="539"/>
      <c r="CFP81" s="539"/>
      <c r="CFQ81" s="539"/>
      <c r="CFR81" s="539"/>
      <c r="CFS81" s="539"/>
      <c r="CFT81" s="539"/>
      <c r="CFU81" s="539"/>
      <c r="CFV81" s="539"/>
      <c r="CFW81" s="539"/>
      <c r="CFX81" s="539"/>
      <c r="CFY81" s="539"/>
      <c r="CFZ81" s="539"/>
      <c r="CGA81" s="539"/>
      <c r="CGB81" s="539"/>
      <c r="CGC81" s="539"/>
      <c r="CGD81" s="539"/>
      <c r="CGE81" s="539"/>
      <c r="CGF81" s="539"/>
      <c r="CGG81" s="539"/>
      <c r="CGH81" s="539"/>
      <c r="CGI81" s="539"/>
      <c r="CGJ81" s="539"/>
      <c r="CGK81" s="539"/>
      <c r="CGL81" s="539"/>
      <c r="CGM81" s="539"/>
      <c r="CGN81" s="539"/>
      <c r="CGO81" s="539"/>
      <c r="CGP81" s="539"/>
      <c r="CGQ81" s="539"/>
      <c r="CGR81" s="539"/>
      <c r="CGS81" s="539"/>
      <c r="CGT81" s="539"/>
      <c r="CGU81" s="539"/>
      <c r="CGV81" s="539"/>
      <c r="CGW81" s="539"/>
      <c r="CGX81" s="539"/>
      <c r="CGY81" s="539"/>
      <c r="CGZ81" s="539"/>
      <c r="CHA81" s="539"/>
      <c r="CHB81" s="539"/>
      <c r="CHC81" s="539"/>
      <c r="CHD81" s="539"/>
      <c r="CHE81" s="539"/>
      <c r="CHF81" s="539"/>
      <c r="CHG81" s="539"/>
      <c r="CHH81" s="539"/>
      <c r="CHI81" s="539"/>
      <c r="CHJ81" s="539"/>
      <c r="CHK81" s="539"/>
      <c r="CHL81" s="539"/>
      <c r="CHM81" s="539"/>
      <c r="CHN81" s="539"/>
      <c r="CHO81" s="539"/>
      <c r="CHP81" s="539"/>
      <c r="CHQ81" s="539"/>
      <c r="CHR81" s="539"/>
      <c r="CHS81" s="539"/>
      <c r="CHT81" s="539"/>
      <c r="CHU81" s="539"/>
      <c r="CHV81" s="539"/>
      <c r="CHW81" s="539"/>
      <c r="CHX81" s="539"/>
      <c r="CHY81" s="539"/>
      <c r="CHZ81" s="539"/>
      <c r="CIA81" s="539"/>
      <c r="CIB81" s="539"/>
      <c r="CIC81" s="539"/>
      <c r="CID81" s="539"/>
      <c r="CIE81" s="539"/>
      <c r="CIF81" s="539"/>
      <c r="CIG81" s="539"/>
      <c r="CIH81" s="539"/>
      <c r="CII81" s="539"/>
      <c r="CIJ81" s="539"/>
      <c r="CIK81" s="539"/>
      <c r="CIL81" s="539"/>
      <c r="CIM81" s="539"/>
      <c r="CIN81" s="539"/>
      <c r="CIO81" s="539"/>
      <c r="CIP81" s="539"/>
      <c r="CIQ81" s="539"/>
      <c r="CIR81" s="539"/>
      <c r="CIS81" s="539"/>
      <c r="CIT81" s="539"/>
      <c r="CIU81" s="539"/>
      <c r="CIV81" s="539"/>
      <c r="CIW81" s="539"/>
      <c r="CIX81" s="539"/>
      <c r="CIY81" s="539"/>
      <c r="CIZ81" s="539"/>
      <c r="CJA81" s="539"/>
      <c r="CJB81" s="539"/>
      <c r="CJC81" s="539"/>
      <c r="CJD81" s="539"/>
      <c r="CJE81" s="539"/>
      <c r="CJF81" s="539"/>
      <c r="CJG81" s="539"/>
      <c r="CJH81" s="539"/>
      <c r="CJI81" s="539"/>
      <c r="CJJ81" s="539"/>
      <c r="CJK81" s="539"/>
      <c r="CJL81" s="539"/>
      <c r="CJM81" s="539"/>
      <c r="CJN81" s="539"/>
      <c r="CJO81" s="539"/>
      <c r="CJP81" s="539"/>
      <c r="CJQ81" s="539"/>
      <c r="CJR81" s="539"/>
      <c r="CJS81" s="539"/>
      <c r="CJT81" s="539"/>
      <c r="CJU81" s="539"/>
      <c r="CJV81" s="539"/>
      <c r="CJW81" s="539"/>
      <c r="CJX81" s="539"/>
      <c r="CJY81" s="539"/>
      <c r="CJZ81" s="539"/>
      <c r="CKA81" s="539"/>
      <c r="CKB81" s="539"/>
      <c r="CKC81" s="539"/>
      <c r="CKD81" s="539"/>
      <c r="CKE81" s="539"/>
      <c r="CKF81" s="539"/>
      <c r="CKG81" s="539"/>
      <c r="CKH81" s="539"/>
      <c r="CKI81" s="539"/>
      <c r="CKJ81" s="539"/>
      <c r="CKK81" s="539"/>
      <c r="CKL81" s="539"/>
      <c r="CKM81" s="539"/>
      <c r="CKN81" s="539"/>
      <c r="CKO81" s="539"/>
      <c r="CKP81" s="539"/>
      <c r="CKQ81" s="539"/>
      <c r="CKR81" s="539"/>
      <c r="CKS81" s="539"/>
      <c r="CKT81" s="539"/>
      <c r="CKU81" s="539"/>
      <c r="CKV81" s="539"/>
      <c r="CKW81" s="539"/>
      <c r="CKX81" s="539"/>
      <c r="CKY81" s="539"/>
      <c r="CKZ81" s="539"/>
      <c r="CLA81" s="539"/>
      <c r="CLB81" s="539"/>
      <c r="CLC81" s="539"/>
      <c r="CLD81" s="539"/>
      <c r="CLE81" s="539"/>
      <c r="CLF81" s="539"/>
      <c r="CLG81" s="539"/>
      <c r="CLH81" s="539"/>
      <c r="CLI81" s="539"/>
      <c r="CLJ81" s="539"/>
      <c r="CLK81" s="539"/>
      <c r="CLL81" s="539"/>
      <c r="CLM81" s="539"/>
      <c r="CLN81" s="539"/>
      <c r="CLO81" s="539"/>
      <c r="CLP81" s="539"/>
      <c r="CLQ81" s="539"/>
      <c r="CLR81" s="539"/>
      <c r="CLS81" s="539"/>
      <c r="CLT81" s="539"/>
      <c r="CLU81" s="539"/>
      <c r="CLV81" s="539"/>
      <c r="CLW81" s="539"/>
      <c r="CLX81" s="539"/>
      <c r="CLY81" s="539"/>
      <c r="CLZ81" s="539"/>
      <c r="CMA81" s="539"/>
      <c r="CMB81" s="539"/>
      <c r="CMC81" s="539"/>
      <c r="CMD81" s="539"/>
      <c r="CME81" s="539"/>
      <c r="CMF81" s="539"/>
      <c r="CMG81" s="539"/>
      <c r="CMH81" s="539"/>
      <c r="CMI81" s="539"/>
      <c r="CMJ81" s="539"/>
      <c r="CMK81" s="539"/>
      <c r="CML81" s="539"/>
      <c r="CMM81" s="539"/>
      <c r="CMN81" s="539"/>
      <c r="CMO81" s="539"/>
      <c r="CMP81" s="539"/>
      <c r="CMQ81" s="539"/>
      <c r="CMR81" s="539"/>
      <c r="CMS81" s="539"/>
      <c r="CMT81" s="539"/>
      <c r="CMU81" s="539"/>
      <c r="CMV81" s="539"/>
      <c r="CMW81" s="539"/>
      <c r="CMX81" s="539"/>
      <c r="CMY81" s="539"/>
      <c r="CMZ81" s="539"/>
      <c r="CNA81" s="539"/>
      <c r="CNB81" s="539"/>
      <c r="CNC81" s="539"/>
      <c r="CND81" s="539"/>
      <c r="CNE81" s="539"/>
      <c r="CNF81" s="539"/>
      <c r="CNG81" s="539"/>
      <c r="CNH81" s="539"/>
      <c r="CNI81" s="539"/>
      <c r="CNJ81" s="539"/>
      <c r="CNK81" s="539"/>
      <c r="CNL81" s="539"/>
      <c r="CNM81" s="539"/>
      <c r="CNN81" s="539"/>
      <c r="CNO81" s="539"/>
      <c r="CNP81" s="539"/>
      <c r="CNQ81" s="539"/>
      <c r="CNR81" s="539"/>
      <c r="CNS81" s="539"/>
      <c r="CNT81" s="539"/>
      <c r="CNU81" s="539"/>
      <c r="CNV81" s="539"/>
      <c r="CNW81" s="539"/>
      <c r="CNX81" s="539"/>
      <c r="CNY81" s="539"/>
      <c r="CNZ81" s="539"/>
      <c r="COA81" s="539"/>
      <c r="COB81" s="539"/>
      <c r="COC81" s="539"/>
      <c r="COD81" s="539"/>
      <c r="COE81" s="539"/>
      <c r="COF81" s="539"/>
      <c r="COG81" s="539"/>
      <c r="COH81" s="539"/>
      <c r="COI81" s="539"/>
      <c r="COJ81" s="539"/>
      <c r="COK81" s="539"/>
      <c r="COL81" s="539"/>
      <c r="COM81" s="539"/>
      <c r="CON81" s="539"/>
      <c r="COO81" s="539"/>
      <c r="COP81" s="539"/>
      <c r="COQ81" s="539"/>
      <c r="COR81" s="539"/>
      <c r="COS81" s="539"/>
      <c r="COT81" s="539"/>
      <c r="COU81" s="539"/>
      <c r="COV81" s="539"/>
      <c r="COW81" s="539"/>
      <c r="COX81" s="539"/>
      <c r="COY81" s="539"/>
      <c r="COZ81" s="539"/>
      <c r="CPA81" s="539"/>
      <c r="CPB81" s="539"/>
      <c r="CPC81" s="539"/>
      <c r="CPD81" s="539"/>
      <c r="CPE81" s="539"/>
      <c r="CPF81" s="539"/>
      <c r="CPG81" s="539"/>
      <c r="CPH81" s="539"/>
      <c r="CPI81" s="539"/>
      <c r="CPJ81" s="539"/>
      <c r="CPK81" s="539"/>
      <c r="CPL81" s="539"/>
      <c r="CPM81" s="539"/>
      <c r="CPN81" s="539"/>
      <c r="CPO81" s="539"/>
      <c r="CPP81" s="539"/>
      <c r="CPQ81" s="539"/>
      <c r="CPR81" s="539"/>
      <c r="CPS81" s="539"/>
      <c r="CPT81" s="539"/>
      <c r="CPU81" s="539"/>
      <c r="CPV81" s="539"/>
      <c r="CPW81" s="539"/>
      <c r="CPX81" s="539"/>
      <c r="CPY81" s="539"/>
      <c r="CPZ81" s="539"/>
      <c r="CQA81" s="539"/>
      <c r="CQB81" s="539"/>
      <c r="CQC81" s="539"/>
      <c r="CQD81" s="539"/>
      <c r="CQE81" s="539"/>
      <c r="CQF81" s="539"/>
      <c r="CQG81" s="539"/>
      <c r="CQH81" s="539"/>
      <c r="CQI81" s="539"/>
      <c r="CQJ81" s="539"/>
      <c r="CQK81" s="539"/>
      <c r="CQL81" s="539"/>
      <c r="CQM81" s="539"/>
      <c r="CQN81" s="539"/>
      <c r="CQO81" s="539"/>
      <c r="CQP81" s="539"/>
      <c r="CQQ81" s="539"/>
      <c r="CQR81" s="539"/>
      <c r="CQS81" s="539"/>
      <c r="CQT81" s="539"/>
      <c r="CQU81" s="539"/>
      <c r="CQV81" s="539"/>
      <c r="CQW81" s="539"/>
      <c r="CQX81" s="539"/>
      <c r="CQY81" s="539"/>
      <c r="CQZ81" s="539"/>
      <c r="CRA81" s="539"/>
      <c r="CRB81" s="539"/>
      <c r="CRC81" s="539"/>
      <c r="CRD81" s="539"/>
      <c r="CRE81" s="539"/>
      <c r="CRF81" s="539"/>
      <c r="CRG81" s="539"/>
      <c r="CRH81" s="539"/>
      <c r="CRI81" s="539"/>
      <c r="CRJ81" s="539"/>
      <c r="CRK81" s="539"/>
      <c r="CRL81" s="539"/>
      <c r="CRM81" s="539"/>
      <c r="CRN81" s="539"/>
      <c r="CRO81" s="539"/>
      <c r="CRP81" s="539"/>
      <c r="CRQ81" s="539"/>
      <c r="CRR81" s="539"/>
      <c r="CRS81" s="539"/>
      <c r="CRT81" s="539"/>
      <c r="CRU81" s="539"/>
      <c r="CRV81" s="539"/>
      <c r="CRW81" s="539"/>
      <c r="CRX81" s="539"/>
      <c r="CRY81" s="539"/>
      <c r="CRZ81" s="539"/>
      <c r="CSA81" s="539"/>
      <c r="CSB81" s="539"/>
      <c r="CSC81" s="539"/>
      <c r="CSD81" s="539"/>
      <c r="CSE81" s="539"/>
      <c r="CSF81" s="539"/>
      <c r="CSG81" s="539"/>
      <c r="CSH81" s="539"/>
      <c r="CSI81" s="539"/>
      <c r="CSJ81" s="539"/>
      <c r="CSK81" s="539"/>
      <c r="CSL81" s="539"/>
      <c r="CSM81" s="539"/>
      <c r="CSN81" s="539"/>
      <c r="CSO81" s="539"/>
      <c r="CSP81" s="539"/>
      <c r="CSQ81" s="539"/>
      <c r="CSR81" s="539"/>
      <c r="CSS81" s="539"/>
      <c r="CST81" s="539"/>
      <c r="CSU81" s="539"/>
      <c r="CSV81" s="539"/>
      <c r="CSW81" s="539"/>
      <c r="CSX81" s="539"/>
      <c r="CSY81" s="539"/>
      <c r="CSZ81" s="539"/>
      <c r="CTA81" s="539"/>
      <c r="CTB81" s="539"/>
      <c r="CTC81" s="539"/>
      <c r="CTD81" s="539"/>
      <c r="CTE81" s="539"/>
      <c r="CTF81" s="539"/>
      <c r="CTG81" s="539"/>
      <c r="CTH81" s="539"/>
      <c r="CTI81" s="539"/>
      <c r="CTJ81" s="539"/>
      <c r="CTK81" s="539"/>
      <c r="CTL81" s="539"/>
      <c r="CTM81" s="539"/>
      <c r="CTN81" s="539"/>
      <c r="CTO81" s="539"/>
      <c r="CTP81" s="539"/>
      <c r="CTQ81" s="539"/>
      <c r="CTR81" s="539"/>
      <c r="CTS81" s="539"/>
      <c r="CTT81" s="539"/>
      <c r="CTU81" s="539"/>
      <c r="CTV81" s="539"/>
      <c r="CTW81" s="539"/>
      <c r="CTX81" s="539"/>
      <c r="CTY81" s="539"/>
      <c r="CTZ81" s="539"/>
      <c r="CUA81" s="539"/>
      <c r="CUB81" s="539"/>
      <c r="CUC81" s="539"/>
      <c r="CUD81" s="539"/>
      <c r="CUE81" s="539"/>
      <c r="CUF81" s="539"/>
      <c r="CUG81" s="539"/>
      <c r="CUH81" s="539"/>
      <c r="CUI81" s="539"/>
      <c r="CUJ81" s="539"/>
      <c r="CUK81" s="539"/>
      <c r="CUL81" s="539"/>
      <c r="CUM81" s="539"/>
      <c r="CUN81" s="539"/>
      <c r="CUO81" s="539"/>
      <c r="CUP81" s="539"/>
      <c r="CUQ81" s="539"/>
      <c r="CUR81" s="539"/>
      <c r="CUS81" s="539"/>
      <c r="CUT81" s="539"/>
      <c r="CUU81" s="539"/>
      <c r="CUV81" s="539"/>
      <c r="CUW81" s="539"/>
      <c r="CUX81" s="539"/>
      <c r="CUY81" s="539"/>
      <c r="CUZ81" s="539"/>
      <c r="CVA81" s="539"/>
      <c r="CVB81" s="539"/>
      <c r="CVC81" s="539"/>
      <c r="CVD81" s="539"/>
      <c r="CVE81" s="539"/>
      <c r="CVF81" s="539"/>
      <c r="CVG81" s="539"/>
      <c r="CVH81" s="539"/>
      <c r="CVI81" s="539"/>
      <c r="CVJ81" s="539"/>
      <c r="CVK81" s="539"/>
      <c r="CVL81" s="539"/>
      <c r="CVM81" s="539"/>
      <c r="CVN81" s="539"/>
      <c r="CVO81" s="539"/>
      <c r="CVP81" s="539"/>
      <c r="CVQ81" s="539"/>
      <c r="CVR81" s="539"/>
      <c r="CVS81" s="539"/>
      <c r="CVT81" s="539"/>
      <c r="CVU81" s="539"/>
      <c r="CVV81" s="539"/>
      <c r="CVW81" s="539"/>
      <c r="CVX81" s="539"/>
      <c r="CVY81" s="539"/>
      <c r="CVZ81" s="539"/>
      <c r="CWA81" s="539"/>
      <c r="CWB81" s="539"/>
      <c r="CWC81" s="539"/>
      <c r="CWD81" s="539"/>
      <c r="CWE81" s="539"/>
      <c r="CWF81" s="539"/>
      <c r="CWG81" s="539"/>
      <c r="CWH81" s="539"/>
      <c r="CWI81" s="539"/>
      <c r="CWJ81" s="539"/>
      <c r="CWK81" s="539"/>
      <c r="CWL81" s="539"/>
      <c r="CWM81" s="539"/>
      <c r="CWN81" s="539"/>
      <c r="CWO81" s="539"/>
      <c r="CWP81" s="539"/>
      <c r="CWQ81" s="539"/>
      <c r="CWR81" s="539"/>
      <c r="CWS81" s="539"/>
      <c r="CWT81" s="539"/>
      <c r="CWU81" s="539"/>
      <c r="CWV81" s="539"/>
      <c r="CWW81" s="539"/>
      <c r="CWX81" s="539"/>
      <c r="CWY81" s="539"/>
      <c r="CWZ81" s="539"/>
      <c r="CXA81" s="539"/>
      <c r="CXB81" s="539"/>
      <c r="CXC81" s="539"/>
      <c r="CXD81" s="539"/>
      <c r="CXE81" s="539"/>
      <c r="CXF81" s="539"/>
      <c r="CXG81" s="539"/>
      <c r="CXH81" s="539"/>
      <c r="CXI81" s="539"/>
      <c r="CXJ81" s="539"/>
      <c r="CXK81" s="539"/>
      <c r="CXL81" s="539"/>
      <c r="CXM81" s="539"/>
      <c r="CXN81" s="539"/>
      <c r="CXO81" s="539"/>
      <c r="CXP81" s="539"/>
      <c r="CXQ81" s="539"/>
      <c r="CXR81" s="539"/>
      <c r="CXS81" s="539"/>
      <c r="CXT81" s="539"/>
      <c r="CXU81" s="539"/>
      <c r="CXV81" s="539"/>
      <c r="CXW81" s="539"/>
      <c r="CXX81" s="539"/>
      <c r="CXY81" s="539"/>
      <c r="CXZ81" s="539"/>
      <c r="CYA81" s="539"/>
      <c r="CYB81" s="539"/>
      <c r="CYC81" s="539"/>
      <c r="CYD81" s="539"/>
      <c r="CYE81" s="539"/>
      <c r="CYF81" s="539"/>
      <c r="CYG81" s="539"/>
      <c r="CYH81" s="539"/>
      <c r="CYI81" s="539"/>
      <c r="CYJ81" s="539"/>
      <c r="CYK81" s="539"/>
      <c r="CYL81" s="539"/>
      <c r="CYM81" s="539"/>
      <c r="CYN81" s="539"/>
      <c r="CYO81" s="539"/>
      <c r="CYP81" s="539"/>
      <c r="CYQ81" s="539"/>
      <c r="CYR81" s="539"/>
      <c r="CYS81" s="539"/>
      <c r="CYT81" s="539"/>
      <c r="CYU81" s="539"/>
      <c r="CYV81" s="539"/>
      <c r="CYW81" s="539"/>
      <c r="CYX81" s="539"/>
      <c r="CYY81" s="539"/>
      <c r="CYZ81" s="539"/>
      <c r="CZA81" s="539"/>
      <c r="CZB81" s="539"/>
      <c r="CZC81" s="539"/>
      <c r="CZD81" s="539"/>
      <c r="CZE81" s="539"/>
      <c r="CZF81" s="539"/>
      <c r="CZG81" s="539"/>
      <c r="CZH81" s="539"/>
      <c r="CZI81" s="539"/>
      <c r="CZJ81" s="539"/>
      <c r="CZK81" s="539"/>
      <c r="CZL81" s="539"/>
      <c r="CZM81" s="539"/>
      <c r="CZN81" s="539"/>
      <c r="CZO81" s="539"/>
      <c r="CZP81" s="539"/>
      <c r="CZQ81" s="539"/>
      <c r="CZR81" s="539"/>
      <c r="CZS81" s="539"/>
      <c r="CZT81" s="539"/>
      <c r="CZU81" s="539"/>
      <c r="CZV81" s="539"/>
      <c r="CZW81" s="539"/>
      <c r="CZX81" s="539"/>
      <c r="CZY81" s="539"/>
      <c r="CZZ81" s="539"/>
      <c r="DAA81" s="539"/>
      <c r="DAB81" s="539"/>
      <c r="DAC81" s="539"/>
      <c r="DAD81" s="539"/>
      <c r="DAE81" s="539"/>
      <c r="DAF81" s="539"/>
      <c r="DAG81" s="539"/>
      <c r="DAH81" s="539"/>
      <c r="DAI81" s="539"/>
      <c r="DAJ81" s="539"/>
      <c r="DAK81" s="539"/>
      <c r="DAL81" s="539"/>
      <c r="DAM81" s="539"/>
      <c r="DAN81" s="539"/>
      <c r="DAO81" s="539"/>
      <c r="DAP81" s="539"/>
      <c r="DAQ81" s="539"/>
      <c r="DAR81" s="539"/>
      <c r="DAS81" s="539"/>
      <c r="DAT81" s="539"/>
      <c r="DAU81" s="539"/>
      <c r="DAV81" s="539"/>
      <c r="DAW81" s="539"/>
      <c r="DAX81" s="539"/>
      <c r="DAY81" s="539"/>
      <c r="DAZ81" s="539"/>
      <c r="DBA81" s="539"/>
      <c r="DBB81" s="539"/>
      <c r="DBC81" s="539"/>
      <c r="DBD81" s="539"/>
      <c r="DBE81" s="539"/>
      <c r="DBF81" s="539"/>
      <c r="DBG81" s="539"/>
      <c r="DBH81" s="539"/>
      <c r="DBI81" s="539"/>
      <c r="DBJ81" s="539"/>
      <c r="DBK81" s="539"/>
      <c r="DBL81" s="539"/>
      <c r="DBM81" s="539"/>
      <c r="DBN81" s="539"/>
      <c r="DBO81" s="539"/>
      <c r="DBP81" s="539"/>
      <c r="DBQ81" s="539"/>
      <c r="DBR81" s="539"/>
      <c r="DBS81" s="539"/>
      <c r="DBT81" s="539"/>
      <c r="DBU81" s="539"/>
      <c r="DBV81" s="539"/>
      <c r="DBW81" s="539"/>
      <c r="DBX81" s="539"/>
      <c r="DBY81" s="539"/>
      <c r="DBZ81" s="539"/>
      <c r="DCA81" s="539"/>
      <c r="DCB81" s="539"/>
      <c r="DCC81" s="539"/>
      <c r="DCD81" s="539"/>
      <c r="DCE81" s="539"/>
      <c r="DCF81" s="539"/>
      <c r="DCG81" s="539"/>
      <c r="DCH81" s="539"/>
      <c r="DCI81" s="539"/>
      <c r="DCJ81" s="539"/>
      <c r="DCK81" s="539"/>
      <c r="DCL81" s="539"/>
      <c r="DCM81" s="539"/>
      <c r="DCN81" s="539"/>
      <c r="DCO81" s="539"/>
      <c r="DCP81" s="539"/>
      <c r="DCQ81" s="539"/>
      <c r="DCR81" s="539"/>
      <c r="DCS81" s="539"/>
      <c r="DCT81" s="539"/>
      <c r="DCU81" s="539"/>
      <c r="DCV81" s="539"/>
      <c r="DCW81" s="539"/>
      <c r="DCX81" s="539"/>
      <c r="DCY81" s="539"/>
      <c r="DCZ81" s="539"/>
      <c r="DDA81" s="539"/>
      <c r="DDB81" s="539"/>
      <c r="DDC81" s="539"/>
      <c r="DDD81" s="539"/>
      <c r="DDE81" s="539"/>
      <c r="DDF81" s="539"/>
      <c r="DDG81" s="539"/>
      <c r="DDH81" s="539"/>
      <c r="DDI81" s="539"/>
      <c r="DDJ81" s="539"/>
      <c r="DDK81" s="539"/>
      <c r="DDL81" s="539"/>
      <c r="DDM81" s="539"/>
      <c r="DDN81" s="539"/>
      <c r="DDO81" s="539"/>
      <c r="DDP81" s="539"/>
      <c r="DDQ81" s="539"/>
      <c r="DDR81" s="539"/>
      <c r="DDS81" s="539"/>
      <c r="DDT81" s="539"/>
      <c r="DDU81" s="539"/>
      <c r="DDV81" s="539"/>
      <c r="DDW81" s="539"/>
      <c r="DDX81" s="539"/>
      <c r="DDY81" s="539"/>
      <c r="DDZ81" s="539"/>
      <c r="DEA81" s="539"/>
      <c r="DEB81" s="539"/>
      <c r="DEC81" s="539"/>
      <c r="DED81" s="539"/>
      <c r="DEE81" s="539"/>
      <c r="DEF81" s="539"/>
      <c r="DEG81" s="539"/>
      <c r="DEH81" s="539"/>
      <c r="DEI81" s="539"/>
      <c r="DEJ81" s="539"/>
      <c r="DEK81" s="539"/>
      <c r="DEL81" s="539"/>
      <c r="DEM81" s="539"/>
      <c r="DEN81" s="539"/>
      <c r="DEO81" s="539"/>
      <c r="DEP81" s="539"/>
      <c r="DEQ81" s="539"/>
      <c r="DER81" s="539"/>
      <c r="DES81" s="539"/>
      <c r="DET81" s="539"/>
      <c r="DEU81" s="539"/>
      <c r="DEV81" s="539"/>
      <c r="DEW81" s="539"/>
      <c r="DEX81" s="539"/>
      <c r="DEY81" s="539"/>
      <c r="DEZ81" s="539"/>
      <c r="DFA81" s="539"/>
      <c r="DFB81" s="539"/>
      <c r="DFC81" s="539"/>
      <c r="DFD81" s="539"/>
      <c r="DFE81" s="539"/>
      <c r="DFF81" s="539"/>
      <c r="DFG81" s="539"/>
      <c r="DFH81" s="539"/>
      <c r="DFI81" s="539"/>
      <c r="DFJ81" s="539"/>
      <c r="DFK81" s="539"/>
      <c r="DFL81" s="539"/>
      <c r="DFM81" s="539"/>
      <c r="DFN81" s="539"/>
      <c r="DFO81" s="539"/>
      <c r="DFP81" s="539"/>
      <c r="DFQ81" s="539"/>
      <c r="DFR81" s="539"/>
      <c r="DFS81" s="539"/>
      <c r="DFT81" s="539"/>
      <c r="DFU81" s="539"/>
      <c r="DFV81" s="539"/>
      <c r="DFW81" s="539"/>
      <c r="DFX81" s="539"/>
      <c r="DFY81" s="539"/>
      <c r="DFZ81" s="539"/>
      <c r="DGA81" s="539"/>
      <c r="DGB81" s="539"/>
      <c r="DGC81" s="539"/>
      <c r="DGD81" s="539"/>
      <c r="DGE81" s="539"/>
      <c r="DGF81" s="539"/>
      <c r="DGG81" s="539"/>
      <c r="DGH81" s="539"/>
      <c r="DGI81" s="539"/>
      <c r="DGJ81" s="539"/>
      <c r="DGK81" s="539"/>
      <c r="DGL81" s="539"/>
      <c r="DGM81" s="539"/>
      <c r="DGN81" s="539"/>
      <c r="DGO81" s="539"/>
      <c r="DGP81" s="539"/>
      <c r="DGQ81" s="539"/>
      <c r="DGR81" s="539"/>
      <c r="DGS81" s="539"/>
      <c r="DGT81" s="539"/>
      <c r="DGU81" s="539"/>
      <c r="DGV81" s="539"/>
      <c r="DGW81" s="539"/>
      <c r="DGX81" s="539"/>
      <c r="DGY81" s="539"/>
      <c r="DGZ81" s="539"/>
      <c r="DHA81" s="539"/>
      <c r="DHB81" s="539"/>
      <c r="DHC81" s="539"/>
      <c r="DHD81" s="539"/>
      <c r="DHE81" s="539"/>
      <c r="DHF81" s="539"/>
      <c r="DHG81" s="539"/>
      <c r="DHH81" s="539"/>
      <c r="DHI81" s="539"/>
      <c r="DHJ81" s="539"/>
      <c r="DHK81" s="539"/>
      <c r="DHL81" s="539"/>
      <c r="DHM81" s="539"/>
      <c r="DHN81" s="539"/>
      <c r="DHO81" s="539"/>
      <c r="DHP81" s="539"/>
      <c r="DHQ81" s="539"/>
      <c r="DHR81" s="539"/>
      <c r="DHS81" s="539"/>
      <c r="DHT81" s="539"/>
      <c r="DHU81" s="539"/>
      <c r="DHV81" s="539"/>
      <c r="DHW81" s="539"/>
      <c r="DHX81" s="539"/>
      <c r="DHY81" s="539"/>
      <c r="DHZ81" s="539"/>
      <c r="DIA81" s="539"/>
      <c r="DIB81" s="539"/>
      <c r="DIC81" s="539"/>
      <c r="DID81" s="539"/>
      <c r="DIE81" s="539"/>
      <c r="DIF81" s="539"/>
      <c r="DIG81" s="539"/>
      <c r="DIH81" s="539"/>
      <c r="DII81" s="539"/>
      <c r="DIJ81" s="539"/>
      <c r="DIK81" s="539"/>
      <c r="DIL81" s="539"/>
      <c r="DIM81" s="539"/>
      <c r="DIN81" s="539"/>
      <c r="DIO81" s="539"/>
      <c r="DIP81" s="539"/>
      <c r="DIQ81" s="539"/>
      <c r="DIR81" s="539"/>
      <c r="DIS81" s="539"/>
      <c r="DIT81" s="539"/>
      <c r="DIU81" s="539"/>
      <c r="DIV81" s="539"/>
      <c r="DIW81" s="539"/>
      <c r="DIX81" s="539"/>
      <c r="DIY81" s="539"/>
      <c r="DIZ81" s="539"/>
      <c r="DJA81" s="539"/>
      <c r="DJB81" s="539"/>
      <c r="DJC81" s="539"/>
      <c r="DJD81" s="539"/>
      <c r="DJE81" s="539"/>
      <c r="DJF81" s="539"/>
      <c r="DJG81" s="539"/>
      <c r="DJH81" s="539"/>
      <c r="DJI81" s="539"/>
      <c r="DJJ81" s="539"/>
      <c r="DJK81" s="539"/>
      <c r="DJL81" s="539"/>
      <c r="DJM81" s="539"/>
      <c r="DJN81" s="539"/>
      <c r="DJO81" s="539"/>
      <c r="DJP81" s="539"/>
      <c r="DJQ81" s="539"/>
      <c r="DJR81" s="539"/>
      <c r="DJS81" s="539"/>
      <c r="DJT81" s="539"/>
      <c r="DJU81" s="539"/>
      <c r="DJV81" s="539"/>
      <c r="DJW81" s="539"/>
      <c r="DJX81" s="539"/>
      <c r="DJY81" s="539"/>
      <c r="DJZ81" s="539"/>
      <c r="DKA81" s="539"/>
      <c r="DKB81" s="539"/>
      <c r="DKC81" s="539"/>
      <c r="DKD81" s="539"/>
      <c r="DKE81" s="539"/>
      <c r="DKF81" s="539"/>
      <c r="DKG81" s="539"/>
      <c r="DKH81" s="539"/>
      <c r="DKI81" s="539"/>
      <c r="DKJ81" s="539"/>
      <c r="DKK81" s="539"/>
      <c r="DKL81" s="539"/>
      <c r="DKM81" s="539"/>
      <c r="DKN81" s="539"/>
      <c r="DKO81" s="539"/>
      <c r="DKP81" s="539"/>
      <c r="DKQ81" s="539"/>
      <c r="DKR81" s="539"/>
      <c r="DKS81" s="539"/>
      <c r="DKT81" s="539"/>
      <c r="DKU81" s="539"/>
      <c r="DKV81" s="539"/>
      <c r="DKW81" s="539"/>
      <c r="DKX81" s="539"/>
      <c r="DKY81" s="539"/>
      <c r="DKZ81" s="539"/>
      <c r="DLA81" s="539"/>
      <c r="DLB81" s="539"/>
      <c r="DLC81" s="539"/>
      <c r="DLD81" s="539"/>
      <c r="DLE81" s="539"/>
      <c r="DLF81" s="539"/>
      <c r="DLG81" s="539"/>
      <c r="DLH81" s="539"/>
      <c r="DLI81" s="539"/>
      <c r="DLJ81" s="539"/>
      <c r="DLK81" s="539"/>
      <c r="DLL81" s="539"/>
      <c r="DLM81" s="539"/>
      <c r="DLN81" s="539"/>
      <c r="DLO81" s="539"/>
      <c r="DLP81" s="539"/>
      <c r="DLQ81" s="539"/>
      <c r="DLR81" s="539"/>
      <c r="DLS81" s="539"/>
      <c r="DLT81" s="539"/>
      <c r="DLU81" s="539"/>
      <c r="DLV81" s="539"/>
      <c r="DLW81" s="539"/>
      <c r="DLX81" s="539"/>
      <c r="DLY81" s="539"/>
      <c r="DLZ81" s="539"/>
      <c r="DMA81" s="539"/>
      <c r="DMB81" s="539"/>
      <c r="DMC81" s="539"/>
      <c r="DMD81" s="539"/>
      <c r="DME81" s="539"/>
      <c r="DMF81" s="539"/>
      <c r="DMG81" s="539"/>
      <c r="DMH81" s="539"/>
      <c r="DMI81" s="539"/>
      <c r="DMJ81" s="539"/>
      <c r="DMK81" s="539"/>
      <c r="DML81" s="539"/>
      <c r="DMM81" s="539"/>
      <c r="DMN81" s="539"/>
      <c r="DMO81" s="539"/>
      <c r="DMP81" s="539"/>
      <c r="DMQ81" s="539"/>
      <c r="DMR81" s="539"/>
      <c r="DMS81" s="539"/>
      <c r="DMT81" s="539"/>
      <c r="DMU81" s="539"/>
      <c r="DMV81" s="539"/>
      <c r="DMW81" s="539"/>
      <c r="DMX81" s="539"/>
      <c r="DMY81" s="539"/>
      <c r="DMZ81" s="539"/>
      <c r="DNA81" s="539"/>
      <c r="DNB81" s="539"/>
      <c r="DNC81" s="539"/>
      <c r="DND81" s="539"/>
      <c r="DNE81" s="539"/>
      <c r="DNF81" s="539"/>
      <c r="DNG81" s="539"/>
      <c r="DNH81" s="539"/>
      <c r="DNI81" s="539"/>
      <c r="DNJ81" s="539"/>
      <c r="DNK81" s="539"/>
      <c r="DNL81" s="539"/>
      <c r="DNM81" s="539"/>
      <c r="DNN81" s="539"/>
      <c r="DNO81" s="539"/>
      <c r="DNP81" s="539"/>
      <c r="DNQ81" s="539"/>
      <c r="DNR81" s="539"/>
      <c r="DNS81" s="539"/>
      <c r="DNT81" s="539"/>
      <c r="DNU81" s="539"/>
      <c r="DNV81" s="539"/>
      <c r="DNW81" s="539"/>
      <c r="DNX81" s="539"/>
      <c r="DNY81" s="539"/>
      <c r="DNZ81" s="539"/>
      <c r="DOA81" s="539"/>
      <c r="DOB81" s="539"/>
      <c r="DOC81" s="539"/>
      <c r="DOD81" s="539"/>
      <c r="DOE81" s="539"/>
      <c r="DOF81" s="539"/>
      <c r="DOG81" s="539"/>
      <c r="DOH81" s="539"/>
      <c r="DOI81" s="539"/>
      <c r="DOJ81" s="539"/>
      <c r="DOK81" s="539"/>
      <c r="DOL81" s="539"/>
      <c r="DOM81" s="539"/>
      <c r="DON81" s="539"/>
      <c r="DOO81" s="539"/>
      <c r="DOP81" s="539"/>
      <c r="DOQ81" s="539"/>
      <c r="DOR81" s="539"/>
      <c r="DOS81" s="539"/>
      <c r="DOT81" s="539"/>
      <c r="DOU81" s="539"/>
      <c r="DOV81" s="539"/>
      <c r="DOW81" s="539"/>
      <c r="DOX81" s="539"/>
      <c r="DOY81" s="539"/>
      <c r="DOZ81" s="539"/>
      <c r="DPA81" s="539"/>
      <c r="DPB81" s="539"/>
      <c r="DPC81" s="539"/>
      <c r="DPD81" s="539"/>
      <c r="DPE81" s="539"/>
      <c r="DPF81" s="539"/>
      <c r="DPG81" s="539"/>
      <c r="DPH81" s="539"/>
      <c r="DPI81" s="539"/>
      <c r="DPJ81" s="539"/>
      <c r="DPK81" s="539"/>
      <c r="DPL81" s="539"/>
      <c r="DPM81" s="539"/>
      <c r="DPN81" s="539"/>
      <c r="DPO81" s="539"/>
      <c r="DPP81" s="539"/>
      <c r="DPQ81" s="539"/>
      <c r="DPR81" s="539"/>
      <c r="DPS81" s="539"/>
      <c r="DPT81" s="539"/>
      <c r="DPU81" s="539"/>
      <c r="DPV81" s="539"/>
      <c r="DPW81" s="539"/>
      <c r="DPX81" s="539"/>
      <c r="DPY81" s="539"/>
      <c r="DPZ81" s="539"/>
      <c r="DQA81" s="539"/>
      <c r="DQB81" s="539"/>
      <c r="DQC81" s="539"/>
      <c r="DQD81" s="539"/>
      <c r="DQE81" s="539"/>
      <c r="DQF81" s="539"/>
      <c r="DQG81" s="539"/>
      <c r="DQH81" s="539"/>
      <c r="DQI81" s="539"/>
      <c r="DQJ81" s="539"/>
      <c r="DQK81" s="539"/>
      <c r="DQL81" s="539"/>
      <c r="DQM81" s="539"/>
      <c r="DQN81" s="539"/>
      <c r="DQO81" s="539"/>
      <c r="DQP81" s="539"/>
      <c r="DQQ81" s="539"/>
      <c r="DQR81" s="539"/>
      <c r="DQS81" s="539"/>
      <c r="DQT81" s="539"/>
      <c r="DQU81" s="539"/>
      <c r="DQV81" s="539"/>
      <c r="DQW81" s="539"/>
      <c r="DQX81" s="539"/>
      <c r="DQY81" s="539"/>
      <c r="DQZ81" s="539"/>
      <c r="DRA81" s="539"/>
      <c r="DRB81" s="539"/>
      <c r="DRC81" s="539"/>
      <c r="DRD81" s="539"/>
      <c r="DRE81" s="539"/>
      <c r="DRF81" s="539"/>
      <c r="DRG81" s="539"/>
      <c r="DRH81" s="539"/>
      <c r="DRI81" s="539"/>
      <c r="DRJ81" s="539"/>
      <c r="DRK81" s="539"/>
      <c r="DRL81" s="539"/>
      <c r="DRM81" s="539"/>
      <c r="DRN81" s="539"/>
      <c r="DRO81" s="539"/>
      <c r="DRP81" s="539"/>
      <c r="DRQ81" s="539"/>
      <c r="DRR81" s="539"/>
      <c r="DRS81" s="539"/>
      <c r="DRT81" s="539"/>
      <c r="DRU81" s="539"/>
      <c r="DRV81" s="539"/>
      <c r="DRW81" s="539"/>
      <c r="DRX81" s="539"/>
      <c r="DRY81" s="539"/>
      <c r="DRZ81" s="539"/>
      <c r="DSA81" s="539"/>
      <c r="DSB81" s="539"/>
      <c r="DSC81" s="539"/>
      <c r="DSD81" s="539"/>
      <c r="DSE81" s="539"/>
      <c r="DSF81" s="539"/>
      <c r="DSG81" s="539"/>
      <c r="DSH81" s="539"/>
      <c r="DSI81" s="539"/>
      <c r="DSJ81" s="539"/>
      <c r="DSK81" s="539"/>
      <c r="DSL81" s="539"/>
      <c r="DSM81" s="539"/>
      <c r="DSN81" s="539"/>
      <c r="DSO81" s="539"/>
      <c r="DSP81" s="539"/>
      <c r="DSQ81" s="539"/>
      <c r="DSR81" s="539"/>
      <c r="DSS81" s="539"/>
      <c r="DST81" s="539"/>
      <c r="DSU81" s="539"/>
      <c r="DSV81" s="539"/>
      <c r="DSW81" s="539"/>
      <c r="DSX81" s="539"/>
      <c r="DSY81" s="539"/>
      <c r="DSZ81" s="539"/>
      <c r="DTA81" s="539"/>
      <c r="DTB81" s="539"/>
      <c r="DTC81" s="539"/>
      <c r="DTD81" s="539"/>
      <c r="DTE81" s="539"/>
      <c r="DTF81" s="539"/>
      <c r="DTG81" s="539"/>
      <c r="DTH81" s="539"/>
      <c r="DTI81" s="539"/>
      <c r="DTJ81" s="539"/>
      <c r="DTK81" s="539"/>
      <c r="DTL81" s="539"/>
      <c r="DTM81" s="539"/>
      <c r="DTN81" s="539"/>
      <c r="DTO81" s="539"/>
      <c r="DTP81" s="539"/>
      <c r="DTQ81" s="539"/>
      <c r="DTR81" s="539"/>
      <c r="DTS81" s="539"/>
      <c r="DTT81" s="539"/>
      <c r="DTU81" s="539"/>
      <c r="DTV81" s="539"/>
      <c r="DTW81" s="539"/>
      <c r="DTX81" s="539"/>
      <c r="DTY81" s="539"/>
      <c r="DTZ81" s="539"/>
      <c r="DUA81" s="539"/>
      <c r="DUB81" s="539"/>
      <c r="DUC81" s="539"/>
      <c r="DUD81" s="539"/>
      <c r="DUE81" s="539"/>
      <c r="DUF81" s="539"/>
      <c r="DUG81" s="539"/>
      <c r="DUH81" s="539"/>
      <c r="DUI81" s="539"/>
      <c r="DUJ81" s="539"/>
      <c r="DUK81" s="539"/>
      <c r="DUL81" s="539"/>
      <c r="DUM81" s="539"/>
      <c r="DUN81" s="539"/>
      <c r="DUO81" s="539"/>
      <c r="DUP81" s="539"/>
      <c r="DUQ81" s="539"/>
      <c r="DUR81" s="539"/>
      <c r="DUS81" s="539"/>
      <c r="DUT81" s="539"/>
      <c r="DUU81" s="539"/>
      <c r="DUV81" s="539"/>
      <c r="DUW81" s="539"/>
      <c r="DUX81" s="539"/>
      <c r="DUY81" s="539"/>
      <c r="DUZ81" s="539"/>
      <c r="DVA81" s="539"/>
      <c r="DVB81" s="539"/>
      <c r="DVC81" s="539"/>
      <c r="DVD81" s="539"/>
      <c r="DVE81" s="539"/>
      <c r="DVF81" s="539"/>
      <c r="DVG81" s="539"/>
      <c r="DVH81" s="539"/>
      <c r="DVI81" s="539"/>
      <c r="DVJ81" s="539"/>
      <c r="DVK81" s="539"/>
      <c r="DVL81" s="539"/>
      <c r="DVM81" s="539"/>
      <c r="DVN81" s="539"/>
      <c r="DVO81" s="539"/>
      <c r="DVP81" s="539"/>
      <c r="DVQ81" s="539"/>
      <c r="DVR81" s="539"/>
      <c r="DVS81" s="539"/>
      <c r="DVT81" s="539"/>
      <c r="DVU81" s="539"/>
      <c r="DVV81" s="539"/>
      <c r="DVW81" s="539"/>
      <c r="DVX81" s="539"/>
      <c r="DVY81" s="539"/>
      <c r="DVZ81" s="539"/>
      <c r="DWA81" s="539"/>
      <c r="DWB81" s="539"/>
      <c r="DWC81" s="539"/>
      <c r="DWD81" s="539"/>
      <c r="DWE81" s="539"/>
      <c r="DWF81" s="539"/>
      <c r="DWG81" s="539"/>
      <c r="DWH81" s="539"/>
      <c r="DWI81" s="539"/>
      <c r="DWJ81" s="539"/>
      <c r="DWK81" s="539"/>
      <c r="DWL81" s="539"/>
      <c r="DWM81" s="539"/>
      <c r="DWN81" s="539"/>
      <c r="DWO81" s="539"/>
      <c r="DWP81" s="539"/>
      <c r="DWQ81" s="539"/>
      <c r="DWR81" s="539"/>
      <c r="DWS81" s="539"/>
      <c r="DWT81" s="539"/>
      <c r="DWU81" s="539"/>
      <c r="DWV81" s="539"/>
      <c r="DWW81" s="539"/>
      <c r="DWX81" s="539"/>
      <c r="DWY81" s="539"/>
      <c r="DWZ81" s="539"/>
      <c r="DXA81" s="539"/>
      <c r="DXB81" s="539"/>
      <c r="DXC81" s="539"/>
      <c r="DXD81" s="539"/>
      <c r="DXE81" s="539"/>
      <c r="DXF81" s="539"/>
      <c r="DXG81" s="539"/>
      <c r="DXH81" s="539"/>
      <c r="DXI81" s="539"/>
      <c r="DXJ81" s="539"/>
      <c r="DXK81" s="539"/>
      <c r="DXL81" s="539"/>
      <c r="DXM81" s="539"/>
      <c r="DXN81" s="539"/>
      <c r="DXO81" s="539"/>
      <c r="DXP81" s="539"/>
      <c r="DXQ81" s="539"/>
      <c r="DXR81" s="539"/>
      <c r="DXS81" s="539"/>
      <c r="DXT81" s="539"/>
      <c r="DXU81" s="539"/>
      <c r="DXV81" s="539"/>
      <c r="DXW81" s="539"/>
      <c r="DXX81" s="539"/>
      <c r="DXY81" s="539"/>
      <c r="DXZ81" s="539"/>
      <c r="DYA81" s="539"/>
      <c r="DYB81" s="539"/>
      <c r="DYC81" s="539"/>
      <c r="DYD81" s="539"/>
      <c r="DYE81" s="539"/>
      <c r="DYF81" s="539"/>
      <c r="DYG81" s="539"/>
      <c r="DYH81" s="539"/>
      <c r="DYI81" s="539"/>
      <c r="DYJ81" s="539"/>
      <c r="DYK81" s="539"/>
      <c r="DYL81" s="539"/>
      <c r="DYM81" s="539"/>
      <c r="DYN81" s="539"/>
      <c r="DYO81" s="539"/>
      <c r="DYP81" s="539"/>
      <c r="DYQ81" s="539"/>
      <c r="DYR81" s="539"/>
      <c r="DYS81" s="539"/>
      <c r="DYT81" s="539"/>
      <c r="DYU81" s="539"/>
      <c r="DYV81" s="539"/>
      <c r="DYW81" s="539"/>
      <c r="DYX81" s="539"/>
      <c r="DYY81" s="539"/>
      <c r="DYZ81" s="539"/>
      <c r="DZA81" s="539"/>
      <c r="DZB81" s="539"/>
      <c r="DZC81" s="539"/>
      <c r="DZD81" s="539"/>
      <c r="DZE81" s="539"/>
      <c r="DZF81" s="539"/>
      <c r="DZG81" s="539"/>
      <c r="DZH81" s="539"/>
      <c r="DZI81" s="539"/>
      <c r="DZJ81" s="539"/>
      <c r="DZK81" s="539"/>
      <c r="DZL81" s="539"/>
      <c r="DZM81" s="539"/>
      <c r="DZN81" s="539"/>
      <c r="DZO81" s="539"/>
      <c r="DZP81" s="539"/>
      <c r="DZQ81" s="539"/>
      <c r="DZR81" s="539"/>
      <c r="DZS81" s="539"/>
      <c r="DZT81" s="539"/>
      <c r="DZU81" s="539"/>
      <c r="DZV81" s="539"/>
      <c r="DZW81" s="539"/>
      <c r="DZX81" s="539"/>
      <c r="DZY81" s="539"/>
      <c r="DZZ81" s="539"/>
      <c r="EAA81" s="539"/>
      <c r="EAB81" s="539"/>
      <c r="EAC81" s="539"/>
      <c r="EAD81" s="539"/>
      <c r="EAE81" s="539"/>
      <c r="EAF81" s="539"/>
      <c r="EAG81" s="539"/>
      <c r="EAH81" s="539"/>
      <c r="EAI81" s="539"/>
      <c r="EAJ81" s="539"/>
      <c r="EAK81" s="539"/>
      <c r="EAL81" s="539"/>
      <c r="EAM81" s="539"/>
      <c r="EAN81" s="539"/>
      <c r="EAO81" s="539"/>
      <c r="EAP81" s="539"/>
      <c r="EAQ81" s="539"/>
      <c r="EAR81" s="539"/>
      <c r="EAS81" s="539"/>
      <c r="EAT81" s="539"/>
      <c r="EAU81" s="539"/>
      <c r="EAV81" s="539"/>
      <c r="EAW81" s="539"/>
      <c r="EAX81" s="539"/>
      <c r="EAY81" s="539"/>
      <c r="EAZ81" s="539"/>
      <c r="EBA81" s="539"/>
      <c r="EBB81" s="539"/>
      <c r="EBC81" s="539"/>
      <c r="EBD81" s="539"/>
      <c r="EBE81" s="539"/>
      <c r="EBF81" s="539"/>
      <c r="EBG81" s="539"/>
      <c r="EBH81" s="539"/>
      <c r="EBI81" s="539"/>
      <c r="EBJ81" s="539"/>
      <c r="EBK81" s="539"/>
      <c r="EBL81" s="539"/>
      <c r="EBM81" s="539"/>
      <c r="EBN81" s="539"/>
      <c r="EBO81" s="539"/>
      <c r="EBP81" s="539"/>
      <c r="EBQ81" s="539"/>
      <c r="EBR81" s="539"/>
      <c r="EBS81" s="539"/>
      <c r="EBT81" s="539"/>
      <c r="EBU81" s="539"/>
      <c r="EBV81" s="539"/>
      <c r="EBW81" s="539"/>
      <c r="EBX81" s="539"/>
      <c r="EBY81" s="539"/>
      <c r="EBZ81" s="539"/>
      <c r="ECA81" s="539"/>
      <c r="ECB81" s="539"/>
      <c r="ECC81" s="539"/>
      <c r="ECD81" s="539"/>
      <c r="ECE81" s="539"/>
      <c r="ECF81" s="539"/>
      <c r="ECG81" s="539"/>
      <c r="ECH81" s="539"/>
      <c r="ECI81" s="539"/>
      <c r="ECJ81" s="539"/>
      <c r="ECK81" s="539"/>
      <c r="ECL81" s="539"/>
      <c r="ECM81" s="539"/>
      <c r="ECN81" s="539"/>
      <c r="ECO81" s="539"/>
      <c r="ECP81" s="539"/>
      <c r="ECQ81" s="539"/>
      <c r="ECR81" s="539"/>
      <c r="ECS81" s="539"/>
      <c r="ECT81" s="539"/>
      <c r="ECU81" s="539"/>
      <c r="ECV81" s="539"/>
      <c r="ECW81" s="539"/>
      <c r="ECX81" s="539"/>
      <c r="ECY81" s="539"/>
      <c r="ECZ81" s="539"/>
      <c r="EDA81" s="539"/>
      <c r="EDB81" s="539"/>
      <c r="EDC81" s="539"/>
      <c r="EDD81" s="539"/>
      <c r="EDE81" s="539"/>
      <c r="EDF81" s="539"/>
      <c r="EDG81" s="539"/>
      <c r="EDH81" s="539"/>
      <c r="EDI81" s="539"/>
      <c r="EDJ81" s="539"/>
      <c r="EDK81" s="539"/>
      <c r="EDL81" s="539"/>
      <c r="EDM81" s="539"/>
      <c r="EDN81" s="539"/>
      <c r="EDO81" s="539"/>
      <c r="EDP81" s="539"/>
      <c r="EDQ81" s="539"/>
      <c r="EDR81" s="539"/>
      <c r="EDS81" s="539"/>
      <c r="EDT81" s="539"/>
      <c r="EDU81" s="539"/>
      <c r="EDV81" s="539"/>
      <c r="EDW81" s="539"/>
      <c r="EDX81" s="539"/>
      <c r="EDY81" s="539"/>
      <c r="EDZ81" s="539"/>
      <c r="EEA81" s="539"/>
      <c r="EEB81" s="539"/>
      <c r="EEC81" s="539"/>
      <c r="EED81" s="539"/>
      <c r="EEE81" s="539"/>
      <c r="EEF81" s="539"/>
      <c r="EEG81" s="539"/>
      <c r="EEH81" s="539"/>
      <c r="EEI81" s="539"/>
      <c r="EEJ81" s="539"/>
      <c r="EEK81" s="539"/>
      <c r="EEL81" s="539"/>
      <c r="EEM81" s="539"/>
      <c r="EEN81" s="539"/>
      <c r="EEO81" s="539"/>
      <c r="EEP81" s="539"/>
      <c r="EEQ81" s="539"/>
      <c r="EER81" s="539"/>
      <c r="EES81" s="539"/>
      <c r="EET81" s="539"/>
      <c r="EEU81" s="539"/>
      <c r="EEV81" s="539"/>
      <c r="EEW81" s="539"/>
      <c r="EEX81" s="539"/>
      <c r="EEY81" s="539"/>
      <c r="EEZ81" s="539"/>
      <c r="EFA81" s="539"/>
      <c r="EFB81" s="539"/>
      <c r="EFC81" s="539"/>
      <c r="EFD81" s="539"/>
      <c r="EFE81" s="539"/>
      <c r="EFF81" s="539"/>
      <c r="EFG81" s="539"/>
      <c r="EFH81" s="539"/>
      <c r="EFI81" s="539"/>
      <c r="EFJ81" s="539"/>
      <c r="EFK81" s="539"/>
      <c r="EFL81" s="539"/>
      <c r="EFM81" s="539"/>
      <c r="EFN81" s="539"/>
      <c r="EFO81" s="539"/>
      <c r="EFP81" s="539"/>
      <c r="EFQ81" s="539"/>
      <c r="EFR81" s="539"/>
      <c r="EFS81" s="539"/>
      <c r="EFT81" s="539"/>
      <c r="EFU81" s="539"/>
      <c r="EFV81" s="539"/>
      <c r="EFW81" s="539"/>
      <c r="EFX81" s="539"/>
      <c r="EFY81" s="539"/>
      <c r="EFZ81" s="539"/>
      <c r="EGA81" s="539"/>
      <c r="EGB81" s="539"/>
      <c r="EGC81" s="539"/>
      <c r="EGD81" s="539"/>
      <c r="EGE81" s="539"/>
      <c r="EGF81" s="539"/>
      <c r="EGG81" s="539"/>
      <c r="EGH81" s="539"/>
      <c r="EGI81" s="539"/>
      <c r="EGJ81" s="539"/>
      <c r="EGK81" s="539"/>
      <c r="EGL81" s="539"/>
      <c r="EGM81" s="539"/>
      <c r="EGN81" s="539"/>
      <c r="EGO81" s="539"/>
      <c r="EGP81" s="539"/>
      <c r="EGQ81" s="539"/>
      <c r="EGR81" s="539"/>
      <c r="EGS81" s="539"/>
      <c r="EGT81" s="539"/>
      <c r="EGU81" s="539"/>
      <c r="EGV81" s="539"/>
      <c r="EGW81" s="539"/>
      <c r="EGX81" s="539"/>
      <c r="EGY81" s="539"/>
      <c r="EGZ81" s="539"/>
      <c r="EHA81" s="539"/>
      <c r="EHB81" s="539"/>
      <c r="EHC81" s="539"/>
      <c r="EHD81" s="539"/>
      <c r="EHE81" s="539"/>
      <c r="EHF81" s="539"/>
      <c r="EHG81" s="539"/>
      <c r="EHH81" s="539"/>
      <c r="EHI81" s="539"/>
      <c r="EHJ81" s="539"/>
      <c r="EHK81" s="539"/>
      <c r="EHL81" s="539"/>
      <c r="EHM81" s="539"/>
      <c r="EHN81" s="539"/>
      <c r="EHO81" s="539"/>
      <c r="EHP81" s="539"/>
      <c r="EHQ81" s="539"/>
      <c r="EHR81" s="539"/>
      <c r="EHS81" s="539"/>
      <c r="EHT81" s="539"/>
      <c r="EHU81" s="539"/>
      <c r="EHV81" s="539"/>
      <c r="EHW81" s="539"/>
      <c r="EHX81" s="539"/>
      <c r="EHY81" s="539"/>
      <c r="EHZ81" s="539"/>
      <c r="EIA81" s="539"/>
      <c r="EIB81" s="539"/>
      <c r="EIC81" s="539"/>
      <c r="EID81" s="539"/>
      <c r="EIE81" s="539"/>
      <c r="EIF81" s="539"/>
      <c r="EIG81" s="539"/>
      <c r="EIH81" s="539"/>
      <c r="EII81" s="539"/>
      <c r="EIJ81" s="539"/>
      <c r="EIK81" s="539"/>
      <c r="EIL81" s="539"/>
      <c r="EIM81" s="539"/>
      <c r="EIN81" s="539"/>
      <c r="EIO81" s="539"/>
      <c r="EIP81" s="539"/>
      <c r="EIQ81" s="539"/>
      <c r="EIR81" s="539"/>
      <c r="EIS81" s="539"/>
      <c r="EIT81" s="539"/>
      <c r="EIU81" s="539"/>
      <c r="EIV81" s="539"/>
      <c r="EIW81" s="539"/>
      <c r="EIX81" s="539"/>
      <c r="EIY81" s="539"/>
      <c r="EIZ81" s="539"/>
      <c r="EJA81" s="539"/>
      <c r="EJB81" s="539"/>
      <c r="EJC81" s="539"/>
      <c r="EJD81" s="539"/>
      <c r="EJE81" s="539"/>
      <c r="EJF81" s="539"/>
      <c r="EJG81" s="539"/>
      <c r="EJH81" s="539"/>
      <c r="EJI81" s="539"/>
      <c r="EJJ81" s="539"/>
      <c r="EJK81" s="539"/>
      <c r="EJL81" s="539"/>
      <c r="EJM81" s="539"/>
      <c r="EJN81" s="539"/>
      <c r="EJO81" s="539"/>
      <c r="EJP81" s="539"/>
      <c r="EJQ81" s="539"/>
      <c r="EJR81" s="539"/>
      <c r="EJS81" s="539"/>
      <c r="EJT81" s="539"/>
      <c r="EJU81" s="539"/>
      <c r="EJV81" s="539"/>
      <c r="EJW81" s="539"/>
      <c r="EJX81" s="539"/>
      <c r="EJY81" s="539"/>
      <c r="EJZ81" s="539"/>
      <c r="EKA81" s="539"/>
      <c r="EKB81" s="539"/>
      <c r="EKC81" s="539"/>
      <c r="EKD81" s="539"/>
      <c r="EKE81" s="539"/>
      <c r="EKF81" s="539"/>
      <c r="EKG81" s="539"/>
      <c r="EKH81" s="539"/>
      <c r="EKI81" s="539"/>
      <c r="EKJ81" s="539"/>
      <c r="EKK81" s="539"/>
      <c r="EKL81" s="539"/>
      <c r="EKM81" s="539"/>
      <c r="EKN81" s="539"/>
      <c r="EKO81" s="539"/>
      <c r="EKP81" s="539"/>
      <c r="EKQ81" s="539"/>
      <c r="EKR81" s="539"/>
      <c r="EKS81" s="539"/>
      <c r="EKT81" s="539"/>
      <c r="EKU81" s="539"/>
      <c r="EKV81" s="539"/>
      <c r="EKW81" s="539"/>
      <c r="EKX81" s="539"/>
      <c r="EKY81" s="539"/>
      <c r="EKZ81" s="539"/>
      <c r="ELA81" s="539"/>
      <c r="ELB81" s="539"/>
      <c r="ELC81" s="539"/>
      <c r="ELD81" s="539"/>
      <c r="ELE81" s="539"/>
      <c r="ELF81" s="539"/>
      <c r="ELG81" s="539"/>
      <c r="ELH81" s="539"/>
      <c r="ELI81" s="539"/>
      <c r="ELJ81" s="539"/>
      <c r="ELK81" s="539"/>
      <c r="ELL81" s="539"/>
      <c r="ELM81" s="539"/>
      <c r="ELN81" s="539"/>
      <c r="ELO81" s="539"/>
      <c r="ELP81" s="539"/>
      <c r="ELQ81" s="539"/>
      <c r="ELR81" s="539"/>
      <c r="ELS81" s="539"/>
      <c r="ELT81" s="539"/>
      <c r="ELU81" s="539"/>
      <c r="ELV81" s="539"/>
      <c r="ELW81" s="539"/>
      <c r="ELX81" s="539"/>
      <c r="ELY81" s="539"/>
      <c r="ELZ81" s="539"/>
      <c r="EMA81" s="539"/>
      <c r="EMB81" s="539"/>
      <c r="EMC81" s="539"/>
      <c r="EMD81" s="539"/>
      <c r="EME81" s="539"/>
      <c r="EMF81" s="539"/>
      <c r="EMG81" s="539"/>
      <c r="EMH81" s="539"/>
      <c r="EMI81" s="539"/>
      <c r="EMJ81" s="539"/>
      <c r="EMK81" s="539"/>
      <c r="EML81" s="539"/>
      <c r="EMM81" s="539"/>
      <c r="EMN81" s="539"/>
      <c r="EMO81" s="539"/>
      <c r="EMP81" s="539"/>
      <c r="EMQ81" s="539"/>
      <c r="EMR81" s="539"/>
      <c r="EMS81" s="539"/>
      <c r="EMT81" s="539"/>
      <c r="EMU81" s="539"/>
      <c r="EMV81" s="539"/>
      <c r="EMW81" s="539"/>
      <c r="EMX81" s="539"/>
      <c r="EMY81" s="539"/>
      <c r="EMZ81" s="539"/>
      <c r="ENA81" s="539"/>
      <c r="ENB81" s="539"/>
      <c r="ENC81" s="539"/>
      <c r="END81" s="539"/>
      <c r="ENE81" s="539"/>
      <c r="ENF81" s="539"/>
      <c r="ENG81" s="539"/>
      <c r="ENH81" s="539"/>
      <c r="ENI81" s="539"/>
      <c r="ENJ81" s="539"/>
      <c r="ENK81" s="539"/>
      <c r="ENL81" s="539"/>
      <c r="ENM81" s="539"/>
      <c r="ENN81" s="539"/>
      <c r="ENO81" s="539"/>
      <c r="ENP81" s="539"/>
      <c r="ENQ81" s="539"/>
      <c r="ENR81" s="539"/>
      <c r="ENS81" s="539"/>
      <c r="ENT81" s="539"/>
      <c r="ENU81" s="539"/>
      <c r="ENV81" s="539"/>
      <c r="ENW81" s="539"/>
      <c r="ENX81" s="539"/>
      <c r="ENY81" s="539"/>
      <c r="ENZ81" s="539"/>
      <c r="EOA81" s="539"/>
      <c r="EOB81" s="539"/>
      <c r="EOC81" s="539"/>
      <c r="EOD81" s="539"/>
      <c r="EOE81" s="539"/>
      <c r="EOF81" s="539"/>
      <c r="EOG81" s="539"/>
      <c r="EOH81" s="539"/>
      <c r="EOI81" s="539"/>
      <c r="EOJ81" s="539"/>
      <c r="EOK81" s="539"/>
      <c r="EOL81" s="539"/>
      <c r="EOM81" s="539"/>
      <c r="EON81" s="539"/>
      <c r="EOO81" s="539"/>
      <c r="EOP81" s="539"/>
      <c r="EOQ81" s="539"/>
      <c r="EOR81" s="539"/>
      <c r="EOS81" s="539"/>
      <c r="EOT81" s="539"/>
      <c r="EOU81" s="539"/>
      <c r="EOV81" s="539"/>
      <c r="EOW81" s="539"/>
      <c r="EOX81" s="539"/>
      <c r="EOY81" s="539"/>
      <c r="EOZ81" s="539"/>
      <c r="EPA81" s="539"/>
      <c r="EPB81" s="539"/>
      <c r="EPC81" s="539"/>
      <c r="EPD81" s="539"/>
      <c r="EPE81" s="539"/>
      <c r="EPF81" s="539"/>
      <c r="EPG81" s="539"/>
      <c r="EPH81" s="539"/>
      <c r="EPI81" s="539"/>
      <c r="EPJ81" s="539"/>
      <c r="EPK81" s="539"/>
      <c r="EPL81" s="539"/>
      <c r="EPM81" s="539"/>
      <c r="EPN81" s="539"/>
      <c r="EPO81" s="539"/>
      <c r="EPP81" s="539"/>
      <c r="EPQ81" s="539"/>
      <c r="EPR81" s="539"/>
      <c r="EPS81" s="539"/>
      <c r="EPT81" s="539"/>
      <c r="EPU81" s="539"/>
      <c r="EPV81" s="539"/>
      <c r="EPW81" s="539"/>
      <c r="EPX81" s="539"/>
      <c r="EPY81" s="539"/>
      <c r="EPZ81" s="539"/>
      <c r="EQA81" s="539"/>
      <c r="EQB81" s="539"/>
      <c r="EQC81" s="539"/>
      <c r="EQD81" s="539"/>
      <c r="EQE81" s="539"/>
      <c r="EQF81" s="539"/>
      <c r="EQG81" s="539"/>
      <c r="EQH81" s="539"/>
      <c r="EQI81" s="539"/>
      <c r="EQJ81" s="539"/>
      <c r="EQK81" s="539"/>
      <c r="EQL81" s="539"/>
      <c r="EQM81" s="539"/>
      <c r="EQN81" s="539"/>
      <c r="EQO81" s="539"/>
      <c r="EQP81" s="539"/>
      <c r="EQQ81" s="539"/>
      <c r="EQR81" s="539"/>
      <c r="EQS81" s="539"/>
      <c r="EQT81" s="539"/>
      <c r="EQU81" s="539"/>
      <c r="EQV81" s="539"/>
      <c r="EQW81" s="539"/>
      <c r="EQX81" s="539"/>
      <c r="EQY81" s="539"/>
      <c r="EQZ81" s="539"/>
      <c r="ERA81" s="539"/>
      <c r="ERB81" s="539"/>
      <c r="ERC81" s="539"/>
      <c r="ERD81" s="539"/>
      <c r="ERE81" s="539"/>
      <c r="ERF81" s="539"/>
      <c r="ERG81" s="539"/>
      <c r="ERH81" s="539"/>
      <c r="ERI81" s="539"/>
      <c r="ERJ81" s="539"/>
      <c r="ERK81" s="539"/>
      <c r="ERL81" s="539"/>
      <c r="ERM81" s="539"/>
      <c r="ERN81" s="539"/>
      <c r="ERO81" s="539"/>
      <c r="ERP81" s="539"/>
      <c r="ERQ81" s="539"/>
      <c r="ERR81" s="539"/>
      <c r="ERS81" s="539"/>
      <c r="ERT81" s="539"/>
      <c r="ERU81" s="539"/>
      <c r="ERV81" s="539"/>
      <c r="ERW81" s="539"/>
      <c r="ERX81" s="539"/>
      <c r="ERY81" s="539"/>
      <c r="ERZ81" s="539"/>
      <c r="ESA81" s="539"/>
      <c r="ESB81" s="539"/>
      <c r="ESC81" s="539"/>
      <c r="ESD81" s="539"/>
      <c r="ESE81" s="539"/>
      <c r="ESF81" s="539"/>
      <c r="ESG81" s="539"/>
      <c r="ESH81" s="539"/>
      <c r="ESI81" s="539"/>
      <c r="ESJ81" s="539"/>
      <c r="ESK81" s="539"/>
      <c r="ESL81" s="539"/>
      <c r="ESM81" s="539"/>
      <c r="ESN81" s="539"/>
      <c r="ESO81" s="539"/>
      <c r="ESP81" s="539"/>
      <c r="ESQ81" s="539"/>
      <c r="ESR81" s="539"/>
      <c r="ESS81" s="539"/>
      <c r="EST81" s="539"/>
      <c r="ESU81" s="539"/>
      <c r="ESV81" s="539"/>
      <c r="ESW81" s="539"/>
      <c r="ESX81" s="539"/>
      <c r="ESY81" s="539"/>
      <c r="ESZ81" s="539"/>
      <c r="ETA81" s="539"/>
      <c r="ETB81" s="539"/>
      <c r="ETC81" s="539"/>
      <c r="ETD81" s="539"/>
      <c r="ETE81" s="539"/>
      <c r="ETF81" s="539"/>
      <c r="ETG81" s="539"/>
      <c r="ETH81" s="539"/>
      <c r="ETI81" s="539"/>
      <c r="ETJ81" s="539"/>
      <c r="ETK81" s="539"/>
      <c r="ETL81" s="539"/>
      <c r="ETM81" s="539"/>
      <c r="ETN81" s="539"/>
      <c r="ETO81" s="539"/>
      <c r="ETP81" s="539"/>
      <c r="ETQ81" s="539"/>
      <c r="ETR81" s="539"/>
      <c r="ETS81" s="539"/>
      <c r="ETT81" s="539"/>
      <c r="ETU81" s="539"/>
      <c r="ETV81" s="539"/>
      <c r="ETW81" s="539"/>
      <c r="ETX81" s="539"/>
      <c r="ETY81" s="539"/>
      <c r="ETZ81" s="539"/>
      <c r="EUA81" s="539"/>
      <c r="EUB81" s="539"/>
      <c r="EUC81" s="539"/>
      <c r="EUD81" s="539"/>
      <c r="EUE81" s="539"/>
      <c r="EUF81" s="539"/>
      <c r="EUG81" s="539"/>
      <c r="EUH81" s="539"/>
      <c r="EUI81" s="539"/>
      <c r="EUJ81" s="539"/>
      <c r="EUK81" s="539"/>
      <c r="EUL81" s="539"/>
      <c r="EUM81" s="539"/>
      <c r="EUN81" s="539"/>
      <c r="EUO81" s="539"/>
      <c r="EUP81" s="539"/>
      <c r="EUQ81" s="539"/>
      <c r="EUR81" s="539"/>
      <c r="EUS81" s="539"/>
      <c r="EUT81" s="539"/>
      <c r="EUU81" s="539"/>
      <c r="EUV81" s="539"/>
      <c r="EUW81" s="539"/>
      <c r="EUX81" s="539"/>
      <c r="EUY81" s="539"/>
      <c r="EUZ81" s="539"/>
      <c r="EVA81" s="539"/>
      <c r="EVB81" s="539"/>
      <c r="EVC81" s="539"/>
      <c r="EVD81" s="539"/>
      <c r="EVE81" s="539"/>
      <c r="EVF81" s="539"/>
      <c r="EVG81" s="539"/>
      <c r="EVH81" s="539"/>
      <c r="EVI81" s="539"/>
      <c r="EVJ81" s="539"/>
      <c r="EVK81" s="539"/>
      <c r="EVL81" s="539"/>
      <c r="EVM81" s="539"/>
      <c r="EVN81" s="539"/>
      <c r="EVO81" s="539"/>
      <c r="EVP81" s="539"/>
      <c r="EVQ81" s="539"/>
      <c r="EVR81" s="539"/>
      <c r="EVS81" s="539"/>
      <c r="EVT81" s="539"/>
      <c r="EVU81" s="539"/>
      <c r="EVV81" s="539"/>
      <c r="EVW81" s="539"/>
      <c r="EVX81" s="539"/>
      <c r="EVY81" s="539"/>
      <c r="EVZ81" s="539"/>
      <c r="EWA81" s="539"/>
      <c r="EWB81" s="539"/>
      <c r="EWC81" s="539"/>
      <c r="EWD81" s="539"/>
      <c r="EWE81" s="539"/>
      <c r="EWF81" s="539"/>
      <c r="EWG81" s="539"/>
      <c r="EWH81" s="539"/>
      <c r="EWI81" s="539"/>
      <c r="EWJ81" s="539"/>
      <c r="EWK81" s="539"/>
      <c r="EWL81" s="539"/>
      <c r="EWM81" s="539"/>
      <c r="EWN81" s="539"/>
      <c r="EWO81" s="539"/>
      <c r="EWP81" s="539"/>
      <c r="EWQ81" s="539"/>
      <c r="EWR81" s="539"/>
      <c r="EWS81" s="539"/>
      <c r="EWT81" s="539"/>
      <c r="EWU81" s="539"/>
      <c r="EWV81" s="539"/>
      <c r="EWW81" s="539"/>
      <c r="EWX81" s="539"/>
      <c r="EWY81" s="539"/>
      <c r="EWZ81" s="539"/>
      <c r="EXA81" s="539"/>
      <c r="EXB81" s="539"/>
      <c r="EXC81" s="539"/>
      <c r="EXD81" s="539"/>
      <c r="EXE81" s="539"/>
      <c r="EXF81" s="539"/>
      <c r="EXG81" s="539"/>
      <c r="EXH81" s="539"/>
      <c r="EXI81" s="539"/>
      <c r="EXJ81" s="539"/>
      <c r="EXK81" s="539"/>
      <c r="EXL81" s="539"/>
      <c r="EXM81" s="539"/>
      <c r="EXN81" s="539"/>
      <c r="EXO81" s="539"/>
      <c r="EXP81" s="539"/>
      <c r="EXQ81" s="539"/>
      <c r="EXR81" s="539"/>
      <c r="EXS81" s="539"/>
      <c r="EXT81" s="539"/>
      <c r="EXU81" s="539"/>
      <c r="EXV81" s="539"/>
      <c r="EXW81" s="539"/>
      <c r="EXX81" s="539"/>
      <c r="EXY81" s="539"/>
      <c r="EXZ81" s="539"/>
      <c r="EYA81" s="539"/>
      <c r="EYB81" s="539"/>
      <c r="EYC81" s="539"/>
      <c r="EYD81" s="539"/>
      <c r="EYE81" s="539"/>
      <c r="EYF81" s="539"/>
      <c r="EYG81" s="539"/>
      <c r="EYH81" s="539"/>
      <c r="EYI81" s="539"/>
      <c r="EYJ81" s="539"/>
      <c r="EYK81" s="539"/>
      <c r="EYL81" s="539"/>
      <c r="EYM81" s="539"/>
      <c r="EYN81" s="539"/>
      <c r="EYO81" s="539"/>
      <c r="EYP81" s="539"/>
      <c r="EYQ81" s="539"/>
      <c r="EYR81" s="539"/>
      <c r="EYS81" s="539"/>
      <c r="EYT81" s="539"/>
      <c r="EYU81" s="539"/>
      <c r="EYV81" s="539"/>
      <c r="EYW81" s="539"/>
      <c r="EYX81" s="539"/>
      <c r="EYY81" s="539"/>
      <c r="EYZ81" s="539"/>
      <c r="EZA81" s="539"/>
      <c r="EZB81" s="539"/>
      <c r="EZC81" s="539"/>
      <c r="EZD81" s="539"/>
      <c r="EZE81" s="539"/>
      <c r="EZF81" s="539"/>
      <c r="EZG81" s="539"/>
      <c r="EZH81" s="539"/>
      <c r="EZI81" s="539"/>
      <c r="EZJ81" s="539"/>
      <c r="EZK81" s="539"/>
      <c r="EZL81" s="539"/>
      <c r="EZM81" s="539"/>
      <c r="EZN81" s="539"/>
      <c r="EZO81" s="539"/>
      <c r="EZP81" s="539"/>
      <c r="EZQ81" s="539"/>
      <c r="EZR81" s="539"/>
      <c r="EZS81" s="539"/>
      <c r="EZT81" s="539"/>
      <c r="EZU81" s="539"/>
      <c r="EZV81" s="539"/>
      <c r="EZW81" s="539"/>
      <c r="EZX81" s="539"/>
      <c r="EZY81" s="539"/>
      <c r="EZZ81" s="539"/>
      <c r="FAA81" s="539"/>
      <c r="FAB81" s="539"/>
      <c r="FAC81" s="539"/>
      <c r="FAD81" s="539"/>
      <c r="FAE81" s="539"/>
      <c r="FAF81" s="539"/>
      <c r="FAG81" s="539"/>
      <c r="FAH81" s="539"/>
      <c r="FAI81" s="539"/>
      <c r="FAJ81" s="539"/>
      <c r="FAK81" s="539"/>
      <c r="FAL81" s="539"/>
      <c r="FAM81" s="539"/>
      <c r="FAN81" s="539"/>
      <c r="FAO81" s="539"/>
      <c r="FAP81" s="539"/>
      <c r="FAQ81" s="539"/>
      <c r="FAR81" s="539"/>
      <c r="FAS81" s="539"/>
      <c r="FAT81" s="539"/>
      <c r="FAU81" s="539"/>
      <c r="FAV81" s="539"/>
      <c r="FAW81" s="539"/>
      <c r="FAX81" s="539"/>
      <c r="FAY81" s="539"/>
      <c r="FAZ81" s="539"/>
      <c r="FBA81" s="539"/>
      <c r="FBB81" s="539"/>
      <c r="FBC81" s="539"/>
      <c r="FBD81" s="539"/>
      <c r="FBE81" s="539"/>
      <c r="FBF81" s="539"/>
      <c r="FBG81" s="539"/>
      <c r="FBH81" s="539"/>
      <c r="FBI81" s="539"/>
      <c r="FBJ81" s="539"/>
      <c r="FBK81" s="539"/>
      <c r="FBL81" s="539"/>
      <c r="FBM81" s="539"/>
      <c r="FBN81" s="539"/>
      <c r="FBO81" s="539"/>
      <c r="FBP81" s="539"/>
      <c r="FBQ81" s="539"/>
      <c r="FBR81" s="539"/>
      <c r="FBS81" s="539"/>
      <c r="FBT81" s="539"/>
      <c r="FBU81" s="539"/>
      <c r="FBV81" s="539"/>
      <c r="FBW81" s="539"/>
      <c r="FBX81" s="539"/>
      <c r="FBY81" s="539"/>
      <c r="FBZ81" s="539"/>
      <c r="FCA81" s="539"/>
      <c r="FCB81" s="539"/>
      <c r="FCC81" s="539"/>
      <c r="FCD81" s="539"/>
      <c r="FCE81" s="539"/>
      <c r="FCF81" s="539"/>
      <c r="FCG81" s="539"/>
      <c r="FCH81" s="539"/>
      <c r="FCI81" s="539"/>
      <c r="FCJ81" s="539"/>
      <c r="FCK81" s="539"/>
      <c r="FCL81" s="539"/>
      <c r="FCM81" s="539"/>
      <c r="FCN81" s="539"/>
      <c r="FCO81" s="539"/>
      <c r="FCP81" s="539"/>
      <c r="FCQ81" s="539"/>
      <c r="FCR81" s="539"/>
      <c r="FCS81" s="539"/>
      <c r="FCT81" s="539"/>
      <c r="FCU81" s="539"/>
      <c r="FCV81" s="539"/>
      <c r="FCW81" s="539"/>
      <c r="FCX81" s="539"/>
      <c r="FCY81" s="539"/>
      <c r="FCZ81" s="539"/>
      <c r="FDA81" s="539"/>
      <c r="FDB81" s="539"/>
      <c r="FDC81" s="539"/>
      <c r="FDD81" s="539"/>
      <c r="FDE81" s="539"/>
      <c r="FDF81" s="539"/>
      <c r="FDG81" s="539"/>
      <c r="FDH81" s="539"/>
      <c r="FDI81" s="539"/>
      <c r="FDJ81" s="539"/>
      <c r="FDK81" s="539"/>
      <c r="FDL81" s="539"/>
      <c r="FDM81" s="539"/>
      <c r="FDN81" s="539"/>
      <c r="FDO81" s="539"/>
      <c r="FDP81" s="539"/>
      <c r="FDQ81" s="539"/>
      <c r="FDR81" s="539"/>
      <c r="FDS81" s="539"/>
      <c r="FDT81" s="539"/>
      <c r="FDU81" s="539"/>
      <c r="FDV81" s="539"/>
      <c r="FDW81" s="539"/>
      <c r="FDX81" s="539"/>
      <c r="FDY81" s="539"/>
      <c r="FDZ81" s="539"/>
      <c r="FEA81" s="539"/>
      <c r="FEB81" s="539"/>
      <c r="FEC81" s="539"/>
      <c r="FED81" s="539"/>
      <c r="FEE81" s="539"/>
      <c r="FEF81" s="539"/>
      <c r="FEG81" s="539"/>
      <c r="FEH81" s="539"/>
      <c r="FEI81" s="539"/>
      <c r="FEJ81" s="539"/>
      <c r="FEK81" s="539"/>
      <c r="FEL81" s="539"/>
      <c r="FEM81" s="539"/>
      <c r="FEN81" s="539"/>
      <c r="FEO81" s="539"/>
      <c r="FEP81" s="539"/>
      <c r="FEQ81" s="539"/>
      <c r="FER81" s="539"/>
      <c r="FES81" s="539"/>
      <c r="FET81" s="539"/>
      <c r="FEU81" s="539"/>
      <c r="FEV81" s="539"/>
      <c r="FEW81" s="539"/>
      <c r="FEX81" s="539"/>
      <c r="FEY81" s="539"/>
      <c r="FEZ81" s="539"/>
      <c r="FFA81" s="539"/>
      <c r="FFB81" s="539"/>
      <c r="FFC81" s="539"/>
      <c r="FFD81" s="539"/>
      <c r="FFE81" s="539"/>
      <c r="FFF81" s="539"/>
      <c r="FFG81" s="539"/>
      <c r="FFH81" s="539"/>
      <c r="FFI81" s="539"/>
      <c r="FFJ81" s="539"/>
      <c r="FFK81" s="539"/>
      <c r="FFL81" s="539"/>
      <c r="FFM81" s="539"/>
      <c r="FFN81" s="539"/>
      <c r="FFO81" s="539"/>
      <c r="FFP81" s="539"/>
      <c r="FFQ81" s="539"/>
      <c r="FFR81" s="539"/>
      <c r="FFS81" s="539"/>
      <c r="FFT81" s="539"/>
      <c r="FFU81" s="539"/>
      <c r="FFV81" s="539"/>
      <c r="FFW81" s="539"/>
      <c r="FFX81" s="539"/>
      <c r="FFY81" s="539"/>
      <c r="FFZ81" s="539"/>
      <c r="FGA81" s="539"/>
      <c r="FGB81" s="539"/>
      <c r="FGC81" s="539"/>
      <c r="FGD81" s="539"/>
      <c r="FGE81" s="539"/>
      <c r="FGF81" s="539"/>
      <c r="FGG81" s="539"/>
      <c r="FGH81" s="539"/>
      <c r="FGI81" s="539"/>
      <c r="FGJ81" s="539"/>
      <c r="FGK81" s="539"/>
      <c r="FGL81" s="539"/>
      <c r="FGM81" s="539"/>
      <c r="FGN81" s="539"/>
      <c r="FGO81" s="539"/>
      <c r="FGP81" s="539"/>
      <c r="FGQ81" s="539"/>
      <c r="FGR81" s="539"/>
      <c r="FGS81" s="539"/>
      <c r="FGT81" s="539"/>
      <c r="FGU81" s="539"/>
      <c r="FGV81" s="539"/>
      <c r="FGW81" s="539"/>
      <c r="FGX81" s="539"/>
      <c r="FGY81" s="539"/>
      <c r="FGZ81" s="539"/>
      <c r="FHA81" s="539"/>
      <c r="FHB81" s="539"/>
      <c r="FHC81" s="539"/>
      <c r="FHD81" s="539"/>
      <c r="FHE81" s="539"/>
      <c r="FHF81" s="539"/>
      <c r="FHG81" s="539"/>
      <c r="FHH81" s="539"/>
      <c r="FHI81" s="539"/>
      <c r="FHJ81" s="539"/>
      <c r="FHK81" s="539"/>
      <c r="FHL81" s="539"/>
      <c r="FHM81" s="539"/>
      <c r="FHN81" s="539"/>
      <c r="FHO81" s="539"/>
      <c r="FHP81" s="539"/>
      <c r="FHQ81" s="539"/>
      <c r="FHR81" s="539"/>
      <c r="FHS81" s="539"/>
      <c r="FHT81" s="539"/>
      <c r="FHU81" s="539"/>
      <c r="FHV81" s="539"/>
      <c r="FHW81" s="539"/>
      <c r="FHX81" s="539"/>
      <c r="FHY81" s="539"/>
      <c r="FHZ81" s="539"/>
      <c r="FIA81" s="539"/>
      <c r="FIB81" s="539"/>
      <c r="FIC81" s="539"/>
      <c r="FID81" s="539"/>
      <c r="FIE81" s="539"/>
      <c r="FIF81" s="539"/>
      <c r="FIG81" s="539"/>
      <c r="FIH81" s="539"/>
      <c r="FII81" s="539"/>
      <c r="FIJ81" s="539"/>
      <c r="FIK81" s="539"/>
      <c r="FIL81" s="539"/>
      <c r="FIM81" s="539"/>
      <c r="FIN81" s="539"/>
      <c r="FIO81" s="539"/>
      <c r="FIP81" s="539"/>
      <c r="FIQ81" s="539"/>
      <c r="FIR81" s="539"/>
      <c r="FIS81" s="539"/>
      <c r="FIT81" s="539"/>
      <c r="FIU81" s="539"/>
      <c r="FIV81" s="539"/>
      <c r="FIW81" s="539"/>
      <c r="FIX81" s="539"/>
      <c r="FIY81" s="539"/>
      <c r="FIZ81" s="539"/>
      <c r="FJA81" s="539"/>
      <c r="FJB81" s="539"/>
      <c r="FJC81" s="539"/>
      <c r="FJD81" s="539"/>
      <c r="FJE81" s="539"/>
      <c r="FJF81" s="539"/>
      <c r="FJG81" s="539"/>
      <c r="FJH81" s="539"/>
      <c r="FJI81" s="539"/>
      <c r="FJJ81" s="539"/>
      <c r="FJK81" s="539"/>
      <c r="FJL81" s="539"/>
      <c r="FJM81" s="539"/>
      <c r="FJN81" s="539"/>
      <c r="FJO81" s="539"/>
      <c r="FJP81" s="539"/>
      <c r="FJQ81" s="539"/>
      <c r="FJR81" s="539"/>
      <c r="FJS81" s="539"/>
      <c r="FJT81" s="539"/>
      <c r="FJU81" s="539"/>
      <c r="FJV81" s="539"/>
      <c r="FJW81" s="539"/>
      <c r="FJX81" s="539"/>
      <c r="FJY81" s="539"/>
      <c r="FJZ81" s="539"/>
      <c r="FKA81" s="539"/>
      <c r="FKB81" s="539"/>
      <c r="FKC81" s="539"/>
      <c r="FKD81" s="539"/>
      <c r="FKE81" s="539"/>
      <c r="FKF81" s="539"/>
      <c r="FKG81" s="539"/>
      <c r="FKH81" s="539"/>
      <c r="FKI81" s="539"/>
      <c r="FKJ81" s="539"/>
      <c r="FKK81" s="539"/>
      <c r="FKL81" s="539"/>
      <c r="FKM81" s="539"/>
      <c r="FKN81" s="539"/>
      <c r="FKO81" s="539"/>
      <c r="FKP81" s="539"/>
      <c r="FKQ81" s="539"/>
      <c r="FKR81" s="539"/>
      <c r="FKS81" s="539"/>
      <c r="FKT81" s="539"/>
      <c r="FKU81" s="539"/>
      <c r="FKV81" s="539"/>
      <c r="FKW81" s="539"/>
      <c r="FKX81" s="539"/>
      <c r="FKY81" s="539"/>
      <c r="FKZ81" s="539"/>
      <c r="FLA81" s="539"/>
      <c r="FLB81" s="539"/>
      <c r="FLC81" s="539"/>
      <c r="FLD81" s="539"/>
      <c r="FLE81" s="539"/>
      <c r="FLF81" s="539"/>
      <c r="FLG81" s="539"/>
      <c r="FLH81" s="539"/>
      <c r="FLI81" s="539"/>
      <c r="FLJ81" s="539"/>
      <c r="FLK81" s="539"/>
      <c r="FLL81" s="539"/>
      <c r="FLM81" s="539"/>
      <c r="FLN81" s="539"/>
      <c r="FLO81" s="539"/>
      <c r="FLP81" s="539"/>
      <c r="FLQ81" s="539"/>
      <c r="FLR81" s="539"/>
      <c r="FLS81" s="539"/>
      <c r="FLT81" s="539"/>
      <c r="FLU81" s="539"/>
      <c r="FLV81" s="539"/>
      <c r="FLW81" s="539"/>
      <c r="FLX81" s="539"/>
      <c r="FLY81" s="539"/>
      <c r="FLZ81" s="539"/>
      <c r="FMA81" s="539"/>
      <c r="FMB81" s="539"/>
      <c r="FMC81" s="539"/>
      <c r="FMD81" s="539"/>
      <c r="FME81" s="539"/>
      <c r="FMF81" s="539"/>
      <c r="FMG81" s="539"/>
      <c r="FMH81" s="539"/>
      <c r="FMI81" s="539"/>
      <c r="FMJ81" s="539"/>
      <c r="FMK81" s="539"/>
      <c r="FML81" s="539"/>
      <c r="FMM81" s="539"/>
      <c r="FMN81" s="539"/>
      <c r="FMO81" s="539"/>
      <c r="FMP81" s="539"/>
      <c r="FMQ81" s="539"/>
      <c r="FMR81" s="539"/>
      <c r="FMS81" s="539"/>
      <c r="FMT81" s="539"/>
      <c r="FMU81" s="539"/>
      <c r="FMV81" s="539"/>
      <c r="FMW81" s="539"/>
      <c r="FMX81" s="539"/>
      <c r="FMY81" s="539"/>
      <c r="FMZ81" s="539"/>
      <c r="FNA81" s="539"/>
      <c r="FNB81" s="539"/>
      <c r="FNC81" s="539"/>
      <c r="FND81" s="539"/>
      <c r="FNE81" s="539"/>
      <c r="FNF81" s="539"/>
      <c r="FNG81" s="539"/>
      <c r="FNH81" s="539"/>
      <c r="FNI81" s="539"/>
      <c r="FNJ81" s="539"/>
      <c r="FNK81" s="539"/>
      <c r="FNL81" s="539"/>
      <c r="FNM81" s="539"/>
      <c r="FNN81" s="539"/>
      <c r="FNO81" s="539"/>
      <c r="FNP81" s="539"/>
      <c r="FNQ81" s="539"/>
      <c r="FNR81" s="539"/>
      <c r="FNS81" s="539"/>
      <c r="FNT81" s="539"/>
      <c r="FNU81" s="539"/>
      <c r="FNV81" s="539"/>
      <c r="FNW81" s="539"/>
      <c r="FNX81" s="539"/>
      <c r="FNY81" s="539"/>
      <c r="FNZ81" s="539"/>
      <c r="FOA81" s="539"/>
      <c r="FOB81" s="539"/>
      <c r="FOC81" s="539"/>
      <c r="FOD81" s="539"/>
      <c r="FOE81" s="539"/>
      <c r="FOF81" s="539"/>
      <c r="FOG81" s="539"/>
      <c r="FOH81" s="539"/>
      <c r="FOI81" s="539"/>
      <c r="FOJ81" s="539"/>
      <c r="FOK81" s="539"/>
      <c r="FOL81" s="539"/>
      <c r="FOM81" s="539"/>
      <c r="FON81" s="539"/>
      <c r="FOO81" s="539"/>
      <c r="FOP81" s="539"/>
      <c r="FOQ81" s="539"/>
      <c r="FOR81" s="539"/>
      <c r="FOS81" s="539"/>
      <c r="FOT81" s="539"/>
      <c r="FOU81" s="539"/>
      <c r="FOV81" s="539"/>
      <c r="FOW81" s="539"/>
      <c r="FOX81" s="539"/>
      <c r="FOY81" s="539"/>
      <c r="FOZ81" s="539"/>
      <c r="FPA81" s="539"/>
      <c r="FPB81" s="539"/>
      <c r="FPC81" s="539"/>
      <c r="FPD81" s="539"/>
      <c r="FPE81" s="539"/>
      <c r="FPF81" s="539"/>
      <c r="FPG81" s="539"/>
      <c r="FPH81" s="539"/>
      <c r="FPI81" s="539"/>
      <c r="FPJ81" s="539"/>
      <c r="FPK81" s="539"/>
      <c r="FPL81" s="539"/>
      <c r="FPM81" s="539"/>
      <c r="FPN81" s="539"/>
      <c r="FPO81" s="539"/>
      <c r="FPP81" s="539"/>
      <c r="FPQ81" s="539"/>
      <c r="FPR81" s="539"/>
      <c r="FPS81" s="539"/>
      <c r="FPT81" s="539"/>
      <c r="FPU81" s="539"/>
      <c r="FPV81" s="539"/>
      <c r="FPW81" s="539"/>
      <c r="FPX81" s="539"/>
      <c r="FPY81" s="539"/>
      <c r="FPZ81" s="539"/>
      <c r="FQA81" s="539"/>
      <c r="FQB81" s="539"/>
      <c r="FQC81" s="539"/>
      <c r="FQD81" s="539"/>
      <c r="FQE81" s="539"/>
      <c r="FQF81" s="539"/>
      <c r="FQG81" s="539"/>
      <c r="FQH81" s="539"/>
      <c r="FQI81" s="539"/>
      <c r="FQJ81" s="539"/>
      <c r="FQK81" s="539"/>
      <c r="FQL81" s="539"/>
      <c r="FQM81" s="539"/>
      <c r="FQN81" s="539"/>
      <c r="FQO81" s="539"/>
      <c r="FQP81" s="539"/>
      <c r="FQQ81" s="539"/>
      <c r="FQR81" s="539"/>
      <c r="FQS81" s="539"/>
      <c r="FQT81" s="539"/>
      <c r="FQU81" s="539"/>
      <c r="FQV81" s="539"/>
      <c r="FQW81" s="539"/>
      <c r="FQX81" s="539"/>
      <c r="FQY81" s="539"/>
      <c r="FQZ81" s="539"/>
      <c r="FRA81" s="539"/>
      <c r="FRB81" s="539"/>
      <c r="FRC81" s="539"/>
      <c r="FRD81" s="539"/>
      <c r="FRE81" s="539"/>
      <c r="FRF81" s="539"/>
      <c r="FRG81" s="539"/>
      <c r="FRH81" s="539"/>
      <c r="FRI81" s="539"/>
      <c r="FRJ81" s="539"/>
      <c r="FRK81" s="539"/>
      <c r="FRL81" s="539"/>
      <c r="FRM81" s="539"/>
      <c r="FRN81" s="539"/>
      <c r="FRO81" s="539"/>
      <c r="FRP81" s="539"/>
      <c r="FRQ81" s="539"/>
      <c r="FRR81" s="539"/>
      <c r="FRS81" s="539"/>
      <c r="FRT81" s="539"/>
      <c r="FRU81" s="539"/>
      <c r="FRV81" s="539"/>
      <c r="FRW81" s="539"/>
      <c r="FRX81" s="539"/>
      <c r="FRY81" s="539"/>
      <c r="FRZ81" s="539"/>
      <c r="FSA81" s="539"/>
      <c r="FSB81" s="539"/>
      <c r="FSC81" s="539"/>
      <c r="FSD81" s="539"/>
      <c r="FSE81" s="539"/>
      <c r="FSF81" s="539"/>
      <c r="FSG81" s="539"/>
      <c r="FSH81" s="539"/>
      <c r="FSI81" s="539"/>
      <c r="FSJ81" s="539"/>
      <c r="FSK81" s="539"/>
      <c r="FSL81" s="539"/>
      <c r="FSM81" s="539"/>
      <c r="FSN81" s="539"/>
      <c r="FSO81" s="539"/>
      <c r="FSP81" s="539"/>
      <c r="FSQ81" s="539"/>
      <c r="FSR81" s="539"/>
      <c r="FSS81" s="539"/>
      <c r="FST81" s="539"/>
      <c r="FSU81" s="539"/>
      <c r="FSV81" s="539"/>
      <c r="FSW81" s="539"/>
      <c r="FSX81" s="539"/>
      <c r="FSY81" s="539"/>
      <c r="FSZ81" s="539"/>
      <c r="FTA81" s="539"/>
      <c r="FTB81" s="539"/>
      <c r="FTC81" s="539"/>
      <c r="FTD81" s="539"/>
      <c r="FTE81" s="539"/>
      <c r="FTF81" s="539"/>
      <c r="FTG81" s="539"/>
      <c r="FTH81" s="539"/>
      <c r="FTI81" s="539"/>
      <c r="FTJ81" s="539"/>
      <c r="FTK81" s="539"/>
      <c r="FTL81" s="539"/>
      <c r="FTM81" s="539"/>
      <c r="FTN81" s="539"/>
      <c r="FTO81" s="539"/>
      <c r="FTP81" s="539"/>
      <c r="FTQ81" s="539"/>
      <c r="FTR81" s="539"/>
      <c r="FTS81" s="539"/>
      <c r="FTT81" s="539"/>
      <c r="FTU81" s="539"/>
      <c r="FTV81" s="539"/>
      <c r="FTW81" s="539"/>
      <c r="FTX81" s="539"/>
      <c r="FTY81" s="539"/>
      <c r="FTZ81" s="539"/>
      <c r="FUA81" s="539"/>
      <c r="FUB81" s="539"/>
      <c r="FUC81" s="539"/>
      <c r="FUD81" s="539"/>
      <c r="FUE81" s="539"/>
      <c r="FUF81" s="539"/>
      <c r="FUG81" s="539"/>
      <c r="FUH81" s="539"/>
      <c r="FUI81" s="539"/>
      <c r="FUJ81" s="539"/>
      <c r="FUK81" s="539"/>
      <c r="FUL81" s="539"/>
      <c r="FUM81" s="539"/>
      <c r="FUN81" s="539"/>
      <c r="FUO81" s="539"/>
      <c r="FUP81" s="539"/>
      <c r="FUQ81" s="539"/>
      <c r="FUR81" s="539"/>
      <c r="FUS81" s="539"/>
      <c r="FUT81" s="539"/>
      <c r="FUU81" s="539"/>
      <c r="FUV81" s="539"/>
      <c r="FUW81" s="539"/>
      <c r="FUX81" s="539"/>
      <c r="FUY81" s="539"/>
      <c r="FUZ81" s="539"/>
      <c r="FVA81" s="539"/>
      <c r="FVB81" s="539"/>
      <c r="FVC81" s="539"/>
      <c r="FVD81" s="539"/>
      <c r="FVE81" s="539"/>
      <c r="FVF81" s="539"/>
      <c r="FVG81" s="539"/>
      <c r="FVH81" s="539"/>
      <c r="FVI81" s="539"/>
      <c r="FVJ81" s="539"/>
      <c r="FVK81" s="539"/>
      <c r="FVL81" s="539"/>
      <c r="FVM81" s="539"/>
      <c r="FVN81" s="539"/>
      <c r="FVO81" s="539"/>
      <c r="FVP81" s="539"/>
      <c r="FVQ81" s="539"/>
      <c r="FVR81" s="539"/>
      <c r="FVS81" s="539"/>
      <c r="FVT81" s="539"/>
      <c r="FVU81" s="539"/>
      <c r="FVV81" s="539"/>
      <c r="FVW81" s="539"/>
      <c r="FVX81" s="539"/>
      <c r="FVY81" s="539"/>
      <c r="FVZ81" s="539"/>
      <c r="FWA81" s="539"/>
      <c r="FWB81" s="539"/>
      <c r="FWC81" s="539"/>
      <c r="FWD81" s="539"/>
      <c r="FWE81" s="539"/>
      <c r="FWF81" s="539"/>
      <c r="FWG81" s="539"/>
      <c r="FWH81" s="539"/>
      <c r="FWI81" s="539"/>
      <c r="FWJ81" s="539"/>
      <c r="FWK81" s="539"/>
      <c r="FWL81" s="539"/>
      <c r="FWM81" s="539"/>
      <c r="FWN81" s="539"/>
      <c r="FWO81" s="539"/>
      <c r="FWP81" s="539"/>
      <c r="FWQ81" s="539"/>
      <c r="FWR81" s="539"/>
      <c r="FWS81" s="539"/>
      <c r="FWT81" s="539"/>
      <c r="FWU81" s="539"/>
      <c r="FWV81" s="539"/>
      <c r="FWW81" s="539"/>
      <c r="FWX81" s="539"/>
      <c r="FWY81" s="539"/>
      <c r="FWZ81" s="539"/>
      <c r="FXA81" s="539"/>
      <c r="FXB81" s="539"/>
      <c r="FXC81" s="539"/>
      <c r="FXD81" s="539"/>
      <c r="FXE81" s="539"/>
      <c r="FXF81" s="539"/>
      <c r="FXG81" s="539"/>
      <c r="FXH81" s="539"/>
      <c r="FXI81" s="539"/>
      <c r="FXJ81" s="539"/>
      <c r="FXK81" s="539"/>
      <c r="FXL81" s="539"/>
      <c r="FXM81" s="539"/>
      <c r="FXN81" s="539"/>
      <c r="FXO81" s="539"/>
      <c r="FXP81" s="539"/>
      <c r="FXQ81" s="539"/>
      <c r="FXR81" s="539"/>
      <c r="FXS81" s="539"/>
      <c r="FXT81" s="539"/>
      <c r="FXU81" s="539"/>
      <c r="FXV81" s="539"/>
      <c r="FXW81" s="539"/>
      <c r="FXX81" s="539"/>
      <c r="FXY81" s="539"/>
      <c r="FXZ81" s="539"/>
      <c r="FYA81" s="539"/>
      <c r="FYB81" s="539"/>
      <c r="FYC81" s="539"/>
      <c r="FYD81" s="539"/>
      <c r="FYE81" s="539"/>
      <c r="FYF81" s="539"/>
      <c r="FYG81" s="539"/>
      <c r="FYH81" s="539"/>
      <c r="FYI81" s="539"/>
      <c r="FYJ81" s="539"/>
      <c r="FYK81" s="539"/>
      <c r="FYL81" s="539"/>
      <c r="FYM81" s="539"/>
      <c r="FYN81" s="539"/>
      <c r="FYO81" s="539"/>
      <c r="FYP81" s="539"/>
      <c r="FYQ81" s="539"/>
      <c r="FYR81" s="539"/>
      <c r="FYS81" s="539"/>
      <c r="FYT81" s="539"/>
      <c r="FYU81" s="539"/>
      <c r="FYV81" s="539"/>
      <c r="FYW81" s="539"/>
      <c r="FYX81" s="539"/>
      <c r="FYY81" s="539"/>
      <c r="FYZ81" s="539"/>
      <c r="FZA81" s="539"/>
      <c r="FZB81" s="539"/>
      <c r="FZC81" s="539"/>
      <c r="FZD81" s="539"/>
      <c r="FZE81" s="539"/>
      <c r="FZF81" s="539"/>
      <c r="FZG81" s="539"/>
      <c r="FZH81" s="539"/>
      <c r="FZI81" s="539"/>
      <c r="FZJ81" s="539"/>
      <c r="FZK81" s="539"/>
      <c r="FZL81" s="539"/>
      <c r="FZM81" s="539"/>
      <c r="FZN81" s="539"/>
      <c r="FZO81" s="539"/>
      <c r="FZP81" s="539"/>
      <c r="FZQ81" s="539"/>
      <c r="FZR81" s="539"/>
      <c r="FZS81" s="539"/>
      <c r="FZT81" s="539"/>
      <c r="FZU81" s="539"/>
      <c r="FZV81" s="539"/>
      <c r="FZW81" s="539"/>
      <c r="FZX81" s="539"/>
      <c r="FZY81" s="539"/>
      <c r="FZZ81" s="539"/>
      <c r="GAA81" s="539"/>
      <c r="GAB81" s="539"/>
      <c r="GAC81" s="539"/>
      <c r="GAD81" s="539"/>
      <c r="GAE81" s="539"/>
      <c r="GAF81" s="539"/>
      <c r="GAG81" s="539"/>
      <c r="GAH81" s="539"/>
      <c r="GAI81" s="539"/>
      <c r="GAJ81" s="539"/>
      <c r="GAK81" s="539"/>
      <c r="GAL81" s="539"/>
      <c r="GAM81" s="539"/>
      <c r="GAN81" s="539"/>
      <c r="GAO81" s="539"/>
      <c r="GAP81" s="539"/>
      <c r="GAQ81" s="539"/>
      <c r="GAR81" s="539"/>
      <c r="GAS81" s="539"/>
      <c r="GAT81" s="539"/>
      <c r="GAU81" s="539"/>
      <c r="GAV81" s="539"/>
      <c r="GAW81" s="539"/>
      <c r="GAX81" s="539"/>
      <c r="GAY81" s="539"/>
      <c r="GAZ81" s="539"/>
      <c r="GBA81" s="539"/>
      <c r="GBB81" s="539"/>
      <c r="GBC81" s="539"/>
      <c r="GBD81" s="539"/>
      <c r="GBE81" s="539"/>
      <c r="GBF81" s="539"/>
      <c r="GBG81" s="539"/>
      <c r="GBH81" s="539"/>
      <c r="GBI81" s="539"/>
      <c r="GBJ81" s="539"/>
      <c r="GBK81" s="539"/>
      <c r="GBL81" s="539"/>
      <c r="GBM81" s="539"/>
      <c r="GBN81" s="539"/>
      <c r="GBO81" s="539"/>
      <c r="GBP81" s="539"/>
      <c r="GBQ81" s="539"/>
      <c r="GBR81" s="539"/>
      <c r="GBS81" s="539"/>
      <c r="GBT81" s="539"/>
      <c r="GBU81" s="539"/>
      <c r="GBV81" s="539"/>
      <c r="GBW81" s="539"/>
      <c r="GBX81" s="539"/>
      <c r="GBY81" s="539"/>
      <c r="GBZ81" s="539"/>
      <c r="GCA81" s="539"/>
      <c r="GCB81" s="539"/>
      <c r="GCC81" s="539"/>
      <c r="GCD81" s="539"/>
      <c r="GCE81" s="539"/>
      <c r="GCF81" s="539"/>
      <c r="GCG81" s="539"/>
      <c r="GCH81" s="539"/>
      <c r="GCI81" s="539"/>
      <c r="GCJ81" s="539"/>
      <c r="GCK81" s="539"/>
      <c r="GCL81" s="539"/>
      <c r="GCM81" s="539"/>
      <c r="GCN81" s="539"/>
      <c r="GCO81" s="539"/>
      <c r="GCP81" s="539"/>
      <c r="GCQ81" s="539"/>
      <c r="GCR81" s="539"/>
      <c r="GCS81" s="539"/>
      <c r="GCT81" s="539"/>
      <c r="GCU81" s="539"/>
      <c r="GCV81" s="539"/>
      <c r="GCW81" s="539"/>
      <c r="GCX81" s="539"/>
      <c r="GCY81" s="539"/>
      <c r="GCZ81" s="539"/>
      <c r="GDA81" s="539"/>
      <c r="GDB81" s="539"/>
      <c r="GDC81" s="539"/>
      <c r="GDD81" s="539"/>
      <c r="GDE81" s="539"/>
      <c r="GDF81" s="539"/>
      <c r="GDG81" s="539"/>
      <c r="GDH81" s="539"/>
      <c r="GDI81" s="539"/>
      <c r="GDJ81" s="539"/>
      <c r="GDK81" s="539"/>
      <c r="GDL81" s="539"/>
      <c r="GDM81" s="539"/>
      <c r="GDN81" s="539"/>
      <c r="GDO81" s="539"/>
      <c r="GDP81" s="539"/>
      <c r="GDQ81" s="539"/>
      <c r="GDR81" s="539"/>
      <c r="GDS81" s="539"/>
      <c r="GDT81" s="539"/>
      <c r="GDU81" s="539"/>
      <c r="GDV81" s="539"/>
      <c r="GDW81" s="539"/>
      <c r="GDX81" s="539"/>
      <c r="GDY81" s="539"/>
      <c r="GDZ81" s="539"/>
      <c r="GEA81" s="539"/>
      <c r="GEB81" s="539"/>
      <c r="GEC81" s="539"/>
      <c r="GED81" s="539"/>
      <c r="GEE81" s="539"/>
      <c r="GEF81" s="539"/>
      <c r="GEG81" s="539"/>
      <c r="GEH81" s="539"/>
      <c r="GEI81" s="539"/>
      <c r="GEJ81" s="539"/>
      <c r="GEK81" s="539"/>
      <c r="GEL81" s="539"/>
      <c r="GEM81" s="539"/>
      <c r="GEN81" s="539"/>
      <c r="GEO81" s="539"/>
      <c r="GEP81" s="539"/>
      <c r="GEQ81" s="539"/>
      <c r="GER81" s="539"/>
      <c r="GES81" s="539"/>
      <c r="GET81" s="539"/>
      <c r="GEU81" s="539"/>
      <c r="GEV81" s="539"/>
      <c r="GEW81" s="539"/>
      <c r="GEX81" s="539"/>
      <c r="GEY81" s="539"/>
      <c r="GEZ81" s="539"/>
      <c r="GFA81" s="539"/>
      <c r="GFB81" s="539"/>
      <c r="GFC81" s="539"/>
      <c r="GFD81" s="539"/>
      <c r="GFE81" s="539"/>
      <c r="GFF81" s="539"/>
      <c r="GFG81" s="539"/>
      <c r="GFH81" s="539"/>
      <c r="GFI81" s="539"/>
      <c r="GFJ81" s="539"/>
      <c r="GFK81" s="539"/>
      <c r="GFL81" s="539"/>
      <c r="GFM81" s="539"/>
      <c r="GFN81" s="539"/>
      <c r="GFO81" s="539"/>
      <c r="GFP81" s="539"/>
      <c r="GFQ81" s="539"/>
      <c r="GFR81" s="539"/>
      <c r="GFS81" s="539"/>
      <c r="GFT81" s="539"/>
      <c r="GFU81" s="539"/>
      <c r="GFV81" s="539"/>
      <c r="GFW81" s="539"/>
      <c r="GFX81" s="539"/>
      <c r="GFY81" s="539"/>
      <c r="GFZ81" s="539"/>
      <c r="GGA81" s="539"/>
      <c r="GGB81" s="539"/>
      <c r="GGC81" s="539"/>
      <c r="GGD81" s="539"/>
      <c r="GGE81" s="539"/>
      <c r="GGF81" s="539"/>
      <c r="GGG81" s="539"/>
      <c r="GGH81" s="539"/>
      <c r="GGI81" s="539"/>
      <c r="GGJ81" s="539"/>
      <c r="GGK81" s="539"/>
      <c r="GGL81" s="539"/>
      <c r="GGM81" s="539"/>
      <c r="GGN81" s="539"/>
      <c r="GGO81" s="539"/>
      <c r="GGP81" s="539"/>
      <c r="GGQ81" s="539"/>
      <c r="GGR81" s="539"/>
      <c r="GGS81" s="539"/>
      <c r="GGT81" s="539"/>
      <c r="GGU81" s="539"/>
      <c r="GGV81" s="539"/>
      <c r="GGW81" s="539"/>
      <c r="GGX81" s="539"/>
      <c r="GGY81" s="539"/>
      <c r="GGZ81" s="539"/>
      <c r="GHA81" s="539"/>
      <c r="GHB81" s="539"/>
      <c r="GHC81" s="539"/>
      <c r="GHD81" s="539"/>
      <c r="GHE81" s="539"/>
      <c r="GHF81" s="539"/>
      <c r="GHG81" s="539"/>
      <c r="GHH81" s="539"/>
      <c r="GHI81" s="539"/>
      <c r="GHJ81" s="539"/>
      <c r="GHK81" s="539"/>
      <c r="GHL81" s="539"/>
      <c r="GHM81" s="539"/>
      <c r="GHN81" s="539"/>
      <c r="GHO81" s="539"/>
      <c r="GHP81" s="539"/>
      <c r="GHQ81" s="539"/>
      <c r="GHR81" s="539"/>
      <c r="GHS81" s="539"/>
      <c r="GHT81" s="539"/>
      <c r="GHU81" s="539"/>
      <c r="GHV81" s="539"/>
      <c r="GHW81" s="539"/>
      <c r="GHX81" s="539"/>
      <c r="GHY81" s="539"/>
      <c r="GHZ81" s="539"/>
      <c r="GIA81" s="539"/>
      <c r="GIB81" s="539"/>
      <c r="GIC81" s="539"/>
      <c r="GID81" s="539"/>
      <c r="GIE81" s="539"/>
      <c r="GIF81" s="539"/>
      <c r="GIG81" s="539"/>
      <c r="GIH81" s="539"/>
      <c r="GII81" s="539"/>
      <c r="GIJ81" s="539"/>
      <c r="GIK81" s="539"/>
      <c r="GIL81" s="539"/>
      <c r="GIM81" s="539"/>
      <c r="GIN81" s="539"/>
      <c r="GIO81" s="539"/>
      <c r="GIP81" s="539"/>
      <c r="GIQ81" s="539"/>
      <c r="GIR81" s="539"/>
      <c r="GIS81" s="539"/>
      <c r="GIT81" s="539"/>
      <c r="GIU81" s="539"/>
      <c r="GIV81" s="539"/>
      <c r="GIW81" s="539"/>
      <c r="GIX81" s="539"/>
      <c r="GIY81" s="539"/>
      <c r="GIZ81" s="539"/>
      <c r="GJA81" s="539"/>
      <c r="GJB81" s="539"/>
      <c r="GJC81" s="539"/>
      <c r="GJD81" s="539"/>
      <c r="GJE81" s="539"/>
      <c r="GJF81" s="539"/>
      <c r="GJG81" s="539"/>
      <c r="GJH81" s="539"/>
      <c r="GJI81" s="539"/>
      <c r="GJJ81" s="539"/>
      <c r="GJK81" s="539"/>
      <c r="GJL81" s="539"/>
      <c r="GJM81" s="539"/>
      <c r="GJN81" s="539"/>
      <c r="GJO81" s="539"/>
      <c r="GJP81" s="539"/>
      <c r="GJQ81" s="539"/>
      <c r="GJR81" s="539"/>
      <c r="GJS81" s="539"/>
      <c r="GJT81" s="539"/>
      <c r="GJU81" s="539"/>
      <c r="GJV81" s="539"/>
      <c r="GJW81" s="539"/>
      <c r="GJX81" s="539"/>
      <c r="GJY81" s="539"/>
      <c r="GJZ81" s="539"/>
      <c r="GKA81" s="539"/>
      <c r="GKB81" s="539"/>
      <c r="GKC81" s="539"/>
      <c r="GKD81" s="539"/>
      <c r="GKE81" s="539"/>
      <c r="GKF81" s="539"/>
      <c r="GKG81" s="539"/>
      <c r="GKH81" s="539"/>
      <c r="GKI81" s="539"/>
      <c r="GKJ81" s="539"/>
      <c r="GKK81" s="539"/>
      <c r="GKL81" s="539"/>
      <c r="GKM81" s="539"/>
      <c r="GKN81" s="539"/>
      <c r="GKO81" s="539"/>
      <c r="GKP81" s="539"/>
      <c r="GKQ81" s="539"/>
      <c r="GKR81" s="539"/>
      <c r="GKS81" s="539"/>
      <c r="GKT81" s="539"/>
      <c r="GKU81" s="539"/>
      <c r="GKV81" s="539"/>
      <c r="GKW81" s="539"/>
      <c r="GKX81" s="539"/>
      <c r="GKY81" s="539"/>
      <c r="GKZ81" s="539"/>
      <c r="GLA81" s="539"/>
      <c r="GLB81" s="539"/>
      <c r="GLC81" s="539"/>
      <c r="GLD81" s="539"/>
      <c r="GLE81" s="539"/>
      <c r="GLF81" s="539"/>
      <c r="GLG81" s="539"/>
      <c r="GLH81" s="539"/>
      <c r="GLI81" s="539"/>
      <c r="GLJ81" s="539"/>
      <c r="GLK81" s="539"/>
      <c r="GLL81" s="539"/>
      <c r="GLM81" s="539"/>
      <c r="GLN81" s="539"/>
      <c r="GLO81" s="539"/>
      <c r="GLP81" s="539"/>
      <c r="GLQ81" s="539"/>
      <c r="GLR81" s="539"/>
      <c r="GLS81" s="539"/>
      <c r="GLT81" s="539"/>
      <c r="GLU81" s="539"/>
      <c r="GLV81" s="539"/>
      <c r="GLW81" s="539"/>
      <c r="GLX81" s="539"/>
      <c r="GLY81" s="539"/>
      <c r="GLZ81" s="539"/>
      <c r="GMA81" s="539"/>
      <c r="GMB81" s="539"/>
      <c r="GMC81" s="539"/>
      <c r="GMD81" s="539"/>
      <c r="GME81" s="539"/>
      <c r="GMF81" s="539"/>
      <c r="GMG81" s="539"/>
      <c r="GMH81" s="539"/>
      <c r="GMI81" s="539"/>
      <c r="GMJ81" s="539"/>
      <c r="GMK81" s="539"/>
      <c r="GML81" s="539"/>
      <c r="GMM81" s="539"/>
      <c r="GMN81" s="539"/>
      <c r="GMO81" s="539"/>
      <c r="GMP81" s="539"/>
      <c r="GMQ81" s="539"/>
      <c r="GMR81" s="539"/>
      <c r="GMS81" s="539"/>
      <c r="GMT81" s="539"/>
      <c r="GMU81" s="539"/>
      <c r="GMV81" s="539"/>
      <c r="GMW81" s="539"/>
      <c r="GMX81" s="539"/>
      <c r="GMY81" s="539"/>
      <c r="GMZ81" s="539"/>
      <c r="GNA81" s="539"/>
      <c r="GNB81" s="539"/>
      <c r="GNC81" s="539"/>
      <c r="GND81" s="539"/>
      <c r="GNE81" s="539"/>
      <c r="GNF81" s="539"/>
      <c r="GNG81" s="539"/>
      <c r="GNH81" s="539"/>
      <c r="GNI81" s="539"/>
      <c r="GNJ81" s="539"/>
      <c r="GNK81" s="539"/>
      <c r="GNL81" s="539"/>
      <c r="GNM81" s="539"/>
      <c r="GNN81" s="539"/>
      <c r="GNO81" s="539"/>
      <c r="GNP81" s="539"/>
      <c r="GNQ81" s="539"/>
      <c r="GNR81" s="539"/>
      <c r="GNS81" s="539"/>
      <c r="GNT81" s="539"/>
      <c r="GNU81" s="539"/>
      <c r="GNV81" s="539"/>
      <c r="GNW81" s="539"/>
      <c r="GNX81" s="539"/>
      <c r="GNY81" s="539"/>
      <c r="GNZ81" s="539"/>
      <c r="GOA81" s="539"/>
      <c r="GOB81" s="539"/>
      <c r="GOC81" s="539"/>
      <c r="GOD81" s="539"/>
      <c r="GOE81" s="539"/>
      <c r="GOF81" s="539"/>
      <c r="GOG81" s="539"/>
      <c r="GOH81" s="539"/>
      <c r="GOI81" s="539"/>
      <c r="GOJ81" s="539"/>
      <c r="GOK81" s="539"/>
      <c r="GOL81" s="539"/>
      <c r="GOM81" s="539"/>
      <c r="GON81" s="539"/>
      <c r="GOO81" s="539"/>
      <c r="GOP81" s="539"/>
      <c r="GOQ81" s="539"/>
      <c r="GOR81" s="539"/>
      <c r="GOS81" s="539"/>
      <c r="GOT81" s="539"/>
      <c r="GOU81" s="539"/>
      <c r="GOV81" s="539"/>
      <c r="GOW81" s="539"/>
      <c r="GOX81" s="539"/>
      <c r="GOY81" s="539"/>
      <c r="GOZ81" s="539"/>
      <c r="GPA81" s="539"/>
      <c r="GPB81" s="539"/>
      <c r="GPC81" s="539"/>
      <c r="GPD81" s="539"/>
      <c r="GPE81" s="539"/>
      <c r="GPF81" s="539"/>
      <c r="GPG81" s="539"/>
      <c r="GPH81" s="539"/>
      <c r="GPI81" s="539"/>
      <c r="GPJ81" s="539"/>
      <c r="GPK81" s="539"/>
      <c r="GPL81" s="539"/>
      <c r="GPM81" s="539"/>
      <c r="GPN81" s="539"/>
      <c r="GPO81" s="539"/>
      <c r="GPP81" s="539"/>
      <c r="GPQ81" s="539"/>
      <c r="GPR81" s="539"/>
      <c r="GPS81" s="539"/>
      <c r="GPT81" s="539"/>
      <c r="GPU81" s="539"/>
      <c r="GPV81" s="539"/>
      <c r="GPW81" s="539"/>
      <c r="GPX81" s="539"/>
      <c r="GPY81" s="539"/>
      <c r="GPZ81" s="539"/>
      <c r="GQA81" s="539"/>
      <c r="GQB81" s="539"/>
      <c r="GQC81" s="539"/>
      <c r="GQD81" s="539"/>
      <c r="GQE81" s="539"/>
      <c r="GQF81" s="539"/>
      <c r="GQG81" s="539"/>
      <c r="GQH81" s="539"/>
      <c r="GQI81" s="539"/>
      <c r="GQJ81" s="539"/>
      <c r="GQK81" s="539"/>
      <c r="GQL81" s="539"/>
      <c r="GQM81" s="539"/>
      <c r="GQN81" s="539"/>
      <c r="GQO81" s="539"/>
      <c r="GQP81" s="539"/>
      <c r="GQQ81" s="539"/>
      <c r="GQR81" s="539"/>
      <c r="GQS81" s="539"/>
      <c r="GQT81" s="539"/>
      <c r="GQU81" s="539"/>
      <c r="GQV81" s="539"/>
      <c r="GQW81" s="539"/>
      <c r="GQX81" s="539"/>
      <c r="GQY81" s="539"/>
      <c r="GQZ81" s="539"/>
      <c r="GRA81" s="539"/>
      <c r="GRB81" s="539"/>
      <c r="GRC81" s="539"/>
      <c r="GRD81" s="539"/>
      <c r="GRE81" s="539"/>
      <c r="GRF81" s="539"/>
      <c r="GRG81" s="539"/>
      <c r="GRH81" s="539"/>
      <c r="GRI81" s="539"/>
      <c r="GRJ81" s="539"/>
      <c r="GRK81" s="539"/>
      <c r="GRL81" s="539"/>
      <c r="GRM81" s="539"/>
      <c r="GRN81" s="539"/>
      <c r="GRO81" s="539"/>
      <c r="GRP81" s="539"/>
      <c r="GRQ81" s="539"/>
      <c r="GRR81" s="539"/>
      <c r="GRS81" s="539"/>
      <c r="GRT81" s="539"/>
      <c r="GRU81" s="539"/>
      <c r="GRV81" s="539"/>
      <c r="GRW81" s="539"/>
      <c r="GRX81" s="539"/>
      <c r="GRY81" s="539"/>
      <c r="GRZ81" s="539"/>
      <c r="GSA81" s="539"/>
      <c r="GSB81" s="539"/>
      <c r="GSC81" s="539"/>
      <c r="GSD81" s="539"/>
      <c r="GSE81" s="539"/>
      <c r="GSF81" s="539"/>
      <c r="GSG81" s="539"/>
      <c r="GSH81" s="539"/>
      <c r="GSI81" s="539"/>
      <c r="GSJ81" s="539"/>
      <c r="GSK81" s="539"/>
      <c r="GSL81" s="539"/>
      <c r="GSM81" s="539"/>
      <c r="GSN81" s="539"/>
      <c r="GSO81" s="539"/>
      <c r="GSP81" s="539"/>
      <c r="GSQ81" s="539"/>
      <c r="GSR81" s="539"/>
      <c r="GSS81" s="539"/>
      <c r="GST81" s="539"/>
      <c r="GSU81" s="539"/>
      <c r="GSV81" s="539"/>
      <c r="GSW81" s="539"/>
      <c r="GSX81" s="539"/>
      <c r="GSY81" s="539"/>
      <c r="GSZ81" s="539"/>
      <c r="GTA81" s="539"/>
      <c r="GTB81" s="539"/>
      <c r="GTC81" s="539"/>
      <c r="GTD81" s="539"/>
      <c r="GTE81" s="539"/>
      <c r="GTF81" s="539"/>
      <c r="GTG81" s="539"/>
      <c r="GTH81" s="539"/>
      <c r="GTI81" s="539"/>
      <c r="GTJ81" s="539"/>
      <c r="GTK81" s="539"/>
      <c r="GTL81" s="539"/>
      <c r="GTM81" s="539"/>
      <c r="GTN81" s="539"/>
      <c r="GTO81" s="539"/>
      <c r="GTP81" s="539"/>
      <c r="GTQ81" s="539"/>
      <c r="GTR81" s="539"/>
      <c r="GTS81" s="539"/>
      <c r="GTT81" s="539"/>
      <c r="GTU81" s="539"/>
      <c r="GTV81" s="539"/>
      <c r="GTW81" s="539"/>
      <c r="GTX81" s="539"/>
      <c r="GTY81" s="539"/>
      <c r="GTZ81" s="539"/>
      <c r="GUA81" s="539"/>
      <c r="GUB81" s="539"/>
      <c r="GUC81" s="539"/>
      <c r="GUD81" s="539"/>
      <c r="GUE81" s="539"/>
      <c r="GUF81" s="539"/>
      <c r="GUG81" s="539"/>
      <c r="GUH81" s="539"/>
      <c r="GUI81" s="539"/>
      <c r="GUJ81" s="539"/>
      <c r="GUK81" s="539"/>
      <c r="GUL81" s="539"/>
      <c r="GUM81" s="539"/>
      <c r="GUN81" s="539"/>
      <c r="GUO81" s="539"/>
      <c r="GUP81" s="539"/>
      <c r="GUQ81" s="539"/>
      <c r="GUR81" s="539"/>
      <c r="GUS81" s="539"/>
      <c r="GUT81" s="539"/>
      <c r="GUU81" s="539"/>
      <c r="GUV81" s="539"/>
      <c r="GUW81" s="539"/>
      <c r="GUX81" s="539"/>
      <c r="GUY81" s="539"/>
      <c r="GUZ81" s="539"/>
      <c r="GVA81" s="539"/>
      <c r="GVB81" s="539"/>
      <c r="GVC81" s="539"/>
      <c r="GVD81" s="539"/>
      <c r="GVE81" s="539"/>
      <c r="GVF81" s="539"/>
      <c r="GVG81" s="539"/>
      <c r="GVH81" s="539"/>
      <c r="GVI81" s="539"/>
      <c r="GVJ81" s="539"/>
      <c r="GVK81" s="539"/>
      <c r="GVL81" s="539"/>
      <c r="GVM81" s="539"/>
      <c r="GVN81" s="539"/>
      <c r="GVO81" s="539"/>
      <c r="GVP81" s="539"/>
      <c r="GVQ81" s="539"/>
      <c r="GVR81" s="539"/>
      <c r="GVS81" s="539"/>
      <c r="GVT81" s="539"/>
      <c r="GVU81" s="539"/>
      <c r="GVV81" s="539"/>
      <c r="GVW81" s="539"/>
      <c r="GVX81" s="539"/>
      <c r="GVY81" s="539"/>
      <c r="GVZ81" s="539"/>
      <c r="GWA81" s="539"/>
      <c r="GWB81" s="539"/>
      <c r="GWC81" s="539"/>
      <c r="GWD81" s="539"/>
      <c r="GWE81" s="539"/>
      <c r="GWF81" s="539"/>
      <c r="GWG81" s="539"/>
      <c r="GWH81" s="539"/>
      <c r="GWI81" s="539"/>
      <c r="GWJ81" s="539"/>
      <c r="GWK81" s="539"/>
      <c r="GWL81" s="539"/>
      <c r="GWM81" s="539"/>
      <c r="GWN81" s="539"/>
      <c r="GWO81" s="539"/>
      <c r="GWP81" s="539"/>
      <c r="GWQ81" s="539"/>
      <c r="GWR81" s="539"/>
      <c r="GWS81" s="539"/>
      <c r="GWT81" s="539"/>
      <c r="GWU81" s="539"/>
      <c r="GWV81" s="539"/>
      <c r="GWW81" s="539"/>
      <c r="GWX81" s="539"/>
      <c r="GWY81" s="539"/>
      <c r="GWZ81" s="539"/>
      <c r="GXA81" s="539"/>
      <c r="GXB81" s="539"/>
      <c r="GXC81" s="539"/>
      <c r="GXD81" s="539"/>
      <c r="GXE81" s="539"/>
      <c r="GXF81" s="539"/>
      <c r="GXG81" s="539"/>
      <c r="GXH81" s="539"/>
      <c r="GXI81" s="539"/>
      <c r="GXJ81" s="539"/>
      <c r="GXK81" s="539"/>
      <c r="GXL81" s="539"/>
      <c r="GXM81" s="539"/>
      <c r="GXN81" s="539"/>
      <c r="GXO81" s="539"/>
      <c r="GXP81" s="539"/>
      <c r="GXQ81" s="539"/>
      <c r="GXR81" s="539"/>
      <c r="GXS81" s="539"/>
      <c r="GXT81" s="539"/>
      <c r="GXU81" s="539"/>
      <c r="GXV81" s="539"/>
      <c r="GXW81" s="539"/>
      <c r="GXX81" s="539"/>
      <c r="GXY81" s="539"/>
      <c r="GXZ81" s="539"/>
      <c r="GYA81" s="539"/>
      <c r="GYB81" s="539"/>
      <c r="GYC81" s="539"/>
      <c r="GYD81" s="539"/>
      <c r="GYE81" s="539"/>
      <c r="GYF81" s="539"/>
      <c r="GYG81" s="539"/>
      <c r="GYH81" s="539"/>
      <c r="GYI81" s="539"/>
      <c r="GYJ81" s="539"/>
      <c r="GYK81" s="539"/>
      <c r="GYL81" s="539"/>
      <c r="GYM81" s="539"/>
      <c r="GYN81" s="539"/>
      <c r="GYO81" s="539"/>
      <c r="GYP81" s="539"/>
      <c r="GYQ81" s="539"/>
      <c r="GYR81" s="539"/>
      <c r="GYS81" s="539"/>
      <c r="GYT81" s="539"/>
      <c r="GYU81" s="539"/>
      <c r="GYV81" s="539"/>
      <c r="GYW81" s="539"/>
      <c r="GYX81" s="539"/>
      <c r="GYY81" s="539"/>
      <c r="GYZ81" s="539"/>
      <c r="GZA81" s="539"/>
      <c r="GZB81" s="539"/>
      <c r="GZC81" s="539"/>
      <c r="GZD81" s="539"/>
      <c r="GZE81" s="539"/>
      <c r="GZF81" s="539"/>
      <c r="GZG81" s="539"/>
      <c r="GZH81" s="539"/>
      <c r="GZI81" s="539"/>
      <c r="GZJ81" s="539"/>
      <c r="GZK81" s="539"/>
      <c r="GZL81" s="539"/>
      <c r="GZM81" s="539"/>
      <c r="GZN81" s="539"/>
      <c r="GZO81" s="539"/>
      <c r="GZP81" s="539"/>
      <c r="GZQ81" s="539"/>
      <c r="GZR81" s="539"/>
      <c r="GZS81" s="539"/>
      <c r="GZT81" s="539"/>
      <c r="GZU81" s="539"/>
      <c r="GZV81" s="539"/>
      <c r="GZW81" s="539"/>
      <c r="GZX81" s="539"/>
      <c r="GZY81" s="539"/>
      <c r="GZZ81" s="539"/>
      <c r="HAA81" s="539"/>
      <c r="HAB81" s="539"/>
      <c r="HAC81" s="539"/>
      <c r="HAD81" s="539"/>
      <c r="HAE81" s="539"/>
      <c r="HAF81" s="539"/>
      <c r="HAG81" s="539"/>
      <c r="HAH81" s="539"/>
      <c r="HAI81" s="539"/>
      <c r="HAJ81" s="539"/>
      <c r="HAK81" s="539"/>
      <c r="HAL81" s="539"/>
      <c r="HAM81" s="539"/>
      <c r="HAN81" s="539"/>
      <c r="HAO81" s="539"/>
      <c r="HAP81" s="539"/>
      <c r="HAQ81" s="539"/>
      <c r="HAR81" s="539"/>
      <c r="HAS81" s="539"/>
      <c r="HAT81" s="539"/>
      <c r="HAU81" s="539"/>
      <c r="HAV81" s="539"/>
      <c r="HAW81" s="539"/>
      <c r="HAX81" s="539"/>
      <c r="HAY81" s="539"/>
      <c r="HAZ81" s="539"/>
      <c r="HBA81" s="539"/>
      <c r="HBB81" s="539"/>
      <c r="HBC81" s="539"/>
      <c r="HBD81" s="539"/>
      <c r="HBE81" s="539"/>
      <c r="HBF81" s="539"/>
      <c r="HBG81" s="539"/>
      <c r="HBH81" s="539"/>
      <c r="HBI81" s="539"/>
      <c r="HBJ81" s="539"/>
      <c r="HBK81" s="539"/>
      <c r="HBL81" s="539"/>
      <c r="HBM81" s="539"/>
      <c r="HBN81" s="539"/>
      <c r="HBO81" s="539"/>
      <c r="HBP81" s="539"/>
      <c r="HBQ81" s="539"/>
      <c r="HBR81" s="539"/>
      <c r="HBS81" s="539"/>
      <c r="HBT81" s="539"/>
      <c r="HBU81" s="539"/>
      <c r="HBV81" s="539"/>
      <c r="HBW81" s="539"/>
      <c r="HBX81" s="539"/>
      <c r="HBY81" s="539"/>
      <c r="HBZ81" s="539"/>
      <c r="HCA81" s="539"/>
      <c r="HCB81" s="539"/>
      <c r="HCC81" s="539"/>
      <c r="HCD81" s="539"/>
      <c r="HCE81" s="539"/>
      <c r="HCF81" s="539"/>
      <c r="HCG81" s="539"/>
      <c r="HCH81" s="539"/>
      <c r="HCI81" s="539"/>
      <c r="HCJ81" s="539"/>
      <c r="HCK81" s="539"/>
      <c r="HCL81" s="539"/>
      <c r="HCM81" s="539"/>
      <c r="HCN81" s="539"/>
      <c r="HCO81" s="539"/>
      <c r="HCP81" s="539"/>
      <c r="HCQ81" s="539"/>
      <c r="HCR81" s="539"/>
      <c r="HCS81" s="539"/>
      <c r="HCT81" s="539"/>
      <c r="HCU81" s="539"/>
      <c r="HCV81" s="539"/>
      <c r="HCW81" s="539"/>
      <c r="HCX81" s="539"/>
      <c r="HCY81" s="539"/>
      <c r="HCZ81" s="539"/>
      <c r="HDA81" s="539"/>
      <c r="HDB81" s="539"/>
      <c r="HDC81" s="539"/>
      <c r="HDD81" s="539"/>
      <c r="HDE81" s="539"/>
      <c r="HDF81" s="539"/>
      <c r="HDG81" s="539"/>
      <c r="HDH81" s="539"/>
      <c r="HDI81" s="539"/>
      <c r="HDJ81" s="539"/>
      <c r="HDK81" s="539"/>
      <c r="HDL81" s="539"/>
      <c r="HDM81" s="539"/>
      <c r="HDN81" s="539"/>
      <c r="HDO81" s="539"/>
      <c r="HDP81" s="539"/>
      <c r="HDQ81" s="539"/>
      <c r="HDR81" s="539"/>
      <c r="HDS81" s="539"/>
      <c r="HDT81" s="539"/>
      <c r="HDU81" s="539"/>
      <c r="HDV81" s="539"/>
      <c r="HDW81" s="539"/>
      <c r="HDX81" s="539"/>
      <c r="HDY81" s="539"/>
      <c r="HDZ81" s="539"/>
      <c r="HEA81" s="539"/>
      <c r="HEB81" s="539"/>
      <c r="HEC81" s="539"/>
      <c r="HED81" s="539"/>
      <c r="HEE81" s="539"/>
      <c r="HEF81" s="539"/>
      <c r="HEG81" s="539"/>
      <c r="HEH81" s="539"/>
      <c r="HEI81" s="539"/>
      <c r="HEJ81" s="539"/>
      <c r="HEK81" s="539"/>
      <c r="HEL81" s="539"/>
      <c r="HEM81" s="539"/>
      <c r="HEN81" s="539"/>
      <c r="HEO81" s="539"/>
      <c r="HEP81" s="539"/>
      <c r="HEQ81" s="539"/>
      <c r="HER81" s="539"/>
      <c r="HES81" s="539"/>
      <c r="HET81" s="539"/>
      <c r="HEU81" s="539"/>
      <c r="HEV81" s="539"/>
      <c r="HEW81" s="539"/>
      <c r="HEX81" s="539"/>
      <c r="HEY81" s="539"/>
      <c r="HEZ81" s="539"/>
      <c r="HFA81" s="539"/>
      <c r="HFB81" s="539"/>
      <c r="HFC81" s="539"/>
      <c r="HFD81" s="539"/>
      <c r="HFE81" s="539"/>
      <c r="HFF81" s="539"/>
      <c r="HFG81" s="539"/>
      <c r="HFH81" s="539"/>
      <c r="HFI81" s="539"/>
      <c r="HFJ81" s="539"/>
      <c r="HFK81" s="539"/>
      <c r="HFL81" s="539"/>
      <c r="HFM81" s="539"/>
      <c r="HFN81" s="539"/>
      <c r="HFO81" s="539"/>
      <c r="HFP81" s="539"/>
      <c r="HFQ81" s="539"/>
      <c r="HFR81" s="539"/>
      <c r="HFS81" s="539"/>
      <c r="HFT81" s="539"/>
      <c r="HFU81" s="539"/>
      <c r="HFV81" s="539"/>
      <c r="HFW81" s="539"/>
      <c r="HFX81" s="539"/>
      <c r="HFY81" s="539"/>
      <c r="HFZ81" s="539"/>
      <c r="HGA81" s="539"/>
      <c r="HGB81" s="539"/>
      <c r="HGC81" s="539"/>
      <c r="HGD81" s="539"/>
      <c r="HGE81" s="539"/>
      <c r="HGF81" s="539"/>
      <c r="HGG81" s="539"/>
      <c r="HGH81" s="539"/>
      <c r="HGI81" s="539"/>
      <c r="HGJ81" s="539"/>
      <c r="HGK81" s="539"/>
      <c r="HGL81" s="539"/>
      <c r="HGM81" s="539"/>
      <c r="HGN81" s="539"/>
      <c r="HGO81" s="539"/>
      <c r="HGP81" s="539"/>
      <c r="HGQ81" s="539"/>
      <c r="HGR81" s="539"/>
      <c r="HGS81" s="539"/>
      <c r="HGT81" s="539"/>
      <c r="HGU81" s="539"/>
      <c r="HGV81" s="539"/>
      <c r="HGW81" s="539"/>
      <c r="HGX81" s="539"/>
      <c r="HGY81" s="539"/>
      <c r="HGZ81" s="539"/>
      <c r="HHA81" s="539"/>
      <c r="HHB81" s="539"/>
      <c r="HHC81" s="539"/>
      <c r="HHD81" s="539"/>
      <c r="HHE81" s="539"/>
      <c r="HHF81" s="539"/>
      <c r="HHG81" s="539"/>
      <c r="HHH81" s="539"/>
      <c r="HHI81" s="539"/>
      <c r="HHJ81" s="539"/>
      <c r="HHK81" s="539"/>
      <c r="HHL81" s="539"/>
      <c r="HHM81" s="539"/>
      <c r="HHN81" s="539"/>
      <c r="HHO81" s="539"/>
      <c r="HHP81" s="539"/>
      <c r="HHQ81" s="539"/>
      <c r="HHR81" s="539"/>
      <c r="HHS81" s="539"/>
      <c r="HHT81" s="539"/>
      <c r="HHU81" s="539"/>
      <c r="HHV81" s="539"/>
      <c r="HHW81" s="539"/>
      <c r="HHX81" s="539"/>
      <c r="HHY81" s="539"/>
      <c r="HHZ81" s="539"/>
      <c r="HIA81" s="539"/>
      <c r="HIB81" s="539"/>
      <c r="HIC81" s="539"/>
      <c r="HID81" s="539"/>
      <c r="HIE81" s="539"/>
      <c r="HIF81" s="539"/>
      <c r="HIG81" s="539"/>
      <c r="HIH81" s="539"/>
      <c r="HII81" s="539"/>
      <c r="HIJ81" s="539"/>
      <c r="HIK81" s="539"/>
      <c r="HIL81" s="539"/>
      <c r="HIM81" s="539"/>
      <c r="HIN81" s="539"/>
      <c r="HIO81" s="539"/>
      <c r="HIP81" s="539"/>
      <c r="HIQ81" s="539"/>
      <c r="HIR81" s="539"/>
      <c r="HIS81" s="539"/>
      <c r="HIT81" s="539"/>
      <c r="HIU81" s="539"/>
      <c r="HIV81" s="539"/>
      <c r="HIW81" s="539"/>
      <c r="HIX81" s="539"/>
      <c r="HIY81" s="539"/>
      <c r="HIZ81" s="539"/>
      <c r="HJA81" s="539"/>
      <c r="HJB81" s="539"/>
      <c r="HJC81" s="539"/>
      <c r="HJD81" s="539"/>
      <c r="HJE81" s="539"/>
      <c r="HJF81" s="539"/>
      <c r="HJG81" s="539"/>
      <c r="HJH81" s="539"/>
      <c r="HJI81" s="539"/>
      <c r="HJJ81" s="539"/>
      <c r="HJK81" s="539"/>
      <c r="HJL81" s="539"/>
      <c r="HJM81" s="539"/>
      <c r="HJN81" s="539"/>
      <c r="HJO81" s="539"/>
      <c r="HJP81" s="539"/>
      <c r="HJQ81" s="539"/>
      <c r="HJR81" s="539"/>
      <c r="HJS81" s="539"/>
      <c r="HJT81" s="539"/>
      <c r="HJU81" s="539"/>
      <c r="HJV81" s="539"/>
      <c r="HJW81" s="539"/>
      <c r="HJX81" s="539"/>
      <c r="HJY81" s="539"/>
      <c r="HJZ81" s="539"/>
      <c r="HKA81" s="539"/>
      <c r="HKB81" s="539"/>
      <c r="HKC81" s="539"/>
      <c r="HKD81" s="539"/>
      <c r="HKE81" s="539"/>
      <c r="HKF81" s="539"/>
      <c r="HKG81" s="539"/>
      <c r="HKH81" s="539"/>
      <c r="HKI81" s="539"/>
      <c r="HKJ81" s="539"/>
      <c r="HKK81" s="539"/>
      <c r="HKL81" s="539"/>
      <c r="HKM81" s="539"/>
      <c r="HKN81" s="539"/>
      <c r="HKO81" s="539"/>
      <c r="HKP81" s="539"/>
      <c r="HKQ81" s="539"/>
      <c r="HKR81" s="539"/>
      <c r="HKS81" s="539"/>
      <c r="HKT81" s="539"/>
      <c r="HKU81" s="539"/>
      <c r="HKV81" s="539"/>
      <c r="HKW81" s="539"/>
      <c r="HKX81" s="539"/>
      <c r="HKY81" s="539"/>
      <c r="HKZ81" s="539"/>
      <c r="HLA81" s="539"/>
      <c r="HLB81" s="539"/>
      <c r="HLC81" s="539"/>
      <c r="HLD81" s="539"/>
      <c r="HLE81" s="539"/>
      <c r="HLF81" s="539"/>
      <c r="HLG81" s="539"/>
      <c r="HLH81" s="539"/>
      <c r="HLI81" s="539"/>
      <c r="HLJ81" s="539"/>
      <c r="HLK81" s="539"/>
      <c r="HLL81" s="539"/>
      <c r="HLM81" s="539"/>
      <c r="HLN81" s="539"/>
      <c r="HLO81" s="539"/>
      <c r="HLP81" s="539"/>
      <c r="HLQ81" s="539"/>
      <c r="HLR81" s="539"/>
      <c r="HLS81" s="539"/>
      <c r="HLT81" s="539"/>
      <c r="HLU81" s="539"/>
      <c r="HLV81" s="539"/>
      <c r="HLW81" s="539"/>
      <c r="HLX81" s="539"/>
      <c r="HLY81" s="539"/>
      <c r="HLZ81" s="539"/>
      <c r="HMA81" s="539"/>
      <c r="HMB81" s="539"/>
      <c r="HMC81" s="539"/>
      <c r="HMD81" s="539"/>
      <c r="HME81" s="539"/>
      <c r="HMF81" s="539"/>
      <c r="HMG81" s="539"/>
      <c r="HMH81" s="539"/>
      <c r="HMI81" s="539"/>
      <c r="HMJ81" s="539"/>
      <c r="HMK81" s="539"/>
      <c r="HML81" s="539"/>
      <c r="HMM81" s="539"/>
      <c r="HMN81" s="539"/>
      <c r="HMO81" s="539"/>
      <c r="HMP81" s="539"/>
      <c r="HMQ81" s="539"/>
      <c r="HMR81" s="539"/>
      <c r="HMS81" s="539"/>
      <c r="HMT81" s="539"/>
      <c r="HMU81" s="539"/>
      <c r="HMV81" s="539"/>
      <c r="HMW81" s="539"/>
      <c r="HMX81" s="539"/>
      <c r="HMY81" s="539"/>
      <c r="HMZ81" s="539"/>
      <c r="HNA81" s="539"/>
      <c r="HNB81" s="539"/>
      <c r="HNC81" s="539"/>
      <c r="HND81" s="539"/>
      <c r="HNE81" s="539"/>
      <c r="HNF81" s="539"/>
      <c r="HNG81" s="539"/>
      <c r="HNH81" s="539"/>
      <c r="HNI81" s="539"/>
      <c r="HNJ81" s="539"/>
      <c r="HNK81" s="539"/>
      <c r="HNL81" s="539"/>
      <c r="HNM81" s="539"/>
      <c r="HNN81" s="539"/>
      <c r="HNO81" s="539"/>
      <c r="HNP81" s="539"/>
      <c r="HNQ81" s="539"/>
      <c r="HNR81" s="539"/>
      <c r="HNS81" s="539"/>
      <c r="HNT81" s="539"/>
      <c r="HNU81" s="539"/>
      <c r="HNV81" s="539"/>
      <c r="HNW81" s="539"/>
      <c r="HNX81" s="539"/>
      <c r="HNY81" s="539"/>
      <c r="HNZ81" s="539"/>
      <c r="HOA81" s="539"/>
      <c r="HOB81" s="539"/>
      <c r="HOC81" s="539"/>
      <c r="HOD81" s="539"/>
      <c r="HOE81" s="539"/>
      <c r="HOF81" s="539"/>
      <c r="HOG81" s="539"/>
      <c r="HOH81" s="539"/>
      <c r="HOI81" s="539"/>
      <c r="HOJ81" s="539"/>
      <c r="HOK81" s="539"/>
      <c r="HOL81" s="539"/>
      <c r="HOM81" s="539"/>
      <c r="HON81" s="539"/>
      <c r="HOO81" s="539"/>
      <c r="HOP81" s="539"/>
      <c r="HOQ81" s="539"/>
      <c r="HOR81" s="539"/>
      <c r="HOS81" s="539"/>
      <c r="HOT81" s="539"/>
      <c r="HOU81" s="539"/>
      <c r="HOV81" s="539"/>
      <c r="HOW81" s="539"/>
      <c r="HOX81" s="539"/>
      <c r="HOY81" s="539"/>
      <c r="HOZ81" s="539"/>
      <c r="HPA81" s="539"/>
      <c r="HPB81" s="539"/>
      <c r="HPC81" s="539"/>
      <c r="HPD81" s="539"/>
      <c r="HPE81" s="539"/>
      <c r="HPF81" s="539"/>
      <c r="HPG81" s="539"/>
      <c r="HPH81" s="539"/>
      <c r="HPI81" s="539"/>
      <c r="HPJ81" s="539"/>
      <c r="HPK81" s="539"/>
      <c r="HPL81" s="539"/>
      <c r="HPM81" s="539"/>
      <c r="HPN81" s="539"/>
      <c r="HPO81" s="539"/>
      <c r="HPP81" s="539"/>
      <c r="HPQ81" s="539"/>
      <c r="HPR81" s="539"/>
      <c r="HPS81" s="539"/>
      <c r="HPT81" s="539"/>
      <c r="HPU81" s="539"/>
      <c r="HPV81" s="539"/>
      <c r="HPW81" s="539"/>
      <c r="HPX81" s="539"/>
      <c r="HPY81" s="539"/>
      <c r="HPZ81" s="539"/>
      <c r="HQA81" s="539"/>
      <c r="HQB81" s="539"/>
      <c r="HQC81" s="539"/>
      <c r="HQD81" s="539"/>
      <c r="HQE81" s="539"/>
      <c r="HQF81" s="539"/>
      <c r="HQG81" s="539"/>
      <c r="HQH81" s="539"/>
      <c r="HQI81" s="539"/>
      <c r="HQJ81" s="539"/>
      <c r="HQK81" s="539"/>
      <c r="HQL81" s="539"/>
      <c r="HQM81" s="539"/>
      <c r="HQN81" s="539"/>
      <c r="HQO81" s="539"/>
      <c r="HQP81" s="539"/>
      <c r="HQQ81" s="539"/>
      <c r="HQR81" s="539"/>
      <c r="HQS81" s="539"/>
      <c r="HQT81" s="539"/>
      <c r="HQU81" s="539"/>
      <c r="HQV81" s="539"/>
      <c r="HQW81" s="539"/>
      <c r="HQX81" s="539"/>
      <c r="HQY81" s="539"/>
      <c r="HQZ81" s="539"/>
      <c r="HRA81" s="539"/>
      <c r="HRB81" s="539"/>
      <c r="HRC81" s="539"/>
      <c r="HRD81" s="539"/>
      <c r="HRE81" s="539"/>
      <c r="HRF81" s="539"/>
      <c r="HRG81" s="539"/>
      <c r="HRH81" s="539"/>
      <c r="HRI81" s="539"/>
      <c r="HRJ81" s="539"/>
      <c r="HRK81" s="539"/>
      <c r="HRL81" s="539"/>
      <c r="HRM81" s="539"/>
      <c r="HRN81" s="539"/>
      <c r="HRO81" s="539"/>
      <c r="HRP81" s="539"/>
      <c r="HRQ81" s="539"/>
      <c r="HRR81" s="539"/>
      <c r="HRS81" s="539"/>
      <c r="HRT81" s="539"/>
      <c r="HRU81" s="539"/>
      <c r="HRV81" s="539"/>
      <c r="HRW81" s="539"/>
      <c r="HRX81" s="539"/>
      <c r="HRY81" s="539"/>
      <c r="HRZ81" s="539"/>
      <c r="HSA81" s="539"/>
      <c r="HSB81" s="539"/>
      <c r="HSC81" s="539"/>
      <c r="HSD81" s="539"/>
      <c r="HSE81" s="539"/>
      <c r="HSF81" s="539"/>
      <c r="HSG81" s="539"/>
      <c r="HSH81" s="539"/>
      <c r="HSI81" s="539"/>
      <c r="HSJ81" s="539"/>
      <c r="HSK81" s="539"/>
      <c r="HSL81" s="539"/>
      <c r="HSM81" s="539"/>
      <c r="HSN81" s="539"/>
      <c r="HSO81" s="539"/>
      <c r="HSP81" s="539"/>
      <c r="HSQ81" s="539"/>
      <c r="HSR81" s="539"/>
      <c r="HSS81" s="539"/>
      <c r="HST81" s="539"/>
      <c r="HSU81" s="539"/>
      <c r="HSV81" s="539"/>
      <c r="HSW81" s="539"/>
      <c r="HSX81" s="539"/>
      <c r="HSY81" s="539"/>
      <c r="HSZ81" s="539"/>
      <c r="HTA81" s="539"/>
      <c r="HTB81" s="539"/>
      <c r="HTC81" s="539"/>
      <c r="HTD81" s="539"/>
      <c r="HTE81" s="539"/>
      <c r="HTF81" s="539"/>
      <c r="HTG81" s="539"/>
      <c r="HTH81" s="539"/>
      <c r="HTI81" s="539"/>
      <c r="HTJ81" s="539"/>
      <c r="HTK81" s="539"/>
      <c r="HTL81" s="539"/>
      <c r="HTM81" s="539"/>
      <c r="HTN81" s="539"/>
      <c r="HTO81" s="539"/>
      <c r="HTP81" s="539"/>
      <c r="HTQ81" s="539"/>
      <c r="HTR81" s="539"/>
      <c r="HTS81" s="539"/>
      <c r="HTT81" s="539"/>
      <c r="HTU81" s="539"/>
      <c r="HTV81" s="539"/>
      <c r="HTW81" s="539"/>
      <c r="HTX81" s="539"/>
      <c r="HTY81" s="539"/>
      <c r="HTZ81" s="539"/>
      <c r="HUA81" s="539"/>
      <c r="HUB81" s="539"/>
      <c r="HUC81" s="539"/>
      <c r="HUD81" s="539"/>
      <c r="HUE81" s="539"/>
      <c r="HUF81" s="539"/>
      <c r="HUG81" s="539"/>
      <c r="HUH81" s="539"/>
      <c r="HUI81" s="539"/>
      <c r="HUJ81" s="539"/>
      <c r="HUK81" s="539"/>
      <c r="HUL81" s="539"/>
      <c r="HUM81" s="539"/>
      <c r="HUN81" s="539"/>
      <c r="HUO81" s="539"/>
      <c r="HUP81" s="539"/>
      <c r="HUQ81" s="539"/>
      <c r="HUR81" s="539"/>
      <c r="HUS81" s="539"/>
      <c r="HUT81" s="539"/>
      <c r="HUU81" s="539"/>
      <c r="HUV81" s="539"/>
      <c r="HUW81" s="539"/>
      <c r="HUX81" s="539"/>
      <c r="HUY81" s="539"/>
      <c r="HUZ81" s="539"/>
      <c r="HVA81" s="539"/>
      <c r="HVB81" s="539"/>
      <c r="HVC81" s="539"/>
      <c r="HVD81" s="539"/>
      <c r="HVE81" s="539"/>
      <c r="HVF81" s="539"/>
      <c r="HVG81" s="539"/>
      <c r="HVH81" s="539"/>
      <c r="HVI81" s="539"/>
      <c r="HVJ81" s="539"/>
      <c r="HVK81" s="539"/>
      <c r="HVL81" s="539"/>
      <c r="HVM81" s="539"/>
      <c r="HVN81" s="539"/>
      <c r="HVO81" s="539"/>
      <c r="HVP81" s="539"/>
      <c r="HVQ81" s="539"/>
      <c r="HVR81" s="539"/>
      <c r="HVS81" s="539"/>
      <c r="HVT81" s="539"/>
      <c r="HVU81" s="539"/>
      <c r="HVV81" s="539"/>
      <c r="HVW81" s="539"/>
      <c r="HVX81" s="539"/>
      <c r="HVY81" s="539"/>
      <c r="HVZ81" s="539"/>
      <c r="HWA81" s="539"/>
      <c r="HWB81" s="539"/>
      <c r="HWC81" s="539"/>
      <c r="HWD81" s="539"/>
      <c r="HWE81" s="539"/>
      <c r="HWF81" s="539"/>
      <c r="HWG81" s="539"/>
      <c r="HWH81" s="539"/>
      <c r="HWI81" s="539"/>
      <c r="HWJ81" s="539"/>
      <c r="HWK81" s="539"/>
      <c r="HWL81" s="539"/>
      <c r="HWM81" s="539"/>
      <c r="HWN81" s="539"/>
      <c r="HWO81" s="539"/>
      <c r="HWP81" s="539"/>
      <c r="HWQ81" s="539"/>
      <c r="HWR81" s="539"/>
      <c r="HWS81" s="539"/>
      <c r="HWT81" s="539"/>
      <c r="HWU81" s="539"/>
      <c r="HWV81" s="539"/>
      <c r="HWW81" s="539"/>
      <c r="HWX81" s="539"/>
      <c r="HWY81" s="539"/>
      <c r="HWZ81" s="539"/>
      <c r="HXA81" s="539"/>
      <c r="HXB81" s="539"/>
      <c r="HXC81" s="539"/>
      <c r="HXD81" s="539"/>
      <c r="HXE81" s="539"/>
      <c r="HXF81" s="539"/>
      <c r="HXG81" s="539"/>
      <c r="HXH81" s="539"/>
      <c r="HXI81" s="539"/>
      <c r="HXJ81" s="539"/>
      <c r="HXK81" s="539"/>
      <c r="HXL81" s="539"/>
      <c r="HXM81" s="539"/>
      <c r="HXN81" s="539"/>
      <c r="HXO81" s="539"/>
      <c r="HXP81" s="539"/>
      <c r="HXQ81" s="539"/>
      <c r="HXR81" s="539"/>
      <c r="HXS81" s="539"/>
      <c r="HXT81" s="539"/>
      <c r="HXU81" s="539"/>
      <c r="HXV81" s="539"/>
      <c r="HXW81" s="539"/>
      <c r="HXX81" s="539"/>
      <c r="HXY81" s="539"/>
      <c r="HXZ81" s="539"/>
      <c r="HYA81" s="539"/>
      <c r="HYB81" s="539"/>
      <c r="HYC81" s="539"/>
      <c r="HYD81" s="539"/>
      <c r="HYE81" s="539"/>
      <c r="HYF81" s="539"/>
      <c r="HYG81" s="539"/>
      <c r="HYH81" s="539"/>
      <c r="HYI81" s="539"/>
      <c r="HYJ81" s="539"/>
      <c r="HYK81" s="539"/>
      <c r="HYL81" s="539"/>
      <c r="HYM81" s="539"/>
      <c r="HYN81" s="539"/>
      <c r="HYO81" s="539"/>
      <c r="HYP81" s="539"/>
      <c r="HYQ81" s="539"/>
      <c r="HYR81" s="539"/>
      <c r="HYS81" s="539"/>
      <c r="HYT81" s="539"/>
      <c r="HYU81" s="539"/>
      <c r="HYV81" s="539"/>
      <c r="HYW81" s="539"/>
      <c r="HYX81" s="539"/>
      <c r="HYY81" s="539"/>
      <c r="HYZ81" s="539"/>
      <c r="HZA81" s="539"/>
      <c r="HZB81" s="539"/>
      <c r="HZC81" s="539"/>
      <c r="HZD81" s="539"/>
      <c r="HZE81" s="539"/>
      <c r="HZF81" s="539"/>
      <c r="HZG81" s="539"/>
      <c r="HZH81" s="539"/>
      <c r="HZI81" s="539"/>
      <c r="HZJ81" s="539"/>
      <c r="HZK81" s="539"/>
      <c r="HZL81" s="539"/>
      <c r="HZM81" s="539"/>
      <c r="HZN81" s="539"/>
      <c r="HZO81" s="539"/>
      <c r="HZP81" s="539"/>
      <c r="HZQ81" s="539"/>
      <c r="HZR81" s="539"/>
      <c r="HZS81" s="539"/>
      <c r="HZT81" s="539"/>
      <c r="HZU81" s="539"/>
      <c r="HZV81" s="539"/>
      <c r="HZW81" s="539"/>
      <c r="HZX81" s="539"/>
      <c r="HZY81" s="539"/>
      <c r="HZZ81" s="539"/>
      <c r="IAA81" s="539"/>
      <c r="IAB81" s="539"/>
      <c r="IAC81" s="539"/>
      <c r="IAD81" s="539"/>
      <c r="IAE81" s="539"/>
      <c r="IAF81" s="539"/>
      <c r="IAG81" s="539"/>
      <c r="IAH81" s="539"/>
      <c r="IAI81" s="539"/>
      <c r="IAJ81" s="539"/>
      <c r="IAK81" s="539"/>
      <c r="IAL81" s="539"/>
      <c r="IAM81" s="539"/>
      <c r="IAN81" s="539"/>
      <c r="IAO81" s="539"/>
      <c r="IAP81" s="539"/>
      <c r="IAQ81" s="539"/>
      <c r="IAR81" s="539"/>
      <c r="IAS81" s="539"/>
      <c r="IAT81" s="539"/>
      <c r="IAU81" s="539"/>
      <c r="IAV81" s="539"/>
      <c r="IAW81" s="539"/>
      <c r="IAX81" s="539"/>
      <c r="IAY81" s="539"/>
      <c r="IAZ81" s="539"/>
      <c r="IBA81" s="539"/>
      <c r="IBB81" s="539"/>
      <c r="IBC81" s="539"/>
      <c r="IBD81" s="539"/>
      <c r="IBE81" s="539"/>
      <c r="IBF81" s="539"/>
      <c r="IBG81" s="539"/>
      <c r="IBH81" s="539"/>
      <c r="IBI81" s="539"/>
      <c r="IBJ81" s="539"/>
      <c r="IBK81" s="539"/>
      <c r="IBL81" s="539"/>
      <c r="IBM81" s="539"/>
      <c r="IBN81" s="539"/>
      <c r="IBO81" s="539"/>
      <c r="IBP81" s="539"/>
      <c r="IBQ81" s="539"/>
      <c r="IBR81" s="539"/>
      <c r="IBS81" s="539"/>
      <c r="IBT81" s="539"/>
      <c r="IBU81" s="539"/>
      <c r="IBV81" s="539"/>
      <c r="IBW81" s="539"/>
      <c r="IBX81" s="539"/>
      <c r="IBY81" s="539"/>
      <c r="IBZ81" s="539"/>
      <c r="ICA81" s="539"/>
      <c r="ICB81" s="539"/>
      <c r="ICC81" s="539"/>
      <c r="ICD81" s="539"/>
      <c r="ICE81" s="539"/>
      <c r="ICF81" s="539"/>
      <c r="ICG81" s="539"/>
      <c r="ICH81" s="539"/>
      <c r="ICI81" s="539"/>
      <c r="ICJ81" s="539"/>
      <c r="ICK81" s="539"/>
      <c r="ICL81" s="539"/>
      <c r="ICM81" s="539"/>
      <c r="ICN81" s="539"/>
      <c r="ICO81" s="539"/>
      <c r="ICP81" s="539"/>
      <c r="ICQ81" s="539"/>
      <c r="ICR81" s="539"/>
      <c r="ICS81" s="539"/>
      <c r="ICT81" s="539"/>
      <c r="ICU81" s="539"/>
      <c r="ICV81" s="539"/>
      <c r="ICW81" s="539"/>
      <c r="ICX81" s="539"/>
      <c r="ICY81" s="539"/>
      <c r="ICZ81" s="539"/>
      <c r="IDA81" s="539"/>
      <c r="IDB81" s="539"/>
      <c r="IDC81" s="539"/>
      <c r="IDD81" s="539"/>
      <c r="IDE81" s="539"/>
      <c r="IDF81" s="539"/>
      <c r="IDG81" s="539"/>
      <c r="IDH81" s="539"/>
      <c r="IDI81" s="539"/>
      <c r="IDJ81" s="539"/>
      <c r="IDK81" s="539"/>
      <c r="IDL81" s="539"/>
      <c r="IDM81" s="539"/>
      <c r="IDN81" s="539"/>
      <c r="IDO81" s="539"/>
      <c r="IDP81" s="539"/>
      <c r="IDQ81" s="539"/>
      <c r="IDR81" s="539"/>
      <c r="IDS81" s="539"/>
      <c r="IDT81" s="539"/>
      <c r="IDU81" s="539"/>
      <c r="IDV81" s="539"/>
      <c r="IDW81" s="539"/>
      <c r="IDX81" s="539"/>
      <c r="IDY81" s="539"/>
      <c r="IDZ81" s="539"/>
      <c r="IEA81" s="539"/>
      <c r="IEB81" s="539"/>
      <c r="IEC81" s="539"/>
      <c r="IED81" s="539"/>
      <c r="IEE81" s="539"/>
      <c r="IEF81" s="539"/>
      <c r="IEG81" s="539"/>
      <c r="IEH81" s="539"/>
      <c r="IEI81" s="539"/>
      <c r="IEJ81" s="539"/>
      <c r="IEK81" s="539"/>
      <c r="IEL81" s="539"/>
      <c r="IEM81" s="539"/>
      <c r="IEN81" s="539"/>
      <c r="IEO81" s="539"/>
      <c r="IEP81" s="539"/>
      <c r="IEQ81" s="539"/>
      <c r="IER81" s="539"/>
      <c r="IES81" s="539"/>
      <c r="IET81" s="539"/>
      <c r="IEU81" s="539"/>
      <c r="IEV81" s="539"/>
      <c r="IEW81" s="539"/>
      <c r="IEX81" s="539"/>
      <c r="IEY81" s="539"/>
      <c r="IEZ81" s="539"/>
      <c r="IFA81" s="539"/>
      <c r="IFB81" s="539"/>
      <c r="IFC81" s="539"/>
      <c r="IFD81" s="539"/>
      <c r="IFE81" s="539"/>
      <c r="IFF81" s="539"/>
      <c r="IFG81" s="539"/>
      <c r="IFH81" s="539"/>
      <c r="IFI81" s="539"/>
      <c r="IFJ81" s="539"/>
      <c r="IFK81" s="539"/>
      <c r="IFL81" s="539"/>
      <c r="IFM81" s="539"/>
      <c r="IFN81" s="539"/>
      <c r="IFO81" s="539"/>
      <c r="IFP81" s="539"/>
      <c r="IFQ81" s="539"/>
      <c r="IFR81" s="539"/>
      <c r="IFS81" s="539"/>
      <c r="IFT81" s="539"/>
      <c r="IFU81" s="539"/>
      <c r="IFV81" s="539"/>
      <c r="IFW81" s="539"/>
      <c r="IFX81" s="539"/>
      <c r="IFY81" s="539"/>
      <c r="IFZ81" s="539"/>
      <c r="IGA81" s="539"/>
      <c r="IGB81" s="539"/>
      <c r="IGC81" s="539"/>
      <c r="IGD81" s="539"/>
      <c r="IGE81" s="539"/>
      <c r="IGF81" s="539"/>
      <c r="IGG81" s="539"/>
      <c r="IGH81" s="539"/>
      <c r="IGI81" s="539"/>
      <c r="IGJ81" s="539"/>
      <c r="IGK81" s="539"/>
      <c r="IGL81" s="539"/>
      <c r="IGM81" s="539"/>
      <c r="IGN81" s="539"/>
      <c r="IGO81" s="539"/>
      <c r="IGP81" s="539"/>
      <c r="IGQ81" s="539"/>
      <c r="IGR81" s="539"/>
      <c r="IGS81" s="539"/>
      <c r="IGT81" s="539"/>
      <c r="IGU81" s="539"/>
      <c r="IGV81" s="539"/>
      <c r="IGW81" s="539"/>
      <c r="IGX81" s="539"/>
      <c r="IGY81" s="539"/>
      <c r="IGZ81" s="539"/>
      <c r="IHA81" s="539"/>
      <c r="IHB81" s="539"/>
      <c r="IHC81" s="539"/>
      <c r="IHD81" s="539"/>
      <c r="IHE81" s="539"/>
      <c r="IHF81" s="539"/>
      <c r="IHG81" s="539"/>
      <c r="IHH81" s="539"/>
      <c r="IHI81" s="539"/>
      <c r="IHJ81" s="539"/>
      <c r="IHK81" s="539"/>
      <c r="IHL81" s="539"/>
      <c r="IHM81" s="539"/>
      <c r="IHN81" s="539"/>
      <c r="IHO81" s="539"/>
      <c r="IHP81" s="539"/>
      <c r="IHQ81" s="539"/>
      <c r="IHR81" s="539"/>
      <c r="IHS81" s="539"/>
      <c r="IHT81" s="539"/>
      <c r="IHU81" s="539"/>
      <c r="IHV81" s="539"/>
      <c r="IHW81" s="539"/>
      <c r="IHX81" s="539"/>
      <c r="IHY81" s="539"/>
      <c r="IHZ81" s="539"/>
      <c r="IIA81" s="539"/>
      <c r="IIB81" s="539"/>
      <c r="IIC81" s="539"/>
      <c r="IID81" s="539"/>
      <c r="IIE81" s="539"/>
      <c r="IIF81" s="539"/>
      <c r="IIG81" s="539"/>
      <c r="IIH81" s="539"/>
      <c r="III81" s="539"/>
      <c r="IIJ81" s="539"/>
      <c r="IIK81" s="539"/>
      <c r="IIL81" s="539"/>
      <c r="IIM81" s="539"/>
      <c r="IIN81" s="539"/>
      <c r="IIO81" s="539"/>
      <c r="IIP81" s="539"/>
      <c r="IIQ81" s="539"/>
      <c r="IIR81" s="539"/>
      <c r="IIS81" s="539"/>
      <c r="IIT81" s="539"/>
      <c r="IIU81" s="539"/>
      <c r="IIV81" s="539"/>
      <c r="IIW81" s="539"/>
      <c r="IIX81" s="539"/>
      <c r="IIY81" s="539"/>
      <c r="IIZ81" s="539"/>
      <c r="IJA81" s="539"/>
      <c r="IJB81" s="539"/>
      <c r="IJC81" s="539"/>
      <c r="IJD81" s="539"/>
      <c r="IJE81" s="539"/>
      <c r="IJF81" s="539"/>
      <c r="IJG81" s="539"/>
      <c r="IJH81" s="539"/>
      <c r="IJI81" s="539"/>
      <c r="IJJ81" s="539"/>
      <c r="IJK81" s="539"/>
      <c r="IJL81" s="539"/>
      <c r="IJM81" s="539"/>
      <c r="IJN81" s="539"/>
      <c r="IJO81" s="539"/>
      <c r="IJP81" s="539"/>
      <c r="IJQ81" s="539"/>
      <c r="IJR81" s="539"/>
      <c r="IJS81" s="539"/>
      <c r="IJT81" s="539"/>
      <c r="IJU81" s="539"/>
      <c r="IJV81" s="539"/>
      <c r="IJW81" s="539"/>
      <c r="IJX81" s="539"/>
      <c r="IJY81" s="539"/>
      <c r="IJZ81" s="539"/>
      <c r="IKA81" s="539"/>
      <c r="IKB81" s="539"/>
      <c r="IKC81" s="539"/>
      <c r="IKD81" s="539"/>
      <c r="IKE81" s="539"/>
      <c r="IKF81" s="539"/>
      <c r="IKG81" s="539"/>
      <c r="IKH81" s="539"/>
      <c r="IKI81" s="539"/>
      <c r="IKJ81" s="539"/>
      <c r="IKK81" s="539"/>
      <c r="IKL81" s="539"/>
      <c r="IKM81" s="539"/>
      <c r="IKN81" s="539"/>
      <c r="IKO81" s="539"/>
      <c r="IKP81" s="539"/>
      <c r="IKQ81" s="539"/>
      <c r="IKR81" s="539"/>
      <c r="IKS81" s="539"/>
      <c r="IKT81" s="539"/>
      <c r="IKU81" s="539"/>
      <c r="IKV81" s="539"/>
      <c r="IKW81" s="539"/>
      <c r="IKX81" s="539"/>
      <c r="IKY81" s="539"/>
      <c r="IKZ81" s="539"/>
      <c r="ILA81" s="539"/>
      <c r="ILB81" s="539"/>
      <c r="ILC81" s="539"/>
      <c r="ILD81" s="539"/>
      <c r="ILE81" s="539"/>
      <c r="ILF81" s="539"/>
      <c r="ILG81" s="539"/>
      <c r="ILH81" s="539"/>
      <c r="ILI81" s="539"/>
      <c r="ILJ81" s="539"/>
      <c r="ILK81" s="539"/>
      <c r="ILL81" s="539"/>
      <c r="ILM81" s="539"/>
      <c r="ILN81" s="539"/>
      <c r="ILO81" s="539"/>
      <c r="ILP81" s="539"/>
      <c r="ILQ81" s="539"/>
      <c r="ILR81" s="539"/>
      <c r="ILS81" s="539"/>
      <c r="ILT81" s="539"/>
      <c r="ILU81" s="539"/>
      <c r="ILV81" s="539"/>
      <c r="ILW81" s="539"/>
      <c r="ILX81" s="539"/>
      <c r="ILY81" s="539"/>
      <c r="ILZ81" s="539"/>
      <c r="IMA81" s="539"/>
      <c r="IMB81" s="539"/>
      <c r="IMC81" s="539"/>
      <c r="IMD81" s="539"/>
      <c r="IME81" s="539"/>
      <c r="IMF81" s="539"/>
      <c r="IMG81" s="539"/>
      <c r="IMH81" s="539"/>
      <c r="IMI81" s="539"/>
      <c r="IMJ81" s="539"/>
      <c r="IMK81" s="539"/>
      <c r="IML81" s="539"/>
      <c r="IMM81" s="539"/>
      <c r="IMN81" s="539"/>
      <c r="IMO81" s="539"/>
      <c r="IMP81" s="539"/>
      <c r="IMQ81" s="539"/>
      <c r="IMR81" s="539"/>
      <c r="IMS81" s="539"/>
      <c r="IMT81" s="539"/>
      <c r="IMU81" s="539"/>
      <c r="IMV81" s="539"/>
      <c r="IMW81" s="539"/>
      <c r="IMX81" s="539"/>
      <c r="IMY81" s="539"/>
      <c r="IMZ81" s="539"/>
      <c r="INA81" s="539"/>
      <c r="INB81" s="539"/>
      <c r="INC81" s="539"/>
      <c r="IND81" s="539"/>
      <c r="INE81" s="539"/>
      <c r="INF81" s="539"/>
      <c r="ING81" s="539"/>
      <c r="INH81" s="539"/>
      <c r="INI81" s="539"/>
      <c r="INJ81" s="539"/>
      <c r="INK81" s="539"/>
      <c r="INL81" s="539"/>
      <c r="INM81" s="539"/>
      <c r="INN81" s="539"/>
      <c r="INO81" s="539"/>
      <c r="INP81" s="539"/>
      <c r="INQ81" s="539"/>
      <c r="INR81" s="539"/>
      <c r="INS81" s="539"/>
      <c r="INT81" s="539"/>
      <c r="INU81" s="539"/>
      <c r="INV81" s="539"/>
      <c r="INW81" s="539"/>
      <c r="INX81" s="539"/>
      <c r="INY81" s="539"/>
      <c r="INZ81" s="539"/>
      <c r="IOA81" s="539"/>
      <c r="IOB81" s="539"/>
      <c r="IOC81" s="539"/>
      <c r="IOD81" s="539"/>
      <c r="IOE81" s="539"/>
      <c r="IOF81" s="539"/>
      <c r="IOG81" s="539"/>
      <c r="IOH81" s="539"/>
      <c r="IOI81" s="539"/>
      <c r="IOJ81" s="539"/>
      <c r="IOK81" s="539"/>
      <c r="IOL81" s="539"/>
      <c r="IOM81" s="539"/>
      <c r="ION81" s="539"/>
      <c r="IOO81" s="539"/>
      <c r="IOP81" s="539"/>
      <c r="IOQ81" s="539"/>
      <c r="IOR81" s="539"/>
      <c r="IOS81" s="539"/>
      <c r="IOT81" s="539"/>
      <c r="IOU81" s="539"/>
      <c r="IOV81" s="539"/>
      <c r="IOW81" s="539"/>
      <c r="IOX81" s="539"/>
      <c r="IOY81" s="539"/>
      <c r="IOZ81" s="539"/>
      <c r="IPA81" s="539"/>
      <c r="IPB81" s="539"/>
      <c r="IPC81" s="539"/>
      <c r="IPD81" s="539"/>
      <c r="IPE81" s="539"/>
      <c r="IPF81" s="539"/>
      <c r="IPG81" s="539"/>
      <c r="IPH81" s="539"/>
      <c r="IPI81" s="539"/>
      <c r="IPJ81" s="539"/>
      <c r="IPK81" s="539"/>
      <c r="IPL81" s="539"/>
      <c r="IPM81" s="539"/>
      <c r="IPN81" s="539"/>
      <c r="IPO81" s="539"/>
      <c r="IPP81" s="539"/>
      <c r="IPQ81" s="539"/>
      <c r="IPR81" s="539"/>
      <c r="IPS81" s="539"/>
      <c r="IPT81" s="539"/>
      <c r="IPU81" s="539"/>
      <c r="IPV81" s="539"/>
      <c r="IPW81" s="539"/>
      <c r="IPX81" s="539"/>
      <c r="IPY81" s="539"/>
      <c r="IPZ81" s="539"/>
      <c r="IQA81" s="539"/>
      <c r="IQB81" s="539"/>
      <c r="IQC81" s="539"/>
      <c r="IQD81" s="539"/>
      <c r="IQE81" s="539"/>
      <c r="IQF81" s="539"/>
      <c r="IQG81" s="539"/>
      <c r="IQH81" s="539"/>
      <c r="IQI81" s="539"/>
      <c r="IQJ81" s="539"/>
      <c r="IQK81" s="539"/>
      <c r="IQL81" s="539"/>
      <c r="IQM81" s="539"/>
      <c r="IQN81" s="539"/>
      <c r="IQO81" s="539"/>
      <c r="IQP81" s="539"/>
      <c r="IQQ81" s="539"/>
      <c r="IQR81" s="539"/>
      <c r="IQS81" s="539"/>
      <c r="IQT81" s="539"/>
      <c r="IQU81" s="539"/>
      <c r="IQV81" s="539"/>
      <c r="IQW81" s="539"/>
      <c r="IQX81" s="539"/>
      <c r="IQY81" s="539"/>
      <c r="IQZ81" s="539"/>
      <c r="IRA81" s="539"/>
      <c r="IRB81" s="539"/>
      <c r="IRC81" s="539"/>
      <c r="IRD81" s="539"/>
      <c r="IRE81" s="539"/>
      <c r="IRF81" s="539"/>
      <c r="IRG81" s="539"/>
      <c r="IRH81" s="539"/>
      <c r="IRI81" s="539"/>
      <c r="IRJ81" s="539"/>
      <c r="IRK81" s="539"/>
      <c r="IRL81" s="539"/>
      <c r="IRM81" s="539"/>
      <c r="IRN81" s="539"/>
      <c r="IRO81" s="539"/>
      <c r="IRP81" s="539"/>
      <c r="IRQ81" s="539"/>
      <c r="IRR81" s="539"/>
      <c r="IRS81" s="539"/>
      <c r="IRT81" s="539"/>
      <c r="IRU81" s="539"/>
      <c r="IRV81" s="539"/>
      <c r="IRW81" s="539"/>
      <c r="IRX81" s="539"/>
      <c r="IRY81" s="539"/>
      <c r="IRZ81" s="539"/>
      <c r="ISA81" s="539"/>
      <c r="ISB81" s="539"/>
      <c r="ISC81" s="539"/>
      <c r="ISD81" s="539"/>
      <c r="ISE81" s="539"/>
      <c r="ISF81" s="539"/>
      <c r="ISG81" s="539"/>
      <c r="ISH81" s="539"/>
      <c r="ISI81" s="539"/>
      <c r="ISJ81" s="539"/>
      <c r="ISK81" s="539"/>
      <c r="ISL81" s="539"/>
      <c r="ISM81" s="539"/>
      <c r="ISN81" s="539"/>
      <c r="ISO81" s="539"/>
      <c r="ISP81" s="539"/>
      <c r="ISQ81" s="539"/>
      <c r="ISR81" s="539"/>
      <c r="ISS81" s="539"/>
      <c r="IST81" s="539"/>
      <c r="ISU81" s="539"/>
      <c r="ISV81" s="539"/>
      <c r="ISW81" s="539"/>
      <c r="ISX81" s="539"/>
      <c r="ISY81" s="539"/>
      <c r="ISZ81" s="539"/>
      <c r="ITA81" s="539"/>
      <c r="ITB81" s="539"/>
      <c r="ITC81" s="539"/>
      <c r="ITD81" s="539"/>
      <c r="ITE81" s="539"/>
      <c r="ITF81" s="539"/>
      <c r="ITG81" s="539"/>
      <c r="ITH81" s="539"/>
      <c r="ITI81" s="539"/>
      <c r="ITJ81" s="539"/>
      <c r="ITK81" s="539"/>
      <c r="ITL81" s="539"/>
      <c r="ITM81" s="539"/>
      <c r="ITN81" s="539"/>
      <c r="ITO81" s="539"/>
      <c r="ITP81" s="539"/>
      <c r="ITQ81" s="539"/>
      <c r="ITR81" s="539"/>
      <c r="ITS81" s="539"/>
      <c r="ITT81" s="539"/>
      <c r="ITU81" s="539"/>
      <c r="ITV81" s="539"/>
      <c r="ITW81" s="539"/>
      <c r="ITX81" s="539"/>
      <c r="ITY81" s="539"/>
      <c r="ITZ81" s="539"/>
      <c r="IUA81" s="539"/>
      <c r="IUB81" s="539"/>
      <c r="IUC81" s="539"/>
      <c r="IUD81" s="539"/>
      <c r="IUE81" s="539"/>
      <c r="IUF81" s="539"/>
      <c r="IUG81" s="539"/>
      <c r="IUH81" s="539"/>
      <c r="IUI81" s="539"/>
      <c r="IUJ81" s="539"/>
      <c r="IUK81" s="539"/>
      <c r="IUL81" s="539"/>
      <c r="IUM81" s="539"/>
      <c r="IUN81" s="539"/>
      <c r="IUO81" s="539"/>
      <c r="IUP81" s="539"/>
      <c r="IUQ81" s="539"/>
      <c r="IUR81" s="539"/>
      <c r="IUS81" s="539"/>
      <c r="IUT81" s="539"/>
      <c r="IUU81" s="539"/>
      <c r="IUV81" s="539"/>
      <c r="IUW81" s="539"/>
      <c r="IUX81" s="539"/>
      <c r="IUY81" s="539"/>
      <c r="IUZ81" s="539"/>
      <c r="IVA81" s="539"/>
      <c r="IVB81" s="539"/>
      <c r="IVC81" s="539"/>
      <c r="IVD81" s="539"/>
      <c r="IVE81" s="539"/>
      <c r="IVF81" s="539"/>
      <c r="IVG81" s="539"/>
      <c r="IVH81" s="539"/>
      <c r="IVI81" s="539"/>
      <c r="IVJ81" s="539"/>
      <c r="IVK81" s="539"/>
      <c r="IVL81" s="539"/>
      <c r="IVM81" s="539"/>
      <c r="IVN81" s="539"/>
      <c r="IVO81" s="539"/>
      <c r="IVP81" s="539"/>
      <c r="IVQ81" s="539"/>
      <c r="IVR81" s="539"/>
      <c r="IVS81" s="539"/>
      <c r="IVT81" s="539"/>
      <c r="IVU81" s="539"/>
      <c r="IVV81" s="539"/>
      <c r="IVW81" s="539"/>
      <c r="IVX81" s="539"/>
      <c r="IVY81" s="539"/>
      <c r="IVZ81" s="539"/>
      <c r="IWA81" s="539"/>
      <c r="IWB81" s="539"/>
      <c r="IWC81" s="539"/>
      <c r="IWD81" s="539"/>
      <c r="IWE81" s="539"/>
      <c r="IWF81" s="539"/>
      <c r="IWG81" s="539"/>
      <c r="IWH81" s="539"/>
      <c r="IWI81" s="539"/>
      <c r="IWJ81" s="539"/>
      <c r="IWK81" s="539"/>
      <c r="IWL81" s="539"/>
      <c r="IWM81" s="539"/>
      <c r="IWN81" s="539"/>
      <c r="IWO81" s="539"/>
      <c r="IWP81" s="539"/>
      <c r="IWQ81" s="539"/>
      <c r="IWR81" s="539"/>
      <c r="IWS81" s="539"/>
      <c r="IWT81" s="539"/>
      <c r="IWU81" s="539"/>
      <c r="IWV81" s="539"/>
      <c r="IWW81" s="539"/>
      <c r="IWX81" s="539"/>
      <c r="IWY81" s="539"/>
      <c r="IWZ81" s="539"/>
      <c r="IXA81" s="539"/>
      <c r="IXB81" s="539"/>
      <c r="IXC81" s="539"/>
      <c r="IXD81" s="539"/>
      <c r="IXE81" s="539"/>
      <c r="IXF81" s="539"/>
      <c r="IXG81" s="539"/>
      <c r="IXH81" s="539"/>
      <c r="IXI81" s="539"/>
      <c r="IXJ81" s="539"/>
      <c r="IXK81" s="539"/>
      <c r="IXL81" s="539"/>
      <c r="IXM81" s="539"/>
      <c r="IXN81" s="539"/>
      <c r="IXO81" s="539"/>
      <c r="IXP81" s="539"/>
      <c r="IXQ81" s="539"/>
      <c r="IXR81" s="539"/>
      <c r="IXS81" s="539"/>
      <c r="IXT81" s="539"/>
      <c r="IXU81" s="539"/>
      <c r="IXV81" s="539"/>
      <c r="IXW81" s="539"/>
      <c r="IXX81" s="539"/>
      <c r="IXY81" s="539"/>
      <c r="IXZ81" s="539"/>
      <c r="IYA81" s="539"/>
      <c r="IYB81" s="539"/>
      <c r="IYC81" s="539"/>
      <c r="IYD81" s="539"/>
      <c r="IYE81" s="539"/>
      <c r="IYF81" s="539"/>
      <c r="IYG81" s="539"/>
      <c r="IYH81" s="539"/>
      <c r="IYI81" s="539"/>
      <c r="IYJ81" s="539"/>
      <c r="IYK81" s="539"/>
      <c r="IYL81" s="539"/>
      <c r="IYM81" s="539"/>
      <c r="IYN81" s="539"/>
      <c r="IYO81" s="539"/>
      <c r="IYP81" s="539"/>
      <c r="IYQ81" s="539"/>
      <c r="IYR81" s="539"/>
      <c r="IYS81" s="539"/>
      <c r="IYT81" s="539"/>
      <c r="IYU81" s="539"/>
      <c r="IYV81" s="539"/>
      <c r="IYW81" s="539"/>
      <c r="IYX81" s="539"/>
      <c r="IYY81" s="539"/>
      <c r="IYZ81" s="539"/>
      <c r="IZA81" s="539"/>
      <c r="IZB81" s="539"/>
      <c r="IZC81" s="539"/>
      <c r="IZD81" s="539"/>
      <c r="IZE81" s="539"/>
      <c r="IZF81" s="539"/>
      <c r="IZG81" s="539"/>
      <c r="IZH81" s="539"/>
      <c r="IZI81" s="539"/>
      <c r="IZJ81" s="539"/>
      <c r="IZK81" s="539"/>
      <c r="IZL81" s="539"/>
      <c r="IZM81" s="539"/>
      <c r="IZN81" s="539"/>
      <c r="IZO81" s="539"/>
      <c r="IZP81" s="539"/>
      <c r="IZQ81" s="539"/>
      <c r="IZR81" s="539"/>
      <c r="IZS81" s="539"/>
      <c r="IZT81" s="539"/>
      <c r="IZU81" s="539"/>
      <c r="IZV81" s="539"/>
      <c r="IZW81" s="539"/>
      <c r="IZX81" s="539"/>
      <c r="IZY81" s="539"/>
      <c r="IZZ81" s="539"/>
      <c r="JAA81" s="539"/>
      <c r="JAB81" s="539"/>
      <c r="JAC81" s="539"/>
      <c r="JAD81" s="539"/>
      <c r="JAE81" s="539"/>
      <c r="JAF81" s="539"/>
      <c r="JAG81" s="539"/>
      <c r="JAH81" s="539"/>
      <c r="JAI81" s="539"/>
      <c r="JAJ81" s="539"/>
      <c r="JAK81" s="539"/>
      <c r="JAL81" s="539"/>
      <c r="JAM81" s="539"/>
      <c r="JAN81" s="539"/>
      <c r="JAO81" s="539"/>
      <c r="JAP81" s="539"/>
      <c r="JAQ81" s="539"/>
      <c r="JAR81" s="539"/>
      <c r="JAS81" s="539"/>
      <c r="JAT81" s="539"/>
      <c r="JAU81" s="539"/>
      <c r="JAV81" s="539"/>
      <c r="JAW81" s="539"/>
      <c r="JAX81" s="539"/>
      <c r="JAY81" s="539"/>
      <c r="JAZ81" s="539"/>
      <c r="JBA81" s="539"/>
      <c r="JBB81" s="539"/>
      <c r="JBC81" s="539"/>
      <c r="JBD81" s="539"/>
      <c r="JBE81" s="539"/>
      <c r="JBF81" s="539"/>
      <c r="JBG81" s="539"/>
      <c r="JBH81" s="539"/>
      <c r="JBI81" s="539"/>
      <c r="JBJ81" s="539"/>
      <c r="JBK81" s="539"/>
      <c r="JBL81" s="539"/>
      <c r="JBM81" s="539"/>
      <c r="JBN81" s="539"/>
      <c r="JBO81" s="539"/>
      <c r="JBP81" s="539"/>
      <c r="JBQ81" s="539"/>
      <c r="JBR81" s="539"/>
      <c r="JBS81" s="539"/>
      <c r="JBT81" s="539"/>
      <c r="JBU81" s="539"/>
      <c r="JBV81" s="539"/>
      <c r="JBW81" s="539"/>
      <c r="JBX81" s="539"/>
      <c r="JBY81" s="539"/>
      <c r="JBZ81" s="539"/>
      <c r="JCA81" s="539"/>
      <c r="JCB81" s="539"/>
      <c r="JCC81" s="539"/>
      <c r="JCD81" s="539"/>
      <c r="JCE81" s="539"/>
      <c r="JCF81" s="539"/>
      <c r="JCG81" s="539"/>
      <c r="JCH81" s="539"/>
      <c r="JCI81" s="539"/>
      <c r="JCJ81" s="539"/>
      <c r="JCK81" s="539"/>
      <c r="JCL81" s="539"/>
      <c r="JCM81" s="539"/>
      <c r="JCN81" s="539"/>
      <c r="JCO81" s="539"/>
      <c r="JCP81" s="539"/>
      <c r="JCQ81" s="539"/>
      <c r="JCR81" s="539"/>
      <c r="JCS81" s="539"/>
      <c r="JCT81" s="539"/>
      <c r="JCU81" s="539"/>
      <c r="JCV81" s="539"/>
      <c r="JCW81" s="539"/>
      <c r="JCX81" s="539"/>
      <c r="JCY81" s="539"/>
      <c r="JCZ81" s="539"/>
      <c r="JDA81" s="539"/>
      <c r="JDB81" s="539"/>
      <c r="JDC81" s="539"/>
      <c r="JDD81" s="539"/>
      <c r="JDE81" s="539"/>
      <c r="JDF81" s="539"/>
      <c r="JDG81" s="539"/>
      <c r="JDH81" s="539"/>
      <c r="JDI81" s="539"/>
      <c r="JDJ81" s="539"/>
      <c r="JDK81" s="539"/>
      <c r="JDL81" s="539"/>
      <c r="JDM81" s="539"/>
      <c r="JDN81" s="539"/>
      <c r="JDO81" s="539"/>
      <c r="JDP81" s="539"/>
      <c r="JDQ81" s="539"/>
      <c r="JDR81" s="539"/>
      <c r="JDS81" s="539"/>
      <c r="JDT81" s="539"/>
      <c r="JDU81" s="539"/>
      <c r="JDV81" s="539"/>
      <c r="JDW81" s="539"/>
      <c r="JDX81" s="539"/>
      <c r="JDY81" s="539"/>
      <c r="JDZ81" s="539"/>
      <c r="JEA81" s="539"/>
      <c r="JEB81" s="539"/>
      <c r="JEC81" s="539"/>
      <c r="JED81" s="539"/>
      <c r="JEE81" s="539"/>
      <c r="JEF81" s="539"/>
      <c r="JEG81" s="539"/>
      <c r="JEH81" s="539"/>
      <c r="JEI81" s="539"/>
      <c r="JEJ81" s="539"/>
      <c r="JEK81" s="539"/>
      <c r="JEL81" s="539"/>
      <c r="JEM81" s="539"/>
      <c r="JEN81" s="539"/>
      <c r="JEO81" s="539"/>
      <c r="JEP81" s="539"/>
      <c r="JEQ81" s="539"/>
      <c r="JER81" s="539"/>
      <c r="JES81" s="539"/>
      <c r="JET81" s="539"/>
      <c r="JEU81" s="539"/>
      <c r="JEV81" s="539"/>
      <c r="JEW81" s="539"/>
      <c r="JEX81" s="539"/>
      <c r="JEY81" s="539"/>
      <c r="JEZ81" s="539"/>
      <c r="JFA81" s="539"/>
      <c r="JFB81" s="539"/>
      <c r="JFC81" s="539"/>
      <c r="JFD81" s="539"/>
      <c r="JFE81" s="539"/>
      <c r="JFF81" s="539"/>
      <c r="JFG81" s="539"/>
      <c r="JFH81" s="539"/>
      <c r="JFI81" s="539"/>
      <c r="JFJ81" s="539"/>
      <c r="JFK81" s="539"/>
      <c r="JFL81" s="539"/>
      <c r="JFM81" s="539"/>
      <c r="JFN81" s="539"/>
      <c r="JFO81" s="539"/>
      <c r="JFP81" s="539"/>
      <c r="JFQ81" s="539"/>
      <c r="JFR81" s="539"/>
      <c r="JFS81" s="539"/>
      <c r="JFT81" s="539"/>
      <c r="JFU81" s="539"/>
      <c r="JFV81" s="539"/>
      <c r="JFW81" s="539"/>
      <c r="JFX81" s="539"/>
      <c r="JFY81" s="539"/>
      <c r="JFZ81" s="539"/>
      <c r="JGA81" s="539"/>
      <c r="JGB81" s="539"/>
      <c r="JGC81" s="539"/>
      <c r="JGD81" s="539"/>
      <c r="JGE81" s="539"/>
      <c r="JGF81" s="539"/>
      <c r="JGG81" s="539"/>
      <c r="JGH81" s="539"/>
      <c r="JGI81" s="539"/>
      <c r="JGJ81" s="539"/>
      <c r="JGK81" s="539"/>
      <c r="JGL81" s="539"/>
      <c r="JGM81" s="539"/>
      <c r="JGN81" s="539"/>
      <c r="JGO81" s="539"/>
      <c r="JGP81" s="539"/>
      <c r="JGQ81" s="539"/>
      <c r="JGR81" s="539"/>
      <c r="JGS81" s="539"/>
      <c r="JGT81" s="539"/>
      <c r="JGU81" s="539"/>
      <c r="JGV81" s="539"/>
      <c r="JGW81" s="539"/>
      <c r="JGX81" s="539"/>
      <c r="JGY81" s="539"/>
      <c r="JGZ81" s="539"/>
      <c r="JHA81" s="539"/>
      <c r="JHB81" s="539"/>
      <c r="JHC81" s="539"/>
      <c r="JHD81" s="539"/>
      <c r="JHE81" s="539"/>
      <c r="JHF81" s="539"/>
      <c r="JHG81" s="539"/>
      <c r="JHH81" s="539"/>
      <c r="JHI81" s="539"/>
      <c r="JHJ81" s="539"/>
      <c r="JHK81" s="539"/>
      <c r="JHL81" s="539"/>
      <c r="JHM81" s="539"/>
      <c r="JHN81" s="539"/>
      <c r="JHO81" s="539"/>
      <c r="JHP81" s="539"/>
      <c r="JHQ81" s="539"/>
      <c r="JHR81" s="539"/>
      <c r="JHS81" s="539"/>
      <c r="JHT81" s="539"/>
      <c r="JHU81" s="539"/>
      <c r="JHV81" s="539"/>
      <c r="JHW81" s="539"/>
      <c r="JHX81" s="539"/>
      <c r="JHY81" s="539"/>
      <c r="JHZ81" s="539"/>
      <c r="JIA81" s="539"/>
      <c r="JIB81" s="539"/>
      <c r="JIC81" s="539"/>
      <c r="JID81" s="539"/>
      <c r="JIE81" s="539"/>
      <c r="JIF81" s="539"/>
      <c r="JIG81" s="539"/>
      <c r="JIH81" s="539"/>
      <c r="JII81" s="539"/>
      <c r="JIJ81" s="539"/>
      <c r="JIK81" s="539"/>
      <c r="JIL81" s="539"/>
      <c r="JIM81" s="539"/>
      <c r="JIN81" s="539"/>
      <c r="JIO81" s="539"/>
      <c r="JIP81" s="539"/>
      <c r="JIQ81" s="539"/>
      <c r="JIR81" s="539"/>
      <c r="JIS81" s="539"/>
      <c r="JIT81" s="539"/>
      <c r="JIU81" s="539"/>
      <c r="JIV81" s="539"/>
      <c r="JIW81" s="539"/>
      <c r="JIX81" s="539"/>
      <c r="JIY81" s="539"/>
      <c r="JIZ81" s="539"/>
      <c r="JJA81" s="539"/>
      <c r="JJB81" s="539"/>
      <c r="JJC81" s="539"/>
      <c r="JJD81" s="539"/>
      <c r="JJE81" s="539"/>
      <c r="JJF81" s="539"/>
      <c r="JJG81" s="539"/>
      <c r="JJH81" s="539"/>
      <c r="JJI81" s="539"/>
      <c r="JJJ81" s="539"/>
      <c r="JJK81" s="539"/>
      <c r="JJL81" s="539"/>
      <c r="JJM81" s="539"/>
      <c r="JJN81" s="539"/>
      <c r="JJO81" s="539"/>
      <c r="JJP81" s="539"/>
      <c r="JJQ81" s="539"/>
      <c r="JJR81" s="539"/>
      <c r="JJS81" s="539"/>
      <c r="JJT81" s="539"/>
      <c r="JJU81" s="539"/>
      <c r="JJV81" s="539"/>
      <c r="JJW81" s="539"/>
      <c r="JJX81" s="539"/>
      <c r="JJY81" s="539"/>
      <c r="JJZ81" s="539"/>
      <c r="JKA81" s="539"/>
      <c r="JKB81" s="539"/>
      <c r="JKC81" s="539"/>
      <c r="JKD81" s="539"/>
      <c r="JKE81" s="539"/>
      <c r="JKF81" s="539"/>
      <c r="JKG81" s="539"/>
      <c r="JKH81" s="539"/>
      <c r="JKI81" s="539"/>
      <c r="JKJ81" s="539"/>
      <c r="JKK81" s="539"/>
      <c r="JKL81" s="539"/>
      <c r="JKM81" s="539"/>
      <c r="JKN81" s="539"/>
      <c r="JKO81" s="539"/>
      <c r="JKP81" s="539"/>
      <c r="JKQ81" s="539"/>
      <c r="JKR81" s="539"/>
      <c r="JKS81" s="539"/>
      <c r="JKT81" s="539"/>
      <c r="JKU81" s="539"/>
      <c r="JKV81" s="539"/>
      <c r="JKW81" s="539"/>
      <c r="JKX81" s="539"/>
      <c r="JKY81" s="539"/>
      <c r="JKZ81" s="539"/>
      <c r="JLA81" s="539"/>
      <c r="JLB81" s="539"/>
      <c r="JLC81" s="539"/>
      <c r="JLD81" s="539"/>
      <c r="JLE81" s="539"/>
      <c r="JLF81" s="539"/>
      <c r="JLG81" s="539"/>
      <c r="JLH81" s="539"/>
      <c r="JLI81" s="539"/>
      <c r="JLJ81" s="539"/>
      <c r="JLK81" s="539"/>
      <c r="JLL81" s="539"/>
      <c r="JLM81" s="539"/>
      <c r="JLN81" s="539"/>
      <c r="JLO81" s="539"/>
      <c r="JLP81" s="539"/>
      <c r="JLQ81" s="539"/>
      <c r="JLR81" s="539"/>
      <c r="JLS81" s="539"/>
      <c r="JLT81" s="539"/>
      <c r="JLU81" s="539"/>
      <c r="JLV81" s="539"/>
      <c r="JLW81" s="539"/>
      <c r="JLX81" s="539"/>
      <c r="JLY81" s="539"/>
      <c r="JLZ81" s="539"/>
      <c r="JMA81" s="539"/>
      <c r="JMB81" s="539"/>
      <c r="JMC81" s="539"/>
      <c r="JMD81" s="539"/>
      <c r="JME81" s="539"/>
      <c r="JMF81" s="539"/>
      <c r="JMG81" s="539"/>
      <c r="JMH81" s="539"/>
      <c r="JMI81" s="539"/>
      <c r="JMJ81" s="539"/>
      <c r="JMK81" s="539"/>
      <c r="JML81" s="539"/>
      <c r="JMM81" s="539"/>
      <c r="JMN81" s="539"/>
      <c r="JMO81" s="539"/>
      <c r="JMP81" s="539"/>
      <c r="JMQ81" s="539"/>
      <c r="JMR81" s="539"/>
      <c r="JMS81" s="539"/>
      <c r="JMT81" s="539"/>
      <c r="JMU81" s="539"/>
      <c r="JMV81" s="539"/>
      <c r="JMW81" s="539"/>
      <c r="JMX81" s="539"/>
      <c r="JMY81" s="539"/>
      <c r="JMZ81" s="539"/>
      <c r="JNA81" s="539"/>
      <c r="JNB81" s="539"/>
      <c r="JNC81" s="539"/>
      <c r="JND81" s="539"/>
      <c r="JNE81" s="539"/>
      <c r="JNF81" s="539"/>
      <c r="JNG81" s="539"/>
      <c r="JNH81" s="539"/>
      <c r="JNI81" s="539"/>
      <c r="JNJ81" s="539"/>
      <c r="JNK81" s="539"/>
      <c r="JNL81" s="539"/>
      <c r="JNM81" s="539"/>
      <c r="JNN81" s="539"/>
      <c r="JNO81" s="539"/>
      <c r="JNP81" s="539"/>
      <c r="JNQ81" s="539"/>
      <c r="JNR81" s="539"/>
      <c r="JNS81" s="539"/>
      <c r="JNT81" s="539"/>
      <c r="JNU81" s="539"/>
      <c r="JNV81" s="539"/>
      <c r="JNW81" s="539"/>
      <c r="JNX81" s="539"/>
      <c r="JNY81" s="539"/>
      <c r="JNZ81" s="539"/>
      <c r="JOA81" s="539"/>
      <c r="JOB81" s="539"/>
      <c r="JOC81" s="539"/>
      <c r="JOD81" s="539"/>
      <c r="JOE81" s="539"/>
      <c r="JOF81" s="539"/>
      <c r="JOG81" s="539"/>
      <c r="JOH81" s="539"/>
      <c r="JOI81" s="539"/>
      <c r="JOJ81" s="539"/>
      <c r="JOK81" s="539"/>
      <c r="JOL81" s="539"/>
      <c r="JOM81" s="539"/>
      <c r="JON81" s="539"/>
      <c r="JOO81" s="539"/>
      <c r="JOP81" s="539"/>
      <c r="JOQ81" s="539"/>
      <c r="JOR81" s="539"/>
      <c r="JOS81" s="539"/>
      <c r="JOT81" s="539"/>
      <c r="JOU81" s="539"/>
      <c r="JOV81" s="539"/>
      <c r="JOW81" s="539"/>
      <c r="JOX81" s="539"/>
      <c r="JOY81" s="539"/>
      <c r="JOZ81" s="539"/>
      <c r="JPA81" s="539"/>
      <c r="JPB81" s="539"/>
      <c r="JPC81" s="539"/>
      <c r="JPD81" s="539"/>
      <c r="JPE81" s="539"/>
      <c r="JPF81" s="539"/>
      <c r="JPG81" s="539"/>
      <c r="JPH81" s="539"/>
      <c r="JPI81" s="539"/>
      <c r="JPJ81" s="539"/>
      <c r="JPK81" s="539"/>
      <c r="JPL81" s="539"/>
      <c r="JPM81" s="539"/>
      <c r="JPN81" s="539"/>
      <c r="JPO81" s="539"/>
      <c r="JPP81" s="539"/>
      <c r="JPQ81" s="539"/>
      <c r="JPR81" s="539"/>
      <c r="JPS81" s="539"/>
      <c r="JPT81" s="539"/>
      <c r="JPU81" s="539"/>
      <c r="JPV81" s="539"/>
      <c r="JPW81" s="539"/>
      <c r="JPX81" s="539"/>
      <c r="JPY81" s="539"/>
      <c r="JPZ81" s="539"/>
      <c r="JQA81" s="539"/>
      <c r="JQB81" s="539"/>
      <c r="JQC81" s="539"/>
      <c r="JQD81" s="539"/>
      <c r="JQE81" s="539"/>
      <c r="JQF81" s="539"/>
      <c r="JQG81" s="539"/>
      <c r="JQH81" s="539"/>
      <c r="JQI81" s="539"/>
      <c r="JQJ81" s="539"/>
      <c r="JQK81" s="539"/>
      <c r="JQL81" s="539"/>
      <c r="JQM81" s="539"/>
      <c r="JQN81" s="539"/>
      <c r="JQO81" s="539"/>
      <c r="JQP81" s="539"/>
      <c r="JQQ81" s="539"/>
      <c r="JQR81" s="539"/>
      <c r="JQS81" s="539"/>
      <c r="JQT81" s="539"/>
      <c r="JQU81" s="539"/>
      <c r="JQV81" s="539"/>
      <c r="JQW81" s="539"/>
      <c r="JQX81" s="539"/>
      <c r="JQY81" s="539"/>
      <c r="JQZ81" s="539"/>
      <c r="JRA81" s="539"/>
      <c r="JRB81" s="539"/>
      <c r="JRC81" s="539"/>
      <c r="JRD81" s="539"/>
      <c r="JRE81" s="539"/>
      <c r="JRF81" s="539"/>
      <c r="JRG81" s="539"/>
      <c r="JRH81" s="539"/>
      <c r="JRI81" s="539"/>
      <c r="JRJ81" s="539"/>
      <c r="JRK81" s="539"/>
      <c r="JRL81" s="539"/>
      <c r="JRM81" s="539"/>
      <c r="JRN81" s="539"/>
      <c r="JRO81" s="539"/>
      <c r="JRP81" s="539"/>
      <c r="JRQ81" s="539"/>
      <c r="JRR81" s="539"/>
      <c r="JRS81" s="539"/>
      <c r="JRT81" s="539"/>
      <c r="JRU81" s="539"/>
      <c r="JRV81" s="539"/>
      <c r="JRW81" s="539"/>
      <c r="JRX81" s="539"/>
      <c r="JRY81" s="539"/>
      <c r="JRZ81" s="539"/>
      <c r="JSA81" s="539"/>
      <c r="JSB81" s="539"/>
      <c r="JSC81" s="539"/>
      <c r="JSD81" s="539"/>
      <c r="JSE81" s="539"/>
      <c r="JSF81" s="539"/>
      <c r="JSG81" s="539"/>
      <c r="JSH81" s="539"/>
      <c r="JSI81" s="539"/>
      <c r="JSJ81" s="539"/>
      <c r="JSK81" s="539"/>
      <c r="JSL81" s="539"/>
      <c r="JSM81" s="539"/>
      <c r="JSN81" s="539"/>
      <c r="JSO81" s="539"/>
      <c r="JSP81" s="539"/>
      <c r="JSQ81" s="539"/>
      <c r="JSR81" s="539"/>
      <c r="JSS81" s="539"/>
      <c r="JST81" s="539"/>
      <c r="JSU81" s="539"/>
      <c r="JSV81" s="539"/>
      <c r="JSW81" s="539"/>
      <c r="JSX81" s="539"/>
      <c r="JSY81" s="539"/>
      <c r="JSZ81" s="539"/>
      <c r="JTA81" s="539"/>
      <c r="JTB81" s="539"/>
      <c r="JTC81" s="539"/>
      <c r="JTD81" s="539"/>
      <c r="JTE81" s="539"/>
      <c r="JTF81" s="539"/>
      <c r="JTG81" s="539"/>
      <c r="JTH81" s="539"/>
      <c r="JTI81" s="539"/>
      <c r="JTJ81" s="539"/>
      <c r="JTK81" s="539"/>
      <c r="JTL81" s="539"/>
      <c r="JTM81" s="539"/>
      <c r="JTN81" s="539"/>
      <c r="JTO81" s="539"/>
      <c r="JTP81" s="539"/>
      <c r="JTQ81" s="539"/>
      <c r="JTR81" s="539"/>
      <c r="JTS81" s="539"/>
      <c r="JTT81" s="539"/>
      <c r="JTU81" s="539"/>
      <c r="JTV81" s="539"/>
      <c r="JTW81" s="539"/>
      <c r="JTX81" s="539"/>
      <c r="JTY81" s="539"/>
      <c r="JTZ81" s="539"/>
      <c r="JUA81" s="539"/>
      <c r="JUB81" s="539"/>
      <c r="JUC81" s="539"/>
      <c r="JUD81" s="539"/>
      <c r="JUE81" s="539"/>
      <c r="JUF81" s="539"/>
      <c r="JUG81" s="539"/>
      <c r="JUH81" s="539"/>
      <c r="JUI81" s="539"/>
      <c r="JUJ81" s="539"/>
      <c r="JUK81" s="539"/>
      <c r="JUL81" s="539"/>
      <c r="JUM81" s="539"/>
      <c r="JUN81" s="539"/>
      <c r="JUO81" s="539"/>
      <c r="JUP81" s="539"/>
      <c r="JUQ81" s="539"/>
      <c r="JUR81" s="539"/>
      <c r="JUS81" s="539"/>
      <c r="JUT81" s="539"/>
      <c r="JUU81" s="539"/>
      <c r="JUV81" s="539"/>
      <c r="JUW81" s="539"/>
      <c r="JUX81" s="539"/>
      <c r="JUY81" s="539"/>
      <c r="JUZ81" s="539"/>
      <c r="JVA81" s="539"/>
      <c r="JVB81" s="539"/>
      <c r="JVC81" s="539"/>
      <c r="JVD81" s="539"/>
      <c r="JVE81" s="539"/>
      <c r="JVF81" s="539"/>
      <c r="JVG81" s="539"/>
      <c r="JVH81" s="539"/>
      <c r="JVI81" s="539"/>
      <c r="JVJ81" s="539"/>
      <c r="JVK81" s="539"/>
      <c r="JVL81" s="539"/>
      <c r="JVM81" s="539"/>
      <c r="JVN81" s="539"/>
      <c r="JVO81" s="539"/>
      <c r="JVP81" s="539"/>
      <c r="JVQ81" s="539"/>
      <c r="JVR81" s="539"/>
      <c r="JVS81" s="539"/>
      <c r="JVT81" s="539"/>
      <c r="JVU81" s="539"/>
      <c r="JVV81" s="539"/>
      <c r="JVW81" s="539"/>
      <c r="JVX81" s="539"/>
      <c r="JVY81" s="539"/>
      <c r="JVZ81" s="539"/>
      <c r="JWA81" s="539"/>
      <c r="JWB81" s="539"/>
      <c r="JWC81" s="539"/>
      <c r="JWD81" s="539"/>
      <c r="JWE81" s="539"/>
      <c r="JWF81" s="539"/>
      <c r="JWG81" s="539"/>
      <c r="JWH81" s="539"/>
      <c r="JWI81" s="539"/>
      <c r="JWJ81" s="539"/>
      <c r="JWK81" s="539"/>
      <c r="JWL81" s="539"/>
      <c r="JWM81" s="539"/>
      <c r="JWN81" s="539"/>
      <c r="JWO81" s="539"/>
      <c r="JWP81" s="539"/>
      <c r="JWQ81" s="539"/>
      <c r="JWR81" s="539"/>
      <c r="JWS81" s="539"/>
      <c r="JWT81" s="539"/>
      <c r="JWU81" s="539"/>
      <c r="JWV81" s="539"/>
      <c r="JWW81" s="539"/>
      <c r="JWX81" s="539"/>
      <c r="JWY81" s="539"/>
      <c r="JWZ81" s="539"/>
      <c r="JXA81" s="539"/>
      <c r="JXB81" s="539"/>
      <c r="JXC81" s="539"/>
      <c r="JXD81" s="539"/>
      <c r="JXE81" s="539"/>
      <c r="JXF81" s="539"/>
      <c r="JXG81" s="539"/>
      <c r="JXH81" s="539"/>
      <c r="JXI81" s="539"/>
      <c r="JXJ81" s="539"/>
      <c r="JXK81" s="539"/>
      <c r="JXL81" s="539"/>
      <c r="JXM81" s="539"/>
      <c r="JXN81" s="539"/>
      <c r="JXO81" s="539"/>
      <c r="JXP81" s="539"/>
      <c r="JXQ81" s="539"/>
      <c r="JXR81" s="539"/>
      <c r="JXS81" s="539"/>
      <c r="JXT81" s="539"/>
      <c r="JXU81" s="539"/>
      <c r="JXV81" s="539"/>
      <c r="JXW81" s="539"/>
      <c r="JXX81" s="539"/>
      <c r="JXY81" s="539"/>
      <c r="JXZ81" s="539"/>
      <c r="JYA81" s="539"/>
      <c r="JYB81" s="539"/>
      <c r="JYC81" s="539"/>
      <c r="JYD81" s="539"/>
      <c r="JYE81" s="539"/>
      <c r="JYF81" s="539"/>
      <c r="JYG81" s="539"/>
      <c r="JYH81" s="539"/>
      <c r="JYI81" s="539"/>
      <c r="JYJ81" s="539"/>
      <c r="JYK81" s="539"/>
      <c r="JYL81" s="539"/>
      <c r="JYM81" s="539"/>
      <c r="JYN81" s="539"/>
      <c r="JYO81" s="539"/>
      <c r="JYP81" s="539"/>
      <c r="JYQ81" s="539"/>
      <c r="JYR81" s="539"/>
      <c r="JYS81" s="539"/>
      <c r="JYT81" s="539"/>
      <c r="JYU81" s="539"/>
      <c r="JYV81" s="539"/>
      <c r="JYW81" s="539"/>
      <c r="JYX81" s="539"/>
      <c r="JYY81" s="539"/>
      <c r="JYZ81" s="539"/>
      <c r="JZA81" s="539"/>
      <c r="JZB81" s="539"/>
      <c r="JZC81" s="539"/>
      <c r="JZD81" s="539"/>
      <c r="JZE81" s="539"/>
      <c r="JZF81" s="539"/>
      <c r="JZG81" s="539"/>
      <c r="JZH81" s="539"/>
      <c r="JZI81" s="539"/>
      <c r="JZJ81" s="539"/>
      <c r="JZK81" s="539"/>
      <c r="JZL81" s="539"/>
      <c r="JZM81" s="539"/>
      <c r="JZN81" s="539"/>
      <c r="JZO81" s="539"/>
      <c r="JZP81" s="539"/>
      <c r="JZQ81" s="539"/>
      <c r="JZR81" s="539"/>
      <c r="JZS81" s="539"/>
      <c r="JZT81" s="539"/>
      <c r="JZU81" s="539"/>
      <c r="JZV81" s="539"/>
      <c r="JZW81" s="539"/>
      <c r="JZX81" s="539"/>
      <c r="JZY81" s="539"/>
      <c r="JZZ81" s="539"/>
      <c r="KAA81" s="539"/>
      <c r="KAB81" s="539"/>
      <c r="KAC81" s="539"/>
      <c r="KAD81" s="539"/>
      <c r="KAE81" s="539"/>
      <c r="KAF81" s="539"/>
      <c r="KAG81" s="539"/>
      <c r="KAH81" s="539"/>
      <c r="KAI81" s="539"/>
      <c r="KAJ81" s="539"/>
      <c r="KAK81" s="539"/>
      <c r="KAL81" s="539"/>
      <c r="KAM81" s="539"/>
      <c r="KAN81" s="539"/>
      <c r="KAO81" s="539"/>
      <c r="KAP81" s="539"/>
      <c r="KAQ81" s="539"/>
      <c r="KAR81" s="539"/>
      <c r="KAS81" s="539"/>
      <c r="KAT81" s="539"/>
      <c r="KAU81" s="539"/>
      <c r="KAV81" s="539"/>
      <c r="KAW81" s="539"/>
      <c r="KAX81" s="539"/>
      <c r="KAY81" s="539"/>
      <c r="KAZ81" s="539"/>
      <c r="KBA81" s="539"/>
      <c r="KBB81" s="539"/>
      <c r="KBC81" s="539"/>
      <c r="KBD81" s="539"/>
      <c r="KBE81" s="539"/>
      <c r="KBF81" s="539"/>
      <c r="KBG81" s="539"/>
      <c r="KBH81" s="539"/>
      <c r="KBI81" s="539"/>
      <c r="KBJ81" s="539"/>
      <c r="KBK81" s="539"/>
      <c r="KBL81" s="539"/>
      <c r="KBM81" s="539"/>
      <c r="KBN81" s="539"/>
      <c r="KBO81" s="539"/>
      <c r="KBP81" s="539"/>
      <c r="KBQ81" s="539"/>
      <c r="KBR81" s="539"/>
      <c r="KBS81" s="539"/>
      <c r="KBT81" s="539"/>
      <c r="KBU81" s="539"/>
      <c r="KBV81" s="539"/>
      <c r="KBW81" s="539"/>
      <c r="KBX81" s="539"/>
      <c r="KBY81" s="539"/>
      <c r="KBZ81" s="539"/>
      <c r="KCA81" s="539"/>
      <c r="KCB81" s="539"/>
      <c r="KCC81" s="539"/>
      <c r="KCD81" s="539"/>
      <c r="KCE81" s="539"/>
      <c r="KCF81" s="539"/>
      <c r="KCG81" s="539"/>
      <c r="KCH81" s="539"/>
      <c r="KCI81" s="539"/>
      <c r="KCJ81" s="539"/>
      <c r="KCK81" s="539"/>
      <c r="KCL81" s="539"/>
      <c r="KCM81" s="539"/>
      <c r="KCN81" s="539"/>
      <c r="KCO81" s="539"/>
      <c r="KCP81" s="539"/>
      <c r="KCQ81" s="539"/>
      <c r="KCR81" s="539"/>
      <c r="KCS81" s="539"/>
      <c r="KCT81" s="539"/>
      <c r="KCU81" s="539"/>
      <c r="KCV81" s="539"/>
      <c r="KCW81" s="539"/>
      <c r="KCX81" s="539"/>
      <c r="KCY81" s="539"/>
      <c r="KCZ81" s="539"/>
      <c r="KDA81" s="539"/>
      <c r="KDB81" s="539"/>
      <c r="KDC81" s="539"/>
      <c r="KDD81" s="539"/>
      <c r="KDE81" s="539"/>
      <c r="KDF81" s="539"/>
      <c r="KDG81" s="539"/>
      <c r="KDH81" s="539"/>
      <c r="KDI81" s="539"/>
      <c r="KDJ81" s="539"/>
      <c r="KDK81" s="539"/>
      <c r="KDL81" s="539"/>
      <c r="KDM81" s="539"/>
      <c r="KDN81" s="539"/>
      <c r="KDO81" s="539"/>
      <c r="KDP81" s="539"/>
      <c r="KDQ81" s="539"/>
      <c r="KDR81" s="539"/>
      <c r="KDS81" s="539"/>
      <c r="KDT81" s="539"/>
      <c r="KDU81" s="539"/>
      <c r="KDV81" s="539"/>
      <c r="KDW81" s="539"/>
      <c r="KDX81" s="539"/>
      <c r="KDY81" s="539"/>
      <c r="KDZ81" s="539"/>
      <c r="KEA81" s="539"/>
      <c r="KEB81" s="539"/>
      <c r="KEC81" s="539"/>
      <c r="KED81" s="539"/>
      <c r="KEE81" s="539"/>
      <c r="KEF81" s="539"/>
      <c r="KEG81" s="539"/>
      <c r="KEH81" s="539"/>
      <c r="KEI81" s="539"/>
      <c r="KEJ81" s="539"/>
      <c r="KEK81" s="539"/>
      <c r="KEL81" s="539"/>
      <c r="KEM81" s="539"/>
      <c r="KEN81" s="539"/>
      <c r="KEO81" s="539"/>
      <c r="KEP81" s="539"/>
      <c r="KEQ81" s="539"/>
      <c r="KER81" s="539"/>
      <c r="KES81" s="539"/>
      <c r="KET81" s="539"/>
      <c r="KEU81" s="539"/>
      <c r="KEV81" s="539"/>
      <c r="KEW81" s="539"/>
      <c r="KEX81" s="539"/>
      <c r="KEY81" s="539"/>
      <c r="KEZ81" s="539"/>
      <c r="KFA81" s="539"/>
      <c r="KFB81" s="539"/>
      <c r="KFC81" s="539"/>
      <c r="KFD81" s="539"/>
      <c r="KFE81" s="539"/>
      <c r="KFF81" s="539"/>
      <c r="KFG81" s="539"/>
      <c r="KFH81" s="539"/>
      <c r="KFI81" s="539"/>
      <c r="KFJ81" s="539"/>
      <c r="KFK81" s="539"/>
      <c r="KFL81" s="539"/>
      <c r="KFM81" s="539"/>
      <c r="KFN81" s="539"/>
      <c r="KFO81" s="539"/>
      <c r="KFP81" s="539"/>
      <c r="KFQ81" s="539"/>
      <c r="KFR81" s="539"/>
      <c r="KFS81" s="539"/>
      <c r="KFT81" s="539"/>
      <c r="KFU81" s="539"/>
      <c r="KFV81" s="539"/>
      <c r="KFW81" s="539"/>
      <c r="KFX81" s="539"/>
      <c r="KFY81" s="539"/>
      <c r="KFZ81" s="539"/>
      <c r="KGA81" s="539"/>
      <c r="KGB81" s="539"/>
      <c r="KGC81" s="539"/>
      <c r="KGD81" s="539"/>
      <c r="KGE81" s="539"/>
      <c r="KGF81" s="539"/>
      <c r="KGG81" s="539"/>
      <c r="KGH81" s="539"/>
      <c r="KGI81" s="539"/>
      <c r="KGJ81" s="539"/>
      <c r="KGK81" s="539"/>
      <c r="KGL81" s="539"/>
      <c r="KGM81" s="539"/>
      <c r="KGN81" s="539"/>
      <c r="KGO81" s="539"/>
      <c r="KGP81" s="539"/>
      <c r="KGQ81" s="539"/>
      <c r="KGR81" s="539"/>
      <c r="KGS81" s="539"/>
      <c r="KGT81" s="539"/>
      <c r="KGU81" s="539"/>
      <c r="KGV81" s="539"/>
      <c r="KGW81" s="539"/>
      <c r="KGX81" s="539"/>
      <c r="KGY81" s="539"/>
      <c r="KGZ81" s="539"/>
      <c r="KHA81" s="539"/>
      <c r="KHB81" s="539"/>
      <c r="KHC81" s="539"/>
      <c r="KHD81" s="539"/>
      <c r="KHE81" s="539"/>
      <c r="KHF81" s="539"/>
      <c r="KHG81" s="539"/>
      <c r="KHH81" s="539"/>
      <c r="KHI81" s="539"/>
      <c r="KHJ81" s="539"/>
      <c r="KHK81" s="539"/>
      <c r="KHL81" s="539"/>
      <c r="KHM81" s="539"/>
      <c r="KHN81" s="539"/>
      <c r="KHO81" s="539"/>
      <c r="KHP81" s="539"/>
      <c r="KHQ81" s="539"/>
      <c r="KHR81" s="539"/>
      <c r="KHS81" s="539"/>
      <c r="KHT81" s="539"/>
      <c r="KHU81" s="539"/>
      <c r="KHV81" s="539"/>
      <c r="KHW81" s="539"/>
      <c r="KHX81" s="539"/>
      <c r="KHY81" s="539"/>
      <c r="KHZ81" s="539"/>
      <c r="KIA81" s="539"/>
      <c r="KIB81" s="539"/>
      <c r="KIC81" s="539"/>
      <c r="KID81" s="539"/>
      <c r="KIE81" s="539"/>
      <c r="KIF81" s="539"/>
      <c r="KIG81" s="539"/>
      <c r="KIH81" s="539"/>
      <c r="KII81" s="539"/>
      <c r="KIJ81" s="539"/>
      <c r="KIK81" s="539"/>
      <c r="KIL81" s="539"/>
      <c r="KIM81" s="539"/>
      <c r="KIN81" s="539"/>
      <c r="KIO81" s="539"/>
      <c r="KIP81" s="539"/>
      <c r="KIQ81" s="539"/>
      <c r="KIR81" s="539"/>
      <c r="KIS81" s="539"/>
      <c r="KIT81" s="539"/>
      <c r="KIU81" s="539"/>
      <c r="KIV81" s="539"/>
      <c r="KIW81" s="539"/>
      <c r="KIX81" s="539"/>
      <c r="KIY81" s="539"/>
      <c r="KIZ81" s="539"/>
      <c r="KJA81" s="539"/>
      <c r="KJB81" s="539"/>
      <c r="KJC81" s="539"/>
      <c r="KJD81" s="539"/>
      <c r="KJE81" s="539"/>
      <c r="KJF81" s="539"/>
      <c r="KJG81" s="539"/>
      <c r="KJH81" s="539"/>
      <c r="KJI81" s="539"/>
      <c r="KJJ81" s="539"/>
      <c r="KJK81" s="539"/>
      <c r="KJL81" s="539"/>
      <c r="KJM81" s="539"/>
      <c r="KJN81" s="539"/>
      <c r="KJO81" s="539"/>
      <c r="KJP81" s="539"/>
      <c r="KJQ81" s="539"/>
      <c r="KJR81" s="539"/>
      <c r="KJS81" s="539"/>
      <c r="KJT81" s="539"/>
      <c r="KJU81" s="539"/>
      <c r="KJV81" s="539"/>
      <c r="KJW81" s="539"/>
      <c r="KJX81" s="539"/>
      <c r="KJY81" s="539"/>
      <c r="KJZ81" s="539"/>
      <c r="KKA81" s="539"/>
      <c r="KKB81" s="539"/>
      <c r="KKC81" s="539"/>
      <c r="KKD81" s="539"/>
      <c r="KKE81" s="539"/>
      <c r="KKF81" s="539"/>
      <c r="KKG81" s="539"/>
      <c r="KKH81" s="539"/>
      <c r="KKI81" s="539"/>
      <c r="KKJ81" s="539"/>
      <c r="KKK81" s="539"/>
      <c r="KKL81" s="539"/>
      <c r="KKM81" s="539"/>
      <c r="KKN81" s="539"/>
      <c r="KKO81" s="539"/>
      <c r="KKP81" s="539"/>
      <c r="KKQ81" s="539"/>
      <c r="KKR81" s="539"/>
      <c r="KKS81" s="539"/>
      <c r="KKT81" s="539"/>
      <c r="KKU81" s="539"/>
      <c r="KKV81" s="539"/>
      <c r="KKW81" s="539"/>
      <c r="KKX81" s="539"/>
      <c r="KKY81" s="539"/>
      <c r="KKZ81" s="539"/>
      <c r="KLA81" s="539"/>
      <c r="KLB81" s="539"/>
      <c r="KLC81" s="539"/>
      <c r="KLD81" s="539"/>
      <c r="KLE81" s="539"/>
      <c r="KLF81" s="539"/>
      <c r="KLG81" s="539"/>
      <c r="KLH81" s="539"/>
      <c r="KLI81" s="539"/>
      <c r="KLJ81" s="539"/>
      <c r="KLK81" s="539"/>
      <c r="KLL81" s="539"/>
      <c r="KLM81" s="539"/>
      <c r="KLN81" s="539"/>
      <c r="KLO81" s="539"/>
      <c r="KLP81" s="539"/>
      <c r="KLQ81" s="539"/>
      <c r="KLR81" s="539"/>
      <c r="KLS81" s="539"/>
      <c r="KLT81" s="539"/>
      <c r="KLU81" s="539"/>
      <c r="KLV81" s="539"/>
      <c r="KLW81" s="539"/>
      <c r="KLX81" s="539"/>
      <c r="KLY81" s="539"/>
      <c r="KLZ81" s="539"/>
      <c r="KMA81" s="539"/>
      <c r="KMB81" s="539"/>
      <c r="KMC81" s="539"/>
      <c r="KMD81" s="539"/>
      <c r="KME81" s="539"/>
      <c r="KMF81" s="539"/>
      <c r="KMG81" s="539"/>
      <c r="KMH81" s="539"/>
      <c r="KMI81" s="539"/>
      <c r="KMJ81" s="539"/>
      <c r="KMK81" s="539"/>
      <c r="KML81" s="539"/>
      <c r="KMM81" s="539"/>
      <c r="KMN81" s="539"/>
      <c r="KMO81" s="539"/>
      <c r="KMP81" s="539"/>
      <c r="KMQ81" s="539"/>
      <c r="KMR81" s="539"/>
      <c r="KMS81" s="539"/>
      <c r="KMT81" s="539"/>
      <c r="KMU81" s="539"/>
      <c r="KMV81" s="539"/>
      <c r="KMW81" s="539"/>
      <c r="KMX81" s="539"/>
      <c r="KMY81" s="539"/>
      <c r="KMZ81" s="539"/>
      <c r="KNA81" s="539"/>
      <c r="KNB81" s="539"/>
      <c r="KNC81" s="539"/>
      <c r="KND81" s="539"/>
      <c r="KNE81" s="539"/>
      <c r="KNF81" s="539"/>
      <c r="KNG81" s="539"/>
      <c r="KNH81" s="539"/>
      <c r="KNI81" s="539"/>
      <c r="KNJ81" s="539"/>
      <c r="KNK81" s="539"/>
      <c r="KNL81" s="539"/>
      <c r="KNM81" s="539"/>
      <c r="KNN81" s="539"/>
      <c r="KNO81" s="539"/>
      <c r="KNP81" s="539"/>
      <c r="KNQ81" s="539"/>
      <c r="KNR81" s="539"/>
      <c r="KNS81" s="539"/>
      <c r="KNT81" s="539"/>
      <c r="KNU81" s="539"/>
      <c r="KNV81" s="539"/>
      <c r="KNW81" s="539"/>
      <c r="KNX81" s="539"/>
      <c r="KNY81" s="539"/>
      <c r="KNZ81" s="539"/>
      <c r="KOA81" s="539"/>
      <c r="KOB81" s="539"/>
      <c r="KOC81" s="539"/>
      <c r="KOD81" s="539"/>
      <c r="KOE81" s="539"/>
      <c r="KOF81" s="539"/>
      <c r="KOG81" s="539"/>
      <c r="KOH81" s="539"/>
      <c r="KOI81" s="539"/>
      <c r="KOJ81" s="539"/>
      <c r="KOK81" s="539"/>
      <c r="KOL81" s="539"/>
      <c r="KOM81" s="539"/>
      <c r="KON81" s="539"/>
      <c r="KOO81" s="539"/>
      <c r="KOP81" s="539"/>
      <c r="KOQ81" s="539"/>
      <c r="KOR81" s="539"/>
      <c r="KOS81" s="539"/>
      <c r="KOT81" s="539"/>
      <c r="KOU81" s="539"/>
      <c r="KOV81" s="539"/>
      <c r="KOW81" s="539"/>
      <c r="KOX81" s="539"/>
      <c r="KOY81" s="539"/>
      <c r="KOZ81" s="539"/>
      <c r="KPA81" s="539"/>
      <c r="KPB81" s="539"/>
      <c r="KPC81" s="539"/>
      <c r="KPD81" s="539"/>
      <c r="KPE81" s="539"/>
      <c r="KPF81" s="539"/>
      <c r="KPG81" s="539"/>
      <c r="KPH81" s="539"/>
      <c r="KPI81" s="539"/>
      <c r="KPJ81" s="539"/>
      <c r="KPK81" s="539"/>
      <c r="KPL81" s="539"/>
      <c r="KPM81" s="539"/>
      <c r="KPN81" s="539"/>
      <c r="KPO81" s="539"/>
      <c r="KPP81" s="539"/>
      <c r="KPQ81" s="539"/>
      <c r="KPR81" s="539"/>
      <c r="KPS81" s="539"/>
      <c r="KPT81" s="539"/>
      <c r="KPU81" s="539"/>
      <c r="KPV81" s="539"/>
      <c r="KPW81" s="539"/>
      <c r="KPX81" s="539"/>
      <c r="KPY81" s="539"/>
      <c r="KPZ81" s="539"/>
      <c r="KQA81" s="539"/>
      <c r="KQB81" s="539"/>
      <c r="KQC81" s="539"/>
      <c r="KQD81" s="539"/>
      <c r="KQE81" s="539"/>
      <c r="KQF81" s="539"/>
      <c r="KQG81" s="539"/>
      <c r="KQH81" s="539"/>
      <c r="KQI81" s="539"/>
      <c r="KQJ81" s="539"/>
      <c r="KQK81" s="539"/>
      <c r="KQL81" s="539"/>
      <c r="KQM81" s="539"/>
      <c r="KQN81" s="539"/>
      <c r="KQO81" s="539"/>
      <c r="KQP81" s="539"/>
      <c r="KQQ81" s="539"/>
      <c r="KQR81" s="539"/>
      <c r="KQS81" s="539"/>
      <c r="KQT81" s="539"/>
      <c r="KQU81" s="539"/>
      <c r="KQV81" s="539"/>
      <c r="KQW81" s="539"/>
      <c r="KQX81" s="539"/>
      <c r="KQY81" s="539"/>
      <c r="KQZ81" s="539"/>
      <c r="KRA81" s="539"/>
      <c r="KRB81" s="539"/>
      <c r="KRC81" s="539"/>
      <c r="KRD81" s="539"/>
      <c r="KRE81" s="539"/>
      <c r="KRF81" s="539"/>
      <c r="KRG81" s="539"/>
      <c r="KRH81" s="539"/>
      <c r="KRI81" s="539"/>
      <c r="KRJ81" s="539"/>
      <c r="KRK81" s="539"/>
      <c r="KRL81" s="539"/>
      <c r="KRM81" s="539"/>
      <c r="KRN81" s="539"/>
      <c r="KRO81" s="539"/>
      <c r="KRP81" s="539"/>
      <c r="KRQ81" s="539"/>
      <c r="KRR81" s="539"/>
      <c r="KRS81" s="539"/>
      <c r="KRT81" s="539"/>
      <c r="KRU81" s="539"/>
      <c r="KRV81" s="539"/>
      <c r="KRW81" s="539"/>
      <c r="KRX81" s="539"/>
      <c r="KRY81" s="539"/>
      <c r="KRZ81" s="539"/>
      <c r="KSA81" s="539"/>
      <c r="KSB81" s="539"/>
      <c r="KSC81" s="539"/>
      <c r="KSD81" s="539"/>
      <c r="KSE81" s="539"/>
      <c r="KSF81" s="539"/>
      <c r="KSG81" s="539"/>
      <c r="KSH81" s="539"/>
      <c r="KSI81" s="539"/>
      <c r="KSJ81" s="539"/>
      <c r="KSK81" s="539"/>
      <c r="KSL81" s="539"/>
      <c r="KSM81" s="539"/>
      <c r="KSN81" s="539"/>
      <c r="KSO81" s="539"/>
      <c r="KSP81" s="539"/>
      <c r="KSQ81" s="539"/>
      <c r="KSR81" s="539"/>
      <c r="KSS81" s="539"/>
      <c r="KST81" s="539"/>
      <c r="KSU81" s="539"/>
      <c r="KSV81" s="539"/>
      <c r="KSW81" s="539"/>
      <c r="KSX81" s="539"/>
      <c r="KSY81" s="539"/>
      <c r="KSZ81" s="539"/>
      <c r="KTA81" s="539"/>
      <c r="KTB81" s="539"/>
      <c r="KTC81" s="539"/>
      <c r="KTD81" s="539"/>
      <c r="KTE81" s="539"/>
      <c r="KTF81" s="539"/>
      <c r="KTG81" s="539"/>
      <c r="KTH81" s="539"/>
      <c r="KTI81" s="539"/>
      <c r="KTJ81" s="539"/>
      <c r="KTK81" s="539"/>
      <c r="KTL81" s="539"/>
      <c r="KTM81" s="539"/>
      <c r="KTN81" s="539"/>
      <c r="KTO81" s="539"/>
      <c r="KTP81" s="539"/>
      <c r="KTQ81" s="539"/>
      <c r="KTR81" s="539"/>
      <c r="KTS81" s="539"/>
      <c r="KTT81" s="539"/>
      <c r="KTU81" s="539"/>
      <c r="KTV81" s="539"/>
      <c r="KTW81" s="539"/>
      <c r="KTX81" s="539"/>
      <c r="KTY81" s="539"/>
      <c r="KTZ81" s="539"/>
      <c r="KUA81" s="539"/>
      <c r="KUB81" s="539"/>
      <c r="KUC81" s="539"/>
      <c r="KUD81" s="539"/>
      <c r="KUE81" s="539"/>
      <c r="KUF81" s="539"/>
      <c r="KUG81" s="539"/>
      <c r="KUH81" s="539"/>
      <c r="KUI81" s="539"/>
      <c r="KUJ81" s="539"/>
      <c r="KUK81" s="539"/>
      <c r="KUL81" s="539"/>
      <c r="KUM81" s="539"/>
      <c r="KUN81" s="539"/>
      <c r="KUO81" s="539"/>
      <c r="KUP81" s="539"/>
      <c r="KUQ81" s="539"/>
      <c r="KUR81" s="539"/>
      <c r="KUS81" s="539"/>
      <c r="KUT81" s="539"/>
      <c r="KUU81" s="539"/>
      <c r="KUV81" s="539"/>
      <c r="KUW81" s="539"/>
      <c r="KUX81" s="539"/>
      <c r="KUY81" s="539"/>
      <c r="KUZ81" s="539"/>
      <c r="KVA81" s="539"/>
      <c r="KVB81" s="539"/>
      <c r="KVC81" s="539"/>
      <c r="KVD81" s="539"/>
      <c r="KVE81" s="539"/>
      <c r="KVF81" s="539"/>
      <c r="KVG81" s="539"/>
      <c r="KVH81" s="539"/>
      <c r="KVI81" s="539"/>
      <c r="KVJ81" s="539"/>
      <c r="KVK81" s="539"/>
      <c r="KVL81" s="539"/>
      <c r="KVM81" s="539"/>
      <c r="KVN81" s="539"/>
      <c r="KVO81" s="539"/>
      <c r="KVP81" s="539"/>
      <c r="KVQ81" s="539"/>
      <c r="KVR81" s="539"/>
      <c r="KVS81" s="539"/>
      <c r="KVT81" s="539"/>
      <c r="KVU81" s="539"/>
      <c r="KVV81" s="539"/>
      <c r="KVW81" s="539"/>
      <c r="KVX81" s="539"/>
      <c r="KVY81" s="539"/>
      <c r="KVZ81" s="539"/>
      <c r="KWA81" s="539"/>
      <c r="KWB81" s="539"/>
      <c r="KWC81" s="539"/>
      <c r="KWD81" s="539"/>
      <c r="KWE81" s="539"/>
      <c r="KWF81" s="539"/>
      <c r="KWG81" s="539"/>
      <c r="KWH81" s="539"/>
      <c r="KWI81" s="539"/>
      <c r="KWJ81" s="539"/>
      <c r="KWK81" s="539"/>
      <c r="KWL81" s="539"/>
      <c r="KWM81" s="539"/>
      <c r="KWN81" s="539"/>
      <c r="KWO81" s="539"/>
      <c r="KWP81" s="539"/>
      <c r="KWQ81" s="539"/>
      <c r="KWR81" s="539"/>
      <c r="KWS81" s="539"/>
      <c r="KWT81" s="539"/>
      <c r="KWU81" s="539"/>
      <c r="KWV81" s="539"/>
      <c r="KWW81" s="539"/>
      <c r="KWX81" s="539"/>
      <c r="KWY81" s="539"/>
      <c r="KWZ81" s="539"/>
      <c r="KXA81" s="539"/>
      <c r="KXB81" s="539"/>
      <c r="KXC81" s="539"/>
      <c r="KXD81" s="539"/>
      <c r="KXE81" s="539"/>
      <c r="KXF81" s="539"/>
      <c r="KXG81" s="539"/>
      <c r="KXH81" s="539"/>
      <c r="KXI81" s="539"/>
      <c r="KXJ81" s="539"/>
      <c r="KXK81" s="539"/>
      <c r="KXL81" s="539"/>
      <c r="KXM81" s="539"/>
      <c r="KXN81" s="539"/>
      <c r="KXO81" s="539"/>
      <c r="KXP81" s="539"/>
      <c r="KXQ81" s="539"/>
      <c r="KXR81" s="539"/>
      <c r="KXS81" s="539"/>
      <c r="KXT81" s="539"/>
      <c r="KXU81" s="539"/>
      <c r="KXV81" s="539"/>
      <c r="KXW81" s="539"/>
      <c r="KXX81" s="539"/>
      <c r="KXY81" s="539"/>
      <c r="KXZ81" s="539"/>
      <c r="KYA81" s="539"/>
      <c r="KYB81" s="539"/>
      <c r="KYC81" s="539"/>
      <c r="KYD81" s="539"/>
      <c r="KYE81" s="539"/>
      <c r="KYF81" s="539"/>
      <c r="KYG81" s="539"/>
      <c r="KYH81" s="539"/>
      <c r="KYI81" s="539"/>
      <c r="KYJ81" s="539"/>
      <c r="KYK81" s="539"/>
      <c r="KYL81" s="539"/>
      <c r="KYM81" s="539"/>
      <c r="KYN81" s="539"/>
      <c r="KYO81" s="539"/>
      <c r="KYP81" s="539"/>
      <c r="KYQ81" s="539"/>
      <c r="KYR81" s="539"/>
      <c r="KYS81" s="539"/>
      <c r="KYT81" s="539"/>
      <c r="KYU81" s="539"/>
      <c r="KYV81" s="539"/>
      <c r="KYW81" s="539"/>
      <c r="KYX81" s="539"/>
      <c r="KYY81" s="539"/>
      <c r="KYZ81" s="539"/>
      <c r="KZA81" s="539"/>
      <c r="KZB81" s="539"/>
      <c r="KZC81" s="539"/>
      <c r="KZD81" s="539"/>
      <c r="KZE81" s="539"/>
      <c r="KZF81" s="539"/>
      <c r="KZG81" s="539"/>
      <c r="KZH81" s="539"/>
      <c r="KZI81" s="539"/>
      <c r="KZJ81" s="539"/>
      <c r="KZK81" s="539"/>
      <c r="KZL81" s="539"/>
      <c r="KZM81" s="539"/>
      <c r="KZN81" s="539"/>
      <c r="KZO81" s="539"/>
      <c r="KZP81" s="539"/>
      <c r="KZQ81" s="539"/>
      <c r="KZR81" s="539"/>
      <c r="KZS81" s="539"/>
      <c r="KZT81" s="539"/>
      <c r="KZU81" s="539"/>
      <c r="KZV81" s="539"/>
      <c r="KZW81" s="539"/>
      <c r="KZX81" s="539"/>
      <c r="KZY81" s="539"/>
      <c r="KZZ81" s="539"/>
      <c r="LAA81" s="539"/>
      <c r="LAB81" s="539"/>
      <c r="LAC81" s="539"/>
      <c r="LAD81" s="539"/>
      <c r="LAE81" s="539"/>
      <c r="LAF81" s="539"/>
      <c r="LAG81" s="539"/>
      <c r="LAH81" s="539"/>
      <c r="LAI81" s="539"/>
      <c r="LAJ81" s="539"/>
      <c r="LAK81" s="539"/>
      <c r="LAL81" s="539"/>
      <c r="LAM81" s="539"/>
      <c r="LAN81" s="539"/>
      <c r="LAO81" s="539"/>
      <c r="LAP81" s="539"/>
      <c r="LAQ81" s="539"/>
      <c r="LAR81" s="539"/>
      <c r="LAS81" s="539"/>
      <c r="LAT81" s="539"/>
      <c r="LAU81" s="539"/>
      <c r="LAV81" s="539"/>
      <c r="LAW81" s="539"/>
      <c r="LAX81" s="539"/>
      <c r="LAY81" s="539"/>
      <c r="LAZ81" s="539"/>
      <c r="LBA81" s="539"/>
      <c r="LBB81" s="539"/>
      <c r="LBC81" s="539"/>
      <c r="LBD81" s="539"/>
      <c r="LBE81" s="539"/>
      <c r="LBF81" s="539"/>
      <c r="LBG81" s="539"/>
      <c r="LBH81" s="539"/>
      <c r="LBI81" s="539"/>
      <c r="LBJ81" s="539"/>
      <c r="LBK81" s="539"/>
      <c r="LBL81" s="539"/>
      <c r="LBM81" s="539"/>
      <c r="LBN81" s="539"/>
      <c r="LBO81" s="539"/>
      <c r="LBP81" s="539"/>
      <c r="LBQ81" s="539"/>
      <c r="LBR81" s="539"/>
      <c r="LBS81" s="539"/>
      <c r="LBT81" s="539"/>
      <c r="LBU81" s="539"/>
      <c r="LBV81" s="539"/>
      <c r="LBW81" s="539"/>
      <c r="LBX81" s="539"/>
      <c r="LBY81" s="539"/>
      <c r="LBZ81" s="539"/>
      <c r="LCA81" s="539"/>
      <c r="LCB81" s="539"/>
      <c r="LCC81" s="539"/>
      <c r="LCD81" s="539"/>
      <c r="LCE81" s="539"/>
      <c r="LCF81" s="539"/>
      <c r="LCG81" s="539"/>
      <c r="LCH81" s="539"/>
      <c r="LCI81" s="539"/>
      <c r="LCJ81" s="539"/>
      <c r="LCK81" s="539"/>
      <c r="LCL81" s="539"/>
      <c r="LCM81" s="539"/>
      <c r="LCN81" s="539"/>
      <c r="LCO81" s="539"/>
      <c r="LCP81" s="539"/>
      <c r="LCQ81" s="539"/>
      <c r="LCR81" s="539"/>
      <c r="LCS81" s="539"/>
      <c r="LCT81" s="539"/>
      <c r="LCU81" s="539"/>
      <c r="LCV81" s="539"/>
      <c r="LCW81" s="539"/>
      <c r="LCX81" s="539"/>
      <c r="LCY81" s="539"/>
      <c r="LCZ81" s="539"/>
      <c r="LDA81" s="539"/>
      <c r="LDB81" s="539"/>
      <c r="LDC81" s="539"/>
      <c r="LDD81" s="539"/>
      <c r="LDE81" s="539"/>
      <c r="LDF81" s="539"/>
      <c r="LDG81" s="539"/>
      <c r="LDH81" s="539"/>
      <c r="LDI81" s="539"/>
      <c r="LDJ81" s="539"/>
      <c r="LDK81" s="539"/>
      <c r="LDL81" s="539"/>
      <c r="LDM81" s="539"/>
      <c r="LDN81" s="539"/>
      <c r="LDO81" s="539"/>
      <c r="LDP81" s="539"/>
      <c r="LDQ81" s="539"/>
      <c r="LDR81" s="539"/>
      <c r="LDS81" s="539"/>
      <c r="LDT81" s="539"/>
      <c r="LDU81" s="539"/>
      <c r="LDV81" s="539"/>
      <c r="LDW81" s="539"/>
      <c r="LDX81" s="539"/>
      <c r="LDY81" s="539"/>
      <c r="LDZ81" s="539"/>
      <c r="LEA81" s="539"/>
      <c r="LEB81" s="539"/>
      <c r="LEC81" s="539"/>
      <c r="LED81" s="539"/>
      <c r="LEE81" s="539"/>
      <c r="LEF81" s="539"/>
      <c r="LEG81" s="539"/>
      <c r="LEH81" s="539"/>
      <c r="LEI81" s="539"/>
      <c r="LEJ81" s="539"/>
      <c r="LEK81" s="539"/>
      <c r="LEL81" s="539"/>
      <c r="LEM81" s="539"/>
      <c r="LEN81" s="539"/>
      <c r="LEO81" s="539"/>
      <c r="LEP81" s="539"/>
      <c r="LEQ81" s="539"/>
      <c r="LER81" s="539"/>
      <c r="LES81" s="539"/>
      <c r="LET81" s="539"/>
      <c r="LEU81" s="539"/>
      <c r="LEV81" s="539"/>
      <c r="LEW81" s="539"/>
      <c r="LEX81" s="539"/>
      <c r="LEY81" s="539"/>
      <c r="LEZ81" s="539"/>
      <c r="LFA81" s="539"/>
      <c r="LFB81" s="539"/>
      <c r="LFC81" s="539"/>
      <c r="LFD81" s="539"/>
      <c r="LFE81" s="539"/>
      <c r="LFF81" s="539"/>
      <c r="LFG81" s="539"/>
      <c r="LFH81" s="539"/>
      <c r="LFI81" s="539"/>
      <c r="LFJ81" s="539"/>
      <c r="LFK81" s="539"/>
      <c r="LFL81" s="539"/>
      <c r="LFM81" s="539"/>
      <c r="LFN81" s="539"/>
      <c r="LFO81" s="539"/>
      <c r="LFP81" s="539"/>
      <c r="LFQ81" s="539"/>
      <c r="LFR81" s="539"/>
      <c r="LFS81" s="539"/>
      <c r="LFT81" s="539"/>
      <c r="LFU81" s="539"/>
      <c r="LFV81" s="539"/>
      <c r="LFW81" s="539"/>
      <c r="LFX81" s="539"/>
      <c r="LFY81" s="539"/>
      <c r="LFZ81" s="539"/>
      <c r="LGA81" s="539"/>
      <c r="LGB81" s="539"/>
      <c r="LGC81" s="539"/>
      <c r="LGD81" s="539"/>
      <c r="LGE81" s="539"/>
      <c r="LGF81" s="539"/>
      <c r="LGG81" s="539"/>
      <c r="LGH81" s="539"/>
      <c r="LGI81" s="539"/>
      <c r="LGJ81" s="539"/>
      <c r="LGK81" s="539"/>
      <c r="LGL81" s="539"/>
      <c r="LGM81" s="539"/>
      <c r="LGN81" s="539"/>
      <c r="LGO81" s="539"/>
      <c r="LGP81" s="539"/>
      <c r="LGQ81" s="539"/>
      <c r="LGR81" s="539"/>
      <c r="LGS81" s="539"/>
      <c r="LGT81" s="539"/>
      <c r="LGU81" s="539"/>
      <c r="LGV81" s="539"/>
      <c r="LGW81" s="539"/>
      <c r="LGX81" s="539"/>
      <c r="LGY81" s="539"/>
      <c r="LGZ81" s="539"/>
      <c r="LHA81" s="539"/>
      <c r="LHB81" s="539"/>
      <c r="LHC81" s="539"/>
      <c r="LHD81" s="539"/>
      <c r="LHE81" s="539"/>
      <c r="LHF81" s="539"/>
      <c r="LHG81" s="539"/>
      <c r="LHH81" s="539"/>
      <c r="LHI81" s="539"/>
      <c r="LHJ81" s="539"/>
      <c r="LHK81" s="539"/>
      <c r="LHL81" s="539"/>
      <c r="LHM81" s="539"/>
      <c r="LHN81" s="539"/>
      <c r="LHO81" s="539"/>
      <c r="LHP81" s="539"/>
      <c r="LHQ81" s="539"/>
      <c r="LHR81" s="539"/>
      <c r="LHS81" s="539"/>
      <c r="LHT81" s="539"/>
      <c r="LHU81" s="539"/>
      <c r="LHV81" s="539"/>
      <c r="LHW81" s="539"/>
      <c r="LHX81" s="539"/>
      <c r="LHY81" s="539"/>
      <c r="LHZ81" s="539"/>
      <c r="LIA81" s="539"/>
      <c r="LIB81" s="539"/>
      <c r="LIC81" s="539"/>
      <c r="LID81" s="539"/>
      <c r="LIE81" s="539"/>
      <c r="LIF81" s="539"/>
      <c r="LIG81" s="539"/>
      <c r="LIH81" s="539"/>
      <c r="LII81" s="539"/>
      <c r="LIJ81" s="539"/>
      <c r="LIK81" s="539"/>
      <c r="LIL81" s="539"/>
      <c r="LIM81" s="539"/>
      <c r="LIN81" s="539"/>
      <c r="LIO81" s="539"/>
      <c r="LIP81" s="539"/>
      <c r="LIQ81" s="539"/>
      <c r="LIR81" s="539"/>
      <c r="LIS81" s="539"/>
      <c r="LIT81" s="539"/>
      <c r="LIU81" s="539"/>
      <c r="LIV81" s="539"/>
      <c r="LIW81" s="539"/>
      <c r="LIX81" s="539"/>
      <c r="LIY81" s="539"/>
      <c r="LIZ81" s="539"/>
      <c r="LJA81" s="539"/>
      <c r="LJB81" s="539"/>
      <c r="LJC81" s="539"/>
      <c r="LJD81" s="539"/>
      <c r="LJE81" s="539"/>
      <c r="LJF81" s="539"/>
      <c r="LJG81" s="539"/>
      <c r="LJH81" s="539"/>
      <c r="LJI81" s="539"/>
      <c r="LJJ81" s="539"/>
      <c r="LJK81" s="539"/>
      <c r="LJL81" s="539"/>
      <c r="LJM81" s="539"/>
      <c r="LJN81" s="539"/>
      <c r="LJO81" s="539"/>
      <c r="LJP81" s="539"/>
      <c r="LJQ81" s="539"/>
      <c r="LJR81" s="539"/>
      <c r="LJS81" s="539"/>
      <c r="LJT81" s="539"/>
      <c r="LJU81" s="539"/>
      <c r="LJV81" s="539"/>
      <c r="LJW81" s="539"/>
      <c r="LJX81" s="539"/>
      <c r="LJY81" s="539"/>
      <c r="LJZ81" s="539"/>
      <c r="LKA81" s="539"/>
      <c r="LKB81" s="539"/>
      <c r="LKC81" s="539"/>
      <c r="LKD81" s="539"/>
      <c r="LKE81" s="539"/>
      <c r="LKF81" s="539"/>
      <c r="LKG81" s="539"/>
      <c r="LKH81" s="539"/>
      <c r="LKI81" s="539"/>
      <c r="LKJ81" s="539"/>
      <c r="LKK81" s="539"/>
      <c r="LKL81" s="539"/>
      <c r="LKM81" s="539"/>
      <c r="LKN81" s="539"/>
      <c r="LKO81" s="539"/>
      <c r="LKP81" s="539"/>
      <c r="LKQ81" s="539"/>
      <c r="LKR81" s="539"/>
      <c r="LKS81" s="539"/>
      <c r="LKT81" s="539"/>
      <c r="LKU81" s="539"/>
      <c r="LKV81" s="539"/>
      <c r="LKW81" s="539"/>
      <c r="LKX81" s="539"/>
      <c r="LKY81" s="539"/>
      <c r="LKZ81" s="539"/>
      <c r="LLA81" s="539"/>
      <c r="LLB81" s="539"/>
      <c r="LLC81" s="539"/>
      <c r="LLD81" s="539"/>
      <c r="LLE81" s="539"/>
      <c r="LLF81" s="539"/>
      <c r="LLG81" s="539"/>
      <c r="LLH81" s="539"/>
      <c r="LLI81" s="539"/>
      <c r="LLJ81" s="539"/>
      <c r="LLK81" s="539"/>
      <c r="LLL81" s="539"/>
      <c r="LLM81" s="539"/>
      <c r="LLN81" s="539"/>
      <c r="LLO81" s="539"/>
      <c r="LLP81" s="539"/>
      <c r="LLQ81" s="539"/>
      <c r="LLR81" s="539"/>
      <c r="LLS81" s="539"/>
      <c r="LLT81" s="539"/>
      <c r="LLU81" s="539"/>
      <c r="LLV81" s="539"/>
      <c r="LLW81" s="539"/>
      <c r="LLX81" s="539"/>
      <c r="LLY81" s="539"/>
      <c r="LLZ81" s="539"/>
      <c r="LMA81" s="539"/>
      <c r="LMB81" s="539"/>
      <c r="LMC81" s="539"/>
      <c r="LMD81" s="539"/>
      <c r="LME81" s="539"/>
      <c r="LMF81" s="539"/>
      <c r="LMG81" s="539"/>
      <c r="LMH81" s="539"/>
      <c r="LMI81" s="539"/>
      <c r="LMJ81" s="539"/>
      <c r="LMK81" s="539"/>
      <c r="LML81" s="539"/>
      <c r="LMM81" s="539"/>
      <c r="LMN81" s="539"/>
      <c r="LMO81" s="539"/>
      <c r="LMP81" s="539"/>
      <c r="LMQ81" s="539"/>
      <c r="LMR81" s="539"/>
      <c r="LMS81" s="539"/>
      <c r="LMT81" s="539"/>
      <c r="LMU81" s="539"/>
      <c r="LMV81" s="539"/>
      <c r="LMW81" s="539"/>
      <c r="LMX81" s="539"/>
      <c r="LMY81" s="539"/>
      <c r="LMZ81" s="539"/>
      <c r="LNA81" s="539"/>
      <c r="LNB81" s="539"/>
      <c r="LNC81" s="539"/>
      <c r="LND81" s="539"/>
      <c r="LNE81" s="539"/>
      <c r="LNF81" s="539"/>
      <c r="LNG81" s="539"/>
      <c r="LNH81" s="539"/>
      <c r="LNI81" s="539"/>
      <c r="LNJ81" s="539"/>
      <c r="LNK81" s="539"/>
      <c r="LNL81" s="539"/>
      <c r="LNM81" s="539"/>
      <c r="LNN81" s="539"/>
      <c r="LNO81" s="539"/>
      <c r="LNP81" s="539"/>
      <c r="LNQ81" s="539"/>
      <c r="LNR81" s="539"/>
      <c r="LNS81" s="539"/>
      <c r="LNT81" s="539"/>
      <c r="LNU81" s="539"/>
      <c r="LNV81" s="539"/>
      <c r="LNW81" s="539"/>
      <c r="LNX81" s="539"/>
      <c r="LNY81" s="539"/>
      <c r="LNZ81" s="539"/>
      <c r="LOA81" s="539"/>
      <c r="LOB81" s="539"/>
      <c r="LOC81" s="539"/>
      <c r="LOD81" s="539"/>
      <c r="LOE81" s="539"/>
      <c r="LOF81" s="539"/>
      <c r="LOG81" s="539"/>
      <c r="LOH81" s="539"/>
      <c r="LOI81" s="539"/>
      <c r="LOJ81" s="539"/>
      <c r="LOK81" s="539"/>
      <c r="LOL81" s="539"/>
      <c r="LOM81" s="539"/>
      <c r="LON81" s="539"/>
      <c r="LOO81" s="539"/>
      <c r="LOP81" s="539"/>
      <c r="LOQ81" s="539"/>
      <c r="LOR81" s="539"/>
      <c r="LOS81" s="539"/>
      <c r="LOT81" s="539"/>
      <c r="LOU81" s="539"/>
      <c r="LOV81" s="539"/>
      <c r="LOW81" s="539"/>
      <c r="LOX81" s="539"/>
      <c r="LOY81" s="539"/>
      <c r="LOZ81" s="539"/>
      <c r="LPA81" s="539"/>
      <c r="LPB81" s="539"/>
      <c r="LPC81" s="539"/>
      <c r="LPD81" s="539"/>
      <c r="LPE81" s="539"/>
      <c r="LPF81" s="539"/>
      <c r="LPG81" s="539"/>
      <c r="LPH81" s="539"/>
      <c r="LPI81" s="539"/>
      <c r="LPJ81" s="539"/>
      <c r="LPK81" s="539"/>
      <c r="LPL81" s="539"/>
      <c r="LPM81" s="539"/>
      <c r="LPN81" s="539"/>
      <c r="LPO81" s="539"/>
      <c r="LPP81" s="539"/>
      <c r="LPQ81" s="539"/>
      <c r="LPR81" s="539"/>
      <c r="LPS81" s="539"/>
      <c r="LPT81" s="539"/>
      <c r="LPU81" s="539"/>
      <c r="LPV81" s="539"/>
      <c r="LPW81" s="539"/>
      <c r="LPX81" s="539"/>
      <c r="LPY81" s="539"/>
      <c r="LPZ81" s="539"/>
      <c r="LQA81" s="539"/>
      <c r="LQB81" s="539"/>
      <c r="LQC81" s="539"/>
      <c r="LQD81" s="539"/>
      <c r="LQE81" s="539"/>
      <c r="LQF81" s="539"/>
      <c r="LQG81" s="539"/>
      <c r="LQH81" s="539"/>
      <c r="LQI81" s="539"/>
      <c r="LQJ81" s="539"/>
      <c r="LQK81" s="539"/>
      <c r="LQL81" s="539"/>
      <c r="LQM81" s="539"/>
      <c r="LQN81" s="539"/>
      <c r="LQO81" s="539"/>
      <c r="LQP81" s="539"/>
      <c r="LQQ81" s="539"/>
      <c r="LQR81" s="539"/>
      <c r="LQS81" s="539"/>
      <c r="LQT81" s="539"/>
      <c r="LQU81" s="539"/>
      <c r="LQV81" s="539"/>
      <c r="LQW81" s="539"/>
      <c r="LQX81" s="539"/>
      <c r="LQY81" s="539"/>
      <c r="LQZ81" s="539"/>
      <c r="LRA81" s="539"/>
      <c r="LRB81" s="539"/>
      <c r="LRC81" s="539"/>
      <c r="LRD81" s="539"/>
      <c r="LRE81" s="539"/>
      <c r="LRF81" s="539"/>
      <c r="LRG81" s="539"/>
      <c r="LRH81" s="539"/>
      <c r="LRI81" s="539"/>
      <c r="LRJ81" s="539"/>
      <c r="LRK81" s="539"/>
      <c r="LRL81" s="539"/>
      <c r="LRM81" s="539"/>
      <c r="LRN81" s="539"/>
      <c r="LRO81" s="539"/>
      <c r="LRP81" s="539"/>
      <c r="LRQ81" s="539"/>
      <c r="LRR81" s="539"/>
      <c r="LRS81" s="539"/>
      <c r="LRT81" s="539"/>
      <c r="LRU81" s="539"/>
      <c r="LRV81" s="539"/>
      <c r="LRW81" s="539"/>
      <c r="LRX81" s="539"/>
      <c r="LRY81" s="539"/>
      <c r="LRZ81" s="539"/>
      <c r="LSA81" s="539"/>
      <c r="LSB81" s="539"/>
      <c r="LSC81" s="539"/>
      <c r="LSD81" s="539"/>
      <c r="LSE81" s="539"/>
      <c r="LSF81" s="539"/>
      <c r="LSG81" s="539"/>
      <c r="LSH81" s="539"/>
      <c r="LSI81" s="539"/>
      <c r="LSJ81" s="539"/>
      <c r="LSK81" s="539"/>
      <c r="LSL81" s="539"/>
      <c r="LSM81" s="539"/>
      <c r="LSN81" s="539"/>
      <c r="LSO81" s="539"/>
      <c r="LSP81" s="539"/>
      <c r="LSQ81" s="539"/>
      <c r="LSR81" s="539"/>
      <c r="LSS81" s="539"/>
      <c r="LST81" s="539"/>
      <c r="LSU81" s="539"/>
      <c r="LSV81" s="539"/>
      <c r="LSW81" s="539"/>
      <c r="LSX81" s="539"/>
      <c r="LSY81" s="539"/>
      <c r="LSZ81" s="539"/>
      <c r="LTA81" s="539"/>
      <c r="LTB81" s="539"/>
      <c r="LTC81" s="539"/>
      <c r="LTD81" s="539"/>
      <c r="LTE81" s="539"/>
      <c r="LTF81" s="539"/>
      <c r="LTG81" s="539"/>
      <c r="LTH81" s="539"/>
      <c r="LTI81" s="539"/>
      <c r="LTJ81" s="539"/>
      <c r="LTK81" s="539"/>
      <c r="LTL81" s="539"/>
      <c r="LTM81" s="539"/>
      <c r="LTN81" s="539"/>
      <c r="LTO81" s="539"/>
      <c r="LTP81" s="539"/>
      <c r="LTQ81" s="539"/>
      <c r="LTR81" s="539"/>
      <c r="LTS81" s="539"/>
      <c r="LTT81" s="539"/>
      <c r="LTU81" s="539"/>
      <c r="LTV81" s="539"/>
      <c r="LTW81" s="539"/>
      <c r="LTX81" s="539"/>
      <c r="LTY81" s="539"/>
      <c r="LTZ81" s="539"/>
      <c r="LUA81" s="539"/>
      <c r="LUB81" s="539"/>
      <c r="LUC81" s="539"/>
      <c r="LUD81" s="539"/>
      <c r="LUE81" s="539"/>
      <c r="LUF81" s="539"/>
      <c r="LUG81" s="539"/>
      <c r="LUH81" s="539"/>
      <c r="LUI81" s="539"/>
      <c r="LUJ81" s="539"/>
      <c r="LUK81" s="539"/>
      <c r="LUL81" s="539"/>
      <c r="LUM81" s="539"/>
      <c r="LUN81" s="539"/>
      <c r="LUO81" s="539"/>
      <c r="LUP81" s="539"/>
      <c r="LUQ81" s="539"/>
      <c r="LUR81" s="539"/>
      <c r="LUS81" s="539"/>
      <c r="LUT81" s="539"/>
      <c r="LUU81" s="539"/>
      <c r="LUV81" s="539"/>
      <c r="LUW81" s="539"/>
      <c r="LUX81" s="539"/>
      <c r="LUY81" s="539"/>
      <c r="LUZ81" s="539"/>
      <c r="LVA81" s="539"/>
      <c r="LVB81" s="539"/>
      <c r="LVC81" s="539"/>
      <c r="LVD81" s="539"/>
      <c r="LVE81" s="539"/>
      <c r="LVF81" s="539"/>
      <c r="LVG81" s="539"/>
      <c r="LVH81" s="539"/>
      <c r="LVI81" s="539"/>
      <c r="LVJ81" s="539"/>
      <c r="LVK81" s="539"/>
      <c r="LVL81" s="539"/>
      <c r="LVM81" s="539"/>
      <c r="LVN81" s="539"/>
      <c r="LVO81" s="539"/>
      <c r="LVP81" s="539"/>
      <c r="LVQ81" s="539"/>
      <c r="LVR81" s="539"/>
      <c r="LVS81" s="539"/>
      <c r="LVT81" s="539"/>
      <c r="LVU81" s="539"/>
      <c r="LVV81" s="539"/>
      <c r="LVW81" s="539"/>
      <c r="LVX81" s="539"/>
      <c r="LVY81" s="539"/>
      <c r="LVZ81" s="539"/>
      <c r="LWA81" s="539"/>
      <c r="LWB81" s="539"/>
      <c r="LWC81" s="539"/>
      <c r="LWD81" s="539"/>
      <c r="LWE81" s="539"/>
      <c r="LWF81" s="539"/>
      <c r="LWG81" s="539"/>
      <c r="LWH81" s="539"/>
      <c r="LWI81" s="539"/>
      <c r="LWJ81" s="539"/>
      <c r="LWK81" s="539"/>
      <c r="LWL81" s="539"/>
      <c r="LWM81" s="539"/>
      <c r="LWN81" s="539"/>
      <c r="LWO81" s="539"/>
      <c r="LWP81" s="539"/>
      <c r="LWQ81" s="539"/>
      <c r="LWR81" s="539"/>
      <c r="LWS81" s="539"/>
      <c r="LWT81" s="539"/>
      <c r="LWU81" s="539"/>
      <c r="LWV81" s="539"/>
      <c r="LWW81" s="539"/>
      <c r="LWX81" s="539"/>
      <c r="LWY81" s="539"/>
      <c r="LWZ81" s="539"/>
      <c r="LXA81" s="539"/>
      <c r="LXB81" s="539"/>
      <c r="LXC81" s="539"/>
      <c r="LXD81" s="539"/>
      <c r="LXE81" s="539"/>
      <c r="LXF81" s="539"/>
      <c r="LXG81" s="539"/>
      <c r="LXH81" s="539"/>
      <c r="LXI81" s="539"/>
      <c r="LXJ81" s="539"/>
      <c r="LXK81" s="539"/>
      <c r="LXL81" s="539"/>
      <c r="LXM81" s="539"/>
      <c r="LXN81" s="539"/>
      <c r="LXO81" s="539"/>
      <c r="LXP81" s="539"/>
      <c r="LXQ81" s="539"/>
      <c r="LXR81" s="539"/>
      <c r="LXS81" s="539"/>
      <c r="LXT81" s="539"/>
      <c r="LXU81" s="539"/>
      <c r="LXV81" s="539"/>
      <c r="LXW81" s="539"/>
      <c r="LXX81" s="539"/>
      <c r="LXY81" s="539"/>
      <c r="LXZ81" s="539"/>
      <c r="LYA81" s="539"/>
      <c r="LYB81" s="539"/>
      <c r="LYC81" s="539"/>
      <c r="LYD81" s="539"/>
      <c r="LYE81" s="539"/>
      <c r="LYF81" s="539"/>
      <c r="LYG81" s="539"/>
      <c r="LYH81" s="539"/>
      <c r="LYI81" s="539"/>
      <c r="LYJ81" s="539"/>
      <c r="LYK81" s="539"/>
      <c r="LYL81" s="539"/>
      <c r="LYM81" s="539"/>
      <c r="LYN81" s="539"/>
      <c r="LYO81" s="539"/>
      <c r="LYP81" s="539"/>
      <c r="LYQ81" s="539"/>
      <c r="LYR81" s="539"/>
      <c r="LYS81" s="539"/>
      <c r="LYT81" s="539"/>
      <c r="LYU81" s="539"/>
      <c r="LYV81" s="539"/>
      <c r="LYW81" s="539"/>
      <c r="LYX81" s="539"/>
      <c r="LYY81" s="539"/>
      <c r="LYZ81" s="539"/>
      <c r="LZA81" s="539"/>
      <c r="LZB81" s="539"/>
      <c r="LZC81" s="539"/>
      <c r="LZD81" s="539"/>
      <c r="LZE81" s="539"/>
      <c r="LZF81" s="539"/>
      <c r="LZG81" s="539"/>
      <c r="LZH81" s="539"/>
      <c r="LZI81" s="539"/>
      <c r="LZJ81" s="539"/>
      <c r="LZK81" s="539"/>
      <c r="LZL81" s="539"/>
      <c r="LZM81" s="539"/>
      <c r="LZN81" s="539"/>
      <c r="LZO81" s="539"/>
      <c r="LZP81" s="539"/>
      <c r="LZQ81" s="539"/>
      <c r="LZR81" s="539"/>
      <c r="LZS81" s="539"/>
      <c r="LZT81" s="539"/>
      <c r="LZU81" s="539"/>
      <c r="LZV81" s="539"/>
      <c r="LZW81" s="539"/>
      <c r="LZX81" s="539"/>
      <c r="LZY81" s="539"/>
      <c r="LZZ81" s="539"/>
      <c r="MAA81" s="539"/>
      <c r="MAB81" s="539"/>
      <c r="MAC81" s="539"/>
      <c r="MAD81" s="539"/>
      <c r="MAE81" s="539"/>
      <c r="MAF81" s="539"/>
      <c r="MAG81" s="539"/>
      <c r="MAH81" s="539"/>
      <c r="MAI81" s="539"/>
      <c r="MAJ81" s="539"/>
      <c r="MAK81" s="539"/>
      <c r="MAL81" s="539"/>
      <c r="MAM81" s="539"/>
      <c r="MAN81" s="539"/>
      <c r="MAO81" s="539"/>
      <c r="MAP81" s="539"/>
      <c r="MAQ81" s="539"/>
      <c r="MAR81" s="539"/>
      <c r="MAS81" s="539"/>
      <c r="MAT81" s="539"/>
      <c r="MAU81" s="539"/>
      <c r="MAV81" s="539"/>
      <c r="MAW81" s="539"/>
      <c r="MAX81" s="539"/>
      <c r="MAY81" s="539"/>
      <c r="MAZ81" s="539"/>
      <c r="MBA81" s="539"/>
      <c r="MBB81" s="539"/>
      <c r="MBC81" s="539"/>
      <c r="MBD81" s="539"/>
      <c r="MBE81" s="539"/>
      <c r="MBF81" s="539"/>
      <c r="MBG81" s="539"/>
      <c r="MBH81" s="539"/>
      <c r="MBI81" s="539"/>
      <c r="MBJ81" s="539"/>
      <c r="MBK81" s="539"/>
      <c r="MBL81" s="539"/>
      <c r="MBM81" s="539"/>
      <c r="MBN81" s="539"/>
      <c r="MBO81" s="539"/>
      <c r="MBP81" s="539"/>
      <c r="MBQ81" s="539"/>
      <c r="MBR81" s="539"/>
      <c r="MBS81" s="539"/>
      <c r="MBT81" s="539"/>
      <c r="MBU81" s="539"/>
      <c r="MBV81" s="539"/>
      <c r="MBW81" s="539"/>
      <c r="MBX81" s="539"/>
      <c r="MBY81" s="539"/>
      <c r="MBZ81" s="539"/>
      <c r="MCA81" s="539"/>
      <c r="MCB81" s="539"/>
      <c r="MCC81" s="539"/>
      <c r="MCD81" s="539"/>
      <c r="MCE81" s="539"/>
      <c r="MCF81" s="539"/>
      <c r="MCG81" s="539"/>
      <c r="MCH81" s="539"/>
      <c r="MCI81" s="539"/>
      <c r="MCJ81" s="539"/>
      <c r="MCK81" s="539"/>
      <c r="MCL81" s="539"/>
      <c r="MCM81" s="539"/>
      <c r="MCN81" s="539"/>
      <c r="MCO81" s="539"/>
      <c r="MCP81" s="539"/>
      <c r="MCQ81" s="539"/>
      <c r="MCR81" s="539"/>
      <c r="MCS81" s="539"/>
      <c r="MCT81" s="539"/>
      <c r="MCU81" s="539"/>
      <c r="MCV81" s="539"/>
      <c r="MCW81" s="539"/>
      <c r="MCX81" s="539"/>
      <c r="MCY81" s="539"/>
      <c r="MCZ81" s="539"/>
      <c r="MDA81" s="539"/>
      <c r="MDB81" s="539"/>
      <c r="MDC81" s="539"/>
      <c r="MDD81" s="539"/>
      <c r="MDE81" s="539"/>
      <c r="MDF81" s="539"/>
      <c r="MDG81" s="539"/>
      <c r="MDH81" s="539"/>
      <c r="MDI81" s="539"/>
      <c r="MDJ81" s="539"/>
      <c r="MDK81" s="539"/>
      <c r="MDL81" s="539"/>
      <c r="MDM81" s="539"/>
      <c r="MDN81" s="539"/>
      <c r="MDO81" s="539"/>
      <c r="MDP81" s="539"/>
      <c r="MDQ81" s="539"/>
      <c r="MDR81" s="539"/>
      <c r="MDS81" s="539"/>
      <c r="MDT81" s="539"/>
      <c r="MDU81" s="539"/>
      <c r="MDV81" s="539"/>
      <c r="MDW81" s="539"/>
      <c r="MDX81" s="539"/>
      <c r="MDY81" s="539"/>
      <c r="MDZ81" s="539"/>
      <c r="MEA81" s="539"/>
      <c r="MEB81" s="539"/>
      <c r="MEC81" s="539"/>
      <c r="MED81" s="539"/>
      <c r="MEE81" s="539"/>
      <c r="MEF81" s="539"/>
      <c r="MEG81" s="539"/>
      <c r="MEH81" s="539"/>
      <c r="MEI81" s="539"/>
      <c r="MEJ81" s="539"/>
      <c r="MEK81" s="539"/>
      <c r="MEL81" s="539"/>
      <c r="MEM81" s="539"/>
      <c r="MEN81" s="539"/>
      <c r="MEO81" s="539"/>
      <c r="MEP81" s="539"/>
      <c r="MEQ81" s="539"/>
      <c r="MER81" s="539"/>
      <c r="MES81" s="539"/>
      <c r="MET81" s="539"/>
      <c r="MEU81" s="539"/>
      <c r="MEV81" s="539"/>
      <c r="MEW81" s="539"/>
      <c r="MEX81" s="539"/>
      <c r="MEY81" s="539"/>
      <c r="MEZ81" s="539"/>
      <c r="MFA81" s="539"/>
      <c r="MFB81" s="539"/>
      <c r="MFC81" s="539"/>
      <c r="MFD81" s="539"/>
      <c r="MFE81" s="539"/>
      <c r="MFF81" s="539"/>
      <c r="MFG81" s="539"/>
      <c r="MFH81" s="539"/>
      <c r="MFI81" s="539"/>
      <c r="MFJ81" s="539"/>
      <c r="MFK81" s="539"/>
      <c r="MFL81" s="539"/>
      <c r="MFM81" s="539"/>
      <c r="MFN81" s="539"/>
      <c r="MFO81" s="539"/>
      <c r="MFP81" s="539"/>
      <c r="MFQ81" s="539"/>
      <c r="MFR81" s="539"/>
      <c r="MFS81" s="539"/>
      <c r="MFT81" s="539"/>
      <c r="MFU81" s="539"/>
      <c r="MFV81" s="539"/>
      <c r="MFW81" s="539"/>
      <c r="MFX81" s="539"/>
      <c r="MFY81" s="539"/>
      <c r="MFZ81" s="539"/>
      <c r="MGA81" s="539"/>
      <c r="MGB81" s="539"/>
      <c r="MGC81" s="539"/>
      <c r="MGD81" s="539"/>
      <c r="MGE81" s="539"/>
      <c r="MGF81" s="539"/>
      <c r="MGG81" s="539"/>
      <c r="MGH81" s="539"/>
      <c r="MGI81" s="539"/>
      <c r="MGJ81" s="539"/>
      <c r="MGK81" s="539"/>
      <c r="MGL81" s="539"/>
      <c r="MGM81" s="539"/>
      <c r="MGN81" s="539"/>
      <c r="MGO81" s="539"/>
      <c r="MGP81" s="539"/>
      <c r="MGQ81" s="539"/>
      <c r="MGR81" s="539"/>
      <c r="MGS81" s="539"/>
      <c r="MGT81" s="539"/>
      <c r="MGU81" s="539"/>
      <c r="MGV81" s="539"/>
      <c r="MGW81" s="539"/>
      <c r="MGX81" s="539"/>
      <c r="MGY81" s="539"/>
      <c r="MGZ81" s="539"/>
      <c r="MHA81" s="539"/>
      <c r="MHB81" s="539"/>
      <c r="MHC81" s="539"/>
      <c r="MHD81" s="539"/>
      <c r="MHE81" s="539"/>
      <c r="MHF81" s="539"/>
      <c r="MHG81" s="539"/>
      <c r="MHH81" s="539"/>
      <c r="MHI81" s="539"/>
      <c r="MHJ81" s="539"/>
      <c r="MHK81" s="539"/>
      <c r="MHL81" s="539"/>
      <c r="MHM81" s="539"/>
      <c r="MHN81" s="539"/>
      <c r="MHO81" s="539"/>
      <c r="MHP81" s="539"/>
      <c r="MHQ81" s="539"/>
      <c r="MHR81" s="539"/>
      <c r="MHS81" s="539"/>
      <c r="MHT81" s="539"/>
      <c r="MHU81" s="539"/>
      <c r="MHV81" s="539"/>
      <c r="MHW81" s="539"/>
      <c r="MHX81" s="539"/>
      <c r="MHY81" s="539"/>
      <c r="MHZ81" s="539"/>
      <c r="MIA81" s="539"/>
      <c r="MIB81" s="539"/>
      <c r="MIC81" s="539"/>
      <c r="MID81" s="539"/>
      <c r="MIE81" s="539"/>
      <c r="MIF81" s="539"/>
      <c r="MIG81" s="539"/>
      <c r="MIH81" s="539"/>
      <c r="MII81" s="539"/>
      <c r="MIJ81" s="539"/>
      <c r="MIK81" s="539"/>
      <c r="MIL81" s="539"/>
      <c r="MIM81" s="539"/>
      <c r="MIN81" s="539"/>
      <c r="MIO81" s="539"/>
      <c r="MIP81" s="539"/>
      <c r="MIQ81" s="539"/>
      <c r="MIR81" s="539"/>
      <c r="MIS81" s="539"/>
      <c r="MIT81" s="539"/>
      <c r="MIU81" s="539"/>
      <c r="MIV81" s="539"/>
      <c r="MIW81" s="539"/>
      <c r="MIX81" s="539"/>
      <c r="MIY81" s="539"/>
      <c r="MIZ81" s="539"/>
      <c r="MJA81" s="539"/>
      <c r="MJB81" s="539"/>
      <c r="MJC81" s="539"/>
      <c r="MJD81" s="539"/>
      <c r="MJE81" s="539"/>
      <c r="MJF81" s="539"/>
      <c r="MJG81" s="539"/>
      <c r="MJH81" s="539"/>
      <c r="MJI81" s="539"/>
      <c r="MJJ81" s="539"/>
      <c r="MJK81" s="539"/>
      <c r="MJL81" s="539"/>
      <c r="MJM81" s="539"/>
      <c r="MJN81" s="539"/>
      <c r="MJO81" s="539"/>
      <c r="MJP81" s="539"/>
      <c r="MJQ81" s="539"/>
      <c r="MJR81" s="539"/>
      <c r="MJS81" s="539"/>
      <c r="MJT81" s="539"/>
      <c r="MJU81" s="539"/>
      <c r="MJV81" s="539"/>
      <c r="MJW81" s="539"/>
      <c r="MJX81" s="539"/>
      <c r="MJY81" s="539"/>
      <c r="MJZ81" s="539"/>
      <c r="MKA81" s="539"/>
      <c r="MKB81" s="539"/>
      <c r="MKC81" s="539"/>
      <c r="MKD81" s="539"/>
      <c r="MKE81" s="539"/>
      <c r="MKF81" s="539"/>
      <c r="MKG81" s="539"/>
      <c r="MKH81" s="539"/>
      <c r="MKI81" s="539"/>
      <c r="MKJ81" s="539"/>
      <c r="MKK81" s="539"/>
      <c r="MKL81" s="539"/>
      <c r="MKM81" s="539"/>
      <c r="MKN81" s="539"/>
      <c r="MKO81" s="539"/>
      <c r="MKP81" s="539"/>
      <c r="MKQ81" s="539"/>
      <c r="MKR81" s="539"/>
      <c r="MKS81" s="539"/>
      <c r="MKT81" s="539"/>
      <c r="MKU81" s="539"/>
      <c r="MKV81" s="539"/>
      <c r="MKW81" s="539"/>
      <c r="MKX81" s="539"/>
      <c r="MKY81" s="539"/>
      <c r="MKZ81" s="539"/>
      <c r="MLA81" s="539"/>
      <c r="MLB81" s="539"/>
      <c r="MLC81" s="539"/>
      <c r="MLD81" s="539"/>
      <c r="MLE81" s="539"/>
      <c r="MLF81" s="539"/>
      <c r="MLG81" s="539"/>
      <c r="MLH81" s="539"/>
      <c r="MLI81" s="539"/>
      <c r="MLJ81" s="539"/>
      <c r="MLK81" s="539"/>
      <c r="MLL81" s="539"/>
      <c r="MLM81" s="539"/>
      <c r="MLN81" s="539"/>
      <c r="MLO81" s="539"/>
      <c r="MLP81" s="539"/>
      <c r="MLQ81" s="539"/>
      <c r="MLR81" s="539"/>
      <c r="MLS81" s="539"/>
      <c r="MLT81" s="539"/>
      <c r="MLU81" s="539"/>
      <c r="MLV81" s="539"/>
      <c r="MLW81" s="539"/>
      <c r="MLX81" s="539"/>
      <c r="MLY81" s="539"/>
      <c r="MLZ81" s="539"/>
      <c r="MMA81" s="539"/>
      <c r="MMB81" s="539"/>
      <c r="MMC81" s="539"/>
      <c r="MMD81" s="539"/>
      <c r="MME81" s="539"/>
      <c r="MMF81" s="539"/>
      <c r="MMG81" s="539"/>
      <c r="MMH81" s="539"/>
      <c r="MMI81" s="539"/>
      <c r="MMJ81" s="539"/>
      <c r="MMK81" s="539"/>
      <c r="MML81" s="539"/>
      <c r="MMM81" s="539"/>
      <c r="MMN81" s="539"/>
      <c r="MMO81" s="539"/>
      <c r="MMP81" s="539"/>
      <c r="MMQ81" s="539"/>
      <c r="MMR81" s="539"/>
      <c r="MMS81" s="539"/>
      <c r="MMT81" s="539"/>
      <c r="MMU81" s="539"/>
      <c r="MMV81" s="539"/>
      <c r="MMW81" s="539"/>
      <c r="MMX81" s="539"/>
      <c r="MMY81" s="539"/>
      <c r="MMZ81" s="539"/>
      <c r="MNA81" s="539"/>
      <c r="MNB81" s="539"/>
      <c r="MNC81" s="539"/>
      <c r="MND81" s="539"/>
      <c r="MNE81" s="539"/>
      <c r="MNF81" s="539"/>
      <c r="MNG81" s="539"/>
      <c r="MNH81" s="539"/>
      <c r="MNI81" s="539"/>
      <c r="MNJ81" s="539"/>
      <c r="MNK81" s="539"/>
      <c r="MNL81" s="539"/>
      <c r="MNM81" s="539"/>
      <c r="MNN81" s="539"/>
      <c r="MNO81" s="539"/>
      <c r="MNP81" s="539"/>
      <c r="MNQ81" s="539"/>
      <c r="MNR81" s="539"/>
      <c r="MNS81" s="539"/>
      <c r="MNT81" s="539"/>
      <c r="MNU81" s="539"/>
      <c r="MNV81" s="539"/>
      <c r="MNW81" s="539"/>
      <c r="MNX81" s="539"/>
      <c r="MNY81" s="539"/>
      <c r="MNZ81" s="539"/>
      <c r="MOA81" s="539"/>
      <c r="MOB81" s="539"/>
      <c r="MOC81" s="539"/>
      <c r="MOD81" s="539"/>
      <c r="MOE81" s="539"/>
      <c r="MOF81" s="539"/>
      <c r="MOG81" s="539"/>
      <c r="MOH81" s="539"/>
      <c r="MOI81" s="539"/>
      <c r="MOJ81" s="539"/>
      <c r="MOK81" s="539"/>
      <c r="MOL81" s="539"/>
      <c r="MOM81" s="539"/>
      <c r="MON81" s="539"/>
      <c r="MOO81" s="539"/>
      <c r="MOP81" s="539"/>
      <c r="MOQ81" s="539"/>
      <c r="MOR81" s="539"/>
      <c r="MOS81" s="539"/>
      <c r="MOT81" s="539"/>
      <c r="MOU81" s="539"/>
      <c r="MOV81" s="539"/>
      <c r="MOW81" s="539"/>
      <c r="MOX81" s="539"/>
      <c r="MOY81" s="539"/>
      <c r="MOZ81" s="539"/>
      <c r="MPA81" s="539"/>
      <c r="MPB81" s="539"/>
      <c r="MPC81" s="539"/>
      <c r="MPD81" s="539"/>
      <c r="MPE81" s="539"/>
      <c r="MPF81" s="539"/>
      <c r="MPG81" s="539"/>
      <c r="MPH81" s="539"/>
      <c r="MPI81" s="539"/>
      <c r="MPJ81" s="539"/>
      <c r="MPK81" s="539"/>
      <c r="MPL81" s="539"/>
      <c r="MPM81" s="539"/>
      <c r="MPN81" s="539"/>
      <c r="MPO81" s="539"/>
      <c r="MPP81" s="539"/>
      <c r="MPQ81" s="539"/>
      <c r="MPR81" s="539"/>
      <c r="MPS81" s="539"/>
      <c r="MPT81" s="539"/>
      <c r="MPU81" s="539"/>
      <c r="MPV81" s="539"/>
      <c r="MPW81" s="539"/>
      <c r="MPX81" s="539"/>
      <c r="MPY81" s="539"/>
      <c r="MPZ81" s="539"/>
      <c r="MQA81" s="539"/>
      <c r="MQB81" s="539"/>
      <c r="MQC81" s="539"/>
      <c r="MQD81" s="539"/>
      <c r="MQE81" s="539"/>
      <c r="MQF81" s="539"/>
      <c r="MQG81" s="539"/>
      <c r="MQH81" s="539"/>
      <c r="MQI81" s="539"/>
      <c r="MQJ81" s="539"/>
      <c r="MQK81" s="539"/>
      <c r="MQL81" s="539"/>
      <c r="MQM81" s="539"/>
      <c r="MQN81" s="539"/>
      <c r="MQO81" s="539"/>
      <c r="MQP81" s="539"/>
      <c r="MQQ81" s="539"/>
      <c r="MQR81" s="539"/>
      <c r="MQS81" s="539"/>
      <c r="MQT81" s="539"/>
      <c r="MQU81" s="539"/>
      <c r="MQV81" s="539"/>
      <c r="MQW81" s="539"/>
      <c r="MQX81" s="539"/>
      <c r="MQY81" s="539"/>
      <c r="MQZ81" s="539"/>
      <c r="MRA81" s="539"/>
      <c r="MRB81" s="539"/>
      <c r="MRC81" s="539"/>
      <c r="MRD81" s="539"/>
      <c r="MRE81" s="539"/>
      <c r="MRF81" s="539"/>
      <c r="MRG81" s="539"/>
      <c r="MRH81" s="539"/>
      <c r="MRI81" s="539"/>
      <c r="MRJ81" s="539"/>
      <c r="MRK81" s="539"/>
      <c r="MRL81" s="539"/>
      <c r="MRM81" s="539"/>
      <c r="MRN81" s="539"/>
      <c r="MRO81" s="539"/>
      <c r="MRP81" s="539"/>
      <c r="MRQ81" s="539"/>
      <c r="MRR81" s="539"/>
      <c r="MRS81" s="539"/>
      <c r="MRT81" s="539"/>
      <c r="MRU81" s="539"/>
      <c r="MRV81" s="539"/>
      <c r="MRW81" s="539"/>
      <c r="MRX81" s="539"/>
      <c r="MRY81" s="539"/>
      <c r="MRZ81" s="539"/>
      <c r="MSA81" s="539"/>
      <c r="MSB81" s="539"/>
      <c r="MSC81" s="539"/>
      <c r="MSD81" s="539"/>
      <c r="MSE81" s="539"/>
      <c r="MSF81" s="539"/>
      <c r="MSG81" s="539"/>
      <c r="MSH81" s="539"/>
      <c r="MSI81" s="539"/>
      <c r="MSJ81" s="539"/>
      <c r="MSK81" s="539"/>
      <c r="MSL81" s="539"/>
      <c r="MSM81" s="539"/>
      <c r="MSN81" s="539"/>
      <c r="MSO81" s="539"/>
      <c r="MSP81" s="539"/>
      <c r="MSQ81" s="539"/>
      <c r="MSR81" s="539"/>
      <c r="MSS81" s="539"/>
      <c r="MST81" s="539"/>
      <c r="MSU81" s="539"/>
      <c r="MSV81" s="539"/>
      <c r="MSW81" s="539"/>
      <c r="MSX81" s="539"/>
      <c r="MSY81" s="539"/>
      <c r="MSZ81" s="539"/>
      <c r="MTA81" s="539"/>
      <c r="MTB81" s="539"/>
      <c r="MTC81" s="539"/>
      <c r="MTD81" s="539"/>
      <c r="MTE81" s="539"/>
      <c r="MTF81" s="539"/>
      <c r="MTG81" s="539"/>
      <c r="MTH81" s="539"/>
      <c r="MTI81" s="539"/>
      <c r="MTJ81" s="539"/>
      <c r="MTK81" s="539"/>
      <c r="MTL81" s="539"/>
      <c r="MTM81" s="539"/>
      <c r="MTN81" s="539"/>
      <c r="MTO81" s="539"/>
      <c r="MTP81" s="539"/>
      <c r="MTQ81" s="539"/>
      <c r="MTR81" s="539"/>
      <c r="MTS81" s="539"/>
      <c r="MTT81" s="539"/>
      <c r="MTU81" s="539"/>
      <c r="MTV81" s="539"/>
      <c r="MTW81" s="539"/>
      <c r="MTX81" s="539"/>
      <c r="MTY81" s="539"/>
      <c r="MTZ81" s="539"/>
      <c r="MUA81" s="539"/>
      <c r="MUB81" s="539"/>
      <c r="MUC81" s="539"/>
      <c r="MUD81" s="539"/>
      <c r="MUE81" s="539"/>
      <c r="MUF81" s="539"/>
      <c r="MUG81" s="539"/>
      <c r="MUH81" s="539"/>
      <c r="MUI81" s="539"/>
      <c r="MUJ81" s="539"/>
      <c r="MUK81" s="539"/>
      <c r="MUL81" s="539"/>
      <c r="MUM81" s="539"/>
      <c r="MUN81" s="539"/>
      <c r="MUO81" s="539"/>
      <c r="MUP81" s="539"/>
      <c r="MUQ81" s="539"/>
      <c r="MUR81" s="539"/>
      <c r="MUS81" s="539"/>
      <c r="MUT81" s="539"/>
      <c r="MUU81" s="539"/>
      <c r="MUV81" s="539"/>
      <c r="MUW81" s="539"/>
      <c r="MUX81" s="539"/>
      <c r="MUY81" s="539"/>
      <c r="MUZ81" s="539"/>
      <c r="MVA81" s="539"/>
      <c r="MVB81" s="539"/>
      <c r="MVC81" s="539"/>
      <c r="MVD81" s="539"/>
      <c r="MVE81" s="539"/>
      <c r="MVF81" s="539"/>
      <c r="MVG81" s="539"/>
      <c r="MVH81" s="539"/>
      <c r="MVI81" s="539"/>
      <c r="MVJ81" s="539"/>
      <c r="MVK81" s="539"/>
      <c r="MVL81" s="539"/>
      <c r="MVM81" s="539"/>
      <c r="MVN81" s="539"/>
      <c r="MVO81" s="539"/>
      <c r="MVP81" s="539"/>
      <c r="MVQ81" s="539"/>
      <c r="MVR81" s="539"/>
      <c r="MVS81" s="539"/>
      <c r="MVT81" s="539"/>
      <c r="MVU81" s="539"/>
      <c r="MVV81" s="539"/>
      <c r="MVW81" s="539"/>
      <c r="MVX81" s="539"/>
      <c r="MVY81" s="539"/>
      <c r="MVZ81" s="539"/>
      <c r="MWA81" s="539"/>
      <c r="MWB81" s="539"/>
      <c r="MWC81" s="539"/>
      <c r="MWD81" s="539"/>
      <c r="MWE81" s="539"/>
      <c r="MWF81" s="539"/>
      <c r="MWG81" s="539"/>
      <c r="MWH81" s="539"/>
      <c r="MWI81" s="539"/>
      <c r="MWJ81" s="539"/>
      <c r="MWK81" s="539"/>
      <c r="MWL81" s="539"/>
      <c r="MWM81" s="539"/>
      <c r="MWN81" s="539"/>
      <c r="MWO81" s="539"/>
      <c r="MWP81" s="539"/>
      <c r="MWQ81" s="539"/>
      <c r="MWR81" s="539"/>
      <c r="MWS81" s="539"/>
      <c r="MWT81" s="539"/>
      <c r="MWU81" s="539"/>
      <c r="MWV81" s="539"/>
      <c r="MWW81" s="539"/>
      <c r="MWX81" s="539"/>
      <c r="MWY81" s="539"/>
      <c r="MWZ81" s="539"/>
      <c r="MXA81" s="539"/>
      <c r="MXB81" s="539"/>
      <c r="MXC81" s="539"/>
      <c r="MXD81" s="539"/>
      <c r="MXE81" s="539"/>
      <c r="MXF81" s="539"/>
      <c r="MXG81" s="539"/>
      <c r="MXH81" s="539"/>
      <c r="MXI81" s="539"/>
      <c r="MXJ81" s="539"/>
      <c r="MXK81" s="539"/>
      <c r="MXL81" s="539"/>
      <c r="MXM81" s="539"/>
      <c r="MXN81" s="539"/>
      <c r="MXO81" s="539"/>
      <c r="MXP81" s="539"/>
      <c r="MXQ81" s="539"/>
      <c r="MXR81" s="539"/>
      <c r="MXS81" s="539"/>
      <c r="MXT81" s="539"/>
      <c r="MXU81" s="539"/>
      <c r="MXV81" s="539"/>
      <c r="MXW81" s="539"/>
      <c r="MXX81" s="539"/>
      <c r="MXY81" s="539"/>
      <c r="MXZ81" s="539"/>
      <c r="MYA81" s="539"/>
      <c r="MYB81" s="539"/>
      <c r="MYC81" s="539"/>
      <c r="MYD81" s="539"/>
      <c r="MYE81" s="539"/>
      <c r="MYF81" s="539"/>
      <c r="MYG81" s="539"/>
      <c r="MYH81" s="539"/>
      <c r="MYI81" s="539"/>
      <c r="MYJ81" s="539"/>
      <c r="MYK81" s="539"/>
      <c r="MYL81" s="539"/>
      <c r="MYM81" s="539"/>
      <c r="MYN81" s="539"/>
      <c r="MYO81" s="539"/>
      <c r="MYP81" s="539"/>
      <c r="MYQ81" s="539"/>
      <c r="MYR81" s="539"/>
      <c r="MYS81" s="539"/>
      <c r="MYT81" s="539"/>
      <c r="MYU81" s="539"/>
      <c r="MYV81" s="539"/>
      <c r="MYW81" s="539"/>
      <c r="MYX81" s="539"/>
      <c r="MYY81" s="539"/>
      <c r="MYZ81" s="539"/>
      <c r="MZA81" s="539"/>
      <c r="MZB81" s="539"/>
      <c r="MZC81" s="539"/>
      <c r="MZD81" s="539"/>
      <c r="MZE81" s="539"/>
      <c r="MZF81" s="539"/>
      <c r="MZG81" s="539"/>
      <c r="MZH81" s="539"/>
      <c r="MZI81" s="539"/>
      <c r="MZJ81" s="539"/>
      <c r="MZK81" s="539"/>
      <c r="MZL81" s="539"/>
      <c r="MZM81" s="539"/>
      <c r="MZN81" s="539"/>
      <c r="MZO81" s="539"/>
      <c r="MZP81" s="539"/>
      <c r="MZQ81" s="539"/>
      <c r="MZR81" s="539"/>
      <c r="MZS81" s="539"/>
      <c r="MZT81" s="539"/>
      <c r="MZU81" s="539"/>
      <c r="MZV81" s="539"/>
      <c r="MZW81" s="539"/>
      <c r="MZX81" s="539"/>
      <c r="MZY81" s="539"/>
      <c r="MZZ81" s="539"/>
      <c r="NAA81" s="539"/>
      <c r="NAB81" s="539"/>
      <c r="NAC81" s="539"/>
      <c r="NAD81" s="539"/>
      <c r="NAE81" s="539"/>
      <c r="NAF81" s="539"/>
      <c r="NAG81" s="539"/>
      <c r="NAH81" s="539"/>
      <c r="NAI81" s="539"/>
      <c r="NAJ81" s="539"/>
      <c r="NAK81" s="539"/>
      <c r="NAL81" s="539"/>
      <c r="NAM81" s="539"/>
      <c r="NAN81" s="539"/>
      <c r="NAO81" s="539"/>
      <c r="NAP81" s="539"/>
      <c r="NAQ81" s="539"/>
      <c r="NAR81" s="539"/>
      <c r="NAS81" s="539"/>
      <c r="NAT81" s="539"/>
      <c r="NAU81" s="539"/>
      <c r="NAV81" s="539"/>
      <c r="NAW81" s="539"/>
      <c r="NAX81" s="539"/>
      <c r="NAY81" s="539"/>
      <c r="NAZ81" s="539"/>
      <c r="NBA81" s="539"/>
      <c r="NBB81" s="539"/>
      <c r="NBC81" s="539"/>
      <c r="NBD81" s="539"/>
      <c r="NBE81" s="539"/>
      <c r="NBF81" s="539"/>
      <c r="NBG81" s="539"/>
      <c r="NBH81" s="539"/>
      <c r="NBI81" s="539"/>
      <c r="NBJ81" s="539"/>
      <c r="NBK81" s="539"/>
      <c r="NBL81" s="539"/>
      <c r="NBM81" s="539"/>
      <c r="NBN81" s="539"/>
      <c r="NBO81" s="539"/>
      <c r="NBP81" s="539"/>
      <c r="NBQ81" s="539"/>
      <c r="NBR81" s="539"/>
      <c r="NBS81" s="539"/>
      <c r="NBT81" s="539"/>
      <c r="NBU81" s="539"/>
      <c r="NBV81" s="539"/>
      <c r="NBW81" s="539"/>
      <c r="NBX81" s="539"/>
      <c r="NBY81" s="539"/>
      <c r="NBZ81" s="539"/>
      <c r="NCA81" s="539"/>
      <c r="NCB81" s="539"/>
      <c r="NCC81" s="539"/>
      <c r="NCD81" s="539"/>
      <c r="NCE81" s="539"/>
      <c r="NCF81" s="539"/>
      <c r="NCG81" s="539"/>
      <c r="NCH81" s="539"/>
      <c r="NCI81" s="539"/>
      <c r="NCJ81" s="539"/>
      <c r="NCK81" s="539"/>
      <c r="NCL81" s="539"/>
      <c r="NCM81" s="539"/>
      <c r="NCN81" s="539"/>
      <c r="NCO81" s="539"/>
      <c r="NCP81" s="539"/>
      <c r="NCQ81" s="539"/>
      <c r="NCR81" s="539"/>
      <c r="NCS81" s="539"/>
      <c r="NCT81" s="539"/>
      <c r="NCU81" s="539"/>
      <c r="NCV81" s="539"/>
      <c r="NCW81" s="539"/>
      <c r="NCX81" s="539"/>
      <c r="NCY81" s="539"/>
      <c r="NCZ81" s="539"/>
      <c r="NDA81" s="539"/>
      <c r="NDB81" s="539"/>
      <c r="NDC81" s="539"/>
      <c r="NDD81" s="539"/>
      <c r="NDE81" s="539"/>
      <c r="NDF81" s="539"/>
      <c r="NDG81" s="539"/>
      <c r="NDH81" s="539"/>
      <c r="NDI81" s="539"/>
      <c r="NDJ81" s="539"/>
      <c r="NDK81" s="539"/>
      <c r="NDL81" s="539"/>
      <c r="NDM81" s="539"/>
      <c r="NDN81" s="539"/>
      <c r="NDO81" s="539"/>
      <c r="NDP81" s="539"/>
      <c r="NDQ81" s="539"/>
      <c r="NDR81" s="539"/>
      <c r="NDS81" s="539"/>
      <c r="NDT81" s="539"/>
      <c r="NDU81" s="539"/>
      <c r="NDV81" s="539"/>
      <c r="NDW81" s="539"/>
      <c r="NDX81" s="539"/>
      <c r="NDY81" s="539"/>
      <c r="NDZ81" s="539"/>
      <c r="NEA81" s="539"/>
      <c r="NEB81" s="539"/>
      <c r="NEC81" s="539"/>
      <c r="NED81" s="539"/>
      <c r="NEE81" s="539"/>
      <c r="NEF81" s="539"/>
      <c r="NEG81" s="539"/>
      <c r="NEH81" s="539"/>
      <c r="NEI81" s="539"/>
      <c r="NEJ81" s="539"/>
      <c r="NEK81" s="539"/>
      <c r="NEL81" s="539"/>
      <c r="NEM81" s="539"/>
      <c r="NEN81" s="539"/>
      <c r="NEO81" s="539"/>
      <c r="NEP81" s="539"/>
      <c r="NEQ81" s="539"/>
      <c r="NER81" s="539"/>
      <c r="NES81" s="539"/>
      <c r="NET81" s="539"/>
      <c r="NEU81" s="539"/>
      <c r="NEV81" s="539"/>
      <c r="NEW81" s="539"/>
      <c r="NEX81" s="539"/>
      <c r="NEY81" s="539"/>
      <c r="NEZ81" s="539"/>
      <c r="NFA81" s="539"/>
      <c r="NFB81" s="539"/>
      <c r="NFC81" s="539"/>
      <c r="NFD81" s="539"/>
      <c r="NFE81" s="539"/>
      <c r="NFF81" s="539"/>
      <c r="NFG81" s="539"/>
      <c r="NFH81" s="539"/>
      <c r="NFI81" s="539"/>
      <c r="NFJ81" s="539"/>
      <c r="NFK81" s="539"/>
      <c r="NFL81" s="539"/>
      <c r="NFM81" s="539"/>
      <c r="NFN81" s="539"/>
      <c r="NFO81" s="539"/>
      <c r="NFP81" s="539"/>
      <c r="NFQ81" s="539"/>
      <c r="NFR81" s="539"/>
      <c r="NFS81" s="539"/>
      <c r="NFT81" s="539"/>
      <c r="NFU81" s="539"/>
      <c r="NFV81" s="539"/>
      <c r="NFW81" s="539"/>
      <c r="NFX81" s="539"/>
      <c r="NFY81" s="539"/>
      <c r="NFZ81" s="539"/>
      <c r="NGA81" s="539"/>
      <c r="NGB81" s="539"/>
      <c r="NGC81" s="539"/>
      <c r="NGD81" s="539"/>
      <c r="NGE81" s="539"/>
      <c r="NGF81" s="539"/>
      <c r="NGG81" s="539"/>
      <c r="NGH81" s="539"/>
      <c r="NGI81" s="539"/>
      <c r="NGJ81" s="539"/>
      <c r="NGK81" s="539"/>
      <c r="NGL81" s="539"/>
      <c r="NGM81" s="539"/>
      <c r="NGN81" s="539"/>
      <c r="NGO81" s="539"/>
      <c r="NGP81" s="539"/>
      <c r="NGQ81" s="539"/>
      <c r="NGR81" s="539"/>
      <c r="NGS81" s="539"/>
      <c r="NGT81" s="539"/>
      <c r="NGU81" s="539"/>
      <c r="NGV81" s="539"/>
      <c r="NGW81" s="539"/>
      <c r="NGX81" s="539"/>
      <c r="NGY81" s="539"/>
      <c r="NGZ81" s="539"/>
      <c r="NHA81" s="539"/>
      <c r="NHB81" s="539"/>
      <c r="NHC81" s="539"/>
      <c r="NHD81" s="539"/>
      <c r="NHE81" s="539"/>
      <c r="NHF81" s="539"/>
      <c r="NHG81" s="539"/>
      <c r="NHH81" s="539"/>
      <c r="NHI81" s="539"/>
      <c r="NHJ81" s="539"/>
      <c r="NHK81" s="539"/>
      <c r="NHL81" s="539"/>
      <c r="NHM81" s="539"/>
      <c r="NHN81" s="539"/>
      <c r="NHO81" s="539"/>
      <c r="NHP81" s="539"/>
      <c r="NHQ81" s="539"/>
      <c r="NHR81" s="539"/>
      <c r="NHS81" s="539"/>
      <c r="NHT81" s="539"/>
      <c r="NHU81" s="539"/>
      <c r="NHV81" s="539"/>
      <c r="NHW81" s="539"/>
      <c r="NHX81" s="539"/>
      <c r="NHY81" s="539"/>
      <c r="NHZ81" s="539"/>
      <c r="NIA81" s="539"/>
      <c r="NIB81" s="539"/>
      <c r="NIC81" s="539"/>
      <c r="NID81" s="539"/>
      <c r="NIE81" s="539"/>
      <c r="NIF81" s="539"/>
      <c r="NIG81" s="539"/>
      <c r="NIH81" s="539"/>
      <c r="NII81" s="539"/>
      <c r="NIJ81" s="539"/>
      <c r="NIK81" s="539"/>
      <c r="NIL81" s="539"/>
      <c r="NIM81" s="539"/>
      <c r="NIN81" s="539"/>
      <c r="NIO81" s="539"/>
      <c r="NIP81" s="539"/>
      <c r="NIQ81" s="539"/>
      <c r="NIR81" s="539"/>
      <c r="NIS81" s="539"/>
      <c r="NIT81" s="539"/>
      <c r="NIU81" s="539"/>
      <c r="NIV81" s="539"/>
      <c r="NIW81" s="539"/>
      <c r="NIX81" s="539"/>
      <c r="NIY81" s="539"/>
      <c r="NIZ81" s="539"/>
      <c r="NJA81" s="539"/>
      <c r="NJB81" s="539"/>
      <c r="NJC81" s="539"/>
      <c r="NJD81" s="539"/>
      <c r="NJE81" s="539"/>
      <c r="NJF81" s="539"/>
      <c r="NJG81" s="539"/>
      <c r="NJH81" s="539"/>
      <c r="NJI81" s="539"/>
      <c r="NJJ81" s="539"/>
      <c r="NJK81" s="539"/>
      <c r="NJL81" s="539"/>
      <c r="NJM81" s="539"/>
      <c r="NJN81" s="539"/>
      <c r="NJO81" s="539"/>
      <c r="NJP81" s="539"/>
      <c r="NJQ81" s="539"/>
      <c r="NJR81" s="539"/>
      <c r="NJS81" s="539"/>
      <c r="NJT81" s="539"/>
      <c r="NJU81" s="539"/>
      <c r="NJV81" s="539"/>
      <c r="NJW81" s="539"/>
      <c r="NJX81" s="539"/>
      <c r="NJY81" s="539"/>
      <c r="NJZ81" s="539"/>
      <c r="NKA81" s="539"/>
      <c r="NKB81" s="539"/>
      <c r="NKC81" s="539"/>
      <c r="NKD81" s="539"/>
      <c r="NKE81" s="539"/>
      <c r="NKF81" s="539"/>
      <c r="NKG81" s="539"/>
      <c r="NKH81" s="539"/>
      <c r="NKI81" s="539"/>
      <c r="NKJ81" s="539"/>
      <c r="NKK81" s="539"/>
      <c r="NKL81" s="539"/>
      <c r="NKM81" s="539"/>
      <c r="NKN81" s="539"/>
      <c r="NKO81" s="539"/>
      <c r="NKP81" s="539"/>
      <c r="NKQ81" s="539"/>
      <c r="NKR81" s="539"/>
      <c r="NKS81" s="539"/>
      <c r="NKT81" s="539"/>
      <c r="NKU81" s="539"/>
      <c r="NKV81" s="539"/>
      <c r="NKW81" s="539"/>
      <c r="NKX81" s="539"/>
      <c r="NKY81" s="539"/>
      <c r="NKZ81" s="539"/>
      <c r="NLA81" s="539"/>
      <c r="NLB81" s="539"/>
      <c r="NLC81" s="539"/>
      <c r="NLD81" s="539"/>
      <c r="NLE81" s="539"/>
      <c r="NLF81" s="539"/>
      <c r="NLG81" s="539"/>
      <c r="NLH81" s="539"/>
      <c r="NLI81" s="539"/>
      <c r="NLJ81" s="539"/>
      <c r="NLK81" s="539"/>
      <c r="NLL81" s="539"/>
      <c r="NLM81" s="539"/>
      <c r="NLN81" s="539"/>
      <c r="NLO81" s="539"/>
      <c r="NLP81" s="539"/>
      <c r="NLQ81" s="539"/>
      <c r="NLR81" s="539"/>
      <c r="NLS81" s="539"/>
      <c r="NLT81" s="539"/>
      <c r="NLU81" s="539"/>
      <c r="NLV81" s="539"/>
      <c r="NLW81" s="539"/>
      <c r="NLX81" s="539"/>
      <c r="NLY81" s="539"/>
      <c r="NLZ81" s="539"/>
      <c r="NMA81" s="539"/>
      <c r="NMB81" s="539"/>
      <c r="NMC81" s="539"/>
      <c r="NMD81" s="539"/>
      <c r="NME81" s="539"/>
      <c r="NMF81" s="539"/>
      <c r="NMG81" s="539"/>
      <c r="NMH81" s="539"/>
      <c r="NMI81" s="539"/>
      <c r="NMJ81" s="539"/>
      <c r="NMK81" s="539"/>
      <c r="NML81" s="539"/>
      <c r="NMM81" s="539"/>
      <c r="NMN81" s="539"/>
      <c r="NMO81" s="539"/>
      <c r="NMP81" s="539"/>
      <c r="NMQ81" s="539"/>
      <c r="NMR81" s="539"/>
      <c r="NMS81" s="539"/>
      <c r="NMT81" s="539"/>
      <c r="NMU81" s="539"/>
      <c r="NMV81" s="539"/>
      <c r="NMW81" s="539"/>
      <c r="NMX81" s="539"/>
      <c r="NMY81" s="539"/>
      <c r="NMZ81" s="539"/>
      <c r="NNA81" s="539"/>
      <c r="NNB81" s="539"/>
      <c r="NNC81" s="539"/>
      <c r="NND81" s="539"/>
      <c r="NNE81" s="539"/>
      <c r="NNF81" s="539"/>
      <c r="NNG81" s="539"/>
      <c r="NNH81" s="539"/>
      <c r="NNI81" s="539"/>
      <c r="NNJ81" s="539"/>
      <c r="NNK81" s="539"/>
      <c r="NNL81" s="539"/>
      <c r="NNM81" s="539"/>
      <c r="NNN81" s="539"/>
      <c r="NNO81" s="539"/>
      <c r="NNP81" s="539"/>
      <c r="NNQ81" s="539"/>
      <c r="NNR81" s="539"/>
      <c r="NNS81" s="539"/>
      <c r="NNT81" s="539"/>
      <c r="NNU81" s="539"/>
      <c r="NNV81" s="539"/>
      <c r="NNW81" s="539"/>
      <c r="NNX81" s="539"/>
      <c r="NNY81" s="539"/>
      <c r="NNZ81" s="539"/>
      <c r="NOA81" s="539"/>
      <c r="NOB81" s="539"/>
      <c r="NOC81" s="539"/>
      <c r="NOD81" s="539"/>
      <c r="NOE81" s="539"/>
      <c r="NOF81" s="539"/>
      <c r="NOG81" s="539"/>
      <c r="NOH81" s="539"/>
      <c r="NOI81" s="539"/>
      <c r="NOJ81" s="539"/>
      <c r="NOK81" s="539"/>
      <c r="NOL81" s="539"/>
      <c r="NOM81" s="539"/>
      <c r="NON81" s="539"/>
      <c r="NOO81" s="539"/>
      <c r="NOP81" s="539"/>
      <c r="NOQ81" s="539"/>
      <c r="NOR81" s="539"/>
      <c r="NOS81" s="539"/>
      <c r="NOT81" s="539"/>
      <c r="NOU81" s="539"/>
      <c r="NOV81" s="539"/>
      <c r="NOW81" s="539"/>
      <c r="NOX81" s="539"/>
      <c r="NOY81" s="539"/>
      <c r="NOZ81" s="539"/>
      <c r="NPA81" s="539"/>
      <c r="NPB81" s="539"/>
      <c r="NPC81" s="539"/>
      <c r="NPD81" s="539"/>
      <c r="NPE81" s="539"/>
      <c r="NPF81" s="539"/>
      <c r="NPG81" s="539"/>
      <c r="NPH81" s="539"/>
      <c r="NPI81" s="539"/>
      <c r="NPJ81" s="539"/>
      <c r="NPK81" s="539"/>
      <c r="NPL81" s="539"/>
      <c r="NPM81" s="539"/>
      <c r="NPN81" s="539"/>
      <c r="NPO81" s="539"/>
      <c r="NPP81" s="539"/>
      <c r="NPQ81" s="539"/>
      <c r="NPR81" s="539"/>
      <c r="NPS81" s="539"/>
      <c r="NPT81" s="539"/>
      <c r="NPU81" s="539"/>
      <c r="NPV81" s="539"/>
      <c r="NPW81" s="539"/>
      <c r="NPX81" s="539"/>
      <c r="NPY81" s="539"/>
      <c r="NPZ81" s="539"/>
      <c r="NQA81" s="539"/>
      <c r="NQB81" s="539"/>
      <c r="NQC81" s="539"/>
      <c r="NQD81" s="539"/>
      <c r="NQE81" s="539"/>
      <c r="NQF81" s="539"/>
      <c r="NQG81" s="539"/>
      <c r="NQH81" s="539"/>
      <c r="NQI81" s="539"/>
      <c r="NQJ81" s="539"/>
      <c r="NQK81" s="539"/>
      <c r="NQL81" s="539"/>
      <c r="NQM81" s="539"/>
      <c r="NQN81" s="539"/>
      <c r="NQO81" s="539"/>
      <c r="NQP81" s="539"/>
      <c r="NQQ81" s="539"/>
      <c r="NQR81" s="539"/>
      <c r="NQS81" s="539"/>
      <c r="NQT81" s="539"/>
      <c r="NQU81" s="539"/>
      <c r="NQV81" s="539"/>
      <c r="NQW81" s="539"/>
      <c r="NQX81" s="539"/>
      <c r="NQY81" s="539"/>
      <c r="NQZ81" s="539"/>
      <c r="NRA81" s="539"/>
      <c r="NRB81" s="539"/>
      <c r="NRC81" s="539"/>
      <c r="NRD81" s="539"/>
      <c r="NRE81" s="539"/>
      <c r="NRF81" s="539"/>
      <c r="NRG81" s="539"/>
      <c r="NRH81" s="539"/>
      <c r="NRI81" s="539"/>
      <c r="NRJ81" s="539"/>
      <c r="NRK81" s="539"/>
      <c r="NRL81" s="539"/>
      <c r="NRM81" s="539"/>
      <c r="NRN81" s="539"/>
      <c r="NRO81" s="539"/>
      <c r="NRP81" s="539"/>
      <c r="NRQ81" s="539"/>
      <c r="NRR81" s="539"/>
      <c r="NRS81" s="539"/>
      <c r="NRT81" s="539"/>
      <c r="NRU81" s="539"/>
      <c r="NRV81" s="539"/>
      <c r="NRW81" s="539"/>
      <c r="NRX81" s="539"/>
      <c r="NRY81" s="539"/>
      <c r="NRZ81" s="539"/>
      <c r="NSA81" s="539"/>
      <c r="NSB81" s="539"/>
      <c r="NSC81" s="539"/>
      <c r="NSD81" s="539"/>
      <c r="NSE81" s="539"/>
      <c r="NSF81" s="539"/>
      <c r="NSG81" s="539"/>
      <c r="NSH81" s="539"/>
      <c r="NSI81" s="539"/>
      <c r="NSJ81" s="539"/>
      <c r="NSK81" s="539"/>
      <c r="NSL81" s="539"/>
      <c r="NSM81" s="539"/>
      <c r="NSN81" s="539"/>
      <c r="NSO81" s="539"/>
      <c r="NSP81" s="539"/>
      <c r="NSQ81" s="539"/>
      <c r="NSR81" s="539"/>
      <c r="NSS81" s="539"/>
      <c r="NST81" s="539"/>
      <c r="NSU81" s="539"/>
      <c r="NSV81" s="539"/>
      <c r="NSW81" s="539"/>
      <c r="NSX81" s="539"/>
      <c r="NSY81" s="539"/>
      <c r="NSZ81" s="539"/>
      <c r="NTA81" s="539"/>
      <c r="NTB81" s="539"/>
      <c r="NTC81" s="539"/>
      <c r="NTD81" s="539"/>
      <c r="NTE81" s="539"/>
      <c r="NTF81" s="539"/>
      <c r="NTG81" s="539"/>
      <c r="NTH81" s="539"/>
      <c r="NTI81" s="539"/>
      <c r="NTJ81" s="539"/>
      <c r="NTK81" s="539"/>
      <c r="NTL81" s="539"/>
      <c r="NTM81" s="539"/>
      <c r="NTN81" s="539"/>
      <c r="NTO81" s="539"/>
      <c r="NTP81" s="539"/>
      <c r="NTQ81" s="539"/>
      <c r="NTR81" s="539"/>
      <c r="NTS81" s="539"/>
      <c r="NTT81" s="539"/>
      <c r="NTU81" s="539"/>
      <c r="NTV81" s="539"/>
      <c r="NTW81" s="539"/>
      <c r="NTX81" s="539"/>
      <c r="NTY81" s="539"/>
      <c r="NTZ81" s="539"/>
      <c r="NUA81" s="539"/>
      <c r="NUB81" s="539"/>
      <c r="NUC81" s="539"/>
      <c r="NUD81" s="539"/>
      <c r="NUE81" s="539"/>
      <c r="NUF81" s="539"/>
      <c r="NUG81" s="539"/>
      <c r="NUH81" s="539"/>
      <c r="NUI81" s="539"/>
      <c r="NUJ81" s="539"/>
      <c r="NUK81" s="539"/>
      <c r="NUL81" s="539"/>
      <c r="NUM81" s="539"/>
      <c r="NUN81" s="539"/>
      <c r="NUO81" s="539"/>
      <c r="NUP81" s="539"/>
      <c r="NUQ81" s="539"/>
      <c r="NUR81" s="539"/>
      <c r="NUS81" s="539"/>
      <c r="NUT81" s="539"/>
      <c r="NUU81" s="539"/>
      <c r="NUV81" s="539"/>
      <c r="NUW81" s="539"/>
      <c r="NUX81" s="539"/>
      <c r="NUY81" s="539"/>
      <c r="NUZ81" s="539"/>
      <c r="NVA81" s="539"/>
      <c r="NVB81" s="539"/>
      <c r="NVC81" s="539"/>
      <c r="NVD81" s="539"/>
      <c r="NVE81" s="539"/>
      <c r="NVF81" s="539"/>
      <c r="NVG81" s="539"/>
      <c r="NVH81" s="539"/>
      <c r="NVI81" s="539"/>
      <c r="NVJ81" s="539"/>
      <c r="NVK81" s="539"/>
      <c r="NVL81" s="539"/>
      <c r="NVM81" s="539"/>
      <c r="NVN81" s="539"/>
      <c r="NVO81" s="539"/>
      <c r="NVP81" s="539"/>
      <c r="NVQ81" s="539"/>
      <c r="NVR81" s="539"/>
      <c r="NVS81" s="539"/>
      <c r="NVT81" s="539"/>
      <c r="NVU81" s="539"/>
      <c r="NVV81" s="539"/>
      <c r="NVW81" s="539"/>
      <c r="NVX81" s="539"/>
      <c r="NVY81" s="539"/>
      <c r="NVZ81" s="539"/>
      <c r="NWA81" s="539"/>
      <c r="NWB81" s="539"/>
      <c r="NWC81" s="539"/>
      <c r="NWD81" s="539"/>
      <c r="NWE81" s="539"/>
      <c r="NWF81" s="539"/>
      <c r="NWG81" s="539"/>
      <c r="NWH81" s="539"/>
      <c r="NWI81" s="539"/>
      <c r="NWJ81" s="539"/>
      <c r="NWK81" s="539"/>
      <c r="NWL81" s="539"/>
      <c r="NWM81" s="539"/>
      <c r="NWN81" s="539"/>
      <c r="NWO81" s="539"/>
      <c r="NWP81" s="539"/>
      <c r="NWQ81" s="539"/>
      <c r="NWR81" s="539"/>
      <c r="NWS81" s="539"/>
      <c r="NWT81" s="539"/>
      <c r="NWU81" s="539"/>
      <c r="NWV81" s="539"/>
      <c r="NWW81" s="539"/>
      <c r="NWX81" s="539"/>
      <c r="NWY81" s="539"/>
      <c r="NWZ81" s="539"/>
      <c r="NXA81" s="539"/>
      <c r="NXB81" s="539"/>
      <c r="NXC81" s="539"/>
      <c r="NXD81" s="539"/>
      <c r="NXE81" s="539"/>
      <c r="NXF81" s="539"/>
      <c r="NXG81" s="539"/>
      <c r="NXH81" s="539"/>
      <c r="NXI81" s="539"/>
      <c r="NXJ81" s="539"/>
      <c r="NXK81" s="539"/>
      <c r="NXL81" s="539"/>
      <c r="NXM81" s="539"/>
      <c r="NXN81" s="539"/>
      <c r="NXO81" s="539"/>
      <c r="NXP81" s="539"/>
      <c r="NXQ81" s="539"/>
      <c r="NXR81" s="539"/>
      <c r="NXS81" s="539"/>
      <c r="NXT81" s="539"/>
      <c r="NXU81" s="539"/>
      <c r="NXV81" s="539"/>
      <c r="NXW81" s="539"/>
      <c r="NXX81" s="539"/>
      <c r="NXY81" s="539"/>
      <c r="NXZ81" s="539"/>
      <c r="NYA81" s="539"/>
      <c r="NYB81" s="539"/>
      <c r="NYC81" s="539"/>
      <c r="NYD81" s="539"/>
      <c r="NYE81" s="539"/>
      <c r="NYF81" s="539"/>
      <c r="NYG81" s="539"/>
      <c r="NYH81" s="539"/>
      <c r="NYI81" s="539"/>
      <c r="NYJ81" s="539"/>
      <c r="NYK81" s="539"/>
      <c r="NYL81" s="539"/>
      <c r="NYM81" s="539"/>
      <c r="NYN81" s="539"/>
      <c r="NYO81" s="539"/>
      <c r="NYP81" s="539"/>
      <c r="NYQ81" s="539"/>
      <c r="NYR81" s="539"/>
      <c r="NYS81" s="539"/>
      <c r="NYT81" s="539"/>
      <c r="NYU81" s="539"/>
      <c r="NYV81" s="539"/>
      <c r="NYW81" s="539"/>
      <c r="NYX81" s="539"/>
      <c r="NYY81" s="539"/>
      <c r="NYZ81" s="539"/>
      <c r="NZA81" s="539"/>
      <c r="NZB81" s="539"/>
      <c r="NZC81" s="539"/>
      <c r="NZD81" s="539"/>
      <c r="NZE81" s="539"/>
      <c r="NZF81" s="539"/>
      <c r="NZG81" s="539"/>
      <c r="NZH81" s="539"/>
      <c r="NZI81" s="539"/>
      <c r="NZJ81" s="539"/>
      <c r="NZK81" s="539"/>
      <c r="NZL81" s="539"/>
      <c r="NZM81" s="539"/>
      <c r="NZN81" s="539"/>
      <c r="NZO81" s="539"/>
      <c r="NZP81" s="539"/>
      <c r="NZQ81" s="539"/>
      <c r="NZR81" s="539"/>
      <c r="NZS81" s="539"/>
      <c r="NZT81" s="539"/>
      <c r="NZU81" s="539"/>
      <c r="NZV81" s="539"/>
      <c r="NZW81" s="539"/>
      <c r="NZX81" s="539"/>
      <c r="NZY81" s="539"/>
      <c r="NZZ81" s="539"/>
      <c r="OAA81" s="539"/>
      <c r="OAB81" s="539"/>
      <c r="OAC81" s="539"/>
      <c r="OAD81" s="539"/>
      <c r="OAE81" s="539"/>
      <c r="OAF81" s="539"/>
      <c r="OAG81" s="539"/>
      <c r="OAH81" s="539"/>
      <c r="OAI81" s="539"/>
      <c r="OAJ81" s="539"/>
      <c r="OAK81" s="539"/>
      <c r="OAL81" s="539"/>
      <c r="OAM81" s="539"/>
      <c r="OAN81" s="539"/>
      <c r="OAO81" s="539"/>
      <c r="OAP81" s="539"/>
      <c r="OAQ81" s="539"/>
      <c r="OAR81" s="539"/>
      <c r="OAS81" s="539"/>
      <c r="OAT81" s="539"/>
      <c r="OAU81" s="539"/>
      <c r="OAV81" s="539"/>
      <c r="OAW81" s="539"/>
      <c r="OAX81" s="539"/>
      <c r="OAY81" s="539"/>
      <c r="OAZ81" s="539"/>
      <c r="OBA81" s="539"/>
      <c r="OBB81" s="539"/>
      <c r="OBC81" s="539"/>
      <c r="OBD81" s="539"/>
      <c r="OBE81" s="539"/>
      <c r="OBF81" s="539"/>
      <c r="OBG81" s="539"/>
      <c r="OBH81" s="539"/>
      <c r="OBI81" s="539"/>
      <c r="OBJ81" s="539"/>
      <c r="OBK81" s="539"/>
      <c r="OBL81" s="539"/>
      <c r="OBM81" s="539"/>
      <c r="OBN81" s="539"/>
      <c r="OBO81" s="539"/>
      <c r="OBP81" s="539"/>
      <c r="OBQ81" s="539"/>
      <c r="OBR81" s="539"/>
      <c r="OBS81" s="539"/>
      <c r="OBT81" s="539"/>
      <c r="OBU81" s="539"/>
      <c r="OBV81" s="539"/>
      <c r="OBW81" s="539"/>
      <c r="OBX81" s="539"/>
      <c r="OBY81" s="539"/>
      <c r="OBZ81" s="539"/>
      <c r="OCA81" s="539"/>
      <c r="OCB81" s="539"/>
      <c r="OCC81" s="539"/>
      <c r="OCD81" s="539"/>
      <c r="OCE81" s="539"/>
      <c r="OCF81" s="539"/>
      <c r="OCG81" s="539"/>
      <c r="OCH81" s="539"/>
      <c r="OCI81" s="539"/>
      <c r="OCJ81" s="539"/>
      <c r="OCK81" s="539"/>
      <c r="OCL81" s="539"/>
      <c r="OCM81" s="539"/>
      <c r="OCN81" s="539"/>
      <c r="OCO81" s="539"/>
      <c r="OCP81" s="539"/>
      <c r="OCQ81" s="539"/>
      <c r="OCR81" s="539"/>
      <c r="OCS81" s="539"/>
      <c r="OCT81" s="539"/>
      <c r="OCU81" s="539"/>
      <c r="OCV81" s="539"/>
      <c r="OCW81" s="539"/>
      <c r="OCX81" s="539"/>
      <c r="OCY81" s="539"/>
      <c r="OCZ81" s="539"/>
      <c r="ODA81" s="539"/>
      <c r="ODB81" s="539"/>
      <c r="ODC81" s="539"/>
      <c r="ODD81" s="539"/>
      <c r="ODE81" s="539"/>
      <c r="ODF81" s="539"/>
      <c r="ODG81" s="539"/>
      <c r="ODH81" s="539"/>
      <c r="ODI81" s="539"/>
      <c r="ODJ81" s="539"/>
      <c r="ODK81" s="539"/>
      <c r="ODL81" s="539"/>
      <c r="ODM81" s="539"/>
      <c r="ODN81" s="539"/>
      <c r="ODO81" s="539"/>
      <c r="ODP81" s="539"/>
      <c r="ODQ81" s="539"/>
      <c r="ODR81" s="539"/>
      <c r="ODS81" s="539"/>
      <c r="ODT81" s="539"/>
      <c r="ODU81" s="539"/>
      <c r="ODV81" s="539"/>
      <c r="ODW81" s="539"/>
      <c r="ODX81" s="539"/>
      <c r="ODY81" s="539"/>
      <c r="ODZ81" s="539"/>
      <c r="OEA81" s="539"/>
      <c r="OEB81" s="539"/>
      <c r="OEC81" s="539"/>
      <c r="OED81" s="539"/>
      <c r="OEE81" s="539"/>
      <c r="OEF81" s="539"/>
      <c r="OEG81" s="539"/>
      <c r="OEH81" s="539"/>
      <c r="OEI81" s="539"/>
      <c r="OEJ81" s="539"/>
      <c r="OEK81" s="539"/>
      <c r="OEL81" s="539"/>
      <c r="OEM81" s="539"/>
      <c r="OEN81" s="539"/>
      <c r="OEO81" s="539"/>
      <c r="OEP81" s="539"/>
      <c r="OEQ81" s="539"/>
      <c r="OER81" s="539"/>
      <c r="OES81" s="539"/>
      <c r="OET81" s="539"/>
      <c r="OEU81" s="539"/>
      <c r="OEV81" s="539"/>
      <c r="OEW81" s="539"/>
      <c r="OEX81" s="539"/>
      <c r="OEY81" s="539"/>
      <c r="OEZ81" s="539"/>
      <c r="OFA81" s="539"/>
      <c r="OFB81" s="539"/>
      <c r="OFC81" s="539"/>
      <c r="OFD81" s="539"/>
      <c r="OFE81" s="539"/>
      <c r="OFF81" s="539"/>
      <c r="OFG81" s="539"/>
      <c r="OFH81" s="539"/>
      <c r="OFI81" s="539"/>
      <c r="OFJ81" s="539"/>
      <c r="OFK81" s="539"/>
      <c r="OFL81" s="539"/>
      <c r="OFM81" s="539"/>
      <c r="OFN81" s="539"/>
      <c r="OFO81" s="539"/>
      <c r="OFP81" s="539"/>
      <c r="OFQ81" s="539"/>
      <c r="OFR81" s="539"/>
      <c r="OFS81" s="539"/>
      <c r="OFT81" s="539"/>
      <c r="OFU81" s="539"/>
      <c r="OFV81" s="539"/>
      <c r="OFW81" s="539"/>
      <c r="OFX81" s="539"/>
      <c r="OFY81" s="539"/>
      <c r="OFZ81" s="539"/>
      <c r="OGA81" s="539"/>
      <c r="OGB81" s="539"/>
      <c r="OGC81" s="539"/>
      <c r="OGD81" s="539"/>
      <c r="OGE81" s="539"/>
      <c r="OGF81" s="539"/>
      <c r="OGG81" s="539"/>
      <c r="OGH81" s="539"/>
      <c r="OGI81" s="539"/>
      <c r="OGJ81" s="539"/>
      <c r="OGK81" s="539"/>
      <c r="OGL81" s="539"/>
      <c r="OGM81" s="539"/>
      <c r="OGN81" s="539"/>
      <c r="OGO81" s="539"/>
      <c r="OGP81" s="539"/>
      <c r="OGQ81" s="539"/>
      <c r="OGR81" s="539"/>
      <c r="OGS81" s="539"/>
      <c r="OGT81" s="539"/>
      <c r="OGU81" s="539"/>
      <c r="OGV81" s="539"/>
      <c r="OGW81" s="539"/>
      <c r="OGX81" s="539"/>
      <c r="OGY81" s="539"/>
      <c r="OGZ81" s="539"/>
      <c r="OHA81" s="539"/>
      <c r="OHB81" s="539"/>
      <c r="OHC81" s="539"/>
      <c r="OHD81" s="539"/>
      <c r="OHE81" s="539"/>
      <c r="OHF81" s="539"/>
      <c r="OHG81" s="539"/>
      <c r="OHH81" s="539"/>
      <c r="OHI81" s="539"/>
      <c r="OHJ81" s="539"/>
      <c r="OHK81" s="539"/>
      <c r="OHL81" s="539"/>
      <c r="OHM81" s="539"/>
      <c r="OHN81" s="539"/>
      <c r="OHO81" s="539"/>
      <c r="OHP81" s="539"/>
      <c r="OHQ81" s="539"/>
      <c r="OHR81" s="539"/>
      <c r="OHS81" s="539"/>
      <c r="OHT81" s="539"/>
      <c r="OHU81" s="539"/>
      <c r="OHV81" s="539"/>
      <c r="OHW81" s="539"/>
      <c r="OHX81" s="539"/>
      <c r="OHY81" s="539"/>
      <c r="OHZ81" s="539"/>
      <c r="OIA81" s="539"/>
      <c r="OIB81" s="539"/>
      <c r="OIC81" s="539"/>
      <c r="OID81" s="539"/>
      <c r="OIE81" s="539"/>
      <c r="OIF81" s="539"/>
      <c r="OIG81" s="539"/>
      <c r="OIH81" s="539"/>
      <c r="OII81" s="539"/>
      <c r="OIJ81" s="539"/>
      <c r="OIK81" s="539"/>
      <c r="OIL81" s="539"/>
      <c r="OIM81" s="539"/>
      <c r="OIN81" s="539"/>
      <c r="OIO81" s="539"/>
      <c r="OIP81" s="539"/>
      <c r="OIQ81" s="539"/>
      <c r="OIR81" s="539"/>
      <c r="OIS81" s="539"/>
      <c r="OIT81" s="539"/>
      <c r="OIU81" s="539"/>
      <c r="OIV81" s="539"/>
      <c r="OIW81" s="539"/>
      <c r="OIX81" s="539"/>
      <c r="OIY81" s="539"/>
      <c r="OIZ81" s="539"/>
      <c r="OJA81" s="539"/>
      <c r="OJB81" s="539"/>
      <c r="OJC81" s="539"/>
      <c r="OJD81" s="539"/>
      <c r="OJE81" s="539"/>
      <c r="OJF81" s="539"/>
      <c r="OJG81" s="539"/>
      <c r="OJH81" s="539"/>
      <c r="OJI81" s="539"/>
      <c r="OJJ81" s="539"/>
      <c r="OJK81" s="539"/>
      <c r="OJL81" s="539"/>
      <c r="OJM81" s="539"/>
      <c r="OJN81" s="539"/>
      <c r="OJO81" s="539"/>
      <c r="OJP81" s="539"/>
      <c r="OJQ81" s="539"/>
      <c r="OJR81" s="539"/>
      <c r="OJS81" s="539"/>
      <c r="OJT81" s="539"/>
      <c r="OJU81" s="539"/>
      <c r="OJV81" s="539"/>
      <c r="OJW81" s="539"/>
      <c r="OJX81" s="539"/>
      <c r="OJY81" s="539"/>
      <c r="OJZ81" s="539"/>
      <c r="OKA81" s="539"/>
      <c r="OKB81" s="539"/>
      <c r="OKC81" s="539"/>
      <c r="OKD81" s="539"/>
      <c r="OKE81" s="539"/>
      <c r="OKF81" s="539"/>
      <c r="OKG81" s="539"/>
      <c r="OKH81" s="539"/>
      <c r="OKI81" s="539"/>
      <c r="OKJ81" s="539"/>
      <c r="OKK81" s="539"/>
      <c r="OKL81" s="539"/>
      <c r="OKM81" s="539"/>
      <c r="OKN81" s="539"/>
      <c r="OKO81" s="539"/>
      <c r="OKP81" s="539"/>
      <c r="OKQ81" s="539"/>
      <c r="OKR81" s="539"/>
      <c r="OKS81" s="539"/>
      <c r="OKT81" s="539"/>
      <c r="OKU81" s="539"/>
      <c r="OKV81" s="539"/>
      <c r="OKW81" s="539"/>
      <c r="OKX81" s="539"/>
      <c r="OKY81" s="539"/>
      <c r="OKZ81" s="539"/>
      <c r="OLA81" s="539"/>
      <c r="OLB81" s="539"/>
      <c r="OLC81" s="539"/>
      <c r="OLD81" s="539"/>
      <c r="OLE81" s="539"/>
      <c r="OLF81" s="539"/>
      <c r="OLG81" s="539"/>
      <c r="OLH81" s="539"/>
      <c r="OLI81" s="539"/>
      <c r="OLJ81" s="539"/>
      <c r="OLK81" s="539"/>
      <c r="OLL81" s="539"/>
      <c r="OLM81" s="539"/>
      <c r="OLN81" s="539"/>
      <c r="OLO81" s="539"/>
      <c r="OLP81" s="539"/>
      <c r="OLQ81" s="539"/>
      <c r="OLR81" s="539"/>
      <c r="OLS81" s="539"/>
      <c r="OLT81" s="539"/>
      <c r="OLU81" s="539"/>
      <c r="OLV81" s="539"/>
      <c r="OLW81" s="539"/>
      <c r="OLX81" s="539"/>
      <c r="OLY81" s="539"/>
      <c r="OLZ81" s="539"/>
      <c r="OMA81" s="539"/>
      <c r="OMB81" s="539"/>
      <c r="OMC81" s="539"/>
      <c r="OMD81" s="539"/>
      <c r="OME81" s="539"/>
      <c r="OMF81" s="539"/>
      <c r="OMG81" s="539"/>
      <c r="OMH81" s="539"/>
      <c r="OMI81" s="539"/>
      <c r="OMJ81" s="539"/>
      <c r="OMK81" s="539"/>
      <c r="OML81" s="539"/>
      <c r="OMM81" s="539"/>
      <c r="OMN81" s="539"/>
      <c r="OMO81" s="539"/>
      <c r="OMP81" s="539"/>
      <c r="OMQ81" s="539"/>
      <c r="OMR81" s="539"/>
      <c r="OMS81" s="539"/>
      <c r="OMT81" s="539"/>
      <c r="OMU81" s="539"/>
      <c r="OMV81" s="539"/>
      <c r="OMW81" s="539"/>
      <c r="OMX81" s="539"/>
      <c r="OMY81" s="539"/>
      <c r="OMZ81" s="539"/>
      <c r="ONA81" s="539"/>
      <c r="ONB81" s="539"/>
      <c r="ONC81" s="539"/>
      <c r="OND81" s="539"/>
      <c r="ONE81" s="539"/>
      <c r="ONF81" s="539"/>
      <c r="ONG81" s="539"/>
      <c r="ONH81" s="539"/>
      <c r="ONI81" s="539"/>
      <c r="ONJ81" s="539"/>
      <c r="ONK81" s="539"/>
      <c r="ONL81" s="539"/>
      <c r="ONM81" s="539"/>
      <c r="ONN81" s="539"/>
      <c r="ONO81" s="539"/>
      <c r="ONP81" s="539"/>
      <c r="ONQ81" s="539"/>
      <c r="ONR81" s="539"/>
      <c r="ONS81" s="539"/>
      <c r="ONT81" s="539"/>
      <c r="ONU81" s="539"/>
      <c r="ONV81" s="539"/>
      <c r="ONW81" s="539"/>
      <c r="ONX81" s="539"/>
      <c r="ONY81" s="539"/>
      <c r="ONZ81" s="539"/>
      <c r="OOA81" s="539"/>
      <c r="OOB81" s="539"/>
      <c r="OOC81" s="539"/>
      <c r="OOD81" s="539"/>
      <c r="OOE81" s="539"/>
      <c r="OOF81" s="539"/>
      <c r="OOG81" s="539"/>
      <c r="OOH81" s="539"/>
      <c r="OOI81" s="539"/>
      <c r="OOJ81" s="539"/>
      <c r="OOK81" s="539"/>
      <c r="OOL81" s="539"/>
      <c r="OOM81" s="539"/>
      <c r="OON81" s="539"/>
      <c r="OOO81" s="539"/>
      <c r="OOP81" s="539"/>
      <c r="OOQ81" s="539"/>
      <c r="OOR81" s="539"/>
      <c r="OOS81" s="539"/>
      <c r="OOT81" s="539"/>
      <c r="OOU81" s="539"/>
      <c r="OOV81" s="539"/>
      <c r="OOW81" s="539"/>
      <c r="OOX81" s="539"/>
      <c r="OOY81" s="539"/>
      <c r="OOZ81" s="539"/>
      <c r="OPA81" s="539"/>
      <c r="OPB81" s="539"/>
      <c r="OPC81" s="539"/>
      <c r="OPD81" s="539"/>
      <c r="OPE81" s="539"/>
      <c r="OPF81" s="539"/>
      <c r="OPG81" s="539"/>
      <c r="OPH81" s="539"/>
      <c r="OPI81" s="539"/>
      <c r="OPJ81" s="539"/>
      <c r="OPK81" s="539"/>
      <c r="OPL81" s="539"/>
      <c r="OPM81" s="539"/>
      <c r="OPN81" s="539"/>
      <c r="OPO81" s="539"/>
      <c r="OPP81" s="539"/>
      <c r="OPQ81" s="539"/>
      <c r="OPR81" s="539"/>
      <c r="OPS81" s="539"/>
      <c r="OPT81" s="539"/>
      <c r="OPU81" s="539"/>
      <c r="OPV81" s="539"/>
      <c r="OPW81" s="539"/>
      <c r="OPX81" s="539"/>
      <c r="OPY81" s="539"/>
      <c r="OPZ81" s="539"/>
      <c r="OQA81" s="539"/>
      <c r="OQB81" s="539"/>
      <c r="OQC81" s="539"/>
      <c r="OQD81" s="539"/>
      <c r="OQE81" s="539"/>
      <c r="OQF81" s="539"/>
      <c r="OQG81" s="539"/>
      <c r="OQH81" s="539"/>
      <c r="OQI81" s="539"/>
      <c r="OQJ81" s="539"/>
      <c r="OQK81" s="539"/>
      <c r="OQL81" s="539"/>
      <c r="OQM81" s="539"/>
      <c r="OQN81" s="539"/>
      <c r="OQO81" s="539"/>
      <c r="OQP81" s="539"/>
      <c r="OQQ81" s="539"/>
      <c r="OQR81" s="539"/>
      <c r="OQS81" s="539"/>
      <c r="OQT81" s="539"/>
      <c r="OQU81" s="539"/>
      <c r="OQV81" s="539"/>
      <c r="OQW81" s="539"/>
      <c r="OQX81" s="539"/>
      <c r="OQY81" s="539"/>
      <c r="OQZ81" s="539"/>
      <c r="ORA81" s="539"/>
      <c r="ORB81" s="539"/>
      <c r="ORC81" s="539"/>
      <c r="ORD81" s="539"/>
      <c r="ORE81" s="539"/>
      <c r="ORF81" s="539"/>
      <c r="ORG81" s="539"/>
      <c r="ORH81" s="539"/>
      <c r="ORI81" s="539"/>
      <c r="ORJ81" s="539"/>
      <c r="ORK81" s="539"/>
      <c r="ORL81" s="539"/>
      <c r="ORM81" s="539"/>
      <c r="ORN81" s="539"/>
      <c r="ORO81" s="539"/>
      <c r="ORP81" s="539"/>
      <c r="ORQ81" s="539"/>
      <c r="ORR81" s="539"/>
      <c r="ORS81" s="539"/>
      <c r="ORT81" s="539"/>
      <c r="ORU81" s="539"/>
      <c r="ORV81" s="539"/>
      <c r="ORW81" s="539"/>
      <c r="ORX81" s="539"/>
      <c r="ORY81" s="539"/>
      <c r="ORZ81" s="539"/>
      <c r="OSA81" s="539"/>
      <c r="OSB81" s="539"/>
      <c r="OSC81" s="539"/>
      <c r="OSD81" s="539"/>
      <c r="OSE81" s="539"/>
      <c r="OSF81" s="539"/>
      <c r="OSG81" s="539"/>
      <c r="OSH81" s="539"/>
      <c r="OSI81" s="539"/>
      <c r="OSJ81" s="539"/>
      <c r="OSK81" s="539"/>
      <c r="OSL81" s="539"/>
      <c r="OSM81" s="539"/>
      <c r="OSN81" s="539"/>
      <c r="OSO81" s="539"/>
      <c r="OSP81" s="539"/>
      <c r="OSQ81" s="539"/>
      <c r="OSR81" s="539"/>
      <c r="OSS81" s="539"/>
      <c r="OST81" s="539"/>
      <c r="OSU81" s="539"/>
      <c r="OSV81" s="539"/>
      <c r="OSW81" s="539"/>
      <c r="OSX81" s="539"/>
      <c r="OSY81" s="539"/>
      <c r="OSZ81" s="539"/>
      <c r="OTA81" s="539"/>
      <c r="OTB81" s="539"/>
      <c r="OTC81" s="539"/>
      <c r="OTD81" s="539"/>
      <c r="OTE81" s="539"/>
      <c r="OTF81" s="539"/>
      <c r="OTG81" s="539"/>
      <c r="OTH81" s="539"/>
      <c r="OTI81" s="539"/>
      <c r="OTJ81" s="539"/>
      <c r="OTK81" s="539"/>
      <c r="OTL81" s="539"/>
      <c r="OTM81" s="539"/>
      <c r="OTN81" s="539"/>
      <c r="OTO81" s="539"/>
      <c r="OTP81" s="539"/>
      <c r="OTQ81" s="539"/>
      <c r="OTR81" s="539"/>
      <c r="OTS81" s="539"/>
      <c r="OTT81" s="539"/>
      <c r="OTU81" s="539"/>
      <c r="OTV81" s="539"/>
      <c r="OTW81" s="539"/>
      <c r="OTX81" s="539"/>
      <c r="OTY81" s="539"/>
      <c r="OTZ81" s="539"/>
      <c r="OUA81" s="539"/>
      <c r="OUB81" s="539"/>
      <c r="OUC81" s="539"/>
      <c r="OUD81" s="539"/>
      <c r="OUE81" s="539"/>
      <c r="OUF81" s="539"/>
      <c r="OUG81" s="539"/>
      <c r="OUH81" s="539"/>
      <c r="OUI81" s="539"/>
      <c r="OUJ81" s="539"/>
      <c r="OUK81" s="539"/>
      <c r="OUL81" s="539"/>
      <c r="OUM81" s="539"/>
      <c r="OUN81" s="539"/>
      <c r="OUO81" s="539"/>
      <c r="OUP81" s="539"/>
      <c r="OUQ81" s="539"/>
      <c r="OUR81" s="539"/>
      <c r="OUS81" s="539"/>
      <c r="OUT81" s="539"/>
      <c r="OUU81" s="539"/>
      <c r="OUV81" s="539"/>
      <c r="OUW81" s="539"/>
      <c r="OUX81" s="539"/>
      <c r="OUY81" s="539"/>
      <c r="OUZ81" s="539"/>
      <c r="OVA81" s="539"/>
      <c r="OVB81" s="539"/>
      <c r="OVC81" s="539"/>
      <c r="OVD81" s="539"/>
      <c r="OVE81" s="539"/>
      <c r="OVF81" s="539"/>
      <c r="OVG81" s="539"/>
      <c r="OVH81" s="539"/>
      <c r="OVI81" s="539"/>
      <c r="OVJ81" s="539"/>
      <c r="OVK81" s="539"/>
      <c r="OVL81" s="539"/>
      <c r="OVM81" s="539"/>
      <c r="OVN81" s="539"/>
      <c r="OVO81" s="539"/>
      <c r="OVP81" s="539"/>
      <c r="OVQ81" s="539"/>
      <c r="OVR81" s="539"/>
      <c r="OVS81" s="539"/>
      <c r="OVT81" s="539"/>
      <c r="OVU81" s="539"/>
      <c r="OVV81" s="539"/>
      <c r="OVW81" s="539"/>
      <c r="OVX81" s="539"/>
      <c r="OVY81" s="539"/>
      <c r="OVZ81" s="539"/>
      <c r="OWA81" s="539"/>
      <c r="OWB81" s="539"/>
      <c r="OWC81" s="539"/>
      <c r="OWD81" s="539"/>
      <c r="OWE81" s="539"/>
      <c r="OWF81" s="539"/>
      <c r="OWG81" s="539"/>
      <c r="OWH81" s="539"/>
      <c r="OWI81" s="539"/>
      <c r="OWJ81" s="539"/>
      <c r="OWK81" s="539"/>
      <c r="OWL81" s="539"/>
      <c r="OWM81" s="539"/>
      <c r="OWN81" s="539"/>
      <c r="OWO81" s="539"/>
      <c r="OWP81" s="539"/>
      <c r="OWQ81" s="539"/>
      <c r="OWR81" s="539"/>
      <c r="OWS81" s="539"/>
      <c r="OWT81" s="539"/>
      <c r="OWU81" s="539"/>
      <c r="OWV81" s="539"/>
      <c r="OWW81" s="539"/>
      <c r="OWX81" s="539"/>
      <c r="OWY81" s="539"/>
      <c r="OWZ81" s="539"/>
      <c r="OXA81" s="539"/>
      <c r="OXB81" s="539"/>
      <c r="OXC81" s="539"/>
      <c r="OXD81" s="539"/>
      <c r="OXE81" s="539"/>
      <c r="OXF81" s="539"/>
      <c r="OXG81" s="539"/>
      <c r="OXH81" s="539"/>
      <c r="OXI81" s="539"/>
      <c r="OXJ81" s="539"/>
      <c r="OXK81" s="539"/>
      <c r="OXL81" s="539"/>
      <c r="OXM81" s="539"/>
      <c r="OXN81" s="539"/>
      <c r="OXO81" s="539"/>
      <c r="OXP81" s="539"/>
      <c r="OXQ81" s="539"/>
      <c r="OXR81" s="539"/>
      <c r="OXS81" s="539"/>
      <c r="OXT81" s="539"/>
      <c r="OXU81" s="539"/>
      <c r="OXV81" s="539"/>
      <c r="OXW81" s="539"/>
      <c r="OXX81" s="539"/>
      <c r="OXY81" s="539"/>
      <c r="OXZ81" s="539"/>
      <c r="OYA81" s="539"/>
      <c r="OYB81" s="539"/>
      <c r="OYC81" s="539"/>
      <c r="OYD81" s="539"/>
      <c r="OYE81" s="539"/>
      <c r="OYF81" s="539"/>
      <c r="OYG81" s="539"/>
      <c r="OYH81" s="539"/>
      <c r="OYI81" s="539"/>
      <c r="OYJ81" s="539"/>
      <c r="OYK81" s="539"/>
      <c r="OYL81" s="539"/>
      <c r="OYM81" s="539"/>
      <c r="OYN81" s="539"/>
      <c r="OYO81" s="539"/>
      <c r="OYP81" s="539"/>
      <c r="OYQ81" s="539"/>
      <c r="OYR81" s="539"/>
      <c r="OYS81" s="539"/>
      <c r="OYT81" s="539"/>
      <c r="OYU81" s="539"/>
      <c r="OYV81" s="539"/>
      <c r="OYW81" s="539"/>
      <c r="OYX81" s="539"/>
      <c r="OYY81" s="539"/>
      <c r="OYZ81" s="539"/>
      <c r="OZA81" s="539"/>
      <c r="OZB81" s="539"/>
      <c r="OZC81" s="539"/>
      <c r="OZD81" s="539"/>
      <c r="OZE81" s="539"/>
      <c r="OZF81" s="539"/>
      <c r="OZG81" s="539"/>
      <c r="OZH81" s="539"/>
      <c r="OZI81" s="539"/>
      <c r="OZJ81" s="539"/>
      <c r="OZK81" s="539"/>
      <c r="OZL81" s="539"/>
      <c r="OZM81" s="539"/>
      <c r="OZN81" s="539"/>
      <c r="OZO81" s="539"/>
      <c r="OZP81" s="539"/>
      <c r="OZQ81" s="539"/>
      <c r="OZR81" s="539"/>
      <c r="OZS81" s="539"/>
      <c r="OZT81" s="539"/>
      <c r="OZU81" s="539"/>
      <c r="OZV81" s="539"/>
      <c r="OZW81" s="539"/>
      <c r="OZX81" s="539"/>
      <c r="OZY81" s="539"/>
      <c r="OZZ81" s="539"/>
      <c r="PAA81" s="539"/>
      <c r="PAB81" s="539"/>
      <c r="PAC81" s="539"/>
      <c r="PAD81" s="539"/>
      <c r="PAE81" s="539"/>
      <c r="PAF81" s="539"/>
      <c r="PAG81" s="539"/>
      <c r="PAH81" s="539"/>
      <c r="PAI81" s="539"/>
      <c r="PAJ81" s="539"/>
      <c r="PAK81" s="539"/>
      <c r="PAL81" s="539"/>
      <c r="PAM81" s="539"/>
      <c r="PAN81" s="539"/>
      <c r="PAO81" s="539"/>
      <c r="PAP81" s="539"/>
      <c r="PAQ81" s="539"/>
      <c r="PAR81" s="539"/>
      <c r="PAS81" s="539"/>
      <c r="PAT81" s="539"/>
      <c r="PAU81" s="539"/>
      <c r="PAV81" s="539"/>
      <c r="PAW81" s="539"/>
      <c r="PAX81" s="539"/>
      <c r="PAY81" s="539"/>
      <c r="PAZ81" s="539"/>
      <c r="PBA81" s="539"/>
      <c r="PBB81" s="539"/>
      <c r="PBC81" s="539"/>
      <c r="PBD81" s="539"/>
      <c r="PBE81" s="539"/>
      <c r="PBF81" s="539"/>
      <c r="PBG81" s="539"/>
      <c r="PBH81" s="539"/>
      <c r="PBI81" s="539"/>
      <c r="PBJ81" s="539"/>
      <c r="PBK81" s="539"/>
      <c r="PBL81" s="539"/>
      <c r="PBM81" s="539"/>
      <c r="PBN81" s="539"/>
      <c r="PBO81" s="539"/>
      <c r="PBP81" s="539"/>
      <c r="PBQ81" s="539"/>
      <c r="PBR81" s="539"/>
      <c r="PBS81" s="539"/>
      <c r="PBT81" s="539"/>
      <c r="PBU81" s="539"/>
      <c r="PBV81" s="539"/>
      <c r="PBW81" s="539"/>
      <c r="PBX81" s="539"/>
      <c r="PBY81" s="539"/>
      <c r="PBZ81" s="539"/>
      <c r="PCA81" s="539"/>
      <c r="PCB81" s="539"/>
      <c r="PCC81" s="539"/>
      <c r="PCD81" s="539"/>
      <c r="PCE81" s="539"/>
      <c r="PCF81" s="539"/>
      <c r="PCG81" s="539"/>
      <c r="PCH81" s="539"/>
      <c r="PCI81" s="539"/>
      <c r="PCJ81" s="539"/>
      <c r="PCK81" s="539"/>
      <c r="PCL81" s="539"/>
      <c r="PCM81" s="539"/>
      <c r="PCN81" s="539"/>
      <c r="PCO81" s="539"/>
      <c r="PCP81" s="539"/>
      <c r="PCQ81" s="539"/>
      <c r="PCR81" s="539"/>
      <c r="PCS81" s="539"/>
      <c r="PCT81" s="539"/>
      <c r="PCU81" s="539"/>
      <c r="PCV81" s="539"/>
      <c r="PCW81" s="539"/>
      <c r="PCX81" s="539"/>
      <c r="PCY81" s="539"/>
      <c r="PCZ81" s="539"/>
      <c r="PDA81" s="539"/>
      <c r="PDB81" s="539"/>
      <c r="PDC81" s="539"/>
      <c r="PDD81" s="539"/>
      <c r="PDE81" s="539"/>
      <c r="PDF81" s="539"/>
      <c r="PDG81" s="539"/>
      <c r="PDH81" s="539"/>
      <c r="PDI81" s="539"/>
      <c r="PDJ81" s="539"/>
      <c r="PDK81" s="539"/>
      <c r="PDL81" s="539"/>
      <c r="PDM81" s="539"/>
      <c r="PDN81" s="539"/>
      <c r="PDO81" s="539"/>
      <c r="PDP81" s="539"/>
      <c r="PDQ81" s="539"/>
      <c r="PDR81" s="539"/>
      <c r="PDS81" s="539"/>
      <c r="PDT81" s="539"/>
      <c r="PDU81" s="539"/>
      <c r="PDV81" s="539"/>
      <c r="PDW81" s="539"/>
      <c r="PDX81" s="539"/>
      <c r="PDY81" s="539"/>
      <c r="PDZ81" s="539"/>
      <c r="PEA81" s="539"/>
      <c r="PEB81" s="539"/>
      <c r="PEC81" s="539"/>
      <c r="PED81" s="539"/>
      <c r="PEE81" s="539"/>
      <c r="PEF81" s="539"/>
      <c r="PEG81" s="539"/>
      <c r="PEH81" s="539"/>
      <c r="PEI81" s="539"/>
      <c r="PEJ81" s="539"/>
      <c r="PEK81" s="539"/>
      <c r="PEL81" s="539"/>
      <c r="PEM81" s="539"/>
      <c r="PEN81" s="539"/>
      <c r="PEO81" s="539"/>
      <c r="PEP81" s="539"/>
      <c r="PEQ81" s="539"/>
      <c r="PER81" s="539"/>
      <c r="PES81" s="539"/>
      <c r="PET81" s="539"/>
      <c r="PEU81" s="539"/>
      <c r="PEV81" s="539"/>
      <c r="PEW81" s="539"/>
      <c r="PEX81" s="539"/>
      <c r="PEY81" s="539"/>
      <c r="PEZ81" s="539"/>
      <c r="PFA81" s="539"/>
      <c r="PFB81" s="539"/>
      <c r="PFC81" s="539"/>
      <c r="PFD81" s="539"/>
      <c r="PFE81" s="539"/>
      <c r="PFF81" s="539"/>
      <c r="PFG81" s="539"/>
      <c r="PFH81" s="539"/>
      <c r="PFI81" s="539"/>
      <c r="PFJ81" s="539"/>
      <c r="PFK81" s="539"/>
      <c r="PFL81" s="539"/>
      <c r="PFM81" s="539"/>
      <c r="PFN81" s="539"/>
      <c r="PFO81" s="539"/>
      <c r="PFP81" s="539"/>
      <c r="PFQ81" s="539"/>
      <c r="PFR81" s="539"/>
      <c r="PFS81" s="539"/>
      <c r="PFT81" s="539"/>
      <c r="PFU81" s="539"/>
      <c r="PFV81" s="539"/>
      <c r="PFW81" s="539"/>
      <c r="PFX81" s="539"/>
      <c r="PFY81" s="539"/>
      <c r="PFZ81" s="539"/>
      <c r="PGA81" s="539"/>
      <c r="PGB81" s="539"/>
      <c r="PGC81" s="539"/>
      <c r="PGD81" s="539"/>
      <c r="PGE81" s="539"/>
      <c r="PGF81" s="539"/>
      <c r="PGG81" s="539"/>
      <c r="PGH81" s="539"/>
      <c r="PGI81" s="539"/>
      <c r="PGJ81" s="539"/>
      <c r="PGK81" s="539"/>
      <c r="PGL81" s="539"/>
      <c r="PGM81" s="539"/>
      <c r="PGN81" s="539"/>
      <c r="PGO81" s="539"/>
      <c r="PGP81" s="539"/>
      <c r="PGQ81" s="539"/>
      <c r="PGR81" s="539"/>
      <c r="PGS81" s="539"/>
      <c r="PGT81" s="539"/>
      <c r="PGU81" s="539"/>
      <c r="PGV81" s="539"/>
      <c r="PGW81" s="539"/>
      <c r="PGX81" s="539"/>
      <c r="PGY81" s="539"/>
      <c r="PGZ81" s="539"/>
      <c r="PHA81" s="539"/>
      <c r="PHB81" s="539"/>
      <c r="PHC81" s="539"/>
      <c r="PHD81" s="539"/>
      <c r="PHE81" s="539"/>
      <c r="PHF81" s="539"/>
      <c r="PHG81" s="539"/>
      <c r="PHH81" s="539"/>
      <c r="PHI81" s="539"/>
      <c r="PHJ81" s="539"/>
      <c r="PHK81" s="539"/>
      <c r="PHL81" s="539"/>
      <c r="PHM81" s="539"/>
      <c r="PHN81" s="539"/>
      <c r="PHO81" s="539"/>
      <c r="PHP81" s="539"/>
      <c r="PHQ81" s="539"/>
      <c r="PHR81" s="539"/>
      <c r="PHS81" s="539"/>
      <c r="PHT81" s="539"/>
      <c r="PHU81" s="539"/>
      <c r="PHV81" s="539"/>
      <c r="PHW81" s="539"/>
      <c r="PHX81" s="539"/>
      <c r="PHY81" s="539"/>
      <c r="PHZ81" s="539"/>
      <c r="PIA81" s="539"/>
      <c r="PIB81" s="539"/>
      <c r="PIC81" s="539"/>
      <c r="PID81" s="539"/>
      <c r="PIE81" s="539"/>
      <c r="PIF81" s="539"/>
      <c r="PIG81" s="539"/>
      <c r="PIH81" s="539"/>
      <c r="PII81" s="539"/>
      <c r="PIJ81" s="539"/>
      <c r="PIK81" s="539"/>
      <c r="PIL81" s="539"/>
      <c r="PIM81" s="539"/>
      <c r="PIN81" s="539"/>
      <c r="PIO81" s="539"/>
      <c r="PIP81" s="539"/>
      <c r="PIQ81" s="539"/>
      <c r="PIR81" s="539"/>
      <c r="PIS81" s="539"/>
      <c r="PIT81" s="539"/>
      <c r="PIU81" s="539"/>
      <c r="PIV81" s="539"/>
      <c r="PIW81" s="539"/>
      <c r="PIX81" s="539"/>
      <c r="PIY81" s="539"/>
      <c r="PIZ81" s="539"/>
      <c r="PJA81" s="539"/>
      <c r="PJB81" s="539"/>
      <c r="PJC81" s="539"/>
      <c r="PJD81" s="539"/>
      <c r="PJE81" s="539"/>
      <c r="PJF81" s="539"/>
      <c r="PJG81" s="539"/>
      <c r="PJH81" s="539"/>
      <c r="PJI81" s="539"/>
      <c r="PJJ81" s="539"/>
      <c r="PJK81" s="539"/>
      <c r="PJL81" s="539"/>
      <c r="PJM81" s="539"/>
      <c r="PJN81" s="539"/>
      <c r="PJO81" s="539"/>
      <c r="PJP81" s="539"/>
      <c r="PJQ81" s="539"/>
      <c r="PJR81" s="539"/>
      <c r="PJS81" s="539"/>
      <c r="PJT81" s="539"/>
      <c r="PJU81" s="539"/>
      <c r="PJV81" s="539"/>
      <c r="PJW81" s="539"/>
      <c r="PJX81" s="539"/>
      <c r="PJY81" s="539"/>
      <c r="PJZ81" s="539"/>
      <c r="PKA81" s="539"/>
      <c r="PKB81" s="539"/>
      <c r="PKC81" s="539"/>
      <c r="PKD81" s="539"/>
      <c r="PKE81" s="539"/>
      <c r="PKF81" s="539"/>
      <c r="PKG81" s="539"/>
      <c r="PKH81" s="539"/>
      <c r="PKI81" s="539"/>
      <c r="PKJ81" s="539"/>
      <c r="PKK81" s="539"/>
      <c r="PKL81" s="539"/>
      <c r="PKM81" s="539"/>
      <c r="PKN81" s="539"/>
      <c r="PKO81" s="539"/>
      <c r="PKP81" s="539"/>
      <c r="PKQ81" s="539"/>
      <c r="PKR81" s="539"/>
      <c r="PKS81" s="539"/>
      <c r="PKT81" s="539"/>
      <c r="PKU81" s="539"/>
      <c r="PKV81" s="539"/>
      <c r="PKW81" s="539"/>
      <c r="PKX81" s="539"/>
      <c r="PKY81" s="539"/>
      <c r="PKZ81" s="539"/>
      <c r="PLA81" s="539"/>
      <c r="PLB81" s="539"/>
      <c r="PLC81" s="539"/>
      <c r="PLD81" s="539"/>
      <c r="PLE81" s="539"/>
      <c r="PLF81" s="539"/>
      <c r="PLG81" s="539"/>
      <c r="PLH81" s="539"/>
      <c r="PLI81" s="539"/>
      <c r="PLJ81" s="539"/>
      <c r="PLK81" s="539"/>
      <c r="PLL81" s="539"/>
      <c r="PLM81" s="539"/>
      <c r="PLN81" s="539"/>
      <c r="PLO81" s="539"/>
      <c r="PLP81" s="539"/>
      <c r="PLQ81" s="539"/>
      <c r="PLR81" s="539"/>
      <c r="PLS81" s="539"/>
      <c r="PLT81" s="539"/>
      <c r="PLU81" s="539"/>
      <c r="PLV81" s="539"/>
      <c r="PLW81" s="539"/>
      <c r="PLX81" s="539"/>
      <c r="PLY81" s="539"/>
      <c r="PLZ81" s="539"/>
      <c r="PMA81" s="539"/>
      <c r="PMB81" s="539"/>
      <c r="PMC81" s="539"/>
      <c r="PMD81" s="539"/>
      <c r="PME81" s="539"/>
      <c r="PMF81" s="539"/>
      <c r="PMG81" s="539"/>
      <c r="PMH81" s="539"/>
      <c r="PMI81" s="539"/>
      <c r="PMJ81" s="539"/>
      <c r="PMK81" s="539"/>
      <c r="PML81" s="539"/>
      <c r="PMM81" s="539"/>
      <c r="PMN81" s="539"/>
      <c r="PMO81" s="539"/>
      <c r="PMP81" s="539"/>
      <c r="PMQ81" s="539"/>
      <c r="PMR81" s="539"/>
      <c r="PMS81" s="539"/>
      <c r="PMT81" s="539"/>
      <c r="PMU81" s="539"/>
      <c r="PMV81" s="539"/>
      <c r="PMW81" s="539"/>
      <c r="PMX81" s="539"/>
      <c r="PMY81" s="539"/>
      <c r="PMZ81" s="539"/>
      <c r="PNA81" s="539"/>
      <c r="PNB81" s="539"/>
      <c r="PNC81" s="539"/>
      <c r="PND81" s="539"/>
      <c r="PNE81" s="539"/>
      <c r="PNF81" s="539"/>
      <c r="PNG81" s="539"/>
      <c r="PNH81" s="539"/>
      <c r="PNI81" s="539"/>
      <c r="PNJ81" s="539"/>
      <c r="PNK81" s="539"/>
      <c r="PNL81" s="539"/>
      <c r="PNM81" s="539"/>
      <c r="PNN81" s="539"/>
      <c r="PNO81" s="539"/>
      <c r="PNP81" s="539"/>
      <c r="PNQ81" s="539"/>
      <c r="PNR81" s="539"/>
      <c r="PNS81" s="539"/>
      <c r="PNT81" s="539"/>
      <c r="PNU81" s="539"/>
      <c r="PNV81" s="539"/>
      <c r="PNW81" s="539"/>
      <c r="PNX81" s="539"/>
      <c r="PNY81" s="539"/>
      <c r="PNZ81" s="539"/>
      <c r="POA81" s="539"/>
      <c r="POB81" s="539"/>
      <c r="POC81" s="539"/>
      <c r="POD81" s="539"/>
      <c r="POE81" s="539"/>
      <c r="POF81" s="539"/>
      <c r="POG81" s="539"/>
      <c r="POH81" s="539"/>
      <c r="POI81" s="539"/>
      <c r="POJ81" s="539"/>
      <c r="POK81" s="539"/>
      <c r="POL81" s="539"/>
      <c r="POM81" s="539"/>
      <c r="PON81" s="539"/>
      <c r="POO81" s="539"/>
      <c r="POP81" s="539"/>
      <c r="POQ81" s="539"/>
      <c r="POR81" s="539"/>
      <c r="POS81" s="539"/>
      <c r="POT81" s="539"/>
      <c r="POU81" s="539"/>
      <c r="POV81" s="539"/>
      <c r="POW81" s="539"/>
      <c r="POX81" s="539"/>
      <c r="POY81" s="539"/>
      <c r="POZ81" s="539"/>
      <c r="PPA81" s="539"/>
      <c r="PPB81" s="539"/>
      <c r="PPC81" s="539"/>
      <c r="PPD81" s="539"/>
      <c r="PPE81" s="539"/>
      <c r="PPF81" s="539"/>
      <c r="PPG81" s="539"/>
      <c r="PPH81" s="539"/>
      <c r="PPI81" s="539"/>
      <c r="PPJ81" s="539"/>
      <c r="PPK81" s="539"/>
      <c r="PPL81" s="539"/>
      <c r="PPM81" s="539"/>
      <c r="PPN81" s="539"/>
      <c r="PPO81" s="539"/>
      <c r="PPP81" s="539"/>
      <c r="PPQ81" s="539"/>
      <c r="PPR81" s="539"/>
      <c r="PPS81" s="539"/>
      <c r="PPT81" s="539"/>
      <c r="PPU81" s="539"/>
      <c r="PPV81" s="539"/>
      <c r="PPW81" s="539"/>
      <c r="PPX81" s="539"/>
      <c r="PPY81" s="539"/>
      <c r="PPZ81" s="539"/>
      <c r="PQA81" s="539"/>
      <c r="PQB81" s="539"/>
      <c r="PQC81" s="539"/>
      <c r="PQD81" s="539"/>
      <c r="PQE81" s="539"/>
      <c r="PQF81" s="539"/>
      <c r="PQG81" s="539"/>
      <c r="PQH81" s="539"/>
      <c r="PQI81" s="539"/>
      <c r="PQJ81" s="539"/>
      <c r="PQK81" s="539"/>
      <c r="PQL81" s="539"/>
      <c r="PQM81" s="539"/>
      <c r="PQN81" s="539"/>
      <c r="PQO81" s="539"/>
      <c r="PQP81" s="539"/>
      <c r="PQQ81" s="539"/>
      <c r="PQR81" s="539"/>
      <c r="PQS81" s="539"/>
      <c r="PQT81" s="539"/>
      <c r="PQU81" s="539"/>
      <c r="PQV81" s="539"/>
      <c r="PQW81" s="539"/>
      <c r="PQX81" s="539"/>
      <c r="PQY81" s="539"/>
      <c r="PQZ81" s="539"/>
      <c r="PRA81" s="539"/>
      <c r="PRB81" s="539"/>
      <c r="PRC81" s="539"/>
      <c r="PRD81" s="539"/>
      <c r="PRE81" s="539"/>
      <c r="PRF81" s="539"/>
      <c r="PRG81" s="539"/>
      <c r="PRH81" s="539"/>
      <c r="PRI81" s="539"/>
      <c r="PRJ81" s="539"/>
      <c r="PRK81" s="539"/>
      <c r="PRL81" s="539"/>
      <c r="PRM81" s="539"/>
      <c r="PRN81" s="539"/>
      <c r="PRO81" s="539"/>
      <c r="PRP81" s="539"/>
      <c r="PRQ81" s="539"/>
      <c r="PRR81" s="539"/>
      <c r="PRS81" s="539"/>
      <c r="PRT81" s="539"/>
      <c r="PRU81" s="539"/>
      <c r="PRV81" s="539"/>
      <c r="PRW81" s="539"/>
      <c r="PRX81" s="539"/>
      <c r="PRY81" s="539"/>
      <c r="PRZ81" s="539"/>
      <c r="PSA81" s="539"/>
      <c r="PSB81" s="539"/>
      <c r="PSC81" s="539"/>
      <c r="PSD81" s="539"/>
      <c r="PSE81" s="539"/>
      <c r="PSF81" s="539"/>
      <c r="PSG81" s="539"/>
      <c r="PSH81" s="539"/>
      <c r="PSI81" s="539"/>
      <c r="PSJ81" s="539"/>
      <c r="PSK81" s="539"/>
      <c r="PSL81" s="539"/>
      <c r="PSM81" s="539"/>
      <c r="PSN81" s="539"/>
      <c r="PSO81" s="539"/>
      <c r="PSP81" s="539"/>
      <c r="PSQ81" s="539"/>
      <c r="PSR81" s="539"/>
      <c r="PSS81" s="539"/>
      <c r="PST81" s="539"/>
      <c r="PSU81" s="539"/>
      <c r="PSV81" s="539"/>
      <c r="PSW81" s="539"/>
      <c r="PSX81" s="539"/>
      <c r="PSY81" s="539"/>
      <c r="PSZ81" s="539"/>
      <c r="PTA81" s="539"/>
      <c r="PTB81" s="539"/>
      <c r="PTC81" s="539"/>
      <c r="PTD81" s="539"/>
      <c r="PTE81" s="539"/>
      <c r="PTF81" s="539"/>
      <c r="PTG81" s="539"/>
      <c r="PTH81" s="539"/>
      <c r="PTI81" s="539"/>
      <c r="PTJ81" s="539"/>
      <c r="PTK81" s="539"/>
      <c r="PTL81" s="539"/>
      <c r="PTM81" s="539"/>
      <c r="PTN81" s="539"/>
      <c r="PTO81" s="539"/>
      <c r="PTP81" s="539"/>
      <c r="PTQ81" s="539"/>
      <c r="PTR81" s="539"/>
      <c r="PTS81" s="539"/>
      <c r="PTT81" s="539"/>
      <c r="PTU81" s="539"/>
      <c r="PTV81" s="539"/>
      <c r="PTW81" s="539"/>
      <c r="PTX81" s="539"/>
      <c r="PTY81" s="539"/>
      <c r="PTZ81" s="539"/>
      <c r="PUA81" s="539"/>
      <c r="PUB81" s="539"/>
      <c r="PUC81" s="539"/>
      <c r="PUD81" s="539"/>
      <c r="PUE81" s="539"/>
      <c r="PUF81" s="539"/>
      <c r="PUG81" s="539"/>
      <c r="PUH81" s="539"/>
      <c r="PUI81" s="539"/>
      <c r="PUJ81" s="539"/>
      <c r="PUK81" s="539"/>
      <c r="PUL81" s="539"/>
      <c r="PUM81" s="539"/>
      <c r="PUN81" s="539"/>
      <c r="PUO81" s="539"/>
      <c r="PUP81" s="539"/>
      <c r="PUQ81" s="539"/>
      <c r="PUR81" s="539"/>
      <c r="PUS81" s="539"/>
      <c r="PUT81" s="539"/>
      <c r="PUU81" s="539"/>
      <c r="PUV81" s="539"/>
      <c r="PUW81" s="539"/>
      <c r="PUX81" s="539"/>
      <c r="PUY81" s="539"/>
      <c r="PUZ81" s="539"/>
      <c r="PVA81" s="539"/>
      <c r="PVB81" s="539"/>
      <c r="PVC81" s="539"/>
      <c r="PVD81" s="539"/>
      <c r="PVE81" s="539"/>
      <c r="PVF81" s="539"/>
      <c r="PVG81" s="539"/>
      <c r="PVH81" s="539"/>
      <c r="PVI81" s="539"/>
      <c r="PVJ81" s="539"/>
      <c r="PVK81" s="539"/>
      <c r="PVL81" s="539"/>
      <c r="PVM81" s="539"/>
      <c r="PVN81" s="539"/>
      <c r="PVO81" s="539"/>
      <c r="PVP81" s="539"/>
      <c r="PVQ81" s="539"/>
      <c r="PVR81" s="539"/>
      <c r="PVS81" s="539"/>
      <c r="PVT81" s="539"/>
      <c r="PVU81" s="539"/>
      <c r="PVV81" s="539"/>
      <c r="PVW81" s="539"/>
      <c r="PVX81" s="539"/>
      <c r="PVY81" s="539"/>
      <c r="PVZ81" s="539"/>
      <c r="PWA81" s="539"/>
      <c r="PWB81" s="539"/>
      <c r="PWC81" s="539"/>
      <c r="PWD81" s="539"/>
      <c r="PWE81" s="539"/>
      <c r="PWF81" s="539"/>
      <c r="PWG81" s="539"/>
      <c r="PWH81" s="539"/>
      <c r="PWI81" s="539"/>
      <c r="PWJ81" s="539"/>
      <c r="PWK81" s="539"/>
      <c r="PWL81" s="539"/>
      <c r="PWM81" s="539"/>
      <c r="PWN81" s="539"/>
      <c r="PWO81" s="539"/>
      <c r="PWP81" s="539"/>
      <c r="PWQ81" s="539"/>
      <c r="PWR81" s="539"/>
      <c r="PWS81" s="539"/>
      <c r="PWT81" s="539"/>
      <c r="PWU81" s="539"/>
      <c r="PWV81" s="539"/>
      <c r="PWW81" s="539"/>
      <c r="PWX81" s="539"/>
      <c r="PWY81" s="539"/>
      <c r="PWZ81" s="539"/>
      <c r="PXA81" s="539"/>
      <c r="PXB81" s="539"/>
      <c r="PXC81" s="539"/>
      <c r="PXD81" s="539"/>
      <c r="PXE81" s="539"/>
      <c r="PXF81" s="539"/>
      <c r="PXG81" s="539"/>
      <c r="PXH81" s="539"/>
      <c r="PXI81" s="539"/>
      <c r="PXJ81" s="539"/>
      <c r="PXK81" s="539"/>
      <c r="PXL81" s="539"/>
      <c r="PXM81" s="539"/>
      <c r="PXN81" s="539"/>
      <c r="PXO81" s="539"/>
      <c r="PXP81" s="539"/>
      <c r="PXQ81" s="539"/>
      <c r="PXR81" s="539"/>
      <c r="PXS81" s="539"/>
      <c r="PXT81" s="539"/>
      <c r="PXU81" s="539"/>
      <c r="PXV81" s="539"/>
      <c r="PXW81" s="539"/>
      <c r="PXX81" s="539"/>
      <c r="PXY81" s="539"/>
      <c r="PXZ81" s="539"/>
      <c r="PYA81" s="539"/>
      <c r="PYB81" s="539"/>
      <c r="PYC81" s="539"/>
      <c r="PYD81" s="539"/>
      <c r="PYE81" s="539"/>
      <c r="PYF81" s="539"/>
      <c r="PYG81" s="539"/>
      <c r="PYH81" s="539"/>
      <c r="PYI81" s="539"/>
      <c r="PYJ81" s="539"/>
      <c r="PYK81" s="539"/>
      <c r="PYL81" s="539"/>
      <c r="PYM81" s="539"/>
      <c r="PYN81" s="539"/>
      <c r="PYO81" s="539"/>
      <c r="PYP81" s="539"/>
      <c r="PYQ81" s="539"/>
      <c r="PYR81" s="539"/>
      <c r="PYS81" s="539"/>
      <c r="PYT81" s="539"/>
      <c r="PYU81" s="539"/>
      <c r="PYV81" s="539"/>
      <c r="PYW81" s="539"/>
      <c r="PYX81" s="539"/>
      <c r="PYY81" s="539"/>
      <c r="PYZ81" s="539"/>
      <c r="PZA81" s="539"/>
      <c r="PZB81" s="539"/>
      <c r="PZC81" s="539"/>
      <c r="PZD81" s="539"/>
      <c r="PZE81" s="539"/>
      <c r="PZF81" s="539"/>
      <c r="PZG81" s="539"/>
      <c r="PZH81" s="539"/>
      <c r="PZI81" s="539"/>
      <c r="PZJ81" s="539"/>
      <c r="PZK81" s="539"/>
      <c r="PZL81" s="539"/>
      <c r="PZM81" s="539"/>
      <c r="PZN81" s="539"/>
      <c r="PZO81" s="539"/>
      <c r="PZP81" s="539"/>
      <c r="PZQ81" s="539"/>
      <c r="PZR81" s="539"/>
      <c r="PZS81" s="539"/>
      <c r="PZT81" s="539"/>
      <c r="PZU81" s="539"/>
      <c r="PZV81" s="539"/>
      <c r="PZW81" s="539"/>
      <c r="PZX81" s="539"/>
      <c r="PZY81" s="539"/>
      <c r="PZZ81" s="539"/>
      <c r="QAA81" s="539"/>
      <c r="QAB81" s="539"/>
      <c r="QAC81" s="539"/>
      <c r="QAD81" s="539"/>
      <c r="QAE81" s="539"/>
      <c r="QAF81" s="539"/>
      <c r="QAG81" s="539"/>
      <c r="QAH81" s="539"/>
      <c r="QAI81" s="539"/>
      <c r="QAJ81" s="539"/>
      <c r="QAK81" s="539"/>
      <c r="QAL81" s="539"/>
      <c r="QAM81" s="539"/>
      <c r="QAN81" s="539"/>
      <c r="QAO81" s="539"/>
      <c r="QAP81" s="539"/>
      <c r="QAQ81" s="539"/>
      <c r="QAR81" s="539"/>
      <c r="QAS81" s="539"/>
      <c r="QAT81" s="539"/>
      <c r="QAU81" s="539"/>
      <c r="QAV81" s="539"/>
      <c r="QAW81" s="539"/>
      <c r="QAX81" s="539"/>
      <c r="QAY81" s="539"/>
      <c r="QAZ81" s="539"/>
      <c r="QBA81" s="539"/>
      <c r="QBB81" s="539"/>
      <c r="QBC81" s="539"/>
      <c r="QBD81" s="539"/>
      <c r="QBE81" s="539"/>
      <c r="QBF81" s="539"/>
      <c r="QBG81" s="539"/>
      <c r="QBH81" s="539"/>
      <c r="QBI81" s="539"/>
      <c r="QBJ81" s="539"/>
      <c r="QBK81" s="539"/>
      <c r="QBL81" s="539"/>
      <c r="QBM81" s="539"/>
      <c r="QBN81" s="539"/>
      <c r="QBO81" s="539"/>
      <c r="QBP81" s="539"/>
      <c r="QBQ81" s="539"/>
      <c r="QBR81" s="539"/>
      <c r="QBS81" s="539"/>
      <c r="QBT81" s="539"/>
      <c r="QBU81" s="539"/>
      <c r="QBV81" s="539"/>
      <c r="QBW81" s="539"/>
      <c r="QBX81" s="539"/>
      <c r="QBY81" s="539"/>
      <c r="QBZ81" s="539"/>
      <c r="QCA81" s="539"/>
      <c r="QCB81" s="539"/>
      <c r="QCC81" s="539"/>
      <c r="QCD81" s="539"/>
      <c r="QCE81" s="539"/>
      <c r="QCF81" s="539"/>
      <c r="QCG81" s="539"/>
      <c r="QCH81" s="539"/>
      <c r="QCI81" s="539"/>
      <c r="QCJ81" s="539"/>
      <c r="QCK81" s="539"/>
      <c r="QCL81" s="539"/>
      <c r="QCM81" s="539"/>
      <c r="QCN81" s="539"/>
      <c r="QCO81" s="539"/>
      <c r="QCP81" s="539"/>
      <c r="QCQ81" s="539"/>
      <c r="QCR81" s="539"/>
      <c r="QCS81" s="539"/>
      <c r="QCT81" s="539"/>
      <c r="QCU81" s="539"/>
      <c r="QCV81" s="539"/>
      <c r="QCW81" s="539"/>
      <c r="QCX81" s="539"/>
      <c r="QCY81" s="539"/>
      <c r="QCZ81" s="539"/>
      <c r="QDA81" s="539"/>
      <c r="QDB81" s="539"/>
      <c r="QDC81" s="539"/>
      <c r="QDD81" s="539"/>
      <c r="QDE81" s="539"/>
      <c r="QDF81" s="539"/>
      <c r="QDG81" s="539"/>
      <c r="QDH81" s="539"/>
      <c r="QDI81" s="539"/>
      <c r="QDJ81" s="539"/>
      <c r="QDK81" s="539"/>
      <c r="QDL81" s="539"/>
      <c r="QDM81" s="539"/>
      <c r="QDN81" s="539"/>
      <c r="QDO81" s="539"/>
      <c r="QDP81" s="539"/>
      <c r="QDQ81" s="539"/>
      <c r="QDR81" s="539"/>
      <c r="QDS81" s="539"/>
      <c r="QDT81" s="539"/>
      <c r="QDU81" s="539"/>
      <c r="QDV81" s="539"/>
      <c r="QDW81" s="539"/>
      <c r="QDX81" s="539"/>
      <c r="QDY81" s="539"/>
      <c r="QDZ81" s="539"/>
      <c r="QEA81" s="539"/>
      <c r="QEB81" s="539"/>
      <c r="QEC81" s="539"/>
      <c r="QED81" s="539"/>
      <c r="QEE81" s="539"/>
      <c r="QEF81" s="539"/>
      <c r="QEG81" s="539"/>
      <c r="QEH81" s="539"/>
      <c r="QEI81" s="539"/>
      <c r="QEJ81" s="539"/>
      <c r="QEK81" s="539"/>
      <c r="QEL81" s="539"/>
      <c r="QEM81" s="539"/>
      <c r="QEN81" s="539"/>
      <c r="QEO81" s="539"/>
      <c r="QEP81" s="539"/>
      <c r="QEQ81" s="539"/>
      <c r="QER81" s="539"/>
      <c r="QES81" s="539"/>
      <c r="QET81" s="539"/>
      <c r="QEU81" s="539"/>
      <c r="QEV81" s="539"/>
      <c r="QEW81" s="539"/>
      <c r="QEX81" s="539"/>
      <c r="QEY81" s="539"/>
      <c r="QEZ81" s="539"/>
      <c r="QFA81" s="539"/>
      <c r="QFB81" s="539"/>
      <c r="QFC81" s="539"/>
      <c r="QFD81" s="539"/>
      <c r="QFE81" s="539"/>
      <c r="QFF81" s="539"/>
      <c r="QFG81" s="539"/>
      <c r="QFH81" s="539"/>
      <c r="QFI81" s="539"/>
      <c r="QFJ81" s="539"/>
      <c r="QFK81" s="539"/>
      <c r="QFL81" s="539"/>
      <c r="QFM81" s="539"/>
      <c r="QFN81" s="539"/>
      <c r="QFO81" s="539"/>
      <c r="QFP81" s="539"/>
      <c r="QFQ81" s="539"/>
      <c r="QFR81" s="539"/>
      <c r="QFS81" s="539"/>
      <c r="QFT81" s="539"/>
      <c r="QFU81" s="539"/>
      <c r="QFV81" s="539"/>
      <c r="QFW81" s="539"/>
      <c r="QFX81" s="539"/>
      <c r="QFY81" s="539"/>
      <c r="QFZ81" s="539"/>
      <c r="QGA81" s="539"/>
      <c r="QGB81" s="539"/>
      <c r="QGC81" s="539"/>
      <c r="QGD81" s="539"/>
      <c r="QGE81" s="539"/>
      <c r="QGF81" s="539"/>
      <c r="QGG81" s="539"/>
      <c r="QGH81" s="539"/>
      <c r="QGI81" s="539"/>
      <c r="QGJ81" s="539"/>
      <c r="QGK81" s="539"/>
      <c r="QGL81" s="539"/>
      <c r="QGM81" s="539"/>
      <c r="QGN81" s="539"/>
      <c r="QGO81" s="539"/>
      <c r="QGP81" s="539"/>
      <c r="QGQ81" s="539"/>
      <c r="QGR81" s="539"/>
      <c r="QGS81" s="539"/>
      <c r="QGT81" s="539"/>
      <c r="QGU81" s="539"/>
      <c r="QGV81" s="539"/>
      <c r="QGW81" s="539"/>
      <c r="QGX81" s="539"/>
      <c r="QGY81" s="539"/>
      <c r="QGZ81" s="539"/>
      <c r="QHA81" s="539"/>
      <c r="QHB81" s="539"/>
      <c r="QHC81" s="539"/>
      <c r="QHD81" s="539"/>
      <c r="QHE81" s="539"/>
      <c r="QHF81" s="539"/>
      <c r="QHG81" s="539"/>
      <c r="QHH81" s="539"/>
      <c r="QHI81" s="539"/>
      <c r="QHJ81" s="539"/>
      <c r="QHK81" s="539"/>
      <c r="QHL81" s="539"/>
      <c r="QHM81" s="539"/>
      <c r="QHN81" s="539"/>
      <c r="QHO81" s="539"/>
      <c r="QHP81" s="539"/>
      <c r="QHQ81" s="539"/>
      <c r="QHR81" s="539"/>
      <c r="QHS81" s="539"/>
      <c r="QHT81" s="539"/>
      <c r="QHU81" s="539"/>
      <c r="QHV81" s="539"/>
      <c r="QHW81" s="539"/>
      <c r="QHX81" s="539"/>
      <c r="QHY81" s="539"/>
      <c r="QHZ81" s="539"/>
      <c r="QIA81" s="539"/>
      <c r="QIB81" s="539"/>
      <c r="QIC81" s="539"/>
      <c r="QID81" s="539"/>
      <c r="QIE81" s="539"/>
      <c r="QIF81" s="539"/>
      <c r="QIG81" s="539"/>
      <c r="QIH81" s="539"/>
      <c r="QII81" s="539"/>
      <c r="QIJ81" s="539"/>
      <c r="QIK81" s="539"/>
      <c r="QIL81" s="539"/>
      <c r="QIM81" s="539"/>
      <c r="QIN81" s="539"/>
      <c r="QIO81" s="539"/>
      <c r="QIP81" s="539"/>
      <c r="QIQ81" s="539"/>
      <c r="QIR81" s="539"/>
      <c r="QIS81" s="539"/>
      <c r="QIT81" s="539"/>
      <c r="QIU81" s="539"/>
      <c r="QIV81" s="539"/>
      <c r="QIW81" s="539"/>
      <c r="QIX81" s="539"/>
      <c r="QIY81" s="539"/>
      <c r="QIZ81" s="539"/>
      <c r="QJA81" s="539"/>
      <c r="QJB81" s="539"/>
      <c r="QJC81" s="539"/>
      <c r="QJD81" s="539"/>
      <c r="QJE81" s="539"/>
      <c r="QJF81" s="539"/>
      <c r="QJG81" s="539"/>
      <c r="QJH81" s="539"/>
      <c r="QJI81" s="539"/>
      <c r="QJJ81" s="539"/>
      <c r="QJK81" s="539"/>
      <c r="QJL81" s="539"/>
      <c r="QJM81" s="539"/>
      <c r="QJN81" s="539"/>
      <c r="QJO81" s="539"/>
      <c r="QJP81" s="539"/>
      <c r="QJQ81" s="539"/>
      <c r="QJR81" s="539"/>
      <c r="QJS81" s="539"/>
      <c r="QJT81" s="539"/>
      <c r="QJU81" s="539"/>
      <c r="QJV81" s="539"/>
      <c r="QJW81" s="539"/>
      <c r="QJX81" s="539"/>
      <c r="QJY81" s="539"/>
      <c r="QJZ81" s="539"/>
      <c r="QKA81" s="539"/>
      <c r="QKB81" s="539"/>
      <c r="QKC81" s="539"/>
      <c r="QKD81" s="539"/>
      <c r="QKE81" s="539"/>
      <c r="QKF81" s="539"/>
      <c r="QKG81" s="539"/>
      <c r="QKH81" s="539"/>
      <c r="QKI81" s="539"/>
      <c r="QKJ81" s="539"/>
      <c r="QKK81" s="539"/>
      <c r="QKL81" s="539"/>
      <c r="QKM81" s="539"/>
      <c r="QKN81" s="539"/>
      <c r="QKO81" s="539"/>
      <c r="QKP81" s="539"/>
      <c r="QKQ81" s="539"/>
      <c r="QKR81" s="539"/>
      <c r="QKS81" s="539"/>
      <c r="QKT81" s="539"/>
      <c r="QKU81" s="539"/>
      <c r="QKV81" s="539"/>
      <c r="QKW81" s="539"/>
      <c r="QKX81" s="539"/>
      <c r="QKY81" s="539"/>
      <c r="QKZ81" s="539"/>
      <c r="QLA81" s="539"/>
      <c r="QLB81" s="539"/>
      <c r="QLC81" s="539"/>
      <c r="QLD81" s="539"/>
      <c r="QLE81" s="539"/>
      <c r="QLF81" s="539"/>
      <c r="QLG81" s="539"/>
      <c r="QLH81" s="539"/>
      <c r="QLI81" s="539"/>
      <c r="QLJ81" s="539"/>
      <c r="QLK81" s="539"/>
      <c r="QLL81" s="539"/>
      <c r="QLM81" s="539"/>
      <c r="QLN81" s="539"/>
      <c r="QLO81" s="539"/>
      <c r="QLP81" s="539"/>
      <c r="QLQ81" s="539"/>
      <c r="QLR81" s="539"/>
      <c r="QLS81" s="539"/>
      <c r="QLT81" s="539"/>
      <c r="QLU81" s="539"/>
      <c r="QLV81" s="539"/>
      <c r="QLW81" s="539"/>
      <c r="QLX81" s="539"/>
      <c r="QLY81" s="539"/>
      <c r="QLZ81" s="539"/>
      <c r="QMA81" s="539"/>
      <c r="QMB81" s="539"/>
      <c r="QMC81" s="539"/>
      <c r="QMD81" s="539"/>
      <c r="QME81" s="539"/>
      <c r="QMF81" s="539"/>
      <c r="QMG81" s="539"/>
      <c r="QMH81" s="539"/>
      <c r="QMI81" s="539"/>
      <c r="QMJ81" s="539"/>
      <c r="QMK81" s="539"/>
      <c r="QML81" s="539"/>
      <c r="QMM81" s="539"/>
      <c r="QMN81" s="539"/>
      <c r="QMO81" s="539"/>
      <c r="QMP81" s="539"/>
      <c r="QMQ81" s="539"/>
      <c r="QMR81" s="539"/>
      <c r="QMS81" s="539"/>
      <c r="QMT81" s="539"/>
      <c r="QMU81" s="539"/>
      <c r="QMV81" s="539"/>
      <c r="QMW81" s="539"/>
      <c r="QMX81" s="539"/>
      <c r="QMY81" s="539"/>
      <c r="QMZ81" s="539"/>
      <c r="QNA81" s="539"/>
      <c r="QNB81" s="539"/>
      <c r="QNC81" s="539"/>
      <c r="QND81" s="539"/>
      <c r="QNE81" s="539"/>
      <c r="QNF81" s="539"/>
      <c r="QNG81" s="539"/>
      <c r="QNH81" s="539"/>
      <c r="QNI81" s="539"/>
      <c r="QNJ81" s="539"/>
      <c r="QNK81" s="539"/>
      <c r="QNL81" s="539"/>
      <c r="QNM81" s="539"/>
      <c r="QNN81" s="539"/>
      <c r="QNO81" s="539"/>
      <c r="QNP81" s="539"/>
      <c r="QNQ81" s="539"/>
      <c r="QNR81" s="539"/>
      <c r="QNS81" s="539"/>
      <c r="QNT81" s="539"/>
      <c r="QNU81" s="539"/>
      <c r="QNV81" s="539"/>
      <c r="QNW81" s="539"/>
      <c r="QNX81" s="539"/>
      <c r="QNY81" s="539"/>
      <c r="QNZ81" s="539"/>
      <c r="QOA81" s="539"/>
      <c r="QOB81" s="539"/>
      <c r="QOC81" s="539"/>
      <c r="QOD81" s="539"/>
      <c r="QOE81" s="539"/>
      <c r="QOF81" s="539"/>
      <c r="QOG81" s="539"/>
      <c r="QOH81" s="539"/>
      <c r="QOI81" s="539"/>
      <c r="QOJ81" s="539"/>
      <c r="QOK81" s="539"/>
      <c r="QOL81" s="539"/>
      <c r="QOM81" s="539"/>
      <c r="QON81" s="539"/>
      <c r="QOO81" s="539"/>
      <c r="QOP81" s="539"/>
      <c r="QOQ81" s="539"/>
      <c r="QOR81" s="539"/>
      <c r="QOS81" s="539"/>
      <c r="QOT81" s="539"/>
      <c r="QOU81" s="539"/>
      <c r="QOV81" s="539"/>
      <c r="QOW81" s="539"/>
      <c r="QOX81" s="539"/>
      <c r="QOY81" s="539"/>
      <c r="QOZ81" s="539"/>
      <c r="QPA81" s="539"/>
      <c r="QPB81" s="539"/>
      <c r="QPC81" s="539"/>
      <c r="QPD81" s="539"/>
      <c r="QPE81" s="539"/>
      <c r="QPF81" s="539"/>
      <c r="QPG81" s="539"/>
      <c r="QPH81" s="539"/>
      <c r="QPI81" s="539"/>
      <c r="QPJ81" s="539"/>
      <c r="QPK81" s="539"/>
      <c r="QPL81" s="539"/>
      <c r="QPM81" s="539"/>
      <c r="QPN81" s="539"/>
      <c r="QPO81" s="539"/>
      <c r="QPP81" s="539"/>
      <c r="QPQ81" s="539"/>
      <c r="QPR81" s="539"/>
      <c r="QPS81" s="539"/>
      <c r="QPT81" s="539"/>
      <c r="QPU81" s="539"/>
      <c r="QPV81" s="539"/>
      <c r="QPW81" s="539"/>
      <c r="QPX81" s="539"/>
      <c r="QPY81" s="539"/>
      <c r="QPZ81" s="539"/>
      <c r="QQA81" s="539"/>
      <c r="QQB81" s="539"/>
      <c r="QQC81" s="539"/>
      <c r="QQD81" s="539"/>
      <c r="QQE81" s="539"/>
      <c r="QQF81" s="539"/>
      <c r="QQG81" s="539"/>
      <c r="QQH81" s="539"/>
      <c r="QQI81" s="539"/>
      <c r="QQJ81" s="539"/>
      <c r="QQK81" s="539"/>
      <c r="QQL81" s="539"/>
      <c r="QQM81" s="539"/>
      <c r="QQN81" s="539"/>
      <c r="QQO81" s="539"/>
      <c r="QQP81" s="539"/>
      <c r="QQQ81" s="539"/>
      <c r="QQR81" s="539"/>
      <c r="QQS81" s="539"/>
      <c r="QQT81" s="539"/>
      <c r="QQU81" s="539"/>
      <c r="QQV81" s="539"/>
      <c r="QQW81" s="539"/>
      <c r="QQX81" s="539"/>
      <c r="QQY81" s="539"/>
      <c r="QQZ81" s="539"/>
      <c r="QRA81" s="539"/>
      <c r="QRB81" s="539"/>
      <c r="QRC81" s="539"/>
      <c r="QRD81" s="539"/>
      <c r="QRE81" s="539"/>
      <c r="QRF81" s="539"/>
      <c r="QRG81" s="539"/>
      <c r="QRH81" s="539"/>
      <c r="QRI81" s="539"/>
      <c r="QRJ81" s="539"/>
      <c r="QRK81" s="539"/>
      <c r="QRL81" s="539"/>
      <c r="QRM81" s="539"/>
      <c r="QRN81" s="539"/>
      <c r="QRO81" s="539"/>
      <c r="QRP81" s="539"/>
      <c r="QRQ81" s="539"/>
      <c r="QRR81" s="539"/>
      <c r="QRS81" s="539"/>
      <c r="QRT81" s="539"/>
      <c r="QRU81" s="539"/>
      <c r="QRV81" s="539"/>
      <c r="QRW81" s="539"/>
      <c r="QRX81" s="539"/>
      <c r="QRY81" s="539"/>
      <c r="QRZ81" s="539"/>
      <c r="QSA81" s="539"/>
      <c r="QSB81" s="539"/>
      <c r="QSC81" s="539"/>
      <c r="QSD81" s="539"/>
      <c r="QSE81" s="539"/>
      <c r="QSF81" s="539"/>
      <c r="QSG81" s="539"/>
      <c r="QSH81" s="539"/>
      <c r="QSI81" s="539"/>
      <c r="QSJ81" s="539"/>
      <c r="QSK81" s="539"/>
      <c r="QSL81" s="539"/>
      <c r="QSM81" s="539"/>
      <c r="QSN81" s="539"/>
      <c r="QSO81" s="539"/>
      <c r="QSP81" s="539"/>
      <c r="QSQ81" s="539"/>
      <c r="QSR81" s="539"/>
      <c r="QSS81" s="539"/>
      <c r="QST81" s="539"/>
      <c r="QSU81" s="539"/>
      <c r="QSV81" s="539"/>
      <c r="QSW81" s="539"/>
      <c r="QSX81" s="539"/>
      <c r="QSY81" s="539"/>
      <c r="QSZ81" s="539"/>
      <c r="QTA81" s="539"/>
      <c r="QTB81" s="539"/>
      <c r="QTC81" s="539"/>
      <c r="QTD81" s="539"/>
      <c r="QTE81" s="539"/>
      <c r="QTF81" s="539"/>
      <c r="QTG81" s="539"/>
      <c r="QTH81" s="539"/>
      <c r="QTI81" s="539"/>
      <c r="QTJ81" s="539"/>
      <c r="QTK81" s="539"/>
      <c r="QTL81" s="539"/>
      <c r="QTM81" s="539"/>
      <c r="QTN81" s="539"/>
      <c r="QTO81" s="539"/>
      <c r="QTP81" s="539"/>
      <c r="QTQ81" s="539"/>
      <c r="QTR81" s="539"/>
      <c r="QTS81" s="539"/>
      <c r="QTT81" s="539"/>
      <c r="QTU81" s="539"/>
      <c r="QTV81" s="539"/>
      <c r="QTW81" s="539"/>
      <c r="QTX81" s="539"/>
      <c r="QTY81" s="539"/>
      <c r="QTZ81" s="539"/>
      <c r="QUA81" s="539"/>
      <c r="QUB81" s="539"/>
      <c r="QUC81" s="539"/>
      <c r="QUD81" s="539"/>
      <c r="QUE81" s="539"/>
      <c r="QUF81" s="539"/>
      <c r="QUG81" s="539"/>
      <c r="QUH81" s="539"/>
      <c r="QUI81" s="539"/>
      <c r="QUJ81" s="539"/>
      <c r="QUK81" s="539"/>
      <c r="QUL81" s="539"/>
      <c r="QUM81" s="539"/>
      <c r="QUN81" s="539"/>
      <c r="QUO81" s="539"/>
      <c r="QUP81" s="539"/>
      <c r="QUQ81" s="539"/>
      <c r="QUR81" s="539"/>
      <c r="QUS81" s="539"/>
      <c r="QUT81" s="539"/>
      <c r="QUU81" s="539"/>
      <c r="QUV81" s="539"/>
      <c r="QUW81" s="539"/>
      <c r="QUX81" s="539"/>
      <c r="QUY81" s="539"/>
      <c r="QUZ81" s="539"/>
      <c r="QVA81" s="539"/>
      <c r="QVB81" s="539"/>
      <c r="QVC81" s="539"/>
      <c r="QVD81" s="539"/>
      <c r="QVE81" s="539"/>
      <c r="QVF81" s="539"/>
      <c r="QVG81" s="539"/>
      <c r="QVH81" s="539"/>
      <c r="QVI81" s="539"/>
      <c r="QVJ81" s="539"/>
      <c r="QVK81" s="539"/>
      <c r="QVL81" s="539"/>
      <c r="QVM81" s="539"/>
      <c r="QVN81" s="539"/>
      <c r="QVO81" s="539"/>
      <c r="QVP81" s="539"/>
      <c r="QVQ81" s="539"/>
      <c r="QVR81" s="539"/>
      <c r="QVS81" s="539"/>
      <c r="QVT81" s="539"/>
      <c r="QVU81" s="539"/>
      <c r="QVV81" s="539"/>
      <c r="QVW81" s="539"/>
      <c r="QVX81" s="539"/>
      <c r="QVY81" s="539"/>
      <c r="QVZ81" s="539"/>
      <c r="QWA81" s="539"/>
      <c r="QWB81" s="539"/>
      <c r="QWC81" s="539"/>
      <c r="QWD81" s="539"/>
      <c r="QWE81" s="539"/>
      <c r="QWF81" s="539"/>
      <c r="QWG81" s="539"/>
      <c r="QWH81" s="539"/>
      <c r="QWI81" s="539"/>
      <c r="QWJ81" s="539"/>
      <c r="QWK81" s="539"/>
      <c r="QWL81" s="539"/>
      <c r="QWM81" s="539"/>
      <c r="QWN81" s="539"/>
      <c r="QWO81" s="539"/>
      <c r="QWP81" s="539"/>
      <c r="QWQ81" s="539"/>
      <c r="QWR81" s="539"/>
      <c r="QWS81" s="539"/>
      <c r="QWT81" s="539"/>
      <c r="QWU81" s="539"/>
      <c r="QWV81" s="539"/>
      <c r="QWW81" s="539"/>
      <c r="QWX81" s="539"/>
      <c r="QWY81" s="539"/>
      <c r="QWZ81" s="539"/>
      <c r="QXA81" s="539"/>
      <c r="QXB81" s="539"/>
      <c r="QXC81" s="539"/>
      <c r="QXD81" s="539"/>
      <c r="QXE81" s="539"/>
      <c r="QXF81" s="539"/>
      <c r="QXG81" s="539"/>
      <c r="QXH81" s="539"/>
      <c r="QXI81" s="539"/>
      <c r="QXJ81" s="539"/>
      <c r="QXK81" s="539"/>
      <c r="QXL81" s="539"/>
      <c r="QXM81" s="539"/>
      <c r="QXN81" s="539"/>
      <c r="QXO81" s="539"/>
      <c r="QXP81" s="539"/>
      <c r="QXQ81" s="539"/>
      <c r="QXR81" s="539"/>
      <c r="QXS81" s="539"/>
      <c r="QXT81" s="539"/>
      <c r="QXU81" s="539"/>
      <c r="QXV81" s="539"/>
      <c r="QXW81" s="539"/>
      <c r="QXX81" s="539"/>
      <c r="QXY81" s="539"/>
      <c r="QXZ81" s="539"/>
      <c r="QYA81" s="539"/>
      <c r="QYB81" s="539"/>
      <c r="QYC81" s="539"/>
      <c r="QYD81" s="539"/>
      <c r="QYE81" s="539"/>
      <c r="QYF81" s="539"/>
      <c r="QYG81" s="539"/>
      <c r="QYH81" s="539"/>
      <c r="QYI81" s="539"/>
      <c r="QYJ81" s="539"/>
      <c r="QYK81" s="539"/>
      <c r="QYL81" s="539"/>
      <c r="QYM81" s="539"/>
      <c r="QYN81" s="539"/>
      <c r="QYO81" s="539"/>
      <c r="QYP81" s="539"/>
      <c r="QYQ81" s="539"/>
      <c r="QYR81" s="539"/>
      <c r="QYS81" s="539"/>
      <c r="QYT81" s="539"/>
      <c r="QYU81" s="539"/>
      <c r="QYV81" s="539"/>
      <c r="QYW81" s="539"/>
      <c r="QYX81" s="539"/>
      <c r="QYY81" s="539"/>
      <c r="QYZ81" s="539"/>
      <c r="QZA81" s="539"/>
      <c r="QZB81" s="539"/>
      <c r="QZC81" s="539"/>
      <c r="QZD81" s="539"/>
      <c r="QZE81" s="539"/>
      <c r="QZF81" s="539"/>
      <c r="QZG81" s="539"/>
      <c r="QZH81" s="539"/>
      <c r="QZI81" s="539"/>
      <c r="QZJ81" s="539"/>
      <c r="QZK81" s="539"/>
      <c r="QZL81" s="539"/>
      <c r="QZM81" s="539"/>
      <c r="QZN81" s="539"/>
      <c r="QZO81" s="539"/>
      <c r="QZP81" s="539"/>
      <c r="QZQ81" s="539"/>
      <c r="QZR81" s="539"/>
      <c r="QZS81" s="539"/>
      <c r="QZT81" s="539"/>
      <c r="QZU81" s="539"/>
      <c r="QZV81" s="539"/>
      <c r="QZW81" s="539"/>
      <c r="QZX81" s="539"/>
      <c r="QZY81" s="539"/>
      <c r="QZZ81" s="539"/>
      <c r="RAA81" s="539"/>
      <c r="RAB81" s="539"/>
      <c r="RAC81" s="539"/>
      <c r="RAD81" s="539"/>
      <c r="RAE81" s="539"/>
      <c r="RAF81" s="539"/>
      <c r="RAG81" s="539"/>
      <c r="RAH81" s="539"/>
      <c r="RAI81" s="539"/>
      <c r="RAJ81" s="539"/>
      <c r="RAK81" s="539"/>
      <c r="RAL81" s="539"/>
      <c r="RAM81" s="539"/>
      <c r="RAN81" s="539"/>
      <c r="RAO81" s="539"/>
      <c r="RAP81" s="539"/>
      <c r="RAQ81" s="539"/>
      <c r="RAR81" s="539"/>
      <c r="RAS81" s="539"/>
      <c r="RAT81" s="539"/>
      <c r="RAU81" s="539"/>
      <c r="RAV81" s="539"/>
      <c r="RAW81" s="539"/>
      <c r="RAX81" s="539"/>
      <c r="RAY81" s="539"/>
      <c r="RAZ81" s="539"/>
      <c r="RBA81" s="539"/>
      <c r="RBB81" s="539"/>
      <c r="RBC81" s="539"/>
      <c r="RBD81" s="539"/>
      <c r="RBE81" s="539"/>
      <c r="RBF81" s="539"/>
      <c r="RBG81" s="539"/>
      <c r="RBH81" s="539"/>
      <c r="RBI81" s="539"/>
      <c r="RBJ81" s="539"/>
      <c r="RBK81" s="539"/>
      <c r="RBL81" s="539"/>
      <c r="RBM81" s="539"/>
      <c r="RBN81" s="539"/>
      <c r="RBO81" s="539"/>
      <c r="RBP81" s="539"/>
      <c r="RBQ81" s="539"/>
      <c r="RBR81" s="539"/>
      <c r="RBS81" s="539"/>
      <c r="RBT81" s="539"/>
      <c r="RBU81" s="539"/>
      <c r="RBV81" s="539"/>
      <c r="RBW81" s="539"/>
      <c r="RBX81" s="539"/>
      <c r="RBY81" s="539"/>
      <c r="RBZ81" s="539"/>
      <c r="RCA81" s="539"/>
      <c r="RCB81" s="539"/>
      <c r="RCC81" s="539"/>
      <c r="RCD81" s="539"/>
      <c r="RCE81" s="539"/>
      <c r="RCF81" s="539"/>
      <c r="RCG81" s="539"/>
      <c r="RCH81" s="539"/>
      <c r="RCI81" s="539"/>
      <c r="RCJ81" s="539"/>
      <c r="RCK81" s="539"/>
      <c r="RCL81" s="539"/>
      <c r="RCM81" s="539"/>
      <c r="RCN81" s="539"/>
      <c r="RCO81" s="539"/>
      <c r="RCP81" s="539"/>
      <c r="RCQ81" s="539"/>
      <c r="RCR81" s="539"/>
      <c r="RCS81" s="539"/>
      <c r="RCT81" s="539"/>
      <c r="RCU81" s="539"/>
      <c r="RCV81" s="539"/>
      <c r="RCW81" s="539"/>
      <c r="RCX81" s="539"/>
      <c r="RCY81" s="539"/>
      <c r="RCZ81" s="539"/>
      <c r="RDA81" s="539"/>
      <c r="RDB81" s="539"/>
      <c r="RDC81" s="539"/>
      <c r="RDD81" s="539"/>
      <c r="RDE81" s="539"/>
      <c r="RDF81" s="539"/>
      <c r="RDG81" s="539"/>
      <c r="RDH81" s="539"/>
      <c r="RDI81" s="539"/>
      <c r="RDJ81" s="539"/>
      <c r="RDK81" s="539"/>
      <c r="RDL81" s="539"/>
      <c r="RDM81" s="539"/>
      <c r="RDN81" s="539"/>
      <c r="RDO81" s="539"/>
      <c r="RDP81" s="539"/>
      <c r="RDQ81" s="539"/>
      <c r="RDR81" s="539"/>
      <c r="RDS81" s="539"/>
      <c r="RDT81" s="539"/>
      <c r="RDU81" s="539"/>
      <c r="RDV81" s="539"/>
      <c r="RDW81" s="539"/>
      <c r="RDX81" s="539"/>
      <c r="RDY81" s="539"/>
      <c r="RDZ81" s="539"/>
      <c r="REA81" s="539"/>
      <c r="REB81" s="539"/>
      <c r="REC81" s="539"/>
      <c r="RED81" s="539"/>
      <c r="REE81" s="539"/>
      <c r="REF81" s="539"/>
      <c r="REG81" s="539"/>
      <c r="REH81" s="539"/>
      <c r="REI81" s="539"/>
      <c r="REJ81" s="539"/>
      <c r="REK81" s="539"/>
      <c r="REL81" s="539"/>
      <c r="REM81" s="539"/>
      <c r="REN81" s="539"/>
      <c r="REO81" s="539"/>
      <c r="REP81" s="539"/>
      <c r="REQ81" s="539"/>
      <c r="RER81" s="539"/>
      <c r="RES81" s="539"/>
      <c r="RET81" s="539"/>
      <c r="REU81" s="539"/>
      <c r="REV81" s="539"/>
      <c r="REW81" s="539"/>
      <c r="REX81" s="539"/>
      <c r="REY81" s="539"/>
      <c r="REZ81" s="539"/>
      <c r="RFA81" s="539"/>
      <c r="RFB81" s="539"/>
      <c r="RFC81" s="539"/>
      <c r="RFD81" s="539"/>
      <c r="RFE81" s="539"/>
      <c r="RFF81" s="539"/>
      <c r="RFG81" s="539"/>
      <c r="RFH81" s="539"/>
      <c r="RFI81" s="539"/>
      <c r="RFJ81" s="539"/>
      <c r="RFK81" s="539"/>
      <c r="RFL81" s="539"/>
      <c r="RFM81" s="539"/>
      <c r="RFN81" s="539"/>
      <c r="RFO81" s="539"/>
      <c r="RFP81" s="539"/>
      <c r="RFQ81" s="539"/>
      <c r="RFR81" s="539"/>
      <c r="RFS81" s="539"/>
      <c r="RFT81" s="539"/>
      <c r="RFU81" s="539"/>
      <c r="RFV81" s="539"/>
      <c r="RFW81" s="539"/>
      <c r="RFX81" s="539"/>
      <c r="RFY81" s="539"/>
      <c r="RFZ81" s="539"/>
      <c r="RGA81" s="539"/>
      <c r="RGB81" s="539"/>
      <c r="RGC81" s="539"/>
      <c r="RGD81" s="539"/>
      <c r="RGE81" s="539"/>
      <c r="RGF81" s="539"/>
      <c r="RGG81" s="539"/>
      <c r="RGH81" s="539"/>
      <c r="RGI81" s="539"/>
      <c r="RGJ81" s="539"/>
      <c r="RGK81" s="539"/>
      <c r="RGL81" s="539"/>
      <c r="RGM81" s="539"/>
      <c r="RGN81" s="539"/>
      <c r="RGO81" s="539"/>
      <c r="RGP81" s="539"/>
      <c r="RGQ81" s="539"/>
      <c r="RGR81" s="539"/>
      <c r="RGS81" s="539"/>
      <c r="RGT81" s="539"/>
      <c r="RGU81" s="539"/>
      <c r="RGV81" s="539"/>
      <c r="RGW81" s="539"/>
      <c r="RGX81" s="539"/>
      <c r="RGY81" s="539"/>
      <c r="RGZ81" s="539"/>
      <c r="RHA81" s="539"/>
      <c r="RHB81" s="539"/>
      <c r="RHC81" s="539"/>
      <c r="RHD81" s="539"/>
      <c r="RHE81" s="539"/>
      <c r="RHF81" s="539"/>
      <c r="RHG81" s="539"/>
      <c r="RHH81" s="539"/>
      <c r="RHI81" s="539"/>
      <c r="RHJ81" s="539"/>
      <c r="RHK81" s="539"/>
      <c r="RHL81" s="539"/>
      <c r="RHM81" s="539"/>
      <c r="RHN81" s="539"/>
      <c r="RHO81" s="539"/>
      <c r="RHP81" s="539"/>
      <c r="RHQ81" s="539"/>
      <c r="RHR81" s="539"/>
      <c r="RHS81" s="539"/>
      <c r="RHT81" s="539"/>
      <c r="RHU81" s="539"/>
      <c r="RHV81" s="539"/>
      <c r="RHW81" s="539"/>
      <c r="RHX81" s="539"/>
      <c r="RHY81" s="539"/>
      <c r="RHZ81" s="539"/>
      <c r="RIA81" s="539"/>
      <c r="RIB81" s="539"/>
      <c r="RIC81" s="539"/>
      <c r="RID81" s="539"/>
      <c r="RIE81" s="539"/>
      <c r="RIF81" s="539"/>
      <c r="RIG81" s="539"/>
      <c r="RIH81" s="539"/>
      <c r="RII81" s="539"/>
      <c r="RIJ81" s="539"/>
      <c r="RIK81" s="539"/>
      <c r="RIL81" s="539"/>
      <c r="RIM81" s="539"/>
      <c r="RIN81" s="539"/>
      <c r="RIO81" s="539"/>
      <c r="RIP81" s="539"/>
      <c r="RIQ81" s="539"/>
      <c r="RIR81" s="539"/>
      <c r="RIS81" s="539"/>
      <c r="RIT81" s="539"/>
      <c r="RIU81" s="539"/>
      <c r="RIV81" s="539"/>
      <c r="RIW81" s="539"/>
      <c r="RIX81" s="539"/>
      <c r="RIY81" s="539"/>
      <c r="RIZ81" s="539"/>
      <c r="RJA81" s="539"/>
      <c r="RJB81" s="539"/>
      <c r="RJC81" s="539"/>
      <c r="RJD81" s="539"/>
      <c r="RJE81" s="539"/>
      <c r="RJF81" s="539"/>
      <c r="RJG81" s="539"/>
      <c r="RJH81" s="539"/>
      <c r="RJI81" s="539"/>
      <c r="RJJ81" s="539"/>
      <c r="RJK81" s="539"/>
      <c r="RJL81" s="539"/>
      <c r="RJM81" s="539"/>
      <c r="RJN81" s="539"/>
      <c r="RJO81" s="539"/>
      <c r="RJP81" s="539"/>
      <c r="RJQ81" s="539"/>
      <c r="RJR81" s="539"/>
      <c r="RJS81" s="539"/>
      <c r="RJT81" s="539"/>
      <c r="RJU81" s="539"/>
      <c r="RJV81" s="539"/>
      <c r="RJW81" s="539"/>
      <c r="RJX81" s="539"/>
      <c r="RJY81" s="539"/>
      <c r="RJZ81" s="539"/>
      <c r="RKA81" s="539"/>
      <c r="RKB81" s="539"/>
      <c r="RKC81" s="539"/>
      <c r="RKD81" s="539"/>
      <c r="RKE81" s="539"/>
      <c r="RKF81" s="539"/>
      <c r="RKG81" s="539"/>
      <c r="RKH81" s="539"/>
      <c r="RKI81" s="539"/>
      <c r="RKJ81" s="539"/>
      <c r="RKK81" s="539"/>
      <c r="RKL81" s="539"/>
      <c r="RKM81" s="539"/>
      <c r="RKN81" s="539"/>
      <c r="RKO81" s="539"/>
      <c r="RKP81" s="539"/>
      <c r="RKQ81" s="539"/>
      <c r="RKR81" s="539"/>
      <c r="RKS81" s="539"/>
      <c r="RKT81" s="539"/>
      <c r="RKU81" s="539"/>
      <c r="RKV81" s="539"/>
      <c r="RKW81" s="539"/>
      <c r="RKX81" s="539"/>
      <c r="RKY81" s="539"/>
      <c r="RKZ81" s="539"/>
      <c r="RLA81" s="539"/>
      <c r="RLB81" s="539"/>
      <c r="RLC81" s="539"/>
      <c r="RLD81" s="539"/>
      <c r="RLE81" s="539"/>
      <c r="RLF81" s="539"/>
      <c r="RLG81" s="539"/>
      <c r="RLH81" s="539"/>
      <c r="RLI81" s="539"/>
      <c r="RLJ81" s="539"/>
      <c r="RLK81" s="539"/>
      <c r="RLL81" s="539"/>
      <c r="RLM81" s="539"/>
      <c r="RLN81" s="539"/>
      <c r="RLO81" s="539"/>
      <c r="RLP81" s="539"/>
      <c r="RLQ81" s="539"/>
      <c r="RLR81" s="539"/>
      <c r="RLS81" s="539"/>
      <c r="RLT81" s="539"/>
      <c r="RLU81" s="539"/>
      <c r="RLV81" s="539"/>
      <c r="RLW81" s="539"/>
      <c r="RLX81" s="539"/>
      <c r="RLY81" s="539"/>
      <c r="RLZ81" s="539"/>
      <c r="RMA81" s="539"/>
      <c r="RMB81" s="539"/>
      <c r="RMC81" s="539"/>
      <c r="RMD81" s="539"/>
      <c r="RME81" s="539"/>
      <c r="RMF81" s="539"/>
      <c r="RMG81" s="539"/>
      <c r="RMH81" s="539"/>
      <c r="RMI81" s="539"/>
      <c r="RMJ81" s="539"/>
      <c r="RMK81" s="539"/>
      <c r="RML81" s="539"/>
      <c r="RMM81" s="539"/>
      <c r="RMN81" s="539"/>
      <c r="RMO81" s="539"/>
      <c r="RMP81" s="539"/>
      <c r="RMQ81" s="539"/>
      <c r="RMR81" s="539"/>
      <c r="RMS81" s="539"/>
      <c r="RMT81" s="539"/>
      <c r="RMU81" s="539"/>
      <c r="RMV81" s="539"/>
      <c r="RMW81" s="539"/>
      <c r="RMX81" s="539"/>
      <c r="RMY81" s="539"/>
      <c r="RMZ81" s="539"/>
      <c r="RNA81" s="539"/>
      <c r="RNB81" s="539"/>
      <c r="RNC81" s="539"/>
      <c r="RND81" s="539"/>
      <c r="RNE81" s="539"/>
      <c r="RNF81" s="539"/>
      <c r="RNG81" s="539"/>
      <c r="RNH81" s="539"/>
      <c r="RNI81" s="539"/>
      <c r="RNJ81" s="539"/>
      <c r="RNK81" s="539"/>
      <c r="RNL81" s="539"/>
      <c r="RNM81" s="539"/>
      <c r="RNN81" s="539"/>
      <c r="RNO81" s="539"/>
      <c r="RNP81" s="539"/>
      <c r="RNQ81" s="539"/>
      <c r="RNR81" s="539"/>
      <c r="RNS81" s="539"/>
      <c r="RNT81" s="539"/>
      <c r="RNU81" s="539"/>
      <c r="RNV81" s="539"/>
      <c r="RNW81" s="539"/>
      <c r="RNX81" s="539"/>
      <c r="RNY81" s="539"/>
      <c r="RNZ81" s="539"/>
      <c r="ROA81" s="539"/>
      <c r="ROB81" s="539"/>
      <c r="ROC81" s="539"/>
      <c r="ROD81" s="539"/>
      <c r="ROE81" s="539"/>
      <c r="ROF81" s="539"/>
      <c r="ROG81" s="539"/>
      <c r="ROH81" s="539"/>
      <c r="ROI81" s="539"/>
      <c r="ROJ81" s="539"/>
      <c r="ROK81" s="539"/>
      <c r="ROL81" s="539"/>
      <c r="ROM81" s="539"/>
      <c r="RON81" s="539"/>
      <c r="ROO81" s="539"/>
      <c r="ROP81" s="539"/>
      <c r="ROQ81" s="539"/>
      <c r="ROR81" s="539"/>
      <c r="ROS81" s="539"/>
      <c r="ROT81" s="539"/>
      <c r="ROU81" s="539"/>
      <c r="ROV81" s="539"/>
      <c r="ROW81" s="539"/>
      <c r="ROX81" s="539"/>
      <c r="ROY81" s="539"/>
      <c r="ROZ81" s="539"/>
      <c r="RPA81" s="539"/>
      <c r="RPB81" s="539"/>
      <c r="RPC81" s="539"/>
      <c r="RPD81" s="539"/>
      <c r="RPE81" s="539"/>
      <c r="RPF81" s="539"/>
      <c r="RPG81" s="539"/>
      <c r="RPH81" s="539"/>
      <c r="RPI81" s="539"/>
      <c r="RPJ81" s="539"/>
      <c r="RPK81" s="539"/>
      <c r="RPL81" s="539"/>
      <c r="RPM81" s="539"/>
      <c r="RPN81" s="539"/>
      <c r="RPO81" s="539"/>
      <c r="RPP81" s="539"/>
      <c r="RPQ81" s="539"/>
      <c r="RPR81" s="539"/>
      <c r="RPS81" s="539"/>
      <c r="RPT81" s="539"/>
      <c r="RPU81" s="539"/>
      <c r="RPV81" s="539"/>
      <c r="RPW81" s="539"/>
      <c r="RPX81" s="539"/>
      <c r="RPY81" s="539"/>
      <c r="RPZ81" s="539"/>
      <c r="RQA81" s="539"/>
      <c r="RQB81" s="539"/>
      <c r="RQC81" s="539"/>
      <c r="RQD81" s="539"/>
      <c r="RQE81" s="539"/>
      <c r="RQF81" s="539"/>
      <c r="RQG81" s="539"/>
      <c r="RQH81" s="539"/>
      <c r="RQI81" s="539"/>
      <c r="RQJ81" s="539"/>
      <c r="RQK81" s="539"/>
      <c r="RQL81" s="539"/>
      <c r="RQM81" s="539"/>
      <c r="RQN81" s="539"/>
      <c r="RQO81" s="539"/>
      <c r="RQP81" s="539"/>
      <c r="RQQ81" s="539"/>
      <c r="RQR81" s="539"/>
      <c r="RQS81" s="539"/>
      <c r="RQT81" s="539"/>
      <c r="RQU81" s="539"/>
      <c r="RQV81" s="539"/>
      <c r="RQW81" s="539"/>
      <c r="RQX81" s="539"/>
      <c r="RQY81" s="539"/>
      <c r="RQZ81" s="539"/>
      <c r="RRA81" s="539"/>
      <c r="RRB81" s="539"/>
      <c r="RRC81" s="539"/>
      <c r="RRD81" s="539"/>
      <c r="RRE81" s="539"/>
      <c r="RRF81" s="539"/>
      <c r="RRG81" s="539"/>
      <c r="RRH81" s="539"/>
      <c r="RRI81" s="539"/>
      <c r="RRJ81" s="539"/>
      <c r="RRK81" s="539"/>
      <c r="RRL81" s="539"/>
      <c r="RRM81" s="539"/>
      <c r="RRN81" s="539"/>
      <c r="RRO81" s="539"/>
      <c r="RRP81" s="539"/>
      <c r="RRQ81" s="539"/>
      <c r="RRR81" s="539"/>
      <c r="RRS81" s="539"/>
      <c r="RRT81" s="539"/>
      <c r="RRU81" s="539"/>
      <c r="RRV81" s="539"/>
      <c r="RRW81" s="539"/>
      <c r="RRX81" s="539"/>
      <c r="RRY81" s="539"/>
      <c r="RRZ81" s="539"/>
      <c r="RSA81" s="539"/>
      <c r="RSB81" s="539"/>
      <c r="RSC81" s="539"/>
      <c r="RSD81" s="539"/>
      <c r="RSE81" s="539"/>
      <c r="RSF81" s="539"/>
      <c r="RSG81" s="539"/>
      <c r="RSH81" s="539"/>
      <c r="RSI81" s="539"/>
      <c r="RSJ81" s="539"/>
      <c r="RSK81" s="539"/>
      <c r="RSL81" s="539"/>
      <c r="RSM81" s="539"/>
      <c r="RSN81" s="539"/>
      <c r="RSO81" s="539"/>
      <c r="RSP81" s="539"/>
      <c r="RSQ81" s="539"/>
      <c r="RSR81" s="539"/>
      <c r="RSS81" s="539"/>
      <c r="RST81" s="539"/>
      <c r="RSU81" s="539"/>
      <c r="RSV81" s="539"/>
      <c r="RSW81" s="539"/>
      <c r="RSX81" s="539"/>
      <c r="RSY81" s="539"/>
      <c r="RSZ81" s="539"/>
      <c r="RTA81" s="539"/>
      <c r="RTB81" s="539"/>
      <c r="RTC81" s="539"/>
      <c r="RTD81" s="539"/>
      <c r="RTE81" s="539"/>
      <c r="RTF81" s="539"/>
      <c r="RTG81" s="539"/>
      <c r="RTH81" s="539"/>
      <c r="RTI81" s="539"/>
      <c r="RTJ81" s="539"/>
      <c r="RTK81" s="539"/>
      <c r="RTL81" s="539"/>
      <c r="RTM81" s="539"/>
      <c r="RTN81" s="539"/>
      <c r="RTO81" s="539"/>
      <c r="RTP81" s="539"/>
      <c r="RTQ81" s="539"/>
      <c r="RTR81" s="539"/>
      <c r="RTS81" s="539"/>
      <c r="RTT81" s="539"/>
      <c r="RTU81" s="539"/>
      <c r="RTV81" s="539"/>
      <c r="RTW81" s="539"/>
      <c r="RTX81" s="539"/>
      <c r="RTY81" s="539"/>
      <c r="RTZ81" s="539"/>
      <c r="RUA81" s="539"/>
      <c r="RUB81" s="539"/>
      <c r="RUC81" s="539"/>
      <c r="RUD81" s="539"/>
      <c r="RUE81" s="539"/>
      <c r="RUF81" s="539"/>
      <c r="RUG81" s="539"/>
      <c r="RUH81" s="539"/>
      <c r="RUI81" s="539"/>
      <c r="RUJ81" s="539"/>
      <c r="RUK81" s="539"/>
      <c r="RUL81" s="539"/>
      <c r="RUM81" s="539"/>
      <c r="RUN81" s="539"/>
      <c r="RUO81" s="539"/>
      <c r="RUP81" s="539"/>
      <c r="RUQ81" s="539"/>
      <c r="RUR81" s="539"/>
      <c r="RUS81" s="539"/>
      <c r="RUT81" s="539"/>
      <c r="RUU81" s="539"/>
      <c r="RUV81" s="539"/>
      <c r="RUW81" s="539"/>
      <c r="RUX81" s="539"/>
      <c r="RUY81" s="539"/>
      <c r="RUZ81" s="539"/>
      <c r="RVA81" s="539"/>
      <c r="RVB81" s="539"/>
      <c r="RVC81" s="539"/>
      <c r="RVD81" s="539"/>
      <c r="RVE81" s="539"/>
      <c r="RVF81" s="539"/>
      <c r="RVG81" s="539"/>
      <c r="RVH81" s="539"/>
      <c r="RVI81" s="539"/>
      <c r="RVJ81" s="539"/>
      <c r="RVK81" s="539"/>
      <c r="RVL81" s="539"/>
      <c r="RVM81" s="539"/>
      <c r="RVN81" s="539"/>
      <c r="RVO81" s="539"/>
      <c r="RVP81" s="539"/>
      <c r="RVQ81" s="539"/>
      <c r="RVR81" s="539"/>
      <c r="RVS81" s="539"/>
      <c r="RVT81" s="539"/>
      <c r="RVU81" s="539"/>
      <c r="RVV81" s="539"/>
      <c r="RVW81" s="539"/>
      <c r="RVX81" s="539"/>
      <c r="RVY81" s="539"/>
      <c r="RVZ81" s="539"/>
      <c r="RWA81" s="539"/>
      <c r="RWB81" s="539"/>
      <c r="RWC81" s="539"/>
      <c r="RWD81" s="539"/>
      <c r="RWE81" s="539"/>
      <c r="RWF81" s="539"/>
      <c r="RWG81" s="539"/>
      <c r="RWH81" s="539"/>
      <c r="RWI81" s="539"/>
      <c r="RWJ81" s="539"/>
      <c r="RWK81" s="539"/>
      <c r="RWL81" s="539"/>
      <c r="RWM81" s="539"/>
      <c r="RWN81" s="539"/>
      <c r="RWO81" s="539"/>
      <c r="RWP81" s="539"/>
      <c r="RWQ81" s="539"/>
      <c r="RWR81" s="539"/>
      <c r="RWS81" s="539"/>
      <c r="RWT81" s="539"/>
      <c r="RWU81" s="539"/>
      <c r="RWV81" s="539"/>
      <c r="RWW81" s="539"/>
      <c r="RWX81" s="539"/>
      <c r="RWY81" s="539"/>
      <c r="RWZ81" s="539"/>
      <c r="RXA81" s="539"/>
      <c r="RXB81" s="539"/>
      <c r="RXC81" s="539"/>
      <c r="RXD81" s="539"/>
      <c r="RXE81" s="539"/>
      <c r="RXF81" s="539"/>
      <c r="RXG81" s="539"/>
      <c r="RXH81" s="539"/>
      <c r="RXI81" s="539"/>
      <c r="RXJ81" s="539"/>
      <c r="RXK81" s="539"/>
      <c r="RXL81" s="539"/>
      <c r="RXM81" s="539"/>
      <c r="RXN81" s="539"/>
      <c r="RXO81" s="539"/>
      <c r="RXP81" s="539"/>
      <c r="RXQ81" s="539"/>
      <c r="RXR81" s="539"/>
      <c r="RXS81" s="539"/>
      <c r="RXT81" s="539"/>
      <c r="RXU81" s="539"/>
      <c r="RXV81" s="539"/>
      <c r="RXW81" s="539"/>
      <c r="RXX81" s="539"/>
      <c r="RXY81" s="539"/>
      <c r="RXZ81" s="539"/>
      <c r="RYA81" s="539"/>
      <c r="RYB81" s="539"/>
      <c r="RYC81" s="539"/>
      <c r="RYD81" s="539"/>
      <c r="RYE81" s="539"/>
      <c r="RYF81" s="539"/>
      <c r="RYG81" s="539"/>
      <c r="RYH81" s="539"/>
      <c r="RYI81" s="539"/>
      <c r="RYJ81" s="539"/>
      <c r="RYK81" s="539"/>
      <c r="RYL81" s="539"/>
      <c r="RYM81" s="539"/>
      <c r="RYN81" s="539"/>
      <c r="RYO81" s="539"/>
      <c r="RYP81" s="539"/>
      <c r="RYQ81" s="539"/>
      <c r="RYR81" s="539"/>
      <c r="RYS81" s="539"/>
      <c r="RYT81" s="539"/>
      <c r="RYU81" s="539"/>
      <c r="RYV81" s="539"/>
      <c r="RYW81" s="539"/>
      <c r="RYX81" s="539"/>
      <c r="RYY81" s="539"/>
      <c r="RYZ81" s="539"/>
      <c r="RZA81" s="539"/>
      <c r="RZB81" s="539"/>
      <c r="RZC81" s="539"/>
      <c r="RZD81" s="539"/>
      <c r="RZE81" s="539"/>
      <c r="RZF81" s="539"/>
      <c r="RZG81" s="539"/>
      <c r="RZH81" s="539"/>
      <c r="RZI81" s="539"/>
      <c r="RZJ81" s="539"/>
      <c r="RZK81" s="539"/>
      <c r="RZL81" s="539"/>
      <c r="RZM81" s="539"/>
      <c r="RZN81" s="539"/>
      <c r="RZO81" s="539"/>
      <c r="RZP81" s="539"/>
      <c r="RZQ81" s="539"/>
      <c r="RZR81" s="539"/>
      <c r="RZS81" s="539"/>
      <c r="RZT81" s="539"/>
      <c r="RZU81" s="539"/>
      <c r="RZV81" s="539"/>
      <c r="RZW81" s="539"/>
      <c r="RZX81" s="539"/>
      <c r="RZY81" s="539"/>
      <c r="RZZ81" s="539"/>
      <c r="SAA81" s="539"/>
      <c r="SAB81" s="539"/>
      <c r="SAC81" s="539"/>
      <c r="SAD81" s="539"/>
      <c r="SAE81" s="539"/>
      <c r="SAF81" s="539"/>
      <c r="SAG81" s="539"/>
      <c r="SAH81" s="539"/>
      <c r="SAI81" s="539"/>
      <c r="SAJ81" s="539"/>
      <c r="SAK81" s="539"/>
      <c r="SAL81" s="539"/>
      <c r="SAM81" s="539"/>
      <c r="SAN81" s="539"/>
      <c r="SAO81" s="539"/>
      <c r="SAP81" s="539"/>
      <c r="SAQ81" s="539"/>
      <c r="SAR81" s="539"/>
      <c r="SAS81" s="539"/>
      <c r="SAT81" s="539"/>
      <c r="SAU81" s="539"/>
      <c r="SAV81" s="539"/>
      <c r="SAW81" s="539"/>
      <c r="SAX81" s="539"/>
      <c r="SAY81" s="539"/>
      <c r="SAZ81" s="539"/>
      <c r="SBA81" s="539"/>
      <c r="SBB81" s="539"/>
      <c r="SBC81" s="539"/>
      <c r="SBD81" s="539"/>
      <c r="SBE81" s="539"/>
      <c r="SBF81" s="539"/>
      <c r="SBG81" s="539"/>
      <c r="SBH81" s="539"/>
      <c r="SBI81" s="539"/>
      <c r="SBJ81" s="539"/>
      <c r="SBK81" s="539"/>
      <c r="SBL81" s="539"/>
      <c r="SBM81" s="539"/>
      <c r="SBN81" s="539"/>
      <c r="SBO81" s="539"/>
      <c r="SBP81" s="539"/>
      <c r="SBQ81" s="539"/>
      <c r="SBR81" s="539"/>
      <c r="SBS81" s="539"/>
      <c r="SBT81" s="539"/>
      <c r="SBU81" s="539"/>
      <c r="SBV81" s="539"/>
      <c r="SBW81" s="539"/>
      <c r="SBX81" s="539"/>
      <c r="SBY81" s="539"/>
      <c r="SBZ81" s="539"/>
      <c r="SCA81" s="539"/>
      <c r="SCB81" s="539"/>
      <c r="SCC81" s="539"/>
      <c r="SCD81" s="539"/>
      <c r="SCE81" s="539"/>
      <c r="SCF81" s="539"/>
      <c r="SCG81" s="539"/>
      <c r="SCH81" s="539"/>
      <c r="SCI81" s="539"/>
      <c r="SCJ81" s="539"/>
      <c r="SCK81" s="539"/>
      <c r="SCL81" s="539"/>
      <c r="SCM81" s="539"/>
      <c r="SCN81" s="539"/>
      <c r="SCO81" s="539"/>
      <c r="SCP81" s="539"/>
      <c r="SCQ81" s="539"/>
      <c r="SCR81" s="539"/>
      <c r="SCS81" s="539"/>
      <c r="SCT81" s="539"/>
      <c r="SCU81" s="539"/>
      <c r="SCV81" s="539"/>
      <c r="SCW81" s="539"/>
      <c r="SCX81" s="539"/>
      <c r="SCY81" s="539"/>
      <c r="SCZ81" s="539"/>
      <c r="SDA81" s="539"/>
      <c r="SDB81" s="539"/>
      <c r="SDC81" s="539"/>
      <c r="SDD81" s="539"/>
      <c r="SDE81" s="539"/>
      <c r="SDF81" s="539"/>
      <c r="SDG81" s="539"/>
      <c r="SDH81" s="539"/>
      <c r="SDI81" s="539"/>
      <c r="SDJ81" s="539"/>
      <c r="SDK81" s="539"/>
      <c r="SDL81" s="539"/>
      <c r="SDM81" s="539"/>
      <c r="SDN81" s="539"/>
      <c r="SDO81" s="539"/>
      <c r="SDP81" s="539"/>
      <c r="SDQ81" s="539"/>
      <c r="SDR81" s="539"/>
      <c r="SDS81" s="539"/>
      <c r="SDT81" s="539"/>
      <c r="SDU81" s="539"/>
      <c r="SDV81" s="539"/>
      <c r="SDW81" s="539"/>
      <c r="SDX81" s="539"/>
      <c r="SDY81" s="539"/>
      <c r="SDZ81" s="539"/>
      <c r="SEA81" s="539"/>
      <c r="SEB81" s="539"/>
      <c r="SEC81" s="539"/>
      <c r="SED81" s="539"/>
      <c r="SEE81" s="539"/>
      <c r="SEF81" s="539"/>
      <c r="SEG81" s="539"/>
      <c r="SEH81" s="539"/>
      <c r="SEI81" s="539"/>
      <c r="SEJ81" s="539"/>
      <c r="SEK81" s="539"/>
      <c r="SEL81" s="539"/>
      <c r="SEM81" s="539"/>
      <c r="SEN81" s="539"/>
      <c r="SEO81" s="539"/>
      <c r="SEP81" s="539"/>
      <c r="SEQ81" s="539"/>
      <c r="SER81" s="539"/>
      <c r="SES81" s="539"/>
      <c r="SET81" s="539"/>
      <c r="SEU81" s="539"/>
      <c r="SEV81" s="539"/>
      <c r="SEW81" s="539"/>
      <c r="SEX81" s="539"/>
      <c r="SEY81" s="539"/>
      <c r="SEZ81" s="539"/>
      <c r="SFA81" s="539"/>
      <c r="SFB81" s="539"/>
      <c r="SFC81" s="539"/>
      <c r="SFD81" s="539"/>
      <c r="SFE81" s="539"/>
      <c r="SFF81" s="539"/>
      <c r="SFG81" s="539"/>
      <c r="SFH81" s="539"/>
      <c r="SFI81" s="539"/>
      <c r="SFJ81" s="539"/>
      <c r="SFK81" s="539"/>
      <c r="SFL81" s="539"/>
      <c r="SFM81" s="539"/>
      <c r="SFN81" s="539"/>
      <c r="SFO81" s="539"/>
      <c r="SFP81" s="539"/>
      <c r="SFQ81" s="539"/>
      <c r="SFR81" s="539"/>
      <c r="SFS81" s="539"/>
      <c r="SFT81" s="539"/>
      <c r="SFU81" s="539"/>
      <c r="SFV81" s="539"/>
      <c r="SFW81" s="539"/>
      <c r="SFX81" s="539"/>
      <c r="SFY81" s="539"/>
      <c r="SFZ81" s="539"/>
      <c r="SGA81" s="539"/>
      <c r="SGB81" s="539"/>
      <c r="SGC81" s="539"/>
      <c r="SGD81" s="539"/>
      <c r="SGE81" s="539"/>
      <c r="SGF81" s="539"/>
      <c r="SGG81" s="539"/>
      <c r="SGH81" s="539"/>
      <c r="SGI81" s="539"/>
      <c r="SGJ81" s="539"/>
      <c r="SGK81" s="539"/>
      <c r="SGL81" s="539"/>
      <c r="SGM81" s="539"/>
      <c r="SGN81" s="539"/>
      <c r="SGO81" s="539"/>
      <c r="SGP81" s="539"/>
      <c r="SGQ81" s="539"/>
      <c r="SGR81" s="539"/>
      <c r="SGS81" s="539"/>
      <c r="SGT81" s="539"/>
      <c r="SGU81" s="539"/>
      <c r="SGV81" s="539"/>
      <c r="SGW81" s="539"/>
      <c r="SGX81" s="539"/>
      <c r="SGY81" s="539"/>
      <c r="SGZ81" s="539"/>
      <c r="SHA81" s="539"/>
      <c r="SHB81" s="539"/>
      <c r="SHC81" s="539"/>
      <c r="SHD81" s="539"/>
      <c r="SHE81" s="539"/>
      <c r="SHF81" s="539"/>
      <c r="SHG81" s="539"/>
      <c r="SHH81" s="539"/>
      <c r="SHI81" s="539"/>
      <c r="SHJ81" s="539"/>
      <c r="SHK81" s="539"/>
      <c r="SHL81" s="539"/>
      <c r="SHM81" s="539"/>
      <c r="SHN81" s="539"/>
      <c r="SHO81" s="539"/>
      <c r="SHP81" s="539"/>
      <c r="SHQ81" s="539"/>
      <c r="SHR81" s="539"/>
      <c r="SHS81" s="539"/>
      <c r="SHT81" s="539"/>
      <c r="SHU81" s="539"/>
      <c r="SHV81" s="539"/>
      <c r="SHW81" s="539"/>
      <c r="SHX81" s="539"/>
      <c r="SHY81" s="539"/>
      <c r="SHZ81" s="539"/>
      <c r="SIA81" s="539"/>
      <c r="SIB81" s="539"/>
      <c r="SIC81" s="539"/>
      <c r="SID81" s="539"/>
      <c r="SIE81" s="539"/>
      <c r="SIF81" s="539"/>
      <c r="SIG81" s="539"/>
      <c r="SIH81" s="539"/>
      <c r="SII81" s="539"/>
      <c r="SIJ81" s="539"/>
      <c r="SIK81" s="539"/>
      <c r="SIL81" s="539"/>
      <c r="SIM81" s="539"/>
      <c r="SIN81" s="539"/>
      <c r="SIO81" s="539"/>
      <c r="SIP81" s="539"/>
      <c r="SIQ81" s="539"/>
      <c r="SIR81" s="539"/>
      <c r="SIS81" s="539"/>
      <c r="SIT81" s="539"/>
      <c r="SIU81" s="539"/>
      <c r="SIV81" s="539"/>
      <c r="SIW81" s="539"/>
      <c r="SIX81" s="539"/>
      <c r="SIY81" s="539"/>
      <c r="SIZ81" s="539"/>
      <c r="SJA81" s="539"/>
      <c r="SJB81" s="539"/>
      <c r="SJC81" s="539"/>
      <c r="SJD81" s="539"/>
      <c r="SJE81" s="539"/>
      <c r="SJF81" s="539"/>
      <c r="SJG81" s="539"/>
      <c r="SJH81" s="539"/>
      <c r="SJI81" s="539"/>
      <c r="SJJ81" s="539"/>
      <c r="SJK81" s="539"/>
      <c r="SJL81" s="539"/>
      <c r="SJM81" s="539"/>
      <c r="SJN81" s="539"/>
      <c r="SJO81" s="539"/>
      <c r="SJP81" s="539"/>
      <c r="SJQ81" s="539"/>
      <c r="SJR81" s="539"/>
      <c r="SJS81" s="539"/>
      <c r="SJT81" s="539"/>
      <c r="SJU81" s="539"/>
      <c r="SJV81" s="539"/>
      <c r="SJW81" s="539"/>
      <c r="SJX81" s="539"/>
      <c r="SJY81" s="539"/>
      <c r="SJZ81" s="539"/>
      <c r="SKA81" s="539"/>
      <c r="SKB81" s="539"/>
      <c r="SKC81" s="539"/>
      <c r="SKD81" s="539"/>
      <c r="SKE81" s="539"/>
      <c r="SKF81" s="539"/>
      <c r="SKG81" s="539"/>
      <c r="SKH81" s="539"/>
      <c r="SKI81" s="539"/>
      <c r="SKJ81" s="539"/>
      <c r="SKK81" s="539"/>
      <c r="SKL81" s="539"/>
      <c r="SKM81" s="539"/>
      <c r="SKN81" s="539"/>
      <c r="SKO81" s="539"/>
      <c r="SKP81" s="539"/>
      <c r="SKQ81" s="539"/>
      <c r="SKR81" s="539"/>
      <c r="SKS81" s="539"/>
      <c r="SKT81" s="539"/>
      <c r="SKU81" s="539"/>
      <c r="SKV81" s="539"/>
      <c r="SKW81" s="539"/>
      <c r="SKX81" s="539"/>
      <c r="SKY81" s="539"/>
      <c r="SKZ81" s="539"/>
      <c r="SLA81" s="539"/>
      <c r="SLB81" s="539"/>
      <c r="SLC81" s="539"/>
      <c r="SLD81" s="539"/>
      <c r="SLE81" s="539"/>
      <c r="SLF81" s="539"/>
      <c r="SLG81" s="539"/>
      <c r="SLH81" s="539"/>
      <c r="SLI81" s="539"/>
      <c r="SLJ81" s="539"/>
      <c r="SLK81" s="539"/>
      <c r="SLL81" s="539"/>
      <c r="SLM81" s="539"/>
      <c r="SLN81" s="539"/>
      <c r="SLO81" s="539"/>
      <c r="SLP81" s="539"/>
      <c r="SLQ81" s="539"/>
      <c r="SLR81" s="539"/>
      <c r="SLS81" s="539"/>
      <c r="SLT81" s="539"/>
      <c r="SLU81" s="539"/>
      <c r="SLV81" s="539"/>
      <c r="SLW81" s="539"/>
      <c r="SLX81" s="539"/>
      <c r="SLY81" s="539"/>
      <c r="SLZ81" s="539"/>
      <c r="SMA81" s="539"/>
      <c r="SMB81" s="539"/>
      <c r="SMC81" s="539"/>
      <c r="SMD81" s="539"/>
      <c r="SME81" s="539"/>
      <c r="SMF81" s="539"/>
      <c r="SMG81" s="539"/>
      <c r="SMH81" s="539"/>
      <c r="SMI81" s="539"/>
      <c r="SMJ81" s="539"/>
      <c r="SMK81" s="539"/>
      <c r="SML81" s="539"/>
      <c r="SMM81" s="539"/>
      <c r="SMN81" s="539"/>
      <c r="SMO81" s="539"/>
      <c r="SMP81" s="539"/>
      <c r="SMQ81" s="539"/>
      <c r="SMR81" s="539"/>
      <c r="SMS81" s="539"/>
      <c r="SMT81" s="539"/>
      <c r="SMU81" s="539"/>
      <c r="SMV81" s="539"/>
      <c r="SMW81" s="539"/>
      <c r="SMX81" s="539"/>
      <c r="SMY81" s="539"/>
      <c r="SMZ81" s="539"/>
      <c r="SNA81" s="539"/>
      <c r="SNB81" s="539"/>
      <c r="SNC81" s="539"/>
      <c r="SND81" s="539"/>
      <c r="SNE81" s="539"/>
      <c r="SNF81" s="539"/>
      <c r="SNG81" s="539"/>
      <c r="SNH81" s="539"/>
      <c r="SNI81" s="539"/>
      <c r="SNJ81" s="539"/>
      <c r="SNK81" s="539"/>
      <c r="SNL81" s="539"/>
      <c r="SNM81" s="539"/>
      <c r="SNN81" s="539"/>
      <c r="SNO81" s="539"/>
      <c r="SNP81" s="539"/>
      <c r="SNQ81" s="539"/>
      <c r="SNR81" s="539"/>
      <c r="SNS81" s="539"/>
      <c r="SNT81" s="539"/>
      <c r="SNU81" s="539"/>
      <c r="SNV81" s="539"/>
      <c r="SNW81" s="539"/>
      <c r="SNX81" s="539"/>
      <c r="SNY81" s="539"/>
      <c r="SNZ81" s="539"/>
      <c r="SOA81" s="539"/>
      <c r="SOB81" s="539"/>
      <c r="SOC81" s="539"/>
      <c r="SOD81" s="539"/>
      <c r="SOE81" s="539"/>
      <c r="SOF81" s="539"/>
      <c r="SOG81" s="539"/>
      <c r="SOH81" s="539"/>
      <c r="SOI81" s="539"/>
      <c r="SOJ81" s="539"/>
      <c r="SOK81" s="539"/>
      <c r="SOL81" s="539"/>
      <c r="SOM81" s="539"/>
      <c r="SON81" s="539"/>
      <c r="SOO81" s="539"/>
      <c r="SOP81" s="539"/>
      <c r="SOQ81" s="539"/>
      <c r="SOR81" s="539"/>
      <c r="SOS81" s="539"/>
      <c r="SOT81" s="539"/>
      <c r="SOU81" s="539"/>
      <c r="SOV81" s="539"/>
      <c r="SOW81" s="539"/>
      <c r="SOX81" s="539"/>
      <c r="SOY81" s="539"/>
      <c r="SOZ81" s="539"/>
      <c r="SPA81" s="539"/>
      <c r="SPB81" s="539"/>
      <c r="SPC81" s="539"/>
      <c r="SPD81" s="539"/>
      <c r="SPE81" s="539"/>
      <c r="SPF81" s="539"/>
      <c r="SPG81" s="539"/>
      <c r="SPH81" s="539"/>
      <c r="SPI81" s="539"/>
      <c r="SPJ81" s="539"/>
      <c r="SPK81" s="539"/>
      <c r="SPL81" s="539"/>
      <c r="SPM81" s="539"/>
      <c r="SPN81" s="539"/>
      <c r="SPO81" s="539"/>
      <c r="SPP81" s="539"/>
      <c r="SPQ81" s="539"/>
      <c r="SPR81" s="539"/>
      <c r="SPS81" s="539"/>
      <c r="SPT81" s="539"/>
      <c r="SPU81" s="539"/>
      <c r="SPV81" s="539"/>
      <c r="SPW81" s="539"/>
      <c r="SPX81" s="539"/>
      <c r="SPY81" s="539"/>
      <c r="SPZ81" s="539"/>
      <c r="SQA81" s="539"/>
      <c r="SQB81" s="539"/>
      <c r="SQC81" s="539"/>
      <c r="SQD81" s="539"/>
      <c r="SQE81" s="539"/>
      <c r="SQF81" s="539"/>
      <c r="SQG81" s="539"/>
      <c r="SQH81" s="539"/>
      <c r="SQI81" s="539"/>
      <c r="SQJ81" s="539"/>
      <c r="SQK81" s="539"/>
      <c r="SQL81" s="539"/>
      <c r="SQM81" s="539"/>
      <c r="SQN81" s="539"/>
      <c r="SQO81" s="539"/>
      <c r="SQP81" s="539"/>
      <c r="SQQ81" s="539"/>
      <c r="SQR81" s="539"/>
      <c r="SQS81" s="539"/>
      <c r="SQT81" s="539"/>
      <c r="SQU81" s="539"/>
      <c r="SQV81" s="539"/>
      <c r="SQW81" s="539"/>
      <c r="SQX81" s="539"/>
      <c r="SQY81" s="539"/>
      <c r="SQZ81" s="539"/>
      <c r="SRA81" s="539"/>
      <c r="SRB81" s="539"/>
      <c r="SRC81" s="539"/>
      <c r="SRD81" s="539"/>
      <c r="SRE81" s="539"/>
      <c r="SRF81" s="539"/>
      <c r="SRG81" s="539"/>
      <c r="SRH81" s="539"/>
      <c r="SRI81" s="539"/>
      <c r="SRJ81" s="539"/>
      <c r="SRK81" s="539"/>
      <c r="SRL81" s="539"/>
      <c r="SRM81" s="539"/>
      <c r="SRN81" s="539"/>
      <c r="SRO81" s="539"/>
      <c r="SRP81" s="539"/>
      <c r="SRQ81" s="539"/>
      <c r="SRR81" s="539"/>
      <c r="SRS81" s="539"/>
      <c r="SRT81" s="539"/>
      <c r="SRU81" s="539"/>
      <c r="SRV81" s="539"/>
      <c r="SRW81" s="539"/>
      <c r="SRX81" s="539"/>
      <c r="SRY81" s="539"/>
      <c r="SRZ81" s="539"/>
      <c r="SSA81" s="539"/>
      <c r="SSB81" s="539"/>
      <c r="SSC81" s="539"/>
      <c r="SSD81" s="539"/>
      <c r="SSE81" s="539"/>
      <c r="SSF81" s="539"/>
      <c r="SSG81" s="539"/>
      <c r="SSH81" s="539"/>
      <c r="SSI81" s="539"/>
      <c r="SSJ81" s="539"/>
      <c r="SSK81" s="539"/>
      <c r="SSL81" s="539"/>
      <c r="SSM81" s="539"/>
      <c r="SSN81" s="539"/>
      <c r="SSO81" s="539"/>
      <c r="SSP81" s="539"/>
      <c r="SSQ81" s="539"/>
      <c r="SSR81" s="539"/>
      <c r="SSS81" s="539"/>
      <c r="SST81" s="539"/>
      <c r="SSU81" s="539"/>
      <c r="SSV81" s="539"/>
      <c r="SSW81" s="539"/>
      <c r="SSX81" s="539"/>
      <c r="SSY81" s="539"/>
      <c r="SSZ81" s="539"/>
      <c r="STA81" s="539"/>
      <c r="STB81" s="539"/>
      <c r="STC81" s="539"/>
      <c r="STD81" s="539"/>
      <c r="STE81" s="539"/>
      <c r="STF81" s="539"/>
      <c r="STG81" s="539"/>
      <c r="STH81" s="539"/>
      <c r="STI81" s="539"/>
      <c r="STJ81" s="539"/>
      <c r="STK81" s="539"/>
      <c r="STL81" s="539"/>
      <c r="STM81" s="539"/>
      <c r="STN81" s="539"/>
      <c r="STO81" s="539"/>
      <c r="STP81" s="539"/>
      <c r="STQ81" s="539"/>
      <c r="STR81" s="539"/>
      <c r="STS81" s="539"/>
      <c r="STT81" s="539"/>
      <c r="STU81" s="539"/>
      <c r="STV81" s="539"/>
      <c r="STW81" s="539"/>
      <c r="STX81" s="539"/>
      <c r="STY81" s="539"/>
      <c r="STZ81" s="539"/>
      <c r="SUA81" s="539"/>
      <c r="SUB81" s="539"/>
      <c r="SUC81" s="539"/>
      <c r="SUD81" s="539"/>
      <c r="SUE81" s="539"/>
      <c r="SUF81" s="539"/>
      <c r="SUG81" s="539"/>
      <c r="SUH81" s="539"/>
      <c r="SUI81" s="539"/>
      <c r="SUJ81" s="539"/>
      <c r="SUK81" s="539"/>
      <c r="SUL81" s="539"/>
      <c r="SUM81" s="539"/>
      <c r="SUN81" s="539"/>
      <c r="SUO81" s="539"/>
      <c r="SUP81" s="539"/>
      <c r="SUQ81" s="539"/>
      <c r="SUR81" s="539"/>
      <c r="SUS81" s="539"/>
      <c r="SUT81" s="539"/>
      <c r="SUU81" s="539"/>
      <c r="SUV81" s="539"/>
      <c r="SUW81" s="539"/>
      <c r="SUX81" s="539"/>
      <c r="SUY81" s="539"/>
      <c r="SUZ81" s="539"/>
      <c r="SVA81" s="539"/>
      <c r="SVB81" s="539"/>
      <c r="SVC81" s="539"/>
      <c r="SVD81" s="539"/>
      <c r="SVE81" s="539"/>
      <c r="SVF81" s="539"/>
      <c r="SVG81" s="539"/>
      <c r="SVH81" s="539"/>
      <c r="SVI81" s="539"/>
      <c r="SVJ81" s="539"/>
      <c r="SVK81" s="539"/>
      <c r="SVL81" s="539"/>
      <c r="SVM81" s="539"/>
      <c r="SVN81" s="539"/>
      <c r="SVO81" s="539"/>
      <c r="SVP81" s="539"/>
      <c r="SVQ81" s="539"/>
      <c r="SVR81" s="539"/>
      <c r="SVS81" s="539"/>
      <c r="SVT81" s="539"/>
      <c r="SVU81" s="539"/>
      <c r="SVV81" s="539"/>
      <c r="SVW81" s="539"/>
      <c r="SVX81" s="539"/>
      <c r="SVY81" s="539"/>
      <c r="SVZ81" s="539"/>
      <c r="SWA81" s="539"/>
      <c r="SWB81" s="539"/>
      <c r="SWC81" s="539"/>
      <c r="SWD81" s="539"/>
      <c r="SWE81" s="539"/>
      <c r="SWF81" s="539"/>
      <c r="SWG81" s="539"/>
      <c r="SWH81" s="539"/>
      <c r="SWI81" s="539"/>
      <c r="SWJ81" s="539"/>
      <c r="SWK81" s="539"/>
      <c r="SWL81" s="539"/>
      <c r="SWM81" s="539"/>
      <c r="SWN81" s="539"/>
      <c r="SWO81" s="539"/>
      <c r="SWP81" s="539"/>
      <c r="SWQ81" s="539"/>
      <c r="SWR81" s="539"/>
      <c r="SWS81" s="539"/>
      <c r="SWT81" s="539"/>
      <c r="SWU81" s="539"/>
      <c r="SWV81" s="539"/>
      <c r="SWW81" s="539"/>
      <c r="SWX81" s="539"/>
      <c r="SWY81" s="539"/>
      <c r="SWZ81" s="539"/>
      <c r="SXA81" s="539"/>
      <c r="SXB81" s="539"/>
      <c r="SXC81" s="539"/>
      <c r="SXD81" s="539"/>
      <c r="SXE81" s="539"/>
      <c r="SXF81" s="539"/>
      <c r="SXG81" s="539"/>
      <c r="SXH81" s="539"/>
      <c r="SXI81" s="539"/>
      <c r="SXJ81" s="539"/>
      <c r="SXK81" s="539"/>
      <c r="SXL81" s="539"/>
      <c r="SXM81" s="539"/>
      <c r="SXN81" s="539"/>
      <c r="SXO81" s="539"/>
      <c r="SXP81" s="539"/>
      <c r="SXQ81" s="539"/>
      <c r="SXR81" s="539"/>
      <c r="SXS81" s="539"/>
      <c r="SXT81" s="539"/>
      <c r="SXU81" s="539"/>
      <c r="SXV81" s="539"/>
      <c r="SXW81" s="539"/>
      <c r="SXX81" s="539"/>
      <c r="SXY81" s="539"/>
      <c r="SXZ81" s="539"/>
      <c r="SYA81" s="539"/>
      <c r="SYB81" s="539"/>
      <c r="SYC81" s="539"/>
      <c r="SYD81" s="539"/>
      <c r="SYE81" s="539"/>
      <c r="SYF81" s="539"/>
      <c r="SYG81" s="539"/>
      <c r="SYH81" s="539"/>
      <c r="SYI81" s="539"/>
      <c r="SYJ81" s="539"/>
      <c r="SYK81" s="539"/>
      <c r="SYL81" s="539"/>
      <c r="SYM81" s="539"/>
      <c r="SYN81" s="539"/>
      <c r="SYO81" s="539"/>
      <c r="SYP81" s="539"/>
      <c r="SYQ81" s="539"/>
      <c r="SYR81" s="539"/>
      <c r="SYS81" s="539"/>
      <c r="SYT81" s="539"/>
      <c r="SYU81" s="539"/>
      <c r="SYV81" s="539"/>
      <c r="SYW81" s="539"/>
      <c r="SYX81" s="539"/>
      <c r="SYY81" s="539"/>
      <c r="SYZ81" s="539"/>
      <c r="SZA81" s="539"/>
      <c r="SZB81" s="539"/>
      <c r="SZC81" s="539"/>
      <c r="SZD81" s="539"/>
      <c r="SZE81" s="539"/>
      <c r="SZF81" s="539"/>
      <c r="SZG81" s="539"/>
      <c r="SZH81" s="539"/>
      <c r="SZI81" s="539"/>
      <c r="SZJ81" s="539"/>
      <c r="SZK81" s="539"/>
      <c r="SZL81" s="539"/>
      <c r="SZM81" s="539"/>
      <c r="SZN81" s="539"/>
      <c r="SZO81" s="539"/>
      <c r="SZP81" s="539"/>
      <c r="SZQ81" s="539"/>
      <c r="SZR81" s="539"/>
      <c r="SZS81" s="539"/>
      <c r="SZT81" s="539"/>
      <c r="SZU81" s="539"/>
      <c r="SZV81" s="539"/>
      <c r="SZW81" s="539"/>
      <c r="SZX81" s="539"/>
      <c r="SZY81" s="539"/>
      <c r="SZZ81" s="539"/>
      <c r="TAA81" s="539"/>
      <c r="TAB81" s="539"/>
      <c r="TAC81" s="539"/>
      <c r="TAD81" s="539"/>
      <c r="TAE81" s="539"/>
      <c r="TAF81" s="539"/>
      <c r="TAG81" s="539"/>
      <c r="TAH81" s="539"/>
      <c r="TAI81" s="539"/>
      <c r="TAJ81" s="539"/>
      <c r="TAK81" s="539"/>
      <c r="TAL81" s="539"/>
      <c r="TAM81" s="539"/>
      <c r="TAN81" s="539"/>
      <c r="TAO81" s="539"/>
      <c r="TAP81" s="539"/>
      <c r="TAQ81" s="539"/>
      <c r="TAR81" s="539"/>
      <c r="TAS81" s="539"/>
      <c r="TAT81" s="539"/>
      <c r="TAU81" s="539"/>
      <c r="TAV81" s="539"/>
      <c r="TAW81" s="539"/>
      <c r="TAX81" s="539"/>
      <c r="TAY81" s="539"/>
      <c r="TAZ81" s="539"/>
      <c r="TBA81" s="539"/>
      <c r="TBB81" s="539"/>
      <c r="TBC81" s="539"/>
      <c r="TBD81" s="539"/>
      <c r="TBE81" s="539"/>
      <c r="TBF81" s="539"/>
      <c r="TBG81" s="539"/>
      <c r="TBH81" s="539"/>
      <c r="TBI81" s="539"/>
      <c r="TBJ81" s="539"/>
      <c r="TBK81" s="539"/>
      <c r="TBL81" s="539"/>
      <c r="TBM81" s="539"/>
      <c r="TBN81" s="539"/>
      <c r="TBO81" s="539"/>
      <c r="TBP81" s="539"/>
      <c r="TBQ81" s="539"/>
      <c r="TBR81" s="539"/>
      <c r="TBS81" s="539"/>
      <c r="TBT81" s="539"/>
      <c r="TBU81" s="539"/>
      <c r="TBV81" s="539"/>
      <c r="TBW81" s="539"/>
      <c r="TBX81" s="539"/>
      <c r="TBY81" s="539"/>
      <c r="TBZ81" s="539"/>
      <c r="TCA81" s="539"/>
      <c r="TCB81" s="539"/>
      <c r="TCC81" s="539"/>
      <c r="TCD81" s="539"/>
      <c r="TCE81" s="539"/>
      <c r="TCF81" s="539"/>
      <c r="TCG81" s="539"/>
      <c r="TCH81" s="539"/>
      <c r="TCI81" s="539"/>
      <c r="TCJ81" s="539"/>
      <c r="TCK81" s="539"/>
      <c r="TCL81" s="539"/>
      <c r="TCM81" s="539"/>
      <c r="TCN81" s="539"/>
      <c r="TCO81" s="539"/>
      <c r="TCP81" s="539"/>
      <c r="TCQ81" s="539"/>
      <c r="TCR81" s="539"/>
      <c r="TCS81" s="539"/>
      <c r="TCT81" s="539"/>
      <c r="TCU81" s="539"/>
      <c r="TCV81" s="539"/>
      <c r="TCW81" s="539"/>
      <c r="TCX81" s="539"/>
      <c r="TCY81" s="539"/>
      <c r="TCZ81" s="539"/>
      <c r="TDA81" s="539"/>
      <c r="TDB81" s="539"/>
      <c r="TDC81" s="539"/>
      <c r="TDD81" s="539"/>
      <c r="TDE81" s="539"/>
      <c r="TDF81" s="539"/>
      <c r="TDG81" s="539"/>
      <c r="TDH81" s="539"/>
      <c r="TDI81" s="539"/>
      <c r="TDJ81" s="539"/>
      <c r="TDK81" s="539"/>
      <c r="TDL81" s="539"/>
      <c r="TDM81" s="539"/>
      <c r="TDN81" s="539"/>
      <c r="TDO81" s="539"/>
      <c r="TDP81" s="539"/>
      <c r="TDQ81" s="539"/>
      <c r="TDR81" s="539"/>
      <c r="TDS81" s="539"/>
      <c r="TDT81" s="539"/>
      <c r="TDU81" s="539"/>
      <c r="TDV81" s="539"/>
      <c r="TDW81" s="539"/>
      <c r="TDX81" s="539"/>
      <c r="TDY81" s="539"/>
      <c r="TDZ81" s="539"/>
      <c r="TEA81" s="539"/>
      <c r="TEB81" s="539"/>
      <c r="TEC81" s="539"/>
      <c r="TED81" s="539"/>
      <c r="TEE81" s="539"/>
      <c r="TEF81" s="539"/>
      <c r="TEG81" s="539"/>
      <c r="TEH81" s="539"/>
      <c r="TEI81" s="539"/>
      <c r="TEJ81" s="539"/>
      <c r="TEK81" s="539"/>
      <c r="TEL81" s="539"/>
      <c r="TEM81" s="539"/>
      <c r="TEN81" s="539"/>
      <c r="TEO81" s="539"/>
      <c r="TEP81" s="539"/>
      <c r="TEQ81" s="539"/>
      <c r="TER81" s="539"/>
      <c r="TES81" s="539"/>
      <c r="TET81" s="539"/>
      <c r="TEU81" s="539"/>
      <c r="TEV81" s="539"/>
      <c r="TEW81" s="539"/>
      <c r="TEX81" s="539"/>
      <c r="TEY81" s="539"/>
      <c r="TEZ81" s="539"/>
      <c r="TFA81" s="539"/>
      <c r="TFB81" s="539"/>
      <c r="TFC81" s="539"/>
      <c r="TFD81" s="539"/>
      <c r="TFE81" s="539"/>
      <c r="TFF81" s="539"/>
      <c r="TFG81" s="539"/>
      <c r="TFH81" s="539"/>
      <c r="TFI81" s="539"/>
      <c r="TFJ81" s="539"/>
      <c r="TFK81" s="539"/>
      <c r="TFL81" s="539"/>
      <c r="TFM81" s="539"/>
      <c r="TFN81" s="539"/>
      <c r="TFO81" s="539"/>
      <c r="TFP81" s="539"/>
      <c r="TFQ81" s="539"/>
      <c r="TFR81" s="539"/>
      <c r="TFS81" s="539"/>
      <c r="TFT81" s="539"/>
      <c r="TFU81" s="539"/>
      <c r="TFV81" s="539"/>
      <c r="TFW81" s="539"/>
      <c r="TFX81" s="539"/>
      <c r="TFY81" s="539"/>
      <c r="TFZ81" s="539"/>
      <c r="TGA81" s="539"/>
      <c r="TGB81" s="539"/>
      <c r="TGC81" s="539"/>
      <c r="TGD81" s="539"/>
      <c r="TGE81" s="539"/>
      <c r="TGF81" s="539"/>
      <c r="TGG81" s="539"/>
      <c r="TGH81" s="539"/>
      <c r="TGI81" s="539"/>
      <c r="TGJ81" s="539"/>
      <c r="TGK81" s="539"/>
      <c r="TGL81" s="539"/>
      <c r="TGM81" s="539"/>
      <c r="TGN81" s="539"/>
      <c r="TGO81" s="539"/>
      <c r="TGP81" s="539"/>
      <c r="TGQ81" s="539"/>
      <c r="TGR81" s="539"/>
      <c r="TGS81" s="539"/>
      <c r="TGT81" s="539"/>
      <c r="TGU81" s="539"/>
      <c r="TGV81" s="539"/>
      <c r="TGW81" s="539"/>
      <c r="TGX81" s="539"/>
      <c r="TGY81" s="539"/>
      <c r="TGZ81" s="539"/>
      <c r="THA81" s="539"/>
      <c r="THB81" s="539"/>
      <c r="THC81" s="539"/>
      <c r="THD81" s="539"/>
      <c r="THE81" s="539"/>
      <c r="THF81" s="539"/>
      <c r="THG81" s="539"/>
      <c r="THH81" s="539"/>
      <c r="THI81" s="539"/>
      <c r="THJ81" s="539"/>
      <c r="THK81" s="539"/>
      <c r="THL81" s="539"/>
      <c r="THM81" s="539"/>
      <c r="THN81" s="539"/>
      <c r="THO81" s="539"/>
      <c r="THP81" s="539"/>
      <c r="THQ81" s="539"/>
      <c r="THR81" s="539"/>
      <c r="THS81" s="539"/>
      <c r="THT81" s="539"/>
      <c r="THU81" s="539"/>
      <c r="THV81" s="539"/>
      <c r="THW81" s="539"/>
      <c r="THX81" s="539"/>
      <c r="THY81" s="539"/>
      <c r="THZ81" s="539"/>
      <c r="TIA81" s="539"/>
      <c r="TIB81" s="539"/>
      <c r="TIC81" s="539"/>
      <c r="TID81" s="539"/>
      <c r="TIE81" s="539"/>
      <c r="TIF81" s="539"/>
      <c r="TIG81" s="539"/>
      <c r="TIH81" s="539"/>
      <c r="TII81" s="539"/>
      <c r="TIJ81" s="539"/>
      <c r="TIK81" s="539"/>
      <c r="TIL81" s="539"/>
      <c r="TIM81" s="539"/>
      <c r="TIN81" s="539"/>
      <c r="TIO81" s="539"/>
      <c r="TIP81" s="539"/>
      <c r="TIQ81" s="539"/>
      <c r="TIR81" s="539"/>
      <c r="TIS81" s="539"/>
      <c r="TIT81" s="539"/>
      <c r="TIU81" s="539"/>
      <c r="TIV81" s="539"/>
      <c r="TIW81" s="539"/>
      <c r="TIX81" s="539"/>
      <c r="TIY81" s="539"/>
      <c r="TIZ81" s="539"/>
      <c r="TJA81" s="539"/>
      <c r="TJB81" s="539"/>
      <c r="TJC81" s="539"/>
      <c r="TJD81" s="539"/>
      <c r="TJE81" s="539"/>
      <c r="TJF81" s="539"/>
      <c r="TJG81" s="539"/>
      <c r="TJH81" s="539"/>
      <c r="TJI81" s="539"/>
      <c r="TJJ81" s="539"/>
      <c r="TJK81" s="539"/>
      <c r="TJL81" s="539"/>
      <c r="TJM81" s="539"/>
      <c r="TJN81" s="539"/>
      <c r="TJO81" s="539"/>
      <c r="TJP81" s="539"/>
      <c r="TJQ81" s="539"/>
      <c r="TJR81" s="539"/>
      <c r="TJS81" s="539"/>
      <c r="TJT81" s="539"/>
      <c r="TJU81" s="539"/>
      <c r="TJV81" s="539"/>
      <c r="TJW81" s="539"/>
      <c r="TJX81" s="539"/>
      <c r="TJY81" s="539"/>
      <c r="TJZ81" s="539"/>
      <c r="TKA81" s="539"/>
      <c r="TKB81" s="539"/>
      <c r="TKC81" s="539"/>
      <c r="TKD81" s="539"/>
      <c r="TKE81" s="539"/>
      <c r="TKF81" s="539"/>
      <c r="TKG81" s="539"/>
      <c r="TKH81" s="539"/>
      <c r="TKI81" s="539"/>
      <c r="TKJ81" s="539"/>
      <c r="TKK81" s="539"/>
      <c r="TKL81" s="539"/>
      <c r="TKM81" s="539"/>
      <c r="TKN81" s="539"/>
      <c r="TKO81" s="539"/>
      <c r="TKP81" s="539"/>
      <c r="TKQ81" s="539"/>
      <c r="TKR81" s="539"/>
      <c r="TKS81" s="539"/>
      <c r="TKT81" s="539"/>
      <c r="TKU81" s="539"/>
      <c r="TKV81" s="539"/>
      <c r="TKW81" s="539"/>
      <c r="TKX81" s="539"/>
      <c r="TKY81" s="539"/>
      <c r="TKZ81" s="539"/>
      <c r="TLA81" s="539"/>
      <c r="TLB81" s="539"/>
      <c r="TLC81" s="539"/>
      <c r="TLD81" s="539"/>
      <c r="TLE81" s="539"/>
      <c r="TLF81" s="539"/>
      <c r="TLG81" s="539"/>
      <c r="TLH81" s="539"/>
      <c r="TLI81" s="539"/>
      <c r="TLJ81" s="539"/>
      <c r="TLK81" s="539"/>
      <c r="TLL81" s="539"/>
      <c r="TLM81" s="539"/>
      <c r="TLN81" s="539"/>
      <c r="TLO81" s="539"/>
      <c r="TLP81" s="539"/>
      <c r="TLQ81" s="539"/>
      <c r="TLR81" s="539"/>
      <c r="TLS81" s="539"/>
      <c r="TLT81" s="539"/>
      <c r="TLU81" s="539"/>
      <c r="TLV81" s="539"/>
      <c r="TLW81" s="539"/>
      <c r="TLX81" s="539"/>
      <c r="TLY81" s="539"/>
      <c r="TLZ81" s="539"/>
      <c r="TMA81" s="539"/>
      <c r="TMB81" s="539"/>
      <c r="TMC81" s="539"/>
      <c r="TMD81" s="539"/>
      <c r="TME81" s="539"/>
      <c r="TMF81" s="539"/>
      <c r="TMG81" s="539"/>
      <c r="TMH81" s="539"/>
      <c r="TMI81" s="539"/>
      <c r="TMJ81" s="539"/>
      <c r="TMK81" s="539"/>
      <c r="TML81" s="539"/>
      <c r="TMM81" s="539"/>
      <c r="TMN81" s="539"/>
      <c r="TMO81" s="539"/>
      <c r="TMP81" s="539"/>
      <c r="TMQ81" s="539"/>
      <c r="TMR81" s="539"/>
      <c r="TMS81" s="539"/>
      <c r="TMT81" s="539"/>
      <c r="TMU81" s="539"/>
      <c r="TMV81" s="539"/>
      <c r="TMW81" s="539"/>
      <c r="TMX81" s="539"/>
      <c r="TMY81" s="539"/>
      <c r="TMZ81" s="539"/>
      <c r="TNA81" s="539"/>
      <c r="TNB81" s="539"/>
      <c r="TNC81" s="539"/>
      <c r="TND81" s="539"/>
      <c r="TNE81" s="539"/>
      <c r="TNF81" s="539"/>
      <c r="TNG81" s="539"/>
      <c r="TNH81" s="539"/>
      <c r="TNI81" s="539"/>
      <c r="TNJ81" s="539"/>
      <c r="TNK81" s="539"/>
      <c r="TNL81" s="539"/>
      <c r="TNM81" s="539"/>
      <c r="TNN81" s="539"/>
      <c r="TNO81" s="539"/>
      <c r="TNP81" s="539"/>
      <c r="TNQ81" s="539"/>
      <c r="TNR81" s="539"/>
      <c r="TNS81" s="539"/>
      <c r="TNT81" s="539"/>
      <c r="TNU81" s="539"/>
      <c r="TNV81" s="539"/>
      <c r="TNW81" s="539"/>
      <c r="TNX81" s="539"/>
      <c r="TNY81" s="539"/>
      <c r="TNZ81" s="539"/>
      <c r="TOA81" s="539"/>
      <c r="TOB81" s="539"/>
      <c r="TOC81" s="539"/>
      <c r="TOD81" s="539"/>
      <c r="TOE81" s="539"/>
      <c r="TOF81" s="539"/>
      <c r="TOG81" s="539"/>
      <c r="TOH81" s="539"/>
      <c r="TOI81" s="539"/>
      <c r="TOJ81" s="539"/>
      <c r="TOK81" s="539"/>
      <c r="TOL81" s="539"/>
      <c r="TOM81" s="539"/>
      <c r="TON81" s="539"/>
      <c r="TOO81" s="539"/>
      <c r="TOP81" s="539"/>
      <c r="TOQ81" s="539"/>
      <c r="TOR81" s="539"/>
      <c r="TOS81" s="539"/>
      <c r="TOT81" s="539"/>
      <c r="TOU81" s="539"/>
      <c r="TOV81" s="539"/>
      <c r="TOW81" s="539"/>
      <c r="TOX81" s="539"/>
      <c r="TOY81" s="539"/>
      <c r="TOZ81" s="539"/>
      <c r="TPA81" s="539"/>
      <c r="TPB81" s="539"/>
      <c r="TPC81" s="539"/>
      <c r="TPD81" s="539"/>
      <c r="TPE81" s="539"/>
      <c r="TPF81" s="539"/>
      <c r="TPG81" s="539"/>
      <c r="TPH81" s="539"/>
      <c r="TPI81" s="539"/>
      <c r="TPJ81" s="539"/>
      <c r="TPK81" s="539"/>
      <c r="TPL81" s="539"/>
      <c r="TPM81" s="539"/>
      <c r="TPN81" s="539"/>
      <c r="TPO81" s="539"/>
      <c r="TPP81" s="539"/>
      <c r="TPQ81" s="539"/>
      <c r="TPR81" s="539"/>
      <c r="TPS81" s="539"/>
      <c r="TPT81" s="539"/>
      <c r="TPU81" s="539"/>
      <c r="TPV81" s="539"/>
      <c r="TPW81" s="539"/>
      <c r="TPX81" s="539"/>
      <c r="TPY81" s="539"/>
      <c r="TPZ81" s="539"/>
      <c r="TQA81" s="539"/>
      <c r="TQB81" s="539"/>
      <c r="TQC81" s="539"/>
      <c r="TQD81" s="539"/>
      <c r="TQE81" s="539"/>
      <c r="TQF81" s="539"/>
      <c r="TQG81" s="539"/>
      <c r="TQH81" s="539"/>
      <c r="TQI81" s="539"/>
      <c r="TQJ81" s="539"/>
      <c r="TQK81" s="539"/>
      <c r="TQL81" s="539"/>
      <c r="TQM81" s="539"/>
      <c r="TQN81" s="539"/>
      <c r="TQO81" s="539"/>
      <c r="TQP81" s="539"/>
      <c r="TQQ81" s="539"/>
      <c r="TQR81" s="539"/>
      <c r="TQS81" s="539"/>
      <c r="TQT81" s="539"/>
      <c r="TQU81" s="539"/>
      <c r="TQV81" s="539"/>
      <c r="TQW81" s="539"/>
      <c r="TQX81" s="539"/>
      <c r="TQY81" s="539"/>
      <c r="TQZ81" s="539"/>
      <c r="TRA81" s="539"/>
      <c r="TRB81" s="539"/>
      <c r="TRC81" s="539"/>
      <c r="TRD81" s="539"/>
      <c r="TRE81" s="539"/>
      <c r="TRF81" s="539"/>
      <c r="TRG81" s="539"/>
      <c r="TRH81" s="539"/>
      <c r="TRI81" s="539"/>
      <c r="TRJ81" s="539"/>
      <c r="TRK81" s="539"/>
      <c r="TRL81" s="539"/>
      <c r="TRM81" s="539"/>
      <c r="TRN81" s="539"/>
      <c r="TRO81" s="539"/>
      <c r="TRP81" s="539"/>
      <c r="TRQ81" s="539"/>
      <c r="TRR81" s="539"/>
      <c r="TRS81" s="539"/>
      <c r="TRT81" s="539"/>
      <c r="TRU81" s="539"/>
      <c r="TRV81" s="539"/>
      <c r="TRW81" s="539"/>
      <c r="TRX81" s="539"/>
      <c r="TRY81" s="539"/>
      <c r="TRZ81" s="539"/>
      <c r="TSA81" s="539"/>
      <c r="TSB81" s="539"/>
      <c r="TSC81" s="539"/>
      <c r="TSD81" s="539"/>
      <c r="TSE81" s="539"/>
      <c r="TSF81" s="539"/>
      <c r="TSG81" s="539"/>
      <c r="TSH81" s="539"/>
      <c r="TSI81" s="539"/>
      <c r="TSJ81" s="539"/>
      <c r="TSK81" s="539"/>
      <c r="TSL81" s="539"/>
      <c r="TSM81" s="539"/>
      <c r="TSN81" s="539"/>
      <c r="TSO81" s="539"/>
      <c r="TSP81" s="539"/>
      <c r="TSQ81" s="539"/>
      <c r="TSR81" s="539"/>
      <c r="TSS81" s="539"/>
      <c r="TST81" s="539"/>
      <c r="TSU81" s="539"/>
      <c r="TSV81" s="539"/>
      <c r="TSW81" s="539"/>
      <c r="TSX81" s="539"/>
      <c r="TSY81" s="539"/>
      <c r="TSZ81" s="539"/>
      <c r="TTA81" s="539"/>
      <c r="TTB81" s="539"/>
      <c r="TTC81" s="539"/>
      <c r="TTD81" s="539"/>
      <c r="TTE81" s="539"/>
      <c r="TTF81" s="539"/>
      <c r="TTG81" s="539"/>
      <c r="TTH81" s="539"/>
      <c r="TTI81" s="539"/>
      <c r="TTJ81" s="539"/>
      <c r="TTK81" s="539"/>
      <c r="TTL81" s="539"/>
      <c r="TTM81" s="539"/>
      <c r="TTN81" s="539"/>
      <c r="TTO81" s="539"/>
      <c r="TTP81" s="539"/>
      <c r="TTQ81" s="539"/>
      <c r="TTR81" s="539"/>
      <c r="TTS81" s="539"/>
      <c r="TTT81" s="539"/>
      <c r="TTU81" s="539"/>
      <c r="TTV81" s="539"/>
      <c r="TTW81" s="539"/>
      <c r="TTX81" s="539"/>
      <c r="TTY81" s="539"/>
      <c r="TTZ81" s="539"/>
      <c r="TUA81" s="539"/>
      <c r="TUB81" s="539"/>
      <c r="TUC81" s="539"/>
      <c r="TUD81" s="539"/>
      <c r="TUE81" s="539"/>
      <c r="TUF81" s="539"/>
      <c r="TUG81" s="539"/>
      <c r="TUH81" s="539"/>
      <c r="TUI81" s="539"/>
      <c r="TUJ81" s="539"/>
      <c r="TUK81" s="539"/>
      <c r="TUL81" s="539"/>
      <c r="TUM81" s="539"/>
      <c r="TUN81" s="539"/>
      <c r="TUO81" s="539"/>
      <c r="TUP81" s="539"/>
      <c r="TUQ81" s="539"/>
      <c r="TUR81" s="539"/>
      <c r="TUS81" s="539"/>
      <c r="TUT81" s="539"/>
      <c r="TUU81" s="539"/>
      <c r="TUV81" s="539"/>
      <c r="TUW81" s="539"/>
      <c r="TUX81" s="539"/>
      <c r="TUY81" s="539"/>
      <c r="TUZ81" s="539"/>
      <c r="TVA81" s="539"/>
      <c r="TVB81" s="539"/>
      <c r="TVC81" s="539"/>
      <c r="TVD81" s="539"/>
      <c r="TVE81" s="539"/>
      <c r="TVF81" s="539"/>
      <c r="TVG81" s="539"/>
      <c r="TVH81" s="539"/>
      <c r="TVI81" s="539"/>
      <c r="TVJ81" s="539"/>
      <c r="TVK81" s="539"/>
      <c r="TVL81" s="539"/>
      <c r="TVM81" s="539"/>
      <c r="TVN81" s="539"/>
      <c r="TVO81" s="539"/>
      <c r="TVP81" s="539"/>
      <c r="TVQ81" s="539"/>
      <c r="TVR81" s="539"/>
      <c r="TVS81" s="539"/>
      <c r="TVT81" s="539"/>
      <c r="TVU81" s="539"/>
      <c r="TVV81" s="539"/>
      <c r="TVW81" s="539"/>
      <c r="TVX81" s="539"/>
      <c r="TVY81" s="539"/>
      <c r="TVZ81" s="539"/>
      <c r="TWA81" s="539"/>
      <c r="TWB81" s="539"/>
      <c r="TWC81" s="539"/>
      <c r="TWD81" s="539"/>
      <c r="TWE81" s="539"/>
      <c r="TWF81" s="539"/>
      <c r="TWG81" s="539"/>
      <c r="TWH81" s="539"/>
      <c r="TWI81" s="539"/>
      <c r="TWJ81" s="539"/>
      <c r="TWK81" s="539"/>
      <c r="TWL81" s="539"/>
      <c r="TWM81" s="539"/>
      <c r="TWN81" s="539"/>
      <c r="TWO81" s="539"/>
      <c r="TWP81" s="539"/>
      <c r="TWQ81" s="539"/>
      <c r="TWR81" s="539"/>
      <c r="TWS81" s="539"/>
      <c r="TWT81" s="539"/>
      <c r="TWU81" s="539"/>
      <c r="TWV81" s="539"/>
      <c r="TWW81" s="539"/>
      <c r="TWX81" s="539"/>
      <c r="TWY81" s="539"/>
      <c r="TWZ81" s="539"/>
      <c r="TXA81" s="539"/>
      <c r="TXB81" s="539"/>
      <c r="TXC81" s="539"/>
      <c r="TXD81" s="539"/>
      <c r="TXE81" s="539"/>
      <c r="TXF81" s="539"/>
      <c r="TXG81" s="539"/>
      <c r="TXH81" s="539"/>
      <c r="TXI81" s="539"/>
      <c r="TXJ81" s="539"/>
      <c r="TXK81" s="539"/>
      <c r="TXL81" s="539"/>
      <c r="TXM81" s="539"/>
      <c r="TXN81" s="539"/>
      <c r="TXO81" s="539"/>
      <c r="TXP81" s="539"/>
      <c r="TXQ81" s="539"/>
      <c r="TXR81" s="539"/>
      <c r="TXS81" s="539"/>
      <c r="TXT81" s="539"/>
      <c r="TXU81" s="539"/>
      <c r="TXV81" s="539"/>
      <c r="TXW81" s="539"/>
      <c r="TXX81" s="539"/>
      <c r="TXY81" s="539"/>
      <c r="TXZ81" s="539"/>
      <c r="TYA81" s="539"/>
      <c r="TYB81" s="539"/>
      <c r="TYC81" s="539"/>
      <c r="TYD81" s="539"/>
      <c r="TYE81" s="539"/>
      <c r="TYF81" s="539"/>
      <c r="TYG81" s="539"/>
      <c r="TYH81" s="539"/>
      <c r="TYI81" s="539"/>
      <c r="TYJ81" s="539"/>
      <c r="TYK81" s="539"/>
      <c r="TYL81" s="539"/>
      <c r="TYM81" s="539"/>
      <c r="TYN81" s="539"/>
      <c r="TYO81" s="539"/>
      <c r="TYP81" s="539"/>
      <c r="TYQ81" s="539"/>
      <c r="TYR81" s="539"/>
      <c r="TYS81" s="539"/>
      <c r="TYT81" s="539"/>
      <c r="TYU81" s="539"/>
      <c r="TYV81" s="539"/>
      <c r="TYW81" s="539"/>
      <c r="TYX81" s="539"/>
      <c r="TYY81" s="539"/>
      <c r="TYZ81" s="539"/>
      <c r="TZA81" s="539"/>
      <c r="TZB81" s="539"/>
      <c r="TZC81" s="539"/>
      <c r="TZD81" s="539"/>
      <c r="TZE81" s="539"/>
      <c r="TZF81" s="539"/>
      <c r="TZG81" s="539"/>
      <c r="TZH81" s="539"/>
      <c r="TZI81" s="539"/>
      <c r="TZJ81" s="539"/>
      <c r="TZK81" s="539"/>
      <c r="TZL81" s="539"/>
      <c r="TZM81" s="539"/>
      <c r="TZN81" s="539"/>
      <c r="TZO81" s="539"/>
      <c r="TZP81" s="539"/>
      <c r="TZQ81" s="539"/>
      <c r="TZR81" s="539"/>
      <c r="TZS81" s="539"/>
      <c r="TZT81" s="539"/>
      <c r="TZU81" s="539"/>
      <c r="TZV81" s="539"/>
      <c r="TZW81" s="539"/>
      <c r="TZX81" s="539"/>
      <c r="TZY81" s="539"/>
      <c r="TZZ81" s="539"/>
      <c r="UAA81" s="539"/>
      <c r="UAB81" s="539"/>
      <c r="UAC81" s="539"/>
      <c r="UAD81" s="539"/>
      <c r="UAE81" s="539"/>
      <c r="UAF81" s="539"/>
      <c r="UAG81" s="539"/>
      <c r="UAH81" s="539"/>
      <c r="UAI81" s="539"/>
      <c r="UAJ81" s="539"/>
      <c r="UAK81" s="539"/>
      <c r="UAL81" s="539"/>
      <c r="UAM81" s="539"/>
      <c r="UAN81" s="539"/>
      <c r="UAO81" s="539"/>
      <c r="UAP81" s="539"/>
      <c r="UAQ81" s="539"/>
      <c r="UAR81" s="539"/>
      <c r="UAS81" s="539"/>
      <c r="UAT81" s="539"/>
      <c r="UAU81" s="539"/>
      <c r="UAV81" s="539"/>
      <c r="UAW81" s="539"/>
      <c r="UAX81" s="539"/>
      <c r="UAY81" s="539"/>
      <c r="UAZ81" s="539"/>
      <c r="UBA81" s="539"/>
      <c r="UBB81" s="539"/>
      <c r="UBC81" s="539"/>
      <c r="UBD81" s="539"/>
      <c r="UBE81" s="539"/>
      <c r="UBF81" s="539"/>
      <c r="UBG81" s="539"/>
      <c r="UBH81" s="539"/>
      <c r="UBI81" s="539"/>
      <c r="UBJ81" s="539"/>
      <c r="UBK81" s="539"/>
      <c r="UBL81" s="539"/>
      <c r="UBM81" s="539"/>
      <c r="UBN81" s="539"/>
      <c r="UBO81" s="539"/>
      <c r="UBP81" s="539"/>
      <c r="UBQ81" s="539"/>
      <c r="UBR81" s="539"/>
      <c r="UBS81" s="539"/>
      <c r="UBT81" s="539"/>
      <c r="UBU81" s="539"/>
      <c r="UBV81" s="539"/>
      <c r="UBW81" s="539"/>
      <c r="UBX81" s="539"/>
      <c r="UBY81" s="539"/>
      <c r="UBZ81" s="539"/>
      <c r="UCA81" s="539"/>
      <c r="UCB81" s="539"/>
      <c r="UCC81" s="539"/>
      <c r="UCD81" s="539"/>
      <c r="UCE81" s="539"/>
      <c r="UCF81" s="539"/>
      <c r="UCG81" s="539"/>
      <c r="UCH81" s="539"/>
      <c r="UCI81" s="539"/>
      <c r="UCJ81" s="539"/>
      <c r="UCK81" s="539"/>
      <c r="UCL81" s="539"/>
      <c r="UCM81" s="539"/>
      <c r="UCN81" s="539"/>
      <c r="UCO81" s="539"/>
      <c r="UCP81" s="539"/>
      <c r="UCQ81" s="539"/>
      <c r="UCR81" s="539"/>
      <c r="UCS81" s="539"/>
      <c r="UCT81" s="539"/>
      <c r="UCU81" s="539"/>
      <c r="UCV81" s="539"/>
      <c r="UCW81" s="539"/>
      <c r="UCX81" s="539"/>
      <c r="UCY81" s="539"/>
      <c r="UCZ81" s="539"/>
      <c r="UDA81" s="539"/>
      <c r="UDB81" s="539"/>
      <c r="UDC81" s="539"/>
      <c r="UDD81" s="539"/>
      <c r="UDE81" s="539"/>
      <c r="UDF81" s="539"/>
      <c r="UDG81" s="539"/>
      <c r="UDH81" s="539"/>
      <c r="UDI81" s="539"/>
      <c r="UDJ81" s="539"/>
      <c r="UDK81" s="539"/>
      <c r="UDL81" s="539"/>
      <c r="UDM81" s="539"/>
      <c r="UDN81" s="539"/>
      <c r="UDO81" s="539"/>
      <c r="UDP81" s="539"/>
      <c r="UDQ81" s="539"/>
      <c r="UDR81" s="539"/>
      <c r="UDS81" s="539"/>
      <c r="UDT81" s="539"/>
      <c r="UDU81" s="539"/>
      <c r="UDV81" s="539"/>
      <c r="UDW81" s="539"/>
      <c r="UDX81" s="539"/>
      <c r="UDY81" s="539"/>
      <c r="UDZ81" s="539"/>
      <c r="UEA81" s="539"/>
      <c r="UEB81" s="539"/>
      <c r="UEC81" s="539"/>
      <c r="UED81" s="539"/>
      <c r="UEE81" s="539"/>
      <c r="UEF81" s="539"/>
      <c r="UEG81" s="539"/>
      <c r="UEH81" s="539"/>
      <c r="UEI81" s="539"/>
      <c r="UEJ81" s="539"/>
      <c r="UEK81" s="539"/>
      <c r="UEL81" s="539"/>
      <c r="UEM81" s="539"/>
      <c r="UEN81" s="539"/>
      <c r="UEO81" s="539"/>
      <c r="UEP81" s="539"/>
      <c r="UEQ81" s="539"/>
      <c r="UER81" s="539"/>
      <c r="UES81" s="539"/>
      <c r="UET81" s="539"/>
      <c r="UEU81" s="539"/>
      <c r="UEV81" s="539"/>
      <c r="UEW81" s="539"/>
      <c r="UEX81" s="539"/>
      <c r="UEY81" s="539"/>
      <c r="UEZ81" s="539"/>
      <c r="UFA81" s="539"/>
      <c r="UFB81" s="539"/>
      <c r="UFC81" s="539"/>
      <c r="UFD81" s="539"/>
      <c r="UFE81" s="539"/>
      <c r="UFF81" s="539"/>
      <c r="UFG81" s="539"/>
      <c r="UFH81" s="539"/>
      <c r="UFI81" s="539"/>
      <c r="UFJ81" s="539"/>
      <c r="UFK81" s="539"/>
      <c r="UFL81" s="539"/>
      <c r="UFM81" s="539"/>
      <c r="UFN81" s="539"/>
      <c r="UFO81" s="539"/>
      <c r="UFP81" s="539"/>
      <c r="UFQ81" s="539"/>
      <c r="UFR81" s="539"/>
      <c r="UFS81" s="539"/>
      <c r="UFT81" s="539"/>
      <c r="UFU81" s="539"/>
      <c r="UFV81" s="539"/>
      <c r="UFW81" s="539"/>
      <c r="UFX81" s="539"/>
      <c r="UFY81" s="539"/>
      <c r="UFZ81" s="539"/>
      <c r="UGA81" s="539"/>
      <c r="UGB81" s="539"/>
      <c r="UGC81" s="539"/>
      <c r="UGD81" s="539"/>
      <c r="UGE81" s="539"/>
      <c r="UGF81" s="539"/>
      <c r="UGG81" s="539"/>
      <c r="UGH81" s="539"/>
      <c r="UGI81" s="539"/>
      <c r="UGJ81" s="539"/>
      <c r="UGK81" s="539"/>
      <c r="UGL81" s="539"/>
      <c r="UGM81" s="539"/>
      <c r="UGN81" s="539"/>
      <c r="UGO81" s="539"/>
      <c r="UGP81" s="539"/>
      <c r="UGQ81" s="539"/>
      <c r="UGR81" s="539"/>
      <c r="UGS81" s="539"/>
      <c r="UGT81" s="539"/>
      <c r="UGU81" s="539"/>
      <c r="UGV81" s="539"/>
      <c r="UGW81" s="539"/>
      <c r="UGX81" s="539"/>
      <c r="UGY81" s="539"/>
      <c r="UGZ81" s="539"/>
      <c r="UHA81" s="539"/>
      <c r="UHB81" s="539"/>
      <c r="UHC81" s="539"/>
      <c r="UHD81" s="539"/>
      <c r="UHE81" s="539"/>
      <c r="UHF81" s="539"/>
      <c r="UHG81" s="539"/>
      <c r="UHH81" s="539"/>
      <c r="UHI81" s="539"/>
      <c r="UHJ81" s="539"/>
      <c r="UHK81" s="539"/>
      <c r="UHL81" s="539"/>
      <c r="UHM81" s="539"/>
      <c r="UHN81" s="539"/>
      <c r="UHO81" s="539"/>
      <c r="UHP81" s="539"/>
      <c r="UHQ81" s="539"/>
      <c r="UHR81" s="539"/>
      <c r="UHS81" s="539"/>
      <c r="UHT81" s="539"/>
      <c r="UHU81" s="539"/>
      <c r="UHV81" s="539"/>
      <c r="UHW81" s="539"/>
      <c r="UHX81" s="539"/>
      <c r="UHY81" s="539"/>
      <c r="UHZ81" s="539"/>
      <c r="UIA81" s="539"/>
      <c r="UIB81" s="539"/>
      <c r="UIC81" s="539"/>
      <c r="UID81" s="539"/>
      <c r="UIE81" s="539"/>
      <c r="UIF81" s="539"/>
      <c r="UIG81" s="539"/>
      <c r="UIH81" s="539"/>
      <c r="UII81" s="539"/>
      <c r="UIJ81" s="539"/>
      <c r="UIK81" s="539"/>
      <c r="UIL81" s="539"/>
      <c r="UIM81" s="539"/>
      <c r="UIN81" s="539"/>
      <c r="UIO81" s="539"/>
      <c r="UIP81" s="539"/>
      <c r="UIQ81" s="539"/>
      <c r="UIR81" s="539"/>
      <c r="UIS81" s="539"/>
      <c r="UIT81" s="539"/>
      <c r="UIU81" s="539"/>
      <c r="UIV81" s="539"/>
      <c r="UIW81" s="539"/>
      <c r="UIX81" s="539"/>
      <c r="UIY81" s="539"/>
      <c r="UIZ81" s="539"/>
      <c r="UJA81" s="539"/>
      <c r="UJB81" s="539"/>
      <c r="UJC81" s="539"/>
      <c r="UJD81" s="539"/>
      <c r="UJE81" s="539"/>
      <c r="UJF81" s="539"/>
      <c r="UJG81" s="539"/>
      <c r="UJH81" s="539"/>
      <c r="UJI81" s="539"/>
      <c r="UJJ81" s="539"/>
      <c r="UJK81" s="539"/>
      <c r="UJL81" s="539"/>
      <c r="UJM81" s="539"/>
      <c r="UJN81" s="539"/>
      <c r="UJO81" s="539"/>
      <c r="UJP81" s="539"/>
      <c r="UJQ81" s="539"/>
      <c r="UJR81" s="539"/>
      <c r="UJS81" s="539"/>
      <c r="UJT81" s="539"/>
      <c r="UJU81" s="539"/>
      <c r="UJV81" s="539"/>
      <c r="UJW81" s="539"/>
      <c r="UJX81" s="539"/>
      <c r="UJY81" s="539"/>
      <c r="UJZ81" s="539"/>
      <c r="UKA81" s="539"/>
      <c r="UKB81" s="539"/>
      <c r="UKC81" s="539"/>
      <c r="UKD81" s="539"/>
      <c r="UKE81" s="539"/>
      <c r="UKF81" s="539"/>
      <c r="UKG81" s="539"/>
      <c r="UKH81" s="539"/>
      <c r="UKI81" s="539"/>
      <c r="UKJ81" s="539"/>
      <c r="UKK81" s="539"/>
      <c r="UKL81" s="539"/>
      <c r="UKM81" s="539"/>
      <c r="UKN81" s="539"/>
      <c r="UKO81" s="539"/>
      <c r="UKP81" s="539"/>
      <c r="UKQ81" s="539"/>
      <c r="UKR81" s="539"/>
      <c r="UKS81" s="539"/>
      <c r="UKT81" s="539"/>
      <c r="UKU81" s="539"/>
      <c r="UKV81" s="539"/>
      <c r="UKW81" s="539"/>
      <c r="UKX81" s="539"/>
      <c r="UKY81" s="539"/>
      <c r="UKZ81" s="539"/>
      <c r="ULA81" s="539"/>
      <c r="ULB81" s="539"/>
      <c r="ULC81" s="539"/>
      <c r="ULD81" s="539"/>
      <c r="ULE81" s="539"/>
      <c r="ULF81" s="539"/>
      <c r="ULG81" s="539"/>
      <c r="ULH81" s="539"/>
      <c r="ULI81" s="539"/>
      <c r="ULJ81" s="539"/>
      <c r="ULK81" s="539"/>
      <c r="ULL81" s="539"/>
      <c r="ULM81" s="539"/>
      <c r="ULN81" s="539"/>
      <c r="ULO81" s="539"/>
      <c r="ULP81" s="539"/>
      <c r="ULQ81" s="539"/>
      <c r="ULR81" s="539"/>
      <c r="ULS81" s="539"/>
      <c r="ULT81" s="539"/>
      <c r="ULU81" s="539"/>
      <c r="ULV81" s="539"/>
      <c r="ULW81" s="539"/>
      <c r="ULX81" s="539"/>
      <c r="ULY81" s="539"/>
      <c r="ULZ81" s="539"/>
      <c r="UMA81" s="539"/>
      <c r="UMB81" s="539"/>
      <c r="UMC81" s="539"/>
      <c r="UMD81" s="539"/>
      <c r="UME81" s="539"/>
      <c r="UMF81" s="539"/>
      <c r="UMG81" s="539"/>
      <c r="UMH81" s="539"/>
      <c r="UMI81" s="539"/>
      <c r="UMJ81" s="539"/>
      <c r="UMK81" s="539"/>
      <c r="UML81" s="539"/>
      <c r="UMM81" s="539"/>
      <c r="UMN81" s="539"/>
      <c r="UMO81" s="539"/>
      <c r="UMP81" s="539"/>
      <c r="UMQ81" s="539"/>
      <c r="UMR81" s="539"/>
      <c r="UMS81" s="539"/>
      <c r="UMT81" s="539"/>
      <c r="UMU81" s="539"/>
      <c r="UMV81" s="539"/>
      <c r="UMW81" s="539"/>
      <c r="UMX81" s="539"/>
      <c r="UMY81" s="539"/>
      <c r="UMZ81" s="539"/>
      <c r="UNA81" s="539"/>
      <c r="UNB81" s="539"/>
      <c r="UNC81" s="539"/>
      <c r="UND81" s="539"/>
      <c r="UNE81" s="539"/>
      <c r="UNF81" s="539"/>
      <c r="UNG81" s="539"/>
      <c r="UNH81" s="539"/>
      <c r="UNI81" s="539"/>
      <c r="UNJ81" s="539"/>
      <c r="UNK81" s="539"/>
      <c r="UNL81" s="539"/>
      <c r="UNM81" s="539"/>
      <c r="UNN81" s="539"/>
      <c r="UNO81" s="539"/>
      <c r="UNP81" s="539"/>
      <c r="UNQ81" s="539"/>
      <c r="UNR81" s="539"/>
      <c r="UNS81" s="539"/>
      <c r="UNT81" s="539"/>
      <c r="UNU81" s="539"/>
      <c r="UNV81" s="539"/>
      <c r="UNW81" s="539"/>
      <c r="UNX81" s="539"/>
      <c r="UNY81" s="539"/>
      <c r="UNZ81" s="539"/>
      <c r="UOA81" s="539"/>
      <c r="UOB81" s="539"/>
      <c r="UOC81" s="539"/>
      <c r="UOD81" s="539"/>
      <c r="UOE81" s="539"/>
      <c r="UOF81" s="539"/>
      <c r="UOG81" s="539"/>
      <c r="UOH81" s="539"/>
      <c r="UOI81" s="539"/>
      <c r="UOJ81" s="539"/>
      <c r="UOK81" s="539"/>
      <c r="UOL81" s="539"/>
      <c r="UOM81" s="539"/>
      <c r="UON81" s="539"/>
      <c r="UOO81" s="539"/>
      <c r="UOP81" s="539"/>
      <c r="UOQ81" s="539"/>
      <c r="UOR81" s="539"/>
      <c r="UOS81" s="539"/>
      <c r="UOT81" s="539"/>
      <c r="UOU81" s="539"/>
      <c r="UOV81" s="539"/>
      <c r="UOW81" s="539"/>
      <c r="UOX81" s="539"/>
      <c r="UOY81" s="539"/>
      <c r="UOZ81" s="539"/>
      <c r="UPA81" s="539"/>
      <c r="UPB81" s="539"/>
      <c r="UPC81" s="539"/>
      <c r="UPD81" s="539"/>
      <c r="UPE81" s="539"/>
      <c r="UPF81" s="539"/>
      <c r="UPG81" s="539"/>
      <c r="UPH81" s="539"/>
      <c r="UPI81" s="539"/>
      <c r="UPJ81" s="539"/>
      <c r="UPK81" s="539"/>
      <c r="UPL81" s="539"/>
      <c r="UPM81" s="539"/>
      <c r="UPN81" s="539"/>
      <c r="UPO81" s="539"/>
      <c r="UPP81" s="539"/>
      <c r="UPQ81" s="539"/>
      <c r="UPR81" s="539"/>
      <c r="UPS81" s="539"/>
      <c r="UPT81" s="539"/>
      <c r="UPU81" s="539"/>
      <c r="UPV81" s="539"/>
      <c r="UPW81" s="539"/>
      <c r="UPX81" s="539"/>
      <c r="UPY81" s="539"/>
      <c r="UPZ81" s="539"/>
      <c r="UQA81" s="539"/>
      <c r="UQB81" s="539"/>
      <c r="UQC81" s="539"/>
      <c r="UQD81" s="539"/>
      <c r="UQE81" s="539"/>
      <c r="UQF81" s="539"/>
      <c r="UQG81" s="539"/>
      <c r="UQH81" s="539"/>
      <c r="UQI81" s="539"/>
      <c r="UQJ81" s="539"/>
      <c r="UQK81" s="539"/>
      <c r="UQL81" s="539"/>
      <c r="UQM81" s="539"/>
      <c r="UQN81" s="539"/>
      <c r="UQO81" s="539"/>
      <c r="UQP81" s="539"/>
      <c r="UQQ81" s="539"/>
      <c r="UQR81" s="539"/>
      <c r="UQS81" s="539"/>
      <c r="UQT81" s="539"/>
      <c r="UQU81" s="539"/>
      <c r="UQV81" s="539"/>
      <c r="UQW81" s="539"/>
      <c r="UQX81" s="539"/>
      <c r="UQY81" s="539"/>
      <c r="UQZ81" s="539"/>
      <c r="URA81" s="539"/>
      <c r="URB81" s="539"/>
      <c r="URC81" s="539"/>
      <c r="URD81" s="539"/>
      <c r="URE81" s="539"/>
      <c r="URF81" s="539"/>
      <c r="URG81" s="539"/>
      <c r="URH81" s="539"/>
      <c r="URI81" s="539"/>
      <c r="URJ81" s="539"/>
      <c r="URK81" s="539"/>
      <c r="URL81" s="539"/>
      <c r="URM81" s="539"/>
      <c r="URN81" s="539"/>
      <c r="URO81" s="539"/>
      <c r="URP81" s="539"/>
      <c r="URQ81" s="539"/>
      <c r="URR81" s="539"/>
      <c r="URS81" s="539"/>
      <c r="URT81" s="539"/>
      <c r="URU81" s="539"/>
      <c r="URV81" s="539"/>
      <c r="URW81" s="539"/>
      <c r="URX81" s="539"/>
      <c r="URY81" s="539"/>
      <c r="URZ81" s="539"/>
      <c r="USA81" s="539"/>
      <c r="USB81" s="539"/>
      <c r="USC81" s="539"/>
      <c r="USD81" s="539"/>
      <c r="USE81" s="539"/>
      <c r="USF81" s="539"/>
      <c r="USG81" s="539"/>
      <c r="USH81" s="539"/>
      <c r="USI81" s="539"/>
      <c r="USJ81" s="539"/>
      <c r="USK81" s="539"/>
      <c r="USL81" s="539"/>
      <c r="USM81" s="539"/>
      <c r="USN81" s="539"/>
      <c r="USO81" s="539"/>
      <c r="USP81" s="539"/>
      <c r="USQ81" s="539"/>
      <c r="USR81" s="539"/>
      <c r="USS81" s="539"/>
      <c r="UST81" s="539"/>
      <c r="USU81" s="539"/>
      <c r="USV81" s="539"/>
      <c r="USW81" s="539"/>
      <c r="USX81" s="539"/>
      <c r="USY81" s="539"/>
      <c r="USZ81" s="539"/>
      <c r="UTA81" s="539"/>
      <c r="UTB81" s="539"/>
      <c r="UTC81" s="539"/>
      <c r="UTD81" s="539"/>
      <c r="UTE81" s="539"/>
      <c r="UTF81" s="539"/>
      <c r="UTG81" s="539"/>
      <c r="UTH81" s="539"/>
      <c r="UTI81" s="539"/>
      <c r="UTJ81" s="539"/>
      <c r="UTK81" s="539"/>
      <c r="UTL81" s="539"/>
      <c r="UTM81" s="539"/>
      <c r="UTN81" s="539"/>
      <c r="UTO81" s="539"/>
      <c r="UTP81" s="539"/>
      <c r="UTQ81" s="539"/>
      <c r="UTR81" s="539"/>
      <c r="UTS81" s="539"/>
      <c r="UTT81" s="539"/>
      <c r="UTU81" s="539"/>
      <c r="UTV81" s="539"/>
      <c r="UTW81" s="539"/>
      <c r="UTX81" s="539"/>
      <c r="UTY81" s="539"/>
      <c r="UTZ81" s="539"/>
      <c r="UUA81" s="539"/>
      <c r="UUB81" s="539"/>
      <c r="UUC81" s="539"/>
      <c r="UUD81" s="539"/>
      <c r="UUE81" s="539"/>
      <c r="UUF81" s="539"/>
      <c r="UUG81" s="539"/>
      <c r="UUH81" s="539"/>
      <c r="UUI81" s="539"/>
      <c r="UUJ81" s="539"/>
      <c r="UUK81" s="539"/>
      <c r="UUL81" s="539"/>
      <c r="UUM81" s="539"/>
      <c r="UUN81" s="539"/>
      <c r="UUO81" s="539"/>
      <c r="UUP81" s="539"/>
      <c r="UUQ81" s="539"/>
      <c r="UUR81" s="539"/>
      <c r="UUS81" s="539"/>
      <c r="UUT81" s="539"/>
      <c r="UUU81" s="539"/>
      <c r="UUV81" s="539"/>
      <c r="UUW81" s="539"/>
      <c r="UUX81" s="539"/>
      <c r="UUY81" s="539"/>
      <c r="UUZ81" s="539"/>
      <c r="UVA81" s="539"/>
      <c r="UVB81" s="539"/>
      <c r="UVC81" s="539"/>
      <c r="UVD81" s="539"/>
      <c r="UVE81" s="539"/>
      <c r="UVF81" s="539"/>
      <c r="UVG81" s="539"/>
      <c r="UVH81" s="539"/>
      <c r="UVI81" s="539"/>
      <c r="UVJ81" s="539"/>
      <c r="UVK81" s="539"/>
      <c r="UVL81" s="539"/>
      <c r="UVM81" s="539"/>
      <c r="UVN81" s="539"/>
      <c r="UVO81" s="539"/>
      <c r="UVP81" s="539"/>
      <c r="UVQ81" s="539"/>
      <c r="UVR81" s="539"/>
      <c r="UVS81" s="539"/>
      <c r="UVT81" s="539"/>
      <c r="UVU81" s="539"/>
      <c r="UVV81" s="539"/>
      <c r="UVW81" s="539"/>
      <c r="UVX81" s="539"/>
      <c r="UVY81" s="539"/>
      <c r="UVZ81" s="539"/>
      <c r="UWA81" s="539"/>
      <c r="UWB81" s="539"/>
      <c r="UWC81" s="539"/>
      <c r="UWD81" s="539"/>
      <c r="UWE81" s="539"/>
      <c r="UWF81" s="539"/>
      <c r="UWG81" s="539"/>
      <c r="UWH81" s="539"/>
      <c r="UWI81" s="539"/>
      <c r="UWJ81" s="539"/>
      <c r="UWK81" s="539"/>
      <c r="UWL81" s="539"/>
      <c r="UWM81" s="539"/>
      <c r="UWN81" s="539"/>
      <c r="UWO81" s="539"/>
      <c r="UWP81" s="539"/>
      <c r="UWQ81" s="539"/>
      <c r="UWR81" s="539"/>
      <c r="UWS81" s="539"/>
      <c r="UWT81" s="539"/>
      <c r="UWU81" s="539"/>
      <c r="UWV81" s="539"/>
      <c r="UWW81" s="539"/>
      <c r="UWX81" s="539"/>
      <c r="UWY81" s="539"/>
      <c r="UWZ81" s="539"/>
      <c r="UXA81" s="539"/>
      <c r="UXB81" s="539"/>
      <c r="UXC81" s="539"/>
      <c r="UXD81" s="539"/>
      <c r="UXE81" s="539"/>
      <c r="UXF81" s="539"/>
      <c r="UXG81" s="539"/>
      <c r="UXH81" s="539"/>
      <c r="UXI81" s="539"/>
      <c r="UXJ81" s="539"/>
      <c r="UXK81" s="539"/>
      <c r="UXL81" s="539"/>
      <c r="UXM81" s="539"/>
      <c r="UXN81" s="539"/>
      <c r="UXO81" s="539"/>
      <c r="UXP81" s="539"/>
      <c r="UXQ81" s="539"/>
      <c r="UXR81" s="539"/>
      <c r="UXS81" s="539"/>
      <c r="UXT81" s="539"/>
      <c r="UXU81" s="539"/>
      <c r="UXV81" s="539"/>
      <c r="UXW81" s="539"/>
      <c r="UXX81" s="539"/>
      <c r="UXY81" s="539"/>
      <c r="UXZ81" s="539"/>
      <c r="UYA81" s="539"/>
      <c r="UYB81" s="539"/>
      <c r="UYC81" s="539"/>
      <c r="UYD81" s="539"/>
      <c r="UYE81" s="539"/>
      <c r="UYF81" s="539"/>
      <c r="UYG81" s="539"/>
      <c r="UYH81" s="539"/>
      <c r="UYI81" s="539"/>
      <c r="UYJ81" s="539"/>
      <c r="UYK81" s="539"/>
      <c r="UYL81" s="539"/>
      <c r="UYM81" s="539"/>
      <c r="UYN81" s="539"/>
      <c r="UYO81" s="539"/>
      <c r="UYP81" s="539"/>
      <c r="UYQ81" s="539"/>
      <c r="UYR81" s="539"/>
      <c r="UYS81" s="539"/>
      <c r="UYT81" s="539"/>
      <c r="UYU81" s="539"/>
      <c r="UYV81" s="539"/>
      <c r="UYW81" s="539"/>
      <c r="UYX81" s="539"/>
      <c r="UYY81" s="539"/>
      <c r="UYZ81" s="539"/>
      <c r="UZA81" s="539"/>
      <c r="UZB81" s="539"/>
      <c r="UZC81" s="539"/>
      <c r="UZD81" s="539"/>
      <c r="UZE81" s="539"/>
      <c r="UZF81" s="539"/>
      <c r="UZG81" s="539"/>
      <c r="UZH81" s="539"/>
      <c r="UZI81" s="539"/>
      <c r="UZJ81" s="539"/>
      <c r="UZK81" s="539"/>
      <c r="UZL81" s="539"/>
      <c r="UZM81" s="539"/>
      <c r="UZN81" s="539"/>
      <c r="UZO81" s="539"/>
      <c r="UZP81" s="539"/>
      <c r="UZQ81" s="539"/>
      <c r="UZR81" s="539"/>
      <c r="UZS81" s="539"/>
      <c r="UZT81" s="539"/>
      <c r="UZU81" s="539"/>
      <c r="UZV81" s="539"/>
      <c r="UZW81" s="539"/>
      <c r="UZX81" s="539"/>
      <c r="UZY81" s="539"/>
      <c r="UZZ81" s="539"/>
      <c r="VAA81" s="539"/>
      <c r="VAB81" s="539"/>
      <c r="VAC81" s="539"/>
      <c r="VAD81" s="539"/>
      <c r="VAE81" s="539"/>
      <c r="VAF81" s="539"/>
      <c r="VAG81" s="539"/>
      <c r="VAH81" s="539"/>
      <c r="VAI81" s="539"/>
      <c r="VAJ81" s="539"/>
      <c r="VAK81" s="539"/>
      <c r="VAL81" s="539"/>
      <c r="VAM81" s="539"/>
      <c r="VAN81" s="539"/>
      <c r="VAO81" s="539"/>
      <c r="VAP81" s="539"/>
      <c r="VAQ81" s="539"/>
      <c r="VAR81" s="539"/>
      <c r="VAS81" s="539"/>
      <c r="VAT81" s="539"/>
      <c r="VAU81" s="539"/>
      <c r="VAV81" s="539"/>
      <c r="VAW81" s="539"/>
      <c r="VAX81" s="539"/>
      <c r="VAY81" s="539"/>
      <c r="VAZ81" s="539"/>
      <c r="VBA81" s="539"/>
      <c r="VBB81" s="539"/>
      <c r="VBC81" s="539"/>
      <c r="VBD81" s="539"/>
      <c r="VBE81" s="539"/>
      <c r="VBF81" s="539"/>
      <c r="VBG81" s="539"/>
      <c r="VBH81" s="539"/>
      <c r="VBI81" s="539"/>
      <c r="VBJ81" s="539"/>
      <c r="VBK81" s="539"/>
      <c r="VBL81" s="539"/>
      <c r="VBM81" s="539"/>
      <c r="VBN81" s="539"/>
      <c r="VBO81" s="539"/>
      <c r="VBP81" s="539"/>
      <c r="VBQ81" s="539"/>
      <c r="VBR81" s="539"/>
      <c r="VBS81" s="539"/>
      <c r="VBT81" s="539"/>
      <c r="VBU81" s="539"/>
      <c r="VBV81" s="539"/>
      <c r="VBW81" s="539"/>
      <c r="VBX81" s="539"/>
      <c r="VBY81" s="539"/>
      <c r="VBZ81" s="539"/>
      <c r="VCA81" s="539"/>
      <c r="VCB81" s="539"/>
      <c r="VCC81" s="539"/>
      <c r="VCD81" s="539"/>
      <c r="VCE81" s="539"/>
      <c r="VCF81" s="539"/>
      <c r="VCG81" s="539"/>
      <c r="VCH81" s="539"/>
      <c r="VCI81" s="539"/>
      <c r="VCJ81" s="539"/>
      <c r="VCK81" s="539"/>
      <c r="VCL81" s="539"/>
      <c r="VCM81" s="539"/>
      <c r="VCN81" s="539"/>
      <c r="VCO81" s="539"/>
      <c r="VCP81" s="539"/>
      <c r="VCQ81" s="539"/>
      <c r="VCR81" s="539"/>
      <c r="VCS81" s="539"/>
      <c r="VCT81" s="539"/>
      <c r="VCU81" s="539"/>
      <c r="VCV81" s="539"/>
      <c r="VCW81" s="539"/>
      <c r="VCX81" s="539"/>
      <c r="VCY81" s="539"/>
      <c r="VCZ81" s="539"/>
      <c r="VDA81" s="539"/>
      <c r="VDB81" s="539"/>
      <c r="VDC81" s="539"/>
      <c r="VDD81" s="539"/>
      <c r="VDE81" s="539"/>
      <c r="VDF81" s="539"/>
      <c r="VDG81" s="539"/>
      <c r="VDH81" s="539"/>
      <c r="VDI81" s="539"/>
      <c r="VDJ81" s="539"/>
      <c r="VDK81" s="539"/>
      <c r="VDL81" s="539"/>
      <c r="VDM81" s="539"/>
      <c r="VDN81" s="539"/>
      <c r="VDO81" s="539"/>
      <c r="VDP81" s="539"/>
      <c r="VDQ81" s="539"/>
      <c r="VDR81" s="539"/>
      <c r="VDS81" s="539"/>
      <c r="VDT81" s="539"/>
      <c r="VDU81" s="539"/>
      <c r="VDV81" s="539"/>
      <c r="VDW81" s="539"/>
      <c r="VDX81" s="539"/>
      <c r="VDY81" s="539"/>
      <c r="VDZ81" s="539"/>
      <c r="VEA81" s="539"/>
      <c r="VEB81" s="539"/>
      <c r="VEC81" s="539"/>
      <c r="VED81" s="539"/>
      <c r="VEE81" s="539"/>
      <c r="VEF81" s="539"/>
      <c r="VEG81" s="539"/>
      <c r="VEH81" s="539"/>
      <c r="VEI81" s="539"/>
      <c r="VEJ81" s="539"/>
      <c r="VEK81" s="539"/>
      <c r="VEL81" s="539"/>
      <c r="VEM81" s="539"/>
      <c r="VEN81" s="539"/>
      <c r="VEO81" s="539"/>
      <c r="VEP81" s="539"/>
      <c r="VEQ81" s="539"/>
      <c r="VER81" s="539"/>
      <c r="VES81" s="539"/>
      <c r="VET81" s="539"/>
      <c r="VEU81" s="539"/>
      <c r="VEV81" s="539"/>
      <c r="VEW81" s="539"/>
      <c r="VEX81" s="539"/>
      <c r="VEY81" s="539"/>
      <c r="VEZ81" s="539"/>
      <c r="VFA81" s="539"/>
      <c r="VFB81" s="539"/>
      <c r="VFC81" s="539"/>
      <c r="VFD81" s="539"/>
      <c r="VFE81" s="539"/>
      <c r="VFF81" s="539"/>
      <c r="VFG81" s="539"/>
      <c r="VFH81" s="539"/>
      <c r="VFI81" s="539"/>
      <c r="VFJ81" s="539"/>
      <c r="VFK81" s="539"/>
      <c r="VFL81" s="539"/>
      <c r="VFM81" s="539"/>
      <c r="VFN81" s="539"/>
      <c r="VFO81" s="539"/>
      <c r="VFP81" s="539"/>
      <c r="VFQ81" s="539"/>
      <c r="VFR81" s="539"/>
      <c r="VFS81" s="539"/>
      <c r="VFT81" s="539"/>
      <c r="VFU81" s="539"/>
      <c r="VFV81" s="539"/>
      <c r="VFW81" s="539"/>
      <c r="VFX81" s="539"/>
      <c r="VFY81" s="539"/>
      <c r="VFZ81" s="539"/>
      <c r="VGA81" s="539"/>
      <c r="VGB81" s="539"/>
      <c r="VGC81" s="539"/>
      <c r="VGD81" s="539"/>
      <c r="VGE81" s="539"/>
      <c r="VGF81" s="539"/>
      <c r="VGG81" s="539"/>
      <c r="VGH81" s="539"/>
      <c r="VGI81" s="539"/>
      <c r="VGJ81" s="539"/>
      <c r="VGK81" s="539"/>
      <c r="VGL81" s="539"/>
      <c r="VGM81" s="539"/>
      <c r="VGN81" s="539"/>
      <c r="VGO81" s="539"/>
      <c r="VGP81" s="539"/>
      <c r="VGQ81" s="539"/>
      <c r="VGR81" s="539"/>
      <c r="VGS81" s="539"/>
      <c r="VGT81" s="539"/>
      <c r="VGU81" s="539"/>
      <c r="VGV81" s="539"/>
      <c r="VGW81" s="539"/>
      <c r="VGX81" s="539"/>
      <c r="VGY81" s="539"/>
      <c r="VGZ81" s="539"/>
      <c r="VHA81" s="539"/>
      <c r="VHB81" s="539"/>
      <c r="VHC81" s="539"/>
      <c r="VHD81" s="539"/>
      <c r="VHE81" s="539"/>
      <c r="VHF81" s="539"/>
      <c r="VHG81" s="539"/>
      <c r="VHH81" s="539"/>
      <c r="VHI81" s="539"/>
      <c r="VHJ81" s="539"/>
      <c r="VHK81" s="539"/>
      <c r="VHL81" s="539"/>
      <c r="VHM81" s="539"/>
      <c r="VHN81" s="539"/>
      <c r="VHO81" s="539"/>
      <c r="VHP81" s="539"/>
      <c r="VHQ81" s="539"/>
      <c r="VHR81" s="539"/>
      <c r="VHS81" s="539"/>
      <c r="VHT81" s="539"/>
      <c r="VHU81" s="539"/>
      <c r="VHV81" s="539"/>
      <c r="VHW81" s="539"/>
      <c r="VHX81" s="539"/>
      <c r="VHY81" s="539"/>
      <c r="VHZ81" s="539"/>
      <c r="VIA81" s="539"/>
      <c r="VIB81" s="539"/>
      <c r="VIC81" s="539"/>
      <c r="VID81" s="539"/>
      <c r="VIE81" s="539"/>
      <c r="VIF81" s="539"/>
      <c r="VIG81" s="539"/>
      <c r="VIH81" s="539"/>
      <c r="VII81" s="539"/>
      <c r="VIJ81" s="539"/>
      <c r="VIK81" s="539"/>
      <c r="VIL81" s="539"/>
      <c r="VIM81" s="539"/>
      <c r="VIN81" s="539"/>
      <c r="VIO81" s="539"/>
      <c r="VIP81" s="539"/>
      <c r="VIQ81" s="539"/>
      <c r="VIR81" s="539"/>
      <c r="VIS81" s="539"/>
      <c r="VIT81" s="539"/>
      <c r="VIU81" s="539"/>
      <c r="VIV81" s="539"/>
      <c r="VIW81" s="539"/>
      <c r="VIX81" s="539"/>
      <c r="VIY81" s="539"/>
      <c r="VIZ81" s="539"/>
      <c r="VJA81" s="539"/>
      <c r="VJB81" s="539"/>
      <c r="VJC81" s="539"/>
      <c r="VJD81" s="539"/>
      <c r="VJE81" s="539"/>
      <c r="VJF81" s="539"/>
      <c r="VJG81" s="539"/>
      <c r="VJH81" s="539"/>
      <c r="VJI81" s="539"/>
      <c r="VJJ81" s="539"/>
      <c r="VJK81" s="539"/>
      <c r="VJL81" s="539"/>
      <c r="VJM81" s="539"/>
      <c r="VJN81" s="539"/>
      <c r="VJO81" s="539"/>
      <c r="VJP81" s="539"/>
      <c r="VJQ81" s="539"/>
      <c r="VJR81" s="539"/>
      <c r="VJS81" s="539"/>
      <c r="VJT81" s="539"/>
      <c r="VJU81" s="539"/>
      <c r="VJV81" s="539"/>
      <c r="VJW81" s="539"/>
      <c r="VJX81" s="539"/>
      <c r="VJY81" s="539"/>
      <c r="VJZ81" s="539"/>
      <c r="VKA81" s="539"/>
      <c r="VKB81" s="539"/>
      <c r="VKC81" s="539"/>
      <c r="VKD81" s="539"/>
      <c r="VKE81" s="539"/>
      <c r="VKF81" s="539"/>
      <c r="VKG81" s="539"/>
      <c r="VKH81" s="539"/>
      <c r="VKI81" s="539"/>
      <c r="VKJ81" s="539"/>
      <c r="VKK81" s="539"/>
      <c r="VKL81" s="539"/>
      <c r="VKM81" s="539"/>
      <c r="VKN81" s="539"/>
      <c r="VKO81" s="539"/>
      <c r="VKP81" s="539"/>
      <c r="VKQ81" s="539"/>
      <c r="VKR81" s="539"/>
      <c r="VKS81" s="539"/>
      <c r="VKT81" s="539"/>
      <c r="VKU81" s="539"/>
      <c r="VKV81" s="539"/>
      <c r="VKW81" s="539"/>
      <c r="VKX81" s="539"/>
      <c r="VKY81" s="539"/>
      <c r="VKZ81" s="539"/>
      <c r="VLA81" s="539"/>
      <c r="VLB81" s="539"/>
      <c r="VLC81" s="539"/>
      <c r="VLD81" s="539"/>
      <c r="VLE81" s="539"/>
      <c r="VLF81" s="539"/>
      <c r="VLG81" s="539"/>
      <c r="VLH81" s="539"/>
      <c r="VLI81" s="539"/>
      <c r="VLJ81" s="539"/>
      <c r="VLK81" s="539"/>
      <c r="VLL81" s="539"/>
      <c r="VLM81" s="539"/>
      <c r="VLN81" s="539"/>
      <c r="VLO81" s="539"/>
      <c r="VLP81" s="539"/>
      <c r="VLQ81" s="539"/>
      <c r="VLR81" s="539"/>
      <c r="VLS81" s="539"/>
      <c r="VLT81" s="539"/>
      <c r="VLU81" s="539"/>
      <c r="VLV81" s="539"/>
      <c r="VLW81" s="539"/>
      <c r="VLX81" s="539"/>
      <c r="VLY81" s="539"/>
      <c r="VLZ81" s="539"/>
      <c r="VMA81" s="539"/>
      <c r="VMB81" s="539"/>
      <c r="VMC81" s="539"/>
      <c r="VMD81" s="539"/>
      <c r="VME81" s="539"/>
      <c r="VMF81" s="539"/>
      <c r="VMG81" s="539"/>
      <c r="VMH81" s="539"/>
      <c r="VMI81" s="539"/>
      <c r="VMJ81" s="539"/>
      <c r="VMK81" s="539"/>
      <c r="VML81" s="539"/>
      <c r="VMM81" s="539"/>
      <c r="VMN81" s="539"/>
      <c r="VMO81" s="539"/>
      <c r="VMP81" s="539"/>
      <c r="VMQ81" s="539"/>
      <c r="VMR81" s="539"/>
      <c r="VMS81" s="539"/>
      <c r="VMT81" s="539"/>
      <c r="VMU81" s="539"/>
      <c r="VMV81" s="539"/>
      <c r="VMW81" s="539"/>
      <c r="VMX81" s="539"/>
      <c r="VMY81" s="539"/>
      <c r="VMZ81" s="539"/>
      <c r="VNA81" s="539"/>
      <c r="VNB81" s="539"/>
      <c r="VNC81" s="539"/>
      <c r="VND81" s="539"/>
      <c r="VNE81" s="539"/>
      <c r="VNF81" s="539"/>
      <c r="VNG81" s="539"/>
      <c r="VNH81" s="539"/>
      <c r="VNI81" s="539"/>
      <c r="VNJ81" s="539"/>
      <c r="VNK81" s="539"/>
      <c r="VNL81" s="539"/>
      <c r="VNM81" s="539"/>
      <c r="VNN81" s="539"/>
      <c r="VNO81" s="539"/>
      <c r="VNP81" s="539"/>
      <c r="VNQ81" s="539"/>
      <c r="VNR81" s="539"/>
      <c r="VNS81" s="539"/>
      <c r="VNT81" s="539"/>
      <c r="VNU81" s="539"/>
      <c r="VNV81" s="539"/>
      <c r="VNW81" s="539"/>
      <c r="VNX81" s="539"/>
      <c r="VNY81" s="539"/>
      <c r="VNZ81" s="539"/>
      <c r="VOA81" s="539"/>
      <c r="VOB81" s="539"/>
      <c r="VOC81" s="539"/>
      <c r="VOD81" s="539"/>
      <c r="VOE81" s="539"/>
      <c r="VOF81" s="539"/>
      <c r="VOG81" s="539"/>
      <c r="VOH81" s="539"/>
      <c r="VOI81" s="539"/>
      <c r="VOJ81" s="539"/>
      <c r="VOK81" s="539"/>
      <c r="VOL81" s="539"/>
      <c r="VOM81" s="539"/>
      <c r="VON81" s="539"/>
      <c r="VOO81" s="539"/>
      <c r="VOP81" s="539"/>
      <c r="VOQ81" s="539"/>
      <c r="VOR81" s="539"/>
      <c r="VOS81" s="539"/>
      <c r="VOT81" s="539"/>
      <c r="VOU81" s="539"/>
      <c r="VOV81" s="539"/>
      <c r="VOW81" s="539"/>
      <c r="VOX81" s="539"/>
      <c r="VOY81" s="539"/>
      <c r="VOZ81" s="539"/>
      <c r="VPA81" s="539"/>
      <c r="VPB81" s="539"/>
      <c r="VPC81" s="539"/>
      <c r="VPD81" s="539"/>
      <c r="VPE81" s="539"/>
      <c r="VPF81" s="539"/>
      <c r="VPG81" s="539"/>
      <c r="VPH81" s="539"/>
      <c r="VPI81" s="539"/>
      <c r="VPJ81" s="539"/>
      <c r="VPK81" s="539"/>
      <c r="VPL81" s="539"/>
      <c r="VPM81" s="539"/>
      <c r="VPN81" s="539"/>
      <c r="VPO81" s="539"/>
      <c r="VPP81" s="539"/>
      <c r="VPQ81" s="539"/>
      <c r="VPR81" s="539"/>
      <c r="VPS81" s="539"/>
      <c r="VPT81" s="539"/>
      <c r="VPU81" s="539"/>
      <c r="VPV81" s="539"/>
      <c r="VPW81" s="539"/>
      <c r="VPX81" s="539"/>
      <c r="VPY81" s="539"/>
      <c r="VPZ81" s="539"/>
      <c r="VQA81" s="539"/>
      <c r="VQB81" s="539"/>
      <c r="VQC81" s="539"/>
      <c r="VQD81" s="539"/>
      <c r="VQE81" s="539"/>
      <c r="VQF81" s="539"/>
      <c r="VQG81" s="539"/>
      <c r="VQH81" s="539"/>
      <c r="VQI81" s="539"/>
      <c r="VQJ81" s="539"/>
      <c r="VQK81" s="539"/>
      <c r="VQL81" s="539"/>
      <c r="VQM81" s="539"/>
      <c r="VQN81" s="539"/>
      <c r="VQO81" s="539"/>
      <c r="VQP81" s="539"/>
      <c r="VQQ81" s="539"/>
      <c r="VQR81" s="539"/>
      <c r="VQS81" s="539"/>
      <c r="VQT81" s="539"/>
      <c r="VQU81" s="539"/>
      <c r="VQV81" s="539"/>
      <c r="VQW81" s="539"/>
      <c r="VQX81" s="539"/>
      <c r="VQY81" s="539"/>
      <c r="VQZ81" s="539"/>
      <c r="VRA81" s="539"/>
      <c r="VRB81" s="539"/>
      <c r="VRC81" s="539"/>
      <c r="VRD81" s="539"/>
      <c r="VRE81" s="539"/>
      <c r="VRF81" s="539"/>
      <c r="VRG81" s="539"/>
      <c r="VRH81" s="539"/>
      <c r="VRI81" s="539"/>
      <c r="VRJ81" s="539"/>
      <c r="VRK81" s="539"/>
      <c r="VRL81" s="539"/>
      <c r="VRM81" s="539"/>
      <c r="VRN81" s="539"/>
      <c r="VRO81" s="539"/>
      <c r="VRP81" s="539"/>
      <c r="VRQ81" s="539"/>
      <c r="VRR81" s="539"/>
      <c r="VRS81" s="539"/>
      <c r="VRT81" s="539"/>
      <c r="VRU81" s="539"/>
      <c r="VRV81" s="539"/>
      <c r="VRW81" s="539"/>
      <c r="VRX81" s="539"/>
      <c r="VRY81" s="539"/>
      <c r="VRZ81" s="539"/>
      <c r="VSA81" s="539"/>
      <c r="VSB81" s="539"/>
      <c r="VSC81" s="539"/>
      <c r="VSD81" s="539"/>
      <c r="VSE81" s="539"/>
      <c r="VSF81" s="539"/>
      <c r="VSG81" s="539"/>
      <c r="VSH81" s="539"/>
      <c r="VSI81" s="539"/>
      <c r="VSJ81" s="539"/>
      <c r="VSK81" s="539"/>
      <c r="VSL81" s="539"/>
      <c r="VSM81" s="539"/>
      <c r="VSN81" s="539"/>
      <c r="VSO81" s="539"/>
      <c r="VSP81" s="539"/>
      <c r="VSQ81" s="539"/>
      <c r="VSR81" s="539"/>
      <c r="VSS81" s="539"/>
      <c r="VST81" s="539"/>
      <c r="VSU81" s="539"/>
      <c r="VSV81" s="539"/>
      <c r="VSW81" s="539"/>
      <c r="VSX81" s="539"/>
      <c r="VSY81" s="539"/>
      <c r="VSZ81" s="539"/>
      <c r="VTA81" s="539"/>
      <c r="VTB81" s="539"/>
      <c r="VTC81" s="539"/>
      <c r="VTD81" s="539"/>
      <c r="VTE81" s="539"/>
      <c r="VTF81" s="539"/>
      <c r="VTG81" s="539"/>
      <c r="VTH81" s="539"/>
      <c r="VTI81" s="539"/>
      <c r="VTJ81" s="539"/>
      <c r="VTK81" s="539"/>
      <c r="VTL81" s="539"/>
      <c r="VTM81" s="539"/>
      <c r="VTN81" s="539"/>
      <c r="VTO81" s="539"/>
      <c r="VTP81" s="539"/>
      <c r="VTQ81" s="539"/>
      <c r="VTR81" s="539"/>
      <c r="VTS81" s="539"/>
      <c r="VTT81" s="539"/>
      <c r="VTU81" s="539"/>
      <c r="VTV81" s="539"/>
      <c r="VTW81" s="539"/>
      <c r="VTX81" s="539"/>
      <c r="VTY81" s="539"/>
      <c r="VTZ81" s="539"/>
      <c r="VUA81" s="539"/>
      <c r="VUB81" s="539"/>
      <c r="VUC81" s="539"/>
      <c r="VUD81" s="539"/>
      <c r="VUE81" s="539"/>
      <c r="VUF81" s="539"/>
      <c r="VUG81" s="539"/>
      <c r="VUH81" s="539"/>
      <c r="VUI81" s="539"/>
      <c r="VUJ81" s="539"/>
      <c r="VUK81" s="539"/>
      <c r="VUL81" s="539"/>
      <c r="VUM81" s="539"/>
      <c r="VUN81" s="539"/>
      <c r="VUO81" s="539"/>
      <c r="VUP81" s="539"/>
      <c r="VUQ81" s="539"/>
      <c r="VUR81" s="539"/>
      <c r="VUS81" s="539"/>
      <c r="VUT81" s="539"/>
      <c r="VUU81" s="539"/>
      <c r="VUV81" s="539"/>
      <c r="VUW81" s="539"/>
      <c r="VUX81" s="539"/>
      <c r="VUY81" s="539"/>
      <c r="VUZ81" s="539"/>
      <c r="VVA81" s="539"/>
      <c r="VVB81" s="539"/>
      <c r="VVC81" s="539"/>
      <c r="VVD81" s="539"/>
      <c r="VVE81" s="539"/>
      <c r="VVF81" s="539"/>
      <c r="VVG81" s="539"/>
      <c r="VVH81" s="539"/>
      <c r="VVI81" s="539"/>
      <c r="VVJ81" s="539"/>
      <c r="VVK81" s="539"/>
      <c r="VVL81" s="539"/>
      <c r="VVM81" s="539"/>
      <c r="VVN81" s="539"/>
      <c r="VVO81" s="539"/>
      <c r="VVP81" s="539"/>
      <c r="VVQ81" s="539"/>
      <c r="VVR81" s="539"/>
      <c r="VVS81" s="539"/>
      <c r="VVT81" s="539"/>
      <c r="VVU81" s="539"/>
      <c r="VVV81" s="539"/>
      <c r="VVW81" s="539"/>
      <c r="VVX81" s="539"/>
      <c r="VVY81" s="539"/>
      <c r="VVZ81" s="539"/>
      <c r="VWA81" s="539"/>
      <c r="VWB81" s="539"/>
      <c r="VWC81" s="539"/>
      <c r="VWD81" s="539"/>
      <c r="VWE81" s="539"/>
      <c r="VWF81" s="539"/>
      <c r="VWG81" s="539"/>
      <c r="VWH81" s="539"/>
      <c r="VWI81" s="539"/>
      <c r="VWJ81" s="539"/>
      <c r="VWK81" s="539"/>
      <c r="VWL81" s="539"/>
      <c r="VWM81" s="539"/>
      <c r="VWN81" s="539"/>
      <c r="VWO81" s="539"/>
      <c r="VWP81" s="539"/>
      <c r="VWQ81" s="539"/>
      <c r="VWR81" s="539"/>
      <c r="VWS81" s="539"/>
      <c r="VWT81" s="539"/>
      <c r="VWU81" s="539"/>
      <c r="VWV81" s="539"/>
      <c r="VWW81" s="539"/>
      <c r="VWX81" s="539"/>
      <c r="VWY81" s="539"/>
      <c r="VWZ81" s="539"/>
      <c r="VXA81" s="539"/>
      <c r="VXB81" s="539"/>
      <c r="VXC81" s="539"/>
      <c r="VXD81" s="539"/>
      <c r="VXE81" s="539"/>
      <c r="VXF81" s="539"/>
      <c r="VXG81" s="539"/>
      <c r="VXH81" s="539"/>
      <c r="VXI81" s="539"/>
      <c r="VXJ81" s="539"/>
      <c r="VXK81" s="539"/>
      <c r="VXL81" s="539"/>
      <c r="VXM81" s="539"/>
      <c r="VXN81" s="539"/>
      <c r="VXO81" s="539"/>
      <c r="VXP81" s="539"/>
      <c r="VXQ81" s="539"/>
      <c r="VXR81" s="539"/>
      <c r="VXS81" s="539"/>
      <c r="VXT81" s="539"/>
      <c r="VXU81" s="539"/>
      <c r="VXV81" s="539"/>
      <c r="VXW81" s="539"/>
      <c r="VXX81" s="539"/>
      <c r="VXY81" s="539"/>
      <c r="VXZ81" s="539"/>
      <c r="VYA81" s="539"/>
      <c r="VYB81" s="539"/>
      <c r="VYC81" s="539"/>
      <c r="VYD81" s="539"/>
      <c r="VYE81" s="539"/>
      <c r="VYF81" s="539"/>
      <c r="VYG81" s="539"/>
      <c r="VYH81" s="539"/>
      <c r="VYI81" s="539"/>
      <c r="VYJ81" s="539"/>
      <c r="VYK81" s="539"/>
      <c r="VYL81" s="539"/>
      <c r="VYM81" s="539"/>
      <c r="VYN81" s="539"/>
      <c r="VYO81" s="539"/>
      <c r="VYP81" s="539"/>
      <c r="VYQ81" s="539"/>
      <c r="VYR81" s="539"/>
      <c r="VYS81" s="539"/>
      <c r="VYT81" s="539"/>
      <c r="VYU81" s="539"/>
      <c r="VYV81" s="539"/>
      <c r="VYW81" s="539"/>
      <c r="VYX81" s="539"/>
      <c r="VYY81" s="539"/>
      <c r="VYZ81" s="539"/>
      <c r="VZA81" s="539"/>
      <c r="VZB81" s="539"/>
      <c r="VZC81" s="539"/>
      <c r="VZD81" s="539"/>
      <c r="VZE81" s="539"/>
      <c r="VZF81" s="539"/>
      <c r="VZG81" s="539"/>
      <c r="VZH81" s="539"/>
      <c r="VZI81" s="539"/>
      <c r="VZJ81" s="539"/>
      <c r="VZK81" s="539"/>
      <c r="VZL81" s="539"/>
      <c r="VZM81" s="539"/>
      <c r="VZN81" s="539"/>
      <c r="VZO81" s="539"/>
      <c r="VZP81" s="539"/>
      <c r="VZQ81" s="539"/>
      <c r="VZR81" s="539"/>
      <c r="VZS81" s="539"/>
      <c r="VZT81" s="539"/>
      <c r="VZU81" s="539"/>
      <c r="VZV81" s="539"/>
      <c r="VZW81" s="539"/>
      <c r="VZX81" s="539"/>
      <c r="VZY81" s="539"/>
      <c r="VZZ81" s="539"/>
      <c r="WAA81" s="539"/>
      <c r="WAB81" s="539"/>
      <c r="WAC81" s="539"/>
      <c r="WAD81" s="539"/>
      <c r="WAE81" s="539"/>
      <c r="WAF81" s="539"/>
      <c r="WAG81" s="539"/>
      <c r="WAH81" s="539"/>
      <c r="WAI81" s="539"/>
      <c r="WAJ81" s="539"/>
      <c r="WAK81" s="539"/>
      <c r="WAL81" s="539"/>
      <c r="WAM81" s="539"/>
      <c r="WAN81" s="539"/>
      <c r="WAO81" s="539"/>
      <c r="WAP81" s="539"/>
      <c r="WAQ81" s="539"/>
      <c r="WAR81" s="539"/>
      <c r="WAS81" s="539"/>
      <c r="WAT81" s="539"/>
      <c r="WAU81" s="539"/>
      <c r="WAV81" s="539"/>
      <c r="WAW81" s="539"/>
      <c r="WAX81" s="539"/>
      <c r="WAY81" s="539"/>
      <c r="WAZ81" s="539"/>
      <c r="WBA81" s="539"/>
      <c r="WBB81" s="539"/>
      <c r="WBC81" s="539"/>
      <c r="WBD81" s="539"/>
      <c r="WBE81" s="539"/>
      <c r="WBF81" s="539"/>
      <c r="WBG81" s="539"/>
      <c r="WBH81" s="539"/>
      <c r="WBI81" s="539"/>
      <c r="WBJ81" s="539"/>
      <c r="WBK81" s="539"/>
      <c r="WBL81" s="539"/>
      <c r="WBM81" s="539"/>
      <c r="WBN81" s="539"/>
      <c r="WBO81" s="539"/>
      <c r="WBP81" s="539"/>
      <c r="WBQ81" s="539"/>
      <c r="WBR81" s="539"/>
      <c r="WBS81" s="539"/>
      <c r="WBT81" s="539"/>
      <c r="WBU81" s="539"/>
      <c r="WBV81" s="539"/>
      <c r="WBW81" s="539"/>
      <c r="WBX81" s="539"/>
      <c r="WBY81" s="539"/>
      <c r="WBZ81" s="539"/>
      <c r="WCA81" s="539"/>
      <c r="WCB81" s="539"/>
      <c r="WCC81" s="539"/>
      <c r="WCD81" s="539"/>
      <c r="WCE81" s="539"/>
      <c r="WCF81" s="539"/>
      <c r="WCG81" s="539"/>
      <c r="WCH81" s="539"/>
      <c r="WCI81" s="539"/>
      <c r="WCJ81" s="539"/>
      <c r="WCK81" s="539"/>
      <c r="WCL81" s="539"/>
      <c r="WCM81" s="539"/>
      <c r="WCN81" s="539"/>
      <c r="WCO81" s="539"/>
      <c r="WCP81" s="539"/>
      <c r="WCQ81" s="539"/>
      <c r="WCR81" s="539"/>
      <c r="WCS81" s="539"/>
      <c r="WCT81" s="539"/>
      <c r="WCU81" s="539"/>
      <c r="WCV81" s="539"/>
      <c r="WCW81" s="539"/>
      <c r="WCX81" s="539"/>
      <c r="WCY81" s="539"/>
      <c r="WCZ81" s="539"/>
      <c r="WDA81" s="539"/>
      <c r="WDB81" s="539"/>
      <c r="WDC81" s="539"/>
      <c r="WDD81" s="539"/>
      <c r="WDE81" s="539"/>
      <c r="WDF81" s="539"/>
      <c r="WDG81" s="539"/>
      <c r="WDH81" s="539"/>
      <c r="WDI81" s="539"/>
      <c r="WDJ81" s="539"/>
      <c r="WDK81" s="539"/>
      <c r="WDL81" s="539"/>
      <c r="WDM81" s="539"/>
      <c r="WDN81" s="539"/>
      <c r="WDO81" s="539"/>
      <c r="WDP81" s="539"/>
      <c r="WDQ81" s="539"/>
      <c r="WDR81" s="539"/>
      <c r="WDS81" s="539"/>
      <c r="WDT81" s="539"/>
      <c r="WDU81" s="539"/>
      <c r="WDV81" s="539"/>
      <c r="WDW81" s="539"/>
      <c r="WDX81" s="539"/>
      <c r="WDY81" s="539"/>
      <c r="WDZ81" s="539"/>
      <c r="WEA81" s="539"/>
      <c r="WEB81" s="539"/>
      <c r="WEC81" s="539"/>
      <c r="WED81" s="539"/>
      <c r="WEE81" s="539"/>
      <c r="WEF81" s="539"/>
      <c r="WEG81" s="539"/>
      <c r="WEH81" s="539"/>
      <c r="WEI81" s="539"/>
      <c r="WEJ81" s="539"/>
      <c r="WEK81" s="539"/>
      <c r="WEL81" s="539"/>
      <c r="WEM81" s="539"/>
      <c r="WEN81" s="539"/>
      <c r="WEO81" s="539"/>
      <c r="WEP81" s="539"/>
      <c r="WEQ81" s="539"/>
      <c r="WER81" s="539"/>
      <c r="WES81" s="539"/>
      <c r="WET81" s="539"/>
      <c r="WEU81" s="539"/>
      <c r="WEV81" s="539"/>
      <c r="WEW81" s="539"/>
      <c r="WEX81" s="539"/>
      <c r="WEY81" s="539"/>
      <c r="WEZ81" s="539"/>
      <c r="WFA81" s="539"/>
      <c r="WFB81" s="539"/>
      <c r="WFC81" s="539"/>
      <c r="WFD81" s="539"/>
      <c r="WFE81" s="539"/>
      <c r="WFF81" s="539"/>
      <c r="WFG81" s="539"/>
      <c r="WFH81" s="539"/>
      <c r="WFI81" s="539"/>
      <c r="WFJ81" s="539"/>
      <c r="WFK81" s="539"/>
      <c r="WFL81" s="539"/>
      <c r="WFM81" s="539"/>
      <c r="WFN81" s="539"/>
      <c r="WFO81" s="539"/>
      <c r="WFP81" s="539"/>
      <c r="WFQ81" s="539"/>
      <c r="WFR81" s="539"/>
      <c r="WFS81" s="539"/>
      <c r="WFT81" s="539"/>
      <c r="WFU81" s="539"/>
      <c r="WFV81" s="539"/>
      <c r="WFW81" s="539"/>
      <c r="WFX81" s="539"/>
      <c r="WFY81" s="539"/>
      <c r="WFZ81" s="539"/>
      <c r="WGA81" s="539"/>
      <c r="WGB81" s="539"/>
      <c r="WGC81" s="539"/>
      <c r="WGD81" s="539"/>
      <c r="WGE81" s="539"/>
      <c r="WGF81" s="539"/>
      <c r="WGG81" s="539"/>
      <c r="WGH81" s="539"/>
      <c r="WGI81" s="539"/>
      <c r="WGJ81" s="539"/>
      <c r="WGK81" s="539"/>
      <c r="WGL81" s="539"/>
      <c r="WGM81" s="539"/>
      <c r="WGN81" s="539"/>
      <c r="WGO81" s="539"/>
      <c r="WGP81" s="539"/>
      <c r="WGQ81" s="539"/>
      <c r="WGR81" s="539"/>
      <c r="WGS81" s="539"/>
      <c r="WGT81" s="539"/>
      <c r="WGU81" s="539"/>
      <c r="WGV81" s="539"/>
      <c r="WGW81" s="539"/>
      <c r="WGX81" s="539"/>
      <c r="WGY81" s="539"/>
      <c r="WGZ81" s="539"/>
      <c r="WHA81" s="539"/>
      <c r="WHB81" s="539"/>
      <c r="WHC81" s="539"/>
      <c r="WHD81" s="539"/>
      <c r="WHE81" s="539"/>
      <c r="WHF81" s="539"/>
      <c r="WHG81" s="539"/>
      <c r="WHH81" s="539"/>
      <c r="WHI81" s="539"/>
      <c r="WHJ81" s="539"/>
      <c r="WHK81" s="539"/>
      <c r="WHL81" s="539"/>
      <c r="WHM81" s="539"/>
      <c r="WHN81" s="539"/>
      <c r="WHO81" s="539"/>
      <c r="WHP81" s="539"/>
      <c r="WHQ81" s="539"/>
      <c r="WHR81" s="539"/>
      <c r="WHS81" s="539"/>
      <c r="WHT81" s="539"/>
      <c r="WHU81" s="539"/>
      <c r="WHV81" s="539"/>
      <c r="WHW81" s="539"/>
      <c r="WHX81" s="539"/>
      <c r="WHY81" s="539"/>
      <c r="WHZ81" s="539"/>
      <c r="WIA81" s="539"/>
      <c r="WIB81" s="539"/>
      <c r="WIC81" s="539"/>
      <c r="WID81" s="539"/>
      <c r="WIE81" s="539"/>
      <c r="WIF81" s="539"/>
      <c r="WIG81" s="539"/>
      <c r="WIH81" s="539"/>
      <c r="WII81" s="539"/>
      <c r="WIJ81" s="539"/>
      <c r="WIK81" s="539"/>
      <c r="WIL81" s="539"/>
      <c r="WIM81" s="539"/>
      <c r="WIN81" s="539"/>
      <c r="WIO81" s="539"/>
      <c r="WIP81" s="539"/>
      <c r="WIQ81" s="539"/>
      <c r="WIR81" s="539"/>
      <c r="WIS81" s="539"/>
      <c r="WIT81" s="539"/>
      <c r="WIU81" s="539"/>
      <c r="WIV81" s="539"/>
      <c r="WIW81" s="539"/>
      <c r="WIX81" s="539"/>
      <c r="WIY81" s="539"/>
      <c r="WIZ81" s="539"/>
      <c r="WJA81" s="539"/>
      <c r="WJB81" s="539"/>
      <c r="WJC81" s="539"/>
      <c r="WJD81" s="539"/>
      <c r="WJE81" s="539"/>
      <c r="WJF81" s="539"/>
      <c r="WJG81" s="539"/>
      <c r="WJH81" s="539"/>
      <c r="WJI81" s="539"/>
      <c r="WJJ81" s="539"/>
      <c r="WJK81" s="539"/>
      <c r="WJL81" s="539"/>
      <c r="WJM81" s="539"/>
      <c r="WJN81" s="539"/>
      <c r="WJO81" s="539"/>
      <c r="WJP81" s="539"/>
      <c r="WJQ81" s="539"/>
      <c r="WJR81" s="539"/>
      <c r="WJS81" s="539"/>
      <c r="WJT81" s="539"/>
      <c r="WJU81" s="539"/>
      <c r="WJV81" s="539"/>
      <c r="WJW81" s="539"/>
      <c r="WJX81" s="539"/>
      <c r="WJY81" s="539"/>
      <c r="WJZ81" s="539"/>
      <c r="WKA81" s="539"/>
      <c r="WKB81" s="539"/>
      <c r="WKC81" s="539"/>
      <c r="WKD81" s="539"/>
      <c r="WKE81" s="539"/>
      <c r="WKF81" s="539"/>
      <c r="WKG81" s="539"/>
      <c r="WKH81" s="539"/>
      <c r="WKI81" s="539"/>
      <c r="WKJ81" s="539"/>
      <c r="WKK81" s="539"/>
      <c r="WKL81" s="539"/>
      <c r="WKM81" s="539"/>
      <c r="WKN81" s="539"/>
      <c r="WKO81" s="539"/>
      <c r="WKP81" s="539"/>
      <c r="WKQ81" s="539"/>
      <c r="WKR81" s="539"/>
      <c r="WKS81" s="539"/>
      <c r="WKT81" s="539"/>
      <c r="WKU81" s="539"/>
      <c r="WKV81" s="539"/>
      <c r="WKW81" s="539"/>
      <c r="WKX81" s="539"/>
      <c r="WKY81" s="539"/>
      <c r="WKZ81" s="539"/>
      <c r="WLA81" s="539"/>
      <c r="WLB81" s="539"/>
      <c r="WLC81" s="539"/>
      <c r="WLD81" s="539"/>
      <c r="WLE81" s="539"/>
      <c r="WLF81" s="539"/>
      <c r="WLG81" s="539"/>
      <c r="WLH81" s="539"/>
      <c r="WLI81" s="539"/>
      <c r="WLJ81" s="539"/>
      <c r="WLK81" s="539"/>
      <c r="WLL81" s="539"/>
      <c r="WLM81" s="539"/>
      <c r="WLN81" s="539"/>
      <c r="WLO81" s="539"/>
      <c r="WLP81" s="539"/>
      <c r="WLQ81" s="539"/>
      <c r="WLR81" s="539"/>
      <c r="WLS81" s="539"/>
      <c r="WLT81" s="539"/>
      <c r="WLU81" s="539"/>
      <c r="WLV81" s="539"/>
      <c r="WLW81" s="539"/>
      <c r="WLX81" s="539"/>
      <c r="WLY81" s="539"/>
      <c r="WLZ81" s="539"/>
      <c r="WMA81" s="539"/>
      <c r="WMB81" s="539"/>
      <c r="WMC81" s="539"/>
      <c r="WMD81" s="539"/>
      <c r="WME81" s="539"/>
      <c r="WMF81" s="539"/>
      <c r="WMG81" s="539"/>
      <c r="WMH81" s="539"/>
      <c r="WMI81" s="539"/>
      <c r="WMJ81" s="539"/>
      <c r="WMK81" s="539"/>
      <c r="WML81" s="539"/>
      <c r="WMM81" s="539"/>
      <c r="WMN81" s="539"/>
      <c r="WMO81" s="539"/>
      <c r="WMP81" s="539"/>
      <c r="WMQ81" s="539"/>
      <c r="WMR81" s="539"/>
      <c r="WMS81" s="539"/>
      <c r="WMT81" s="539"/>
      <c r="WMU81" s="539"/>
      <c r="WMV81" s="539"/>
      <c r="WMW81" s="539"/>
      <c r="WMX81" s="539"/>
      <c r="WMY81" s="539"/>
      <c r="WMZ81" s="539"/>
      <c r="WNA81" s="539"/>
      <c r="WNB81" s="539"/>
      <c r="WNC81" s="539"/>
      <c r="WND81" s="539"/>
      <c r="WNE81" s="539"/>
      <c r="WNF81" s="539"/>
      <c r="WNG81" s="539"/>
      <c r="WNH81" s="539"/>
      <c r="WNI81" s="539"/>
      <c r="WNJ81" s="539"/>
      <c r="WNK81" s="539"/>
      <c r="WNL81" s="539"/>
      <c r="WNM81" s="539"/>
      <c r="WNN81" s="539"/>
      <c r="WNO81" s="539"/>
      <c r="WNP81" s="539"/>
      <c r="WNQ81" s="539"/>
      <c r="WNR81" s="539"/>
      <c r="WNS81" s="539"/>
      <c r="WNT81" s="539"/>
      <c r="WNU81" s="539"/>
      <c r="WNV81" s="539"/>
      <c r="WNW81" s="539"/>
      <c r="WNX81" s="539"/>
      <c r="WNY81" s="539"/>
      <c r="WNZ81" s="539"/>
      <c r="WOA81" s="539"/>
      <c r="WOB81" s="539"/>
      <c r="WOC81" s="539"/>
      <c r="WOD81" s="539"/>
      <c r="WOE81" s="539"/>
      <c r="WOF81" s="539"/>
      <c r="WOG81" s="539"/>
      <c r="WOH81" s="539"/>
      <c r="WOI81" s="539"/>
      <c r="WOJ81" s="539"/>
      <c r="WOK81" s="539"/>
      <c r="WOL81" s="539"/>
      <c r="WOM81" s="539"/>
      <c r="WON81" s="539"/>
      <c r="WOO81" s="539"/>
      <c r="WOP81" s="539"/>
      <c r="WOQ81" s="539"/>
      <c r="WOR81" s="539"/>
      <c r="WOS81" s="539"/>
      <c r="WOT81" s="539"/>
      <c r="WOU81" s="539"/>
      <c r="WOV81" s="539"/>
      <c r="WOW81" s="539"/>
      <c r="WOX81" s="539"/>
      <c r="WOY81" s="539"/>
      <c r="WOZ81" s="539"/>
      <c r="WPA81" s="539"/>
      <c r="WPB81" s="539"/>
      <c r="WPC81" s="539"/>
      <c r="WPD81" s="539"/>
      <c r="WPE81" s="539"/>
      <c r="WPF81" s="539"/>
      <c r="WPG81" s="539"/>
      <c r="WPH81" s="539"/>
      <c r="WPI81" s="539"/>
      <c r="WPJ81" s="539"/>
      <c r="WPK81" s="539"/>
      <c r="WPL81" s="539"/>
      <c r="WPM81" s="539"/>
      <c r="WPN81" s="539"/>
      <c r="WPO81" s="539"/>
      <c r="WPP81" s="539"/>
      <c r="WPQ81" s="539"/>
      <c r="WPR81" s="539"/>
      <c r="WPS81" s="539"/>
      <c r="WPT81" s="539"/>
      <c r="WPU81" s="539"/>
      <c r="WPV81" s="539"/>
      <c r="WPW81" s="539"/>
      <c r="WPX81" s="539"/>
      <c r="WPY81" s="539"/>
      <c r="WPZ81" s="539"/>
      <c r="WQA81" s="539"/>
      <c r="WQB81" s="539"/>
      <c r="WQC81" s="539"/>
      <c r="WQD81" s="539"/>
      <c r="WQE81" s="539"/>
      <c r="WQF81" s="539"/>
      <c r="WQG81" s="539"/>
      <c r="WQH81" s="539"/>
      <c r="WQI81" s="539"/>
      <c r="WQJ81" s="539"/>
      <c r="WQK81" s="539"/>
      <c r="WQL81" s="539"/>
      <c r="WQM81" s="539"/>
      <c r="WQN81" s="539"/>
      <c r="WQO81" s="539"/>
      <c r="WQP81" s="539"/>
      <c r="WQQ81" s="539"/>
      <c r="WQR81" s="539"/>
      <c r="WQS81" s="539"/>
      <c r="WQT81" s="539"/>
      <c r="WQU81" s="539"/>
      <c r="WQV81" s="539"/>
      <c r="WQW81" s="539"/>
      <c r="WQX81" s="539"/>
      <c r="WQY81" s="539"/>
      <c r="WQZ81" s="539"/>
      <c r="WRA81" s="539"/>
      <c r="WRB81" s="539"/>
      <c r="WRC81" s="539"/>
      <c r="WRD81" s="539"/>
      <c r="WRE81" s="539"/>
      <c r="WRF81" s="539"/>
      <c r="WRG81" s="539"/>
      <c r="WRH81" s="539"/>
      <c r="WRI81" s="539"/>
      <c r="WRJ81" s="539"/>
      <c r="WRK81" s="539"/>
      <c r="WRL81" s="539"/>
      <c r="WRM81" s="539"/>
      <c r="WRN81" s="539"/>
      <c r="WRO81" s="539"/>
      <c r="WRP81" s="539"/>
      <c r="WRQ81" s="539"/>
      <c r="WRR81" s="539"/>
      <c r="WRS81" s="539"/>
      <c r="WRT81" s="539"/>
      <c r="WRU81" s="539"/>
      <c r="WRV81" s="539"/>
      <c r="WRW81" s="539"/>
      <c r="WRX81" s="539"/>
      <c r="WRY81" s="539"/>
      <c r="WRZ81" s="539"/>
      <c r="WSA81" s="539"/>
      <c r="WSB81" s="539"/>
      <c r="WSC81" s="539"/>
      <c r="WSD81" s="539"/>
      <c r="WSE81" s="539"/>
      <c r="WSF81" s="539"/>
      <c r="WSG81" s="539"/>
      <c r="WSH81" s="539"/>
      <c r="WSI81" s="539"/>
      <c r="WSJ81" s="539"/>
      <c r="WSK81" s="539"/>
      <c r="WSL81" s="539"/>
      <c r="WSM81" s="539"/>
      <c r="WSN81" s="539"/>
      <c r="WSO81" s="539"/>
      <c r="WSP81" s="539"/>
      <c r="WSQ81" s="539"/>
      <c r="WSR81" s="539"/>
      <c r="WSS81" s="539"/>
      <c r="WST81" s="539"/>
      <c r="WSU81" s="539"/>
      <c r="WSV81" s="539"/>
      <c r="WSW81" s="539"/>
      <c r="WSX81" s="539"/>
      <c r="WSY81" s="539"/>
      <c r="WSZ81" s="539"/>
      <c r="WTA81" s="539"/>
      <c r="WTB81" s="539"/>
      <c r="WTC81" s="539"/>
      <c r="WTD81" s="539"/>
      <c r="WTE81" s="539"/>
      <c r="WTF81" s="539"/>
      <c r="WTG81" s="539"/>
      <c r="WTH81" s="539"/>
      <c r="WTI81" s="539"/>
      <c r="WTJ81" s="539"/>
      <c r="WTK81" s="539"/>
      <c r="WTL81" s="539"/>
      <c r="WTM81" s="539"/>
      <c r="WTN81" s="539"/>
      <c r="WTO81" s="539"/>
      <c r="WTP81" s="539"/>
      <c r="WTQ81" s="539"/>
      <c r="WTR81" s="539"/>
      <c r="WTS81" s="539"/>
      <c r="WTT81" s="539"/>
      <c r="WTU81" s="539"/>
      <c r="WTV81" s="539"/>
      <c r="WTW81" s="539"/>
      <c r="WTX81" s="539"/>
      <c r="WTY81" s="539"/>
      <c r="WTZ81" s="539"/>
      <c r="WUA81" s="539"/>
      <c r="WUB81" s="539"/>
      <c r="WUC81" s="539"/>
      <c r="WUD81" s="539"/>
      <c r="WUE81" s="539"/>
      <c r="WUF81" s="539"/>
      <c r="WUG81" s="539"/>
      <c r="WUH81" s="539"/>
      <c r="WUI81" s="539"/>
      <c r="WUJ81" s="539"/>
      <c r="WUK81" s="539"/>
      <c r="WUL81" s="539"/>
      <c r="WUM81" s="539"/>
      <c r="WUN81" s="539"/>
      <c r="WUO81" s="539"/>
      <c r="WUP81" s="539"/>
      <c r="WUQ81" s="539"/>
      <c r="WUR81" s="539"/>
      <c r="WUS81" s="539"/>
      <c r="WUT81" s="539"/>
      <c r="WUU81" s="539"/>
      <c r="WUV81" s="539"/>
      <c r="WUW81" s="539"/>
      <c r="WUX81" s="539"/>
      <c r="WUY81" s="539"/>
      <c r="WUZ81" s="539"/>
      <c r="WVA81" s="539"/>
      <c r="WVB81" s="539"/>
      <c r="WVC81" s="539"/>
      <c r="WVD81" s="539"/>
      <c r="WVE81" s="539"/>
      <c r="WVF81" s="539"/>
      <c r="WVG81" s="539"/>
      <c r="WVH81" s="539"/>
      <c r="WVI81" s="539"/>
      <c r="WVJ81" s="539"/>
      <c r="WVK81" s="539"/>
      <c r="WVL81" s="539"/>
      <c r="WVM81" s="539"/>
      <c r="WVN81" s="539"/>
      <c r="WVO81" s="539"/>
      <c r="WVP81" s="539"/>
      <c r="WVQ81" s="539"/>
      <c r="WVR81" s="539"/>
      <c r="WVS81" s="539"/>
      <c r="WVT81" s="539"/>
      <c r="WVU81" s="539"/>
      <c r="WVV81" s="539"/>
      <c r="WVW81" s="539"/>
      <c r="WVX81" s="539"/>
      <c r="WVY81" s="539"/>
      <c r="WVZ81" s="539"/>
      <c r="WWA81" s="539"/>
      <c r="WWB81" s="539"/>
      <c r="WWC81" s="539"/>
      <c r="WWD81" s="539"/>
      <c r="WWE81" s="539"/>
      <c r="WWF81" s="539"/>
      <c r="WWG81" s="539"/>
      <c r="WWH81" s="539"/>
    </row>
    <row r="82" spans="1:16154" s="540" customFormat="1">
      <c r="A82" s="539"/>
      <c r="B82" s="539"/>
      <c r="D82" s="541"/>
      <c r="E82" s="541"/>
      <c r="F82" s="541"/>
      <c r="G82" s="541"/>
      <c r="I82" s="541"/>
      <c r="W82" s="539"/>
      <c r="X82" s="539"/>
      <c r="Y82" s="539"/>
      <c r="Z82" s="539"/>
      <c r="AA82" s="539"/>
      <c r="AB82" s="539"/>
      <c r="AC82" s="539"/>
      <c r="AD82" s="539"/>
      <c r="AE82" s="539"/>
      <c r="AF82" s="539"/>
      <c r="AG82" s="539"/>
      <c r="AH82" s="539"/>
      <c r="AI82" s="539"/>
      <c r="AJ82" s="539"/>
      <c r="AK82" s="539"/>
      <c r="AL82" s="539"/>
      <c r="AM82" s="539"/>
      <c r="AN82" s="539"/>
      <c r="AO82" s="539"/>
      <c r="AP82" s="539"/>
      <c r="AQ82" s="539"/>
      <c r="AR82" s="539"/>
      <c r="AS82" s="539"/>
      <c r="AT82" s="539"/>
      <c r="AU82" s="539"/>
      <c r="AV82" s="539"/>
      <c r="AW82" s="539"/>
      <c r="AX82" s="539"/>
      <c r="AY82" s="539"/>
      <c r="AZ82" s="539"/>
      <c r="BA82" s="539"/>
      <c r="BB82" s="539"/>
      <c r="BC82" s="539"/>
      <c r="BD82" s="539"/>
      <c r="BE82" s="539"/>
      <c r="BF82" s="539"/>
      <c r="BG82" s="539"/>
      <c r="BH82" s="539"/>
      <c r="BI82" s="539"/>
      <c r="BJ82" s="539"/>
      <c r="BK82" s="539"/>
      <c r="BL82" s="539"/>
      <c r="BM82" s="539"/>
      <c r="BN82" s="539"/>
      <c r="BO82" s="539"/>
      <c r="BP82" s="539"/>
      <c r="BQ82" s="539"/>
      <c r="BR82" s="539"/>
      <c r="BS82" s="539"/>
      <c r="BT82" s="539"/>
      <c r="BU82" s="539"/>
      <c r="BV82" s="539"/>
      <c r="BW82" s="539"/>
      <c r="BX82" s="539"/>
      <c r="BY82" s="539"/>
      <c r="BZ82" s="539"/>
      <c r="CA82" s="539"/>
      <c r="CB82" s="539"/>
      <c r="CC82" s="539"/>
      <c r="CD82" s="539"/>
      <c r="CE82" s="539"/>
      <c r="CF82" s="539"/>
      <c r="CG82" s="539"/>
      <c r="CH82" s="539"/>
      <c r="CI82" s="539"/>
      <c r="CJ82" s="539"/>
      <c r="CK82" s="539"/>
      <c r="CL82" s="539"/>
      <c r="CM82" s="539"/>
      <c r="CN82" s="539"/>
      <c r="CO82" s="539"/>
      <c r="CP82" s="539"/>
      <c r="CQ82" s="539"/>
      <c r="CR82" s="539"/>
      <c r="CS82" s="539"/>
      <c r="CT82" s="539"/>
      <c r="CU82" s="539"/>
      <c r="CV82" s="539"/>
      <c r="CW82" s="539"/>
      <c r="CX82" s="539"/>
      <c r="CY82" s="539"/>
      <c r="CZ82" s="539"/>
      <c r="DA82" s="539"/>
      <c r="DB82" s="539"/>
      <c r="DC82" s="539"/>
      <c r="DD82" s="539"/>
      <c r="DE82" s="539"/>
      <c r="DF82" s="539"/>
      <c r="DG82" s="539"/>
      <c r="DH82" s="539"/>
      <c r="DI82" s="539"/>
      <c r="DJ82" s="539"/>
      <c r="DK82" s="539"/>
      <c r="DL82" s="539"/>
      <c r="DM82" s="539"/>
      <c r="DN82" s="539"/>
      <c r="DO82" s="539"/>
      <c r="DP82" s="539"/>
      <c r="DQ82" s="539"/>
      <c r="DR82" s="539"/>
      <c r="DS82" s="539"/>
      <c r="DT82" s="539"/>
      <c r="DU82" s="539"/>
      <c r="DV82" s="539"/>
      <c r="DW82" s="539"/>
      <c r="DX82" s="539"/>
      <c r="DY82" s="539"/>
      <c r="DZ82" s="539"/>
      <c r="EA82" s="539"/>
      <c r="EB82" s="539"/>
      <c r="EC82" s="539"/>
      <c r="ED82" s="539"/>
      <c r="EE82" s="539"/>
      <c r="EF82" s="539"/>
      <c r="EG82" s="539"/>
      <c r="EH82" s="539"/>
      <c r="EI82" s="539"/>
      <c r="EJ82" s="539"/>
      <c r="EK82" s="539"/>
      <c r="EL82" s="539"/>
      <c r="EM82" s="539"/>
      <c r="EN82" s="539"/>
      <c r="EO82" s="539"/>
      <c r="EP82" s="539"/>
      <c r="EQ82" s="539"/>
      <c r="ER82" s="539"/>
      <c r="ES82" s="539"/>
      <c r="ET82" s="539"/>
      <c r="EU82" s="539"/>
      <c r="EV82" s="539"/>
      <c r="EW82" s="539"/>
      <c r="EX82" s="539"/>
      <c r="EY82" s="539"/>
      <c r="EZ82" s="539"/>
      <c r="FA82" s="539"/>
      <c r="FB82" s="539"/>
      <c r="FC82" s="539"/>
      <c r="FD82" s="539"/>
      <c r="FE82" s="539"/>
      <c r="FF82" s="539"/>
      <c r="FG82" s="539"/>
      <c r="FH82" s="539"/>
      <c r="FI82" s="539"/>
      <c r="FJ82" s="539"/>
      <c r="FK82" s="539"/>
      <c r="FL82" s="539"/>
      <c r="FM82" s="539"/>
      <c r="FN82" s="539"/>
      <c r="FO82" s="539"/>
      <c r="FP82" s="539"/>
      <c r="FQ82" s="539"/>
      <c r="FR82" s="539"/>
      <c r="FS82" s="539"/>
      <c r="FT82" s="539"/>
      <c r="FU82" s="539"/>
      <c r="FV82" s="539"/>
      <c r="FW82" s="539"/>
      <c r="FX82" s="539"/>
      <c r="FY82" s="539"/>
      <c r="FZ82" s="539"/>
      <c r="GA82" s="539"/>
      <c r="GB82" s="539"/>
      <c r="GC82" s="539"/>
      <c r="GD82" s="539"/>
      <c r="GE82" s="539"/>
      <c r="GF82" s="539"/>
      <c r="GG82" s="539"/>
      <c r="GH82" s="539"/>
      <c r="GI82" s="539"/>
      <c r="GJ82" s="539"/>
      <c r="GK82" s="539"/>
      <c r="GL82" s="539"/>
      <c r="GM82" s="539"/>
      <c r="GN82" s="539"/>
      <c r="GO82" s="539"/>
      <c r="GP82" s="539"/>
      <c r="GQ82" s="539"/>
      <c r="GR82" s="539"/>
      <c r="GS82" s="539"/>
      <c r="GT82" s="539"/>
      <c r="GU82" s="539"/>
      <c r="GV82" s="539"/>
      <c r="GW82" s="539"/>
      <c r="GX82" s="539"/>
      <c r="GY82" s="539"/>
      <c r="GZ82" s="539"/>
      <c r="HA82" s="539"/>
      <c r="HB82" s="539"/>
      <c r="HC82" s="539"/>
      <c r="HD82" s="539"/>
      <c r="HE82" s="539"/>
      <c r="HF82" s="539"/>
      <c r="HG82" s="539"/>
      <c r="HH82" s="539"/>
      <c r="HI82" s="539"/>
      <c r="HJ82" s="539"/>
      <c r="HK82" s="539"/>
      <c r="HL82" s="539"/>
      <c r="HM82" s="539"/>
      <c r="HN82" s="539"/>
      <c r="HO82" s="539"/>
      <c r="HP82" s="539"/>
      <c r="HQ82" s="539"/>
      <c r="HR82" s="539"/>
      <c r="HS82" s="539"/>
      <c r="HT82" s="539"/>
      <c r="HU82" s="539"/>
      <c r="HV82" s="539"/>
      <c r="HW82" s="539"/>
      <c r="HX82" s="539"/>
      <c r="HY82" s="539"/>
      <c r="HZ82" s="539"/>
      <c r="IA82" s="539"/>
      <c r="IB82" s="539"/>
      <c r="IC82" s="539"/>
      <c r="ID82" s="539"/>
      <c r="IE82" s="539"/>
      <c r="IF82" s="539"/>
      <c r="IG82" s="539"/>
      <c r="IH82" s="539"/>
      <c r="II82" s="539"/>
      <c r="IJ82" s="539"/>
      <c r="IK82" s="539"/>
      <c r="IL82" s="539"/>
      <c r="IM82" s="539"/>
      <c r="IN82" s="539"/>
      <c r="IO82" s="539"/>
      <c r="IP82" s="539"/>
      <c r="IQ82" s="539"/>
      <c r="IR82" s="539"/>
      <c r="IS82" s="539"/>
      <c r="IT82" s="539"/>
      <c r="IU82" s="539"/>
      <c r="IV82" s="539"/>
      <c r="IW82" s="539"/>
      <c r="IX82" s="539"/>
      <c r="IY82" s="539"/>
      <c r="IZ82" s="539"/>
      <c r="JA82" s="539"/>
      <c r="JB82" s="539"/>
      <c r="JC82" s="539"/>
      <c r="JD82" s="539"/>
      <c r="JE82" s="539"/>
      <c r="JF82" s="539"/>
      <c r="JG82" s="539"/>
      <c r="JH82" s="539"/>
      <c r="JI82" s="539"/>
      <c r="JJ82" s="539"/>
      <c r="JK82" s="539"/>
      <c r="JL82" s="539"/>
      <c r="JM82" s="539"/>
      <c r="JN82" s="539"/>
      <c r="JO82" s="539"/>
      <c r="JP82" s="539"/>
      <c r="JQ82" s="539"/>
      <c r="JR82" s="539"/>
      <c r="JS82" s="539"/>
      <c r="JT82" s="539"/>
      <c r="JU82" s="539"/>
      <c r="JV82" s="539"/>
      <c r="JW82" s="539"/>
      <c r="JX82" s="539"/>
      <c r="JY82" s="539"/>
      <c r="JZ82" s="539"/>
      <c r="KA82" s="539"/>
      <c r="KB82" s="539"/>
      <c r="KC82" s="539"/>
      <c r="KD82" s="539"/>
      <c r="KE82" s="539"/>
      <c r="KF82" s="539"/>
      <c r="KG82" s="539"/>
      <c r="KH82" s="539"/>
      <c r="KI82" s="539"/>
      <c r="KJ82" s="539"/>
      <c r="KK82" s="539"/>
      <c r="KL82" s="539"/>
      <c r="KM82" s="539"/>
      <c r="KN82" s="539"/>
      <c r="KO82" s="539"/>
      <c r="KP82" s="539"/>
      <c r="KQ82" s="539"/>
      <c r="KR82" s="539"/>
      <c r="KS82" s="539"/>
      <c r="KT82" s="539"/>
      <c r="KU82" s="539"/>
      <c r="KV82" s="539"/>
      <c r="KW82" s="539"/>
      <c r="KX82" s="539"/>
      <c r="KY82" s="539"/>
      <c r="KZ82" s="539"/>
      <c r="LA82" s="539"/>
      <c r="LB82" s="539"/>
      <c r="LC82" s="539"/>
      <c r="LD82" s="539"/>
      <c r="LE82" s="539"/>
      <c r="LF82" s="539"/>
      <c r="LG82" s="539"/>
      <c r="LH82" s="539"/>
      <c r="LI82" s="539"/>
      <c r="LJ82" s="539"/>
      <c r="LK82" s="539"/>
      <c r="LL82" s="539"/>
      <c r="LM82" s="539"/>
      <c r="LN82" s="539"/>
      <c r="LO82" s="539"/>
      <c r="LP82" s="539"/>
      <c r="LQ82" s="539"/>
      <c r="LR82" s="539"/>
      <c r="LS82" s="539"/>
      <c r="LT82" s="539"/>
      <c r="LU82" s="539"/>
      <c r="LV82" s="539"/>
      <c r="LW82" s="539"/>
      <c r="LX82" s="539"/>
      <c r="LY82" s="539"/>
      <c r="LZ82" s="539"/>
      <c r="MA82" s="539"/>
      <c r="MB82" s="539"/>
      <c r="MC82" s="539"/>
      <c r="MD82" s="539"/>
      <c r="ME82" s="539"/>
      <c r="MF82" s="539"/>
      <c r="MG82" s="539"/>
      <c r="MH82" s="539"/>
      <c r="MI82" s="539"/>
      <c r="MJ82" s="539"/>
      <c r="MK82" s="539"/>
      <c r="ML82" s="539"/>
      <c r="MM82" s="539"/>
      <c r="MN82" s="539"/>
      <c r="MO82" s="539"/>
      <c r="MP82" s="539"/>
      <c r="MQ82" s="539"/>
      <c r="MR82" s="539"/>
      <c r="MS82" s="539"/>
      <c r="MT82" s="539"/>
      <c r="MU82" s="539"/>
      <c r="MV82" s="539"/>
      <c r="MW82" s="539"/>
      <c r="MX82" s="539"/>
      <c r="MY82" s="539"/>
      <c r="MZ82" s="539"/>
      <c r="NA82" s="539"/>
      <c r="NB82" s="539"/>
      <c r="NC82" s="539"/>
      <c r="ND82" s="539"/>
      <c r="NE82" s="539"/>
      <c r="NF82" s="539"/>
      <c r="NG82" s="539"/>
      <c r="NH82" s="539"/>
      <c r="NI82" s="539"/>
      <c r="NJ82" s="539"/>
      <c r="NK82" s="539"/>
      <c r="NL82" s="539"/>
      <c r="NM82" s="539"/>
      <c r="NN82" s="539"/>
      <c r="NO82" s="539"/>
      <c r="NP82" s="539"/>
      <c r="NQ82" s="539"/>
      <c r="NR82" s="539"/>
      <c r="NS82" s="539"/>
      <c r="NT82" s="539"/>
      <c r="NU82" s="539"/>
      <c r="NV82" s="539"/>
      <c r="NW82" s="539"/>
      <c r="NX82" s="539"/>
      <c r="NY82" s="539"/>
      <c r="NZ82" s="539"/>
      <c r="OA82" s="539"/>
      <c r="OB82" s="539"/>
      <c r="OC82" s="539"/>
      <c r="OD82" s="539"/>
      <c r="OE82" s="539"/>
      <c r="OF82" s="539"/>
      <c r="OG82" s="539"/>
      <c r="OH82" s="539"/>
      <c r="OI82" s="539"/>
      <c r="OJ82" s="539"/>
      <c r="OK82" s="539"/>
      <c r="OL82" s="539"/>
      <c r="OM82" s="539"/>
      <c r="ON82" s="539"/>
      <c r="OO82" s="539"/>
      <c r="OP82" s="539"/>
      <c r="OQ82" s="539"/>
      <c r="OR82" s="539"/>
      <c r="OS82" s="539"/>
      <c r="OT82" s="539"/>
      <c r="OU82" s="539"/>
      <c r="OV82" s="539"/>
      <c r="OW82" s="539"/>
      <c r="OX82" s="539"/>
      <c r="OY82" s="539"/>
      <c r="OZ82" s="539"/>
      <c r="PA82" s="539"/>
      <c r="PB82" s="539"/>
      <c r="PC82" s="539"/>
      <c r="PD82" s="539"/>
      <c r="PE82" s="539"/>
      <c r="PF82" s="539"/>
      <c r="PG82" s="539"/>
      <c r="PH82" s="539"/>
      <c r="PI82" s="539"/>
      <c r="PJ82" s="539"/>
      <c r="PK82" s="539"/>
      <c r="PL82" s="539"/>
      <c r="PM82" s="539"/>
      <c r="PN82" s="539"/>
      <c r="PO82" s="539"/>
      <c r="PP82" s="539"/>
      <c r="PQ82" s="539"/>
      <c r="PR82" s="539"/>
      <c r="PS82" s="539"/>
      <c r="PT82" s="539"/>
      <c r="PU82" s="539"/>
      <c r="PV82" s="539"/>
      <c r="PW82" s="539"/>
      <c r="PX82" s="539"/>
      <c r="PY82" s="539"/>
      <c r="PZ82" s="539"/>
      <c r="QA82" s="539"/>
      <c r="QB82" s="539"/>
      <c r="QC82" s="539"/>
      <c r="QD82" s="539"/>
      <c r="QE82" s="539"/>
      <c r="QF82" s="539"/>
      <c r="QG82" s="539"/>
      <c r="QH82" s="539"/>
      <c r="QI82" s="539"/>
      <c r="QJ82" s="539"/>
      <c r="QK82" s="539"/>
      <c r="QL82" s="539"/>
      <c r="QM82" s="539"/>
      <c r="QN82" s="539"/>
      <c r="QO82" s="539"/>
      <c r="QP82" s="539"/>
      <c r="QQ82" s="539"/>
      <c r="QR82" s="539"/>
      <c r="QS82" s="539"/>
      <c r="QT82" s="539"/>
      <c r="QU82" s="539"/>
      <c r="QV82" s="539"/>
      <c r="QW82" s="539"/>
      <c r="QX82" s="539"/>
      <c r="QY82" s="539"/>
      <c r="QZ82" s="539"/>
      <c r="RA82" s="539"/>
      <c r="RB82" s="539"/>
      <c r="RC82" s="539"/>
      <c r="RD82" s="539"/>
      <c r="RE82" s="539"/>
      <c r="RF82" s="539"/>
      <c r="RG82" s="539"/>
      <c r="RH82" s="539"/>
      <c r="RI82" s="539"/>
      <c r="RJ82" s="539"/>
      <c r="RK82" s="539"/>
      <c r="RL82" s="539"/>
      <c r="RM82" s="539"/>
      <c r="RN82" s="539"/>
      <c r="RO82" s="539"/>
      <c r="RP82" s="539"/>
      <c r="RQ82" s="539"/>
      <c r="RR82" s="539"/>
      <c r="RS82" s="539"/>
      <c r="RT82" s="539"/>
      <c r="RU82" s="539"/>
      <c r="RV82" s="539"/>
      <c r="RW82" s="539"/>
      <c r="RX82" s="539"/>
      <c r="RY82" s="539"/>
      <c r="RZ82" s="539"/>
      <c r="SA82" s="539"/>
      <c r="SB82" s="539"/>
      <c r="SC82" s="539"/>
      <c r="SD82" s="539"/>
      <c r="SE82" s="539"/>
      <c r="SF82" s="539"/>
      <c r="SG82" s="539"/>
      <c r="SH82" s="539"/>
      <c r="SI82" s="539"/>
      <c r="SJ82" s="539"/>
      <c r="SK82" s="539"/>
      <c r="SL82" s="539"/>
      <c r="SM82" s="539"/>
      <c r="SN82" s="539"/>
      <c r="SO82" s="539"/>
      <c r="SP82" s="539"/>
      <c r="SQ82" s="539"/>
      <c r="SR82" s="539"/>
      <c r="SS82" s="539"/>
      <c r="ST82" s="539"/>
      <c r="SU82" s="539"/>
      <c r="SV82" s="539"/>
      <c r="SW82" s="539"/>
      <c r="SX82" s="539"/>
      <c r="SY82" s="539"/>
      <c r="SZ82" s="539"/>
      <c r="TA82" s="539"/>
      <c r="TB82" s="539"/>
      <c r="TC82" s="539"/>
      <c r="TD82" s="539"/>
      <c r="TE82" s="539"/>
      <c r="TF82" s="539"/>
      <c r="TG82" s="539"/>
      <c r="TH82" s="539"/>
      <c r="TI82" s="539"/>
      <c r="TJ82" s="539"/>
      <c r="TK82" s="539"/>
      <c r="TL82" s="539"/>
      <c r="TM82" s="539"/>
      <c r="TN82" s="539"/>
      <c r="TO82" s="539"/>
      <c r="TP82" s="539"/>
      <c r="TQ82" s="539"/>
      <c r="TR82" s="539"/>
      <c r="TS82" s="539"/>
      <c r="TT82" s="539"/>
      <c r="TU82" s="539"/>
      <c r="TV82" s="539"/>
      <c r="TW82" s="539"/>
      <c r="TX82" s="539"/>
      <c r="TY82" s="539"/>
      <c r="TZ82" s="539"/>
      <c r="UA82" s="539"/>
      <c r="UB82" s="539"/>
      <c r="UC82" s="539"/>
      <c r="UD82" s="539"/>
      <c r="UE82" s="539"/>
      <c r="UF82" s="539"/>
      <c r="UG82" s="539"/>
      <c r="UH82" s="539"/>
      <c r="UI82" s="539"/>
      <c r="UJ82" s="539"/>
      <c r="UK82" s="539"/>
      <c r="UL82" s="539"/>
      <c r="UM82" s="539"/>
      <c r="UN82" s="539"/>
      <c r="UO82" s="539"/>
      <c r="UP82" s="539"/>
      <c r="UQ82" s="539"/>
      <c r="UR82" s="539"/>
      <c r="US82" s="539"/>
      <c r="UT82" s="539"/>
      <c r="UU82" s="539"/>
      <c r="UV82" s="539"/>
      <c r="UW82" s="539"/>
      <c r="UX82" s="539"/>
      <c r="UY82" s="539"/>
      <c r="UZ82" s="539"/>
      <c r="VA82" s="539"/>
      <c r="VB82" s="539"/>
      <c r="VC82" s="539"/>
      <c r="VD82" s="539"/>
      <c r="VE82" s="539"/>
      <c r="VF82" s="539"/>
      <c r="VG82" s="539"/>
      <c r="VH82" s="539"/>
      <c r="VI82" s="539"/>
      <c r="VJ82" s="539"/>
      <c r="VK82" s="539"/>
      <c r="VL82" s="539"/>
      <c r="VM82" s="539"/>
      <c r="VN82" s="539"/>
      <c r="VO82" s="539"/>
      <c r="VP82" s="539"/>
      <c r="VQ82" s="539"/>
      <c r="VR82" s="539"/>
      <c r="VS82" s="539"/>
      <c r="VT82" s="539"/>
      <c r="VU82" s="539"/>
      <c r="VV82" s="539"/>
      <c r="VW82" s="539"/>
      <c r="VX82" s="539"/>
      <c r="VY82" s="539"/>
      <c r="VZ82" s="539"/>
      <c r="WA82" s="539"/>
      <c r="WB82" s="539"/>
      <c r="WC82" s="539"/>
      <c r="WD82" s="539"/>
      <c r="WE82" s="539"/>
      <c r="WF82" s="539"/>
      <c r="WG82" s="539"/>
      <c r="WH82" s="539"/>
      <c r="WI82" s="539"/>
      <c r="WJ82" s="539"/>
      <c r="WK82" s="539"/>
      <c r="WL82" s="539"/>
      <c r="WM82" s="539"/>
      <c r="WN82" s="539"/>
      <c r="WO82" s="539"/>
      <c r="WP82" s="539"/>
      <c r="WQ82" s="539"/>
      <c r="WR82" s="539"/>
      <c r="WS82" s="539"/>
      <c r="WT82" s="539"/>
      <c r="WU82" s="539"/>
      <c r="WV82" s="539"/>
      <c r="WW82" s="539"/>
      <c r="WX82" s="539"/>
      <c r="WY82" s="539"/>
      <c r="WZ82" s="539"/>
      <c r="XA82" s="539"/>
      <c r="XB82" s="539"/>
      <c r="XC82" s="539"/>
      <c r="XD82" s="539"/>
      <c r="XE82" s="539"/>
      <c r="XF82" s="539"/>
      <c r="XG82" s="539"/>
      <c r="XH82" s="539"/>
      <c r="XI82" s="539"/>
      <c r="XJ82" s="539"/>
      <c r="XK82" s="539"/>
      <c r="XL82" s="539"/>
      <c r="XM82" s="539"/>
      <c r="XN82" s="539"/>
      <c r="XO82" s="539"/>
      <c r="XP82" s="539"/>
      <c r="XQ82" s="539"/>
      <c r="XR82" s="539"/>
      <c r="XS82" s="539"/>
      <c r="XT82" s="539"/>
      <c r="XU82" s="539"/>
      <c r="XV82" s="539"/>
      <c r="XW82" s="539"/>
      <c r="XX82" s="539"/>
      <c r="XY82" s="539"/>
      <c r="XZ82" s="539"/>
      <c r="YA82" s="539"/>
      <c r="YB82" s="539"/>
      <c r="YC82" s="539"/>
      <c r="YD82" s="539"/>
      <c r="YE82" s="539"/>
      <c r="YF82" s="539"/>
      <c r="YG82" s="539"/>
      <c r="YH82" s="539"/>
      <c r="YI82" s="539"/>
      <c r="YJ82" s="539"/>
      <c r="YK82" s="539"/>
      <c r="YL82" s="539"/>
      <c r="YM82" s="539"/>
      <c r="YN82" s="539"/>
      <c r="YO82" s="539"/>
      <c r="YP82" s="539"/>
      <c r="YQ82" s="539"/>
      <c r="YR82" s="539"/>
      <c r="YS82" s="539"/>
      <c r="YT82" s="539"/>
      <c r="YU82" s="539"/>
      <c r="YV82" s="539"/>
      <c r="YW82" s="539"/>
      <c r="YX82" s="539"/>
      <c r="YY82" s="539"/>
      <c r="YZ82" s="539"/>
      <c r="ZA82" s="539"/>
      <c r="ZB82" s="539"/>
      <c r="ZC82" s="539"/>
      <c r="ZD82" s="539"/>
      <c r="ZE82" s="539"/>
      <c r="ZF82" s="539"/>
      <c r="ZG82" s="539"/>
      <c r="ZH82" s="539"/>
      <c r="ZI82" s="539"/>
      <c r="ZJ82" s="539"/>
      <c r="ZK82" s="539"/>
      <c r="ZL82" s="539"/>
      <c r="ZM82" s="539"/>
      <c r="ZN82" s="539"/>
      <c r="ZO82" s="539"/>
      <c r="ZP82" s="539"/>
      <c r="ZQ82" s="539"/>
      <c r="ZR82" s="539"/>
      <c r="ZS82" s="539"/>
      <c r="ZT82" s="539"/>
      <c r="ZU82" s="539"/>
      <c r="ZV82" s="539"/>
      <c r="ZW82" s="539"/>
      <c r="ZX82" s="539"/>
      <c r="ZY82" s="539"/>
      <c r="ZZ82" s="539"/>
      <c r="AAA82" s="539"/>
      <c r="AAB82" s="539"/>
      <c r="AAC82" s="539"/>
      <c r="AAD82" s="539"/>
      <c r="AAE82" s="539"/>
      <c r="AAF82" s="539"/>
      <c r="AAG82" s="539"/>
      <c r="AAH82" s="539"/>
      <c r="AAI82" s="539"/>
      <c r="AAJ82" s="539"/>
      <c r="AAK82" s="539"/>
      <c r="AAL82" s="539"/>
      <c r="AAM82" s="539"/>
      <c r="AAN82" s="539"/>
      <c r="AAO82" s="539"/>
      <c r="AAP82" s="539"/>
      <c r="AAQ82" s="539"/>
      <c r="AAR82" s="539"/>
      <c r="AAS82" s="539"/>
      <c r="AAT82" s="539"/>
      <c r="AAU82" s="539"/>
      <c r="AAV82" s="539"/>
      <c r="AAW82" s="539"/>
      <c r="AAX82" s="539"/>
      <c r="AAY82" s="539"/>
      <c r="AAZ82" s="539"/>
      <c r="ABA82" s="539"/>
      <c r="ABB82" s="539"/>
      <c r="ABC82" s="539"/>
      <c r="ABD82" s="539"/>
      <c r="ABE82" s="539"/>
      <c r="ABF82" s="539"/>
      <c r="ABG82" s="539"/>
      <c r="ABH82" s="539"/>
      <c r="ABI82" s="539"/>
      <c r="ABJ82" s="539"/>
      <c r="ABK82" s="539"/>
      <c r="ABL82" s="539"/>
      <c r="ABM82" s="539"/>
      <c r="ABN82" s="539"/>
      <c r="ABO82" s="539"/>
      <c r="ABP82" s="539"/>
      <c r="ABQ82" s="539"/>
      <c r="ABR82" s="539"/>
      <c r="ABS82" s="539"/>
      <c r="ABT82" s="539"/>
      <c r="ABU82" s="539"/>
      <c r="ABV82" s="539"/>
      <c r="ABW82" s="539"/>
      <c r="ABX82" s="539"/>
      <c r="ABY82" s="539"/>
      <c r="ABZ82" s="539"/>
      <c r="ACA82" s="539"/>
      <c r="ACB82" s="539"/>
      <c r="ACC82" s="539"/>
      <c r="ACD82" s="539"/>
      <c r="ACE82" s="539"/>
      <c r="ACF82" s="539"/>
      <c r="ACG82" s="539"/>
      <c r="ACH82" s="539"/>
      <c r="ACI82" s="539"/>
      <c r="ACJ82" s="539"/>
      <c r="ACK82" s="539"/>
      <c r="ACL82" s="539"/>
      <c r="ACM82" s="539"/>
      <c r="ACN82" s="539"/>
      <c r="ACO82" s="539"/>
      <c r="ACP82" s="539"/>
      <c r="ACQ82" s="539"/>
      <c r="ACR82" s="539"/>
      <c r="ACS82" s="539"/>
      <c r="ACT82" s="539"/>
      <c r="ACU82" s="539"/>
      <c r="ACV82" s="539"/>
      <c r="ACW82" s="539"/>
      <c r="ACX82" s="539"/>
      <c r="ACY82" s="539"/>
      <c r="ACZ82" s="539"/>
      <c r="ADA82" s="539"/>
      <c r="ADB82" s="539"/>
      <c r="ADC82" s="539"/>
      <c r="ADD82" s="539"/>
      <c r="ADE82" s="539"/>
      <c r="ADF82" s="539"/>
      <c r="ADG82" s="539"/>
      <c r="ADH82" s="539"/>
      <c r="ADI82" s="539"/>
      <c r="ADJ82" s="539"/>
      <c r="ADK82" s="539"/>
      <c r="ADL82" s="539"/>
      <c r="ADM82" s="539"/>
      <c r="ADN82" s="539"/>
      <c r="ADO82" s="539"/>
      <c r="ADP82" s="539"/>
      <c r="ADQ82" s="539"/>
      <c r="ADR82" s="539"/>
      <c r="ADS82" s="539"/>
      <c r="ADT82" s="539"/>
      <c r="ADU82" s="539"/>
      <c r="ADV82" s="539"/>
      <c r="ADW82" s="539"/>
      <c r="ADX82" s="539"/>
      <c r="ADY82" s="539"/>
      <c r="ADZ82" s="539"/>
      <c r="AEA82" s="539"/>
      <c r="AEB82" s="539"/>
      <c r="AEC82" s="539"/>
      <c r="AED82" s="539"/>
      <c r="AEE82" s="539"/>
      <c r="AEF82" s="539"/>
      <c r="AEG82" s="539"/>
      <c r="AEH82" s="539"/>
      <c r="AEI82" s="539"/>
      <c r="AEJ82" s="539"/>
      <c r="AEK82" s="539"/>
      <c r="AEL82" s="539"/>
      <c r="AEM82" s="539"/>
      <c r="AEN82" s="539"/>
      <c r="AEO82" s="539"/>
      <c r="AEP82" s="539"/>
      <c r="AEQ82" s="539"/>
      <c r="AER82" s="539"/>
      <c r="AES82" s="539"/>
      <c r="AET82" s="539"/>
      <c r="AEU82" s="539"/>
      <c r="AEV82" s="539"/>
      <c r="AEW82" s="539"/>
      <c r="AEX82" s="539"/>
      <c r="AEY82" s="539"/>
      <c r="AEZ82" s="539"/>
      <c r="AFA82" s="539"/>
      <c r="AFB82" s="539"/>
      <c r="AFC82" s="539"/>
      <c r="AFD82" s="539"/>
      <c r="AFE82" s="539"/>
      <c r="AFF82" s="539"/>
      <c r="AFG82" s="539"/>
      <c r="AFH82" s="539"/>
      <c r="AFI82" s="539"/>
      <c r="AFJ82" s="539"/>
      <c r="AFK82" s="539"/>
      <c r="AFL82" s="539"/>
      <c r="AFM82" s="539"/>
      <c r="AFN82" s="539"/>
      <c r="AFO82" s="539"/>
      <c r="AFP82" s="539"/>
      <c r="AFQ82" s="539"/>
      <c r="AFR82" s="539"/>
      <c r="AFS82" s="539"/>
      <c r="AFT82" s="539"/>
      <c r="AFU82" s="539"/>
      <c r="AFV82" s="539"/>
      <c r="AFW82" s="539"/>
      <c r="AFX82" s="539"/>
      <c r="AFY82" s="539"/>
      <c r="AFZ82" s="539"/>
      <c r="AGA82" s="539"/>
      <c r="AGB82" s="539"/>
      <c r="AGC82" s="539"/>
      <c r="AGD82" s="539"/>
      <c r="AGE82" s="539"/>
      <c r="AGF82" s="539"/>
      <c r="AGG82" s="539"/>
      <c r="AGH82" s="539"/>
      <c r="AGI82" s="539"/>
      <c r="AGJ82" s="539"/>
      <c r="AGK82" s="539"/>
      <c r="AGL82" s="539"/>
      <c r="AGM82" s="539"/>
      <c r="AGN82" s="539"/>
      <c r="AGO82" s="539"/>
      <c r="AGP82" s="539"/>
      <c r="AGQ82" s="539"/>
      <c r="AGR82" s="539"/>
      <c r="AGS82" s="539"/>
      <c r="AGT82" s="539"/>
      <c r="AGU82" s="539"/>
      <c r="AGV82" s="539"/>
      <c r="AGW82" s="539"/>
      <c r="AGX82" s="539"/>
      <c r="AGY82" s="539"/>
      <c r="AGZ82" s="539"/>
      <c r="AHA82" s="539"/>
      <c r="AHB82" s="539"/>
      <c r="AHC82" s="539"/>
      <c r="AHD82" s="539"/>
      <c r="AHE82" s="539"/>
      <c r="AHF82" s="539"/>
      <c r="AHG82" s="539"/>
      <c r="AHH82" s="539"/>
      <c r="AHI82" s="539"/>
      <c r="AHJ82" s="539"/>
      <c r="AHK82" s="539"/>
      <c r="AHL82" s="539"/>
      <c r="AHM82" s="539"/>
      <c r="AHN82" s="539"/>
      <c r="AHO82" s="539"/>
      <c r="AHP82" s="539"/>
      <c r="AHQ82" s="539"/>
      <c r="AHR82" s="539"/>
      <c r="AHS82" s="539"/>
      <c r="AHT82" s="539"/>
      <c r="AHU82" s="539"/>
      <c r="AHV82" s="539"/>
      <c r="AHW82" s="539"/>
      <c r="AHX82" s="539"/>
      <c r="AHY82" s="539"/>
      <c r="AHZ82" s="539"/>
      <c r="AIA82" s="539"/>
      <c r="AIB82" s="539"/>
      <c r="AIC82" s="539"/>
      <c r="AID82" s="539"/>
      <c r="AIE82" s="539"/>
      <c r="AIF82" s="539"/>
      <c r="AIG82" s="539"/>
      <c r="AIH82" s="539"/>
      <c r="AII82" s="539"/>
      <c r="AIJ82" s="539"/>
      <c r="AIK82" s="539"/>
      <c r="AIL82" s="539"/>
      <c r="AIM82" s="539"/>
      <c r="AIN82" s="539"/>
      <c r="AIO82" s="539"/>
      <c r="AIP82" s="539"/>
      <c r="AIQ82" s="539"/>
      <c r="AIR82" s="539"/>
      <c r="AIS82" s="539"/>
      <c r="AIT82" s="539"/>
      <c r="AIU82" s="539"/>
      <c r="AIV82" s="539"/>
      <c r="AIW82" s="539"/>
      <c r="AIX82" s="539"/>
      <c r="AIY82" s="539"/>
      <c r="AIZ82" s="539"/>
      <c r="AJA82" s="539"/>
      <c r="AJB82" s="539"/>
      <c r="AJC82" s="539"/>
      <c r="AJD82" s="539"/>
      <c r="AJE82" s="539"/>
      <c r="AJF82" s="539"/>
      <c r="AJG82" s="539"/>
      <c r="AJH82" s="539"/>
      <c r="AJI82" s="539"/>
      <c r="AJJ82" s="539"/>
      <c r="AJK82" s="539"/>
      <c r="AJL82" s="539"/>
      <c r="AJM82" s="539"/>
      <c r="AJN82" s="539"/>
      <c r="AJO82" s="539"/>
      <c r="AJP82" s="539"/>
      <c r="AJQ82" s="539"/>
      <c r="AJR82" s="539"/>
      <c r="AJS82" s="539"/>
      <c r="AJT82" s="539"/>
      <c r="AJU82" s="539"/>
      <c r="AJV82" s="539"/>
      <c r="AJW82" s="539"/>
      <c r="AJX82" s="539"/>
      <c r="AJY82" s="539"/>
      <c r="AJZ82" s="539"/>
      <c r="AKA82" s="539"/>
      <c r="AKB82" s="539"/>
      <c r="AKC82" s="539"/>
      <c r="AKD82" s="539"/>
      <c r="AKE82" s="539"/>
      <c r="AKF82" s="539"/>
      <c r="AKG82" s="539"/>
      <c r="AKH82" s="539"/>
      <c r="AKI82" s="539"/>
      <c r="AKJ82" s="539"/>
      <c r="AKK82" s="539"/>
      <c r="AKL82" s="539"/>
      <c r="AKM82" s="539"/>
      <c r="AKN82" s="539"/>
      <c r="AKO82" s="539"/>
      <c r="AKP82" s="539"/>
      <c r="AKQ82" s="539"/>
      <c r="AKR82" s="539"/>
      <c r="AKS82" s="539"/>
      <c r="AKT82" s="539"/>
      <c r="AKU82" s="539"/>
      <c r="AKV82" s="539"/>
      <c r="AKW82" s="539"/>
      <c r="AKX82" s="539"/>
      <c r="AKY82" s="539"/>
      <c r="AKZ82" s="539"/>
      <c r="ALA82" s="539"/>
      <c r="ALB82" s="539"/>
      <c r="ALC82" s="539"/>
      <c r="ALD82" s="539"/>
      <c r="ALE82" s="539"/>
      <c r="ALF82" s="539"/>
      <c r="ALG82" s="539"/>
      <c r="ALH82" s="539"/>
      <c r="ALI82" s="539"/>
      <c r="ALJ82" s="539"/>
      <c r="ALK82" s="539"/>
      <c r="ALL82" s="539"/>
      <c r="ALM82" s="539"/>
      <c r="ALN82" s="539"/>
      <c r="ALO82" s="539"/>
      <c r="ALP82" s="539"/>
      <c r="ALQ82" s="539"/>
      <c r="ALR82" s="539"/>
      <c r="ALS82" s="539"/>
      <c r="ALT82" s="539"/>
      <c r="ALU82" s="539"/>
      <c r="ALV82" s="539"/>
      <c r="ALW82" s="539"/>
      <c r="ALX82" s="539"/>
      <c r="ALY82" s="539"/>
      <c r="ALZ82" s="539"/>
      <c r="AMA82" s="539"/>
      <c r="AMB82" s="539"/>
      <c r="AMC82" s="539"/>
      <c r="AMD82" s="539"/>
      <c r="AME82" s="539"/>
      <c r="AMF82" s="539"/>
      <c r="AMG82" s="539"/>
      <c r="AMH82" s="539"/>
      <c r="AMI82" s="539"/>
      <c r="AMJ82" s="539"/>
      <c r="AMK82" s="539"/>
      <c r="AML82" s="539"/>
      <c r="AMM82" s="539"/>
      <c r="AMN82" s="539"/>
      <c r="AMO82" s="539"/>
      <c r="AMP82" s="539"/>
      <c r="AMQ82" s="539"/>
      <c r="AMR82" s="539"/>
      <c r="AMS82" s="539"/>
      <c r="AMT82" s="539"/>
      <c r="AMU82" s="539"/>
      <c r="AMV82" s="539"/>
      <c r="AMW82" s="539"/>
      <c r="AMX82" s="539"/>
      <c r="AMY82" s="539"/>
      <c r="AMZ82" s="539"/>
      <c r="ANA82" s="539"/>
      <c r="ANB82" s="539"/>
      <c r="ANC82" s="539"/>
      <c r="AND82" s="539"/>
      <c r="ANE82" s="539"/>
      <c r="ANF82" s="539"/>
      <c r="ANG82" s="539"/>
      <c r="ANH82" s="539"/>
      <c r="ANI82" s="539"/>
      <c r="ANJ82" s="539"/>
      <c r="ANK82" s="539"/>
      <c r="ANL82" s="539"/>
      <c r="ANM82" s="539"/>
      <c r="ANN82" s="539"/>
      <c r="ANO82" s="539"/>
      <c r="ANP82" s="539"/>
      <c r="ANQ82" s="539"/>
      <c r="ANR82" s="539"/>
      <c r="ANS82" s="539"/>
      <c r="ANT82" s="539"/>
      <c r="ANU82" s="539"/>
      <c r="ANV82" s="539"/>
      <c r="ANW82" s="539"/>
      <c r="ANX82" s="539"/>
      <c r="ANY82" s="539"/>
      <c r="ANZ82" s="539"/>
      <c r="AOA82" s="539"/>
      <c r="AOB82" s="539"/>
      <c r="AOC82" s="539"/>
      <c r="AOD82" s="539"/>
      <c r="AOE82" s="539"/>
      <c r="AOF82" s="539"/>
      <c r="AOG82" s="539"/>
      <c r="AOH82" s="539"/>
      <c r="AOI82" s="539"/>
      <c r="AOJ82" s="539"/>
      <c r="AOK82" s="539"/>
      <c r="AOL82" s="539"/>
      <c r="AOM82" s="539"/>
      <c r="AON82" s="539"/>
      <c r="AOO82" s="539"/>
      <c r="AOP82" s="539"/>
      <c r="AOQ82" s="539"/>
      <c r="AOR82" s="539"/>
      <c r="AOS82" s="539"/>
      <c r="AOT82" s="539"/>
      <c r="AOU82" s="539"/>
      <c r="AOV82" s="539"/>
      <c r="AOW82" s="539"/>
      <c r="AOX82" s="539"/>
      <c r="AOY82" s="539"/>
      <c r="AOZ82" s="539"/>
      <c r="APA82" s="539"/>
      <c r="APB82" s="539"/>
      <c r="APC82" s="539"/>
      <c r="APD82" s="539"/>
      <c r="APE82" s="539"/>
      <c r="APF82" s="539"/>
      <c r="APG82" s="539"/>
      <c r="APH82" s="539"/>
      <c r="API82" s="539"/>
      <c r="APJ82" s="539"/>
      <c r="APK82" s="539"/>
      <c r="APL82" s="539"/>
      <c r="APM82" s="539"/>
      <c r="APN82" s="539"/>
      <c r="APO82" s="539"/>
      <c r="APP82" s="539"/>
      <c r="APQ82" s="539"/>
      <c r="APR82" s="539"/>
      <c r="APS82" s="539"/>
      <c r="APT82" s="539"/>
      <c r="APU82" s="539"/>
      <c r="APV82" s="539"/>
      <c r="APW82" s="539"/>
      <c r="APX82" s="539"/>
      <c r="APY82" s="539"/>
      <c r="APZ82" s="539"/>
      <c r="AQA82" s="539"/>
      <c r="AQB82" s="539"/>
      <c r="AQC82" s="539"/>
      <c r="AQD82" s="539"/>
      <c r="AQE82" s="539"/>
      <c r="AQF82" s="539"/>
      <c r="AQG82" s="539"/>
      <c r="AQH82" s="539"/>
      <c r="AQI82" s="539"/>
      <c r="AQJ82" s="539"/>
      <c r="AQK82" s="539"/>
      <c r="AQL82" s="539"/>
      <c r="AQM82" s="539"/>
      <c r="AQN82" s="539"/>
      <c r="AQO82" s="539"/>
      <c r="AQP82" s="539"/>
      <c r="AQQ82" s="539"/>
      <c r="AQR82" s="539"/>
      <c r="AQS82" s="539"/>
      <c r="AQT82" s="539"/>
      <c r="AQU82" s="539"/>
      <c r="AQV82" s="539"/>
      <c r="AQW82" s="539"/>
      <c r="AQX82" s="539"/>
      <c r="AQY82" s="539"/>
      <c r="AQZ82" s="539"/>
      <c r="ARA82" s="539"/>
      <c r="ARB82" s="539"/>
      <c r="ARC82" s="539"/>
      <c r="ARD82" s="539"/>
      <c r="ARE82" s="539"/>
      <c r="ARF82" s="539"/>
      <c r="ARG82" s="539"/>
      <c r="ARH82" s="539"/>
      <c r="ARI82" s="539"/>
      <c r="ARJ82" s="539"/>
      <c r="ARK82" s="539"/>
      <c r="ARL82" s="539"/>
      <c r="ARM82" s="539"/>
      <c r="ARN82" s="539"/>
      <c r="ARO82" s="539"/>
      <c r="ARP82" s="539"/>
      <c r="ARQ82" s="539"/>
      <c r="ARR82" s="539"/>
      <c r="ARS82" s="539"/>
      <c r="ART82" s="539"/>
      <c r="ARU82" s="539"/>
      <c r="ARV82" s="539"/>
      <c r="ARW82" s="539"/>
      <c r="ARX82" s="539"/>
      <c r="ARY82" s="539"/>
      <c r="ARZ82" s="539"/>
      <c r="ASA82" s="539"/>
      <c r="ASB82" s="539"/>
      <c r="ASC82" s="539"/>
      <c r="ASD82" s="539"/>
      <c r="ASE82" s="539"/>
      <c r="ASF82" s="539"/>
      <c r="ASG82" s="539"/>
      <c r="ASH82" s="539"/>
      <c r="ASI82" s="539"/>
      <c r="ASJ82" s="539"/>
      <c r="ASK82" s="539"/>
      <c r="ASL82" s="539"/>
      <c r="ASM82" s="539"/>
      <c r="ASN82" s="539"/>
      <c r="ASO82" s="539"/>
      <c r="ASP82" s="539"/>
      <c r="ASQ82" s="539"/>
      <c r="ASR82" s="539"/>
      <c r="ASS82" s="539"/>
      <c r="AST82" s="539"/>
      <c r="ASU82" s="539"/>
      <c r="ASV82" s="539"/>
      <c r="ASW82" s="539"/>
      <c r="ASX82" s="539"/>
      <c r="ASY82" s="539"/>
      <c r="ASZ82" s="539"/>
      <c r="ATA82" s="539"/>
      <c r="ATB82" s="539"/>
      <c r="ATC82" s="539"/>
      <c r="ATD82" s="539"/>
      <c r="ATE82" s="539"/>
      <c r="ATF82" s="539"/>
      <c r="ATG82" s="539"/>
      <c r="ATH82" s="539"/>
      <c r="ATI82" s="539"/>
      <c r="ATJ82" s="539"/>
      <c r="ATK82" s="539"/>
      <c r="ATL82" s="539"/>
      <c r="ATM82" s="539"/>
      <c r="ATN82" s="539"/>
      <c r="ATO82" s="539"/>
      <c r="ATP82" s="539"/>
      <c r="ATQ82" s="539"/>
      <c r="ATR82" s="539"/>
      <c r="ATS82" s="539"/>
      <c r="ATT82" s="539"/>
      <c r="ATU82" s="539"/>
      <c r="ATV82" s="539"/>
      <c r="ATW82" s="539"/>
      <c r="ATX82" s="539"/>
      <c r="ATY82" s="539"/>
      <c r="ATZ82" s="539"/>
      <c r="AUA82" s="539"/>
      <c r="AUB82" s="539"/>
      <c r="AUC82" s="539"/>
      <c r="AUD82" s="539"/>
      <c r="AUE82" s="539"/>
      <c r="AUF82" s="539"/>
      <c r="AUG82" s="539"/>
      <c r="AUH82" s="539"/>
      <c r="AUI82" s="539"/>
      <c r="AUJ82" s="539"/>
      <c r="AUK82" s="539"/>
      <c r="AUL82" s="539"/>
      <c r="AUM82" s="539"/>
      <c r="AUN82" s="539"/>
      <c r="AUO82" s="539"/>
      <c r="AUP82" s="539"/>
      <c r="AUQ82" s="539"/>
      <c r="AUR82" s="539"/>
      <c r="AUS82" s="539"/>
      <c r="AUT82" s="539"/>
      <c r="AUU82" s="539"/>
      <c r="AUV82" s="539"/>
      <c r="AUW82" s="539"/>
      <c r="AUX82" s="539"/>
      <c r="AUY82" s="539"/>
      <c r="AUZ82" s="539"/>
      <c r="AVA82" s="539"/>
      <c r="AVB82" s="539"/>
      <c r="AVC82" s="539"/>
      <c r="AVD82" s="539"/>
      <c r="AVE82" s="539"/>
      <c r="AVF82" s="539"/>
      <c r="AVG82" s="539"/>
      <c r="AVH82" s="539"/>
      <c r="AVI82" s="539"/>
      <c r="AVJ82" s="539"/>
      <c r="AVK82" s="539"/>
      <c r="AVL82" s="539"/>
      <c r="AVM82" s="539"/>
      <c r="AVN82" s="539"/>
      <c r="AVO82" s="539"/>
      <c r="AVP82" s="539"/>
      <c r="AVQ82" s="539"/>
      <c r="AVR82" s="539"/>
      <c r="AVS82" s="539"/>
      <c r="AVT82" s="539"/>
      <c r="AVU82" s="539"/>
      <c r="AVV82" s="539"/>
      <c r="AVW82" s="539"/>
      <c r="AVX82" s="539"/>
      <c r="AVY82" s="539"/>
      <c r="AVZ82" s="539"/>
      <c r="AWA82" s="539"/>
      <c r="AWB82" s="539"/>
      <c r="AWC82" s="539"/>
      <c r="AWD82" s="539"/>
      <c r="AWE82" s="539"/>
      <c r="AWF82" s="539"/>
      <c r="AWG82" s="539"/>
      <c r="AWH82" s="539"/>
      <c r="AWI82" s="539"/>
      <c r="AWJ82" s="539"/>
      <c r="AWK82" s="539"/>
      <c r="AWL82" s="539"/>
      <c r="AWM82" s="539"/>
      <c r="AWN82" s="539"/>
      <c r="AWO82" s="539"/>
      <c r="AWP82" s="539"/>
      <c r="AWQ82" s="539"/>
      <c r="AWR82" s="539"/>
      <c r="AWS82" s="539"/>
      <c r="AWT82" s="539"/>
      <c r="AWU82" s="539"/>
      <c r="AWV82" s="539"/>
      <c r="AWW82" s="539"/>
      <c r="AWX82" s="539"/>
      <c r="AWY82" s="539"/>
      <c r="AWZ82" s="539"/>
      <c r="AXA82" s="539"/>
      <c r="AXB82" s="539"/>
      <c r="AXC82" s="539"/>
      <c r="AXD82" s="539"/>
      <c r="AXE82" s="539"/>
      <c r="AXF82" s="539"/>
      <c r="AXG82" s="539"/>
      <c r="AXH82" s="539"/>
      <c r="AXI82" s="539"/>
      <c r="AXJ82" s="539"/>
      <c r="AXK82" s="539"/>
      <c r="AXL82" s="539"/>
      <c r="AXM82" s="539"/>
      <c r="AXN82" s="539"/>
      <c r="AXO82" s="539"/>
      <c r="AXP82" s="539"/>
      <c r="AXQ82" s="539"/>
      <c r="AXR82" s="539"/>
      <c r="AXS82" s="539"/>
      <c r="AXT82" s="539"/>
      <c r="AXU82" s="539"/>
      <c r="AXV82" s="539"/>
      <c r="AXW82" s="539"/>
      <c r="AXX82" s="539"/>
      <c r="AXY82" s="539"/>
      <c r="AXZ82" s="539"/>
      <c r="AYA82" s="539"/>
      <c r="AYB82" s="539"/>
      <c r="AYC82" s="539"/>
      <c r="AYD82" s="539"/>
      <c r="AYE82" s="539"/>
      <c r="AYF82" s="539"/>
      <c r="AYG82" s="539"/>
      <c r="AYH82" s="539"/>
      <c r="AYI82" s="539"/>
      <c r="AYJ82" s="539"/>
      <c r="AYK82" s="539"/>
      <c r="AYL82" s="539"/>
      <c r="AYM82" s="539"/>
      <c r="AYN82" s="539"/>
      <c r="AYO82" s="539"/>
      <c r="AYP82" s="539"/>
      <c r="AYQ82" s="539"/>
      <c r="AYR82" s="539"/>
      <c r="AYS82" s="539"/>
      <c r="AYT82" s="539"/>
      <c r="AYU82" s="539"/>
      <c r="AYV82" s="539"/>
      <c r="AYW82" s="539"/>
      <c r="AYX82" s="539"/>
      <c r="AYY82" s="539"/>
      <c r="AYZ82" s="539"/>
      <c r="AZA82" s="539"/>
      <c r="AZB82" s="539"/>
      <c r="AZC82" s="539"/>
      <c r="AZD82" s="539"/>
      <c r="AZE82" s="539"/>
      <c r="AZF82" s="539"/>
      <c r="AZG82" s="539"/>
      <c r="AZH82" s="539"/>
      <c r="AZI82" s="539"/>
      <c r="AZJ82" s="539"/>
      <c r="AZK82" s="539"/>
      <c r="AZL82" s="539"/>
      <c r="AZM82" s="539"/>
      <c r="AZN82" s="539"/>
      <c r="AZO82" s="539"/>
      <c r="AZP82" s="539"/>
      <c r="AZQ82" s="539"/>
      <c r="AZR82" s="539"/>
      <c r="AZS82" s="539"/>
      <c r="AZT82" s="539"/>
      <c r="AZU82" s="539"/>
      <c r="AZV82" s="539"/>
      <c r="AZW82" s="539"/>
      <c r="AZX82" s="539"/>
      <c r="AZY82" s="539"/>
      <c r="AZZ82" s="539"/>
      <c r="BAA82" s="539"/>
      <c r="BAB82" s="539"/>
      <c r="BAC82" s="539"/>
      <c r="BAD82" s="539"/>
      <c r="BAE82" s="539"/>
      <c r="BAF82" s="539"/>
      <c r="BAG82" s="539"/>
      <c r="BAH82" s="539"/>
      <c r="BAI82" s="539"/>
      <c r="BAJ82" s="539"/>
      <c r="BAK82" s="539"/>
      <c r="BAL82" s="539"/>
      <c r="BAM82" s="539"/>
      <c r="BAN82" s="539"/>
      <c r="BAO82" s="539"/>
      <c r="BAP82" s="539"/>
      <c r="BAQ82" s="539"/>
      <c r="BAR82" s="539"/>
      <c r="BAS82" s="539"/>
      <c r="BAT82" s="539"/>
      <c r="BAU82" s="539"/>
      <c r="BAV82" s="539"/>
      <c r="BAW82" s="539"/>
      <c r="BAX82" s="539"/>
      <c r="BAY82" s="539"/>
      <c r="BAZ82" s="539"/>
      <c r="BBA82" s="539"/>
      <c r="BBB82" s="539"/>
      <c r="BBC82" s="539"/>
      <c r="BBD82" s="539"/>
      <c r="BBE82" s="539"/>
      <c r="BBF82" s="539"/>
      <c r="BBG82" s="539"/>
      <c r="BBH82" s="539"/>
      <c r="BBI82" s="539"/>
      <c r="BBJ82" s="539"/>
      <c r="BBK82" s="539"/>
      <c r="BBL82" s="539"/>
      <c r="BBM82" s="539"/>
      <c r="BBN82" s="539"/>
      <c r="BBO82" s="539"/>
      <c r="BBP82" s="539"/>
      <c r="BBQ82" s="539"/>
      <c r="BBR82" s="539"/>
      <c r="BBS82" s="539"/>
      <c r="BBT82" s="539"/>
      <c r="BBU82" s="539"/>
      <c r="BBV82" s="539"/>
      <c r="BBW82" s="539"/>
      <c r="BBX82" s="539"/>
      <c r="BBY82" s="539"/>
      <c r="BBZ82" s="539"/>
      <c r="BCA82" s="539"/>
      <c r="BCB82" s="539"/>
      <c r="BCC82" s="539"/>
      <c r="BCD82" s="539"/>
      <c r="BCE82" s="539"/>
      <c r="BCF82" s="539"/>
      <c r="BCG82" s="539"/>
      <c r="BCH82" s="539"/>
      <c r="BCI82" s="539"/>
      <c r="BCJ82" s="539"/>
      <c r="BCK82" s="539"/>
      <c r="BCL82" s="539"/>
      <c r="BCM82" s="539"/>
      <c r="BCN82" s="539"/>
      <c r="BCO82" s="539"/>
      <c r="BCP82" s="539"/>
      <c r="BCQ82" s="539"/>
      <c r="BCR82" s="539"/>
      <c r="BCS82" s="539"/>
      <c r="BCT82" s="539"/>
      <c r="BCU82" s="539"/>
      <c r="BCV82" s="539"/>
      <c r="BCW82" s="539"/>
      <c r="BCX82" s="539"/>
      <c r="BCY82" s="539"/>
      <c r="BCZ82" s="539"/>
      <c r="BDA82" s="539"/>
      <c r="BDB82" s="539"/>
      <c r="BDC82" s="539"/>
      <c r="BDD82" s="539"/>
      <c r="BDE82" s="539"/>
      <c r="BDF82" s="539"/>
      <c r="BDG82" s="539"/>
      <c r="BDH82" s="539"/>
      <c r="BDI82" s="539"/>
      <c r="BDJ82" s="539"/>
      <c r="BDK82" s="539"/>
      <c r="BDL82" s="539"/>
      <c r="BDM82" s="539"/>
      <c r="BDN82" s="539"/>
      <c r="BDO82" s="539"/>
      <c r="BDP82" s="539"/>
      <c r="BDQ82" s="539"/>
      <c r="BDR82" s="539"/>
      <c r="BDS82" s="539"/>
      <c r="BDT82" s="539"/>
      <c r="BDU82" s="539"/>
      <c r="BDV82" s="539"/>
      <c r="BDW82" s="539"/>
      <c r="BDX82" s="539"/>
      <c r="BDY82" s="539"/>
      <c r="BDZ82" s="539"/>
      <c r="BEA82" s="539"/>
      <c r="BEB82" s="539"/>
      <c r="BEC82" s="539"/>
      <c r="BED82" s="539"/>
      <c r="BEE82" s="539"/>
      <c r="BEF82" s="539"/>
      <c r="BEG82" s="539"/>
      <c r="BEH82" s="539"/>
      <c r="BEI82" s="539"/>
      <c r="BEJ82" s="539"/>
      <c r="BEK82" s="539"/>
      <c r="BEL82" s="539"/>
      <c r="BEM82" s="539"/>
      <c r="BEN82" s="539"/>
      <c r="BEO82" s="539"/>
      <c r="BEP82" s="539"/>
      <c r="BEQ82" s="539"/>
      <c r="BER82" s="539"/>
      <c r="BES82" s="539"/>
      <c r="BET82" s="539"/>
      <c r="BEU82" s="539"/>
      <c r="BEV82" s="539"/>
      <c r="BEW82" s="539"/>
      <c r="BEX82" s="539"/>
      <c r="BEY82" s="539"/>
      <c r="BEZ82" s="539"/>
      <c r="BFA82" s="539"/>
      <c r="BFB82" s="539"/>
      <c r="BFC82" s="539"/>
      <c r="BFD82" s="539"/>
      <c r="BFE82" s="539"/>
      <c r="BFF82" s="539"/>
      <c r="BFG82" s="539"/>
      <c r="BFH82" s="539"/>
      <c r="BFI82" s="539"/>
      <c r="BFJ82" s="539"/>
      <c r="BFK82" s="539"/>
      <c r="BFL82" s="539"/>
      <c r="BFM82" s="539"/>
      <c r="BFN82" s="539"/>
      <c r="BFO82" s="539"/>
      <c r="BFP82" s="539"/>
      <c r="BFQ82" s="539"/>
      <c r="BFR82" s="539"/>
      <c r="BFS82" s="539"/>
      <c r="BFT82" s="539"/>
      <c r="BFU82" s="539"/>
      <c r="BFV82" s="539"/>
      <c r="BFW82" s="539"/>
      <c r="BFX82" s="539"/>
      <c r="BFY82" s="539"/>
      <c r="BFZ82" s="539"/>
      <c r="BGA82" s="539"/>
      <c r="BGB82" s="539"/>
      <c r="BGC82" s="539"/>
      <c r="BGD82" s="539"/>
      <c r="BGE82" s="539"/>
      <c r="BGF82" s="539"/>
      <c r="BGG82" s="539"/>
      <c r="BGH82" s="539"/>
      <c r="BGI82" s="539"/>
      <c r="BGJ82" s="539"/>
      <c r="BGK82" s="539"/>
      <c r="BGL82" s="539"/>
      <c r="BGM82" s="539"/>
      <c r="BGN82" s="539"/>
      <c r="BGO82" s="539"/>
      <c r="BGP82" s="539"/>
      <c r="BGQ82" s="539"/>
      <c r="BGR82" s="539"/>
      <c r="BGS82" s="539"/>
      <c r="BGT82" s="539"/>
      <c r="BGU82" s="539"/>
      <c r="BGV82" s="539"/>
      <c r="BGW82" s="539"/>
      <c r="BGX82" s="539"/>
      <c r="BGY82" s="539"/>
      <c r="BGZ82" s="539"/>
      <c r="BHA82" s="539"/>
      <c r="BHB82" s="539"/>
      <c r="BHC82" s="539"/>
      <c r="BHD82" s="539"/>
      <c r="BHE82" s="539"/>
      <c r="BHF82" s="539"/>
      <c r="BHG82" s="539"/>
      <c r="BHH82" s="539"/>
      <c r="BHI82" s="539"/>
      <c r="BHJ82" s="539"/>
      <c r="BHK82" s="539"/>
      <c r="BHL82" s="539"/>
      <c r="BHM82" s="539"/>
      <c r="BHN82" s="539"/>
      <c r="BHO82" s="539"/>
      <c r="BHP82" s="539"/>
      <c r="BHQ82" s="539"/>
      <c r="BHR82" s="539"/>
      <c r="BHS82" s="539"/>
      <c r="BHT82" s="539"/>
      <c r="BHU82" s="539"/>
      <c r="BHV82" s="539"/>
      <c r="BHW82" s="539"/>
      <c r="BHX82" s="539"/>
      <c r="BHY82" s="539"/>
      <c r="BHZ82" s="539"/>
      <c r="BIA82" s="539"/>
      <c r="BIB82" s="539"/>
      <c r="BIC82" s="539"/>
      <c r="BID82" s="539"/>
      <c r="BIE82" s="539"/>
      <c r="BIF82" s="539"/>
      <c r="BIG82" s="539"/>
      <c r="BIH82" s="539"/>
      <c r="BII82" s="539"/>
      <c r="BIJ82" s="539"/>
      <c r="BIK82" s="539"/>
      <c r="BIL82" s="539"/>
      <c r="BIM82" s="539"/>
      <c r="BIN82" s="539"/>
      <c r="BIO82" s="539"/>
      <c r="BIP82" s="539"/>
      <c r="BIQ82" s="539"/>
      <c r="BIR82" s="539"/>
      <c r="BIS82" s="539"/>
      <c r="BIT82" s="539"/>
      <c r="BIU82" s="539"/>
      <c r="BIV82" s="539"/>
      <c r="BIW82" s="539"/>
      <c r="BIX82" s="539"/>
      <c r="BIY82" s="539"/>
      <c r="BIZ82" s="539"/>
      <c r="BJA82" s="539"/>
      <c r="BJB82" s="539"/>
      <c r="BJC82" s="539"/>
      <c r="BJD82" s="539"/>
      <c r="BJE82" s="539"/>
      <c r="BJF82" s="539"/>
      <c r="BJG82" s="539"/>
      <c r="BJH82" s="539"/>
      <c r="BJI82" s="539"/>
      <c r="BJJ82" s="539"/>
      <c r="BJK82" s="539"/>
      <c r="BJL82" s="539"/>
      <c r="BJM82" s="539"/>
      <c r="BJN82" s="539"/>
      <c r="BJO82" s="539"/>
      <c r="BJP82" s="539"/>
      <c r="BJQ82" s="539"/>
      <c r="BJR82" s="539"/>
      <c r="BJS82" s="539"/>
      <c r="BJT82" s="539"/>
      <c r="BJU82" s="539"/>
      <c r="BJV82" s="539"/>
      <c r="BJW82" s="539"/>
      <c r="BJX82" s="539"/>
      <c r="BJY82" s="539"/>
      <c r="BJZ82" s="539"/>
      <c r="BKA82" s="539"/>
      <c r="BKB82" s="539"/>
      <c r="BKC82" s="539"/>
      <c r="BKD82" s="539"/>
      <c r="BKE82" s="539"/>
      <c r="BKF82" s="539"/>
      <c r="BKG82" s="539"/>
      <c r="BKH82" s="539"/>
      <c r="BKI82" s="539"/>
      <c r="BKJ82" s="539"/>
      <c r="BKK82" s="539"/>
      <c r="BKL82" s="539"/>
      <c r="BKM82" s="539"/>
      <c r="BKN82" s="539"/>
      <c r="BKO82" s="539"/>
      <c r="BKP82" s="539"/>
      <c r="BKQ82" s="539"/>
      <c r="BKR82" s="539"/>
      <c r="BKS82" s="539"/>
      <c r="BKT82" s="539"/>
      <c r="BKU82" s="539"/>
      <c r="BKV82" s="539"/>
      <c r="BKW82" s="539"/>
      <c r="BKX82" s="539"/>
      <c r="BKY82" s="539"/>
      <c r="BKZ82" s="539"/>
      <c r="BLA82" s="539"/>
      <c r="BLB82" s="539"/>
      <c r="BLC82" s="539"/>
      <c r="BLD82" s="539"/>
      <c r="BLE82" s="539"/>
      <c r="BLF82" s="539"/>
      <c r="BLG82" s="539"/>
      <c r="BLH82" s="539"/>
      <c r="BLI82" s="539"/>
      <c r="BLJ82" s="539"/>
      <c r="BLK82" s="539"/>
      <c r="BLL82" s="539"/>
      <c r="BLM82" s="539"/>
      <c r="BLN82" s="539"/>
      <c r="BLO82" s="539"/>
      <c r="BLP82" s="539"/>
      <c r="BLQ82" s="539"/>
      <c r="BLR82" s="539"/>
      <c r="BLS82" s="539"/>
      <c r="BLT82" s="539"/>
      <c r="BLU82" s="539"/>
      <c r="BLV82" s="539"/>
      <c r="BLW82" s="539"/>
      <c r="BLX82" s="539"/>
      <c r="BLY82" s="539"/>
      <c r="BLZ82" s="539"/>
      <c r="BMA82" s="539"/>
      <c r="BMB82" s="539"/>
      <c r="BMC82" s="539"/>
      <c r="BMD82" s="539"/>
      <c r="BME82" s="539"/>
      <c r="BMF82" s="539"/>
      <c r="BMG82" s="539"/>
      <c r="BMH82" s="539"/>
      <c r="BMI82" s="539"/>
      <c r="BMJ82" s="539"/>
      <c r="BMK82" s="539"/>
      <c r="BML82" s="539"/>
      <c r="BMM82" s="539"/>
      <c r="BMN82" s="539"/>
      <c r="BMO82" s="539"/>
      <c r="BMP82" s="539"/>
      <c r="BMQ82" s="539"/>
      <c r="BMR82" s="539"/>
      <c r="BMS82" s="539"/>
      <c r="BMT82" s="539"/>
      <c r="BMU82" s="539"/>
      <c r="BMV82" s="539"/>
      <c r="BMW82" s="539"/>
      <c r="BMX82" s="539"/>
      <c r="BMY82" s="539"/>
      <c r="BMZ82" s="539"/>
      <c r="BNA82" s="539"/>
      <c r="BNB82" s="539"/>
      <c r="BNC82" s="539"/>
      <c r="BND82" s="539"/>
      <c r="BNE82" s="539"/>
      <c r="BNF82" s="539"/>
      <c r="BNG82" s="539"/>
      <c r="BNH82" s="539"/>
      <c r="BNI82" s="539"/>
      <c r="BNJ82" s="539"/>
      <c r="BNK82" s="539"/>
      <c r="BNL82" s="539"/>
      <c r="BNM82" s="539"/>
      <c r="BNN82" s="539"/>
      <c r="BNO82" s="539"/>
      <c r="BNP82" s="539"/>
      <c r="BNQ82" s="539"/>
      <c r="BNR82" s="539"/>
      <c r="BNS82" s="539"/>
      <c r="BNT82" s="539"/>
      <c r="BNU82" s="539"/>
      <c r="BNV82" s="539"/>
      <c r="BNW82" s="539"/>
      <c r="BNX82" s="539"/>
      <c r="BNY82" s="539"/>
      <c r="BNZ82" s="539"/>
      <c r="BOA82" s="539"/>
      <c r="BOB82" s="539"/>
      <c r="BOC82" s="539"/>
      <c r="BOD82" s="539"/>
      <c r="BOE82" s="539"/>
      <c r="BOF82" s="539"/>
      <c r="BOG82" s="539"/>
      <c r="BOH82" s="539"/>
      <c r="BOI82" s="539"/>
      <c r="BOJ82" s="539"/>
      <c r="BOK82" s="539"/>
      <c r="BOL82" s="539"/>
      <c r="BOM82" s="539"/>
      <c r="BON82" s="539"/>
      <c r="BOO82" s="539"/>
      <c r="BOP82" s="539"/>
      <c r="BOQ82" s="539"/>
      <c r="BOR82" s="539"/>
      <c r="BOS82" s="539"/>
      <c r="BOT82" s="539"/>
      <c r="BOU82" s="539"/>
      <c r="BOV82" s="539"/>
      <c r="BOW82" s="539"/>
      <c r="BOX82" s="539"/>
      <c r="BOY82" s="539"/>
      <c r="BOZ82" s="539"/>
      <c r="BPA82" s="539"/>
      <c r="BPB82" s="539"/>
      <c r="BPC82" s="539"/>
      <c r="BPD82" s="539"/>
      <c r="BPE82" s="539"/>
      <c r="BPF82" s="539"/>
      <c r="BPG82" s="539"/>
      <c r="BPH82" s="539"/>
      <c r="BPI82" s="539"/>
      <c r="BPJ82" s="539"/>
      <c r="BPK82" s="539"/>
      <c r="BPL82" s="539"/>
      <c r="BPM82" s="539"/>
      <c r="BPN82" s="539"/>
      <c r="BPO82" s="539"/>
      <c r="BPP82" s="539"/>
      <c r="BPQ82" s="539"/>
      <c r="BPR82" s="539"/>
      <c r="BPS82" s="539"/>
      <c r="BPT82" s="539"/>
      <c r="BPU82" s="539"/>
      <c r="BPV82" s="539"/>
      <c r="BPW82" s="539"/>
      <c r="BPX82" s="539"/>
      <c r="BPY82" s="539"/>
      <c r="BPZ82" s="539"/>
      <c r="BQA82" s="539"/>
      <c r="BQB82" s="539"/>
      <c r="BQC82" s="539"/>
      <c r="BQD82" s="539"/>
      <c r="BQE82" s="539"/>
      <c r="BQF82" s="539"/>
      <c r="BQG82" s="539"/>
      <c r="BQH82" s="539"/>
      <c r="BQI82" s="539"/>
      <c r="BQJ82" s="539"/>
      <c r="BQK82" s="539"/>
      <c r="BQL82" s="539"/>
      <c r="BQM82" s="539"/>
      <c r="BQN82" s="539"/>
      <c r="BQO82" s="539"/>
      <c r="BQP82" s="539"/>
      <c r="BQQ82" s="539"/>
      <c r="BQR82" s="539"/>
      <c r="BQS82" s="539"/>
      <c r="BQT82" s="539"/>
      <c r="BQU82" s="539"/>
      <c r="BQV82" s="539"/>
      <c r="BQW82" s="539"/>
      <c r="BQX82" s="539"/>
      <c r="BQY82" s="539"/>
      <c r="BQZ82" s="539"/>
      <c r="BRA82" s="539"/>
      <c r="BRB82" s="539"/>
      <c r="BRC82" s="539"/>
      <c r="BRD82" s="539"/>
      <c r="BRE82" s="539"/>
      <c r="BRF82" s="539"/>
      <c r="BRG82" s="539"/>
      <c r="BRH82" s="539"/>
      <c r="BRI82" s="539"/>
      <c r="BRJ82" s="539"/>
      <c r="BRK82" s="539"/>
      <c r="BRL82" s="539"/>
      <c r="BRM82" s="539"/>
      <c r="BRN82" s="539"/>
      <c r="BRO82" s="539"/>
      <c r="BRP82" s="539"/>
      <c r="BRQ82" s="539"/>
      <c r="BRR82" s="539"/>
      <c r="BRS82" s="539"/>
      <c r="BRT82" s="539"/>
      <c r="BRU82" s="539"/>
      <c r="BRV82" s="539"/>
      <c r="BRW82" s="539"/>
      <c r="BRX82" s="539"/>
      <c r="BRY82" s="539"/>
      <c r="BRZ82" s="539"/>
      <c r="BSA82" s="539"/>
      <c r="BSB82" s="539"/>
      <c r="BSC82" s="539"/>
      <c r="BSD82" s="539"/>
      <c r="BSE82" s="539"/>
      <c r="BSF82" s="539"/>
      <c r="BSG82" s="539"/>
      <c r="BSH82" s="539"/>
      <c r="BSI82" s="539"/>
      <c r="BSJ82" s="539"/>
      <c r="BSK82" s="539"/>
      <c r="BSL82" s="539"/>
      <c r="BSM82" s="539"/>
      <c r="BSN82" s="539"/>
      <c r="BSO82" s="539"/>
      <c r="BSP82" s="539"/>
      <c r="BSQ82" s="539"/>
      <c r="BSR82" s="539"/>
      <c r="BSS82" s="539"/>
      <c r="BST82" s="539"/>
      <c r="BSU82" s="539"/>
      <c r="BSV82" s="539"/>
      <c r="BSW82" s="539"/>
      <c r="BSX82" s="539"/>
      <c r="BSY82" s="539"/>
      <c r="BSZ82" s="539"/>
      <c r="BTA82" s="539"/>
      <c r="BTB82" s="539"/>
      <c r="BTC82" s="539"/>
      <c r="BTD82" s="539"/>
      <c r="BTE82" s="539"/>
      <c r="BTF82" s="539"/>
      <c r="BTG82" s="539"/>
      <c r="BTH82" s="539"/>
      <c r="BTI82" s="539"/>
      <c r="BTJ82" s="539"/>
      <c r="BTK82" s="539"/>
      <c r="BTL82" s="539"/>
      <c r="BTM82" s="539"/>
      <c r="BTN82" s="539"/>
      <c r="BTO82" s="539"/>
      <c r="BTP82" s="539"/>
      <c r="BTQ82" s="539"/>
      <c r="BTR82" s="539"/>
      <c r="BTS82" s="539"/>
      <c r="BTT82" s="539"/>
      <c r="BTU82" s="539"/>
      <c r="BTV82" s="539"/>
      <c r="BTW82" s="539"/>
      <c r="BTX82" s="539"/>
      <c r="BTY82" s="539"/>
      <c r="BTZ82" s="539"/>
      <c r="BUA82" s="539"/>
      <c r="BUB82" s="539"/>
      <c r="BUC82" s="539"/>
      <c r="BUD82" s="539"/>
      <c r="BUE82" s="539"/>
      <c r="BUF82" s="539"/>
      <c r="BUG82" s="539"/>
      <c r="BUH82" s="539"/>
      <c r="BUI82" s="539"/>
      <c r="BUJ82" s="539"/>
      <c r="BUK82" s="539"/>
      <c r="BUL82" s="539"/>
      <c r="BUM82" s="539"/>
      <c r="BUN82" s="539"/>
      <c r="BUO82" s="539"/>
      <c r="BUP82" s="539"/>
      <c r="BUQ82" s="539"/>
      <c r="BUR82" s="539"/>
      <c r="BUS82" s="539"/>
      <c r="BUT82" s="539"/>
      <c r="BUU82" s="539"/>
      <c r="BUV82" s="539"/>
      <c r="BUW82" s="539"/>
      <c r="BUX82" s="539"/>
      <c r="BUY82" s="539"/>
      <c r="BUZ82" s="539"/>
      <c r="BVA82" s="539"/>
      <c r="BVB82" s="539"/>
      <c r="BVC82" s="539"/>
      <c r="BVD82" s="539"/>
      <c r="BVE82" s="539"/>
      <c r="BVF82" s="539"/>
      <c r="BVG82" s="539"/>
      <c r="BVH82" s="539"/>
      <c r="BVI82" s="539"/>
      <c r="BVJ82" s="539"/>
      <c r="BVK82" s="539"/>
      <c r="BVL82" s="539"/>
      <c r="BVM82" s="539"/>
      <c r="BVN82" s="539"/>
      <c r="BVO82" s="539"/>
      <c r="BVP82" s="539"/>
      <c r="BVQ82" s="539"/>
      <c r="BVR82" s="539"/>
      <c r="BVS82" s="539"/>
      <c r="BVT82" s="539"/>
      <c r="BVU82" s="539"/>
      <c r="BVV82" s="539"/>
      <c r="BVW82" s="539"/>
      <c r="BVX82" s="539"/>
      <c r="BVY82" s="539"/>
      <c r="BVZ82" s="539"/>
      <c r="BWA82" s="539"/>
      <c r="BWB82" s="539"/>
      <c r="BWC82" s="539"/>
      <c r="BWD82" s="539"/>
      <c r="BWE82" s="539"/>
      <c r="BWF82" s="539"/>
      <c r="BWG82" s="539"/>
      <c r="BWH82" s="539"/>
      <c r="BWI82" s="539"/>
      <c r="BWJ82" s="539"/>
      <c r="BWK82" s="539"/>
      <c r="BWL82" s="539"/>
      <c r="BWM82" s="539"/>
      <c r="BWN82" s="539"/>
      <c r="BWO82" s="539"/>
      <c r="BWP82" s="539"/>
      <c r="BWQ82" s="539"/>
      <c r="BWR82" s="539"/>
      <c r="BWS82" s="539"/>
      <c r="BWT82" s="539"/>
      <c r="BWU82" s="539"/>
      <c r="BWV82" s="539"/>
      <c r="BWW82" s="539"/>
      <c r="BWX82" s="539"/>
      <c r="BWY82" s="539"/>
      <c r="BWZ82" s="539"/>
      <c r="BXA82" s="539"/>
      <c r="BXB82" s="539"/>
      <c r="BXC82" s="539"/>
      <c r="BXD82" s="539"/>
      <c r="BXE82" s="539"/>
      <c r="BXF82" s="539"/>
      <c r="BXG82" s="539"/>
      <c r="BXH82" s="539"/>
      <c r="BXI82" s="539"/>
      <c r="BXJ82" s="539"/>
      <c r="BXK82" s="539"/>
      <c r="BXL82" s="539"/>
      <c r="BXM82" s="539"/>
      <c r="BXN82" s="539"/>
      <c r="BXO82" s="539"/>
      <c r="BXP82" s="539"/>
      <c r="BXQ82" s="539"/>
      <c r="BXR82" s="539"/>
      <c r="BXS82" s="539"/>
      <c r="BXT82" s="539"/>
      <c r="BXU82" s="539"/>
      <c r="BXV82" s="539"/>
      <c r="BXW82" s="539"/>
      <c r="BXX82" s="539"/>
      <c r="BXY82" s="539"/>
      <c r="BXZ82" s="539"/>
      <c r="BYA82" s="539"/>
      <c r="BYB82" s="539"/>
      <c r="BYC82" s="539"/>
      <c r="BYD82" s="539"/>
      <c r="BYE82" s="539"/>
      <c r="BYF82" s="539"/>
      <c r="BYG82" s="539"/>
      <c r="BYH82" s="539"/>
      <c r="BYI82" s="539"/>
      <c r="BYJ82" s="539"/>
      <c r="BYK82" s="539"/>
      <c r="BYL82" s="539"/>
      <c r="BYM82" s="539"/>
      <c r="BYN82" s="539"/>
      <c r="BYO82" s="539"/>
      <c r="BYP82" s="539"/>
      <c r="BYQ82" s="539"/>
      <c r="BYR82" s="539"/>
      <c r="BYS82" s="539"/>
      <c r="BYT82" s="539"/>
      <c r="BYU82" s="539"/>
      <c r="BYV82" s="539"/>
      <c r="BYW82" s="539"/>
      <c r="BYX82" s="539"/>
      <c r="BYY82" s="539"/>
      <c r="BYZ82" s="539"/>
      <c r="BZA82" s="539"/>
      <c r="BZB82" s="539"/>
      <c r="BZC82" s="539"/>
      <c r="BZD82" s="539"/>
      <c r="BZE82" s="539"/>
      <c r="BZF82" s="539"/>
      <c r="BZG82" s="539"/>
      <c r="BZH82" s="539"/>
      <c r="BZI82" s="539"/>
      <c r="BZJ82" s="539"/>
      <c r="BZK82" s="539"/>
      <c r="BZL82" s="539"/>
      <c r="BZM82" s="539"/>
      <c r="BZN82" s="539"/>
      <c r="BZO82" s="539"/>
      <c r="BZP82" s="539"/>
      <c r="BZQ82" s="539"/>
      <c r="BZR82" s="539"/>
      <c r="BZS82" s="539"/>
      <c r="BZT82" s="539"/>
      <c r="BZU82" s="539"/>
      <c r="BZV82" s="539"/>
      <c r="BZW82" s="539"/>
      <c r="BZX82" s="539"/>
      <c r="BZY82" s="539"/>
      <c r="BZZ82" s="539"/>
      <c r="CAA82" s="539"/>
      <c r="CAB82" s="539"/>
      <c r="CAC82" s="539"/>
      <c r="CAD82" s="539"/>
      <c r="CAE82" s="539"/>
      <c r="CAF82" s="539"/>
      <c r="CAG82" s="539"/>
      <c r="CAH82" s="539"/>
      <c r="CAI82" s="539"/>
      <c r="CAJ82" s="539"/>
      <c r="CAK82" s="539"/>
      <c r="CAL82" s="539"/>
      <c r="CAM82" s="539"/>
      <c r="CAN82" s="539"/>
      <c r="CAO82" s="539"/>
      <c r="CAP82" s="539"/>
      <c r="CAQ82" s="539"/>
      <c r="CAR82" s="539"/>
      <c r="CAS82" s="539"/>
      <c r="CAT82" s="539"/>
      <c r="CAU82" s="539"/>
      <c r="CAV82" s="539"/>
      <c r="CAW82" s="539"/>
      <c r="CAX82" s="539"/>
      <c r="CAY82" s="539"/>
      <c r="CAZ82" s="539"/>
      <c r="CBA82" s="539"/>
      <c r="CBB82" s="539"/>
      <c r="CBC82" s="539"/>
      <c r="CBD82" s="539"/>
      <c r="CBE82" s="539"/>
      <c r="CBF82" s="539"/>
      <c r="CBG82" s="539"/>
      <c r="CBH82" s="539"/>
      <c r="CBI82" s="539"/>
      <c r="CBJ82" s="539"/>
      <c r="CBK82" s="539"/>
      <c r="CBL82" s="539"/>
      <c r="CBM82" s="539"/>
      <c r="CBN82" s="539"/>
      <c r="CBO82" s="539"/>
      <c r="CBP82" s="539"/>
      <c r="CBQ82" s="539"/>
      <c r="CBR82" s="539"/>
      <c r="CBS82" s="539"/>
      <c r="CBT82" s="539"/>
      <c r="CBU82" s="539"/>
      <c r="CBV82" s="539"/>
      <c r="CBW82" s="539"/>
      <c r="CBX82" s="539"/>
      <c r="CBY82" s="539"/>
      <c r="CBZ82" s="539"/>
      <c r="CCA82" s="539"/>
      <c r="CCB82" s="539"/>
      <c r="CCC82" s="539"/>
      <c r="CCD82" s="539"/>
      <c r="CCE82" s="539"/>
      <c r="CCF82" s="539"/>
      <c r="CCG82" s="539"/>
      <c r="CCH82" s="539"/>
      <c r="CCI82" s="539"/>
      <c r="CCJ82" s="539"/>
      <c r="CCK82" s="539"/>
      <c r="CCL82" s="539"/>
      <c r="CCM82" s="539"/>
      <c r="CCN82" s="539"/>
      <c r="CCO82" s="539"/>
      <c r="CCP82" s="539"/>
      <c r="CCQ82" s="539"/>
      <c r="CCR82" s="539"/>
      <c r="CCS82" s="539"/>
      <c r="CCT82" s="539"/>
      <c r="CCU82" s="539"/>
      <c r="CCV82" s="539"/>
      <c r="CCW82" s="539"/>
      <c r="CCX82" s="539"/>
      <c r="CCY82" s="539"/>
      <c r="CCZ82" s="539"/>
      <c r="CDA82" s="539"/>
      <c r="CDB82" s="539"/>
      <c r="CDC82" s="539"/>
      <c r="CDD82" s="539"/>
      <c r="CDE82" s="539"/>
      <c r="CDF82" s="539"/>
      <c r="CDG82" s="539"/>
      <c r="CDH82" s="539"/>
      <c r="CDI82" s="539"/>
      <c r="CDJ82" s="539"/>
      <c r="CDK82" s="539"/>
      <c r="CDL82" s="539"/>
      <c r="CDM82" s="539"/>
      <c r="CDN82" s="539"/>
      <c r="CDO82" s="539"/>
      <c r="CDP82" s="539"/>
      <c r="CDQ82" s="539"/>
      <c r="CDR82" s="539"/>
      <c r="CDS82" s="539"/>
      <c r="CDT82" s="539"/>
      <c r="CDU82" s="539"/>
      <c r="CDV82" s="539"/>
      <c r="CDW82" s="539"/>
      <c r="CDX82" s="539"/>
      <c r="CDY82" s="539"/>
      <c r="CDZ82" s="539"/>
      <c r="CEA82" s="539"/>
      <c r="CEB82" s="539"/>
      <c r="CEC82" s="539"/>
      <c r="CED82" s="539"/>
      <c r="CEE82" s="539"/>
      <c r="CEF82" s="539"/>
      <c r="CEG82" s="539"/>
      <c r="CEH82" s="539"/>
      <c r="CEI82" s="539"/>
      <c r="CEJ82" s="539"/>
      <c r="CEK82" s="539"/>
      <c r="CEL82" s="539"/>
      <c r="CEM82" s="539"/>
      <c r="CEN82" s="539"/>
      <c r="CEO82" s="539"/>
      <c r="CEP82" s="539"/>
      <c r="CEQ82" s="539"/>
      <c r="CER82" s="539"/>
      <c r="CES82" s="539"/>
      <c r="CET82" s="539"/>
      <c r="CEU82" s="539"/>
      <c r="CEV82" s="539"/>
      <c r="CEW82" s="539"/>
      <c r="CEX82" s="539"/>
      <c r="CEY82" s="539"/>
      <c r="CEZ82" s="539"/>
      <c r="CFA82" s="539"/>
      <c r="CFB82" s="539"/>
      <c r="CFC82" s="539"/>
      <c r="CFD82" s="539"/>
      <c r="CFE82" s="539"/>
      <c r="CFF82" s="539"/>
      <c r="CFG82" s="539"/>
      <c r="CFH82" s="539"/>
      <c r="CFI82" s="539"/>
      <c r="CFJ82" s="539"/>
      <c r="CFK82" s="539"/>
      <c r="CFL82" s="539"/>
      <c r="CFM82" s="539"/>
      <c r="CFN82" s="539"/>
      <c r="CFO82" s="539"/>
      <c r="CFP82" s="539"/>
      <c r="CFQ82" s="539"/>
      <c r="CFR82" s="539"/>
      <c r="CFS82" s="539"/>
      <c r="CFT82" s="539"/>
      <c r="CFU82" s="539"/>
      <c r="CFV82" s="539"/>
      <c r="CFW82" s="539"/>
      <c r="CFX82" s="539"/>
      <c r="CFY82" s="539"/>
      <c r="CFZ82" s="539"/>
      <c r="CGA82" s="539"/>
      <c r="CGB82" s="539"/>
      <c r="CGC82" s="539"/>
      <c r="CGD82" s="539"/>
      <c r="CGE82" s="539"/>
      <c r="CGF82" s="539"/>
      <c r="CGG82" s="539"/>
      <c r="CGH82" s="539"/>
      <c r="CGI82" s="539"/>
      <c r="CGJ82" s="539"/>
      <c r="CGK82" s="539"/>
      <c r="CGL82" s="539"/>
      <c r="CGM82" s="539"/>
      <c r="CGN82" s="539"/>
      <c r="CGO82" s="539"/>
      <c r="CGP82" s="539"/>
      <c r="CGQ82" s="539"/>
      <c r="CGR82" s="539"/>
      <c r="CGS82" s="539"/>
      <c r="CGT82" s="539"/>
      <c r="CGU82" s="539"/>
      <c r="CGV82" s="539"/>
      <c r="CGW82" s="539"/>
      <c r="CGX82" s="539"/>
      <c r="CGY82" s="539"/>
      <c r="CGZ82" s="539"/>
      <c r="CHA82" s="539"/>
      <c r="CHB82" s="539"/>
      <c r="CHC82" s="539"/>
      <c r="CHD82" s="539"/>
      <c r="CHE82" s="539"/>
      <c r="CHF82" s="539"/>
      <c r="CHG82" s="539"/>
      <c r="CHH82" s="539"/>
      <c r="CHI82" s="539"/>
      <c r="CHJ82" s="539"/>
      <c r="CHK82" s="539"/>
      <c r="CHL82" s="539"/>
      <c r="CHM82" s="539"/>
      <c r="CHN82" s="539"/>
      <c r="CHO82" s="539"/>
      <c r="CHP82" s="539"/>
      <c r="CHQ82" s="539"/>
      <c r="CHR82" s="539"/>
      <c r="CHS82" s="539"/>
      <c r="CHT82" s="539"/>
      <c r="CHU82" s="539"/>
      <c r="CHV82" s="539"/>
      <c r="CHW82" s="539"/>
      <c r="CHX82" s="539"/>
      <c r="CHY82" s="539"/>
      <c r="CHZ82" s="539"/>
      <c r="CIA82" s="539"/>
      <c r="CIB82" s="539"/>
      <c r="CIC82" s="539"/>
      <c r="CID82" s="539"/>
      <c r="CIE82" s="539"/>
      <c r="CIF82" s="539"/>
      <c r="CIG82" s="539"/>
      <c r="CIH82" s="539"/>
      <c r="CII82" s="539"/>
      <c r="CIJ82" s="539"/>
      <c r="CIK82" s="539"/>
      <c r="CIL82" s="539"/>
      <c r="CIM82" s="539"/>
      <c r="CIN82" s="539"/>
      <c r="CIO82" s="539"/>
      <c r="CIP82" s="539"/>
      <c r="CIQ82" s="539"/>
      <c r="CIR82" s="539"/>
      <c r="CIS82" s="539"/>
      <c r="CIT82" s="539"/>
      <c r="CIU82" s="539"/>
      <c r="CIV82" s="539"/>
      <c r="CIW82" s="539"/>
      <c r="CIX82" s="539"/>
      <c r="CIY82" s="539"/>
      <c r="CIZ82" s="539"/>
      <c r="CJA82" s="539"/>
      <c r="CJB82" s="539"/>
      <c r="CJC82" s="539"/>
      <c r="CJD82" s="539"/>
      <c r="CJE82" s="539"/>
      <c r="CJF82" s="539"/>
      <c r="CJG82" s="539"/>
      <c r="CJH82" s="539"/>
      <c r="CJI82" s="539"/>
      <c r="CJJ82" s="539"/>
      <c r="CJK82" s="539"/>
      <c r="CJL82" s="539"/>
      <c r="CJM82" s="539"/>
      <c r="CJN82" s="539"/>
      <c r="CJO82" s="539"/>
      <c r="CJP82" s="539"/>
      <c r="CJQ82" s="539"/>
      <c r="CJR82" s="539"/>
      <c r="CJS82" s="539"/>
      <c r="CJT82" s="539"/>
      <c r="CJU82" s="539"/>
      <c r="CJV82" s="539"/>
      <c r="CJW82" s="539"/>
      <c r="CJX82" s="539"/>
      <c r="CJY82" s="539"/>
      <c r="CJZ82" s="539"/>
      <c r="CKA82" s="539"/>
      <c r="CKB82" s="539"/>
      <c r="CKC82" s="539"/>
      <c r="CKD82" s="539"/>
      <c r="CKE82" s="539"/>
      <c r="CKF82" s="539"/>
      <c r="CKG82" s="539"/>
      <c r="CKH82" s="539"/>
      <c r="CKI82" s="539"/>
      <c r="CKJ82" s="539"/>
      <c r="CKK82" s="539"/>
      <c r="CKL82" s="539"/>
      <c r="CKM82" s="539"/>
      <c r="CKN82" s="539"/>
      <c r="CKO82" s="539"/>
      <c r="CKP82" s="539"/>
      <c r="CKQ82" s="539"/>
      <c r="CKR82" s="539"/>
      <c r="CKS82" s="539"/>
      <c r="CKT82" s="539"/>
      <c r="CKU82" s="539"/>
      <c r="CKV82" s="539"/>
      <c r="CKW82" s="539"/>
      <c r="CKX82" s="539"/>
      <c r="CKY82" s="539"/>
      <c r="CKZ82" s="539"/>
      <c r="CLA82" s="539"/>
      <c r="CLB82" s="539"/>
      <c r="CLC82" s="539"/>
      <c r="CLD82" s="539"/>
      <c r="CLE82" s="539"/>
      <c r="CLF82" s="539"/>
      <c r="CLG82" s="539"/>
      <c r="CLH82" s="539"/>
      <c r="CLI82" s="539"/>
      <c r="CLJ82" s="539"/>
      <c r="CLK82" s="539"/>
      <c r="CLL82" s="539"/>
      <c r="CLM82" s="539"/>
      <c r="CLN82" s="539"/>
      <c r="CLO82" s="539"/>
      <c r="CLP82" s="539"/>
      <c r="CLQ82" s="539"/>
      <c r="CLR82" s="539"/>
      <c r="CLS82" s="539"/>
      <c r="CLT82" s="539"/>
      <c r="CLU82" s="539"/>
      <c r="CLV82" s="539"/>
      <c r="CLW82" s="539"/>
      <c r="CLX82" s="539"/>
      <c r="CLY82" s="539"/>
      <c r="CLZ82" s="539"/>
      <c r="CMA82" s="539"/>
      <c r="CMB82" s="539"/>
      <c r="CMC82" s="539"/>
      <c r="CMD82" s="539"/>
      <c r="CME82" s="539"/>
      <c r="CMF82" s="539"/>
      <c r="CMG82" s="539"/>
      <c r="CMH82" s="539"/>
      <c r="CMI82" s="539"/>
      <c r="CMJ82" s="539"/>
      <c r="CMK82" s="539"/>
      <c r="CML82" s="539"/>
      <c r="CMM82" s="539"/>
      <c r="CMN82" s="539"/>
      <c r="CMO82" s="539"/>
      <c r="CMP82" s="539"/>
      <c r="CMQ82" s="539"/>
      <c r="CMR82" s="539"/>
      <c r="CMS82" s="539"/>
      <c r="CMT82" s="539"/>
      <c r="CMU82" s="539"/>
      <c r="CMV82" s="539"/>
      <c r="CMW82" s="539"/>
      <c r="CMX82" s="539"/>
      <c r="CMY82" s="539"/>
      <c r="CMZ82" s="539"/>
      <c r="CNA82" s="539"/>
      <c r="CNB82" s="539"/>
      <c r="CNC82" s="539"/>
      <c r="CND82" s="539"/>
      <c r="CNE82" s="539"/>
      <c r="CNF82" s="539"/>
      <c r="CNG82" s="539"/>
      <c r="CNH82" s="539"/>
      <c r="CNI82" s="539"/>
      <c r="CNJ82" s="539"/>
      <c r="CNK82" s="539"/>
      <c r="CNL82" s="539"/>
      <c r="CNM82" s="539"/>
      <c r="CNN82" s="539"/>
      <c r="CNO82" s="539"/>
      <c r="CNP82" s="539"/>
      <c r="CNQ82" s="539"/>
      <c r="CNR82" s="539"/>
      <c r="CNS82" s="539"/>
      <c r="CNT82" s="539"/>
      <c r="CNU82" s="539"/>
      <c r="CNV82" s="539"/>
      <c r="CNW82" s="539"/>
      <c r="CNX82" s="539"/>
      <c r="CNY82" s="539"/>
      <c r="CNZ82" s="539"/>
      <c r="COA82" s="539"/>
      <c r="COB82" s="539"/>
      <c r="COC82" s="539"/>
      <c r="COD82" s="539"/>
      <c r="COE82" s="539"/>
      <c r="COF82" s="539"/>
      <c r="COG82" s="539"/>
      <c r="COH82" s="539"/>
      <c r="COI82" s="539"/>
      <c r="COJ82" s="539"/>
      <c r="COK82" s="539"/>
      <c r="COL82" s="539"/>
      <c r="COM82" s="539"/>
      <c r="CON82" s="539"/>
      <c r="COO82" s="539"/>
      <c r="COP82" s="539"/>
      <c r="COQ82" s="539"/>
      <c r="COR82" s="539"/>
      <c r="COS82" s="539"/>
      <c r="COT82" s="539"/>
      <c r="COU82" s="539"/>
      <c r="COV82" s="539"/>
      <c r="COW82" s="539"/>
      <c r="COX82" s="539"/>
      <c r="COY82" s="539"/>
      <c r="COZ82" s="539"/>
      <c r="CPA82" s="539"/>
      <c r="CPB82" s="539"/>
      <c r="CPC82" s="539"/>
      <c r="CPD82" s="539"/>
      <c r="CPE82" s="539"/>
      <c r="CPF82" s="539"/>
      <c r="CPG82" s="539"/>
      <c r="CPH82" s="539"/>
      <c r="CPI82" s="539"/>
      <c r="CPJ82" s="539"/>
      <c r="CPK82" s="539"/>
      <c r="CPL82" s="539"/>
      <c r="CPM82" s="539"/>
      <c r="CPN82" s="539"/>
      <c r="CPO82" s="539"/>
      <c r="CPP82" s="539"/>
      <c r="CPQ82" s="539"/>
      <c r="CPR82" s="539"/>
      <c r="CPS82" s="539"/>
      <c r="CPT82" s="539"/>
      <c r="CPU82" s="539"/>
      <c r="CPV82" s="539"/>
      <c r="CPW82" s="539"/>
      <c r="CPX82" s="539"/>
      <c r="CPY82" s="539"/>
      <c r="CPZ82" s="539"/>
      <c r="CQA82" s="539"/>
      <c r="CQB82" s="539"/>
      <c r="CQC82" s="539"/>
      <c r="CQD82" s="539"/>
      <c r="CQE82" s="539"/>
      <c r="CQF82" s="539"/>
      <c r="CQG82" s="539"/>
      <c r="CQH82" s="539"/>
      <c r="CQI82" s="539"/>
      <c r="CQJ82" s="539"/>
      <c r="CQK82" s="539"/>
      <c r="CQL82" s="539"/>
      <c r="CQM82" s="539"/>
      <c r="CQN82" s="539"/>
      <c r="CQO82" s="539"/>
      <c r="CQP82" s="539"/>
      <c r="CQQ82" s="539"/>
      <c r="CQR82" s="539"/>
      <c r="CQS82" s="539"/>
      <c r="CQT82" s="539"/>
      <c r="CQU82" s="539"/>
      <c r="CQV82" s="539"/>
      <c r="CQW82" s="539"/>
      <c r="CQX82" s="539"/>
      <c r="CQY82" s="539"/>
      <c r="CQZ82" s="539"/>
      <c r="CRA82" s="539"/>
      <c r="CRB82" s="539"/>
      <c r="CRC82" s="539"/>
      <c r="CRD82" s="539"/>
      <c r="CRE82" s="539"/>
      <c r="CRF82" s="539"/>
      <c r="CRG82" s="539"/>
      <c r="CRH82" s="539"/>
      <c r="CRI82" s="539"/>
      <c r="CRJ82" s="539"/>
      <c r="CRK82" s="539"/>
      <c r="CRL82" s="539"/>
      <c r="CRM82" s="539"/>
      <c r="CRN82" s="539"/>
      <c r="CRO82" s="539"/>
      <c r="CRP82" s="539"/>
      <c r="CRQ82" s="539"/>
      <c r="CRR82" s="539"/>
      <c r="CRS82" s="539"/>
      <c r="CRT82" s="539"/>
      <c r="CRU82" s="539"/>
      <c r="CRV82" s="539"/>
      <c r="CRW82" s="539"/>
      <c r="CRX82" s="539"/>
      <c r="CRY82" s="539"/>
      <c r="CRZ82" s="539"/>
      <c r="CSA82" s="539"/>
      <c r="CSB82" s="539"/>
      <c r="CSC82" s="539"/>
      <c r="CSD82" s="539"/>
      <c r="CSE82" s="539"/>
      <c r="CSF82" s="539"/>
      <c r="CSG82" s="539"/>
      <c r="CSH82" s="539"/>
      <c r="CSI82" s="539"/>
      <c r="CSJ82" s="539"/>
      <c r="CSK82" s="539"/>
      <c r="CSL82" s="539"/>
      <c r="CSM82" s="539"/>
      <c r="CSN82" s="539"/>
      <c r="CSO82" s="539"/>
      <c r="CSP82" s="539"/>
      <c r="CSQ82" s="539"/>
      <c r="CSR82" s="539"/>
      <c r="CSS82" s="539"/>
      <c r="CST82" s="539"/>
      <c r="CSU82" s="539"/>
      <c r="CSV82" s="539"/>
      <c r="CSW82" s="539"/>
      <c r="CSX82" s="539"/>
      <c r="CSY82" s="539"/>
      <c r="CSZ82" s="539"/>
      <c r="CTA82" s="539"/>
      <c r="CTB82" s="539"/>
      <c r="CTC82" s="539"/>
      <c r="CTD82" s="539"/>
      <c r="CTE82" s="539"/>
      <c r="CTF82" s="539"/>
      <c r="CTG82" s="539"/>
      <c r="CTH82" s="539"/>
      <c r="CTI82" s="539"/>
      <c r="CTJ82" s="539"/>
      <c r="CTK82" s="539"/>
      <c r="CTL82" s="539"/>
      <c r="CTM82" s="539"/>
      <c r="CTN82" s="539"/>
      <c r="CTO82" s="539"/>
      <c r="CTP82" s="539"/>
      <c r="CTQ82" s="539"/>
      <c r="CTR82" s="539"/>
      <c r="CTS82" s="539"/>
      <c r="CTT82" s="539"/>
      <c r="CTU82" s="539"/>
      <c r="CTV82" s="539"/>
      <c r="CTW82" s="539"/>
      <c r="CTX82" s="539"/>
      <c r="CTY82" s="539"/>
      <c r="CTZ82" s="539"/>
      <c r="CUA82" s="539"/>
      <c r="CUB82" s="539"/>
      <c r="CUC82" s="539"/>
      <c r="CUD82" s="539"/>
      <c r="CUE82" s="539"/>
      <c r="CUF82" s="539"/>
      <c r="CUG82" s="539"/>
      <c r="CUH82" s="539"/>
      <c r="CUI82" s="539"/>
      <c r="CUJ82" s="539"/>
      <c r="CUK82" s="539"/>
      <c r="CUL82" s="539"/>
      <c r="CUM82" s="539"/>
      <c r="CUN82" s="539"/>
      <c r="CUO82" s="539"/>
      <c r="CUP82" s="539"/>
      <c r="CUQ82" s="539"/>
      <c r="CUR82" s="539"/>
      <c r="CUS82" s="539"/>
      <c r="CUT82" s="539"/>
      <c r="CUU82" s="539"/>
      <c r="CUV82" s="539"/>
      <c r="CUW82" s="539"/>
      <c r="CUX82" s="539"/>
      <c r="CUY82" s="539"/>
      <c r="CUZ82" s="539"/>
      <c r="CVA82" s="539"/>
      <c r="CVB82" s="539"/>
      <c r="CVC82" s="539"/>
      <c r="CVD82" s="539"/>
      <c r="CVE82" s="539"/>
      <c r="CVF82" s="539"/>
      <c r="CVG82" s="539"/>
      <c r="CVH82" s="539"/>
      <c r="CVI82" s="539"/>
      <c r="CVJ82" s="539"/>
      <c r="CVK82" s="539"/>
      <c r="CVL82" s="539"/>
      <c r="CVM82" s="539"/>
      <c r="CVN82" s="539"/>
      <c r="CVO82" s="539"/>
      <c r="CVP82" s="539"/>
      <c r="CVQ82" s="539"/>
      <c r="CVR82" s="539"/>
      <c r="CVS82" s="539"/>
      <c r="CVT82" s="539"/>
      <c r="CVU82" s="539"/>
      <c r="CVV82" s="539"/>
      <c r="CVW82" s="539"/>
      <c r="CVX82" s="539"/>
      <c r="CVY82" s="539"/>
      <c r="CVZ82" s="539"/>
      <c r="CWA82" s="539"/>
      <c r="CWB82" s="539"/>
      <c r="CWC82" s="539"/>
      <c r="CWD82" s="539"/>
      <c r="CWE82" s="539"/>
      <c r="CWF82" s="539"/>
      <c r="CWG82" s="539"/>
      <c r="CWH82" s="539"/>
      <c r="CWI82" s="539"/>
      <c r="CWJ82" s="539"/>
      <c r="CWK82" s="539"/>
      <c r="CWL82" s="539"/>
      <c r="CWM82" s="539"/>
      <c r="CWN82" s="539"/>
      <c r="CWO82" s="539"/>
      <c r="CWP82" s="539"/>
      <c r="CWQ82" s="539"/>
      <c r="CWR82" s="539"/>
      <c r="CWS82" s="539"/>
      <c r="CWT82" s="539"/>
      <c r="CWU82" s="539"/>
      <c r="CWV82" s="539"/>
      <c r="CWW82" s="539"/>
      <c r="CWX82" s="539"/>
      <c r="CWY82" s="539"/>
      <c r="CWZ82" s="539"/>
      <c r="CXA82" s="539"/>
      <c r="CXB82" s="539"/>
      <c r="CXC82" s="539"/>
      <c r="CXD82" s="539"/>
      <c r="CXE82" s="539"/>
      <c r="CXF82" s="539"/>
      <c r="CXG82" s="539"/>
      <c r="CXH82" s="539"/>
      <c r="CXI82" s="539"/>
      <c r="CXJ82" s="539"/>
      <c r="CXK82" s="539"/>
      <c r="CXL82" s="539"/>
      <c r="CXM82" s="539"/>
      <c r="CXN82" s="539"/>
      <c r="CXO82" s="539"/>
      <c r="CXP82" s="539"/>
      <c r="CXQ82" s="539"/>
      <c r="CXR82" s="539"/>
      <c r="CXS82" s="539"/>
      <c r="CXT82" s="539"/>
      <c r="CXU82" s="539"/>
      <c r="CXV82" s="539"/>
      <c r="CXW82" s="539"/>
      <c r="CXX82" s="539"/>
      <c r="CXY82" s="539"/>
      <c r="CXZ82" s="539"/>
      <c r="CYA82" s="539"/>
      <c r="CYB82" s="539"/>
      <c r="CYC82" s="539"/>
      <c r="CYD82" s="539"/>
      <c r="CYE82" s="539"/>
      <c r="CYF82" s="539"/>
      <c r="CYG82" s="539"/>
      <c r="CYH82" s="539"/>
      <c r="CYI82" s="539"/>
      <c r="CYJ82" s="539"/>
      <c r="CYK82" s="539"/>
      <c r="CYL82" s="539"/>
      <c r="CYM82" s="539"/>
      <c r="CYN82" s="539"/>
      <c r="CYO82" s="539"/>
      <c r="CYP82" s="539"/>
      <c r="CYQ82" s="539"/>
      <c r="CYR82" s="539"/>
      <c r="CYS82" s="539"/>
      <c r="CYT82" s="539"/>
      <c r="CYU82" s="539"/>
      <c r="CYV82" s="539"/>
      <c r="CYW82" s="539"/>
      <c r="CYX82" s="539"/>
      <c r="CYY82" s="539"/>
      <c r="CYZ82" s="539"/>
      <c r="CZA82" s="539"/>
      <c r="CZB82" s="539"/>
      <c r="CZC82" s="539"/>
      <c r="CZD82" s="539"/>
      <c r="CZE82" s="539"/>
      <c r="CZF82" s="539"/>
      <c r="CZG82" s="539"/>
      <c r="CZH82" s="539"/>
      <c r="CZI82" s="539"/>
      <c r="CZJ82" s="539"/>
      <c r="CZK82" s="539"/>
      <c r="CZL82" s="539"/>
      <c r="CZM82" s="539"/>
      <c r="CZN82" s="539"/>
      <c r="CZO82" s="539"/>
      <c r="CZP82" s="539"/>
      <c r="CZQ82" s="539"/>
      <c r="CZR82" s="539"/>
      <c r="CZS82" s="539"/>
      <c r="CZT82" s="539"/>
      <c r="CZU82" s="539"/>
      <c r="CZV82" s="539"/>
      <c r="CZW82" s="539"/>
      <c r="CZX82" s="539"/>
      <c r="CZY82" s="539"/>
      <c r="CZZ82" s="539"/>
      <c r="DAA82" s="539"/>
      <c r="DAB82" s="539"/>
      <c r="DAC82" s="539"/>
      <c r="DAD82" s="539"/>
      <c r="DAE82" s="539"/>
      <c r="DAF82" s="539"/>
      <c r="DAG82" s="539"/>
      <c r="DAH82" s="539"/>
      <c r="DAI82" s="539"/>
      <c r="DAJ82" s="539"/>
      <c r="DAK82" s="539"/>
      <c r="DAL82" s="539"/>
      <c r="DAM82" s="539"/>
      <c r="DAN82" s="539"/>
      <c r="DAO82" s="539"/>
      <c r="DAP82" s="539"/>
      <c r="DAQ82" s="539"/>
      <c r="DAR82" s="539"/>
      <c r="DAS82" s="539"/>
      <c r="DAT82" s="539"/>
      <c r="DAU82" s="539"/>
      <c r="DAV82" s="539"/>
      <c r="DAW82" s="539"/>
      <c r="DAX82" s="539"/>
      <c r="DAY82" s="539"/>
      <c r="DAZ82" s="539"/>
      <c r="DBA82" s="539"/>
      <c r="DBB82" s="539"/>
      <c r="DBC82" s="539"/>
      <c r="DBD82" s="539"/>
      <c r="DBE82" s="539"/>
      <c r="DBF82" s="539"/>
      <c r="DBG82" s="539"/>
      <c r="DBH82" s="539"/>
      <c r="DBI82" s="539"/>
      <c r="DBJ82" s="539"/>
      <c r="DBK82" s="539"/>
      <c r="DBL82" s="539"/>
      <c r="DBM82" s="539"/>
      <c r="DBN82" s="539"/>
      <c r="DBO82" s="539"/>
      <c r="DBP82" s="539"/>
      <c r="DBQ82" s="539"/>
      <c r="DBR82" s="539"/>
      <c r="DBS82" s="539"/>
      <c r="DBT82" s="539"/>
      <c r="DBU82" s="539"/>
      <c r="DBV82" s="539"/>
      <c r="DBW82" s="539"/>
      <c r="DBX82" s="539"/>
      <c r="DBY82" s="539"/>
      <c r="DBZ82" s="539"/>
      <c r="DCA82" s="539"/>
      <c r="DCB82" s="539"/>
      <c r="DCC82" s="539"/>
      <c r="DCD82" s="539"/>
      <c r="DCE82" s="539"/>
      <c r="DCF82" s="539"/>
      <c r="DCG82" s="539"/>
      <c r="DCH82" s="539"/>
      <c r="DCI82" s="539"/>
      <c r="DCJ82" s="539"/>
      <c r="DCK82" s="539"/>
      <c r="DCL82" s="539"/>
      <c r="DCM82" s="539"/>
      <c r="DCN82" s="539"/>
      <c r="DCO82" s="539"/>
      <c r="DCP82" s="539"/>
      <c r="DCQ82" s="539"/>
      <c r="DCR82" s="539"/>
      <c r="DCS82" s="539"/>
      <c r="DCT82" s="539"/>
      <c r="DCU82" s="539"/>
      <c r="DCV82" s="539"/>
      <c r="DCW82" s="539"/>
      <c r="DCX82" s="539"/>
      <c r="DCY82" s="539"/>
      <c r="DCZ82" s="539"/>
      <c r="DDA82" s="539"/>
      <c r="DDB82" s="539"/>
      <c r="DDC82" s="539"/>
      <c r="DDD82" s="539"/>
      <c r="DDE82" s="539"/>
      <c r="DDF82" s="539"/>
      <c r="DDG82" s="539"/>
      <c r="DDH82" s="539"/>
      <c r="DDI82" s="539"/>
      <c r="DDJ82" s="539"/>
      <c r="DDK82" s="539"/>
      <c r="DDL82" s="539"/>
      <c r="DDM82" s="539"/>
      <c r="DDN82" s="539"/>
      <c r="DDO82" s="539"/>
      <c r="DDP82" s="539"/>
      <c r="DDQ82" s="539"/>
      <c r="DDR82" s="539"/>
      <c r="DDS82" s="539"/>
      <c r="DDT82" s="539"/>
      <c r="DDU82" s="539"/>
      <c r="DDV82" s="539"/>
      <c r="DDW82" s="539"/>
      <c r="DDX82" s="539"/>
      <c r="DDY82" s="539"/>
      <c r="DDZ82" s="539"/>
      <c r="DEA82" s="539"/>
      <c r="DEB82" s="539"/>
      <c r="DEC82" s="539"/>
      <c r="DED82" s="539"/>
      <c r="DEE82" s="539"/>
      <c r="DEF82" s="539"/>
      <c r="DEG82" s="539"/>
      <c r="DEH82" s="539"/>
      <c r="DEI82" s="539"/>
      <c r="DEJ82" s="539"/>
      <c r="DEK82" s="539"/>
      <c r="DEL82" s="539"/>
      <c r="DEM82" s="539"/>
      <c r="DEN82" s="539"/>
      <c r="DEO82" s="539"/>
      <c r="DEP82" s="539"/>
      <c r="DEQ82" s="539"/>
      <c r="DER82" s="539"/>
      <c r="DES82" s="539"/>
      <c r="DET82" s="539"/>
      <c r="DEU82" s="539"/>
      <c r="DEV82" s="539"/>
      <c r="DEW82" s="539"/>
      <c r="DEX82" s="539"/>
      <c r="DEY82" s="539"/>
      <c r="DEZ82" s="539"/>
      <c r="DFA82" s="539"/>
      <c r="DFB82" s="539"/>
      <c r="DFC82" s="539"/>
      <c r="DFD82" s="539"/>
      <c r="DFE82" s="539"/>
      <c r="DFF82" s="539"/>
      <c r="DFG82" s="539"/>
      <c r="DFH82" s="539"/>
      <c r="DFI82" s="539"/>
      <c r="DFJ82" s="539"/>
      <c r="DFK82" s="539"/>
      <c r="DFL82" s="539"/>
      <c r="DFM82" s="539"/>
      <c r="DFN82" s="539"/>
      <c r="DFO82" s="539"/>
      <c r="DFP82" s="539"/>
      <c r="DFQ82" s="539"/>
      <c r="DFR82" s="539"/>
      <c r="DFS82" s="539"/>
      <c r="DFT82" s="539"/>
      <c r="DFU82" s="539"/>
      <c r="DFV82" s="539"/>
      <c r="DFW82" s="539"/>
      <c r="DFX82" s="539"/>
      <c r="DFY82" s="539"/>
      <c r="DFZ82" s="539"/>
      <c r="DGA82" s="539"/>
      <c r="DGB82" s="539"/>
      <c r="DGC82" s="539"/>
      <c r="DGD82" s="539"/>
      <c r="DGE82" s="539"/>
      <c r="DGF82" s="539"/>
      <c r="DGG82" s="539"/>
      <c r="DGH82" s="539"/>
      <c r="DGI82" s="539"/>
      <c r="DGJ82" s="539"/>
      <c r="DGK82" s="539"/>
      <c r="DGL82" s="539"/>
      <c r="DGM82" s="539"/>
      <c r="DGN82" s="539"/>
      <c r="DGO82" s="539"/>
      <c r="DGP82" s="539"/>
      <c r="DGQ82" s="539"/>
      <c r="DGR82" s="539"/>
      <c r="DGS82" s="539"/>
      <c r="DGT82" s="539"/>
      <c r="DGU82" s="539"/>
      <c r="DGV82" s="539"/>
      <c r="DGW82" s="539"/>
      <c r="DGX82" s="539"/>
      <c r="DGY82" s="539"/>
      <c r="DGZ82" s="539"/>
      <c r="DHA82" s="539"/>
      <c r="DHB82" s="539"/>
      <c r="DHC82" s="539"/>
      <c r="DHD82" s="539"/>
      <c r="DHE82" s="539"/>
      <c r="DHF82" s="539"/>
      <c r="DHG82" s="539"/>
      <c r="DHH82" s="539"/>
      <c r="DHI82" s="539"/>
      <c r="DHJ82" s="539"/>
      <c r="DHK82" s="539"/>
      <c r="DHL82" s="539"/>
      <c r="DHM82" s="539"/>
      <c r="DHN82" s="539"/>
      <c r="DHO82" s="539"/>
      <c r="DHP82" s="539"/>
      <c r="DHQ82" s="539"/>
      <c r="DHR82" s="539"/>
      <c r="DHS82" s="539"/>
      <c r="DHT82" s="539"/>
      <c r="DHU82" s="539"/>
      <c r="DHV82" s="539"/>
      <c r="DHW82" s="539"/>
      <c r="DHX82" s="539"/>
      <c r="DHY82" s="539"/>
      <c r="DHZ82" s="539"/>
      <c r="DIA82" s="539"/>
      <c r="DIB82" s="539"/>
      <c r="DIC82" s="539"/>
      <c r="DID82" s="539"/>
      <c r="DIE82" s="539"/>
      <c r="DIF82" s="539"/>
      <c r="DIG82" s="539"/>
      <c r="DIH82" s="539"/>
      <c r="DII82" s="539"/>
      <c r="DIJ82" s="539"/>
      <c r="DIK82" s="539"/>
      <c r="DIL82" s="539"/>
      <c r="DIM82" s="539"/>
      <c r="DIN82" s="539"/>
      <c r="DIO82" s="539"/>
      <c r="DIP82" s="539"/>
      <c r="DIQ82" s="539"/>
      <c r="DIR82" s="539"/>
      <c r="DIS82" s="539"/>
      <c r="DIT82" s="539"/>
      <c r="DIU82" s="539"/>
      <c r="DIV82" s="539"/>
      <c r="DIW82" s="539"/>
      <c r="DIX82" s="539"/>
      <c r="DIY82" s="539"/>
      <c r="DIZ82" s="539"/>
      <c r="DJA82" s="539"/>
      <c r="DJB82" s="539"/>
      <c r="DJC82" s="539"/>
      <c r="DJD82" s="539"/>
      <c r="DJE82" s="539"/>
      <c r="DJF82" s="539"/>
      <c r="DJG82" s="539"/>
      <c r="DJH82" s="539"/>
      <c r="DJI82" s="539"/>
      <c r="DJJ82" s="539"/>
      <c r="DJK82" s="539"/>
      <c r="DJL82" s="539"/>
      <c r="DJM82" s="539"/>
      <c r="DJN82" s="539"/>
      <c r="DJO82" s="539"/>
      <c r="DJP82" s="539"/>
      <c r="DJQ82" s="539"/>
      <c r="DJR82" s="539"/>
      <c r="DJS82" s="539"/>
      <c r="DJT82" s="539"/>
      <c r="DJU82" s="539"/>
      <c r="DJV82" s="539"/>
      <c r="DJW82" s="539"/>
      <c r="DJX82" s="539"/>
      <c r="DJY82" s="539"/>
      <c r="DJZ82" s="539"/>
      <c r="DKA82" s="539"/>
      <c r="DKB82" s="539"/>
      <c r="DKC82" s="539"/>
      <c r="DKD82" s="539"/>
      <c r="DKE82" s="539"/>
      <c r="DKF82" s="539"/>
      <c r="DKG82" s="539"/>
      <c r="DKH82" s="539"/>
      <c r="DKI82" s="539"/>
      <c r="DKJ82" s="539"/>
      <c r="DKK82" s="539"/>
      <c r="DKL82" s="539"/>
      <c r="DKM82" s="539"/>
      <c r="DKN82" s="539"/>
      <c r="DKO82" s="539"/>
      <c r="DKP82" s="539"/>
      <c r="DKQ82" s="539"/>
      <c r="DKR82" s="539"/>
      <c r="DKS82" s="539"/>
      <c r="DKT82" s="539"/>
      <c r="DKU82" s="539"/>
      <c r="DKV82" s="539"/>
      <c r="DKW82" s="539"/>
      <c r="DKX82" s="539"/>
      <c r="DKY82" s="539"/>
      <c r="DKZ82" s="539"/>
      <c r="DLA82" s="539"/>
      <c r="DLB82" s="539"/>
      <c r="DLC82" s="539"/>
      <c r="DLD82" s="539"/>
      <c r="DLE82" s="539"/>
      <c r="DLF82" s="539"/>
      <c r="DLG82" s="539"/>
      <c r="DLH82" s="539"/>
      <c r="DLI82" s="539"/>
      <c r="DLJ82" s="539"/>
      <c r="DLK82" s="539"/>
      <c r="DLL82" s="539"/>
      <c r="DLM82" s="539"/>
      <c r="DLN82" s="539"/>
      <c r="DLO82" s="539"/>
      <c r="DLP82" s="539"/>
      <c r="DLQ82" s="539"/>
      <c r="DLR82" s="539"/>
      <c r="DLS82" s="539"/>
      <c r="DLT82" s="539"/>
      <c r="DLU82" s="539"/>
      <c r="DLV82" s="539"/>
      <c r="DLW82" s="539"/>
      <c r="DLX82" s="539"/>
      <c r="DLY82" s="539"/>
      <c r="DLZ82" s="539"/>
      <c r="DMA82" s="539"/>
      <c r="DMB82" s="539"/>
      <c r="DMC82" s="539"/>
      <c r="DMD82" s="539"/>
      <c r="DME82" s="539"/>
      <c r="DMF82" s="539"/>
      <c r="DMG82" s="539"/>
      <c r="DMH82" s="539"/>
      <c r="DMI82" s="539"/>
      <c r="DMJ82" s="539"/>
      <c r="DMK82" s="539"/>
      <c r="DML82" s="539"/>
      <c r="DMM82" s="539"/>
      <c r="DMN82" s="539"/>
      <c r="DMO82" s="539"/>
      <c r="DMP82" s="539"/>
      <c r="DMQ82" s="539"/>
      <c r="DMR82" s="539"/>
      <c r="DMS82" s="539"/>
      <c r="DMT82" s="539"/>
      <c r="DMU82" s="539"/>
      <c r="DMV82" s="539"/>
      <c r="DMW82" s="539"/>
      <c r="DMX82" s="539"/>
      <c r="DMY82" s="539"/>
      <c r="DMZ82" s="539"/>
      <c r="DNA82" s="539"/>
      <c r="DNB82" s="539"/>
      <c r="DNC82" s="539"/>
      <c r="DND82" s="539"/>
      <c r="DNE82" s="539"/>
      <c r="DNF82" s="539"/>
      <c r="DNG82" s="539"/>
      <c r="DNH82" s="539"/>
      <c r="DNI82" s="539"/>
      <c r="DNJ82" s="539"/>
      <c r="DNK82" s="539"/>
      <c r="DNL82" s="539"/>
      <c r="DNM82" s="539"/>
      <c r="DNN82" s="539"/>
      <c r="DNO82" s="539"/>
      <c r="DNP82" s="539"/>
      <c r="DNQ82" s="539"/>
      <c r="DNR82" s="539"/>
      <c r="DNS82" s="539"/>
      <c r="DNT82" s="539"/>
      <c r="DNU82" s="539"/>
      <c r="DNV82" s="539"/>
      <c r="DNW82" s="539"/>
      <c r="DNX82" s="539"/>
      <c r="DNY82" s="539"/>
      <c r="DNZ82" s="539"/>
      <c r="DOA82" s="539"/>
      <c r="DOB82" s="539"/>
      <c r="DOC82" s="539"/>
      <c r="DOD82" s="539"/>
      <c r="DOE82" s="539"/>
      <c r="DOF82" s="539"/>
      <c r="DOG82" s="539"/>
      <c r="DOH82" s="539"/>
      <c r="DOI82" s="539"/>
      <c r="DOJ82" s="539"/>
      <c r="DOK82" s="539"/>
      <c r="DOL82" s="539"/>
      <c r="DOM82" s="539"/>
      <c r="DON82" s="539"/>
      <c r="DOO82" s="539"/>
      <c r="DOP82" s="539"/>
      <c r="DOQ82" s="539"/>
      <c r="DOR82" s="539"/>
      <c r="DOS82" s="539"/>
      <c r="DOT82" s="539"/>
      <c r="DOU82" s="539"/>
      <c r="DOV82" s="539"/>
      <c r="DOW82" s="539"/>
      <c r="DOX82" s="539"/>
      <c r="DOY82" s="539"/>
      <c r="DOZ82" s="539"/>
      <c r="DPA82" s="539"/>
      <c r="DPB82" s="539"/>
      <c r="DPC82" s="539"/>
      <c r="DPD82" s="539"/>
      <c r="DPE82" s="539"/>
      <c r="DPF82" s="539"/>
      <c r="DPG82" s="539"/>
      <c r="DPH82" s="539"/>
      <c r="DPI82" s="539"/>
      <c r="DPJ82" s="539"/>
      <c r="DPK82" s="539"/>
      <c r="DPL82" s="539"/>
      <c r="DPM82" s="539"/>
      <c r="DPN82" s="539"/>
      <c r="DPO82" s="539"/>
      <c r="DPP82" s="539"/>
      <c r="DPQ82" s="539"/>
      <c r="DPR82" s="539"/>
      <c r="DPS82" s="539"/>
      <c r="DPT82" s="539"/>
      <c r="DPU82" s="539"/>
      <c r="DPV82" s="539"/>
      <c r="DPW82" s="539"/>
      <c r="DPX82" s="539"/>
      <c r="DPY82" s="539"/>
      <c r="DPZ82" s="539"/>
      <c r="DQA82" s="539"/>
      <c r="DQB82" s="539"/>
      <c r="DQC82" s="539"/>
      <c r="DQD82" s="539"/>
      <c r="DQE82" s="539"/>
      <c r="DQF82" s="539"/>
      <c r="DQG82" s="539"/>
      <c r="DQH82" s="539"/>
      <c r="DQI82" s="539"/>
      <c r="DQJ82" s="539"/>
      <c r="DQK82" s="539"/>
      <c r="DQL82" s="539"/>
      <c r="DQM82" s="539"/>
      <c r="DQN82" s="539"/>
      <c r="DQO82" s="539"/>
      <c r="DQP82" s="539"/>
      <c r="DQQ82" s="539"/>
      <c r="DQR82" s="539"/>
      <c r="DQS82" s="539"/>
      <c r="DQT82" s="539"/>
      <c r="DQU82" s="539"/>
      <c r="DQV82" s="539"/>
      <c r="DQW82" s="539"/>
      <c r="DQX82" s="539"/>
      <c r="DQY82" s="539"/>
      <c r="DQZ82" s="539"/>
      <c r="DRA82" s="539"/>
      <c r="DRB82" s="539"/>
      <c r="DRC82" s="539"/>
      <c r="DRD82" s="539"/>
      <c r="DRE82" s="539"/>
      <c r="DRF82" s="539"/>
      <c r="DRG82" s="539"/>
      <c r="DRH82" s="539"/>
      <c r="DRI82" s="539"/>
      <c r="DRJ82" s="539"/>
      <c r="DRK82" s="539"/>
      <c r="DRL82" s="539"/>
      <c r="DRM82" s="539"/>
      <c r="DRN82" s="539"/>
      <c r="DRO82" s="539"/>
      <c r="DRP82" s="539"/>
      <c r="DRQ82" s="539"/>
      <c r="DRR82" s="539"/>
      <c r="DRS82" s="539"/>
      <c r="DRT82" s="539"/>
      <c r="DRU82" s="539"/>
      <c r="DRV82" s="539"/>
      <c r="DRW82" s="539"/>
      <c r="DRX82" s="539"/>
      <c r="DRY82" s="539"/>
      <c r="DRZ82" s="539"/>
      <c r="DSA82" s="539"/>
      <c r="DSB82" s="539"/>
      <c r="DSC82" s="539"/>
      <c r="DSD82" s="539"/>
      <c r="DSE82" s="539"/>
      <c r="DSF82" s="539"/>
      <c r="DSG82" s="539"/>
      <c r="DSH82" s="539"/>
      <c r="DSI82" s="539"/>
      <c r="DSJ82" s="539"/>
      <c r="DSK82" s="539"/>
      <c r="DSL82" s="539"/>
      <c r="DSM82" s="539"/>
      <c r="DSN82" s="539"/>
      <c r="DSO82" s="539"/>
      <c r="DSP82" s="539"/>
      <c r="DSQ82" s="539"/>
      <c r="DSR82" s="539"/>
      <c r="DSS82" s="539"/>
      <c r="DST82" s="539"/>
      <c r="DSU82" s="539"/>
      <c r="DSV82" s="539"/>
      <c r="DSW82" s="539"/>
      <c r="DSX82" s="539"/>
      <c r="DSY82" s="539"/>
      <c r="DSZ82" s="539"/>
      <c r="DTA82" s="539"/>
      <c r="DTB82" s="539"/>
      <c r="DTC82" s="539"/>
      <c r="DTD82" s="539"/>
      <c r="DTE82" s="539"/>
      <c r="DTF82" s="539"/>
      <c r="DTG82" s="539"/>
      <c r="DTH82" s="539"/>
      <c r="DTI82" s="539"/>
      <c r="DTJ82" s="539"/>
      <c r="DTK82" s="539"/>
      <c r="DTL82" s="539"/>
      <c r="DTM82" s="539"/>
      <c r="DTN82" s="539"/>
      <c r="DTO82" s="539"/>
      <c r="DTP82" s="539"/>
      <c r="DTQ82" s="539"/>
      <c r="DTR82" s="539"/>
      <c r="DTS82" s="539"/>
      <c r="DTT82" s="539"/>
      <c r="DTU82" s="539"/>
      <c r="DTV82" s="539"/>
      <c r="DTW82" s="539"/>
      <c r="DTX82" s="539"/>
      <c r="DTY82" s="539"/>
      <c r="DTZ82" s="539"/>
      <c r="DUA82" s="539"/>
      <c r="DUB82" s="539"/>
      <c r="DUC82" s="539"/>
      <c r="DUD82" s="539"/>
      <c r="DUE82" s="539"/>
      <c r="DUF82" s="539"/>
      <c r="DUG82" s="539"/>
      <c r="DUH82" s="539"/>
      <c r="DUI82" s="539"/>
      <c r="DUJ82" s="539"/>
      <c r="DUK82" s="539"/>
      <c r="DUL82" s="539"/>
      <c r="DUM82" s="539"/>
      <c r="DUN82" s="539"/>
      <c r="DUO82" s="539"/>
      <c r="DUP82" s="539"/>
      <c r="DUQ82" s="539"/>
      <c r="DUR82" s="539"/>
      <c r="DUS82" s="539"/>
      <c r="DUT82" s="539"/>
      <c r="DUU82" s="539"/>
      <c r="DUV82" s="539"/>
      <c r="DUW82" s="539"/>
      <c r="DUX82" s="539"/>
      <c r="DUY82" s="539"/>
      <c r="DUZ82" s="539"/>
      <c r="DVA82" s="539"/>
      <c r="DVB82" s="539"/>
      <c r="DVC82" s="539"/>
      <c r="DVD82" s="539"/>
      <c r="DVE82" s="539"/>
      <c r="DVF82" s="539"/>
      <c r="DVG82" s="539"/>
      <c r="DVH82" s="539"/>
      <c r="DVI82" s="539"/>
      <c r="DVJ82" s="539"/>
      <c r="DVK82" s="539"/>
      <c r="DVL82" s="539"/>
      <c r="DVM82" s="539"/>
      <c r="DVN82" s="539"/>
      <c r="DVO82" s="539"/>
      <c r="DVP82" s="539"/>
      <c r="DVQ82" s="539"/>
      <c r="DVR82" s="539"/>
      <c r="DVS82" s="539"/>
      <c r="DVT82" s="539"/>
      <c r="DVU82" s="539"/>
      <c r="DVV82" s="539"/>
      <c r="DVW82" s="539"/>
      <c r="DVX82" s="539"/>
      <c r="DVY82" s="539"/>
      <c r="DVZ82" s="539"/>
      <c r="DWA82" s="539"/>
      <c r="DWB82" s="539"/>
      <c r="DWC82" s="539"/>
      <c r="DWD82" s="539"/>
      <c r="DWE82" s="539"/>
      <c r="DWF82" s="539"/>
      <c r="DWG82" s="539"/>
      <c r="DWH82" s="539"/>
      <c r="DWI82" s="539"/>
      <c r="DWJ82" s="539"/>
      <c r="DWK82" s="539"/>
      <c r="DWL82" s="539"/>
      <c r="DWM82" s="539"/>
      <c r="DWN82" s="539"/>
      <c r="DWO82" s="539"/>
      <c r="DWP82" s="539"/>
      <c r="DWQ82" s="539"/>
      <c r="DWR82" s="539"/>
      <c r="DWS82" s="539"/>
      <c r="DWT82" s="539"/>
      <c r="DWU82" s="539"/>
      <c r="DWV82" s="539"/>
      <c r="DWW82" s="539"/>
      <c r="DWX82" s="539"/>
      <c r="DWY82" s="539"/>
      <c r="DWZ82" s="539"/>
      <c r="DXA82" s="539"/>
      <c r="DXB82" s="539"/>
      <c r="DXC82" s="539"/>
      <c r="DXD82" s="539"/>
      <c r="DXE82" s="539"/>
      <c r="DXF82" s="539"/>
      <c r="DXG82" s="539"/>
      <c r="DXH82" s="539"/>
      <c r="DXI82" s="539"/>
      <c r="DXJ82" s="539"/>
      <c r="DXK82" s="539"/>
      <c r="DXL82" s="539"/>
      <c r="DXM82" s="539"/>
      <c r="DXN82" s="539"/>
      <c r="DXO82" s="539"/>
      <c r="DXP82" s="539"/>
      <c r="DXQ82" s="539"/>
      <c r="DXR82" s="539"/>
      <c r="DXS82" s="539"/>
      <c r="DXT82" s="539"/>
      <c r="DXU82" s="539"/>
      <c r="DXV82" s="539"/>
      <c r="DXW82" s="539"/>
      <c r="DXX82" s="539"/>
      <c r="DXY82" s="539"/>
      <c r="DXZ82" s="539"/>
      <c r="DYA82" s="539"/>
      <c r="DYB82" s="539"/>
      <c r="DYC82" s="539"/>
      <c r="DYD82" s="539"/>
      <c r="DYE82" s="539"/>
      <c r="DYF82" s="539"/>
      <c r="DYG82" s="539"/>
      <c r="DYH82" s="539"/>
      <c r="DYI82" s="539"/>
      <c r="DYJ82" s="539"/>
      <c r="DYK82" s="539"/>
      <c r="DYL82" s="539"/>
      <c r="DYM82" s="539"/>
      <c r="DYN82" s="539"/>
      <c r="DYO82" s="539"/>
      <c r="DYP82" s="539"/>
      <c r="DYQ82" s="539"/>
      <c r="DYR82" s="539"/>
      <c r="DYS82" s="539"/>
      <c r="DYT82" s="539"/>
      <c r="DYU82" s="539"/>
      <c r="DYV82" s="539"/>
      <c r="DYW82" s="539"/>
      <c r="DYX82" s="539"/>
      <c r="DYY82" s="539"/>
      <c r="DYZ82" s="539"/>
      <c r="DZA82" s="539"/>
      <c r="DZB82" s="539"/>
      <c r="DZC82" s="539"/>
      <c r="DZD82" s="539"/>
      <c r="DZE82" s="539"/>
      <c r="DZF82" s="539"/>
      <c r="DZG82" s="539"/>
      <c r="DZH82" s="539"/>
      <c r="DZI82" s="539"/>
      <c r="DZJ82" s="539"/>
      <c r="DZK82" s="539"/>
      <c r="DZL82" s="539"/>
      <c r="DZM82" s="539"/>
      <c r="DZN82" s="539"/>
      <c r="DZO82" s="539"/>
      <c r="DZP82" s="539"/>
      <c r="DZQ82" s="539"/>
      <c r="DZR82" s="539"/>
      <c r="DZS82" s="539"/>
      <c r="DZT82" s="539"/>
      <c r="DZU82" s="539"/>
      <c r="DZV82" s="539"/>
      <c r="DZW82" s="539"/>
      <c r="DZX82" s="539"/>
      <c r="DZY82" s="539"/>
      <c r="DZZ82" s="539"/>
      <c r="EAA82" s="539"/>
      <c r="EAB82" s="539"/>
      <c r="EAC82" s="539"/>
      <c r="EAD82" s="539"/>
      <c r="EAE82" s="539"/>
      <c r="EAF82" s="539"/>
      <c r="EAG82" s="539"/>
      <c r="EAH82" s="539"/>
      <c r="EAI82" s="539"/>
      <c r="EAJ82" s="539"/>
      <c r="EAK82" s="539"/>
      <c r="EAL82" s="539"/>
      <c r="EAM82" s="539"/>
      <c r="EAN82" s="539"/>
      <c r="EAO82" s="539"/>
      <c r="EAP82" s="539"/>
      <c r="EAQ82" s="539"/>
      <c r="EAR82" s="539"/>
      <c r="EAS82" s="539"/>
      <c r="EAT82" s="539"/>
      <c r="EAU82" s="539"/>
      <c r="EAV82" s="539"/>
      <c r="EAW82" s="539"/>
      <c r="EAX82" s="539"/>
      <c r="EAY82" s="539"/>
      <c r="EAZ82" s="539"/>
      <c r="EBA82" s="539"/>
      <c r="EBB82" s="539"/>
      <c r="EBC82" s="539"/>
      <c r="EBD82" s="539"/>
      <c r="EBE82" s="539"/>
      <c r="EBF82" s="539"/>
      <c r="EBG82" s="539"/>
      <c r="EBH82" s="539"/>
      <c r="EBI82" s="539"/>
      <c r="EBJ82" s="539"/>
      <c r="EBK82" s="539"/>
      <c r="EBL82" s="539"/>
      <c r="EBM82" s="539"/>
      <c r="EBN82" s="539"/>
      <c r="EBO82" s="539"/>
      <c r="EBP82" s="539"/>
      <c r="EBQ82" s="539"/>
      <c r="EBR82" s="539"/>
      <c r="EBS82" s="539"/>
      <c r="EBT82" s="539"/>
      <c r="EBU82" s="539"/>
      <c r="EBV82" s="539"/>
      <c r="EBW82" s="539"/>
      <c r="EBX82" s="539"/>
      <c r="EBY82" s="539"/>
      <c r="EBZ82" s="539"/>
      <c r="ECA82" s="539"/>
      <c r="ECB82" s="539"/>
      <c r="ECC82" s="539"/>
      <c r="ECD82" s="539"/>
      <c r="ECE82" s="539"/>
      <c r="ECF82" s="539"/>
      <c r="ECG82" s="539"/>
      <c r="ECH82" s="539"/>
      <c r="ECI82" s="539"/>
      <c r="ECJ82" s="539"/>
      <c r="ECK82" s="539"/>
      <c r="ECL82" s="539"/>
      <c r="ECM82" s="539"/>
      <c r="ECN82" s="539"/>
      <c r="ECO82" s="539"/>
      <c r="ECP82" s="539"/>
      <c r="ECQ82" s="539"/>
      <c r="ECR82" s="539"/>
      <c r="ECS82" s="539"/>
      <c r="ECT82" s="539"/>
      <c r="ECU82" s="539"/>
      <c r="ECV82" s="539"/>
      <c r="ECW82" s="539"/>
      <c r="ECX82" s="539"/>
      <c r="ECY82" s="539"/>
      <c r="ECZ82" s="539"/>
      <c r="EDA82" s="539"/>
      <c r="EDB82" s="539"/>
      <c r="EDC82" s="539"/>
      <c r="EDD82" s="539"/>
      <c r="EDE82" s="539"/>
      <c r="EDF82" s="539"/>
      <c r="EDG82" s="539"/>
      <c r="EDH82" s="539"/>
      <c r="EDI82" s="539"/>
      <c r="EDJ82" s="539"/>
      <c r="EDK82" s="539"/>
      <c r="EDL82" s="539"/>
      <c r="EDM82" s="539"/>
      <c r="EDN82" s="539"/>
      <c r="EDO82" s="539"/>
      <c r="EDP82" s="539"/>
      <c r="EDQ82" s="539"/>
      <c r="EDR82" s="539"/>
      <c r="EDS82" s="539"/>
      <c r="EDT82" s="539"/>
      <c r="EDU82" s="539"/>
      <c r="EDV82" s="539"/>
      <c r="EDW82" s="539"/>
      <c r="EDX82" s="539"/>
      <c r="EDY82" s="539"/>
      <c r="EDZ82" s="539"/>
      <c r="EEA82" s="539"/>
      <c r="EEB82" s="539"/>
      <c r="EEC82" s="539"/>
      <c r="EED82" s="539"/>
      <c r="EEE82" s="539"/>
      <c r="EEF82" s="539"/>
      <c r="EEG82" s="539"/>
      <c r="EEH82" s="539"/>
      <c r="EEI82" s="539"/>
      <c r="EEJ82" s="539"/>
      <c r="EEK82" s="539"/>
      <c r="EEL82" s="539"/>
      <c r="EEM82" s="539"/>
      <c r="EEN82" s="539"/>
      <c r="EEO82" s="539"/>
      <c r="EEP82" s="539"/>
      <c r="EEQ82" s="539"/>
      <c r="EER82" s="539"/>
      <c r="EES82" s="539"/>
      <c r="EET82" s="539"/>
      <c r="EEU82" s="539"/>
      <c r="EEV82" s="539"/>
      <c r="EEW82" s="539"/>
      <c r="EEX82" s="539"/>
      <c r="EEY82" s="539"/>
      <c r="EEZ82" s="539"/>
      <c r="EFA82" s="539"/>
      <c r="EFB82" s="539"/>
      <c r="EFC82" s="539"/>
      <c r="EFD82" s="539"/>
      <c r="EFE82" s="539"/>
      <c r="EFF82" s="539"/>
      <c r="EFG82" s="539"/>
      <c r="EFH82" s="539"/>
      <c r="EFI82" s="539"/>
      <c r="EFJ82" s="539"/>
      <c r="EFK82" s="539"/>
      <c r="EFL82" s="539"/>
      <c r="EFM82" s="539"/>
      <c r="EFN82" s="539"/>
      <c r="EFO82" s="539"/>
      <c r="EFP82" s="539"/>
      <c r="EFQ82" s="539"/>
      <c r="EFR82" s="539"/>
      <c r="EFS82" s="539"/>
      <c r="EFT82" s="539"/>
      <c r="EFU82" s="539"/>
      <c r="EFV82" s="539"/>
      <c r="EFW82" s="539"/>
      <c r="EFX82" s="539"/>
      <c r="EFY82" s="539"/>
      <c r="EFZ82" s="539"/>
      <c r="EGA82" s="539"/>
      <c r="EGB82" s="539"/>
      <c r="EGC82" s="539"/>
      <c r="EGD82" s="539"/>
      <c r="EGE82" s="539"/>
      <c r="EGF82" s="539"/>
      <c r="EGG82" s="539"/>
      <c r="EGH82" s="539"/>
      <c r="EGI82" s="539"/>
      <c r="EGJ82" s="539"/>
      <c r="EGK82" s="539"/>
      <c r="EGL82" s="539"/>
      <c r="EGM82" s="539"/>
      <c r="EGN82" s="539"/>
      <c r="EGO82" s="539"/>
      <c r="EGP82" s="539"/>
      <c r="EGQ82" s="539"/>
      <c r="EGR82" s="539"/>
      <c r="EGS82" s="539"/>
      <c r="EGT82" s="539"/>
      <c r="EGU82" s="539"/>
      <c r="EGV82" s="539"/>
      <c r="EGW82" s="539"/>
      <c r="EGX82" s="539"/>
      <c r="EGY82" s="539"/>
      <c r="EGZ82" s="539"/>
      <c r="EHA82" s="539"/>
      <c r="EHB82" s="539"/>
      <c r="EHC82" s="539"/>
      <c r="EHD82" s="539"/>
      <c r="EHE82" s="539"/>
      <c r="EHF82" s="539"/>
      <c r="EHG82" s="539"/>
      <c r="EHH82" s="539"/>
      <c r="EHI82" s="539"/>
      <c r="EHJ82" s="539"/>
      <c r="EHK82" s="539"/>
      <c r="EHL82" s="539"/>
      <c r="EHM82" s="539"/>
      <c r="EHN82" s="539"/>
      <c r="EHO82" s="539"/>
      <c r="EHP82" s="539"/>
      <c r="EHQ82" s="539"/>
      <c r="EHR82" s="539"/>
      <c r="EHS82" s="539"/>
      <c r="EHT82" s="539"/>
      <c r="EHU82" s="539"/>
      <c r="EHV82" s="539"/>
      <c r="EHW82" s="539"/>
      <c r="EHX82" s="539"/>
      <c r="EHY82" s="539"/>
      <c r="EHZ82" s="539"/>
      <c r="EIA82" s="539"/>
      <c r="EIB82" s="539"/>
      <c r="EIC82" s="539"/>
      <c r="EID82" s="539"/>
      <c r="EIE82" s="539"/>
      <c r="EIF82" s="539"/>
      <c r="EIG82" s="539"/>
      <c r="EIH82" s="539"/>
      <c r="EII82" s="539"/>
      <c r="EIJ82" s="539"/>
      <c r="EIK82" s="539"/>
      <c r="EIL82" s="539"/>
      <c r="EIM82" s="539"/>
      <c r="EIN82" s="539"/>
      <c r="EIO82" s="539"/>
      <c r="EIP82" s="539"/>
      <c r="EIQ82" s="539"/>
      <c r="EIR82" s="539"/>
      <c r="EIS82" s="539"/>
      <c r="EIT82" s="539"/>
      <c r="EIU82" s="539"/>
      <c r="EIV82" s="539"/>
      <c r="EIW82" s="539"/>
      <c r="EIX82" s="539"/>
      <c r="EIY82" s="539"/>
      <c r="EIZ82" s="539"/>
      <c r="EJA82" s="539"/>
      <c r="EJB82" s="539"/>
      <c r="EJC82" s="539"/>
      <c r="EJD82" s="539"/>
      <c r="EJE82" s="539"/>
      <c r="EJF82" s="539"/>
      <c r="EJG82" s="539"/>
      <c r="EJH82" s="539"/>
      <c r="EJI82" s="539"/>
      <c r="EJJ82" s="539"/>
      <c r="EJK82" s="539"/>
      <c r="EJL82" s="539"/>
      <c r="EJM82" s="539"/>
      <c r="EJN82" s="539"/>
      <c r="EJO82" s="539"/>
      <c r="EJP82" s="539"/>
      <c r="EJQ82" s="539"/>
      <c r="EJR82" s="539"/>
      <c r="EJS82" s="539"/>
      <c r="EJT82" s="539"/>
      <c r="EJU82" s="539"/>
      <c r="EJV82" s="539"/>
      <c r="EJW82" s="539"/>
      <c r="EJX82" s="539"/>
      <c r="EJY82" s="539"/>
      <c r="EJZ82" s="539"/>
      <c r="EKA82" s="539"/>
      <c r="EKB82" s="539"/>
      <c r="EKC82" s="539"/>
      <c r="EKD82" s="539"/>
      <c r="EKE82" s="539"/>
      <c r="EKF82" s="539"/>
      <c r="EKG82" s="539"/>
      <c r="EKH82" s="539"/>
      <c r="EKI82" s="539"/>
      <c r="EKJ82" s="539"/>
      <c r="EKK82" s="539"/>
      <c r="EKL82" s="539"/>
      <c r="EKM82" s="539"/>
      <c r="EKN82" s="539"/>
      <c r="EKO82" s="539"/>
      <c r="EKP82" s="539"/>
      <c r="EKQ82" s="539"/>
      <c r="EKR82" s="539"/>
      <c r="EKS82" s="539"/>
      <c r="EKT82" s="539"/>
      <c r="EKU82" s="539"/>
      <c r="EKV82" s="539"/>
      <c r="EKW82" s="539"/>
      <c r="EKX82" s="539"/>
      <c r="EKY82" s="539"/>
      <c r="EKZ82" s="539"/>
      <c r="ELA82" s="539"/>
      <c r="ELB82" s="539"/>
      <c r="ELC82" s="539"/>
      <c r="ELD82" s="539"/>
      <c r="ELE82" s="539"/>
      <c r="ELF82" s="539"/>
      <c r="ELG82" s="539"/>
      <c r="ELH82" s="539"/>
      <c r="ELI82" s="539"/>
      <c r="ELJ82" s="539"/>
      <c r="ELK82" s="539"/>
      <c r="ELL82" s="539"/>
      <c r="ELM82" s="539"/>
      <c r="ELN82" s="539"/>
      <c r="ELO82" s="539"/>
      <c r="ELP82" s="539"/>
      <c r="ELQ82" s="539"/>
      <c r="ELR82" s="539"/>
      <c r="ELS82" s="539"/>
      <c r="ELT82" s="539"/>
      <c r="ELU82" s="539"/>
      <c r="ELV82" s="539"/>
      <c r="ELW82" s="539"/>
      <c r="ELX82" s="539"/>
      <c r="ELY82" s="539"/>
      <c r="ELZ82" s="539"/>
      <c r="EMA82" s="539"/>
      <c r="EMB82" s="539"/>
      <c r="EMC82" s="539"/>
      <c r="EMD82" s="539"/>
      <c r="EME82" s="539"/>
      <c r="EMF82" s="539"/>
      <c r="EMG82" s="539"/>
      <c r="EMH82" s="539"/>
      <c r="EMI82" s="539"/>
      <c r="EMJ82" s="539"/>
      <c r="EMK82" s="539"/>
      <c r="EML82" s="539"/>
      <c r="EMM82" s="539"/>
      <c r="EMN82" s="539"/>
      <c r="EMO82" s="539"/>
      <c r="EMP82" s="539"/>
      <c r="EMQ82" s="539"/>
      <c r="EMR82" s="539"/>
      <c r="EMS82" s="539"/>
      <c r="EMT82" s="539"/>
      <c r="EMU82" s="539"/>
      <c r="EMV82" s="539"/>
      <c r="EMW82" s="539"/>
      <c r="EMX82" s="539"/>
      <c r="EMY82" s="539"/>
      <c r="EMZ82" s="539"/>
      <c r="ENA82" s="539"/>
      <c r="ENB82" s="539"/>
      <c r="ENC82" s="539"/>
      <c r="END82" s="539"/>
      <c r="ENE82" s="539"/>
      <c r="ENF82" s="539"/>
      <c r="ENG82" s="539"/>
      <c r="ENH82" s="539"/>
      <c r="ENI82" s="539"/>
      <c r="ENJ82" s="539"/>
      <c r="ENK82" s="539"/>
      <c r="ENL82" s="539"/>
      <c r="ENM82" s="539"/>
      <c r="ENN82" s="539"/>
      <c r="ENO82" s="539"/>
      <c r="ENP82" s="539"/>
      <c r="ENQ82" s="539"/>
      <c r="ENR82" s="539"/>
      <c r="ENS82" s="539"/>
      <c r="ENT82" s="539"/>
      <c r="ENU82" s="539"/>
      <c r="ENV82" s="539"/>
      <c r="ENW82" s="539"/>
      <c r="ENX82" s="539"/>
      <c r="ENY82" s="539"/>
      <c r="ENZ82" s="539"/>
      <c r="EOA82" s="539"/>
      <c r="EOB82" s="539"/>
      <c r="EOC82" s="539"/>
      <c r="EOD82" s="539"/>
      <c r="EOE82" s="539"/>
      <c r="EOF82" s="539"/>
      <c r="EOG82" s="539"/>
      <c r="EOH82" s="539"/>
      <c r="EOI82" s="539"/>
      <c r="EOJ82" s="539"/>
      <c r="EOK82" s="539"/>
      <c r="EOL82" s="539"/>
      <c r="EOM82" s="539"/>
      <c r="EON82" s="539"/>
      <c r="EOO82" s="539"/>
      <c r="EOP82" s="539"/>
      <c r="EOQ82" s="539"/>
      <c r="EOR82" s="539"/>
      <c r="EOS82" s="539"/>
      <c r="EOT82" s="539"/>
      <c r="EOU82" s="539"/>
      <c r="EOV82" s="539"/>
      <c r="EOW82" s="539"/>
      <c r="EOX82" s="539"/>
      <c r="EOY82" s="539"/>
      <c r="EOZ82" s="539"/>
      <c r="EPA82" s="539"/>
      <c r="EPB82" s="539"/>
      <c r="EPC82" s="539"/>
      <c r="EPD82" s="539"/>
      <c r="EPE82" s="539"/>
      <c r="EPF82" s="539"/>
      <c r="EPG82" s="539"/>
      <c r="EPH82" s="539"/>
      <c r="EPI82" s="539"/>
      <c r="EPJ82" s="539"/>
      <c r="EPK82" s="539"/>
      <c r="EPL82" s="539"/>
      <c r="EPM82" s="539"/>
      <c r="EPN82" s="539"/>
      <c r="EPO82" s="539"/>
      <c r="EPP82" s="539"/>
      <c r="EPQ82" s="539"/>
      <c r="EPR82" s="539"/>
      <c r="EPS82" s="539"/>
      <c r="EPT82" s="539"/>
      <c r="EPU82" s="539"/>
      <c r="EPV82" s="539"/>
      <c r="EPW82" s="539"/>
      <c r="EPX82" s="539"/>
      <c r="EPY82" s="539"/>
      <c r="EPZ82" s="539"/>
      <c r="EQA82" s="539"/>
      <c r="EQB82" s="539"/>
      <c r="EQC82" s="539"/>
      <c r="EQD82" s="539"/>
      <c r="EQE82" s="539"/>
      <c r="EQF82" s="539"/>
      <c r="EQG82" s="539"/>
      <c r="EQH82" s="539"/>
      <c r="EQI82" s="539"/>
      <c r="EQJ82" s="539"/>
      <c r="EQK82" s="539"/>
      <c r="EQL82" s="539"/>
      <c r="EQM82" s="539"/>
      <c r="EQN82" s="539"/>
      <c r="EQO82" s="539"/>
      <c r="EQP82" s="539"/>
      <c r="EQQ82" s="539"/>
      <c r="EQR82" s="539"/>
      <c r="EQS82" s="539"/>
      <c r="EQT82" s="539"/>
      <c r="EQU82" s="539"/>
      <c r="EQV82" s="539"/>
      <c r="EQW82" s="539"/>
      <c r="EQX82" s="539"/>
      <c r="EQY82" s="539"/>
      <c r="EQZ82" s="539"/>
      <c r="ERA82" s="539"/>
      <c r="ERB82" s="539"/>
      <c r="ERC82" s="539"/>
      <c r="ERD82" s="539"/>
      <c r="ERE82" s="539"/>
      <c r="ERF82" s="539"/>
      <c r="ERG82" s="539"/>
      <c r="ERH82" s="539"/>
      <c r="ERI82" s="539"/>
      <c r="ERJ82" s="539"/>
      <c r="ERK82" s="539"/>
      <c r="ERL82" s="539"/>
      <c r="ERM82" s="539"/>
      <c r="ERN82" s="539"/>
      <c r="ERO82" s="539"/>
      <c r="ERP82" s="539"/>
      <c r="ERQ82" s="539"/>
      <c r="ERR82" s="539"/>
      <c r="ERS82" s="539"/>
      <c r="ERT82" s="539"/>
      <c r="ERU82" s="539"/>
      <c r="ERV82" s="539"/>
      <c r="ERW82" s="539"/>
      <c r="ERX82" s="539"/>
      <c r="ERY82" s="539"/>
      <c r="ERZ82" s="539"/>
      <c r="ESA82" s="539"/>
      <c r="ESB82" s="539"/>
      <c r="ESC82" s="539"/>
      <c r="ESD82" s="539"/>
      <c r="ESE82" s="539"/>
      <c r="ESF82" s="539"/>
      <c r="ESG82" s="539"/>
      <c r="ESH82" s="539"/>
      <c r="ESI82" s="539"/>
      <c r="ESJ82" s="539"/>
      <c r="ESK82" s="539"/>
      <c r="ESL82" s="539"/>
      <c r="ESM82" s="539"/>
      <c r="ESN82" s="539"/>
      <c r="ESO82" s="539"/>
      <c r="ESP82" s="539"/>
      <c r="ESQ82" s="539"/>
      <c r="ESR82" s="539"/>
      <c r="ESS82" s="539"/>
      <c r="EST82" s="539"/>
      <c r="ESU82" s="539"/>
      <c r="ESV82" s="539"/>
      <c r="ESW82" s="539"/>
      <c r="ESX82" s="539"/>
      <c r="ESY82" s="539"/>
      <c r="ESZ82" s="539"/>
      <c r="ETA82" s="539"/>
      <c r="ETB82" s="539"/>
      <c r="ETC82" s="539"/>
      <c r="ETD82" s="539"/>
      <c r="ETE82" s="539"/>
      <c r="ETF82" s="539"/>
      <c r="ETG82" s="539"/>
      <c r="ETH82" s="539"/>
      <c r="ETI82" s="539"/>
      <c r="ETJ82" s="539"/>
      <c r="ETK82" s="539"/>
      <c r="ETL82" s="539"/>
      <c r="ETM82" s="539"/>
      <c r="ETN82" s="539"/>
      <c r="ETO82" s="539"/>
      <c r="ETP82" s="539"/>
      <c r="ETQ82" s="539"/>
      <c r="ETR82" s="539"/>
      <c r="ETS82" s="539"/>
      <c r="ETT82" s="539"/>
      <c r="ETU82" s="539"/>
      <c r="ETV82" s="539"/>
      <c r="ETW82" s="539"/>
      <c r="ETX82" s="539"/>
      <c r="ETY82" s="539"/>
      <c r="ETZ82" s="539"/>
      <c r="EUA82" s="539"/>
      <c r="EUB82" s="539"/>
      <c r="EUC82" s="539"/>
      <c r="EUD82" s="539"/>
      <c r="EUE82" s="539"/>
      <c r="EUF82" s="539"/>
      <c r="EUG82" s="539"/>
      <c r="EUH82" s="539"/>
      <c r="EUI82" s="539"/>
      <c r="EUJ82" s="539"/>
      <c r="EUK82" s="539"/>
      <c r="EUL82" s="539"/>
      <c r="EUM82" s="539"/>
      <c r="EUN82" s="539"/>
      <c r="EUO82" s="539"/>
      <c r="EUP82" s="539"/>
      <c r="EUQ82" s="539"/>
      <c r="EUR82" s="539"/>
      <c r="EUS82" s="539"/>
      <c r="EUT82" s="539"/>
      <c r="EUU82" s="539"/>
      <c r="EUV82" s="539"/>
      <c r="EUW82" s="539"/>
      <c r="EUX82" s="539"/>
      <c r="EUY82" s="539"/>
      <c r="EUZ82" s="539"/>
      <c r="EVA82" s="539"/>
      <c r="EVB82" s="539"/>
      <c r="EVC82" s="539"/>
      <c r="EVD82" s="539"/>
      <c r="EVE82" s="539"/>
      <c r="EVF82" s="539"/>
      <c r="EVG82" s="539"/>
      <c r="EVH82" s="539"/>
      <c r="EVI82" s="539"/>
      <c r="EVJ82" s="539"/>
      <c r="EVK82" s="539"/>
      <c r="EVL82" s="539"/>
      <c r="EVM82" s="539"/>
      <c r="EVN82" s="539"/>
      <c r="EVO82" s="539"/>
      <c r="EVP82" s="539"/>
      <c r="EVQ82" s="539"/>
      <c r="EVR82" s="539"/>
      <c r="EVS82" s="539"/>
      <c r="EVT82" s="539"/>
      <c r="EVU82" s="539"/>
      <c r="EVV82" s="539"/>
      <c r="EVW82" s="539"/>
      <c r="EVX82" s="539"/>
      <c r="EVY82" s="539"/>
      <c r="EVZ82" s="539"/>
      <c r="EWA82" s="539"/>
      <c r="EWB82" s="539"/>
      <c r="EWC82" s="539"/>
      <c r="EWD82" s="539"/>
      <c r="EWE82" s="539"/>
      <c r="EWF82" s="539"/>
      <c r="EWG82" s="539"/>
      <c r="EWH82" s="539"/>
      <c r="EWI82" s="539"/>
      <c r="EWJ82" s="539"/>
      <c r="EWK82" s="539"/>
      <c r="EWL82" s="539"/>
      <c r="EWM82" s="539"/>
      <c r="EWN82" s="539"/>
      <c r="EWO82" s="539"/>
      <c r="EWP82" s="539"/>
      <c r="EWQ82" s="539"/>
      <c r="EWR82" s="539"/>
      <c r="EWS82" s="539"/>
      <c r="EWT82" s="539"/>
      <c r="EWU82" s="539"/>
      <c r="EWV82" s="539"/>
      <c r="EWW82" s="539"/>
      <c r="EWX82" s="539"/>
      <c r="EWY82" s="539"/>
      <c r="EWZ82" s="539"/>
      <c r="EXA82" s="539"/>
      <c r="EXB82" s="539"/>
      <c r="EXC82" s="539"/>
      <c r="EXD82" s="539"/>
      <c r="EXE82" s="539"/>
      <c r="EXF82" s="539"/>
      <c r="EXG82" s="539"/>
      <c r="EXH82" s="539"/>
      <c r="EXI82" s="539"/>
      <c r="EXJ82" s="539"/>
      <c r="EXK82" s="539"/>
      <c r="EXL82" s="539"/>
      <c r="EXM82" s="539"/>
      <c r="EXN82" s="539"/>
      <c r="EXO82" s="539"/>
      <c r="EXP82" s="539"/>
      <c r="EXQ82" s="539"/>
      <c r="EXR82" s="539"/>
      <c r="EXS82" s="539"/>
      <c r="EXT82" s="539"/>
      <c r="EXU82" s="539"/>
      <c r="EXV82" s="539"/>
      <c r="EXW82" s="539"/>
      <c r="EXX82" s="539"/>
      <c r="EXY82" s="539"/>
      <c r="EXZ82" s="539"/>
      <c r="EYA82" s="539"/>
      <c r="EYB82" s="539"/>
      <c r="EYC82" s="539"/>
      <c r="EYD82" s="539"/>
      <c r="EYE82" s="539"/>
      <c r="EYF82" s="539"/>
      <c r="EYG82" s="539"/>
      <c r="EYH82" s="539"/>
      <c r="EYI82" s="539"/>
      <c r="EYJ82" s="539"/>
      <c r="EYK82" s="539"/>
      <c r="EYL82" s="539"/>
      <c r="EYM82" s="539"/>
      <c r="EYN82" s="539"/>
      <c r="EYO82" s="539"/>
      <c r="EYP82" s="539"/>
      <c r="EYQ82" s="539"/>
      <c r="EYR82" s="539"/>
      <c r="EYS82" s="539"/>
      <c r="EYT82" s="539"/>
      <c r="EYU82" s="539"/>
      <c r="EYV82" s="539"/>
      <c r="EYW82" s="539"/>
      <c r="EYX82" s="539"/>
      <c r="EYY82" s="539"/>
      <c r="EYZ82" s="539"/>
      <c r="EZA82" s="539"/>
      <c r="EZB82" s="539"/>
      <c r="EZC82" s="539"/>
      <c r="EZD82" s="539"/>
      <c r="EZE82" s="539"/>
      <c r="EZF82" s="539"/>
      <c r="EZG82" s="539"/>
      <c r="EZH82" s="539"/>
      <c r="EZI82" s="539"/>
      <c r="EZJ82" s="539"/>
      <c r="EZK82" s="539"/>
      <c r="EZL82" s="539"/>
      <c r="EZM82" s="539"/>
      <c r="EZN82" s="539"/>
      <c r="EZO82" s="539"/>
      <c r="EZP82" s="539"/>
      <c r="EZQ82" s="539"/>
      <c r="EZR82" s="539"/>
      <c r="EZS82" s="539"/>
      <c r="EZT82" s="539"/>
      <c r="EZU82" s="539"/>
      <c r="EZV82" s="539"/>
      <c r="EZW82" s="539"/>
      <c r="EZX82" s="539"/>
      <c r="EZY82" s="539"/>
      <c r="EZZ82" s="539"/>
      <c r="FAA82" s="539"/>
      <c r="FAB82" s="539"/>
      <c r="FAC82" s="539"/>
      <c r="FAD82" s="539"/>
      <c r="FAE82" s="539"/>
      <c r="FAF82" s="539"/>
      <c r="FAG82" s="539"/>
      <c r="FAH82" s="539"/>
      <c r="FAI82" s="539"/>
      <c r="FAJ82" s="539"/>
      <c r="FAK82" s="539"/>
      <c r="FAL82" s="539"/>
      <c r="FAM82" s="539"/>
      <c r="FAN82" s="539"/>
      <c r="FAO82" s="539"/>
      <c r="FAP82" s="539"/>
      <c r="FAQ82" s="539"/>
      <c r="FAR82" s="539"/>
      <c r="FAS82" s="539"/>
      <c r="FAT82" s="539"/>
      <c r="FAU82" s="539"/>
      <c r="FAV82" s="539"/>
      <c r="FAW82" s="539"/>
      <c r="FAX82" s="539"/>
      <c r="FAY82" s="539"/>
      <c r="FAZ82" s="539"/>
      <c r="FBA82" s="539"/>
      <c r="FBB82" s="539"/>
      <c r="FBC82" s="539"/>
      <c r="FBD82" s="539"/>
      <c r="FBE82" s="539"/>
      <c r="FBF82" s="539"/>
      <c r="FBG82" s="539"/>
      <c r="FBH82" s="539"/>
      <c r="FBI82" s="539"/>
      <c r="FBJ82" s="539"/>
      <c r="FBK82" s="539"/>
      <c r="FBL82" s="539"/>
      <c r="FBM82" s="539"/>
      <c r="FBN82" s="539"/>
      <c r="FBO82" s="539"/>
      <c r="FBP82" s="539"/>
      <c r="FBQ82" s="539"/>
      <c r="FBR82" s="539"/>
      <c r="FBS82" s="539"/>
      <c r="FBT82" s="539"/>
      <c r="FBU82" s="539"/>
      <c r="FBV82" s="539"/>
      <c r="FBW82" s="539"/>
      <c r="FBX82" s="539"/>
      <c r="FBY82" s="539"/>
      <c r="FBZ82" s="539"/>
      <c r="FCA82" s="539"/>
      <c r="FCB82" s="539"/>
      <c r="FCC82" s="539"/>
      <c r="FCD82" s="539"/>
      <c r="FCE82" s="539"/>
      <c r="FCF82" s="539"/>
      <c r="FCG82" s="539"/>
      <c r="FCH82" s="539"/>
      <c r="FCI82" s="539"/>
      <c r="FCJ82" s="539"/>
      <c r="FCK82" s="539"/>
      <c r="FCL82" s="539"/>
      <c r="FCM82" s="539"/>
      <c r="FCN82" s="539"/>
      <c r="FCO82" s="539"/>
      <c r="FCP82" s="539"/>
      <c r="FCQ82" s="539"/>
      <c r="FCR82" s="539"/>
      <c r="FCS82" s="539"/>
      <c r="FCT82" s="539"/>
      <c r="FCU82" s="539"/>
      <c r="FCV82" s="539"/>
      <c r="FCW82" s="539"/>
      <c r="FCX82" s="539"/>
      <c r="FCY82" s="539"/>
      <c r="FCZ82" s="539"/>
      <c r="FDA82" s="539"/>
      <c r="FDB82" s="539"/>
      <c r="FDC82" s="539"/>
      <c r="FDD82" s="539"/>
      <c r="FDE82" s="539"/>
      <c r="FDF82" s="539"/>
      <c r="FDG82" s="539"/>
      <c r="FDH82" s="539"/>
      <c r="FDI82" s="539"/>
      <c r="FDJ82" s="539"/>
      <c r="FDK82" s="539"/>
      <c r="FDL82" s="539"/>
      <c r="FDM82" s="539"/>
      <c r="FDN82" s="539"/>
      <c r="FDO82" s="539"/>
      <c r="FDP82" s="539"/>
      <c r="FDQ82" s="539"/>
      <c r="FDR82" s="539"/>
      <c r="FDS82" s="539"/>
      <c r="FDT82" s="539"/>
      <c r="FDU82" s="539"/>
      <c r="FDV82" s="539"/>
      <c r="FDW82" s="539"/>
      <c r="FDX82" s="539"/>
      <c r="FDY82" s="539"/>
      <c r="FDZ82" s="539"/>
      <c r="FEA82" s="539"/>
      <c r="FEB82" s="539"/>
      <c r="FEC82" s="539"/>
      <c r="FED82" s="539"/>
      <c r="FEE82" s="539"/>
      <c r="FEF82" s="539"/>
      <c r="FEG82" s="539"/>
      <c r="FEH82" s="539"/>
      <c r="FEI82" s="539"/>
      <c r="FEJ82" s="539"/>
      <c r="FEK82" s="539"/>
      <c r="FEL82" s="539"/>
      <c r="FEM82" s="539"/>
      <c r="FEN82" s="539"/>
      <c r="FEO82" s="539"/>
      <c r="FEP82" s="539"/>
      <c r="FEQ82" s="539"/>
      <c r="FER82" s="539"/>
      <c r="FES82" s="539"/>
      <c r="FET82" s="539"/>
      <c r="FEU82" s="539"/>
      <c r="FEV82" s="539"/>
      <c r="FEW82" s="539"/>
      <c r="FEX82" s="539"/>
      <c r="FEY82" s="539"/>
      <c r="FEZ82" s="539"/>
      <c r="FFA82" s="539"/>
      <c r="FFB82" s="539"/>
      <c r="FFC82" s="539"/>
      <c r="FFD82" s="539"/>
      <c r="FFE82" s="539"/>
      <c r="FFF82" s="539"/>
      <c r="FFG82" s="539"/>
      <c r="FFH82" s="539"/>
      <c r="FFI82" s="539"/>
      <c r="FFJ82" s="539"/>
      <c r="FFK82" s="539"/>
      <c r="FFL82" s="539"/>
      <c r="FFM82" s="539"/>
      <c r="FFN82" s="539"/>
      <c r="FFO82" s="539"/>
      <c r="FFP82" s="539"/>
      <c r="FFQ82" s="539"/>
      <c r="FFR82" s="539"/>
      <c r="FFS82" s="539"/>
      <c r="FFT82" s="539"/>
      <c r="FFU82" s="539"/>
      <c r="FFV82" s="539"/>
      <c r="FFW82" s="539"/>
      <c r="FFX82" s="539"/>
      <c r="FFY82" s="539"/>
      <c r="FFZ82" s="539"/>
      <c r="FGA82" s="539"/>
      <c r="FGB82" s="539"/>
      <c r="FGC82" s="539"/>
      <c r="FGD82" s="539"/>
      <c r="FGE82" s="539"/>
      <c r="FGF82" s="539"/>
      <c r="FGG82" s="539"/>
      <c r="FGH82" s="539"/>
      <c r="FGI82" s="539"/>
      <c r="FGJ82" s="539"/>
      <c r="FGK82" s="539"/>
      <c r="FGL82" s="539"/>
      <c r="FGM82" s="539"/>
      <c r="FGN82" s="539"/>
      <c r="FGO82" s="539"/>
      <c r="FGP82" s="539"/>
      <c r="FGQ82" s="539"/>
      <c r="FGR82" s="539"/>
      <c r="FGS82" s="539"/>
      <c r="FGT82" s="539"/>
      <c r="FGU82" s="539"/>
      <c r="FGV82" s="539"/>
      <c r="FGW82" s="539"/>
      <c r="FGX82" s="539"/>
      <c r="FGY82" s="539"/>
      <c r="FGZ82" s="539"/>
      <c r="FHA82" s="539"/>
      <c r="FHB82" s="539"/>
      <c r="FHC82" s="539"/>
      <c r="FHD82" s="539"/>
      <c r="FHE82" s="539"/>
      <c r="FHF82" s="539"/>
      <c r="FHG82" s="539"/>
      <c r="FHH82" s="539"/>
      <c r="FHI82" s="539"/>
      <c r="FHJ82" s="539"/>
      <c r="FHK82" s="539"/>
      <c r="FHL82" s="539"/>
      <c r="FHM82" s="539"/>
      <c r="FHN82" s="539"/>
      <c r="FHO82" s="539"/>
      <c r="FHP82" s="539"/>
      <c r="FHQ82" s="539"/>
      <c r="FHR82" s="539"/>
      <c r="FHS82" s="539"/>
      <c r="FHT82" s="539"/>
      <c r="FHU82" s="539"/>
      <c r="FHV82" s="539"/>
      <c r="FHW82" s="539"/>
      <c r="FHX82" s="539"/>
      <c r="FHY82" s="539"/>
      <c r="FHZ82" s="539"/>
      <c r="FIA82" s="539"/>
      <c r="FIB82" s="539"/>
      <c r="FIC82" s="539"/>
      <c r="FID82" s="539"/>
      <c r="FIE82" s="539"/>
      <c r="FIF82" s="539"/>
      <c r="FIG82" s="539"/>
      <c r="FIH82" s="539"/>
      <c r="FII82" s="539"/>
      <c r="FIJ82" s="539"/>
      <c r="FIK82" s="539"/>
      <c r="FIL82" s="539"/>
      <c r="FIM82" s="539"/>
      <c r="FIN82" s="539"/>
      <c r="FIO82" s="539"/>
      <c r="FIP82" s="539"/>
      <c r="FIQ82" s="539"/>
      <c r="FIR82" s="539"/>
      <c r="FIS82" s="539"/>
      <c r="FIT82" s="539"/>
      <c r="FIU82" s="539"/>
      <c r="FIV82" s="539"/>
      <c r="FIW82" s="539"/>
      <c r="FIX82" s="539"/>
      <c r="FIY82" s="539"/>
      <c r="FIZ82" s="539"/>
      <c r="FJA82" s="539"/>
      <c r="FJB82" s="539"/>
      <c r="FJC82" s="539"/>
      <c r="FJD82" s="539"/>
      <c r="FJE82" s="539"/>
      <c r="FJF82" s="539"/>
      <c r="FJG82" s="539"/>
      <c r="FJH82" s="539"/>
      <c r="FJI82" s="539"/>
      <c r="FJJ82" s="539"/>
      <c r="FJK82" s="539"/>
      <c r="FJL82" s="539"/>
      <c r="FJM82" s="539"/>
      <c r="FJN82" s="539"/>
      <c r="FJO82" s="539"/>
      <c r="FJP82" s="539"/>
      <c r="FJQ82" s="539"/>
      <c r="FJR82" s="539"/>
      <c r="FJS82" s="539"/>
      <c r="FJT82" s="539"/>
      <c r="FJU82" s="539"/>
      <c r="FJV82" s="539"/>
      <c r="FJW82" s="539"/>
      <c r="FJX82" s="539"/>
      <c r="FJY82" s="539"/>
      <c r="FJZ82" s="539"/>
      <c r="FKA82" s="539"/>
      <c r="FKB82" s="539"/>
      <c r="FKC82" s="539"/>
      <c r="FKD82" s="539"/>
      <c r="FKE82" s="539"/>
      <c r="FKF82" s="539"/>
      <c r="FKG82" s="539"/>
      <c r="FKH82" s="539"/>
      <c r="FKI82" s="539"/>
      <c r="FKJ82" s="539"/>
      <c r="FKK82" s="539"/>
      <c r="FKL82" s="539"/>
      <c r="FKM82" s="539"/>
      <c r="FKN82" s="539"/>
      <c r="FKO82" s="539"/>
      <c r="FKP82" s="539"/>
      <c r="FKQ82" s="539"/>
      <c r="FKR82" s="539"/>
      <c r="FKS82" s="539"/>
      <c r="FKT82" s="539"/>
      <c r="FKU82" s="539"/>
      <c r="FKV82" s="539"/>
      <c r="FKW82" s="539"/>
      <c r="FKX82" s="539"/>
      <c r="FKY82" s="539"/>
      <c r="FKZ82" s="539"/>
      <c r="FLA82" s="539"/>
      <c r="FLB82" s="539"/>
      <c r="FLC82" s="539"/>
      <c r="FLD82" s="539"/>
      <c r="FLE82" s="539"/>
      <c r="FLF82" s="539"/>
      <c r="FLG82" s="539"/>
      <c r="FLH82" s="539"/>
      <c r="FLI82" s="539"/>
      <c r="FLJ82" s="539"/>
      <c r="FLK82" s="539"/>
      <c r="FLL82" s="539"/>
      <c r="FLM82" s="539"/>
      <c r="FLN82" s="539"/>
      <c r="FLO82" s="539"/>
      <c r="FLP82" s="539"/>
      <c r="FLQ82" s="539"/>
      <c r="FLR82" s="539"/>
      <c r="FLS82" s="539"/>
      <c r="FLT82" s="539"/>
      <c r="FLU82" s="539"/>
      <c r="FLV82" s="539"/>
      <c r="FLW82" s="539"/>
      <c r="FLX82" s="539"/>
      <c r="FLY82" s="539"/>
      <c r="FLZ82" s="539"/>
      <c r="FMA82" s="539"/>
      <c r="FMB82" s="539"/>
      <c r="FMC82" s="539"/>
      <c r="FMD82" s="539"/>
      <c r="FME82" s="539"/>
      <c r="FMF82" s="539"/>
      <c r="FMG82" s="539"/>
      <c r="FMH82" s="539"/>
      <c r="FMI82" s="539"/>
      <c r="FMJ82" s="539"/>
      <c r="FMK82" s="539"/>
      <c r="FML82" s="539"/>
      <c r="FMM82" s="539"/>
      <c r="FMN82" s="539"/>
      <c r="FMO82" s="539"/>
      <c r="FMP82" s="539"/>
      <c r="FMQ82" s="539"/>
      <c r="FMR82" s="539"/>
      <c r="FMS82" s="539"/>
      <c r="FMT82" s="539"/>
      <c r="FMU82" s="539"/>
      <c r="FMV82" s="539"/>
      <c r="FMW82" s="539"/>
      <c r="FMX82" s="539"/>
      <c r="FMY82" s="539"/>
      <c r="FMZ82" s="539"/>
      <c r="FNA82" s="539"/>
      <c r="FNB82" s="539"/>
      <c r="FNC82" s="539"/>
      <c r="FND82" s="539"/>
      <c r="FNE82" s="539"/>
      <c r="FNF82" s="539"/>
      <c r="FNG82" s="539"/>
      <c r="FNH82" s="539"/>
      <c r="FNI82" s="539"/>
      <c r="FNJ82" s="539"/>
      <c r="FNK82" s="539"/>
      <c r="FNL82" s="539"/>
      <c r="FNM82" s="539"/>
      <c r="FNN82" s="539"/>
      <c r="FNO82" s="539"/>
      <c r="FNP82" s="539"/>
      <c r="FNQ82" s="539"/>
      <c r="FNR82" s="539"/>
      <c r="FNS82" s="539"/>
      <c r="FNT82" s="539"/>
      <c r="FNU82" s="539"/>
      <c r="FNV82" s="539"/>
      <c r="FNW82" s="539"/>
      <c r="FNX82" s="539"/>
      <c r="FNY82" s="539"/>
      <c r="FNZ82" s="539"/>
      <c r="FOA82" s="539"/>
      <c r="FOB82" s="539"/>
      <c r="FOC82" s="539"/>
      <c r="FOD82" s="539"/>
      <c r="FOE82" s="539"/>
      <c r="FOF82" s="539"/>
      <c r="FOG82" s="539"/>
      <c r="FOH82" s="539"/>
      <c r="FOI82" s="539"/>
      <c r="FOJ82" s="539"/>
      <c r="FOK82" s="539"/>
      <c r="FOL82" s="539"/>
      <c r="FOM82" s="539"/>
      <c r="FON82" s="539"/>
      <c r="FOO82" s="539"/>
      <c r="FOP82" s="539"/>
      <c r="FOQ82" s="539"/>
      <c r="FOR82" s="539"/>
      <c r="FOS82" s="539"/>
      <c r="FOT82" s="539"/>
      <c r="FOU82" s="539"/>
      <c r="FOV82" s="539"/>
      <c r="FOW82" s="539"/>
      <c r="FOX82" s="539"/>
      <c r="FOY82" s="539"/>
      <c r="FOZ82" s="539"/>
      <c r="FPA82" s="539"/>
      <c r="FPB82" s="539"/>
      <c r="FPC82" s="539"/>
      <c r="FPD82" s="539"/>
      <c r="FPE82" s="539"/>
      <c r="FPF82" s="539"/>
      <c r="FPG82" s="539"/>
      <c r="FPH82" s="539"/>
      <c r="FPI82" s="539"/>
      <c r="FPJ82" s="539"/>
      <c r="FPK82" s="539"/>
      <c r="FPL82" s="539"/>
      <c r="FPM82" s="539"/>
      <c r="FPN82" s="539"/>
      <c r="FPO82" s="539"/>
      <c r="FPP82" s="539"/>
      <c r="FPQ82" s="539"/>
      <c r="FPR82" s="539"/>
      <c r="FPS82" s="539"/>
      <c r="FPT82" s="539"/>
      <c r="FPU82" s="539"/>
      <c r="FPV82" s="539"/>
      <c r="FPW82" s="539"/>
      <c r="FPX82" s="539"/>
      <c r="FPY82" s="539"/>
      <c r="FPZ82" s="539"/>
      <c r="FQA82" s="539"/>
      <c r="FQB82" s="539"/>
      <c r="FQC82" s="539"/>
      <c r="FQD82" s="539"/>
      <c r="FQE82" s="539"/>
      <c r="FQF82" s="539"/>
      <c r="FQG82" s="539"/>
      <c r="FQH82" s="539"/>
      <c r="FQI82" s="539"/>
      <c r="FQJ82" s="539"/>
      <c r="FQK82" s="539"/>
      <c r="FQL82" s="539"/>
      <c r="FQM82" s="539"/>
      <c r="FQN82" s="539"/>
      <c r="FQO82" s="539"/>
      <c r="FQP82" s="539"/>
      <c r="FQQ82" s="539"/>
      <c r="FQR82" s="539"/>
      <c r="FQS82" s="539"/>
      <c r="FQT82" s="539"/>
      <c r="FQU82" s="539"/>
      <c r="FQV82" s="539"/>
      <c r="FQW82" s="539"/>
      <c r="FQX82" s="539"/>
      <c r="FQY82" s="539"/>
      <c r="FQZ82" s="539"/>
      <c r="FRA82" s="539"/>
      <c r="FRB82" s="539"/>
      <c r="FRC82" s="539"/>
      <c r="FRD82" s="539"/>
      <c r="FRE82" s="539"/>
      <c r="FRF82" s="539"/>
      <c r="FRG82" s="539"/>
      <c r="FRH82" s="539"/>
      <c r="FRI82" s="539"/>
      <c r="FRJ82" s="539"/>
      <c r="FRK82" s="539"/>
      <c r="FRL82" s="539"/>
      <c r="FRM82" s="539"/>
      <c r="FRN82" s="539"/>
      <c r="FRO82" s="539"/>
      <c r="FRP82" s="539"/>
      <c r="FRQ82" s="539"/>
      <c r="FRR82" s="539"/>
      <c r="FRS82" s="539"/>
      <c r="FRT82" s="539"/>
      <c r="FRU82" s="539"/>
      <c r="FRV82" s="539"/>
      <c r="FRW82" s="539"/>
      <c r="FRX82" s="539"/>
      <c r="FRY82" s="539"/>
      <c r="FRZ82" s="539"/>
      <c r="FSA82" s="539"/>
      <c r="FSB82" s="539"/>
      <c r="FSC82" s="539"/>
      <c r="FSD82" s="539"/>
      <c r="FSE82" s="539"/>
      <c r="FSF82" s="539"/>
      <c r="FSG82" s="539"/>
      <c r="FSH82" s="539"/>
      <c r="FSI82" s="539"/>
      <c r="FSJ82" s="539"/>
      <c r="FSK82" s="539"/>
      <c r="FSL82" s="539"/>
      <c r="FSM82" s="539"/>
      <c r="FSN82" s="539"/>
      <c r="FSO82" s="539"/>
      <c r="FSP82" s="539"/>
      <c r="FSQ82" s="539"/>
      <c r="FSR82" s="539"/>
      <c r="FSS82" s="539"/>
      <c r="FST82" s="539"/>
      <c r="FSU82" s="539"/>
      <c r="FSV82" s="539"/>
      <c r="FSW82" s="539"/>
      <c r="FSX82" s="539"/>
      <c r="FSY82" s="539"/>
      <c r="FSZ82" s="539"/>
      <c r="FTA82" s="539"/>
      <c r="FTB82" s="539"/>
      <c r="FTC82" s="539"/>
      <c r="FTD82" s="539"/>
      <c r="FTE82" s="539"/>
      <c r="FTF82" s="539"/>
      <c r="FTG82" s="539"/>
      <c r="FTH82" s="539"/>
      <c r="FTI82" s="539"/>
      <c r="FTJ82" s="539"/>
      <c r="FTK82" s="539"/>
      <c r="FTL82" s="539"/>
      <c r="FTM82" s="539"/>
      <c r="FTN82" s="539"/>
      <c r="FTO82" s="539"/>
      <c r="FTP82" s="539"/>
      <c r="FTQ82" s="539"/>
      <c r="FTR82" s="539"/>
      <c r="FTS82" s="539"/>
      <c r="FTT82" s="539"/>
      <c r="FTU82" s="539"/>
      <c r="FTV82" s="539"/>
      <c r="FTW82" s="539"/>
      <c r="FTX82" s="539"/>
      <c r="FTY82" s="539"/>
      <c r="FTZ82" s="539"/>
      <c r="FUA82" s="539"/>
      <c r="FUB82" s="539"/>
      <c r="FUC82" s="539"/>
      <c r="FUD82" s="539"/>
      <c r="FUE82" s="539"/>
      <c r="FUF82" s="539"/>
      <c r="FUG82" s="539"/>
      <c r="FUH82" s="539"/>
      <c r="FUI82" s="539"/>
      <c r="FUJ82" s="539"/>
      <c r="FUK82" s="539"/>
      <c r="FUL82" s="539"/>
      <c r="FUM82" s="539"/>
      <c r="FUN82" s="539"/>
      <c r="FUO82" s="539"/>
      <c r="FUP82" s="539"/>
      <c r="FUQ82" s="539"/>
      <c r="FUR82" s="539"/>
      <c r="FUS82" s="539"/>
      <c r="FUT82" s="539"/>
      <c r="FUU82" s="539"/>
      <c r="FUV82" s="539"/>
      <c r="FUW82" s="539"/>
      <c r="FUX82" s="539"/>
      <c r="FUY82" s="539"/>
      <c r="FUZ82" s="539"/>
      <c r="FVA82" s="539"/>
      <c r="FVB82" s="539"/>
      <c r="FVC82" s="539"/>
      <c r="FVD82" s="539"/>
      <c r="FVE82" s="539"/>
      <c r="FVF82" s="539"/>
      <c r="FVG82" s="539"/>
      <c r="FVH82" s="539"/>
      <c r="FVI82" s="539"/>
      <c r="FVJ82" s="539"/>
      <c r="FVK82" s="539"/>
      <c r="FVL82" s="539"/>
      <c r="FVM82" s="539"/>
      <c r="FVN82" s="539"/>
      <c r="FVO82" s="539"/>
      <c r="FVP82" s="539"/>
      <c r="FVQ82" s="539"/>
      <c r="FVR82" s="539"/>
      <c r="FVS82" s="539"/>
      <c r="FVT82" s="539"/>
      <c r="FVU82" s="539"/>
      <c r="FVV82" s="539"/>
      <c r="FVW82" s="539"/>
      <c r="FVX82" s="539"/>
      <c r="FVY82" s="539"/>
      <c r="FVZ82" s="539"/>
      <c r="FWA82" s="539"/>
      <c r="FWB82" s="539"/>
      <c r="FWC82" s="539"/>
      <c r="FWD82" s="539"/>
      <c r="FWE82" s="539"/>
      <c r="FWF82" s="539"/>
      <c r="FWG82" s="539"/>
      <c r="FWH82" s="539"/>
      <c r="FWI82" s="539"/>
      <c r="FWJ82" s="539"/>
      <c r="FWK82" s="539"/>
      <c r="FWL82" s="539"/>
      <c r="FWM82" s="539"/>
      <c r="FWN82" s="539"/>
      <c r="FWO82" s="539"/>
      <c r="FWP82" s="539"/>
      <c r="FWQ82" s="539"/>
      <c r="FWR82" s="539"/>
      <c r="FWS82" s="539"/>
      <c r="FWT82" s="539"/>
      <c r="FWU82" s="539"/>
      <c r="FWV82" s="539"/>
      <c r="FWW82" s="539"/>
      <c r="FWX82" s="539"/>
      <c r="FWY82" s="539"/>
      <c r="FWZ82" s="539"/>
      <c r="FXA82" s="539"/>
      <c r="FXB82" s="539"/>
      <c r="FXC82" s="539"/>
      <c r="FXD82" s="539"/>
      <c r="FXE82" s="539"/>
      <c r="FXF82" s="539"/>
      <c r="FXG82" s="539"/>
      <c r="FXH82" s="539"/>
      <c r="FXI82" s="539"/>
      <c r="FXJ82" s="539"/>
      <c r="FXK82" s="539"/>
      <c r="FXL82" s="539"/>
      <c r="FXM82" s="539"/>
      <c r="FXN82" s="539"/>
      <c r="FXO82" s="539"/>
      <c r="FXP82" s="539"/>
      <c r="FXQ82" s="539"/>
      <c r="FXR82" s="539"/>
      <c r="FXS82" s="539"/>
      <c r="FXT82" s="539"/>
      <c r="FXU82" s="539"/>
      <c r="FXV82" s="539"/>
      <c r="FXW82" s="539"/>
      <c r="FXX82" s="539"/>
      <c r="FXY82" s="539"/>
      <c r="FXZ82" s="539"/>
      <c r="FYA82" s="539"/>
      <c r="FYB82" s="539"/>
      <c r="FYC82" s="539"/>
      <c r="FYD82" s="539"/>
      <c r="FYE82" s="539"/>
      <c r="FYF82" s="539"/>
      <c r="FYG82" s="539"/>
      <c r="FYH82" s="539"/>
      <c r="FYI82" s="539"/>
      <c r="FYJ82" s="539"/>
      <c r="FYK82" s="539"/>
      <c r="FYL82" s="539"/>
      <c r="FYM82" s="539"/>
      <c r="FYN82" s="539"/>
      <c r="FYO82" s="539"/>
      <c r="FYP82" s="539"/>
      <c r="FYQ82" s="539"/>
      <c r="FYR82" s="539"/>
      <c r="FYS82" s="539"/>
      <c r="FYT82" s="539"/>
      <c r="FYU82" s="539"/>
      <c r="FYV82" s="539"/>
      <c r="FYW82" s="539"/>
      <c r="FYX82" s="539"/>
      <c r="FYY82" s="539"/>
      <c r="FYZ82" s="539"/>
      <c r="FZA82" s="539"/>
      <c r="FZB82" s="539"/>
      <c r="FZC82" s="539"/>
      <c r="FZD82" s="539"/>
      <c r="FZE82" s="539"/>
      <c r="FZF82" s="539"/>
      <c r="FZG82" s="539"/>
      <c r="FZH82" s="539"/>
      <c r="FZI82" s="539"/>
      <c r="FZJ82" s="539"/>
      <c r="FZK82" s="539"/>
      <c r="FZL82" s="539"/>
      <c r="FZM82" s="539"/>
      <c r="FZN82" s="539"/>
      <c r="FZO82" s="539"/>
      <c r="FZP82" s="539"/>
      <c r="FZQ82" s="539"/>
      <c r="FZR82" s="539"/>
      <c r="FZS82" s="539"/>
      <c r="FZT82" s="539"/>
      <c r="FZU82" s="539"/>
      <c r="FZV82" s="539"/>
      <c r="FZW82" s="539"/>
      <c r="FZX82" s="539"/>
      <c r="FZY82" s="539"/>
      <c r="FZZ82" s="539"/>
      <c r="GAA82" s="539"/>
      <c r="GAB82" s="539"/>
      <c r="GAC82" s="539"/>
      <c r="GAD82" s="539"/>
      <c r="GAE82" s="539"/>
      <c r="GAF82" s="539"/>
      <c r="GAG82" s="539"/>
      <c r="GAH82" s="539"/>
      <c r="GAI82" s="539"/>
      <c r="GAJ82" s="539"/>
      <c r="GAK82" s="539"/>
      <c r="GAL82" s="539"/>
      <c r="GAM82" s="539"/>
      <c r="GAN82" s="539"/>
      <c r="GAO82" s="539"/>
      <c r="GAP82" s="539"/>
      <c r="GAQ82" s="539"/>
      <c r="GAR82" s="539"/>
      <c r="GAS82" s="539"/>
      <c r="GAT82" s="539"/>
      <c r="GAU82" s="539"/>
      <c r="GAV82" s="539"/>
      <c r="GAW82" s="539"/>
      <c r="GAX82" s="539"/>
      <c r="GAY82" s="539"/>
      <c r="GAZ82" s="539"/>
      <c r="GBA82" s="539"/>
      <c r="GBB82" s="539"/>
      <c r="GBC82" s="539"/>
      <c r="GBD82" s="539"/>
      <c r="GBE82" s="539"/>
      <c r="GBF82" s="539"/>
      <c r="GBG82" s="539"/>
      <c r="GBH82" s="539"/>
      <c r="GBI82" s="539"/>
      <c r="GBJ82" s="539"/>
      <c r="GBK82" s="539"/>
      <c r="GBL82" s="539"/>
      <c r="GBM82" s="539"/>
      <c r="GBN82" s="539"/>
      <c r="GBO82" s="539"/>
      <c r="GBP82" s="539"/>
      <c r="GBQ82" s="539"/>
      <c r="GBR82" s="539"/>
      <c r="GBS82" s="539"/>
      <c r="GBT82" s="539"/>
      <c r="GBU82" s="539"/>
      <c r="GBV82" s="539"/>
      <c r="GBW82" s="539"/>
      <c r="GBX82" s="539"/>
      <c r="GBY82" s="539"/>
      <c r="GBZ82" s="539"/>
      <c r="GCA82" s="539"/>
      <c r="GCB82" s="539"/>
      <c r="GCC82" s="539"/>
      <c r="GCD82" s="539"/>
      <c r="GCE82" s="539"/>
      <c r="GCF82" s="539"/>
      <c r="GCG82" s="539"/>
      <c r="GCH82" s="539"/>
      <c r="GCI82" s="539"/>
      <c r="GCJ82" s="539"/>
      <c r="GCK82" s="539"/>
      <c r="GCL82" s="539"/>
      <c r="GCM82" s="539"/>
      <c r="GCN82" s="539"/>
      <c r="GCO82" s="539"/>
      <c r="GCP82" s="539"/>
      <c r="GCQ82" s="539"/>
      <c r="GCR82" s="539"/>
      <c r="GCS82" s="539"/>
      <c r="GCT82" s="539"/>
      <c r="GCU82" s="539"/>
      <c r="GCV82" s="539"/>
      <c r="GCW82" s="539"/>
      <c r="GCX82" s="539"/>
      <c r="GCY82" s="539"/>
      <c r="GCZ82" s="539"/>
      <c r="GDA82" s="539"/>
      <c r="GDB82" s="539"/>
      <c r="GDC82" s="539"/>
      <c r="GDD82" s="539"/>
      <c r="GDE82" s="539"/>
      <c r="GDF82" s="539"/>
      <c r="GDG82" s="539"/>
      <c r="GDH82" s="539"/>
      <c r="GDI82" s="539"/>
      <c r="GDJ82" s="539"/>
      <c r="GDK82" s="539"/>
      <c r="GDL82" s="539"/>
      <c r="GDM82" s="539"/>
      <c r="GDN82" s="539"/>
      <c r="GDO82" s="539"/>
      <c r="GDP82" s="539"/>
      <c r="GDQ82" s="539"/>
      <c r="GDR82" s="539"/>
      <c r="GDS82" s="539"/>
      <c r="GDT82" s="539"/>
      <c r="GDU82" s="539"/>
      <c r="GDV82" s="539"/>
      <c r="GDW82" s="539"/>
      <c r="GDX82" s="539"/>
      <c r="GDY82" s="539"/>
      <c r="GDZ82" s="539"/>
      <c r="GEA82" s="539"/>
      <c r="GEB82" s="539"/>
      <c r="GEC82" s="539"/>
      <c r="GED82" s="539"/>
      <c r="GEE82" s="539"/>
      <c r="GEF82" s="539"/>
      <c r="GEG82" s="539"/>
      <c r="GEH82" s="539"/>
      <c r="GEI82" s="539"/>
      <c r="GEJ82" s="539"/>
      <c r="GEK82" s="539"/>
      <c r="GEL82" s="539"/>
      <c r="GEM82" s="539"/>
      <c r="GEN82" s="539"/>
      <c r="GEO82" s="539"/>
      <c r="GEP82" s="539"/>
      <c r="GEQ82" s="539"/>
      <c r="GER82" s="539"/>
      <c r="GES82" s="539"/>
      <c r="GET82" s="539"/>
      <c r="GEU82" s="539"/>
      <c r="GEV82" s="539"/>
      <c r="GEW82" s="539"/>
      <c r="GEX82" s="539"/>
      <c r="GEY82" s="539"/>
      <c r="GEZ82" s="539"/>
      <c r="GFA82" s="539"/>
      <c r="GFB82" s="539"/>
      <c r="GFC82" s="539"/>
      <c r="GFD82" s="539"/>
      <c r="GFE82" s="539"/>
      <c r="GFF82" s="539"/>
      <c r="GFG82" s="539"/>
      <c r="GFH82" s="539"/>
      <c r="GFI82" s="539"/>
      <c r="GFJ82" s="539"/>
      <c r="GFK82" s="539"/>
      <c r="GFL82" s="539"/>
      <c r="GFM82" s="539"/>
      <c r="GFN82" s="539"/>
      <c r="GFO82" s="539"/>
      <c r="GFP82" s="539"/>
      <c r="GFQ82" s="539"/>
      <c r="GFR82" s="539"/>
      <c r="GFS82" s="539"/>
      <c r="GFT82" s="539"/>
      <c r="GFU82" s="539"/>
      <c r="GFV82" s="539"/>
      <c r="GFW82" s="539"/>
      <c r="GFX82" s="539"/>
      <c r="GFY82" s="539"/>
      <c r="GFZ82" s="539"/>
      <c r="GGA82" s="539"/>
      <c r="GGB82" s="539"/>
      <c r="GGC82" s="539"/>
      <c r="GGD82" s="539"/>
      <c r="GGE82" s="539"/>
      <c r="GGF82" s="539"/>
      <c r="GGG82" s="539"/>
      <c r="GGH82" s="539"/>
      <c r="GGI82" s="539"/>
      <c r="GGJ82" s="539"/>
      <c r="GGK82" s="539"/>
      <c r="GGL82" s="539"/>
      <c r="GGM82" s="539"/>
      <c r="GGN82" s="539"/>
      <c r="GGO82" s="539"/>
      <c r="GGP82" s="539"/>
      <c r="GGQ82" s="539"/>
      <c r="GGR82" s="539"/>
      <c r="GGS82" s="539"/>
      <c r="GGT82" s="539"/>
      <c r="GGU82" s="539"/>
      <c r="GGV82" s="539"/>
      <c r="GGW82" s="539"/>
      <c r="GGX82" s="539"/>
      <c r="GGY82" s="539"/>
      <c r="GGZ82" s="539"/>
      <c r="GHA82" s="539"/>
      <c r="GHB82" s="539"/>
      <c r="GHC82" s="539"/>
      <c r="GHD82" s="539"/>
      <c r="GHE82" s="539"/>
      <c r="GHF82" s="539"/>
      <c r="GHG82" s="539"/>
      <c r="GHH82" s="539"/>
      <c r="GHI82" s="539"/>
      <c r="GHJ82" s="539"/>
      <c r="GHK82" s="539"/>
      <c r="GHL82" s="539"/>
      <c r="GHM82" s="539"/>
      <c r="GHN82" s="539"/>
      <c r="GHO82" s="539"/>
      <c r="GHP82" s="539"/>
      <c r="GHQ82" s="539"/>
      <c r="GHR82" s="539"/>
      <c r="GHS82" s="539"/>
      <c r="GHT82" s="539"/>
      <c r="GHU82" s="539"/>
      <c r="GHV82" s="539"/>
      <c r="GHW82" s="539"/>
      <c r="GHX82" s="539"/>
      <c r="GHY82" s="539"/>
      <c r="GHZ82" s="539"/>
      <c r="GIA82" s="539"/>
      <c r="GIB82" s="539"/>
      <c r="GIC82" s="539"/>
      <c r="GID82" s="539"/>
      <c r="GIE82" s="539"/>
      <c r="GIF82" s="539"/>
      <c r="GIG82" s="539"/>
      <c r="GIH82" s="539"/>
      <c r="GII82" s="539"/>
      <c r="GIJ82" s="539"/>
      <c r="GIK82" s="539"/>
      <c r="GIL82" s="539"/>
      <c r="GIM82" s="539"/>
      <c r="GIN82" s="539"/>
      <c r="GIO82" s="539"/>
      <c r="GIP82" s="539"/>
      <c r="GIQ82" s="539"/>
      <c r="GIR82" s="539"/>
      <c r="GIS82" s="539"/>
      <c r="GIT82" s="539"/>
      <c r="GIU82" s="539"/>
      <c r="GIV82" s="539"/>
      <c r="GIW82" s="539"/>
      <c r="GIX82" s="539"/>
      <c r="GIY82" s="539"/>
      <c r="GIZ82" s="539"/>
      <c r="GJA82" s="539"/>
      <c r="GJB82" s="539"/>
      <c r="GJC82" s="539"/>
      <c r="GJD82" s="539"/>
      <c r="GJE82" s="539"/>
      <c r="GJF82" s="539"/>
      <c r="GJG82" s="539"/>
      <c r="GJH82" s="539"/>
      <c r="GJI82" s="539"/>
      <c r="GJJ82" s="539"/>
      <c r="GJK82" s="539"/>
      <c r="GJL82" s="539"/>
      <c r="GJM82" s="539"/>
      <c r="GJN82" s="539"/>
      <c r="GJO82" s="539"/>
      <c r="GJP82" s="539"/>
      <c r="GJQ82" s="539"/>
      <c r="GJR82" s="539"/>
      <c r="GJS82" s="539"/>
      <c r="GJT82" s="539"/>
      <c r="GJU82" s="539"/>
      <c r="GJV82" s="539"/>
      <c r="GJW82" s="539"/>
      <c r="GJX82" s="539"/>
      <c r="GJY82" s="539"/>
      <c r="GJZ82" s="539"/>
      <c r="GKA82" s="539"/>
      <c r="GKB82" s="539"/>
      <c r="GKC82" s="539"/>
      <c r="GKD82" s="539"/>
      <c r="GKE82" s="539"/>
      <c r="GKF82" s="539"/>
      <c r="GKG82" s="539"/>
      <c r="GKH82" s="539"/>
      <c r="GKI82" s="539"/>
      <c r="GKJ82" s="539"/>
      <c r="GKK82" s="539"/>
      <c r="GKL82" s="539"/>
      <c r="GKM82" s="539"/>
      <c r="GKN82" s="539"/>
      <c r="GKO82" s="539"/>
      <c r="GKP82" s="539"/>
      <c r="GKQ82" s="539"/>
      <c r="GKR82" s="539"/>
      <c r="GKS82" s="539"/>
      <c r="GKT82" s="539"/>
      <c r="GKU82" s="539"/>
      <c r="GKV82" s="539"/>
      <c r="GKW82" s="539"/>
      <c r="GKX82" s="539"/>
      <c r="GKY82" s="539"/>
      <c r="GKZ82" s="539"/>
      <c r="GLA82" s="539"/>
      <c r="GLB82" s="539"/>
      <c r="GLC82" s="539"/>
      <c r="GLD82" s="539"/>
      <c r="GLE82" s="539"/>
      <c r="GLF82" s="539"/>
      <c r="GLG82" s="539"/>
      <c r="GLH82" s="539"/>
      <c r="GLI82" s="539"/>
      <c r="GLJ82" s="539"/>
      <c r="GLK82" s="539"/>
      <c r="GLL82" s="539"/>
      <c r="GLM82" s="539"/>
      <c r="GLN82" s="539"/>
      <c r="GLO82" s="539"/>
      <c r="GLP82" s="539"/>
      <c r="GLQ82" s="539"/>
      <c r="GLR82" s="539"/>
      <c r="GLS82" s="539"/>
      <c r="GLT82" s="539"/>
      <c r="GLU82" s="539"/>
      <c r="GLV82" s="539"/>
      <c r="GLW82" s="539"/>
      <c r="GLX82" s="539"/>
      <c r="GLY82" s="539"/>
      <c r="GLZ82" s="539"/>
      <c r="GMA82" s="539"/>
      <c r="GMB82" s="539"/>
      <c r="GMC82" s="539"/>
      <c r="GMD82" s="539"/>
      <c r="GME82" s="539"/>
      <c r="GMF82" s="539"/>
      <c r="GMG82" s="539"/>
      <c r="GMH82" s="539"/>
      <c r="GMI82" s="539"/>
      <c r="GMJ82" s="539"/>
      <c r="GMK82" s="539"/>
      <c r="GML82" s="539"/>
      <c r="GMM82" s="539"/>
      <c r="GMN82" s="539"/>
      <c r="GMO82" s="539"/>
      <c r="GMP82" s="539"/>
      <c r="GMQ82" s="539"/>
      <c r="GMR82" s="539"/>
      <c r="GMS82" s="539"/>
      <c r="GMT82" s="539"/>
      <c r="GMU82" s="539"/>
      <c r="GMV82" s="539"/>
      <c r="GMW82" s="539"/>
      <c r="GMX82" s="539"/>
      <c r="GMY82" s="539"/>
      <c r="GMZ82" s="539"/>
      <c r="GNA82" s="539"/>
      <c r="GNB82" s="539"/>
      <c r="GNC82" s="539"/>
      <c r="GND82" s="539"/>
      <c r="GNE82" s="539"/>
      <c r="GNF82" s="539"/>
      <c r="GNG82" s="539"/>
      <c r="GNH82" s="539"/>
      <c r="GNI82" s="539"/>
      <c r="GNJ82" s="539"/>
      <c r="GNK82" s="539"/>
      <c r="GNL82" s="539"/>
      <c r="GNM82" s="539"/>
      <c r="GNN82" s="539"/>
      <c r="GNO82" s="539"/>
      <c r="GNP82" s="539"/>
      <c r="GNQ82" s="539"/>
      <c r="GNR82" s="539"/>
      <c r="GNS82" s="539"/>
      <c r="GNT82" s="539"/>
      <c r="GNU82" s="539"/>
      <c r="GNV82" s="539"/>
      <c r="GNW82" s="539"/>
      <c r="GNX82" s="539"/>
      <c r="GNY82" s="539"/>
      <c r="GNZ82" s="539"/>
      <c r="GOA82" s="539"/>
      <c r="GOB82" s="539"/>
      <c r="GOC82" s="539"/>
      <c r="GOD82" s="539"/>
      <c r="GOE82" s="539"/>
      <c r="GOF82" s="539"/>
      <c r="GOG82" s="539"/>
      <c r="GOH82" s="539"/>
      <c r="GOI82" s="539"/>
      <c r="GOJ82" s="539"/>
      <c r="GOK82" s="539"/>
      <c r="GOL82" s="539"/>
      <c r="GOM82" s="539"/>
      <c r="GON82" s="539"/>
      <c r="GOO82" s="539"/>
      <c r="GOP82" s="539"/>
      <c r="GOQ82" s="539"/>
      <c r="GOR82" s="539"/>
      <c r="GOS82" s="539"/>
      <c r="GOT82" s="539"/>
      <c r="GOU82" s="539"/>
      <c r="GOV82" s="539"/>
      <c r="GOW82" s="539"/>
      <c r="GOX82" s="539"/>
      <c r="GOY82" s="539"/>
      <c r="GOZ82" s="539"/>
      <c r="GPA82" s="539"/>
      <c r="GPB82" s="539"/>
      <c r="GPC82" s="539"/>
      <c r="GPD82" s="539"/>
      <c r="GPE82" s="539"/>
      <c r="GPF82" s="539"/>
      <c r="GPG82" s="539"/>
      <c r="GPH82" s="539"/>
      <c r="GPI82" s="539"/>
      <c r="GPJ82" s="539"/>
      <c r="GPK82" s="539"/>
      <c r="GPL82" s="539"/>
      <c r="GPM82" s="539"/>
      <c r="GPN82" s="539"/>
      <c r="GPO82" s="539"/>
      <c r="GPP82" s="539"/>
      <c r="GPQ82" s="539"/>
      <c r="GPR82" s="539"/>
      <c r="GPS82" s="539"/>
      <c r="GPT82" s="539"/>
      <c r="GPU82" s="539"/>
      <c r="GPV82" s="539"/>
      <c r="GPW82" s="539"/>
      <c r="GPX82" s="539"/>
      <c r="GPY82" s="539"/>
      <c r="GPZ82" s="539"/>
      <c r="GQA82" s="539"/>
      <c r="GQB82" s="539"/>
      <c r="GQC82" s="539"/>
      <c r="GQD82" s="539"/>
      <c r="GQE82" s="539"/>
      <c r="GQF82" s="539"/>
      <c r="GQG82" s="539"/>
      <c r="GQH82" s="539"/>
      <c r="GQI82" s="539"/>
      <c r="GQJ82" s="539"/>
      <c r="GQK82" s="539"/>
      <c r="GQL82" s="539"/>
      <c r="GQM82" s="539"/>
      <c r="GQN82" s="539"/>
      <c r="GQO82" s="539"/>
      <c r="GQP82" s="539"/>
      <c r="GQQ82" s="539"/>
      <c r="GQR82" s="539"/>
      <c r="GQS82" s="539"/>
      <c r="GQT82" s="539"/>
      <c r="GQU82" s="539"/>
      <c r="GQV82" s="539"/>
      <c r="GQW82" s="539"/>
      <c r="GQX82" s="539"/>
      <c r="GQY82" s="539"/>
      <c r="GQZ82" s="539"/>
      <c r="GRA82" s="539"/>
      <c r="GRB82" s="539"/>
      <c r="GRC82" s="539"/>
      <c r="GRD82" s="539"/>
      <c r="GRE82" s="539"/>
      <c r="GRF82" s="539"/>
      <c r="GRG82" s="539"/>
      <c r="GRH82" s="539"/>
      <c r="GRI82" s="539"/>
      <c r="GRJ82" s="539"/>
      <c r="GRK82" s="539"/>
      <c r="GRL82" s="539"/>
      <c r="GRM82" s="539"/>
      <c r="GRN82" s="539"/>
      <c r="GRO82" s="539"/>
      <c r="GRP82" s="539"/>
      <c r="GRQ82" s="539"/>
      <c r="GRR82" s="539"/>
      <c r="GRS82" s="539"/>
      <c r="GRT82" s="539"/>
      <c r="GRU82" s="539"/>
      <c r="GRV82" s="539"/>
      <c r="GRW82" s="539"/>
      <c r="GRX82" s="539"/>
      <c r="GRY82" s="539"/>
      <c r="GRZ82" s="539"/>
      <c r="GSA82" s="539"/>
      <c r="GSB82" s="539"/>
      <c r="GSC82" s="539"/>
      <c r="GSD82" s="539"/>
      <c r="GSE82" s="539"/>
      <c r="GSF82" s="539"/>
      <c r="GSG82" s="539"/>
      <c r="GSH82" s="539"/>
      <c r="GSI82" s="539"/>
      <c r="GSJ82" s="539"/>
      <c r="GSK82" s="539"/>
      <c r="GSL82" s="539"/>
      <c r="GSM82" s="539"/>
      <c r="GSN82" s="539"/>
      <c r="GSO82" s="539"/>
      <c r="GSP82" s="539"/>
      <c r="GSQ82" s="539"/>
      <c r="GSR82" s="539"/>
      <c r="GSS82" s="539"/>
      <c r="GST82" s="539"/>
      <c r="GSU82" s="539"/>
      <c r="GSV82" s="539"/>
      <c r="GSW82" s="539"/>
      <c r="GSX82" s="539"/>
      <c r="GSY82" s="539"/>
      <c r="GSZ82" s="539"/>
      <c r="GTA82" s="539"/>
      <c r="GTB82" s="539"/>
      <c r="GTC82" s="539"/>
      <c r="GTD82" s="539"/>
      <c r="GTE82" s="539"/>
      <c r="GTF82" s="539"/>
      <c r="GTG82" s="539"/>
      <c r="GTH82" s="539"/>
      <c r="GTI82" s="539"/>
      <c r="GTJ82" s="539"/>
      <c r="GTK82" s="539"/>
      <c r="GTL82" s="539"/>
      <c r="GTM82" s="539"/>
      <c r="GTN82" s="539"/>
      <c r="GTO82" s="539"/>
      <c r="GTP82" s="539"/>
      <c r="GTQ82" s="539"/>
      <c r="GTR82" s="539"/>
      <c r="GTS82" s="539"/>
      <c r="GTT82" s="539"/>
      <c r="GTU82" s="539"/>
      <c r="GTV82" s="539"/>
      <c r="GTW82" s="539"/>
      <c r="GTX82" s="539"/>
      <c r="GTY82" s="539"/>
      <c r="GTZ82" s="539"/>
      <c r="GUA82" s="539"/>
      <c r="GUB82" s="539"/>
      <c r="GUC82" s="539"/>
      <c r="GUD82" s="539"/>
      <c r="GUE82" s="539"/>
      <c r="GUF82" s="539"/>
      <c r="GUG82" s="539"/>
      <c r="GUH82" s="539"/>
      <c r="GUI82" s="539"/>
      <c r="GUJ82" s="539"/>
      <c r="GUK82" s="539"/>
      <c r="GUL82" s="539"/>
      <c r="GUM82" s="539"/>
      <c r="GUN82" s="539"/>
      <c r="GUO82" s="539"/>
      <c r="GUP82" s="539"/>
      <c r="GUQ82" s="539"/>
      <c r="GUR82" s="539"/>
      <c r="GUS82" s="539"/>
      <c r="GUT82" s="539"/>
      <c r="GUU82" s="539"/>
      <c r="GUV82" s="539"/>
      <c r="GUW82" s="539"/>
      <c r="GUX82" s="539"/>
      <c r="GUY82" s="539"/>
      <c r="GUZ82" s="539"/>
      <c r="GVA82" s="539"/>
      <c r="GVB82" s="539"/>
      <c r="GVC82" s="539"/>
      <c r="GVD82" s="539"/>
      <c r="GVE82" s="539"/>
      <c r="GVF82" s="539"/>
      <c r="GVG82" s="539"/>
      <c r="GVH82" s="539"/>
      <c r="GVI82" s="539"/>
      <c r="GVJ82" s="539"/>
      <c r="GVK82" s="539"/>
      <c r="GVL82" s="539"/>
      <c r="GVM82" s="539"/>
      <c r="GVN82" s="539"/>
      <c r="GVO82" s="539"/>
      <c r="GVP82" s="539"/>
      <c r="GVQ82" s="539"/>
      <c r="GVR82" s="539"/>
      <c r="GVS82" s="539"/>
      <c r="GVT82" s="539"/>
      <c r="GVU82" s="539"/>
      <c r="GVV82" s="539"/>
      <c r="GVW82" s="539"/>
      <c r="GVX82" s="539"/>
      <c r="GVY82" s="539"/>
      <c r="GVZ82" s="539"/>
      <c r="GWA82" s="539"/>
      <c r="GWB82" s="539"/>
      <c r="GWC82" s="539"/>
      <c r="GWD82" s="539"/>
      <c r="GWE82" s="539"/>
      <c r="GWF82" s="539"/>
      <c r="GWG82" s="539"/>
      <c r="GWH82" s="539"/>
      <c r="GWI82" s="539"/>
      <c r="GWJ82" s="539"/>
      <c r="GWK82" s="539"/>
      <c r="GWL82" s="539"/>
      <c r="GWM82" s="539"/>
      <c r="GWN82" s="539"/>
      <c r="GWO82" s="539"/>
      <c r="GWP82" s="539"/>
      <c r="GWQ82" s="539"/>
      <c r="GWR82" s="539"/>
      <c r="GWS82" s="539"/>
      <c r="GWT82" s="539"/>
      <c r="GWU82" s="539"/>
      <c r="GWV82" s="539"/>
      <c r="GWW82" s="539"/>
      <c r="GWX82" s="539"/>
      <c r="GWY82" s="539"/>
      <c r="GWZ82" s="539"/>
      <c r="GXA82" s="539"/>
      <c r="GXB82" s="539"/>
      <c r="GXC82" s="539"/>
      <c r="GXD82" s="539"/>
      <c r="GXE82" s="539"/>
      <c r="GXF82" s="539"/>
      <c r="GXG82" s="539"/>
      <c r="GXH82" s="539"/>
      <c r="GXI82" s="539"/>
      <c r="GXJ82" s="539"/>
      <c r="GXK82" s="539"/>
      <c r="GXL82" s="539"/>
      <c r="GXM82" s="539"/>
      <c r="GXN82" s="539"/>
      <c r="GXO82" s="539"/>
      <c r="GXP82" s="539"/>
      <c r="GXQ82" s="539"/>
      <c r="GXR82" s="539"/>
      <c r="GXS82" s="539"/>
      <c r="GXT82" s="539"/>
      <c r="GXU82" s="539"/>
      <c r="GXV82" s="539"/>
      <c r="GXW82" s="539"/>
      <c r="GXX82" s="539"/>
      <c r="GXY82" s="539"/>
      <c r="GXZ82" s="539"/>
      <c r="GYA82" s="539"/>
      <c r="GYB82" s="539"/>
      <c r="GYC82" s="539"/>
      <c r="GYD82" s="539"/>
      <c r="GYE82" s="539"/>
      <c r="GYF82" s="539"/>
      <c r="GYG82" s="539"/>
      <c r="GYH82" s="539"/>
      <c r="GYI82" s="539"/>
      <c r="GYJ82" s="539"/>
      <c r="GYK82" s="539"/>
      <c r="GYL82" s="539"/>
      <c r="GYM82" s="539"/>
      <c r="GYN82" s="539"/>
      <c r="GYO82" s="539"/>
      <c r="GYP82" s="539"/>
      <c r="GYQ82" s="539"/>
      <c r="GYR82" s="539"/>
      <c r="GYS82" s="539"/>
      <c r="GYT82" s="539"/>
      <c r="GYU82" s="539"/>
      <c r="GYV82" s="539"/>
      <c r="GYW82" s="539"/>
      <c r="GYX82" s="539"/>
      <c r="GYY82" s="539"/>
      <c r="GYZ82" s="539"/>
      <c r="GZA82" s="539"/>
      <c r="GZB82" s="539"/>
      <c r="GZC82" s="539"/>
      <c r="GZD82" s="539"/>
      <c r="GZE82" s="539"/>
      <c r="GZF82" s="539"/>
      <c r="GZG82" s="539"/>
      <c r="GZH82" s="539"/>
      <c r="GZI82" s="539"/>
      <c r="GZJ82" s="539"/>
      <c r="GZK82" s="539"/>
      <c r="GZL82" s="539"/>
      <c r="GZM82" s="539"/>
      <c r="GZN82" s="539"/>
      <c r="GZO82" s="539"/>
      <c r="GZP82" s="539"/>
      <c r="GZQ82" s="539"/>
      <c r="GZR82" s="539"/>
      <c r="GZS82" s="539"/>
      <c r="GZT82" s="539"/>
      <c r="GZU82" s="539"/>
      <c r="GZV82" s="539"/>
      <c r="GZW82" s="539"/>
      <c r="GZX82" s="539"/>
      <c r="GZY82" s="539"/>
      <c r="GZZ82" s="539"/>
      <c r="HAA82" s="539"/>
      <c r="HAB82" s="539"/>
      <c r="HAC82" s="539"/>
      <c r="HAD82" s="539"/>
      <c r="HAE82" s="539"/>
      <c r="HAF82" s="539"/>
      <c r="HAG82" s="539"/>
      <c r="HAH82" s="539"/>
      <c r="HAI82" s="539"/>
      <c r="HAJ82" s="539"/>
      <c r="HAK82" s="539"/>
      <c r="HAL82" s="539"/>
      <c r="HAM82" s="539"/>
      <c r="HAN82" s="539"/>
      <c r="HAO82" s="539"/>
      <c r="HAP82" s="539"/>
      <c r="HAQ82" s="539"/>
      <c r="HAR82" s="539"/>
      <c r="HAS82" s="539"/>
      <c r="HAT82" s="539"/>
      <c r="HAU82" s="539"/>
      <c r="HAV82" s="539"/>
      <c r="HAW82" s="539"/>
      <c r="HAX82" s="539"/>
      <c r="HAY82" s="539"/>
      <c r="HAZ82" s="539"/>
      <c r="HBA82" s="539"/>
      <c r="HBB82" s="539"/>
      <c r="HBC82" s="539"/>
      <c r="HBD82" s="539"/>
      <c r="HBE82" s="539"/>
      <c r="HBF82" s="539"/>
      <c r="HBG82" s="539"/>
      <c r="HBH82" s="539"/>
      <c r="HBI82" s="539"/>
      <c r="HBJ82" s="539"/>
      <c r="HBK82" s="539"/>
      <c r="HBL82" s="539"/>
      <c r="HBM82" s="539"/>
      <c r="HBN82" s="539"/>
      <c r="HBO82" s="539"/>
      <c r="HBP82" s="539"/>
      <c r="HBQ82" s="539"/>
      <c r="HBR82" s="539"/>
      <c r="HBS82" s="539"/>
      <c r="HBT82" s="539"/>
      <c r="HBU82" s="539"/>
      <c r="HBV82" s="539"/>
      <c r="HBW82" s="539"/>
      <c r="HBX82" s="539"/>
      <c r="HBY82" s="539"/>
      <c r="HBZ82" s="539"/>
      <c r="HCA82" s="539"/>
      <c r="HCB82" s="539"/>
      <c r="HCC82" s="539"/>
      <c r="HCD82" s="539"/>
      <c r="HCE82" s="539"/>
      <c r="HCF82" s="539"/>
      <c r="HCG82" s="539"/>
      <c r="HCH82" s="539"/>
      <c r="HCI82" s="539"/>
      <c r="HCJ82" s="539"/>
      <c r="HCK82" s="539"/>
      <c r="HCL82" s="539"/>
      <c r="HCM82" s="539"/>
      <c r="HCN82" s="539"/>
      <c r="HCO82" s="539"/>
      <c r="HCP82" s="539"/>
      <c r="HCQ82" s="539"/>
      <c r="HCR82" s="539"/>
      <c r="HCS82" s="539"/>
      <c r="HCT82" s="539"/>
      <c r="HCU82" s="539"/>
      <c r="HCV82" s="539"/>
      <c r="HCW82" s="539"/>
      <c r="HCX82" s="539"/>
      <c r="HCY82" s="539"/>
      <c r="HCZ82" s="539"/>
      <c r="HDA82" s="539"/>
      <c r="HDB82" s="539"/>
      <c r="HDC82" s="539"/>
      <c r="HDD82" s="539"/>
      <c r="HDE82" s="539"/>
      <c r="HDF82" s="539"/>
      <c r="HDG82" s="539"/>
      <c r="HDH82" s="539"/>
      <c r="HDI82" s="539"/>
      <c r="HDJ82" s="539"/>
      <c r="HDK82" s="539"/>
      <c r="HDL82" s="539"/>
      <c r="HDM82" s="539"/>
      <c r="HDN82" s="539"/>
      <c r="HDO82" s="539"/>
      <c r="HDP82" s="539"/>
      <c r="HDQ82" s="539"/>
      <c r="HDR82" s="539"/>
      <c r="HDS82" s="539"/>
      <c r="HDT82" s="539"/>
      <c r="HDU82" s="539"/>
      <c r="HDV82" s="539"/>
      <c r="HDW82" s="539"/>
      <c r="HDX82" s="539"/>
      <c r="HDY82" s="539"/>
      <c r="HDZ82" s="539"/>
      <c r="HEA82" s="539"/>
      <c r="HEB82" s="539"/>
      <c r="HEC82" s="539"/>
      <c r="HED82" s="539"/>
      <c r="HEE82" s="539"/>
      <c r="HEF82" s="539"/>
      <c r="HEG82" s="539"/>
      <c r="HEH82" s="539"/>
      <c r="HEI82" s="539"/>
      <c r="HEJ82" s="539"/>
      <c r="HEK82" s="539"/>
      <c r="HEL82" s="539"/>
      <c r="HEM82" s="539"/>
      <c r="HEN82" s="539"/>
      <c r="HEO82" s="539"/>
      <c r="HEP82" s="539"/>
      <c r="HEQ82" s="539"/>
      <c r="HER82" s="539"/>
      <c r="HES82" s="539"/>
      <c r="HET82" s="539"/>
      <c r="HEU82" s="539"/>
      <c r="HEV82" s="539"/>
      <c r="HEW82" s="539"/>
      <c r="HEX82" s="539"/>
      <c r="HEY82" s="539"/>
      <c r="HEZ82" s="539"/>
      <c r="HFA82" s="539"/>
      <c r="HFB82" s="539"/>
      <c r="HFC82" s="539"/>
      <c r="HFD82" s="539"/>
      <c r="HFE82" s="539"/>
      <c r="HFF82" s="539"/>
      <c r="HFG82" s="539"/>
      <c r="HFH82" s="539"/>
      <c r="HFI82" s="539"/>
      <c r="HFJ82" s="539"/>
      <c r="HFK82" s="539"/>
      <c r="HFL82" s="539"/>
      <c r="HFM82" s="539"/>
      <c r="HFN82" s="539"/>
      <c r="HFO82" s="539"/>
      <c r="HFP82" s="539"/>
      <c r="HFQ82" s="539"/>
      <c r="HFR82" s="539"/>
      <c r="HFS82" s="539"/>
      <c r="HFT82" s="539"/>
      <c r="HFU82" s="539"/>
      <c r="HFV82" s="539"/>
      <c r="HFW82" s="539"/>
      <c r="HFX82" s="539"/>
      <c r="HFY82" s="539"/>
      <c r="HFZ82" s="539"/>
      <c r="HGA82" s="539"/>
      <c r="HGB82" s="539"/>
      <c r="HGC82" s="539"/>
      <c r="HGD82" s="539"/>
      <c r="HGE82" s="539"/>
      <c r="HGF82" s="539"/>
      <c r="HGG82" s="539"/>
      <c r="HGH82" s="539"/>
      <c r="HGI82" s="539"/>
      <c r="HGJ82" s="539"/>
      <c r="HGK82" s="539"/>
      <c r="HGL82" s="539"/>
      <c r="HGM82" s="539"/>
      <c r="HGN82" s="539"/>
      <c r="HGO82" s="539"/>
      <c r="HGP82" s="539"/>
      <c r="HGQ82" s="539"/>
      <c r="HGR82" s="539"/>
      <c r="HGS82" s="539"/>
      <c r="HGT82" s="539"/>
      <c r="HGU82" s="539"/>
      <c r="HGV82" s="539"/>
      <c r="HGW82" s="539"/>
      <c r="HGX82" s="539"/>
      <c r="HGY82" s="539"/>
      <c r="HGZ82" s="539"/>
      <c r="HHA82" s="539"/>
      <c r="HHB82" s="539"/>
      <c r="HHC82" s="539"/>
      <c r="HHD82" s="539"/>
      <c r="HHE82" s="539"/>
      <c r="HHF82" s="539"/>
      <c r="HHG82" s="539"/>
      <c r="HHH82" s="539"/>
      <c r="HHI82" s="539"/>
      <c r="HHJ82" s="539"/>
      <c r="HHK82" s="539"/>
      <c r="HHL82" s="539"/>
      <c r="HHM82" s="539"/>
      <c r="HHN82" s="539"/>
      <c r="HHO82" s="539"/>
      <c r="HHP82" s="539"/>
      <c r="HHQ82" s="539"/>
      <c r="HHR82" s="539"/>
      <c r="HHS82" s="539"/>
      <c r="HHT82" s="539"/>
      <c r="HHU82" s="539"/>
      <c r="HHV82" s="539"/>
      <c r="HHW82" s="539"/>
      <c r="HHX82" s="539"/>
      <c r="HHY82" s="539"/>
      <c r="HHZ82" s="539"/>
      <c r="HIA82" s="539"/>
      <c r="HIB82" s="539"/>
      <c r="HIC82" s="539"/>
      <c r="HID82" s="539"/>
      <c r="HIE82" s="539"/>
      <c r="HIF82" s="539"/>
      <c r="HIG82" s="539"/>
      <c r="HIH82" s="539"/>
      <c r="HII82" s="539"/>
      <c r="HIJ82" s="539"/>
      <c r="HIK82" s="539"/>
      <c r="HIL82" s="539"/>
      <c r="HIM82" s="539"/>
      <c r="HIN82" s="539"/>
      <c r="HIO82" s="539"/>
      <c r="HIP82" s="539"/>
      <c r="HIQ82" s="539"/>
      <c r="HIR82" s="539"/>
      <c r="HIS82" s="539"/>
      <c r="HIT82" s="539"/>
      <c r="HIU82" s="539"/>
      <c r="HIV82" s="539"/>
      <c r="HIW82" s="539"/>
      <c r="HIX82" s="539"/>
      <c r="HIY82" s="539"/>
      <c r="HIZ82" s="539"/>
      <c r="HJA82" s="539"/>
      <c r="HJB82" s="539"/>
      <c r="HJC82" s="539"/>
      <c r="HJD82" s="539"/>
      <c r="HJE82" s="539"/>
      <c r="HJF82" s="539"/>
      <c r="HJG82" s="539"/>
      <c r="HJH82" s="539"/>
      <c r="HJI82" s="539"/>
      <c r="HJJ82" s="539"/>
      <c r="HJK82" s="539"/>
      <c r="HJL82" s="539"/>
      <c r="HJM82" s="539"/>
      <c r="HJN82" s="539"/>
      <c r="HJO82" s="539"/>
      <c r="HJP82" s="539"/>
      <c r="HJQ82" s="539"/>
      <c r="HJR82" s="539"/>
      <c r="HJS82" s="539"/>
      <c r="HJT82" s="539"/>
      <c r="HJU82" s="539"/>
      <c r="HJV82" s="539"/>
      <c r="HJW82" s="539"/>
      <c r="HJX82" s="539"/>
      <c r="HJY82" s="539"/>
      <c r="HJZ82" s="539"/>
      <c r="HKA82" s="539"/>
      <c r="HKB82" s="539"/>
      <c r="HKC82" s="539"/>
      <c r="HKD82" s="539"/>
      <c r="HKE82" s="539"/>
      <c r="HKF82" s="539"/>
      <c r="HKG82" s="539"/>
      <c r="HKH82" s="539"/>
      <c r="HKI82" s="539"/>
      <c r="HKJ82" s="539"/>
      <c r="HKK82" s="539"/>
      <c r="HKL82" s="539"/>
      <c r="HKM82" s="539"/>
      <c r="HKN82" s="539"/>
      <c r="HKO82" s="539"/>
      <c r="HKP82" s="539"/>
      <c r="HKQ82" s="539"/>
      <c r="HKR82" s="539"/>
      <c r="HKS82" s="539"/>
      <c r="HKT82" s="539"/>
      <c r="HKU82" s="539"/>
      <c r="HKV82" s="539"/>
      <c r="HKW82" s="539"/>
      <c r="HKX82" s="539"/>
      <c r="HKY82" s="539"/>
      <c r="HKZ82" s="539"/>
      <c r="HLA82" s="539"/>
      <c r="HLB82" s="539"/>
      <c r="HLC82" s="539"/>
      <c r="HLD82" s="539"/>
      <c r="HLE82" s="539"/>
      <c r="HLF82" s="539"/>
      <c r="HLG82" s="539"/>
      <c r="HLH82" s="539"/>
      <c r="HLI82" s="539"/>
      <c r="HLJ82" s="539"/>
      <c r="HLK82" s="539"/>
      <c r="HLL82" s="539"/>
      <c r="HLM82" s="539"/>
      <c r="HLN82" s="539"/>
      <c r="HLO82" s="539"/>
      <c r="HLP82" s="539"/>
      <c r="HLQ82" s="539"/>
      <c r="HLR82" s="539"/>
      <c r="HLS82" s="539"/>
      <c r="HLT82" s="539"/>
      <c r="HLU82" s="539"/>
      <c r="HLV82" s="539"/>
      <c r="HLW82" s="539"/>
      <c r="HLX82" s="539"/>
      <c r="HLY82" s="539"/>
      <c r="HLZ82" s="539"/>
      <c r="HMA82" s="539"/>
      <c r="HMB82" s="539"/>
      <c r="HMC82" s="539"/>
      <c r="HMD82" s="539"/>
      <c r="HME82" s="539"/>
      <c r="HMF82" s="539"/>
      <c r="HMG82" s="539"/>
      <c r="HMH82" s="539"/>
      <c r="HMI82" s="539"/>
      <c r="HMJ82" s="539"/>
      <c r="HMK82" s="539"/>
      <c r="HML82" s="539"/>
      <c r="HMM82" s="539"/>
      <c r="HMN82" s="539"/>
      <c r="HMO82" s="539"/>
      <c r="HMP82" s="539"/>
      <c r="HMQ82" s="539"/>
      <c r="HMR82" s="539"/>
      <c r="HMS82" s="539"/>
      <c r="HMT82" s="539"/>
      <c r="HMU82" s="539"/>
      <c r="HMV82" s="539"/>
      <c r="HMW82" s="539"/>
      <c r="HMX82" s="539"/>
      <c r="HMY82" s="539"/>
      <c r="HMZ82" s="539"/>
      <c r="HNA82" s="539"/>
      <c r="HNB82" s="539"/>
      <c r="HNC82" s="539"/>
      <c r="HND82" s="539"/>
      <c r="HNE82" s="539"/>
      <c r="HNF82" s="539"/>
      <c r="HNG82" s="539"/>
      <c r="HNH82" s="539"/>
      <c r="HNI82" s="539"/>
      <c r="HNJ82" s="539"/>
      <c r="HNK82" s="539"/>
      <c r="HNL82" s="539"/>
      <c r="HNM82" s="539"/>
      <c r="HNN82" s="539"/>
      <c r="HNO82" s="539"/>
      <c r="HNP82" s="539"/>
      <c r="HNQ82" s="539"/>
      <c r="HNR82" s="539"/>
      <c r="HNS82" s="539"/>
      <c r="HNT82" s="539"/>
      <c r="HNU82" s="539"/>
      <c r="HNV82" s="539"/>
      <c r="HNW82" s="539"/>
      <c r="HNX82" s="539"/>
      <c r="HNY82" s="539"/>
      <c r="HNZ82" s="539"/>
      <c r="HOA82" s="539"/>
      <c r="HOB82" s="539"/>
      <c r="HOC82" s="539"/>
      <c r="HOD82" s="539"/>
      <c r="HOE82" s="539"/>
      <c r="HOF82" s="539"/>
      <c r="HOG82" s="539"/>
      <c r="HOH82" s="539"/>
      <c r="HOI82" s="539"/>
      <c r="HOJ82" s="539"/>
      <c r="HOK82" s="539"/>
      <c r="HOL82" s="539"/>
      <c r="HOM82" s="539"/>
      <c r="HON82" s="539"/>
      <c r="HOO82" s="539"/>
      <c r="HOP82" s="539"/>
      <c r="HOQ82" s="539"/>
      <c r="HOR82" s="539"/>
      <c r="HOS82" s="539"/>
      <c r="HOT82" s="539"/>
      <c r="HOU82" s="539"/>
      <c r="HOV82" s="539"/>
      <c r="HOW82" s="539"/>
      <c r="HOX82" s="539"/>
      <c r="HOY82" s="539"/>
      <c r="HOZ82" s="539"/>
      <c r="HPA82" s="539"/>
      <c r="HPB82" s="539"/>
      <c r="HPC82" s="539"/>
      <c r="HPD82" s="539"/>
      <c r="HPE82" s="539"/>
      <c r="HPF82" s="539"/>
      <c r="HPG82" s="539"/>
      <c r="HPH82" s="539"/>
      <c r="HPI82" s="539"/>
      <c r="HPJ82" s="539"/>
      <c r="HPK82" s="539"/>
      <c r="HPL82" s="539"/>
      <c r="HPM82" s="539"/>
      <c r="HPN82" s="539"/>
      <c r="HPO82" s="539"/>
      <c r="HPP82" s="539"/>
      <c r="HPQ82" s="539"/>
      <c r="HPR82" s="539"/>
      <c r="HPS82" s="539"/>
      <c r="HPT82" s="539"/>
      <c r="HPU82" s="539"/>
      <c r="HPV82" s="539"/>
      <c r="HPW82" s="539"/>
      <c r="HPX82" s="539"/>
      <c r="HPY82" s="539"/>
      <c r="HPZ82" s="539"/>
      <c r="HQA82" s="539"/>
      <c r="HQB82" s="539"/>
      <c r="HQC82" s="539"/>
      <c r="HQD82" s="539"/>
      <c r="HQE82" s="539"/>
      <c r="HQF82" s="539"/>
      <c r="HQG82" s="539"/>
      <c r="HQH82" s="539"/>
      <c r="HQI82" s="539"/>
      <c r="HQJ82" s="539"/>
      <c r="HQK82" s="539"/>
      <c r="HQL82" s="539"/>
      <c r="HQM82" s="539"/>
      <c r="HQN82" s="539"/>
      <c r="HQO82" s="539"/>
      <c r="HQP82" s="539"/>
      <c r="HQQ82" s="539"/>
      <c r="HQR82" s="539"/>
      <c r="HQS82" s="539"/>
      <c r="HQT82" s="539"/>
      <c r="HQU82" s="539"/>
      <c r="HQV82" s="539"/>
      <c r="HQW82" s="539"/>
      <c r="HQX82" s="539"/>
      <c r="HQY82" s="539"/>
      <c r="HQZ82" s="539"/>
      <c r="HRA82" s="539"/>
      <c r="HRB82" s="539"/>
      <c r="HRC82" s="539"/>
      <c r="HRD82" s="539"/>
      <c r="HRE82" s="539"/>
      <c r="HRF82" s="539"/>
      <c r="HRG82" s="539"/>
      <c r="HRH82" s="539"/>
      <c r="HRI82" s="539"/>
      <c r="HRJ82" s="539"/>
      <c r="HRK82" s="539"/>
      <c r="HRL82" s="539"/>
      <c r="HRM82" s="539"/>
      <c r="HRN82" s="539"/>
      <c r="HRO82" s="539"/>
      <c r="HRP82" s="539"/>
      <c r="HRQ82" s="539"/>
      <c r="HRR82" s="539"/>
      <c r="HRS82" s="539"/>
      <c r="HRT82" s="539"/>
      <c r="HRU82" s="539"/>
      <c r="HRV82" s="539"/>
      <c r="HRW82" s="539"/>
      <c r="HRX82" s="539"/>
      <c r="HRY82" s="539"/>
      <c r="HRZ82" s="539"/>
      <c r="HSA82" s="539"/>
      <c r="HSB82" s="539"/>
      <c r="HSC82" s="539"/>
      <c r="HSD82" s="539"/>
      <c r="HSE82" s="539"/>
      <c r="HSF82" s="539"/>
      <c r="HSG82" s="539"/>
      <c r="HSH82" s="539"/>
      <c r="HSI82" s="539"/>
      <c r="HSJ82" s="539"/>
      <c r="HSK82" s="539"/>
      <c r="HSL82" s="539"/>
      <c r="HSM82" s="539"/>
      <c r="HSN82" s="539"/>
      <c r="HSO82" s="539"/>
      <c r="HSP82" s="539"/>
      <c r="HSQ82" s="539"/>
      <c r="HSR82" s="539"/>
      <c r="HSS82" s="539"/>
      <c r="HST82" s="539"/>
      <c r="HSU82" s="539"/>
      <c r="HSV82" s="539"/>
      <c r="HSW82" s="539"/>
      <c r="HSX82" s="539"/>
      <c r="HSY82" s="539"/>
      <c r="HSZ82" s="539"/>
      <c r="HTA82" s="539"/>
      <c r="HTB82" s="539"/>
      <c r="HTC82" s="539"/>
      <c r="HTD82" s="539"/>
      <c r="HTE82" s="539"/>
      <c r="HTF82" s="539"/>
      <c r="HTG82" s="539"/>
      <c r="HTH82" s="539"/>
      <c r="HTI82" s="539"/>
      <c r="HTJ82" s="539"/>
      <c r="HTK82" s="539"/>
      <c r="HTL82" s="539"/>
      <c r="HTM82" s="539"/>
      <c r="HTN82" s="539"/>
      <c r="HTO82" s="539"/>
      <c r="HTP82" s="539"/>
      <c r="HTQ82" s="539"/>
      <c r="HTR82" s="539"/>
      <c r="HTS82" s="539"/>
      <c r="HTT82" s="539"/>
      <c r="HTU82" s="539"/>
      <c r="HTV82" s="539"/>
      <c r="HTW82" s="539"/>
      <c r="HTX82" s="539"/>
      <c r="HTY82" s="539"/>
      <c r="HTZ82" s="539"/>
      <c r="HUA82" s="539"/>
      <c r="HUB82" s="539"/>
      <c r="HUC82" s="539"/>
      <c r="HUD82" s="539"/>
      <c r="HUE82" s="539"/>
      <c r="HUF82" s="539"/>
      <c r="HUG82" s="539"/>
      <c r="HUH82" s="539"/>
      <c r="HUI82" s="539"/>
      <c r="HUJ82" s="539"/>
      <c r="HUK82" s="539"/>
      <c r="HUL82" s="539"/>
      <c r="HUM82" s="539"/>
      <c r="HUN82" s="539"/>
      <c r="HUO82" s="539"/>
      <c r="HUP82" s="539"/>
      <c r="HUQ82" s="539"/>
      <c r="HUR82" s="539"/>
      <c r="HUS82" s="539"/>
      <c r="HUT82" s="539"/>
      <c r="HUU82" s="539"/>
      <c r="HUV82" s="539"/>
      <c r="HUW82" s="539"/>
      <c r="HUX82" s="539"/>
      <c r="HUY82" s="539"/>
      <c r="HUZ82" s="539"/>
      <c r="HVA82" s="539"/>
      <c r="HVB82" s="539"/>
      <c r="HVC82" s="539"/>
      <c r="HVD82" s="539"/>
      <c r="HVE82" s="539"/>
      <c r="HVF82" s="539"/>
      <c r="HVG82" s="539"/>
      <c r="HVH82" s="539"/>
      <c r="HVI82" s="539"/>
      <c r="HVJ82" s="539"/>
      <c r="HVK82" s="539"/>
      <c r="HVL82" s="539"/>
      <c r="HVM82" s="539"/>
      <c r="HVN82" s="539"/>
      <c r="HVO82" s="539"/>
      <c r="HVP82" s="539"/>
      <c r="HVQ82" s="539"/>
      <c r="HVR82" s="539"/>
      <c r="HVS82" s="539"/>
      <c r="HVT82" s="539"/>
      <c r="HVU82" s="539"/>
      <c r="HVV82" s="539"/>
      <c r="HVW82" s="539"/>
      <c r="HVX82" s="539"/>
      <c r="HVY82" s="539"/>
      <c r="HVZ82" s="539"/>
      <c r="HWA82" s="539"/>
      <c r="HWB82" s="539"/>
      <c r="HWC82" s="539"/>
      <c r="HWD82" s="539"/>
      <c r="HWE82" s="539"/>
      <c r="HWF82" s="539"/>
      <c r="HWG82" s="539"/>
      <c r="HWH82" s="539"/>
      <c r="HWI82" s="539"/>
      <c r="HWJ82" s="539"/>
      <c r="HWK82" s="539"/>
      <c r="HWL82" s="539"/>
      <c r="HWM82" s="539"/>
      <c r="HWN82" s="539"/>
      <c r="HWO82" s="539"/>
      <c r="HWP82" s="539"/>
      <c r="HWQ82" s="539"/>
      <c r="HWR82" s="539"/>
      <c r="HWS82" s="539"/>
      <c r="HWT82" s="539"/>
      <c r="HWU82" s="539"/>
      <c r="HWV82" s="539"/>
      <c r="HWW82" s="539"/>
      <c r="HWX82" s="539"/>
      <c r="HWY82" s="539"/>
      <c r="HWZ82" s="539"/>
      <c r="HXA82" s="539"/>
      <c r="HXB82" s="539"/>
      <c r="HXC82" s="539"/>
      <c r="HXD82" s="539"/>
      <c r="HXE82" s="539"/>
      <c r="HXF82" s="539"/>
      <c r="HXG82" s="539"/>
      <c r="HXH82" s="539"/>
      <c r="HXI82" s="539"/>
      <c r="HXJ82" s="539"/>
      <c r="HXK82" s="539"/>
      <c r="HXL82" s="539"/>
      <c r="HXM82" s="539"/>
      <c r="HXN82" s="539"/>
      <c r="HXO82" s="539"/>
      <c r="HXP82" s="539"/>
      <c r="HXQ82" s="539"/>
      <c r="HXR82" s="539"/>
      <c r="HXS82" s="539"/>
      <c r="HXT82" s="539"/>
      <c r="HXU82" s="539"/>
      <c r="HXV82" s="539"/>
      <c r="HXW82" s="539"/>
      <c r="HXX82" s="539"/>
      <c r="HXY82" s="539"/>
      <c r="HXZ82" s="539"/>
      <c r="HYA82" s="539"/>
      <c r="HYB82" s="539"/>
      <c r="HYC82" s="539"/>
      <c r="HYD82" s="539"/>
      <c r="HYE82" s="539"/>
      <c r="HYF82" s="539"/>
      <c r="HYG82" s="539"/>
      <c r="HYH82" s="539"/>
      <c r="HYI82" s="539"/>
      <c r="HYJ82" s="539"/>
      <c r="HYK82" s="539"/>
      <c r="HYL82" s="539"/>
      <c r="HYM82" s="539"/>
      <c r="HYN82" s="539"/>
      <c r="HYO82" s="539"/>
      <c r="HYP82" s="539"/>
      <c r="HYQ82" s="539"/>
      <c r="HYR82" s="539"/>
      <c r="HYS82" s="539"/>
      <c r="HYT82" s="539"/>
      <c r="HYU82" s="539"/>
      <c r="HYV82" s="539"/>
      <c r="HYW82" s="539"/>
      <c r="HYX82" s="539"/>
      <c r="HYY82" s="539"/>
      <c r="HYZ82" s="539"/>
      <c r="HZA82" s="539"/>
      <c r="HZB82" s="539"/>
      <c r="HZC82" s="539"/>
      <c r="HZD82" s="539"/>
      <c r="HZE82" s="539"/>
      <c r="HZF82" s="539"/>
      <c r="HZG82" s="539"/>
      <c r="HZH82" s="539"/>
      <c r="HZI82" s="539"/>
      <c r="HZJ82" s="539"/>
      <c r="HZK82" s="539"/>
      <c r="HZL82" s="539"/>
      <c r="HZM82" s="539"/>
      <c r="HZN82" s="539"/>
      <c r="HZO82" s="539"/>
      <c r="HZP82" s="539"/>
      <c r="HZQ82" s="539"/>
      <c r="HZR82" s="539"/>
      <c r="HZS82" s="539"/>
      <c r="HZT82" s="539"/>
      <c r="HZU82" s="539"/>
      <c r="HZV82" s="539"/>
      <c r="HZW82" s="539"/>
      <c r="HZX82" s="539"/>
      <c r="HZY82" s="539"/>
      <c r="HZZ82" s="539"/>
      <c r="IAA82" s="539"/>
      <c r="IAB82" s="539"/>
      <c r="IAC82" s="539"/>
      <c r="IAD82" s="539"/>
      <c r="IAE82" s="539"/>
      <c r="IAF82" s="539"/>
      <c r="IAG82" s="539"/>
      <c r="IAH82" s="539"/>
      <c r="IAI82" s="539"/>
      <c r="IAJ82" s="539"/>
      <c r="IAK82" s="539"/>
      <c r="IAL82" s="539"/>
      <c r="IAM82" s="539"/>
      <c r="IAN82" s="539"/>
      <c r="IAO82" s="539"/>
      <c r="IAP82" s="539"/>
      <c r="IAQ82" s="539"/>
      <c r="IAR82" s="539"/>
      <c r="IAS82" s="539"/>
      <c r="IAT82" s="539"/>
      <c r="IAU82" s="539"/>
      <c r="IAV82" s="539"/>
      <c r="IAW82" s="539"/>
      <c r="IAX82" s="539"/>
      <c r="IAY82" s="539"/>
      <c r="IAZ82" s="539"/>
      <c r="IBA82" s="539"/>
      <c r="IBB82" s="539"/>
      <c r="IBC82" s="539"/>
      <c r="IBD82" s="539"/>
      <c r="IBE82" s="539"/>
      <c r="IBF82" s="539"/>
      <c r="IBG82" s="539"/>
      <c r="IBH82" s="539"/>
      <c r="IBI82" s="539"/>
      <c r="IBJ82" s="539"/>
      <c r="IBK82" s="539"/>
      <c r="IBL82" s="539"/>
      <c r="IBM82" s="539"/>
      <c r="IBN82" s="539"/>
      <c r="IBO82" s="539"/>
      <c r="IBP82" s="539"/>
      <c r="IBQ82" s="539"/>
      <c r="IBR82" s="539"/>
      <c r="IBS82" s="539"/>
      <c r="IBT82" s="539"/>
      <c r="IBU82" s="539"/>
      <c r="IBV82" s="539"/>
      <c r="IBW82" s="539"/>
      <c r="IBX82" s="539"/>
      <c r="IBY82" s="539"/>
      <c r="IBZ82" s="539"/>
      <c r="ICA82" s="539"/>
      <c r="ICB82" s="539"/>
      <c r="ICC82" s="539"/>
      <c r="ICD82" s="539"/>
      <c r="ICE82" s="539"/>
      <c r="ICF82" s="539"/>
      <c r="ICG82" s="539"/>
      <c r="ICH82" s="539"/>
      <c r="ICI82" s="539"/>
      <c r="ICJ82" s="539"/>
      <c r="ICK82" s="539"/>
      <c r="ICL82" s="539"/>
      <c r="ICM82" s="539"/>
      <c r="ICN82" s="539"/>
      <c r="ICO82" s="539"/>
      <c r="ICP82" s="539"/>
      <c r="ICQ82" s="539"/>
      <c r="ICR82" s="539"/>
      <c r="ICS82" s="539"/>
      <c r="ICT82" s="539"/>
      <c r="ICU82" s="539"/>
      <c r="ICV82" s="539"/>
      <c r="ICW82" s="539"/>
      <c r="ICX82" s="539"/>
      <c r="ICY82" s="539"/>
      <c r="ICZ82" s="539"/>
      <c r="IDA82" s="539"/>
      <c r="IDB82" s="539"/>
      <c r="IDC82" s="539"/>
      <c r="IDD82" s="539"/>
      <c r="IDE82" s="539"/>
      <c r="IDF82" s="539"/>
      <c r="IDG82" s="539"/>
      <c r="IDH82" s="539"/>
      <c r="IDI82" s="539"/>
      <c r="IDJ82" s="539"/>
      <c r="IDK82" s="539"/>
      <c r="IDL82" s="539"/>
      <c r="IDM82" s="539"/>
      <c r="IDN82" s="539"/>
      <c r="IDO82" s="539"/>
      <c r="IDP82" s="539"/>
      <c r="IDQ82" s="539"/>
      <c r="IDR82" s="539"/>
      <c r="IDS82" s="539"/>
      <c r="IDT82" s="539"/>
      <c r="IDU82" s="539"/>
      <c r="IDV82" s="539"/>
      <c r="IDW82" s="539"/>
      <c r="IDX82" s="539"/>
      <c r="IDY82" s="539"/>
      <c r="IDZ82" s="539"/>
      <c r="IEA82" s="539"/>
      <c r="IEB82" s="539"/>
      <c r="IEC82" s="539"/>
      <c r="IED82" s="539"/>
      <c r="IEE82" s="539"/>
      <c r="IEF82" s="539"/>
      <c r="IEG82" s="539"/>
      <c r="IEH82" s="539"/>
      <c r="IEI82" s="539"/>
      <c r="IEJ82" s="539"/>
      <c r="IEK82" s="539"/>
      <c r="IEL82" s="539"/>
      <c r="IEM82" s="539"/>
      <c r="IEN82" s="539"/>
      <c r="IEO82" s="539"/>
      <c r="IEP82" s="539"/>
      <c r="IEQ82" s="539"/>
      <c r="IER82" s="539"/>
      <c r="IES82" s="539"/>
      <c r="IET82" s="539"/>
      <c r="IEU82" s="539"/>
      <c r="IEV82" s="539"/>
      <c r="IEW82" s="539"/>
      <c r="IEX82" s="539"/>
      <c r="IEY82" s="539"/>
      <c r="IEZ82" s="539"/>
      <c r="IFA82" s="539"/>
      <c r="IFB82" s="539"/>
      <c r="IFC82" s="539"/>
      <c r="IFD82" s="539"/>
      <c r="IFE82" s="539"/>
      <c r="IFF82" s="539"/>
      <c r="IFG82" s="539"/>
      <c r="IFH82" s="539"/>
      <c r="IFI82" s="539"/>
      <c r="IFJ82" s="539"/>
      <c r="IFK82" s="539"/>
      <c r="IFL82" s="539"/>
      <c r="IFM82" s="539"/>
      <c r="IFN82" s="539"/>
      <c r="IFO82" s="539"/>
      <c r="IFP82" s="539"/>
      <c r="IFQ82" s="539"/>
      <c r="IFR82" s="539"/>
      <c r="IFS82" s="539"/>
      <c r="IFT82" s="539"/>
      <c r="IFU82" s="539"/>
      <c r="IFV82" s="539"/>
      <c r="IFW82" s="539"/>
      <c r="IFX82" s="539"/>
      <c r="IFY82" s="539"/>
      <c r="IFZ82" s="539"/>
      <c r="IGA82" s="539"/>
      <c r="IGB82" s="539"/>
      <c r="IGC82" s="539"/>
      <c r="IGD82" s="539"/>
      <c r="IGE82" s="539"/>
      <c r="IGF82" s="539"/>
      <c r="IGG82" s="539"/>
      <c r="IGH82" s="539"/>
      <c r="IGI82" s="539"/>
      <c r="IGJ82" s="539"/>
      <c r="IGK82" s="539"/>
      <c r="IGL82" s="539"/>
      <c r="IGM82" s="539"/>
      <c r="IGN82" s="539"/>
      <c r="IGO82" s="539"/>
      <c r="IGP82" s="539"/>
      <c r="IGQ82" s="539"/>
      <c r="IGR82" s="539"/>
      <c r="IGS82" s="539"/>
      <c r="IGT82" s="539"/>
      <c r="IGU82" s="539"/>
      <c r="IGV82" s="539"/>
      <c r="IGW82" s="539"/>
      <c r="IGX82" s="539"/>
      <c r="IGY82" s="539"/>
      <c r="IGZ82" s="539"/>
      <c r="IHA82" s="539"/>
      <c r="IHB82" s="539"/>
      <c r="IHC82" s="539"/>
      <c r="IHD82" s="539"/>
      <c r="IHE82" s="539"/>
      <c r="IHF82" s="539"/>
      <c r="IHG82" s="539"/>
      <c r="IHH82" s="539"/>
      <c r="IHI82" s="539"/>
      <c r="IHJ82" s="539"/>
      <c r="IHK82" s="539"/>
      <c r="IHL82" s="539"/>
      <c r="IHM82" s="539"/>
      <c r="IHN82" s="539"/>
      <c r="IHO82" s="539"/>
      <c r="IHP82" s="539"/>
      <c r="IHQ82" s="539"/>
      <c r="IHR82" s="539"/>
      <c r="IHS82" s="539"/>
      <c r="IHT82" s="539"/>
      <c r="IHU82" s="539"/>
      <c r="IHV82" s="539"/>
      <c r="IHW82" s="539"/>
      <c r="IHX82" s="539"/>
      <c r="IHY82" s="539"/>
      <c r="IHZ82" s="539"/>
      <c r="IIA82" s="539"/>
      <c r="IIB82" s="539"/>
      <c r="IIC82" s="539"/>
      <c r="IID82" s="539"/>
      <c r="IIE82" s="539"/>
      <c r="IIF82" s="539"/>
      <c r="IIG82" s="539"/>
      <c r="IIH82" s="539"/>
      <c r="III82" s="539"/>
      <c r="IIJ82" s="539"/>
      <c r="IIK82" s="539"/>
      <c r="IIL82" s="539"/>
      <c r="IIM82" s="539"/>
      <c r="IIN82" s="539"/>
      <c r="IIO82" s="539"/>
      <c r="IIP82" s="539"/>
      <c r="IIQ82" s="539"/>
      <c r="IIR82" s="539"/>
      <c r="IIS82" s="539"/>
      <c r="IIT82" s="539"/>
      <c r="IIU82" s="539"/>
      <c r="IIV82" s="539"/>
      <c r="IIW82" s="539"/>
      <c r="IIX82" s="539"/>
      <c r="IIY82" s="539"/>
      <c r="IIZ82" s="539"/>
      <c r="IJA82" s="539"/>
      <c r="IJB82" s="539"/>
      <c r="IJC82" s="539"/>
      <c r="IJD82" s="539"/>
      <c r="IJE82" s="539"/>
      <c r="IJF82" s="539"/>
      <c r="IJG82" s="539"/>
      <c r="IJH82" s="539"/>
      <c r="IJI82" s="539"/>
      <c r="IJJ82" s="539"/>
      <c r="IJK82" s="539"/>
      <c r="IJL82" s="539"/>
      <c r="IJM82" s="539"/>
      <c r="IJN82" s="539"/>
      <c r="IJO82" s="539"/>
      <c r="IJP82" s="539"/>
      <c r="IJQ82" s="539"/>
      <c r="IJR82" s="539"/>
      <c r="IJS82" s="539"/>
      <c r="IJT82" s="539"/>
      <c r="IJU82" s="539"/>
      <c r="IJV82" s="539"/>
      <c r="IJW82" s="539"/>
      <c r="IJX82" s="539"/>
      <c r="IJY82" s="539"/>
      <c r="IJZ82" s="539"/>
      <c r="IKA82" s="539"/>
      <c r="IKB82" s="539"/>
      <c r="IKC82" s="539"/>
      <c r="IKD82" s="539"/>
      <c r="IKE82" s="539"/>
      <c r="IKF82" s="539"/>
      <c r="IKG82" s="539"/>
      <c r="IKH82" s="539"/>
      <c r="IKI82" s="539"/>
      <c r="IKJ82" s="539"/>
      <c r="IKK82" s="539"/>
      <c r="IKL82" s="539"/>
      <c r="IKM82" s="539"/>
      <c r="IKN82" s="539"/>
      <c r="IKO82" s="539"/>
      <c r="IKP82" s="539"/>
      <c r="IKQ82" s="539"/>
      <c r="IKR82" s="539"/>
      <c r="IKS82" s="539"/>
      <c r="IKT82" s="539"/>
      <c r="IKU82" s="539"/>
      <c r="IKV82" s="539"/>
      <c r="IKW82" s="539"/>
      <c r="IKX82" s="539"/>
      <c r="IKY82" s="539"/>
      <c r="IKZ82" s="539"/>
      <c r="ILA82" s="539"/>
      <c r="ILB82" s="539"/>
      <c r="ILC82" s="539"/>
      <c r="ILD82" s="539"/>
      <c r="ILE82" s="539"/>
      <c r="ILF82" s="539"/>
      <c r="ILG82" s="539"/>
      <c r="ILH82" s="539"/>
      <c r="ILI82" s="539"/>
      <c r="ILJ82" s="539"/>
      <c r="ILK82" s="539"/>
      <c r="ILL82" s="539"/>
      <c r="ILM82" s="539"/>
      <c r="ILN82" s="539"/>
      <c r="ILO82" s="539"/>
      <c r="ILP82" s="539"/>
      <c r="ILQ82" s="539"/>
      <c r="ILR82" s="539"/>
      <c r="ILS82" s="539"/>
      <c r="ILT82" s="539"/>
      <c r="ILU82" s="539"/>
      <c r="ILV82" s="539"/>
      <c r="ILW82" s="539"/>
      <c r="ILX82" s="539"/>
      <c r="ILY82" s="539"/>
      <c r="ILZ82" s="539"/>
      <c r="IMA82" s="539"/>
      <c r="IMB82" s="539"/>
      <c r="IMC82" s="539"/>
      <c r="IMD82" s="539"/>
      <c r="IME82" s="539"/>
      <c r="IMF82" s="539"/>
      <c r="IMG82" s="539"/>
      <c r="IMH82" s="539"/>
      <c r="IMI82" s="539"/>
      <c r="IMJ82" s="539"/>
      <c r="IMK82" s="539"/>
      <c r="IML82" s="539"/>
      <c r="IMM82" s="539"/>
      <c r="IMN82" s="539"/>
      <c r="IMO82" s="539"/>
      <c r="IMP82" s="539"/>
      <c r="IMQ82" s="539"/>
      <c r="IMR82" s="539"/>
      <c r="IMS82" s="539"/>
      <c r="IMT82" s="539"/>
      <c r="IMU82" s="539"/>
      <c r="IMV82" s="539"/>
      <c r="IMW82" s="539"/>
      <c r="IMX82" s="539"/>
      <c r="IMY82" s="539"/>
      <c r="IMZ82" s="539"/>
      <c r="INA82" s="539"/>
      <c r="INB82" s="539"/>
      <c r="INC82" s="539"/>
      <c r="IND82" s="539"/>
      <c r="INE82" s="539"/>
      <c r="INF82" s="539"/>
      <c r="ING82" s="539"/>
      <c r="INH82" s="539"/>
      <c r="INI82" s="539"/>
      <c r="INJ82" s="539"/>
      <c r="INK82" s="539"/>
      <c r="INL82" s="539"/>
      <c r="INM82" s="539"/>
      <c r="INN82" s="539"/>
      <c r="INO82" s="539"/>
      <c r="INP82" s="539"/>
      <c r="INQ82" s="539"/>
      <c r="INR82" s="539"/>
      <c r="INS82" s="539"/>
      <c r="INT82" s="539"/>
      <c r="INU82" s="539"/>
      <c r="INV82" s="539"/>
      <c r="INW82" s="539"/>
      <c r="INX82" s="539"/>
      <c r="INY82" s="539"/>
      <c r="INZ82" s="539"/>
      <c r="IOA82" s="539"/>
      <c r="IOB82" s="539"/>
      <c r="IOC82" s="539"/>
      <c r="IOD82" s="539"/>
      <c r="IOE82" s="539"/>
      <c r="IOF82" s="539"/>
      <c r="IOG82" s="539"/>
      <c r="IOH82" s="539"/>
      <c r="IOI82" s="539"/>
      <c r="IOJ82" s="539"/>
      <c r="IOK82" s="539"/>
      <c r="IOL82" s="539"/>
      <c r="IOM82" s="539"/>
      <c r="ION82" s="539"/>
      <c r="IOO82" s="539"/>
      <c r="IOP82" s="539"/>
      <c r="IOQ82" s="539"/>
      <c r="IOR82" s="539"/>
      <c r="IOS82" s="539"/>
      <c r="IOT82" s="539"/>
      <c r="IOU82" s="539"/>
      <c r="IOV82" s="539"/>
      <c r="IOW82" s="539"/>
      <c r="IOX82" s="539"/>
      <c r="IOY82" s="539"/>
      <c r="IOZ82" s="539"/>
      <c r="IPA82" s="539"/>
      <c r="IPB82" s="539"/>
      <c r="IPC82" s="539"/>
      <c r="IPD82" s="539"/>
      <c r="IPE82" s="539"/>
      <c r="IPF82" s="539"/>
      <c r="IPG82" s="539"/>
      <c r="IPH82" s="539"/>
      <c r="IPI82" s="539"/>
      <c r="IPJ82" s="539"/>
      <c r="IPK82" s="539"/>
      <c r="IPL82" s="539"/>
      <c r="IPM82" s="539"/>
      <c r="IPN82" s="539"/>
      <c r="IPO82" s="539"/>
      <c r="IPP82" s="539"/>
      <c r="IPQ82" s="539"/>
      <c r="IPR82" s="539"/>
      <c r="IPS82" s="539"/>
      <c r="IPT82" s="539"/>
      <c r="IPU82" s="539"/>
      <c r="IPV82" s="539"/>
      <c r="IPW82" s="539"/>
      <c r="IPX82" s="539"/>
      <c r="IPY82" s="539"/>
      <c r="IPZ82" s="539"/>
      <c r="IQA82" s="539"/>
      <c r="IQB82" s="539"/>
      <c r="IQC82" s="539"/>
      <c r="IQD82" s="539"/>
      <c r="IQE82" s="539"/>
      <c r="IQF82" s="539"/>
      <c r="IQG82" s="539"/>
      <c r="IQH82" s="539"/>
      <c r="IQI82" s="539"/>
      <c r="IQJ82" s="539"/>
      <c r="IQK82" s="539"/>
      <c r="IQL82" s="539"/>
      <c r="IQM82" s="539"/>
      <c r="IQN82" s="539"/>
      <c r="IQO82" s="539"/>
      <c r="IQP82" s="539"/>
      <c r="IQQ82" s="539"/>
      <c r="IQR82" s="539"/>
      <c r="IQS82" s="539"/>
      <c r="IQT82" s="539"/>
      <c r="IQU82" s="539"/>
      <c r="IQV82" s="539"/>
      <c r="IQW82" s="539"/>
      <c r="IQX82" s="539"/>
      <c r="IQY82" s="539"/>
      <c r="IQZ82" s="539"/>
      <c r="IRA82" s="539"/>
      <c r="IRB82" s="539"/>
      <c r="IRC82" s="539"/>
      <c r="IRD82" s="539"/>
      <c r="IRE82" s="539"/>
      <c r="IRF82" s="539"/>
      <c r="IRG82" s="539"/>
      <c r="IRH82" s="539"/>
      <c r="IRI82" s="539"/>
      <c r="IRJ82" s="539"/>
      <c r="IRK82" s="539"/>
      <c r="IRL82" s="539"/>
      <c r="IRM82" s="539"/>
      <c r="IRN82" s="539"/>
      <c r="IRO82" s="539"/>
      <c r="IRP82" s="539"/>
      <c r="IRQ82" s="539"/>
      <c r="IRR82" s="539"/>
      <c r="IRS82" s="539"/>
      <c r="IRT82" s="539"/>
      <c r="IRU82" s="539"/>
      <c r="IRV82" s="539"/>
      <c r="IRW82" s="539"/>
      <c r="IRX82" s="539"/>
      <c r="IRY82" s="539"/>
      <c r="IRZ82" s="539"/>
      <c r="ISA82" s="539"/>
      <c r="ISB82" s="539"/>
      <c r="ISC82" s="539"/>
      <c r="ISD82" s="539"/>
      <c r="ISE82" s="539"/>
      <c r="ISF82" s="539"/>
      <c r="ISG82" s="539"/>
      <c r="ISH82" s="539"/>
      <c r="ISI82" s="539"/>
      <c r="ISJ82" s="539"/>
      <c r="ISK82" s="539"/>
      <c r="ISL82" s="539"/>
      <c r="ISM82" s="539"/>
      <c r="ISN82" s="539"/>
      <c r="ISO82" s="539"/>
      <c r="ISP82" s="539"/>
      <c r="ISQ82" s="539"/>
      <c r="ISR82" s="539"/>
      <c r="ISS82" s="539"/>
      <c r="IST82" s="539"/>
      <c r="ISU82" s="539"/>
      <c r="ISV82" s="539"/>
      <c r="ISW82" s="539"/>
      <c r="ISX82" s="539"/>
      <c r="ISY82" s="539"/>
      <c r="ISZ82" s="539"/>
      <c r="ITA82" s="539"/>
      <c r="ITB82" s="539"/>
      <c r="ITC82" s="539"/>
      <c r="ITD82" s="539"/>
      <c r="ITE82" s="539"/>
      <c r="ITF82" s="539"/>
      <c r="ITG82" s="539"/>
      <c r="ITH82" s="539"/>
      <c r="ITI82" s="539"/>
      <c r="ITJ82" s="539"/>
      <c r="ITK82" s="539"/>
      <c r="ITL82" s="539"/>
      <c r="ITM82" s="539"/>
      <c r="ITN82" s="539"/>
      <c r="ITO82" s="539"/>
      <c r="ITP82" s="539"/>
      <c r="ITQ82" s="539"/>
      <c r="ITR82" s="539"/>
      <c r="ITS82" s="539"/>
      <c r="ITT82" s="539"/>
      <c r="ITU82" s="539"/>
      <c r="ITV82" s="539"/>
      <c r="ITW82" s="539"/>
      <c r="ITX82" s="539"/>
      <c r="ITY82" s="539"/>
      <c r="ITZ82" s="539"/>
      <c r="IUA82" s="539"/>
      <c r="IUB82" s="539"/>
      <c r="IUC82" s="539"/>
      <c r="IUD82" s="539"/>
      <c r="IUE82" s="539"/>
      <c r="IUF82" s="539"/>
      <c r="IUG82" s="539"/>
      <c r="IUH82" s="539"/>
      <c r="IUI82" s="539"/>
      <c r="IUJ82" s="539"/>
      <c r="IUK82" s="539"/>
      <c r="IUL82" s="539"/>
      <c r="IUM82" s="539"/>
      <c r="IUN82" s="539"/>
      <c r="IUO82" s="539"/>
      <c r="IUP82" s="539"/>
      <c r="IUQ82" s="539"/>
      <c r="IUR82" s="539"/>
      <c r="IUS82" s="539"/>
      <c r="IUT82" s="539"/>
      <c r="IUU82" s="539"/>
      <c r="IUV82" s="539"/>
      <c r="IUW82" s="539"/>
      <c r="IUX82" s="539"/>
      <c r="IUY82" s="539"/>
      <c r="IUZ82" s="539"/>
      <c r="IVA82" s="539"/>
      <c r="IVB82" s="539"/>
      <c r="IVC82" s="539"/>
      <c r="IVD82" s="539"/>
      <c r="IVE82" s="539"/>
      <c r="IVF82" s="539"/>
      <c r="IVG82" s="539"/>
      <c r="IVH82" s="539"/>
      <c r="IVI82" s="539"/>
      <c r="IVJ82" s="539"/>
      <c r="IVK82" s="539"/>
      <c r="IVL82" s="539"/>
      <c r="IVM82" s="539"/>
      <c r="IVN82" s="539"/>
      <c r="IVO82" s="539"/>
      <c r="IVP82" s="539"/>
      <c r="IVQ82" s="539"/>
      <c r="IVR82" s="539"/>
      <c r="IVS82" s="539"/>
      <c r="IVT82" s="539"/>
      <c r="IVU82" s="539"/>
      <c r="IVV82" s="539"/>
      <c r="IVW82" s="539"/>
      <c r="IVX82" s="539"/>
      <c r="IVY82" s="539"/>
      <c r="IVZ82" s="539"/>
      <c r="IWA82" s="539"/>
      <c r="IWB82" s="539"/>
      <c r="IWC82" s="539"/>
      <c r="IWD82" s="539"/>
      <c r="IWE82" s="539"/>
      <c r="IWF82" s="539"/>
      <c r="IWG82" s="539"/>
      <c r="IWH82" s="539"/>
      <c r="IWI82" s="539"/>
      <c r="IWJ82" s="539"/>
      <c r="IWK82" s="539"/>
      <c r="IWL82" s="539"/>
      <c r="IWM82" s="539"/>
      <c r="IWN82" s="539"/>
      <c r="IWO82" s="539"/>
      <c r="IWP82" s="539"/>
      <c r="IWQ82" s="539"/>
      <c r="IWR82" s="539"/>
      <c r="IWS82" s="539"/>
      <c r="IWT82" s="539"/>
      <c r="IWU82" s="539"/>
      <c r="IWV82" s="539"/>
      <c r="IWW82" s="539"/>
      <c r="IWX82" s="539"/>
      <c r="IWY82" s="539"/>
      <c r="IWZ82" s="539"/>
      <c r="IXA82" s="539"/>
      <c r="IXB82" s="539"/>
      <c r="IXC82" s="539"/>
      <c r="IXD82" s="539"/>
      <c r="IXE82" s="539"/>
      <c r="IXF82" s="539"/>
      <c r="IXG82" s="539"/>
      <c r="IXH82" s="539"/>
      <c r="IXI82" s="539"/>
      <c r="IXJ82" s="539"/>
      <c r="IXK82" s="539"/>
      <c r="IXL82" s="539"/>
      <c r="IXM82" s="539"/>
      <c r="IXN82" s="539"/>
      <c r="IXO82" s="539"/>
      <c r="IXP82" s="539"/>
      <c r="IXQ82" s="539"/>
      <c r="IXR82" s="539"/>
      <c r="IXS82" s="539"/>
      <c r="IXT82" s="539"/>
      <c r="IXU82" s="539"/>
      <c r="IXV82" s="539"/>
      <c r="IXW82" s="539"/>
      <c r="IXX82" s="539"/>
      <c r="IXY82" s="539"/>
      <c r="IXZ82" s="539"/>
      <c r="IYA82" s="539"/>
      <c r="IYB82" s="539"/>
      <c r="IYC82" s="539"/>
      <c r="IYD82" s="539"/>
      <c r="IYE82" s="539"/>
      <c r="IYF82" s="539"/>
      <c r="IYG82" s="539"/>
      <c r="IYH82" s="539"/>
      <c r="IYI82" s="539"/>
      <c r="IYJ82" s="539"/>
      <c r="IYK82" s="539"/>
      <c r="IYL82" s="539"/>
      <c r="IYM82" s="539"/>
      <c r="IYN82" s="539"/>
      <c r="IYO82" s="539"/>
      <c r="IYP82" s="539"/>
      <c r="IYQ82" s="539"/>
      <c r="IYR82" s="539"/>
      <c r="IYS82" s="539"/>
      <c r="IYT82" s="539"/>
      <c r="IYU82" s="539"/>
      <c r="IYV82" s="539"/>
      <c r="IYW82" s="539"/>
      <c r="IYX82" s="539"/>
      <c r="IYY82" s="539"/>
      <c r="IYZ82" s="539"/>
      <c r="IZA82" s="539"/>
      <c r="IZB82" s="539"/>
      <c r="IZC82" s="539"/>
      <c r="IZD82" s="539"/>
      <c r="IZE82" s="539"/>
      <c r="IZF82" s="539"/>
      <c r="IZG82" s="539"/>
      <c r="IZH82" s="539"/>
      <c r="IZI82" s="539"/>
      <c r="IZJ82" s="539"/>
      <c r="IZK82" s="539"/>
      <c r="IZL82" s="539"/>
      <c r="IZM82" s="539"/>
      <c r="IZN82" s="539"/>
      <c r="IZO82" s="539"/>
      <c r="IZP82" s="539"/>
      <c r="IZQ82" s="539"/>
      <c r="IZR82" s="539"/>
      <c r="IZS82" s="539"/>
      <c r="IZT82" s="539"/>
      <c r="IZU82" s="539"/>
      <c r="IZV82" s="539"/>
      <c r="IZW82" s="539"/>
      <c r="IZX82" s="539"/>
      <c r="IZY82" s="539"/>
      <c r="IZZ82" s="539"/>
      <c r="JAA82" s="539"/>
      <c r="JAB82" s="539"/>
      <c r="JAC82" s="539"/>
      <c r="JAD82" s="539"/>
      <c r="JAE82" s="539"/>
      <c r="JAF82" s="539"/>
      <c r="JAG82" s="539"/>
      <c r="JAH82" s="539"/>
      <c r="JAI82" s="539"/>
      <c r="JAJ82" s="539"/>
      <c r="JAK82" s="539"/>
      <c r="JAL82" s="539"/>
      <c r="JAM82" s="539"/>
      <c r="JAN82" s="539"/>
      <c r="JAO82" s="539"/>
      <c r="JAP82" s="539"/>
      <c r="JAQ82" s="539"/>
      <c r="JAR82" s="539"/>
      <c r="JAS82" s="539"/>
      <c r="JAT82" s="539"/>
      <c r="JAU82" s="539"/>
      <c r="JAV82" s="539"/>
      <c r="JAW82" s="539"/>
      <c r="JAX82" s="539"/>
      <c r="JAY82" s="539"/>
      <c r="JAZ82" s="539"/>
      <c r="JBA82" s="539"/>
      <c r="JBB82" s="539"/>
      <c r="JBC82" s="539"/>
      <c r="JBD82" s="539"/>
      <c r="JBE82" s="539"/>
      <c r="JBF82" s="539"/>
      <c r="JBG82" s="539"/>
      <c r="JBH82" s="539"/>
      <c r="JBI82" s="539"/>
      <c r="JBJ82" s="539"/>
      <c r="JBK82" s="539"/>
      <c r="JBL82" s="539"/>
      <c r="JBM82" s="539"/>
      <c r="JBN82" s="539"/>
      <c r="JBO82" s="539"/>
      <c r="JBP82" s="539"/>
      <c r="JBQ82" s="539"/>
      <c r="JBR82" s="539"/>
      <c r="JBS82" s="539"/>
      <c r="JBT82" s="539"/>
      <c r="JBU82" s="539"/>
      <c r="JBV82" s="539"/>
      <c r="JBW82" s="539"/>
      <c r="JBX82" s="539"/>
      <c r="JBY82" s="539"/>
      <c r="JBZ82" s="539"/>
      <c r="JCA82" s="539"/>
      <c r="JCB82" s="539"/>
      <c r="JCC82" s="539"/>
      <c r="JCD82" s="539"/>
      <c r="JCE82" s="539"/>
      <c r="JCF82" s="539"/>
      <c r="JCG82" s="539"/>
      <c r="JCH82" s="539"/>
      <c r="JCI82" s="539"/>
      <c r="JCJ82" s="539"/>
      <c r="JCK82" s="539"/>
      <c r="JCL82" s="539"/>
      <c r="JCM82" s="539"/>
      <c r="JCN82" s="539"/>
      <c r="JCO82" s="539"/>
      <c r="JCP82" s="539"/>
      <c r="JCQ82" s="539"/>
      <c r="JCR82" s="539"/>
      <c r="JCS82" s="539"/>
      <c r="JCT82" s="539"/>
      <c r="JCU82" s="539"/>
      <c r="JCV82" s="539"/>
      <c r="JCW82" s="539"/>
      <c r="JCX82" s="539"/>
      <c r="JCY82" s="539"/>
      <c r="JCZ82" s="539"/>
      <c r="JDA82" s="539"/>
      <c r="JDB82" s="539"/>
      <c r="JDC82" s="539"/>
      <c r="JDD82" s="539"/>
      <c r="JDE82" s="539"/>
      <c r="JDF82" s="539"/>
      <c r="JDG82" s="539"/>
      <c r="JDH82" s="539"/>
      <c r="JDI82" s="539"/>
      <c r="JDJ82" s="539"/>
      <c r="JDK82" s="539"/>
      <c r="JDL82" s="539"/>
      <c r="JDM82" s="539"/>
      <c r="JDN82" s="539"/>
      <c r="JDO82" s="539"/>
      <c r="JDP82" s="539"/>
      <c r="JDQ82" s="539"/>
      <c r="JDR82" s="539"/>
      <c r="JDS82" s="539"/>
      <c r="JDT82" s="539"/>
      <c r="JDU82" s="539"/>
      <c r="JDV82" s="539"/>
      <c r="JDW82" s="539"/>
      <c r="JDX82" s="539"/>
      <c r="JDY82" s="539"/>
      <c r="JDZ82" s="539"/>
      <c r="JEA82" s="539"/>
      <c r="JEB82" s="539"/>
      <c r="JEC82" s="539"/>
      <c r="JED82" s="539"/>
      <c r="JEE82" s="539"/>
      <c r="JEF82" s="539"/>
      <c r="JEG82" s="539"/>
      <c r="JEH82" s="539"/>
      <c r="JEI82" s="539"/>
      <c r="JEJ82" s="539"/>
      <c r="JEK82" s="539"/>
      <c r="JEL82" s="539"/>
      <c r="JEM82" s="539"/>
      <c r="JEN82" s="539"/>
      <c r="JEO82" s="539"/>
      <c r="JEP82" s="539"/>
      <c r="JEQ82" s="539"/>
      <c r="JER82" s="539"/>
      <c r="JES82" s="539"/>
      <c r="JET82" s="539"/>
      <c r="JEU82" s="539"/>
      <c r="JEV82" s="539"/>
      <c r="JEW82" s="539"/>
      <c r="JEX82" s="539"/>
      <c r="JEY82" s="539"/>
      <c r="JEZ82" s="539"/>
      <c r="JFA82" s="539"/>
      <c r="JFB82" s="539"/>
      <c r="JFC82" s="539"/>
      <c r="JFD82" s="539"/>
      <c r="JFE82" s="539"/>
      <c r="JFF82" s="539"/>
      <c r="JFG82" s="539"/>
      <c r="JFH82" s="539"/>
      <c r="JFI82" s="539"/>
      <c r="JFJ82" s="539"/>
      <c r="JFK82" s="539"/>
      <c r="JFL82" s="539"/>
      <c r="JFM82" s="539"/>
      <c r="JFN82" s="539"/>
      <c r="JFO82" s="539"/>
      <c r="JFP82" s="539"/>
      <c r="JFQ82" s="539"/>
      <c r="JFR82" s="539"/>
      <c r="JFS82" s="539"/>
      <c r="JFT82" s="539"/>
      <c r="JFU82" s="539"/>
      <c r="JFV82" s="539"/>
      <c r="JFW82" s="539"/>
      <c r="JFX82" s="539"/>
      <c r="JFY82" s="539"/>
      <c r="JFZ82" s="539"/>
      <c r="JGA82" s="539"/>
      <c r="JGB82" s="539"/>
      <c r="JGC82" s="539"/>
      <c r="JGD82" s="539"/>
      <c r="JGE82" s="539"/>
      <c r="JGF82" s="539"/>
      <c r="JGG82" s="539"/>
      <c r="JGH82" s="539"/>
      <c r="JGI82" s="539"/>
      <c r="JGJ82" s="539"/>
      <c r="JGK82" s="539"/>
      <c r="JGL82" s="539"/>
      <c r="JGM82" s="539"/>
      <c r="JGN82" s="539"/>
      <c r="JGO82" s="539"/>
      <c r="JGP82" s="539"/>
      <c r="JGQ82" s="539"/>
      <c r="JGR82" s="539"/>
      <c r="JGS82" s="539"/>
      <c r="JGT82" s="539"/>
      <c r="JGU82" s="539"/>
      <c r="JGV82" s="539"/>
      <c r="JGW82" s="539"/>
      <c r="JGX82" s="539"/>
      <c r="JGY82" s="539"/>
      <c r="JGZ82" s="539"/>
      <c r="JHA82" s="539"/>
      <c r="JHB82" s="539"/>
      <c r="JHC82" s="539"/>
      <c r="JHD82" s="539"/>
      <c r="JHE82" s="539"/>
      <c r="JHF82" s="539"/>
      <c r="JHG82" s="539"/>
      <c r="JHH82" s="539"/>
      <c r="JHI82" s="539"/>
      <c r="JHJ82" s="539"/>
      <c r="JHK82" s="539"/>
      <c r="JHL82" s="539"/>
      <c r="JHM82" s="539"/>
      <c r="JHN82" s="539"/>
      <c r="JHO82" s="539"/>
      <c r="JHP82" s="539"/>
      <c r="JHQ82" s="539"/>
      <c r="JHR82" s="539"/>
      <c r="JHS82" s="539"/>
      <c r="JHT82" s="539"/>
      <c r="JHU82" s="539"/>
      <c r="JHV82" s="539"/>
      <c r="JHW82" s="539"/>
      <c r="JHX82" s="539"/>
      <c r="JHY82" s="539"/>
      <c r="JHZ82" s="539"/>
      <c r="JIA82" s="539"/>
      <c r="JIB82" s="539"/>
      <c r="JIC82" s="539"/>
      <c r="JID82" s="539"/>
      <c r="JIE82" s="539"/>
      <c r="JIF82" s="539"/>
      <c r="JIG82" s="539"/>
      <c r="JIH82" s="539"/>
      <c r="JII82" s="539"/>
      <c r="JIJ82" s="539"/>
      <c r="JIK82" s="539"/>
      <c r="JIL82" s="539"/>
      <c r="JIM82" s="539"/>
      <c r="JIN82" s="539"/>
      <c r="JIO82" s="539"/>
      <c r="JIP82" s="539"/>
      <c r="JIQ82" s="539"/>
      <c r="JIR82" s="539"/>
      <c r="JIS82" s="539"/>
      <c r="JIT82" s="539"/>
      <c r="JIU82" s="539"/>
      <c r="JIV82" s="539"/>
      <c r="JIW82" s="539"/>
      <c r="JIX82" s="539"/>
      <c r="JIY82" s="539"/>
      <c r="JIZ82" s="539"/>
      <c r="JJA82" s="539"/>
      <c r="JJB82" s="539"/>
      <c r="JJC82" s="539"/>
      <c r="JJD82" s="539"/>
      <c r="JJE82" s="539"/>
      <c r="JJF82" s="539"/>
      <c r="JJG82" s="539"/>
      <c r="JJH82" s="539"/>
      <c r="JJI82" s="539"/>
      <c r="JJJ82" s="539"/>
      <c r="JJK82" s="539"/>
      <c r="JJL82" s="539"/>
      <c r="JJM82" s="539"/>
      <c r="JJN82" s="539"/>
      <c r="JJO82" s="539"/>
      <c r="JJP82" s="539"/>
      <c r="JJQ82" s="539"/>
      <c r="JJR82" s="539"/>
      <c r="JJS82" s="539"/>
      <c r="JJT82" s="539"/>
      <c r="JJU82" s="539"/>
      <c r="JJV82" s="539"/>
      <c r="JJW82" s="539"/>
      <c r="JJX82" s="539"/>
      <c r="JJY82" s="539"/>
      <c r="JJZ82" s="539"/>
      <c r="JKA82" s="539"/>
      <c r="JKB82" s="539"/>
      <c r="JKC82" s="539"/>
      <c r="JKD82" s="539"/>
      <c r="JKE82" s="539"/>
      <c r="JKF82" s="539"/>
      <c r="JKG82" s="539"/>
      <c r="JKH82" s="539"/>
      <c r="JKI82" s="539"/>
      <c r="JKJ82" s="539"/>
      <c r="JKK82" s="539"/>
      <c r="JKL82" s="539"/>
      <c r="JKM82" s="539"/>
      <c r="JKN82" s="539"/>
      <c r="JKO82" s="539"/>
      <c r="JKP82" s="539"/>
      <c r="JKQ82" s="539"/>
      <c r="JKR82" s="539"/>
      <c r="JKS82" s="539"/>
      <c r="JKT82" s="539"/>
      <c r="JKU82" s="539"/>
      <c r="JKV82" s="539"/>
      <c r="JKW82" s="539"/>
      <c r="JKX82" s="539"/>
      <c r="JKY82" s="539"/>
      <c r="JKZ82" s="539"/>
      <c r="JLA82" s="539"/>
      <c r="JLB82" s="539"/>
      <c r="JLC82" s="539"/>
      <c r="JLD82" s="539"/>
      <c r="JLE82" s="539"/>
      <c r="JLF82" s="539"/>
      <c r="JLG82" s="539"/>
      <c r="JLH82" s="539"/>
      <c r="JLI82" s="539"/>
      <c r="JLJ82" s="539"/>
      <c r="JLK82" s="539"/>
      <c r="JLL82" s="539"/>
      <c r="JLM82" s="539"/>
      <c r="JLN82" s="539"/>
      <c r="JLO82" s="539"/>
      <c r="JLP82" s="539"/>
      <c r="JLQ82" s="539"/>
      <c r="JLR82" s="539"/>
      <c r="JLS82" s="539"/>
      <c r="JLT82" s="539"/>
      <c r="JLU82" s="539"/>
      <c r="JLV82" s="539"/>
      <c r="JLW82" s="539"/>
      <c r="JLX82" s="539"/>
      <c r="JLY82" s="539"/>
      <c r="JLZ82" s="539"/>
      <c r="JMA82" s="539"/>
      <c r="JMB82" s="539"/>
      <c r="JMC82" s="539"/>
      <c r="JMD82" s="539"/>
      <c r="JME82" s="539"/>
      <c r="JMF82" s="539"/>
      <c r="JMG82" s="539"/>
      <c r="JMH82" s="539"/>
      <c r="JMI82" s="539"/>
      <c r="JMJ82" s="539"/>
      <c r="JMK82" s="539"/>
      <c r="JML82" s="539"/>
      <c r="JMM82" s="539"/>
      <c r="JMN82" s="539"/>
      <c r="JMO82" s="539"/>
      <c r="JMP82" s="539"/>
      <c r="JMQ82" s="539"/>
      <c r="JMR82" s="539"/>
      <c r="JMS82" s="539"/>
      <c r="JMT82" s="539"/>
      <c r="JMU82" s="539"/>
      <c r="JMV82" s="539"/>
      <c r="JMW82" s="539"/>
      <c r="JMX82" s="539"/>
      <c r="JMY82" s="539"/>
      <c r="JMZ82" s="539"/>
      <c r="JNA82" s="539"/>
      <c r="JNB82" s="539"/>
      <c r="JNC82" s="539"/>
      <c r="JND82" s="539"/>
      <c r="JNE82" s="539"/>
      <c r="JNF82" s="539"/>
      <c r="JNG82" s="539"/>
      <c r="JNH82" s="539"/>
      <c r="JNI82" s="539"/>
      <c r="JNJ82" s="539"/>
      <c r="JNK82" s="539"/>
      <c r="JNL82" s="539"/>
      <c r="JNM82" s="539"/>
      <c r="JNN82" s="539"/>
      <c r="JNO82" s="539"/>
      <c r="JNP82" s="539"/>
      <c r="JNQ82" s="539"/>
      <c r="JNR82" s="539"/>
      <c r="JNS82" s="539"/>
      <c r="JNT82" s="539"/>
      <c r="JNU82" s="539"/>
      <c r="JNV82" s="539"/>
      <c r="JNW82" s="539"/>
      <c r="JNX82" s="539"/>
      <c r="JNY82" s="539"/>
      <c r="JNZ82" s="539"/>
      <c r="JOA82" s="539"/>
      <c r="JOB82" s="539"/>
      <c r="JOC82" s="539"/>
      <c r="JOD82" s="539"/>
      <c r="JOE82" s="539"/>
      <c r="JOF82" s="539"/>
      <c r="JOG82" s="539"/>
      <c r="JOH82" s="539"/>
      <c r="JOI82" s="539"/>
      <c r="JOJ82" s="539"/>
      <c r="JOK82" s="539"/>
      <c r="JOL82" s="539"/>
      <c r="JOM82" s="539"/>
      <c r="JON82" s="539"/>
      <c r="JOO82" s="539"/>
      <c r="JOP82" s="539"/>
      <c r="JOQ82" s="539"/>
      <c r="JOR82" s="539"/>
      <c r="JOS82" s="539"/>
      <c r="JOT82" s="539"/>
      <c r="JOU82" s="539"/>
      <c r="JOV82" s="539"/>
      <c r="JOW82" s="539"/>
      <c r="JOX82" s="539"/>
      <c r="JOY82" s="539"/>
      <c r="JOZ82" s="539"/>
      <c r="JPA82" s="539"/>
      <c r="JPB82" s="539"/>
      <c r="JPC82" s="539"/>
      <c r="JPD82" s="539"/>
      <c r="JPE82" s="539"/>
      <c r="JPF82" s="539"/>
      <c r="JPG82" s="539"/>
      <c r="JPH82" s="539"/>
      <c r="JPI82" s="539"/>
      <c r="JPJ82" s="539"/>
      <c r="JPK82" s="539"/>
      <c r="JPL82" s="539"/>
      <c r="JPM82" s="539"/>
      <c r="JPN82" s="539"/>
      <c r="JPO82" s="539"/>
      <c r="JPP82" s="539"/>
      <c r="JPQ82" s="539"/>
      <c r="JPR82" s="539"/>
      <c r="JPS82" s="539"/>
      <c r="JPT82" s="539"/>
      <c r="JPU82" s="539"/>
      <c r="JPV82" s="539"/>
      <c r="JPW82" s="539"/>
      <c r="JPX82" s="539"/>
      <c r="JPY82" s="539"/>
      <c r="JPZ82" s="539"/>
      <c r="JQA82" s="539"/>
      <c r="JQB82" s="539"/>
      <c r="JQC82" s="539"/>
      <c r="JQD82" s="539"/>
      <c r="JQE82" s="539"/>
      <c r="JQF82" s="539"/>
      <c r="JQG82" s="539"/>
      <c r="JQH82" s="539"/>
      <c r="JQI82" s="539"/>
      <c r="JQJ82" s="539"/>
      <c r="JQK82" s="539"/>
      <c r="JQL82" s="539"/>
      <c r="JQM82" s="539"/>
      <c r="JQN82" s="539"/>
      <c r="JQO82" s="539"/>
      <c r="JQP82" s="539"/>
      <c r="JQQ82" s="539"/>
      <c r="JQR82" s="539"/>
      <c r="JQS82" s="539"/>
      <c r="JQT82" s="539"/>
      <c r="JQU82" s="539"/>
      <c r="JQV82" s="539"/>
      <c r="JQW82" s="539"/>
      <c r="JQX82" s="539"/>
      <c r="JQY82" s="539"/>
      <c r="JQZ82" s="539"/>
      <c r="JRA82" s="539"/>
      <c r="JRB82" s="539"/>
      <c r="JRC82" s="539"/>
      <c r="JRD82" s="539"/>
      <c r="JRE82" s="539"/>
      <c r="JRF82" s="539"/>
      <c r="JRG82" s="539"/>
      <c r="JRH82" s="539"/>
      <c r="JRI82" s="539"/>
      <c r="JRJ82" s="539"/>
      <c r="JRK82" s="539"/>
      <c r="JRL82" s="539"/>
      <c r="JRM82" s="539"/>
      <c r="JRN82" s="539"/>
      <c r="JRO82" s="539"/>
      <c r="JRP82" s="539"/>
      <c r="JRQ82" s="539"/>
      <c r="JRR82" s="539"/>
      <c r="JRS82" s="539"/>
      <c r="JRT82" s="539"/>
      <c r="JRU82" s="539"/>
      <c r="JRV82" s="539"/>
      <c r="JRW82" s="539"/>
      <c r="JRX82" s="539"/>
      <c r="JRY82" s="539"/>
      <c r="JRZ82" s="539"/>
      <c r="JSA82" s="539"/>
      <c r="JSB82" s="539"/>
      <c r="JSC82" s="539"/>
      <c r="JSD82" s="539"/>
      <c r="JSE82" s="539"/>
      <c r="JSF82" s="539"/>
      <c r="JSG82" s="539"/>
      <c r="JSH82" s="539"/>
      <c r="JSI82" s="539"/>
      <c r="JSJ82" s="539"/>
      <c r="JSK82" s="539"/>
      <c r="JSL82" s="539"/>
      <c r="JSM82" s="539"/>
      <c r="JSN82" s="539"/>
      <c r="JSO82" s="539"/>
      <c r="JSP82" s="539"/>
      <c r="JSQ82" s="539"/>
      <c r="JSR82" s="539"/>
      <c r="JSS82" s="539"/>
      <c r="JST82" s="539"/>
      <c r="JSU82" s="539"/>
      <c r="JSV82" s="539"/>
      <c r="JSW82" s="539"/>
      <c r="JSX82" s="539"/>
      <c r="JSY82" s="539"/>
      <c r="JSZ82" s="539"/>
      <c r="JTA82" s="539"/>
      <c r="JTB82" s="539"/>
      <c r="JTC82" s="539"/>
      <c r="JTD82" s="539"/>
      <c r="JTE82" s="539"/>
      <c r="JTF82" s="539"/>
      <c r="JTG82" s="539"/>
      <c r="JTH82" s="539"/>
      <c r="JTI82" s="539"/>
      <c r="JTJ82" s="539"/>
      <c r="JTK82" s="539"/>
      <c r="JTL82" s="539"/>
      <c r="JTM82" s="539"/>
      <c r="JTN82" s="539"/>
      <c r="JTO82" s="539"/>
      <c r="JTP82" s="539"/>
      <c r="JTQ82" s="539"/>
      <c r="JTR82" s="539"/>
      <c r="JTS82" s="539"/>
      <c r="JTT82" s="539"/>
      <c r="JTU82" s="539"/>
      <c r="JTV82" s="539"/>
      <c r="JTW82" s="539"/>
      <c r="JTX82" s="539"/>
      <c r="JTY82" s="539"/>
      <c r="JTZ82" s="539"/>
      <c r="JUA82" s="539"/>
      <c r="JUB82" s="539"/>
      <c r="JUC82" s="539"/>
      <c r="JUD82" s="539"/>
      <c r="JUE82" s="539"/>
      <c r="JUF82" s="539"/>
      <c r="JUG82" s="539"/>
      <c r="JUH82" s="539"/>
      <c r="JUI82" s="539"/>
      <c r="JUJ82" s="539"/>
      <c r="JUK82" s="539"/>
      <c r="JUL82" s="539"/>
      <c r="JUM82" s="539"/>
      <c r="JUN82" s="539"/>
      <c r="JUO82" s="539"/>
      <c r="JUP82" s="539"/>
      <c r="JUQ82" s="539"/>
      <c r="JUR82" s="539"/>
      <c r="JUS82" s="539"/>
      <c r="JUT82" s="539"/>
      <c r="JUU82" s="539"/>
      <c r="JUV82" s="539"/>
      <c r="JUW82" s="539"/>
      <c r="JUX82" s="539"/>
      <c r="JUY82" s="539"/>
      <c r="JUZ82" s="539"/>
      <c r="JVA82" s="539"/>
      <c r="JVB82" s="539"/>
      <c r="JVC82" s="539"/>
      <c r="JVD82" s="539"/>
      <c r="JVE82" s="539"/>
      <c r="JVF82" s="539"/>
      <c r="JVG82" s="539"/>
      <c r="JVH82" s="539"/>
      <c r="JVI82" s="539"/>
      <c r="JVJ82" s="539"/>
      <c r="JVK82" s="539"/>
      <c r="JVL82" s="539"/>
      <c r="JVM82" s="539"/>
      <c r="JVN82" s="539"/>
      <c r="JVO82" s="539"/>
      <c r="JVP82" s="539"/>
      <c r="JVQ82" s="539"/>
      <c r="JVR82" s="539"/>
      <c r="JVS82" s="539"/>
      <c r="JVT82" s="539"/>
      <c r="JVU82" s="539"/>
      <c r="JVV82" s="539"/>
      <c r="JVW82" s="539"/>
      <c r="JVX82" s="539"/>
      <c r="JVY82" s="539"/>
      <c r="JVZ82" s="539"/>
      <c r="JWA82" s="539"/>
      <c r="JWB82" s="539"/>
      <c r="JWC82" s="539"/>
      <c r="JWD82" s="539"/>
      <c r="JWE82" s="539"/>
      <c r="JWF82" s="539"/>
      <c r="JWG82" s="539"/>
      <c r="JWH82" s="539"/>
      <c r="JWI82" s="539"/>
      <c r="JWJ82" s="539"/>
      <c r="JWK82" s="539"/>
      <c r="JWL82" s="539"/>
      <c r="JWM82" s="539"/>
      <c r="JWN82" s="539"/>
      <c r="JWO82" s="539"/>
      <c r="JWP82" s="539"/>
      <c r="JWQ82" s="539"/>
      <c r="JWR82" s="539"/>
      <c r="JWS82" s="539"/>
      <c r="JWT82" s="539"/>
      <c r="JWU82" s="539"/>
      <c r="JWV82" s="539"/>
      <c r="JWW82" s="539"/>
      <c r="JWX82" s="539"/>
      <c r="JWY82" s="539"/>
      <c r="JWZ82" s="539"/>
      <c r="JXA82" s="539"/>
      <c r="JXB82" s="539"/>
      <c r="JXC82" s="539"/>
      <c r="JXD82" s="539"/>
      <c r="JXE82" s="539"/>
      <c r="JXF82" s="539"/>
      <c r="JXG82" s="539"/>
      <c r="JXH82" s="539"/>
      <c r="JXI82" s="539"/>
      <c r="JXJ82" s="539"/>
      <c r="JXK82" s="539"/>
      <c r="JXL82" s="539"/>
      <c r="JXM82" s="539"/>
      <c r="JXN82" s="539"/>
      <c r="JXO82" s="539"/>
      <c r="JXP82" s="539"/>
      <c r="JXQ82" s="539"/>
      <c r="JXR82" s="539"/>
      <c r="JXS82" s="539"/>
      <c r="JXT82" s="539"/>
      <c r="JXU82" s="539"/>
      <c r="JXV82" s="539"/>
      <c r="JXW82" s="539"/>
      <c r="JXX82" s="539"/>
      <c r="JXY82" s="539"/>
      <c r="JXZ82" s="539"/>
      <c r="JYA82" s="539"/>
      <c r="JYB82" s="539"/>
      <c r="JYC82" s="539"/>
      <c r="JYD82" s="539"/>
      <c r="JYE82" s="539"/>
      <c r="JYF82" s="539"/>
      <c r="JYG82" s="539"/>
      <c r="JYH82" s="539"/>
      <c r="JYI82" s="539"/>
      <c r="JYJ82" s="539"/>
      <c r="JYK82" s="539"/>
      <c r="JYL82" s="539"/>
      <c r="JYM82" s="539"/>
      <c r="JYN82" s="539"/>
      <c r="JYO82" s="539"/>
      <c r="JYP82" s="539"/>
      <c r="JYQ82" s="539"/>
      <c r="JYR82" s="539"/>
      <c r="JYS82" s="539"/>
      <c r="JYT82" s="539"/>
      <c r="JYU82" s="539"/>
      <c r="JYV82" s="539"/>
      <c r="JYW82" s="539"/>
      <c r="JYX82" s="539"/>
      <c r="JYY82" s="539"/>
      <c r="JYZ82" s="539"/>
      <c r="JZA82" s="539"/>
      <c r="JZB82" s="539"/>
      <c r="JZC82" s="539"/>
      <c r="JZD82" s="539"/>
      <c r="JZE82" s="539"/>
      <c r="JZF82" s="539"/>
      <c r="JZG82" s="539"/>
      <c r="JZH82" s="539"/>
      <c r="JZI82" s="539"/>
      <c r="JZJ82" s="539"/>
      <c r="JZK82" s="539"/>
      <c r="JZL82" s="539"/>
      <c r="JZM82" s="539"/>
      <c r="JZN82" s="539"/>
      <c r="JZO82" s="539"/>
      <c r="JZP82" s="539"/>
      <c r="JZQ82" s="539"/>
      <c r="JZR82" s="539"/>
      <c r="JZS82" s="539"/>
      <c r="JZT82" s="539"/>
      <c r="JZU82" s="539"/>
      <c r="JZV82" s="539"/>
      <c r="JZW82" s="539"/>
      <c r="JZX82" s="539"/>
      <c r="JZY82" s="539"/>
      <c r="JZZ82" s="539"/>
      <c r="KAA82" s="539"/>
      <c r="KAB82" s="539"/>
      <c r="KAC82" s="539"/>
      <c r="KAD82" s="539"/>
      <c r="KAE82" s="539"/>
      <c r="KAF82" s="539"/>
      <c r="KAG82" s="539"/>
      <c r="KAH82" s="539"/>
      <c r="KAI82" s="539"/>
      <c r="KAJ82" s="539"/>
      <c r="KAK82" s="539"/>
      <c r="KAL82" s="539"/>
      <c r="KAM82" s="539"/>
      <c r="KAN82" s="539"/>
      <c r="KAO82" s="539"/>
      <c r="KAP82" s="539"/>
      <c r="KAQ82" s="539"/>
      <c r="KAR82" s="539"/>
      <c r="KAS82" s="539"/>
      <c r="KAT82" s="539"/>
      <c r="KAU82" s="539"/>
      <c r="KAV82" s="539"/>
      <c r="KAW82" s="539"/>
      <c r="KAX82" s="539"/>
      <c r="KAY82" s="539"/>
      <c r="KAZ82" s="539"/>
      <c r="KBA82" s="539"/>
      <c r="KBB82" s="539"/>
      <c r="KBC82" s="539"/>
      <c r="KBD82" s="539"/>
      <c r="KBE82" s="539"/>
      <c r="KBF82" s="539"/>
      <c r="KBG82" s="539"/>
      <c r="KBH82" s="539"/>
      <c r="KBI82" s="539"/>
      <c r="KBJ82" s="539"/>
      <c r="KBK82" s="539"/>
      <c r="KBL82" s="539"/>
      <c r="KBM82" s="539"/>
      <c r="KBN82" s="539"/>
      <c r="KBO82" s="539"/>
      <c r="KBP82" s="539"/>
      <c r="KBQ82" s="539"/>
      <c r="KBR82" s="539"/>
      <c r="KBS82" s="539"/>
      <c r="KBT82" s="539"/>
      <c r="KBU82" s="539"/>
      <c r="KBV82" s="539"/>
      <c r="KBW82" s="539"/>
      <c r="KBX82" s="539"/>
      <c r="KBY82" s="539"/>
      <c r="KBZ82" s="539"/>
      <c r="KCA82" s="539"/>
      <c r="KCB82" s="539"/>
      <c r="KCC82" s="539"/>
      <c r="KCD82" s="539"/>
      <c r="KCE82" s="539"/>
      <c r="KCF82" s="539"/>
      <c r="KCG82" s="539"/>
      <c r="KCH82" s="539"/>
      <c r="KCI82" s="539"/>
      <c r="KCJ82" s="539"/>
      <c r="KCK82" s="539"/>
      <c r="KCL82" s="539"/>
      <c r="KCM82" s="539"/>
      <c r="KCN82" s="539"/>
      <c r="KCO82" s="539"/>
      <c r="KCP82" s="539"/>
      <c r="KCQ82" s="539"/>
      <c r="KCR82" s="539"/>
      <c r="KCS82" s="539"/>
      <c r="KCT82" s="539"/>
      <c r="KCU82" s="539"/>
      <c r="KCV82" s="539"/>
      <c r="KCW82" s="539"/>
      <c r="KCX82" s="539"/>
      <c r="KCY82" s="539"/>
      <c r="KCZ82" s="539"/>
      <c r="KDA82" s="539"/>
      <c r="KDB82" s="539"/>
      <c r="KDC82" s="539"/>
      <c r="KDD82" s="539"/>
      <c r="KDE82" s="539"/>
      <c r="KDF82" s="539"/>
      <c r="KDG82" s="539"/>
      <c r="KDH82" s="539"/>
      <c r="KDI82" s="539"/>
      <c r="KDJ82" s="539"/>
      <c r="KDK82" s="539"/>
      <c r="KDL82" s="539"/>
      <c r="KDM82" s="539"/>
      <c r="KDN82" s="539"/>
      <c r="KDO82" s="539"/>
      <c r="KDP82" s="539"/>
      <c r="KDQ82" s="539"/>
      <c r="KDR82" s="539"/>
      <c r="KDS82" s="539"/>
      <c r="KDT82" s="539"/>
      <c r="KDU82" s="539"/>
      <c r="KDV82" s="539"/>
      <c r="KDW82" s="539"/>
      <c r="KDX82" s="539"/>
      <c r="KDY82" s="539"/>
      <c r="KDZ82" s="539"/>
      <c r="KEA82" s="539"/>
      <c r="KEB82" s="539"/>
      <c r="KEC82" s="539"/>
      <c r="KED82" s="539"/>
      <c r="KEE82" s="539"/>
      <c r="KEF82" s="539"/>
      <c r="KEG82" s="539"/>
      <c r="KEH82" s="539"/>
      <c r="KEI82" s="539"/>
      <c r="KEJ82" s="539"/>
      <c r="KEK82" s="539"/>
      <c r="KEL82" s="539"/>
      <c r="KEM82" s="539"/>
      <c r="KEN82" s="539"/>
      <c r="KEO82" s="539"/>
      <c r="KEP82" s="539"/>
      <c r="KEQ82" s="539"/>
      <c r="KER82" s="539"/>
      <c r="KES82" s="539"/>
      <c r="KET82" s="539"/>
      <c r="KEU82" s="539"/>
      <c r="KEV82" s="539"/>
      <c r="KEW82" s="539"/>
      <c r="KEX82" s="539"/>
      <c r="KEY82" s="539"/>
      <c r="KEZ82" s="539"/>
      <c r="KFA82" s="539"/>
      <c r="KFB82" s="539"/>
      <c r="KFC82" s="539"/>
      <c r="KFD82" s="539"/>
      <c r="KFE82" s="539"/>
      <c r="KFF82" s="539"/>
      <c r="KFG82" s="539"/>
      <c r="KFH82" s="539"/>
      <c r="KFI82" s="539"/>
      <c r="KFJ82" s="539"/>
      <c r="KFK82" s="539"/>
      <c r="KFL82" s="539"/>
      <c r="KFM82" s="539"/>
      <c r="KFN82" s="539"/>
      <c r="KFO82" s="539"/>
      <c r="KFP82" s="539"/>
      <c r="KFQ82" s="539"/>
      <c r="KFR82" s="539"/>
      <c r="KFS82" s="539"/>
      <c r="KFT82" s="539"/>
      <c r="KFU82" s="539"/>
      <c r="KFV82" s="539"/>
      <c r="KFW82" s="539"/>
      <c r="KFX82" s="539"/>
      <c r="KFY82" s="539"/>
      <c r="KFZ82" s="539"/>
      <c r="KGA82" s="539"/>
      <c r="KGB82" s="539"/>
      <c r="KGC82" s="539"/>
      <c r="KGD82" s="539"/>
      <c r="KGE82" s="539"/>
      <c r="KGF82" s="539"/>
      <c r="KGG82" s="539"/>
      <c r="KGH82" s="539"/>
      <c r="KGI82" s="539"/>
      <c r="KGJ82" s="539"/>
      <c r="KGK82" s="539"/>
      <c r="KGL82" s="539"/>
      <c r="KGM82" s="539"/>
      <c r="KGN82" s="539"/>
      <c r="KGO82" s="539"/>
      <c r="KGP82" s="539"/>
      <c r="KGQ82" s="539"/>
      <c r="KGR82" s="539"/>
      <c r="KGS82" s="539"/>
      <c r="KGT82" s="539"/>
      <c r="KGU82" s="539"/>
      <c r="KGV82" s="539"/>
      <c r="KGW82" s="539"/>
      <c r="KGX82" s="539"/>
      <c r="KGY82" s="539"/>
      <c r="KGZ82" s="539"/>
      <c r="KHA82" s="539"/>
      <c r="KHB82" s="539"/>
      <c r="KHC82" s="539"/>
      <c r="KHD82" s="539"/>
      <c r="KHE82" s="539"/>
      <c r="KHF82" s="539"/>
      <c r="KHG82" s="539"/>
      <c r="KHH82" s="539"/>
      <c r="KHI82" s="539"/>
      <c r="KHJ82" s="539"/>
      <c r="KHK82" s="539"/>
      <c r="KHL82" s="539"/>
      <c r="KHM82" s="539"/>
      <c r="KHN82" s="539"/>
      <c r="KHO82" s="539"/>
      <c r="KHP82" s="539"/>
      <c r="KHQ82" s="539"/>
      <c r="KHR82" s="539"/>
      <c r="KHS82" s="539"/>
      <c r="KHT82" s="539"/>
      <c r="KHU82" s="539"/>
      <c r="KHV82" s="539"/>
      <c r="KHW82" s="539"/>
      <c r="KHX82" s="539"/>
      <c r="KHY82" s="539"/>
      <c r="KHZ82" s="539"/>
      <c r="KIA82" s="539"/>
      <c r="KIB82" s="539"/>
      <c r="KIC82" s="539"/>
      <c r="KID82" s="539"/>
      <c r="KIE82" s="539"/>
      <c r="KIF82" s="539"/>
      <c r="KIG82" s="539"/>
      <c r="KIH82" s="539"/>
      <c r="KII82" s="539"/>
      <c r="KIJ82" s="539"/>
      <c r="KIK82" s="539"/>
      <c r="KIL82" s="539"/>
      <c r="KIM82" s="539"/>
      <c r="KIN82" s="539"/>
      <c r="KIO82" s="539"/>
      <c r="KIP82" s="539"/>
      <c r="KIQ82" s="539"/>
      <c r="KIR82" s="539"/>
      <c r="KIS82" s="539"/>
      <c r="KIT82" s="539"/>
      <c r="KIU82" s="539"/>
      <c r="KIV82" s="539"/>
      <c r="KIW82" s="539"/>
      <c r="KIX82" s="539"/>
      <c r="KIY82" s="539"/>
      <c r="KIZ82" s="539"/>
      <c r="KJA82" s="539"/>
      <c r="KJB82" s="539"/>
      <c r="KJC82" s="539"/>
      <c r="KJD82" s="539"/>
      <c r="KJE82" s="539"/>
      <c r="KJF82" s="539"/>
      <c r="KJG82" s="539"/>
      <c r="KJH82" s="539"/>
      <c r="KJI82" s="539"/>
      <c r="KJJ82" s="539"/>
      <c r="KJK82" s="539"/>
      <c r="KJL82" s="539"/>
      <c r="KJM82" s="539"/>
      <c r="KJN82" s="539"/>
      <c r="KJO82" s="539"/>
      <c r="KJP82" s="539"/>
      <c r="KJQ82" s="539"/>
      <c r="KJR82" s="539"/>
      <c r="KJS82" s="539"/>
      <c r="KJT82" s="539"/>
      <c r="KJU82" s="539"/>
      <c r="KJV82" s="539"/>
      <c r="KJW82" s="539"/>
      <c r="KJX82" s="539"/>
      <c r="KJY82" s="539"/>
      <c r="KJZ82" s="539"/>
      <c r="KKA82" s="539"/>
      <c r="KKB82" s="539"/>
      <c r="KKC82" s="539"/>
      <c r="KKD82" s="539"/>
      <c r="KKE82" s="539"/>
      <c r="KKF82" s="539"/>
      <c r="KKG82" s="539"/>
      <c r="KKH82" s="539"/>
      <c r="KKI82" s="539"/>
      <c r="KKJ82" s="539"/>
      <c r="KKK82" s="539"/>
      <c r="KKL82" s="539"/>
      <c r="KKM82" s="539"/>
      <c r="KKN82" s="539"/>
      <c r="KKO82" s="539"/>
      <c r="KKP82" s="539"/>
      <c r="KKQ82" s="539"/>
      <c r="KKR82" s="539"/>
      <c r="KKS82" s="539"/>
      <c r="KKT82" s="539"/>
      <c r="KKU82" s="539"/>
      <c r="KKV82" s="539"/>
      <c r="KKW82" s="539"/>
      <c r="KKX82" s="539"/>
      <c r="KKY82" s="539"/>
      <c r="KKZ82" s="539"/>
      <c r="KLA82" s="539"/>
      <c r="KLB82" s="539"/>
      <c r="KLC82" s="539"/>
      <c r="KLD82" s="539"/>
      <c r="KLE82" s="539"/>
      <c r="KLF82" s="539"/>
      <c r="KLG82" s="539"/>
      <c r="KLH82" s="539"/>
      <c r="KLI82" s="539"/>
      <c r="KLJ82" s="539"/>
      <c r="KLK82" s="539"/>
      <c r="KLL82" s="539"/>
      <c r="KLM82" s="539"/>
      <c r="KLN82" s="539"/>
      <c r="KLO82" s="539"/>
      <c r="KLP82" s="539"/>
      <c r="KLQ82" s="539"/>
      <c r="KLR82" s="539"/>
      <c r="KLS82" s="539"/>
      <c r="KLT82" s="539"/>
      <c r="KLU82" s="539"/>
      <c r="KLV82" s="539"/>
      <c r="KLW82" s="539"/>
      <c r="KLX82" s="539"/>
      <c r="KLY82" s="539"/>
      <c r="KLZ82" s="539"/>
      <c r="KMA82" s="539"/>
      <c r="KMB82" s="539"/>
      <c r="KMC82" s="539"/>
      <c r="KMD82" s="539"/>
      <c r="KME82" s="539"/>
      <c r="KMF82" s="539"/>
      <c r="KMG82" s="539"/>
      <c r="KMH82" s="539"/>
      <c r="KMI82" s="539"/>
      <c r="KMJ82" s="539"/>
      <c r="KMK82" s="539"/>
      <c r="KML82" s="539"/>
      <c r="KMM82" s="539"/>
      <c r="KMN82" s="539"/>
      <c r="KMO82" s="539"/>
      <c r="KMP82" s="539"/>
      <c r="KMQ82" s="539"/>
      <c r="KMR82" s="539"/>
      <c r="KMS82" s="539"/>
      <c r="KMT82" s="539"/>
      <c r="KMU82" s="539"/>
      <c r="KMV82" s="539"/>
      <c r="KMW82" s="539"/>
      <c r="KMX82" s="539"/>
      <c r="KMY82" s="539"/>
      <c r="KMZ82" s="539"/>
      <c r="KNA82" s="539"/>
      <c r="KNB82" s="539"/>
      <c r="KNC82" s="539"/>
      <c r="KND82" s="539"/>
      <c r="KNE82" s="539"/>
      <c r="KNF82" s="539"/>
      <c r="KNG82" s="539"/>
      <c r="KNH82" s="539"/>
      <c r="KNI82" s="539"/>
      <c r="KNJ82" s="539"/>
      <c r="KNK82" s="539"/>
      <c r="KNL82" s="539"/>
      <c r="KNM82" s="539"/>
      <c r="KNN82" s="539"/>
      <c r="KNO82" s="539"/>
      <c r="KNP82" s="539"/>
      <c r="KNQ82" s="539"/>
      <c r="KNR82" s="539"/>
      <c r="KNS82" s="539"/>
      <c r="KNT82" s="539"/>
      <c r="KNU82" s="539"/>
      <c r="KNV82" s="539"/>
      <c r="KNW82" s="539"/>
      <c r="KNX82" s="539"/>
      <c r="KNY82" s="539"/>
      <c r="KNZ82" s="539"/>
      <c r="KOA82" s="539"/>
      <c r="KOB82" s="539"/>
      <c r="KOC82" s="539"/>
      <c r="KOD82" s="539"/>
      <c r="KOE82" s="539"/>
      <c r="KOF82" s="539"/>
      <c r="KOG82" s="539"/>
      <c r="KOH82" s="539"/>
      <c r="KOI82" s="539"/>
      <c r="KOJ82" s="539"/>
      <c r="KOK82" s="539"/>
      <c r="KOL82" s="539"/>
      <c r="KOM82" s="539"/>
      <c r="KON82" s="539"/>
      <c r="KOO82" s="539"/>
      <c r="KOP82" s="539"/>
      <c r="KOQ82" s="539"/>
      <c r="KOR82" s="539"/>
      <c r="KOS82" s="539"/>
      <c r="KOT82" s="539"/>
      <c r="KOU82" s="539"/>
      <c r="KOV82" s="539"/>
      <c r="KOW82" s="539"/>
      <c r="KOX82" s="539"/>
      <c r="KOY82" s="539"/>
      <c r="KOZ82" s="539"/>
      <c r="KPA82" s="539"/>
      <c r="KPB82" s="539"/>
      <c r="KPC82" s="539"/>
      <c r="KPD82" s="539"/>
      <c r="KPE82" s="539"/>
      <c r="KPF82" s="539"/>
      <c r="KPG82" s="539"/>
      <c r="KPH82" s="539"/>
      <c r="KPI82" s="539"/>
      <c r="KPJ82" s="539"/>
      <c r="KPK82" s="539"/>
      <c r="KPL82" s="539"/>
      <c r="KPM82" s="539"/>
      <c r="KPN82" s="539"/>
      <c r="KPO82" s="539"/>
      <c r="KPP82" s="539"/>
      <c r="KPQ82" s="539"/>
      <c r="KPR82" s="539"/>
      <c r="KPS82" s="539"/>
      <c r="KPT82" s="539"/>
      <c r="KPU82" s="539"/>
      <c r="KPV82" s="539"/>
      <c r="KPW82" s="539"/>
      <c r="KPX82" s="539"/>
      <c r="KPY82" s="539"/>
      <c r="KPZ82" s="539"/>
      <c r="KQA82" s="539"/>
      <c r="KQB82" s="539"/>
      <c r="KQC82" s="539"/>
      <c r="KQD82" s="539"/>
      <c r="KQE82" s="539"/>
      <c r="KQF82" s="539"/>
      <c r="KQG82" s="539"/>
      <c r="KQH82" s="539"/>
      <c r="KQI82" s="539"/>
      <c r="KQJ82" s="539"/>
      <c r="KQK82" s="539"/>
      <c r="KQL82" s="539"/>
      <c r="KQM82" s="539"/>
      <c r="KQN82" s="539"/>
      <c r="KQO82" s="539"/>
      <c r="KQP82" s="539"/>
      <c r="KQQ82" s="539"/>
      <c r="KQR82" s="539"/>
      <c r="KQS82" s="539"/>
      <c r="KQT82" s="539"/>
      <c r="KQU82" s="539"/>
      <c r="KQV82" s="539"/>
      <c r="KQW82" s="539"/>
      <c r="KQX82" s="539"/>
      <c r="KQY82" s="539"/>
      <c r="KQZ82" s="539"/>
      <c r="KRA82" s="539"/>
      <c r="KRB82" s="539"/>
      <c r="KRC82" s="539"/>
      <c r="KRD82" s="539"/>
      <c r="KRE82" s="539"/>
      <c r="KRF82" s="539"/>
      <c r="KRG82" s="539"/>
      <c r="KRH82" s="539"/>
      <c r="KRI82" s="539"/>
      <c r="KRJ82" s="539"/>
      <c r="KRK82" s="539"/>
      <c r="KRL82" s="539"/>
      <c r="KRM82" s="539"/>
      <c r="KRN82" s="539"/>
      <c r="KRO82" s="539"/>
      <c r="KRP82" s="539"/>
      <c r="KRQ82" s="539"/>
      <c r="KRR82" s="539"/>
      <c r="KRS82" s="539"/>
      <c r="KRT82" s="539"/>
      <c r="KRU82" s="539"/>
      <c r="KRV82" s="539"/>
      <c r="KRW82" s="539"/>
      <c r="KRX82" s="539"/>
      <c r="KRY82" s="539"/>
      <c r="KRZ82" s="539"/>
      <c r="KSA82" s="539"/>
      <c r="KSB82" s="539"/>
      <c r="KSC82" s="539"/>
      <c r="KSD82" s="539"/>
      <c r="KSE82" s="539"/>
      <c r="KSF82" s="539"/>
      <c r="KSG82" s="539"/>
      <c r="KSH82" s="539"/>
      <c r="KSI82" s="539"/>
      <c r="KSJ82" s="539"/>
      <c r="KSK82" s="539"/>
      <c r="KSL82" s="539"/>
      <c r="KSM82" s="539"/>
      <c r="KSN82" s="539"/>
      <c r="KSO82" s="539"/>
      <c r="KSP82" s="539"/>
      <c r="KSQ82" s="539"/>
      <c r="KSR82" s="539"/>
      <c r="KSS82" s="539"/>
      <c r="KST82" s="539"/>
      <c r="KSU82" s="539"/>
      <c r="KSV82" s="539"/>
      <c r="KSW82" s="539"/>
      <c r="KSX82" s="539"/>
      <c r="KSY82" s="539"/>
      <c r="KSZ82" s="539"/>
      <c r="KTA82" s="539"/>
      <c r="KTB82" s="539"/>
      <c r="KTC82" s="539"/>
      <c r="KTD82" s="539"/>
      <c r="KTE82" s="539"/>
      <c r="KTF82" s="539"/>
      <c r="KTG82" s="539"/>
      <c r="KTH82" s="539"/>
      <c r="KTI82" s="539"/>
      <c r="KTJ82" s="539"/>
      <c r="KTK82" s="539"/>
      <c r="KTL82" s="539"/>
      <c r="KTM82" s="539"/>
      <c r="KTN82" s="539"/>
      <c r="KTO82" s="539"/>
      <c r="KTP82" s="539"/>
      <c r="KTQ82" s="539"/>
      <c r="KTR82" s="539"/>
      <c r="KTS82" s="539"/>
      <c r="KTT82" s="539"/>
      <c r="KTU82" s="539"/>
      <c r="KTV82" s="539"/>
      <c r="KTW82" s="539"/>
      <c r="KTX82" s="539"/>
      <c r="KTY82" s="539"/>
      <c r="KTZ82" s="539"/>
      <c r="KUA82" s="539"/>
      <c r="KUB82" s="539"/>
      <c r="KUC82" s="539"/>
      <c r="KUD82" s="539"/>
      <c r="KUE82" s="539"/>
      <c r="KUF82" s="539"/>
      <c r="KUG82" s="539"/>
      <c r="KUH82" s="539"/>
      <c r="KUI82" s="539"/>
      <c r="KUJ82" s="539"/>
      <c r="KUK82" s="539"/>
      <c r="KUL82" s="539"/>
      <c r="KUM82" s="539"/>
      <c r="KUN82" s="539"/>
      <c r="KUO82" s="539"/>
      <c r="KUP82" s="539"/>
      <c r="KUQ82" s="539"/>
      <c r="KUR82" s="539"/>
      <c r="KUS82" s="539"/>
      <c r="KUT82" s="539"/>
      <c r="KUU82" s="539"/>
      <c r="KUV82" s="539"/>
      <c r="KUW82" s="539"/>
      <c r="KUX82" s="539"/>
      <c r="KUY82" s="539"/>
      <c r="KUZ82" s="539"/>
      <c r="KVA82" s="539"/>
      <c r="KVB82" s="539"/>
      <c r="KVC82" s="539"/>
      <c r="KVD82" s="539"/>
      <c r="KVE82" s="539"/>
      <c r="KVF82" s="539"/>
      <c r="KVG82" s="539"/>
      <c r="KVH82" s="539"/>
      <c r="KVI82" s="539"/>
      <c r="KVJ82" s="539"/>
      <c r="KVK82" s="539"/>
      <c r="KVL82" s="539"/>
      <c r="KVM82" s="539"/>
      <c r="KVN82" s="539"/>
      <c r="KVO82" s="539"/>
      <c r="KVP82" s="539"/>
      <c r="KVQ82" s="539"/>
      <c r="KVR82" s="539"/>
      <c r="KVS82" s="539"/>
      <c r="KVT82" s="539"/>
      <c r="KVU82" s="539"/>
      <c r="KVV82" s="539"/>
      <c r="KVW82" s="539"/>
      <c r="KVX82" s="539"/>
      <c r="KVY82" s="539"/>
      <c r="KVZ82" s="539"/>
      <c r="KWA82" s="539"/>
      <c r="KWB82" s="539"/>
      <c r="KWC82" s="539"/>
      <c r="KWD82" s="539"/>
      <c r="KWE82" s="539"/>
      <c r="KWF82" s="539"/>
      <c r="KWG82" s="539"/>
      <c r="KWH82" s="539"/>
      <c r="KWI82" s="539"/>
      <c r="KWJ82" s="539"/>
      <c r="KWK82" s="539"/>
      <c r="KWL82" s="539"/>
      <c r="KWM82" s="539"/>
      <c r="KWN82" s="539"/>
      <c r="KWO82" s="539"/>
      <c r="KWP82" s="539"/>
      <c r="KWQ82" s="539"/>
      <c r="KWR82" s="539"/>
      <c r="KWS82" s="539"/>
      <c r="KWT82" s="539"/>
      <c r="KWU82" s="539"/>
      <c r="KWV82" s="539"/>
      <c r="KWW82" s="539"/>
      <c r="KWX82" s="539"/>
      <c r="KWY82" s="539"/>
      <c r="KWZ82" s="539"/>
      <c r="KXA82" s="539"/>
      <c r="KXB82" s="539"/>
      <c r="KXC82" s="539"/>
      <c r="KXD82" s="539"/>
      <c r="KXE82" s="539"/>
      <c r="KXF82" s="539"/>
      <c r="KXG82" s="539"/>
      <c r="KXH82" s="539"/>
      <c r="KXI82" s="539"/>
      <c r="KXJ82" s="539"/>
      <c r="KXK82" s="539"/>
      <c r="KXL82" s="539"/>
      <c r="KXM82" s="539"/>
      <c r="KXN82" s="539"/>
      <c r="KXO82" s="539"/>
      <c r="KXP82" s="539"/>
      <c r="KXQ82" s="539"/>
      <c r="KXR82" s="539"/>
      <c r="KXS82" s="539"/>
      <c r="KXT82" s="539"/>
      <c r="KXU82" s="539"/>
      <c r="KXV82" s="539"/>
      <c r="KXW82" s="539"/>
      <c r="KXX82" s="539"/>
      <c r="KXY82" s="539"/>
      <c r="KXZ82" s="539"/>
      <c r="KYA82" s="539"/>
      <c r="KYB82" s="539"/>
      <c r="KYC82" s="539"/>
      <c r="KYD82" s="539"/>
      <c r="KYE82" s="539"/>
      <c r="KYF82" s="539"/>
      <c r="KYG82" s="539"/>
      <c r="KYH82" s="539"/>
      <c r="KYI82" s="539"/>
      <c r="KYJ82" s="539"/>
      <c r="KYK82" s="539"/>
      <c r="KYL82" s="539"/>
      <c r="KYM82" s="539"/>
      <c r="KYN82" s="539"/>
      <c r="KYO82" s="539"/>
      <c r="KYP82" s="539"/>
      <c r="KYQ82" s="539"/>
      <c r="KYR82" s="539"/>
      <c r="KYS82" s="539"/>
      <c r="KYT82" s="539"/>
      <c r="KYU82" s="539"/>
      <c r="KYV82" s="539"/>
      <c r="KYW82" s="539"/>
      <c r="KYX82" s="539"/>
      <c r="KYY82" s="539"/>
      <c r="KYZ82" s="539"/>
      <c r="KZA82" s="539"/>
      <c r="KZB82" s="539"/>
      <c r="KZC82" s="539"/>
      <c r="KZD82" s="539"/>
      <c r="KZE82" s="539"/>
      <c r="KZF82" s="539"/>
      <c r="KZG82" s="539"/>
      <c r="KZH82" s="539"/>
      <c r="KZI82" s="539"/>
      <c r="KZJ82" s="539"/>
      <c r="KZK82" s="539"/>
      <c r="KZL82" s="539"/>
      <c r="KZM82" s="539"/>
      <c r="KZN82" s="539"/>
      <c r="KZO82" s="539"/>
      <c r="KZP82" s="539"/>
      <c r="KZQ82" s="539"/>
      <c r="KZR82" s="539"/>
      <c r="KZS82" s="539"/>
      <c r="KZT82" s="539"/>
      <c r="KZU82" s="539"/>
      <c r="KZV82" s="539"/>
      <c r="KZW82" s="539"/>
      <c r="KZX82" s="539"/>
      <c r="KZY82" s="539"/>
      <c r="KZZ82" s="539"/>
      <c r="LAA82" s="539"/>
      <c r="LAB82" s="539"/>
      <c r="LAC82" s="539"/>
      <c r="LAD82" s="539"/>
      <c r="LAE82" s="539"/>
      <c r="LAF82" s="539"/>
      <c r="LAG82" s="539"/>
      <c r="LAH82" s="539"/>
      <c r="LAI82" s="539"/>
      <c r="LAJ82" s="539"/>
      <c r="LAK82" s="539"/>
      <c r="LAL82" s="539"/>
      <c r="LAM82" s="539"/>
      <c r="LAN82" s="539"/>
      <c r="LAO82" s="539"/>
      <c r="LAP82" s="539"/>
      <c r="LAQ82" s="539"/>
      <c r="LAR82" s="539"/>
      <c r="LAS82" s="539"/>
      <c r="LAT82" s="539"/>
      <c r="LAU82" s="539"/>
      <c r="LAV82" s="539"/>
      <c r="LAW82" s="539"/>
      <c r="LAX82" s="539"/>
      <c r="LAY82" s="539"/>
      <c r="LAZ82" s="539"/>
      <c r="LBA82" s="539"/>
      <c r="LBB82" s="539"/>
      <c r="LBC82" s="539"/>
      <c r="LBD82" s="539"/>
      <c r="LBE82" s="539"/>
      <c r="LBF82" s="539"/>
      <c r="LBG82" s="539"/>
      <c r="LBH82" s="539"/>
      <c r="LBI82" s="539"/>
      <c r="LBJ82" s="539"/>
      <c r="LBK82" s="539"/>
      <c r="LBL82" s="539"/>
      <c r="LBM82" s="539"/>
      <c r="LBN82" s="539"/>
      <c r="LBO82" s="539"/>
      <c r="LBP82" s="539"/>
      <c r="LBQ82" s="539"/>
      <c r="LBR82" s="539"/>
      <c r="LBS82" s="539"/>
      <c r="LBT82" s="539"/>
      <c r="LBU82" s="539"/>
      <c r="LBV82" s="539"/>
      <c r="LBW82" s="539"/>
      <c r="LBX82" s="539"/>
      <c r="LBY82" s="539"/>
      <c r="LBZ82" s="539"/>
      <c r="LCA82" s="539"/>
      <c r="LCB82" s="539"/>
      <c r="LCC82" s="539"/>
      <c r="LCD82" s="539"/>
      <c r="LCE82" s="539"/>
      <c r="LCF82" s="539"/>
      <c r="LCG82" s="539"/>
      <c r="LCH82" s="539"/>
      <c r="LCI82" s="539"/>
      <c r="LCJ82" s="539"/>
      <c r="LCK82" s="539"/>
      <c r="LCL82" s="539"/>
      <c r="LCM82" s="539"/>
      <c r="LCN82" s="539"/>
      <c r="LCO82" s="539"/>
      <c r="LCP82" s="539"/>
      <c r="LCQ82" s="539"/>
      <c r="LCR82" s="539"/>
      <c r="LCS82" s="539"/>
      <c r="LCT82" s="539"/>
      <c r="LCU82" s="539"/>
      <c r="LCV82" s="539"/>
      <c r="LCW82" s="539"/>
      <c r="LCX82" s="539"/>
      <c r="LCY82" s="539"/>
      <c r="LCZ82" s="539"/>
      <c r="LDA82" s="539"/>
      <c r="LDB82" s="539"/>
      <c r="LDC82" s="539"/>
      <c r="LDD82" s="539"/>
      <c r="LDE82" s="539"/>
      <c r="LDF82" s="539"/>
      <c r="LDG82" s="539"/>
      <c r="LDH82" s="539"/>
      <c r="LDI82" s="539"/>
      <c r="LDJ82" s="539"/>
      <c r="LDK82" s="539"/>
      <c r="LDL82" s="539"/>
      <c r="LDM82" s="539"/>
      <c r="LDN82" s="539"/>
      <c r="LDO82" s="539"/>
      <c r="LDP82" s="539"/>
      <c r="LDQ82" s="539"/>
      <c r="LDR82" s="539"/>
      <c r="LDS82" s="539"/>
      <c r="LDT82" s="539"/>
      <c r="LDU82" s="539"/>
      <c r="LDV82" s="539"/>
      <c r="LDW82" s="539"/>
      <c r="LDX82" s="539"/>
      <c r="LDY82" s="539"/>
      <c r="LDZ82" s="539"/>
      <c r="LEA82" s="539"/>
      <c r="LEB82" s="539"/>
      <c r="LEC82" s="539"/>
      <c r="LED82" s="539"/>
      <c r="LEE82" s="539"/>
      <c r="LEF82" s="539"/>
      <c r="LEG82" s="539"/>
      <c r="LEH82" s="539"/>
      <c r="LEI82" s="539"/>
      <c r="LEJ82" s="539"/>
      <c r="LEK82" s="539"/>
      <c r="LEL82" s="539"/>
      <c r="LEM82" s="539"/>
      <c r="LEN82" s="539"/>
      <c r="LEO82" s="539"/>
      <c r="LEP82" s="539"/>
      <c r="LEQ82" s="539"/>
      <c r="LER82" s="539"/>
      <c r="LES82" s="539"/>
      <c r="LET82" s="539"/>
      <c r="LEU82" s="539"/>
      <c r="LEV82" s="539"/>
      <c r="LEW82" s="539"/>
      <c r="LEX82" s="539"/>
      <c r="LEY82" s="539"/>
      <c r="LEZ82" s="539"/>
      <c r="LFA82" s="539"/>
      <c r="LFB82" s="539"/>
      <c r="LFC82" s="539"/>
      <c r="LFD82" s="539"/>
      <c r="LFE82" s="539"/>
      <c r="LFF82" s="539"/>
      <c r="LFG82" s="539"/>
      <c r="LFH82" s="539"/>
      <c r="LFI82" s="539"/>
      <c r="LFJ82" s="539"/>
      <c r="LFK82" s="539"/>
      <c r="LFL82" s="539"/>
      <c r="LFM82" s="539"/>
      <c r="LFN82" s="539"/>
      <c r="LFO82" s="539"/>
      <c r="LFP82" s="539"/>
      <c r="LFQ82" s="539"/>
      <c r="LFR82" s="539"/>
      <c r="LFS82" s="539"/>
      <c r="LFT82" s="539"/>
      <c r="LFU82" s="539"/>
      <c r="LFV82" s="539"/>
      <c r="LFW82" s="539"/>
      <c r="LFX82" s="539"/>
      <c r="LFY82" s="539"/>
      <c r="LFZ82" s="539"/>
      <c r="LGA82" s="539"/>
      <c r="LGB82" s="539"/>
      <c r="LGC82" s="539"/>
      <c r="LGD82" s="539"/>
      <c r="LGE82" s="539"/>
      <c r="LGF82" s="539"/>
      <c r="LGG82" s="539"/>
      <c r="LGH82" s="539"/>
      <c r="LGI82" s="539"/>
      <c r="LGJ82" s="539"/>
      <c r="LGK82" s="539"/>
      <c r="LGL82" s="539"/>
      <c r="LGM82" s="539"/>
      <c r="LGN82" s="539"/>
      <c r="LGO82" s="539"/>
      <c r="LGP82" s="539"/>
      <c r="LGQ82" s="539"/>
      <c r="LGR82" s="539"/>
      <c r="LGS82" s="539"/>
      <c r="LGT82" s="539"/>
      <c r="LGU82" s="539"/>
      <c r="LGV82" s="539"/>
      <c r="LGW82" s="539"/>
      <c r="LGX82" s="539"/>
      <c r="LGY82" s="539"/>
      <c r="LGZ82" s="539"/>
      <c r="LHA82" s="539"/>
      <c r="LHB82" s="539"/>
      <c r="LHC82" s="539"/>
      <c r="LHD82" s="539"/>
      <c r="LHE82" s="539"/>
      <c r="LHF82" s="539"/>
      <c r="LHG82" s="539"/>
      <c r="LHH82" s="539"/>
      <c r="LHI82" s="539"/>
      <c r="LHJ82" s="539"/>
      <c r="LHK82" s="539"/>
      <c r="LHL82" s="539"/>
      <c r="LHM82" s="539"/>
      <c r="LHN82" s="539"/>
      <c r="LHO82" s="539"/>
      <c r="LHP82" s="539"/>
      <c r="LHQ82" s="539"/>
      <c r="LHR82" s="539"/>
      <c r="LHS82" s="539"/>
      <c r="LHT82" s="539"/>
      <c r="LHU82" s="539"/>
      <c r="LHV82" s="539"/>
      <c r="LHW82" s="539"/>
      <c r="LHX82" s="539"/>
      <c r="LHY82" s="539"/>
      <c r="LHZ82" s="539"/>
      <c r="LIA82" s="539"/>
      <c r="LIB82" s="539"/>
      <c r="LIC82" s="539"/>
      <c r="LID82" s="539"/>
      <c r="LIE82" s="539"/>
      <c r="LIF82" s="539"/>
      <c r="LIG82" s="539"/>
      <c r="LIH82" s="539"/>
      <c r="LII82" s="539"/>
      <c r="LIJ82" s="539"/>
      <c r="LIK82" s="539"/>
      <c r="LIL82" s="539"/>
      <c r="LIM82" s="539"/>
      <c r="LIN82" s="539"/>
      <c r="LIO82" s="539"/>
      <c r="LIP82" s="539"/>
      <c r="LIQ82" s="539"/>
      <c r="LIR82" s="539"/>
      <c r="LIS82" s="539"/>
      <c r="LIT82" s="539"/>
      <c r="LIU82" s="539"/>
      <c r="LIV82" s="539"/>
      <c r="LIW82" s="539"/>
      <c r="LIX82" s="539"/>
      <c r="LIY82" s="539"/>
      <c r="LIZ82" s="539"/>
      <c r="LJA82" s="539"/>
      <c r="LJB82" s="539"/>
      <c r="LJC82" s="539"/>
      <c r="LJD82" s="539"/>
      <c r="LJE82" s="539"/>
      <c r="LJF82" s="539"/>
      <c r="LJG82" s="539"/>
      <c r="LJH82" s="539"/>
      <c r="LJI82" s="539"/>
      <c r="LJJ82" s="539"/>
      <c r="LJK82" s="539"/>
      <c r="LJL82" s="539"/>
      <c r="LJM82" s="539"/>
      <c r="LJN82" s="539"/>
      <c r="LJO82" s="539"/>
      <c r="LJP82" s="539"/>
      <c r="LJQ82" s="539"/>
      <c r="LJR82" s="539"/>
      <c r="LJS82" s="539"/>
      <c r="LJT82" s="539"/>
      <c r="LJU82" s="539"/>
      <c r="LJV82" s="539"/>
      <c r="LJW82" s="539"/>
      <c r="LJX82" s="539"/>
      <c r="LJY82" s="539"/>
      <c r="LJZ82" s="539"/>
      <c r="LKA82" s="539"/>
      <c r="LKB82" s="539"/>
      <c r="LKC82" s="539"/>
      <c r="LKD82" s="539"/>
      <c r="LKE82" s="539"/>
      <c r="LKF82" s="539"/>
      <c r="LKG82" s="539"/>
      <c r="LKH82" s="539"/>
      <c r="LKI82" s="539"/>
      <c r="LKJ82" s="539"/>
      <c r="LKK82" s="539"/>
      <c r="LKL82" s="539"/>
      <c r="LKM82" s="539"/>
      <c r="LKN82" s="539"/>
      <c r="LKO82" s="539"/>
      <c r="LKP82" s="539"/>
      <c r="LKQ82" s="539"/>
      <c r="LKR82" s="539"/>
      <c r="LKS82" s="539"/>
      <c r="LKT82" s="539"/>
      <c r="LKU82" s="539"/>
      <c r="LKV82" s="539"/>
      <c r="LKW82" s="539"/>
      <c r="LKX82" s="539"/>
      <c r="LKY82" s="539"/>
      <c r="LKZ82" s="539"/>
      <c r="LLA82" s="539"/>
      <c r="LLB82" s="539"/>
      <c r="LLC82" s="539"/>
      <c r="LLD82" s="539"/>
      <c r="LLE82" s="539"/>
      <c r="LLF82" s="539"/>
      <c r="LLG82" s="539"/>
      <c r="LLH82" s="539"/>
      <c r="LLI82" s="539"/>
      <c r="LLJ82" s="539"/>
      <c r="LLK82" s="539"/>
      <c r="LLL82" s="539"/>
      <c r="LLM82" s="539"/>
      <c r="LLN82" s="539"/>
      <c r="LLO82" s="539"/>
      <c r="LLP82" s="539"/>
      <c r="LLQ82" s="539"/>
      <c r="LLR82" s="539"/>
      <c r="LLS82" s="539"/>
      <c r="LLT82" s="539"/>
      <c r="LLU82" s="539"/>
      <c r="LLV82" s="539"/>
      <c r="LLW82" s="539"/>
      <c r="LLX82" s="539"/>
      <c r="LLY82" s="539"/>
      <c r="LLZ82" s="539"/>
      <c r="LMA82" s="539"/>
      <c r="LMB82" s="539"/>
      <c r="LMC82" s="539"/>
      <c r="LMD82" s="539"/>
      <c r="LME82" s="539"/>
      <c r="LMF82" s="539"/>
      <c r="LMG82" s="539"/>
      <c r="LMH82" s="539"/>
      <c r="LMI82" s="539"/>
      <c r="LMJ82" s="539"/>
      <c r="LMK82" s="539"/>
      <c r="LML82" s="539"/>
      <c r="LMM82" s="539"/>
      <c r="LMN82" s="539"/>
      <c r="LMO82" s="539"/>
      <c r="LMP82" s="539"/>
      <c r="LMQ82" s="539"/>
      <c r="LMR82" s="539"/>
      <c r="LMS82" s="539"/>
      <c r="LMT82" s="539"/>
      <c r="LMU82" s="539"/>
      <c r="LMV82" s="539"/>
      <c r="LMW82" s="539"/>
      <c r="LMX82" s="539"/>
      <c r="LMY82" s="539"/>
      <c r="LMZ82" s="539"/>
      <c r="LNA82" s="539"/>
      <c r="LNB82" s="539"/>
      <c r="LNC82" s="539"/>
      <c r="LND82" s="539"/>
      <c r="LNE82" s="539"/>
      <c r="LNF82" s="539"/>
      <c r="LNG82" s="539"/>
      <c r="LNH82" s="539"/>
      <c r="LNI82" s="539"/>
      <c r="LNJ82" s="539"/>
      <c r="LNK82" s="539"/>
      <c r="LNL82" s="539"/>
      <c r="LNM82" s="539"/>
      <c r="LNN82" s="539"/>
      <c r="LNO82" s="539"/>
      <c r="LNP82" s="539"/>
      <c r="LNQ82" s="539"/>
      <c r="LNR82" s="539"/>
      <c r="LNS82" s="539"/>
      <c r="LNT82" s="539"/>
      <c r="LNU82" s="539"/>
      <c r="LNV82" s="539"/>
      <c r="LNW82" s="539"/>
      <c r="LNX82" s="539"/>
      <c r="LNY82" s="539"/>
      <c r="LNZ82" s="539"/>
      <c r="LOA82" s="539"/>
      <c r="LOB82" s="539"/>
      <c r="LOC82" s="539"/>
      <c r="LOD82" s="539"/>
      <c r="LOE82" s="539"/>
      <c r="LOF82" s="539"/>
      <c r="LOG82" s="539"/>
      <c r="LOH82" s="539"/>
      <c r="LOI82" s="539"/>
      <c r="LOJ82" s="539"/>
      <c r="LOK82" s="539"/>
      <c r="LOL82" s="539"/>
      <c r="LOM82" s="539"/>
      <c r="LON82" s="539"/>
      <c r="LOO82" s="539"/>
      <c r="LOP82" s="539"/>
      <c r="LOQ82" s="539"/>
      <c r="LOR82" s="539"/>
      <c r="LOS82" s="539"/>
      <c r="LOT82" s="539"/>
      <c r="LOU82" s="539"/>
      <c r="LOV82" s="539"/>
      <c r="LOW82" s="539"/>
      <c r="LOX82" s="539"/>
      <c r="LOY82" s="539"/>
      <c r="LOZ82" s="539"/>
      <c r="LPA82" s="539"/>
      <c r="LPB82" s="539"/>
      <c r="LPC82" s="539"/>
      <c r="LPD82" s="539"/>
      <c r="LPE82" s="539"/>
      <c r="LPF82" s="539"/>
      <c r="LPG82" s="539"/>
      <c r="LPH82" s="539"/>
      <c r="LPI82" s="539"/>
      <c r="LPJ82" s="539"/>
      <c r="LPK82" s="539"/>
      <c r="LPL82" s="539"/>
      <c r="LPM82" s="539"/>
      <c r="LPN82" s="539"/>
      <c r="LPO82" s="539"/>
      <c r="LPP82" s="539"/>
      <c r="LPQ82" s="539"/>
      <c r="LPR82" s="539"/>
      <c r="LPS82" s="539"/>
      <c r="LPT82" s="539"/>
      <c r="LPU82" s="539"/>
      <c r="LPV82" s="539"/>
      <c r="LPW82" s="539"/>
      <c r="LPX82" s="539"/>
      <c r="LPY82" s="539"/>
      <c r="LPZ82" s="539"/>
      <c r="LQA82" s="539"/>
      <c r="LQB82" s="539"/>
      <c r="LQC82" s="539"/>
      <c r="LQD82" s="539"/>
      <c r="LQE82" s="539"/>
      <c r="LQF82" s="539"/>
      <c r="LQG82" s="539"/>
      <c r="LQH82" s="539"/>
      <c r="LQI82" s="539"/>
      <c r="LQJ82" s="539"/>
      <c r="LQK82" s="539"/>
      <c r="LQL82" s="539"/>
      <c r="LQM82" s="539"/>
      <c r="LQN82" s="539"/>
      <c r="LQO82" s="539"/>
      <c r="LQP82" s="539"/>
      <c r="LQQ82" s="539"/>
      <c r="LQR82" s="539"/>
      <c r="LQS82" s="539"/>
      <c r="LQT82" s="539"/>
      <c r="LQU82" s="539"/>
      <c r="LQV82" s="539"/>
      <c r="LQW82" s="539"/>
      <c r="LQX82" s="539"/>
      <c r="LQY82" s="539"/>
      <c r="LQZ82" s="539"/>
      <c r="LRA82" s="539"/>
      <c r="LRB82" s="539"/>
      <c r="LRC82" s="539"/>
      <c r="LRD82" s="539"/>
      <c r="LRE82" s="539"/>
      <c r="LRF82" s="539"/>
      <c r="LRG82" s="539"/>
      <c r="LRH82" s="539"/>
      <c r="LRI82" s="539"/>
      <c r="LRJ82" s="539"/>
      <c r="LRK82" s="539"/>
      <c r="LRL82" s="539"/>
      <c r="LRM82" s="539"/>
      <c r="LRN82" s="539"/>
      <c r="LRO82" s="539"/>
      <c r="LRP82" s="539"/>
      <c r="LRQ82" s="539"/>
      <c r="LRR82" s="539"/>
      <c r="LRS82" s="539"/>
      <c r="LRT82" s="539"/>
      <c r="LRU82" s="539"/>
      <c r="LRV82" s="539"/>
      <c r="LRW82" s="539"/>
      <c r="LRX82" s="539"/>
      <c r="LRY82" s="539"/>
      <c r="LRZ82" s="539"/>
      <c r="LSA82" s="539"/>
      <c r="LSB82" s="539"/>
      <c r="LSC82" s="539"/>
      <c r="LSD82" s="539"/>
      <c r="LSE82" s="539"/>
      <c r="LSF82" s="539"/>
      <c r="LSG82" s="539"/>
      <c r="LSH82" s="539"/>
      <c r="LSI82" s="539"/>
      <c r="LSJ82" s="539"/>
      <c r="LSK82" s="539"/>
      <c r="LSL82" s="539"/>
      <c r="LSM82" s="539"/>
      <c r="LSN82" s="539"/>
      <c r="LSO82" s="539"/>
      <c r="LSP82" s="539"/>
      <c r="LSQ82" s="539"/>
      <c r="LSR82" s="539"/>
      <c r="LSS82" s="539"/>
      <c r="LST82" s="539"/>
      <c r="LSU82" s="539"/>
      <c r="LSV82" s="539"/>
      <c r="LSW82" s="539"/>
      <c r="LSX82" s="539"/>
      <c r="LSY82" s="539"/>
      <c r="LSZ82" s="539"/>
      <c r="LTA82" s="539"/>
      <c r="LTB82" s="539"/>
      <c r="LTC82" s="539"/>
      <c r="LTD82" s="539"/>
      <c r="LTE82" s="539"/>
      <c r="LTF82" s="539"/>
      <c r="LTG82" s="539"/>
      <c r="LTH82" s="539"/>
      <c r="LTI82" s="539"/>
      <c r="LTJ82" s="539"/>
      <c r="LTK82" s="539"/>
      <c r="LTL82" s="539"/>
      <c r="LTM82" s="539"/>
      <c r="LTN82" s="539"/>
      <c r="LTO82" s="539"/>
      <c r="LTP82" s="539"/>
      <c r="LTQ82" s="539"/>
      <c r="LTR82" s="539"/>
      <c r="LTS82" s="539"/>
      <c r="LTT82" s="539"/>
      <c r="LTU82" s="539"/>
      <c r="LTV82" s="539"/>
      <c r="LTW82" s="539"/>
      <c r="LTX82" s="539"/>
      <c r="LTY82" s="539"/>
      <c r="LTZ82" s="539"/>
      <c r="LUA82" s="539"/>
      <c r="LUB82" s="539"/>
      <c r="LUC82" s="539"/>
      <c r="LUD82" s="539"/>
      <c r="LUE82" s="539"/>
      <c r="LUF82" s="539"/>
      <c r="LUG82" s="539"/>
      <c r="LUH82" s="539"/>
      <c r="LUI82" s="539"/>
      <c r="LUJ82" s="539"/>
      <c r="LUK82" s="539"/>
      <c r="LUL82" s="539"/>
      <c r="LUM82" s="539"/>
      <c r="LUN82" s="539"/>
      <c r="LUO82" s="539"/>
      <c r="LUP82" s="539"/>
      <c r="LUQ82" s="539"/>
      <c r="LUR82" s="539"/>
      <c r="LUS82" s="539"/>
      <c r="LUT82" s="539"/>
      <c r="LUU82" s="539"/>
      <c r="LUV82" s="539"/>
      <c r="LUW82" s="539"/>
      <c r="LUX82" s="539"/>
      <c r="LUY82" s="539"/>
      <c r="LUZ82" s="539"/>
      <c r="LVA82" s="539"/>
      <c r="LVB82" s="539"/>
      <c r="LVC82" s="539"/>
      <c r="LVD82" s="539"/>
      <c r="LVE82" s="539"/>
      <c r="LVF82" s="539"/>
      <c r="LVG82" s="539"/>
      <c r="LVH82" s="539"/>
      <c r="LVI82" s="539"/>
      <c r="LVJ82" s="539"/>
      <c r="LVK82" s="539"/>
      <c r="LVL82" s="539"/>
      <c r="LVM82" s="539"/>
      <c r="LVN82" s="539"/>
      <c r="LVO82" s="539"/>
      <c r="LVP82" s="539"/>
      <c r="LVQ82" s="539"/>
      <c r="LVR82" s="539"/>
      <c r="LVS82" s="539"/>
      <c r="LVT82" s="539"/>
      <c r="LVU82" s="539"/>
      <c r="LVV82" s="539"/>
      <c r="LVW82" s="539"/>
      <c r="LVX82" s="539"/>
      <c r="LVY82" s="539"/>
      <c r="LVZ82" s="539"/>
      <c r="LWA82" s="539"/>
      <c r="LWB82" s="539"/>
      <c r="LWC82" s="539"/>
      <c r="LWD82" s="539"/>
      <c r="LWE82" s="539"/>
      <c r="LWF82" s="539"/>
      <c r="LWG82" s="539"/>
      <c r="LWH82" s="539"/>
      <c r="LWI82" s="539"/>
      <c r="LWJ82" s="539"/>
      <c r="LWK82" s="539"/>
      <c r="LWL82" s="539"/>
      <c r="LWM82" s="539"/>
      <c r="LWN82" s="539"/>
      <c r="LWO82" s="539"/>
      <c r="LWP82" s="539"/>
      <c r="LWQ82" s="539"/>
      <c r="LWR82" s="539"/>
      <c r="LWS82" s="539"/>
      <c r="LWT82" s="539"/>
      <c r="LWU82" s="539"/>
      <c r="LWV82" s="539"/>
      <c r="LWW82" s="539"/>
      <c r="LWX82" s="539"/>
      <c r="LWY82" s="539"/>
      <c r="LWZ82" s="539"/>
      <c r="LXA82" s="539"/>
      <c r="LXB82" s="539"/>
      <c r="LXC82" s="539"/>
      <c r="LXD82" s="539"/>
      <c r="LXE82" s="539"/>
      <c r="LXF82" s="539"/>
      <c r="LXG82" s="539"/>
      <c r="LXH82" s="539"/>
      <c r="LXI82" s="539"/>
      <c r="LXJ82" s="539"/>
      <c r="LXK82" s="539"/>
      <c r="LXL82" s="539"/>
      <c r="LXM82" s="539"/>
      <c r="LXN82" s="539"/>
      <c r="LXO82" s="539"/>
      <c r="LXP82" s="539"/>
      <c r="LXQ82" s="539"/>
      <c r="LXR82" s="539"/>
      <c r="LXS82" s="539"/>
      <c r="LXT82" s="539"/>
      <c r="LXU82" s="539"/>
      <c r="LXV82" s="539"/>
      <c r="LXW82" s="539"/>
      <c r="LXX82" s="539"/>
      <c r="LXY82" s="539"/>
      <c r="LXZ82" s="539"/>
      <c r="LYA82" s="539"/>
      <c r="LYB82" s="539"/>
      <c r="LYC82" s="539"/>
      <c r="LYD82" s="539"/>
      <c r="LYE82" s="539"/>
      <c r="LYF82" s="539"/>
      <c r="LYG82" s="539"/>
      <c r="LYH82" s="539"/>
      <c r="LYI82" s="539"/>
      <c r="LYJ82" s="539"/>
      <c r="LYK82" s="539"/>
      <c r="LYL82" s="539"/>
      <c r="LYM82" s="539"/>
      <c r="LYN82" s="539"/>
      <c r="LYO82" s="539"/>
      <c r="LYP82" s="539"/>
      <c r="LYQ82" s="539"/>
      <c r="LYR82" s="539"/>
      <c r="LYS82" s="539"/>
      <c r="LYT82" s="539"/>
      <c r="LYU82" s="539"/>
      <c r="LYV82" s="539"/>
      <c r="LYW82" s="539"/>
      <c r="LYX82" s="539"/>
      <c r="LYY82" s="539"/>
      <c r="LYZ82" s="539"/>
      <c r="LZA82" s="539"/>
      <c r="LZB82" s="539"/>
      <c r="LZC82" s="539"/>
      <c r="LZD82" s="539"/>
      <c r="LZE82" s="539"/>
      <c r="LZF82" s="539"/>
      <c r="LZG82" s="539"/>
      <c r="LZH82" s="539"/>
      <c r="LZI82" s="539"/>
      <c r="LZJ82" s="539"/>
      <c r="LZK82" s="539"/>
      <c r="LZL82" s="539"/>
      <c r="LZM82" s="539"/>
      <c r="LZN82" s="539"/>
      <c r="LZO82" s="539"/>
      <c r="LZP82" s="539"/>
      <c r="LZQ82" s="539"/>
      <c r="LZR82" s="539"/>
      <c r="LZS82" s="539"/>
      <c r="LZT82" s="539"/>
      <c r="LZU82" s="539"/>
      <c r="LZV82" s="539"/>
      <c r="LZW82" s="539"/>
      <c r="LZX82" s="539"/>
      <c r="LZY82" s="539"/>
      <c r="LZZ82" s="539"/>
      <c r="MAA82" s="539"/>
      <c r="MAB82" s="539"/>
      <c r="MAC82" s="539"/>
      <c r="MAD82" s="539"/>
      <c r="MAE82" s="539"/>
      <c r="MAF82" s="539"/>
      <c r="MAG82" s="539"/>
      <c r="MAH82" s="539"/>
      <c r="MAI82" s="539"/>
      <c r="MAJ82" s="539"/>
      <c r="MAK82" s="539"/>
      <c r="MAL82" s="539"/>
      <c r="MAM82" s="539"/>
      <c r="MAN82" s="539"/>
      <c r="MAO82" s="539"/>
      <c r="MAP82" s="539"/>
      <c r="MAQ82" s="539"/>
      <c r="MAR82" s="539"/>
      <c r="MAS82" s="539"/>
      <c r="MAT82" s="539"/>
      <c r="MAU82" s="539"/>
      <c r="MAV82" s="539"/>
      <c r="MAW82" s="539"/>
      <c r="MAX82" s="539"/>
      <c r="MAY82" s="539"/>
      <c r="MAZ82" s="539"/>
      <c r="MBA82" s="539"/>
      <c r="MBB82" s="539"/>
      <c r="MBC82" s="539"/>
      <c r="MBD82" s="539"/>
      <c r="MBE82" s="539"/>
      <c r="MBF82" s="539"/>
      <c r="MBG82" s="539"/>
      <c r="MBH82" s="539"/>
      <c r="MBI82" s="539"/>
      <c r="MBJ82" s="539"/>
      <c r="MBK82" s="539"/>
      <c r="MBL82" s="539"/>
      <c r="MBM82" s="539"/>
      <c r="MBN82" s="539"/>
      <c r="MBO82" s="539"/>
      <c r="MBP82" s="539"/>
      <c r="MBQ82" s="539"/>
      <c r="MBR82" s="539"/>
      <c r="MBS82" s="539"/>
      <c r="MBT82" s="539"/>
      <c r="MBU82" s="539"/>
      <c r="MBV82" s="539"/>
      <c r="MBW82" s="539"/>
      <c r="MBX82" s="539"/>
      <c r="MBY82" s="539"/>
      <c r="MBZ82" s="539"/>
      <c r="MCA82" s="539"/>
      <c r="MCB82" s="539"/>
      <c r="MCC82" s="539"/>
      <c r="MCD82" s="539"/>
      <c r="MCE82" s="539"/>
      <c r="MCF82" s="539"/>
      <c r="MCG82" s="539"/>
      <c r="MCH82" s="539"/>
      <c r="MCI82" s="539"/>
      <c r="MCJ82" s="539"/>
      <c r="MCK82" s="539"/>
      <c r="MCL82" s="539"/>
      <c r="MCM82" s="539"/>
      <c r="MCN82" s="539"/>
      <c r="MCO82" s="539"/>
      <c r="MCP82" s="539"/>
      <c r="MCQ82" s="539"/>
      <c r="MCR82" s="539"/>
      <c r="MCS82" s="539"/>
      <c r="MCT82" s="539"/>
      <c r="MCU82" s="539"/>
      <c r="MCV82" s="539"/>
      <c r="MCW82" s="539"/>
      <c r="MCX82" s="539"/>
      <c r="MCY82" s="539"/>
      <c r="MCZ82" s="539"/>
      <c r="MDA82" s="539"/>
      <c r="MDB82" s="539"/>
      <c r="MDC82" s="539"/>
      <c r="MDD82" s="539"/>
      <c r="MDE82" s="539"/>
      <c r="MDF82" s="539"/>
      <c r="MDG82" s="539"/>
      <c r="MDH82" s="539"/>
      <c r="MDI82" s="539"/>
      <c r="MDJ82" s="539"/>
      <c r="MDK82" s="539"/>
      <c r="MDL82" s="539"/>
      <c r="MDM82" s="539"/>
      <c r="MDN82" s="539"/>
      <c r="MDO82" s="539"/>
      <c r="MDP82" s="539"/>
      <c r="MDQ82" s="539"/>
      <c r="MDR82" s="539"/>
      <c r="MDS82" s="539"/>
      <c r="MDT82" s="539"/>
      <c r="MDU82" s="539"/>
      <c r="MDV82" s="539"/>
      <c r="MDW82" s="539"/>
      <c r="MDX82" s="539"/>
      <c r="MDY82" s="539"/>
      <c r="MDZ82" s="539"/>
      <c r="MEA82" s="539"/>
      <c r="MEB82" s="539"/>
      <c r="MEC82" s="539"/>
      <c r="MED82" s="539"/>
      <c r="MEE82" s="539"/>
      <c r="MEF82" s="539"/>
      <c r="MEG82" s="539"/>
      <c r="MEH82" s="539"/>
      <c r="MEI82" s="539"/>
      <c r="MEJ82" s="539"/>
      <c r="MEK82" s="539"/>
      <c r="MEL82" s="539"/>
      <c r="MEM82" s="539"/>
      <c r="MEN82" s="539"/>
      <c r="MEO82" s="539"/>
      <c r="MEP82" s="539"/>
      <c r="MEQ82" s="539"/>
      <c r="MER82" s="539"/>
      <c r="MES82" s="539"/>
      <c r="MET82" s="539"/>
      <c r="MEU82" s="539"/>
      <c r="MEV82" s="539"/>
      <c r="MEW82" s="539"/>
      <c r="MEX82" s="539"/>
      <c r="MEY82" s="539"/>
      <c r="MEZ82" s="539"/>
      <c r="MFA82" s="539"/>
      <c r="MFB82" s="539"/>
      <c r="MFC82" s="539"/>
      <c r="MFD82" s="539"/>
      <c r="MFE82" s="539"/>
      <c r="MFF82" s="539"/>
      <c r="MFG82" s="539"/>
      <c r="MFH82" s="539"/>
      <c r="MFI82" s="539"/>
      <c r="MFJ82" s="539"/>
      <c r="MFK82" s="539"/>
      <c r="MFL82" s="539"/>
      <c r="MFM82" s="539"/>
      <c r="MFN82" s="539"/>
      <c r="MFO82" s="539"/>
      <c r="MFP82" s="539"/>
      <c r="MFQ82" s="539"/>
      <c r="MFR82" s="539"/>
      <c r="MFS82" s="539"/>
      <c r="MFT82" s="539"/>
      <c r="MFU82" s="539"/>
      <c r="MFV82" s="539"/>
      <c r="MFW82" s="539"/>
      <c r="MFX82" s="539"/>
      <c r="MFY82" s="539"/>
      <c r="MFZ82" s="539"/>
      <c r="MGA82" s="539"/>
      <c r="MGB82" s="539"/>
      <c r="MGC82" s="539"/>
      <c r="MGD82" s="539"/>
      <c r="MGE82" s="539"/>
      <c r="MGF82" s="539"/>
      <c r="MGG82" s="539"/>
      <c r="MGH82" s="539"/>
      <c r="MGI82" s="539"/>
      <c r="MGJ82" s="539"/>
      <c r="MGK82" s="539"/>
      <c r="MGL82" s="539"/>
      <c r="MGM82" s="539"/>
      <c r="MGN82" s="539"/>
      <c r="MGO82" s="539"/>
      <c r="MGP82" s="539"/>
      <c r="MGQ82" s="539"/>
      <c r="MGR82" s="539"/>
      <c r="MGS82" s="539"/>
      <c r="MGT82" s="539"/>
      <c r="MGU82" s="539"/>
      <c r="MGV82" s="539"/>
      <c r="MGW82" s="539"/>
      <c r="MGX82" s="539"/>
      <c r="MGY82" s="539"/>
      <c r="MGZ82" s="539"/>
      <c r="MHA82" s="539"/>
      <c r="MHB82" s="539"/>
      <c r="MHC82" s="539"/>
      <c r="MHD82" s="539"/>
      <c r="MHE82" s="539"/>
      <c r="MHF82" s="539"/>
      <c r="MHG82" s="539"/>
      <c r="MHH82" s="539"/>
      <c r="MHI82" s="539"/>
      <c r="MHJ82" s="539"/>
      <c r="MHK82" s="539"/>
      <c r="MHL82" s="539"/>
      <c r="MHM82" s="539"/>
      <c r="MHN82" s="539"/>
      <c r="MHO82" s="539"/>
      <c r="MHP82" s="539"/>
      <c r="MHQ82" s="539"/>
      <c r="MHR82" s="539"/>
      <c r="MHS82" s="539"/>
      <c r="MHT82" s="539"/>
      <c r="MHU82" s="539"/>
      <c r="MHV82" s="539"/>
      <c r="MHW82" s="539"/>
      <c r="MHX82" s="539"/>
      <c r="MHY82" s="539"/>
      <c r="MHZ82" s="539"/>
      <c r="MIA82" s="539"/>
      <c r="MIB82" s="539"/>
      <c r="MIC82" s="539"/>
      <c r="MID82" s="539"/>
      <c r="MIE82" s="539"/>
      <c r="MIF82" s="539"/>
      <c r="MIG82" s="539"/>
      <c r="MIH82" s="539"/>
      <c r="MII82" s="539"/>
      <c r="MIJ82" s="539"/>
      <c r="MIK82" s="539"/>
      <c r="MIL82" s="539"/>
      <c r="MIM82" s="539"/>
      <c r="MIN82" s="539"/>
      <c r="MIO82" s="539"/>
      <c r="MIP82" s="539"/>
      <c r="MIQ82" s="539"/>
      <c r="MIR82" s="539"/>
      <c r="MIS82" s="539"/>
      <c r="MIT82" s="539"/>
      <c r="MIU82" s="539"/>
      <c r="MIV82" s="539"/>
      <c r="MIW82" s="539"/>
      <c r="MIX82" s="539"/>
      <c r="MIY82" s="539"/>
      <c r="MIZ82" s="539"/>
      <c r="MJA82" s="539"/>
      <c r="MJB82" s="539"/>
      <c r="MJC82" s="539"/>
      <c r="MJD82" s="539"/>
      <c r="MJE82" s="539"/>
      <c r="MJF82" s="539"/>
      <c r="MJG82" s="539"/>
      <c r="MJH82" s="539"/>
      <c r="MJI82" s="539"/>
      <c r="MJJ82" s="539"/>
      <c r="MJK82" s="539"/>
      <c r="MJL82" s="539"/>
      <c r="MJM82" s="539"/>
      <c r="MJN82" s="539"/>
      <c r="MJO82" s="539"/>
      <c r="MJP82" s="539"/>
      <c r="MJQ82" s="539"/>
      <c r="MJR82" s="539"/>
      <c r="MJS82" s="539"/>
      <c r="MJT82" s="539"/>
      <c r="MJU82" s="539"/>
      <c r="MJV82" s="539"/>
      <c r="MJW82" s="539"/>
      <c r="MJX82" s="539"/>
      <c r="MJY82" s="539"/>
      <c r="MJZ82" s="539"/>
      <c r="MKA82" s="539"/>
      <c r="MKB82" s="539"/>
      <c r="MKC82" s="539"/>
      <c r="MKD82" s="539"/>
      <c r="MKE82" s="539"/>
      <c r="MKF82" s="539"/>
      <c r="MKG82" s="539"/>
      <c r="MKH82" s="539"/>
      <c r="MKI82" s="539"/>
      <c r="MKJ82" s="539"/>
      <c r="MKK82" s="539"/>
      <c r="MKL82" s="539"/>
      <c r="MKM82" s="539"/>
      <c r="MKN82" s="539"/>
      <c r="MKO82" s="539"/>
      <c r="MKP82" s="539"/>
      <c r="MKQ82" s="539"/>
      <c r="MKR82" s="539"/>
      <c r="MKS82" s="539"/>
      <c r="MKT82" s="539"/>
      <c r="MKU82" s="539"/>
      <c r="MKV82" s="539"/>
      <c r="MKW82" s="539"/>
      <c r="MKX82" s="539"/>
      <c r="MKY82" s="539"/>
      <c r="MKZ82" s="539"/>
      <c r="MLA82" s="539"/>
      <c r="MLB82" s="539"/>
      <c r="MLC82" s="539"/>
      <c r="MLD82" s="539"/>
      <c r="MLE82" s="539"/>
      <c r="MLF82" s="539"/>
      <c r="MLG82" s="539"/>
      <c r="MLH82" s="539"/>
      <c r="MLI82" s="539"/>
      <c r="MLJ82" s="539"/>
      <c r="MLK82" s="539"/>
      <c r="MLL82" s="539"/>
      <c r="MLM82" s="539"/>
      <c r="MLN82" s="539"/>
      <c r="MLO82" s="539"/>
      <c r="MLP82" s="539"/>
      <c r="MLQ82" s="539"/>
      <c r="MLR82" s="539"/>
      <c r="MLS82" s="539"/>
      <c r="MLT82" s="539"/>
      <c r="MLU82" s="539"/>
      <c r="MLV82" s="539"/>
      <c r="MLW82" s="539"/>
      <c r="MLX82" s="539"/>
      <c r="MLY82" s="539"/>
      <c r="MLZ82" s="539"/>
      <c r="MMA82" s="539"/>
      <c r="MMB82" s="539"/>
      <c r="MMC82" s="539"/>
      <c r="MMD82" s="539"/>
      <c r="MME82" s="539"/>
      <c r="MMF82" s="539"/>
      <c r="MMG82" s="539"/>
      <c r="MMH82" s="539"/>
      <c r="MMI82" s="539"/>
      <c r="MMJ82" s="539"/>
      <c r="MMK82" s="539"/>
      <c r="MML82" s="539"/>
      <c r="MMM82" s="539"/>
      <c r="MMN82" s="539"/>
      <c r="MMO82" s="539"/>
      <c r="MMP82" s="539"/>
      <c r="MMQ82" s="539"/>
      <c r="MMR82" s="539"/>
      <c r="MMS82" s="539"/>
      <c r="MMT82" s="539"/>
      <c r="MMU82" s="539"/>
      <c r="MMV82" s="539"/>
      <c r="MMW82" s="539"/>
      <c r="MMX82" s="539"/>
      <c r="MMY82" s="539"/>
      <c r="MMZ82" s="539"/>
      <c r="MNA82" s="539"/>
      <c r="MNB82" s="539"/>
      <c r="MNC82" s="539"/>
      <c r="MND82" s="539"/>
      <c r="MNE82" s="539"/>
      <c r="MNF82" s="539"/>
      <c r="MNG82" s="539"/>
      <c r="MNH82" s="539"/>
      <c r="MNI82" s="539"/>
      <c r="MNJ82" s="539"/>
      <c r="MNK82" s="539"/>
      <c r="MNL82" s="539"/>
      <c r="MNM82" s="539"/>
      <c r="MNN82" s="539"/>
      <c r="MNO82" s="539"/>
      <c r="MNP82" s="539"/>
      <c r="MNQ82" s="539"/>
      <c r="MNR82" s="539"/>
      <c r="MNS82" s="539"/>
      <c r="MNT82" s="539"/>
      <c r="MNU82" s="539"/>
      <c r="MNV82" s="539"/>
      <c r="MNW82" s="539"/>
      <c r="MNX82" s="539"/>
      <c r="MNY82" s="539"/>
      <c r="MNZ82" s="539"/>
      <c r="MOA82" s="539"/>
      <c r="MOB82" s="539"/>
      <c r="MOC82" s="539"/>
      <c r="MOD82" s="539"/>
      <c r="MOE82" s="539"/>
      <c r="MOF82" s="539"/>
      <c r="MOG82" s="539"/>
      <c r="MOH82" s="539"/>
      <c r="MOI82" s="539"/>
      <c r="MOJ82" s="539"/>
      <c r="MOK82" s="539"/>
      <c r="MOL82" s="539"/>
      <c r="MOM82" s="539"/>
      <c r="MON82" s="539"/>
      <c r="MOO82" s="539"/>
      <c r="MOP82" s="539"/>
      <c r="MOQ82" s="539"/>
      <c r="MOR82" s="539"/>
      <c r="MOS82" s="539"/>
      <c r="MOT82" s="539"/>
      <c r="MOU82" s="539"/>
      <c r="MOV82" s="539"/>
      <c r="MOW82" s="539"/>
      <c r="MOX82" s="539"/>
      <c r="MOY82" s="539"/>
      <c r="MOZ82" s="539"/>
      <c r="MPA82" s="539"/>
      <c r="MPB82" s="539"/>
      <c r="MPC82" s="539"/>
      <c r="MPD82" s="539"/>
      <c r="MPE82" s="539"/>
      <c r="MPF82" s="539"/>
      <c r="MPG82" s="539"/>
      <c r="MPH82" s="539"/>
      <c r="MPI82" s="539"/>
      <c r="MPJ82" s="539"/>
      <c r="MPK82" s="539"/>
      <c r="MPL82" s="539"/>
      <c r="MPM82" s="539"/>
      <c r="MPN82" s="539"/>
      <c r="MPO82" s="539"/>
      <c r="MPP82" s="539"/>
      <c r="MPQ82" s="539"/>
      <c r="MPR82" s="539"/>
      <c r="MPS82" s="539"/>
      <c r="MPT82" s="539"/>
      <c r="MPU82" s="539"/>
      <c r="MPV82" s="539"/>
      <c r="MPW82" s="539"/>
      <c r="MPX82" s="539"/>
      <c r="MPY82" s="539"/>
      <c r="MPZ82" s="539"/>
      <c r="MQA82" s="539"/>
      <c r="MQB82" s="539"/>
      <c r="MQC82" s="539"/>
      <c r="MQD82" s="539"/>
      <c r="MQE82" s="539"/>
      <c r="MQF82" s="539"/>
      <c r="MQG82" s="539"/>
      <c r="MQH82" s="539"/>
      <c r="MQI82" s="539"/>
      <c r="MQJ82" s="539"/>
      <c r="MQK82" s="539"/>
      <c r="MQL82" s="539"/>
      <c r="MQM82" s="539"/>
      <c r="MQN82" s="539"/>
      <c r="MQO82" s="539"/>
      <c r="MQP82" s="539"/>
      <c r="MQQ82" s="539"/>
      <c r="MQR82" s="539"/>
      <c r="MQS82" s="539"/>
      <c r="MQT82" s="539"/>
      <c r="MQU82" s="539"/>
      <c r="MQV82" s="539"/>
      <c r="MQW82" s="539"/>
      <c r="MQX82" s="539"/>
      <c r="MQY82" s="539"/>
      <c r="MQZ82" s="539"/>
      <c r="MRA82" s="539"/>
      <c r="MRB82" s="539"/>
      <c r="MRC82" s="539"/>
      <c r="MRD82" s="539"/>
      <c r="MRE82" s="539"/>
      <c r="MRF82" s="539"/>
      <c r="MRG82" s="539"/>
      <c r="MRH82" s="539"/>
      <c r="MRI82" s="539"/>
      <c r="MRJ82" s="539"/>
      <c r="MRK82" s="539"/>
      <c r="MRL82" s="539"/>
      <c r="MRM82" s="539"/>
      <c r="MRN82" s="539"/>
      <c r="MRO82" s="539"/>
      <c r="MRP82" s="539"/>
      <c r="MRQ82" s="539"/>
      <c r="MRR82" s="539"/>
      <c r="MRS82" s="539"/>
      <c r="MRT82" s="539"/>
      <c r="MRU82" s="539"/>
      <c r="MRV82" s="539"/>
      <c r="MRW82" s="539"/>
      <c r="MRX82" s="539"/>
      <c r="MRY82" s="539"/>
      <c r="MRZ82" s="539"/>
      <c r="MSA82" s="539"/>
      <c r="MSB82" s="539"/>
      <c r="MSC82" s="539"/>
      <c r="MSD82" s="539"/>
      <c r="MSE82" s="539"/>
      <c r="MSF82" s="539"/>
      <c r="MSG82" s="539"/>
      <c r="MSH82" s="539"/>
      <c r="MSI82" s="539"/>
      <c r="MSJ82" s="539"/>
      <c r="MSK82" s="539"/>
      <c r="MSL82" s="539"/>
      <c r="MSM82" s="539"/>
      <c r="MSN82" s="539"/>
      <c r="MSO82" s="539"/>
      <c r="MSP82" s="539"/>
      <c r="MSQ82" s="539"/>
      <c r="MSR82" s="539"/>
      <c r="MSS82" s="539"/>
      <c r="MST82" s="539"/>
      <c r="MSU82" s="539"/>
      <c r="MSV82" s="539"/>
      <c r="MSW82" s="539"/>
      <c r="MSX82" s="539"/>
      <c r="MSY82" s="539"/>
      <c r="MSZ82" s="539"/>
      <c r="MTA82" s="539"/>
      <c r="MTB82" s="539"/>
      <c r="MTC82" s="539"/>
      <c r="MTD82" s="539"/>
      <c r="MTE82" s="539"/>
      <c r="MTF82" s="539"/>
      <c r="MTG82" s="539"/>
      <c r="MTH82" s="539"/>
      <c r="MTI82" s="539"/>
      <c r="MTJ82" s="539"/>
      <c r="MTK82" s="539"/>
      <c r="MTL82" s="539"/>
      <c r="MTM82" s="539"/>
      <c r="MTN82" s="539"/>
      <c r="MTO82" s="539"/>
      <c r="MTP82" s="539"/>
      <c r="MTQ82" s="539"/>
      <c r="MTR82" s="539"/>
      <c r="MTS82" s="539"/>
      <c r="MTT82" s="539"/>
      <c r="MTU82" s="539"/>
      <c r="MTV82" s="539"/>
      <c r="MTW82" s="539"/>
      <c r="MTX82" s="539"/>
      <c r="MTY82" s="539"/>
      <c r="MTZ82" s="539"/>
      <c r="MUA82" s="539"/>
      <c r="MUB82" s="539"/>
      <c r="MUC82" s="539"/>
      <c r="MUD82" s="539"/>
      <c r="MUE82" s="539"/>
      <c r="MUF82" s="539"/>
      <c r="MUG82" s="539"/>
      <c r="MUH82" s="539"/>
      <c r="MUI82" s="539"/>
      <c r="MUJ82" s="539"/>
      <c r="MUK82" s="539"/>
      <c r="MUL82" s="539"/>
      <c r="MUM82" s="539"/>
      <c r="MUN82" s="539"/>
      <c r="MUO82" s="539"/>
      <c r="MUP82" s="539"/>
      <c r="MUQ82" s="539"/>
      <c r="MUR82" s="539"/>
      <c r="MUS82" s="539"/>
      <c r="MUT82" s="539"/>
      <c r="MUU82" s="539"/>
      <c r="MUV82" s="539"/>
      <c r="MUW82" s="539"/>
      <c r="MUX82" s="539"/>
      <c r="MUY82" s="539"/>
      <c r="MUZ82" s="539"/>
      <c r="MVA82" s="539"/>
      <c r="MVB82" s="539"/>
      <c r="MVC82" s="539"/>
      <c r="MVD82" s="539"/>
      <c r="MVE82" s="539"/>
      <c r="MVF82" s="539"/>
      <c r="MVG82" s="539"/>
      <c r="MVH82" s="539"/>
      <c r="MVI82" s="539"/>
      <c r="MVJ82" s="539"/>
      <c r="MVK82" s="539"/>
      <c r="MVL82" s="539"/>
      <c r="MVM82" s="539"/>
      <c r="MVN82" s="539"/>
      <c r="MVO82" s="539"/>
      <c r="MVP82" s="539"/>
      <c r="MVQ82" s="539"/>
      <c r="MVR82" s="539"/>
      <c r="MVS82" s="539"/>
      <c r="MVT82" s="539"/>
      <c r="MVU82" s="539"/>
      <c r="MVV82" s="539"/>
      <c r="MVW82" s="539"/>
      <c r="MVX82" s="539"/>
      <c r="MVY82" s="539"/>
      <c r="MVZ82" s="539"/>
      <c r="MWA82" s="539"/>
      <c r="MWB82" s="539"/>
      <c r="MWC82" s="539"/>
      <c r="MWD82" s="539"/>
      <c r="MWE82" s="539"/>
      <c r="MWF82" s="539"/>
      <c r="MWG82" s="539"/>
      <c r="MWH82" s="539"/>
      <c r="MWI82" s="539"/>
      <c r="MWJ82" s="539"/>
      <c r="MWK82" s="539"/>
      <c r="MWL82" s="539"/>
      <c r="MWM82" s="539"/>
      <c r="MWN82" s="539"/>
      <c r="MWO82" s="539"/>
      <c r="MWP82" s="539"/>
      <c r="MWQ82" s="539"/>
      <c r="MWR82" s="539"/>
      <c r="MWS82" s="539"/>
      <c r="MWT82" s="539"/>
      <c r="MWU82" s="539"/>
      <c r="MWV82" s="539"/>
      <c r="MWW82" s="539"/>
      <c r="MWX82" s="539"/>
      <c r="MWY82" s="539"/>
      <c r="MWZ82" s="539"/>
      <c r="MXA82" s="539"/>
      <c r="MXB82" s="539"/>
      <c r="MXC82" s="539"/>
      <c r="MXD82" s="539"/>
      <c r="MXE82" s="539"/>
      <c r="MXF82" s="539"/>
      <c r="MXG82" s="539"/>
      <c r="MXH82" s="539"/>
      <c r="MXI82" s="539"/>
      <c r="MXJ82" s="539"/>
      <c r="MXK82" s="539"/>
      <c r="MXL82" s="539"/>
      <c r="MXM82" s="539"/>
      <c r="MXN82" s="539"/>
      <c r="MXO82" s="539"/>
      <c r="MXP82" s="539"/>
      <c r="MXQ82" s="539"/>
      <c r="MXR82" s="539"/>
      <c r="MXS82" s="539"/>
      <c r="MXT82" s="539"/>
      <c r="MXU82" s="539"/>
      <c r="MXV82" s="539"/>
      <c r="MXW82" s="539"/>
      <c r="MXX82" s="539"/>
      <c r="MXY82" s="539"/>
      <c r="MXZ82" s="539"/>
      <c r="MYA82" s="539"/>
      <c r="MYB82" s="539"/>
      <c r="MYC82" s="539"/>
      <c r="MYD82" s="539"/>
      <c r="MYE82" s="539"/>
      <c r="MYF82" s="539"/>
      <c r="MYG82" s="539"/>
      <c r="MYH82" s="539"/>
      <c r="MYI82" s="539"/>
      <c r="MYJ82" s="539"/>
      <c r="MYK82" s="539"/>
      <c r="MYL82" s="539"/>
      <c r="MYM82" s="539"/>
      <c r="MYN82" s="539"/>
      <c r="MYO82" s="539"/>
      <c r="MYP82" s="539"/>
      <c r="MYQ82" s="539"/>
      <c r="MYR82" s="539"/>
      <c r="MYS82" s="539"/>
      <c r="MYT82" s="539"/>
      <c r="MYU82" s="539"/>
      <c r="MYV82" s="539"/>
      <c r="MYW82" s="539"/>
      <c r="MYX82" s="539"/>
      <c r="MYY82" s="539"/>
      <c r="MYZ82" s="539"/>
      <c r="MZA82" s="539"/>
      <c r="MZB82" s="539"/>
      <c r="MZC82" s="539"/>
      <c r="MZD82" s="539"/>
      <c r="MZE82" s="539"/>
      <c r="MZF82" s="539"/>
      <c r="MZG82" s="539"/>
      <c r="MZH82" s="539"/>
      <c r="MZI82" s="539"/>
      <c r="MZJ82" s="539"/>
      <c r="MZK82" s="539"/>
      <c r="MZL82" s="539"/>
      <c r="MZM82" s="539"/>
      <c r="MZN82" s="539"/>
      <c r="MZO82" s="539"/>
      <c r="MZP82" s="539"/>
      <c r="MZQ82" s="539"/>
      <c r="MZR82" s="539"/>
      <c r="MZS82" s="539"/>
      <c r="MZT82" s="539"/>
      <c r="MZU82" s="539"/>
      <c r="MZV82" s="539"/>
      <c r="MZW82" s="539"/>
      <c r="MZX82" s="539"/>
      <c r="MZY82" s="539"/>
      <c r="MZZ82" s="539"/>
      <c r="NAA82" s="539"/>
      <c r="NAB82" s="539"/>
      <c r="NAC82" s="539"/>
      <c r="NAD82" s="539"/>
      <c r="NAE82" s="539"/>
      <c r="NAF82" s="539"/>
      <c r="NAG82" s="539"/>
      <c r="NAH82" s="539"/>
      <c r="NAI82" s="539"/>
      <c r="NAJ82" s="539"/>
      <c r="NAK82" s="539"/>
      <c r="NAL82" s="539"/>
      <c r="NAM82" s="539"/>
      <c r="NAN82" s="539"/>
      <c r="NAO82" s="539"/>
      <c r="NAP82" s="539"/>
      <c r="NAQ82" s="539"/>
      <c r="NAR82" s="539"/>
      <c r="NAS82" s="539"/>
      <c r="NAT82" s="539"/>
      <c r="NAU82" s="539"/>
      <c r="NAV82" s="539"/>
      <c r="NAW82" s="539"/>
      <c r="NAX82" s="539"/>
      <c r="NAY82" s="539"/>
      <c r="NAZ82" s="539"/>
      <c r="NBA82" s="539"/>
      <c r="NBB82" s="539"/>
      <c r="NBC82" s="539"/>
      <c r="NBD82" s="539"/>
      <c r="NBE82" s="539"/>
      <c r="NBF82" s="539"/>
      <c r="NBG82" s="539"/>
      <c r="NBH82" s="539"/>
      <c r="NBI82" s="539"/>
      <c r="NBJ82" s="539"/>
      <c r="NBK82" s="539"/>
      <c r="NBL82" s="539"/>
      <c r="NBM82" s="539"/>
      <c r="NBN82" s="539"/>
      <c r="NBO82" s="539"/>
      <c r="NBP82" s="539"/>
      <c r="NBQ82" s="539"/>
      <c r="NBR82" s="539"/>
      <c r="NBS82" s="539"/>
      <c r="NBT82" s="539"/>
      <c r="NBU82" s="539"/>
      <c r="NBV82" s="539"/>
      <c r="NBW82" s="539"/>
      <c r="NBX82" s="539"/>
      <c r="NBY82" s="539"/>
      <c r="NBZ82" s="539"/>
      <c r="NCA82" s="539"/>
      <c r="NCB82" s="539"/>
      <c r="NCC82" s="539"/>
      <c r="NCD82" s="539"/>
      <c r="NCE82" s="539"/>
      <c r="NCF82" s="539"/>
      <c r="NCG82" s="539"/>
      <c r="NCH82" s="539"/>
      <c r="NCI82" s="539"/>
      <c r="NCJ82" s="539"/>
      <c r="NCK82" s="539"/>
      <c r="NCL82" s="539"/>
      <c r="NCM82" s="539"/>
      <c r="NCN82" s="539"/>
      <c r="NCO82" s="539"/>
      <c r="NCP82" s="539"/>
      <c r="NCQ82" s="539"/>
      <c r="NCR82" s="539"/>
      <c r="NCS82" s="539"/>
      <c r="NCT82" s="539"/>
      <c r="NCU82" s="539"/>
      <c r="NCV82" s="539"/>
      <c r="NCW82" s="539"/>
      <c r="NCX82" s="539"/>
      <c r="NCY82" s="539"/>
      <c r="NCZ82" s="539"/>
      <c r="NDA82" s="539"/>
      <c r="NDB82" s="539"/>
      <c r="NDC82" s="539"/>
      <c r="NDD82" s="539"/>
      <c r="NDE82" s="539"/>
      <c r="NDF82" s="539"/>
      <c r="NDG82" s="539"/>
      <c r="NDH82" s="539"/>
      <c r="NDI82" s="539"/>
      <c r="NDJ82" s="539"/>
      <c r="NDK82" s="539"/>
      <c r="NDL82" s="539"/>
      <c r="NDM82" s="539"/>
      <c r="NDN82" s="539"/>
      <c r="NDO82" s="539"/>
      <c r="NDP82" s="539"/>
      <c r="NDQ82" s="539"/>
      <c r="NDR82" s="539"/>
      <c r="NDS82" s="539"/>
      <c r="NDT82" s="539"/>
      <c r="NDU82" s="539"/>
      <c r="NDV82" s="539"/>
      <c r="NDW82" s="539"/>
      <c r="NDX82" s="539"/>
      <c r="NDY82" s="539"/>
      <c r="NDZ82" s="539"/>
      <c r="NEA82" s="539"/>
      <c r="NEB82" s="539"/>
      <c r="NEC82" s="539"/>
      <c r="NED82" s="539"/>
      <c r="NEE82" s="539"/>
      <c r="NEF82" s="539"/>
      <c r="NEG82" s="539"/>
      <c r="NEH82" s="539"/>
      <c r="NEI82" s="539"/>
      <c r="NEJ82" s="539"/>
      <c r="NEK82" s="539"/>
      <c r="NEL82" s="539"/>
      <c r="NEM82" s="539"/>
      <c r="NEN82" s="539"/>
      <c r="NEO82" s="539"/>
      <c r="NEP82" s="539"/>
      <c r="NEQ82" s="539"/>
      <c r="NER82" s="539"/>
      <c r="NES82" s="539"/>
      <c r="NET82" s="539"/>
      <c r="NEU82" s="539"/>
      <c r="NEV82" s="539"/>
      <c r="NEW82" s="539"/>
      <c r="NEX82" s="539"/>
      <c r="NEY82" s="539"/>
      <c r="NEZ82" s="539"/>
      <c r="NFA82" s="539"/>
      <c r="NFB82" s="539"/>
      <c r="NFC82" s="539"/>
      <c r="NFD82" s="539"/>
      <c r="NFE82" s="539"/>
      <c r="NFF82" s="539"/>
      <c r="NFG82" s="539"/>
      <c r="NFH82" s="539"/>
      <c r="NFI82" s="539"/>
      <c r="NFJ82" s="539"/>
      <c r="NFK82" s="539"/>
      <c r="NFL82" s="539"/>
      <c r="NFM82" s="539"/>
      <c r="NFN82" s="539"/>
      <c r="NFO82" s="539"/>
      <c r="NFP82" s="539"/>
      <c r="NFQ82" s="539"/>
      <c r="NFR82" s="539"/>
      <c r="NFS82" s="539"/>
      <c r="NFT82" s="539"/>
      <c r="NFU82" s="539"/>
      <c r="NFV82" s="539"/>
      <c r="NFW82" s="539"/>
      <c r="NFX82" s="539"/>
      <c r="NFY82" s="539"/>
      <c r="NFZ82" s="539"/>
      <c r="NGA82" s="539"/>
      <c r="NGB82" s="539"/>
      <c r="NGC82" s="539"/>
      <c r="NGD82" s="539"/>
      <c r="NGE82" s="539"/>
      <c r="NGF82" s="539"/>
      <c r="NGG82" s="539"/>
      <c r="NGH82" s="539"/>
      <c r="NGI82" s="539"/>
      <c r="NGJ82" s="539"/>
      <c r="NGK82" s="539"/>
      <c r="NGL82" s="539"/>
      <c r="NGM82" s="539"/>
      <c r="NGN82" s="539"/>
      <c r="NGO82" s="539"/>
      <c r="NGP82" s="539"/>
      <c r="NGQ82" s="539"/>
      <c r="NGR82" s="539"/>
      <c r="NGS82" s="539"/>
      <c r="NGT82" s="539"/>
      <c r="NGU82" s="539"/>
      <c r="NGV82" s="539"/>
      <c r="NGW82" s="539"/>
      <c r="NGX82" s="539"/>
      <c r="NGY82" s="539"/>
      <c r="NGZ82" s="539"/>
      <c r="NHA82" s="539"/>
      <c r="NHB82" s="539"/>
      <c r="NHC82" s="539"/>
      <c r="NHD82" s="539"/>
      <c r="NHE82" s="539"/>
      <c r="NHF82" s="539"/>
      <c r="NHG82" s="539"/>
      <c r="NHH82" s="539"/>
      <c r="NHI82" s="539"/>
      <c r="NHJ82" s="539"/>
      <c r="NHK82" s="539"/>
      <c r="NHL82" s="539"/>
      <c r="NHM82" s="539"/>
      <c r="NHN82" s="539"/>
      <c r="NHO82" s="539"/>
      <c r="NHP82" s="539"/>
      <c r="NHQ82" s="539"/>
      <c r="NHR82" s="539"/>
      <c r="NHS82" s="539"/>
      <c r="NHT82" s="539"/>
      <c r="NHU82" s="539"/>
      <c r="NHV82" s="539"/>
      <c r="NHW82" s="539"/>
      <c r="NHX82" s="539"/>
      <c r="NHY82" s="539"/>
      <c r="NHZ82" s="539"/>
      <c r="NIA82" s="539"/>
      <c r="NIB82" s="539"/>
      <c r="NIC82" s="539"/>
      <c r="NID82" s="539"/>
      <c r="NIE82" s="539"/>
      <c r="NIF82" s="539"/>
      <c r="NIG82" s="539"/>
      <c r="NIH82" s="539"/>
      <c r="NII82" s="539"/>
      <c r="NIJ82" s="539"/>
      <c r="NIK82" s="539"/>
      <c r="NIL82" s="539"/>
      <c r="NIM82" s="539"/>
      <c r="NIN82" s="539"/>
      <c r="NIO82" s="539"/>
      <c r="NIP82" s="539"/>
      <c r="NIQ82" s="539"/>
      <c r="NIR82" s="539"/>
      <c r="NIS82" s="539"/>
      <c r="NIT82" s="539"/>
      <c r="NIU82" s="539"/>
      <c r="NIV82" s="539"/>
      <c r="NIW82" s="539"/>
      <c r="NIX82" s="539"/>
      <c r="NIY82" s="539"/>
      <c r="NIZ82" s="539"/>
      <c r="NJA82" s="539"/>
      <c r="NJB82" s="539"/>
      <c r="NJC82" s="539"/>
      <c r="NJD82" s="539"/>
      <c r="NJE82" s="539"/>
      <c r="NJF82" s="539"/>
      <c r="NJG82" s="539"/>
      <c r="NJH82" s="539"/>
      <c r="NJI82" s="539"/>
      <c r="NJJ82" s="539"/>
      <c r="NJK82" s="539"/>
      <c r="NJL82" s="539"/>
      <c r="NJM82" s="539"/>
      <c r="NJN82" s="539"/>
      <c r="NJO82" s="539"/>
      <c r="NJP82" s="539"/>
      <c r="NJQ82" s="539"/>
      <c r="NJR82" s="539"/>
      <c r="NJS82" s="539"/>
      <c r="NJT82" s="539"/>
      <c r="NJU82" s="539"/>
      <c r="NJV82" s="539"/>
      <c r="NJW82" s="539"/>
      <c r="NJX82" s="539"/>
      <c r="NJY82" s="539"/>
      <c r="NJZ82" s="539"/>
      <c r="NKA82" s="539"/>
      <c r="NKB82" s="539"/>
      <c r="NKC82" s="539"/>
      <c r="NKD82" s="539"/>
      <c r="NKE82" s="539"/>
      <c r="NKF82" s="539"/>
      <c r="NKG82" s="539"/>
      <c r="NKH82" s="539"/>
      <c r="NKI82" s="539"/>
      <c r="NKJ82" s="539"/>
      <c r="NKK82" s="539"/>
      <c r="NKL82" s="539"/>
      <c r="NKM82" s="539"/>
      <c r="NKN82" s="539"/>
      <c r="NKO82" s="539"/>
      <c r="NKP82" s="539"/>
      <c r="NKQ82" s="539"/>
      <c r="NKR82" s="539"/>
      <c r="NKS82" s="539"/>
      <c r="NKT82" s="539"/>
      <c r="NKU82" s="539"/>
      <c r="NKV82" s="539"/>
      <c r="NKW82" s="539"/>
      <c r="NKX82" s="539"/>
      <c r="NKY82" s="539"/>
      <c r="NKZ82" s="539"/>
      <c r="NLA82" s="539"/>
      <c r="NLB82" s="539"/>
      <c r="NLC82" s="539"/>
      <c r="NLD82" s="539"/>
      <c r="NLE82" s="539"/>
      <c r="NLF82" s="539"/>
      <c r="NLG82" s="539"/>
      <c r="NLH82" s="539"/>
      <c r="NLI82" s="539"/>
      <c r="NLJ82" s="539"/>
      <c r="NLK82" s="539"/>
      <c r="NLL82" s="539"/>
      <c r="NLM82" s="539"/>
      <c r="NLN82" s="539"/>
      <c r="NLO82" s="539"/>
      <c r="NLP82" s="539"/>
      <c r="NLQ82" s="539"/>
      <c r="NLR82" s="539"/>
      <c r="NLS82" s="539"/>
      <c r="NLT82" s="539"/>
      <c r="NLU82" s="539"/>
      <c r="NLV82" s="539"/>
      <c r="NLW82" s="539"/>
      <c r="NLX82" s="539"/>
      <c r="NLY82" s="539"/>
      <c r="NLZ82" s="539"/>
      <c r="NMA82" s="539"/>
      <c r="NMB82" s="539"/>
      <c r="NMC82" s="539"/>
      <c r="NMD82" s="539"/>
      <c r="NME82" s="539"/>
      <c r="NMF82" s="539"/>
      <c r="NMG82" s="539"/>
      <c r="NMH82" s="539"/>
      <c r="NMI82" s="539"/>
      <c r="NMJ82" s="539"/>
      <c r="NMK82" s="539"/>
      <c r="NML82" s="539"/>
      <c r="NMM82" s="539"/>
      <c r="NMN82" s="539"/>
      <c r="NMO82" s="539"/>
      <c r="NMP82" s="539"/>
      <c r="NMQ82" s="539"/>
      <c r="NMR82" s="539"/>
      <c r="NMS82" s="539"/>
      <c r="NMT82" s="539"/>
      <c r="NMU82" s="539"/>
      <c r="NMV82" s="539"/>
      <c r="NMW82" s="539"/>
      <c r="NMX82" s="539"/>
      <c r="NMY82" s="539"/>
      <c r="NMZ82" s="539"/>
      <c r="NNA82" s="539"/>
      <c r="NNB82" s="539"/>
      <c r="NNC82" s="539"/>
      <c r="NND82" s="539"/>
      <c r="NNE82" s="539"/>
      <c r="NNF82" s="539"/>
      <c r="NNG82" s="539"/>
      <c r="NNH82" s="539"/>
      <c r="NNI82" s="539"/>
      <c r="NNJ82" s="539"/>
      <c r="NNK82" s="539"/>
      <c r="NNL82" s="539"/>
      <c r="NNM82" s="539"/>
      <c r="NNN82" s="539"/>
      <c r="NNO82" s="539"/>
      <c r="NNP82" s="539"/>
      <c r="NNQ82" s="539"/>
      <c r="NNR82" s="539"/>
      <c r="NNS82" s="539"/>
      <c r="NNT82" s="539"/>
      <c r="NNU82" s="539"/>
      <c r="NNV82" s="539"/>
      <c r="NNW82" s="539"/>
      <c r="NNX82" s="539"/>
      <c r="NNY82" s="539"/>
      <c r="NNZ82" s="539"/>
      <c r="NOA82" s="539"/>
      <c r="NOB82" s="539"/>
      <c r="NOC82" s="539"/>
      <c r="NOD82" s="539"/>
      <c r="NOE82" s="539"/>
      <c r="NOF82" s="539"/>
      <c r="NOG82" s="539"/>
      <c r="NOH82" s="539"/>
      <c r="NOI82" s="539"/>
      <c r="NOJ82" s="539"/>
      <c r="NOK82" s="539"/>
      <c r="NOL82" s="539"/>
      <c r="NOM82" s="539"/>
      <c r="NON82" s="539"/>
      <c r="NOO82" s="539"/>
      <c r="NOP82" s="539"/>
      <c r="NOQ82" s="539"/>
      <c r="NOR82" s="539"/>
      <c r="NOS82" s="539"/>
      <c r="NOT82" s="539"/>
      <c r="NOU82" s="539"/>
      <c r="NOV82" s="539"/>
      <c r="NOW82" s="539"/>
      <c r="NOX82" s="539"/>
      <c r="NOY82" s="539"/>
      <c r="NOZ82" s="539"/>
      <c r="NPA82" s="539"/>
      <c r="NPB82" s="539"/>
      <c r="NPC82" s="539"/>
      <c r="NPD82" s="539"/>
      <c r="NPE82" s="539"/>
      <c r="NPF82" s="539"/>
      <c r="NPG82" s="539"/>
      <c r="NPH82" s="539"/>
      <c r="NPI82" s="539"/>
      <c r="NPJ82" s="539"/>
      <c r="NPK82" s="539"/>
      <c r="NPL82" s="539"/>
      <c r="NPM82" s="539"/>
      <c r="NPN82" s="539"/>
      <c r="NPO82" s="539"/>
      <c r="NPP82" s="539"/>
      <c r="NPQ82" s="539"/>
      <c r="NPR82" s="539"/>
      <c r="NPS82" s="539"/>
      <c r="NPT82" s="539"/>
      <c r="NPU82" s="539"/>
      <c r="NPV82" s="539"/>
      <c r="NPW82" s="539"/>
      <c r="NPX82" s="539"/>
      <c r="NPY82" s="539"/>
      <c r="NPZ82" s="539"/>
      <c r="NQA82" s="539"/>
      <c r="NQB82" s="539"/>
      <c r="NQC82" s="539"/>
      <c r="NQD82" s="539"/>
      <c r="NQE82" s="539"/>
      <c r="NQF82" s="539"/>
      <c r="NQG82" s="539"/>
      <c r="NQH82" s="539"/>
      <c r="NQI82" s="539"/>
      <c r="NQJ82" s="539"/>
      <c r="NQK82" s="539"/>
      <c r="NQL82" s="539"/>
      <c r="NQM82" s="539"/>
      <c r="NQN82" s="539"/>
      <c r="NQO82" s="539"/>
      <c r="NQP82" s="539"/>
      <c r="NQQ82" s="539"/>
      <c r="NQR82" s="539"/>
      <c r="NQS82" s="539"/>
      <c r="NQT82" s="539"/>
      <c r="NQU82" s="539"/>
      <c r="NQV82" s="539"/>
      <c r="NQW82" s="539"/>
      <c r="NQX82" s="539"/>
      <c r="NQY82" s="539"/>
      <c r="NQZ82" s="539"/>
      <c r="NRA82" s="539"/>
      <c r="NRB82" s="539"/>
      <c r="NRC82" s="539"/>
      <c r="NRD82" s="539"/>
      <c r="NRE82" s="539"/>
      <c r="NRF82" s="539"/>
      <c r="NRG82" s="539"/>
      <c r="NRH82" s="539"/>
      <c r="NRI82" s="539"/>
      <c r="NRJ82" s="539"/>
      <c r="NRK82" s="539"/>
      <c r="NRL82" s="539"/>
      <c r="NRM82" s="539"/>
      <c r="NRN82" s="539"/>
      <c r="NRO82" s="539"/>
      <c r="NRP82" s="539"/>
      <c r="NRQ82" s="539"/>
      <c r="NRR82" s="539"/>
      <c r="NRS82" s="539"/>
      <c r="NRT82" s="539"/>
      <c r="NRU82" s="539"/>
      <c r="NRV82" s="539"/>
      <c r="NRW82" s="539"/>
      <c r="NRX82" s="539"/>
      <c r="NRY82" s="539"/>
      <c r="NRZ82" s="539"/>
      <c r="NSA82" s="539"/>
      <c r="NSB82" s="539"/>
      <c r="NSC82" s="539"/>
      <c r="NSD82" s="539"/>
      <c r="NSE82" s="539"/>
      <c r="NSF82" s="539"/>
      <c r="NSG82" s="539"/>
      <c r="NSH82" s="539"/>
      <c r="NSI82" s="539"/>
      <c r="NSJ82" s="539"/>
      <c r="NSK82" s="539"/>
      <c r="NSL82" s="539"/>
      <c r="NSM82" s="539"/>
      <c r="NSN82" s="539"/>
      <c r="NSO82" s="539"/>
      <c r="NSP82" s="539"/>
      <c r="NSQ82" s="539"/>
      <c r="NSR82" s="539"/>
      <c r="NSS82" s="539"/>
      <c r="NST82" s="539"/>
      <c r="NSU82" s="539"/>
      <c r="NSV82" s="539"/>
      <c r="NSW82" s="539"/>
      <c r="NSX82" s="539"/>
      <c r="NSY82" s="539"/>
      <c r="NSZ82" s="539"/>
      <c r="NTA82" s="539"/>
      <c r="NTB82" s="539"/>
      <c r="NTC82" s="539"/>
      <c r="NTD82" s="539"/>
      <c r="NTE82" s="539"/>
      <c r="NTF82" s="539"/>
      <c r="NTG82" s="539"/>
      <c r="NTH82" s="539"/>
      <c r="NTI82" s="539"/>
      <c r="NTJ82" s="539"/>
      <c r="NTK82" s="539"/>
      <c r="NTL82" s="539"/>
      <c r="NTM82" s="539"/>
      <c r="NTN82" s="539"/>
      <c r="NTO82" s="539"/>
      <c r="NTP82" s="539"/>
      <c r="NTQ82" s="539"/>
      <c r="NTR82" s="539"/>
      <c r="NTS82" s="539"/>
      <c r="NTT82" s="539"/>
      <c r="NTU82" s="539"/>
      <c r="NTV82" s="539"/>
      <c r="NTW82" s="539"/>
      <c r="NTX82" s="539"/>
      <c r="NTY82" s="539"/>
      <c r="NTZ82" s="539"/>
      <c r="NUA82" s="539"/>
      <c r="NUB82" s="539"/>
      <c r="NUC82" s="539"/>
      <c r="NUD82" s="539"/>
      <c r="NUE82" s="539"/>
      <c r="NUF82" s="539"/>
      <c r="NUG82" s="539"/>
      <c r="NUH82" s="539"/>
      <c r="NUI82" s="539"/>
      <c r="NUJ82" s="539"/>
      <c r="NUK82" s="539"/>
      <c r="NUL82" s="539"/>
      <c r="NUM82" s="539"/>
      <c r="NUN82" s="539"/>
      <c r="NUO82" s="539"/>
      <c r="NUP82" s="539"/>
      <c r="NUQ82" s="539"/>
      <c r="NUR82" s="539"/>
      <c r="NUS82" s="539"/>
      <c r="NUT82" s="539"/>
      <c r="NUU82" s="539"/>
      <c r="NUV82" s="539"/>
      <c r="NUW82" s="539"/>
      <c r="NUX82" s="539"/>
      <c r="NUY82" s="539"/>
      <c r="NUZ82" s="539"/>
      <c r="NVA82" s="539"/>
      <c r="NVB82" s="539"/>
      <c r="NVC82" s="539"/>
      <c r="NVD82" s="539"/>
      <c r="NVE82" s="539"/>
      <c r="NVF82" s="539"/>
      <c r="NVG82" s="539"/>
      <c r="NVH82" s="539"/>
      <c r="NVI82" s="539"/>
      <c r="NVJ82" s="539"/>
      <c r="NVK82" s="539"/>
      <c r="NVL82" s="539"/>
      <c r="NVM82" s="539"/>
      <c r="NVN82" s="539"/>
      <c r="NVO82" s="539"/>
      <c r="NVP82" s="539"/>
      <c r="NVQ82" s="539"/>
      <c r="NVR82" s="539"/>
      <c r="NVS82" s="539"/>
      <c r="NVT82" s="539"/>
      <c r="NVU82" s="539"/>
      <c r="NVV82" s="539"/>
      <c r="NVW82" s="539"/>
      <c r="NVX82" s="539"/>
      <c r="NVY82" s="539"/>
      <c r="NVZ82" s="539"/>
      <c r="NWA82" s="539"/>
      <c r="NWB82" s="539"/>
      <c r="NWC82" s="539"/>
      <c r="NWD82" s="539"/>
      <c r="NWE82" s="539"/>
      <c r="NWF82" s="539"/>
      <c r="NWG82" s="539"/>
      <c r="NWH82" s="539"/>
      <c r="NWI82" s="539"/>
      <c r="NWJ82" s="539"/>
      <c r="NWK82" s="539"/>
      <c r="NWL82" s="539"/>
      <c r="NWM82" s="539"/>
      <c r="NWN82" s="539"/>
      <c r="NWO82" s="539"/>
      <c r="NWP82" s="539"/>
      <c r="NWQ82" s="539"/>
      <c r="NWR82" s="539"/>
      <c r="NWS82" s="539"/>
      <c r="NWT82" s="539"/>
      <c r="NWU82" s="539"/>
      <c r="NWV82" s="539"/>
      <c r="NWW82" s="539"/>
      <c r="NWX82" s="539"/>
      <c r="NWY82" s="539"/>
      <c r="NWZ82" s="539"/>
      <c r="NXA82" s="539"/>
      <c r="NXB82" s="539"/>
      <c r="NXC82" s="539"/>
      <c r="NXD82" s="539"/>
      <c r="NXE82" s="539"/>
      <c r="NXF82" s="539"/>
      <c r="NXG82" s="539"/>
      <c r="NXH82" s="539"/>
      <c r="NXI82" s="539"/>
      <c r="NXJ82" s="539"/>
      <c r="NXK82" s="539"/>
      <c r="NXL82" s="539"/>
      <c r="NXM82" s="539"/>
      <c r="NXN82" s="539"/>
      <c r="NXO82" s="539"/>
      <c r="NXP82" s="539"/>
      <c r="NXQ82" s="539"/>
      <c r="NXR82" s="539"/>
      <c r="NXS82" s="539"/>
      <c r="NXT82" s="539"/>
      <c r="NXU82" s="539"/>
      <c r="NXV82" s="539"/>
      <c r="NXW82" s="539"/>
      <c r="NXX82" s="539"/>
      <c r="NXY82" s="539"/>
      <c r="NXZ82" s="539"/>
      <c r="NYA82" s="539"/>
      <c r="NYB82" s="539"/>
      <c r="NYC82" s="539"/>
      <c r="NYD82" s="539"/>
      <c r="NYE82" s="539"/>
      <c r="NYF82" s="539"/>
      <c r="NYG82" s="539"/>
      <c r="NYH82" s="539"/>
      <c r="NYI82" s="539"/>
      <c r="NYJ82" s="539"/>
      <c r="NYK82" s="539"/>
      <c r="NYL82" s="539"/>
      <c r="NYM82" s="539"/>
      <c r="NYN82" s="539"/>
      <c r="NYO82" s="539"/>
      <c r="NYP82" s="539"/>
      <c r="NYQ82" s="539"/>
      <c r="NYR82" s="539"/>
      <c r="NYS82" s="539"/>
      <c r="NYT82" s="539"/>
      <c r="NYU82" s="539"/>
      <c r="NYV82" s="539"/>
      <c r="NYW82" s="539"/>
      <c r="NYX82" s="539"/>
      <c r="NYY82" s="539"/>
      <c r="NYZ82" s="539"/>
      <c r="NZA82" s="539"/>
      <c r="NZB82" s="539"/>
      <c r="NZC82" s="539"/>
      <c r="NZD82" s="539"/>
      <c r="NZE82" s="539"/>
      <c r="NZF82" s="539"/>
      <c r="NZG82" s="539"/>
      <c r="NZH82" s="539"/>
      <c r="NZI82" s="539"/>
      <c r="NZJ82" s="539"/>
      <c r="NZK82" s="539"/>
      <c r="NZL82" s="539"/>
      <c r="NZM82" s="539"/>
      <c r="NZN82" s="539"/>
      <c r="NZO82" s="539"/>
      <c r="NZP82" s="539"/>
      <c r="NZQ82" s="539"/>
      <c r="NZR82" s="539"/>
      <c r="NZS82" s="539"/>
      <c r="NZT82" s="539"/>
      <c r="NZU82" s="539"/>
      <c r="NZV82" s="539"/>
      <c r="NZW82" s="539"/>
      <c r="NZX82" s="539"/>
      <c r="NZY82" s="539"/>
      <c r="NZZ82" s="539"/>
      <c r="OAA82" s="539"/>
      <c r="OAB82" s="539"/>
      <c r="OAC82" s="539"/>
      <c r="OAD82" s="539"/>
      <c r="OAE82" s="539"/>
      <c r="OAF82" s="539"/>
      <c r="OAG82" s="539"/>
      <c r="OAH82" s="539"/>
      <c r="OAI82" s="539"/>
      <c r="OAJ82" s="539"/>
      <c r="OAK82" s="539"/>
      <c r="OAL82" s="539"/>
      <c r="OAM82" s="539"/>
      <c r="OAN82" s="539"/>
      <c r="OAO82" s="539"/>
      <c r="OAP82" s="539"/>
      <c r="OAQ82" s="539"/>
      <c r="OAR82" s="539"/>
      <c r="OAS82" s="539"/>
      <c r="OAT82" s="539"/>
      <c r="OAU82" s="539"/>
      <c r="OAV82" s="539"/>
      <c r="OAW82" s="539"/>
      <c r="OAX82" s="539"/>
      <c r="OAY82" s="539"/>
      <c r="OAZ82" s="539"/>
      <c r="OBA82" s="539"/>
      <c r="OBB82" s="539"/>
      <c r="OBC82" s="539"/>
      <c r="OBD82" s="539"/>
      <c r="OBE82" s="539"/>
      <c r="OBF82" s="539"/>
      <c r="OBG82" s="539"/>
      <c r="OBH82" s="539"/>
      <c r="OBI82" s="539"/>
      <c r="OBJ82" s="539"/>
      <c r="OBK82" s="539"/>
      <c r="OBL82" s="539"/>
      <c r="OBM82" s="539"/>
      <c r="OBN82" s="539"/>
      <c r="OBO82" s="539"/>
      <c r="OBP82" s="539"/>
      <c r="OBQ82" s="539"/>
      <c r="OBR82" s="539"/>
      <c r="OBS82" s="539"/>
      <c r="OBT82" s="539"/>
      <c r="OBU82" s="539"/>
      <c r="OBV82" s="539"/>
      <c r="OBW82" s="539"/>
      <c r="OBX82" s="539"/>
      <c r="OBY82" s="539"/>
      <c r="OBZ82" s="539"/>
      <c r="OCA82" s="539"/>
      <c r="OCB82" s="539"/>
      <c r="OCC82" s="539"/>
      <c r="OCD82" s="539"/>
      <c r="OCE82" s="539"/>
      <c r="OCF82" s="539"/>
      <c r="OCG82" s="539"/>
      <c r="OCH82" s="539"/>
      <c r="OCI82" s="539"/>
      <c r="OCJ82" s="539"/>
      <c r="OCK82" s="539"/>
      <c r="OCL82" s="539"/>
      <c r="OCM82" s="539"/>
      <c r="OCN82" s="539"/>
      <c r="OCO82" s="539"/>
      <c r="OCP82" s="539"/>
      <c r="OCQ82" s="539"/>
      <c r="OCR82" s="539"/>
      <c r="OCS82" s="539"/>
      <c r="OCT82" s="539"/>
      <c r="OCU82" s="539"/>
      <c r="OCV82" s="539"/>
      <c r="OCW82" s="539"/>
      <c r="OCX82" s="539"/>
      <c r="OCY82" s="539"/>
      <c r="OCZ82" s="539"/>
      <c r="ODA82" s="539"/>
      <c r="ODB82" s="539"/>
      <c r="ODC82" s="539"/>
      <c r="ODD82" s="539"/>
      <c r="ODE82" s="539"/>
      <c r="ODF82" s="539"/>
      <c r="ODG82" s="539"/>
      <c r="ODH82" s="539"/>
      <c r="ODI82" s="539"/>
      <c r="ODJ82" s="539"/>
      <c r="ODK82" s="539"/>
      <c r="ODL82" s="539"/>
      <c r="ODM82" s="539"/>
      <c r="ODN82" s="539"/>
      <c r="ODO82" s="539"/>
      <c r="ODP82" s="539"/>
      <c r="ODQ82" s="539"/>
      <c r="ODR82" s="539"/>
      <c r="ODS82" s="539"/>
      <c r="ODT82" s="539"/>
      <c r="ODU82" s="539"/>
      <c r="ODV82" s="539"/>
      <c r="ODW82" s="539"/>
      <c r="ODX82" s="539"/>
      <c r="ODY82" s="539"/>
      <c r="ODZ82" s="539"/>
      <c r="OEA82" s="539"/>
      <c r="OEB82" s="539"/>
      <c r="OEC82" s="539"/>
      <c r="OED82" s="539"/>
      <c r="OEE82" s="539"/>
      <c r="OEF82" s="539"/>
      <c r="OEG82" s="539"/>
      <c r="OEH82" s="539"/>
      <c r="OEI82" s="539"/>
      <c r="OEJ82" s="539"/>
      <c r="OEK82" s="539"/>
      <c r="OEL82" s="539"/>
      <c r="OEM82" s="539"/>
      <c r="OEN82" s="539"/>
      <c r="OEO82" s="539"/>
      <c r="OEP82" s="539"/>
      <c r="OEQ82" s="539"/>
      <c r="OER82" s="539"/>
      <c r="OES82" s="539"/>
      <c r="OET82" s="539"/>
      <c r="OEU82" s="539"/>
      <c r="OEV82" s="539"/>
      <c r="OEW82" s="539"/>
      <c r="OEX82" s="539"/>
      <c r="OEY82" s="539"/>
      <c r="OEZ82" s="539"/>
      <c r="OFA82" s="539"/>
      <c r="OFB82" s="539"/>
      <c r="OFC82" s="539"/>
      <c r="OFD82" s="539"/>
      <c r="OFE82" s="539"/>
      <c r="OFF82" s="539"/>
      <c r="OFG82" s="539"/>
      <c r="OFH82" s="539"/>
      <c r="OFI82" s="539"/>
      <c r="OFJ82" s="539"/>
      <c r="OFK82" s="539"/>
      <c r="OFL82" s="539"/>
      <c r="OFM82" s="539"/>
      <c r="OFN82" s="539"/>
      <c r="OFO82" s="539"/>
      <c r="OFP82" s="539"/>
      <c r="OFQ82" s="539"/>
      <c r="OFR82" s="539"/>
      <c r="OFS82" s="539"/>
      <c r="OFT82" s="539"/>
      <c r="OFU82" s="539"/>
      <c r="OFV82" s="539"/>
      <c r="OFW82" s="539"/>
      <c r="OFX82" s="539"/>
      <c r="OFY82" s="539"/>
      <c r="OFZ82" s="539"/>
      <c r="OGA82" s="539"/>
      <c r="OGB82" s="539"/>
      <c r="OGC82" s="539"/>
      <c r="OGD82" s="539"/>
      <c r="OGE82" s="539"/>
      <c r="OGF82" s="539"/>
      <c r="OGG82" s="539"/>
      <c r="OGH82" s="539"/>
      <c r="OGI82" s="539"/>
      <c r="OGJ82" s="539"/>
      <c r="OGK82" s="539"/>
      <c r="OGL82" s="539"/>
      <c r="OGM82" s="539"/>
      <c r="OGN82" s="539"/>
      <c r="OGO82" s="539"/>
      <c r="OGP82" s="539"/>
      <c r="OGQ82" s="539"/>
      <c r="OGR82" s="539"/>
      <c r="OGS82" s="539"/>
      <c r="OGT82" s="539"/>
      <c r="OGU82" s="539"/>
      <c r="OGV82" s="539"/>
      <c r="OGW82" s="539"/>
      <c r="OGX82" s="539"/>
      <c r="OGY82" s="539"/>
      <c r="OGZ82" s="539"/>
      <c r="OHA82" s="539"/>
      <c r="OHB82" s="539"/>
      <c r="OHC82" s="539"/>
      <c r="OHD82" s="539"/>
      <c r="OHE82" s="539"/>
      <c r="OHF82" s="539"/>
      <c r="OHG82" s="539"/>
      <c r="OHH82" s="539"/>
      <c r="OHI82" s="539"/>
      <c r="OHJ82" s="539"/>
      <c r="OHK82" s="539"/>
      <c r="OHL82" s="539"/>
      <c r="OHM82" s="539"/>
      <c r="OHN82" s="539"/>
      <c r="OHO82" s="539"/>
      <c r="OHP82" s="539"/>
      <c r="OHQ82" s="539"/>
      <c r="OHR82" s="539"/>
      <c r="OHS82" s="539"/>
      <c r="OHT82" s="539"/>
      <c r="OHU82" s="539"/>
      <c r="OHV82" s="539"/>
      <c r="OHW82" s="539"/>
      <c r="OHX82" s="539"/>
      <c r="OHY82" s="539"/>
      <c r="OHZ82" s="539"/>
      <c r="OIA82" s="539"/>
      <c r="OIB82" s="539"/>
      <c r="OIC82" s="539"/>
      <c r="OID82" s="539"/>
      <c r="OIE82" s="539"/>
      <c r="OIF82" s="539"/>
      <c r="OIG82" s="539"/>
      <c r="OIH82" s="539"/>
      <c r="OII82" s="539"/>
      <c r="OIJ82" s="539"/>
      <c r="OIK82" s="539"/>
      <c r="OIL82" s="539"/>
      <c r="OIM82" s="539"/>
      <c r="OIN82" s="539"/>
      <c r="OIO82" s="539"/>
      <c r="OIP82" s="539"/>
      <c r="OIQ82" s="539"/>
      <c r="OIR82" s="539"/>
      <c r="OIS82" s="539"/>
      <c r="OIT82" s="539"/>
      <c r="OIU82" s="539"/>
      <c r="OIV82" s="539"/>
      <c r="OIW82" s="539"/>
      <c r="OIX82" s="539"/>
      <c r="OIY82" s="539"/>
      <c r="OIZ82" s="539"/>
      <c r="OJA82" s="539"/>
      <c r="OJB82" s="539"/>
      <c r="OJC82" s="539"/>
      <c r="OJD82" s="539"/>
      <c r="OJE82" s="539"/>
      <c r="OJF82" s="539"/>
      <c r="OJG82" s="539"/>
      <c r="OJH82" s="539"/>
      <c r="OJI82" s="539"/>
      <c r="OJJ82" s="539"/>
      <c r="OJK82" s="539"/>
      <c r="OJL82" s="539"/>
      <c r="OJM82" s="539"/>
      <c r="OJN82" s="539"/>
      <c r="OJO82" s="539"/>
      <c r="OJP82" s="539"/>
      <c r="OJQ82" s="539"/>
      <c r="OJR82" s="539"/>
      <c r="OJS82" s="539"/>
      <c r="OJT82" s="539"/>
      <c r="OJU82" s="539"/>
      <c r="OJV82" s="539"/>
      <c r="OJW82" s="539"/>
      <c r="OJX82" s="539"/>
      <c r="OJY82" s="539"/>
      <c r="OJZ82" s="539"/>
      <c r="OKA82" s="539"/>
      <c r="OKB82" s="539"/>
      <c r="OKC82" s="539"/>
      <c r="OKD82" s="539"/>
      <c r="OKE82" s="539"/>
      <c r="OKF82" s="539"/>
      <c r="OKG82" s="539"/>
      <c r="OKH82" s="539"/>
      <c r="OKI82" s="539"/>
      <c r="OKJ82" s="539"/>
      <c r="OKK82" s="539"/>
      <c r="OKL82" s="539"/>
      <c r="OKM82" s="539"/>
      <c r="OKN82" s="539"/>
      <c r="OKO82" s="539"/>
      <c r="OKP82" s="539"/>
      <c r="OKQ82" s="539"/>
      <c r="OKR82" s="539"/>
      <c r="OKS82" s="539"/>
      <c r="OKT82" s="539"/>
      <c r="OKU82" s="539"/>
      <c r="OKV82" s="539"/>
      <c r="OKW82" s="539"/>
      <c r="OKX82" s="539"/>
      <c r="OKY82" s="539"/>
      <c r="OKZ82" s="539"/>
      <c r="OLA82" s="539"/>
      <c r="OLB82" s="539"/>
      <c r="OLC82" s="539"/>
      <c r="OLD82" s="539"/>
      <c r="OLE82" s="539"/>
      <c r="OLF82" s="539"/>
      <c r="OLG82" s="539"/>
      <c r="OLH82" s="539"/>
      <c r="OLI82" s="539"/>
      <c r="OLJ82" s="539"/>
      <c r="OLK82" s="539"/>
      <c r="OLL82" s="539"/>
      <c r="OLM82" s="539"/>
      <c r="OLN82" s="539"/>
      <c r="OLO82" s="539"/>
      <c r="OLP82" s="539"/>
      <c r="OLQ82" s="539"/>
      <c r="OLR82" s="539"/>
      <c r="OLS82" s="539"/>
      <c r="OLT82" s="539"/>
      <c r="OLU82" s="539"/>
      <c r="OLV82" s="539"/>
      <c r="OLW82" s="539"/>
      <c r="OLX82" s="539"/>
      <c r="OLY82" s="539"/>
      <c r="OLZ82" s="539"/>
      <c r="OMA82" s="539"/>
      <c r="OMB82" s="539"/>
      <c r="OMC82" s="539"/>
      <c r="OMD82" s="539"/>
      <c r="OME82" s="539"/>
      <c r="OMF82" s="539"/>
      <c r="OMG82" s="539"/>
      <c r="OMH82" s="539"/>
      <c r="OMI82" s="539"/>
      <c r="OMJ82" s="539"/>
      <c r="OMK82" s="539"/>
      <c r="OML82" s="539"/>
      <c r="OMM82" s="539"/>
      <c r="OMN82" s="539"/>
      <c r="OMO82" s="539"/>
      <c r="OMP82" s="539"/>
      <c r="OMQ82" s="539"/>
      <c r="OMR82" s="539"/>
      <c r="OMS82" s="539"/>
      <c r="OMT82" s="539"/>
      <c r="OMU82" s="539"/>
      <c r="OMV82" s="539"/>
      <c r="OMW82" s="539"/>
      <c r="OMX82" s="539"/>
      <c r="OMY82" s="539"/>
      <c r="OMZ82" s="539"/>
      <c r="ONA82" s="539"/>
      <c r="ONB82" s="539"/>
      <c r="ONC82" s="539"/>
      <c r="OND82" s="539"/>
      <c r="ONE82" s="539"/>
      <c r="ONF82" s="539"/>
      <c r="ONG82" s="539"/>
      <c r="ONH82" s="539"/>
      <c r="ONI82" s="539"/>
      <c r="ONJ82" s="539"/>
      <c r="ONK82" s="539"/>
      <c r="ONL82" s="539"/>
      <c r="ONM82" s="539"/>
      <c r="ONN82" s="539"/>
      <c r="ONO82" s="539"/>
      <c r="ONP82" s="539"/>
      <c r="ONQ82" s="539"/>
      <c r="ONR82" s="539"/>
      <c r="ONS82" s="539"/>
      <c r="ONT82" s="539"/>
      <c r="ONU82" s="539"/>
      <c r="ONV82" s="539"/>
      <c r="ONW82" s="539"/>
      <c r="ONX82" s="539"/>
      <c r="ONY82" s="539"/>
      <c r="ONZ82" s="539"/>
      <c r="OOA82" s="539"/>
      <c r="OOB82" s="539"/>
      <c r="OOC82" s="539"/>
      <c r="OOD82" s="539"/>
      <c r="OOE82" s="539"/>
      <c r="OOF82" s="539"/>
      <c r="OOG82" s="539"/>
      <c r="OOH82" s="539"/>
      <c r="OOI82" s="539"/>
      <c r="OOJ82" s="539"/>
      <c r="OOK82" s="539"/>
      <c r="OOL82" s="539"/>
      <c r="OOM82" s="539"/>
      <c r="OON82" s="539"/>
      <c r="OOO82" s="539"/>
      <c r="OOP82" s="539"/>
      <c r="OOQ82" s="539"/>
      <c r="OOR82" s="539"/>
      <c r="OOS82" s="539"/>
      <c r="OOT82" s="539"/>
      <c r="OOU82" s="539"/>
      <c r="OOV82" s="539"/>
      <c r="OOW82" s="539"/>
      <c r="OOX82" s="539"/>
      <c r="OOY82" s="539"/>
      <c r="OOZ82" s="539"/>
      <c r="OPA82" s="539"/>
      <c r="OPB82" s="539"/>
      <c r="OPC82" s="539"/>
      <c r="OPD82" s="539"/>
      <c r="OPE82" s="539"/>
      <c r="OPF82" s="539"/>
      <c r="OPG82" s="539"/>
      <c r="OPH82" s="539"/>
      <c r="OPI82" s="539"/>
      <c r="OPJ82" s="539"/>
      <c r="OPK82" s="539"/>
      <c r="OPL82" s="539"/>
      <c r="OPM82" s="539"/>
      <c r="OPN82" s="539"/>
      <c r="OPO82" s="539"/>
      <c r="OPP82" s="539"/>
      <c r="OPQ82" s="539"/>
      <c r="OPR82" s="539"/>
      <c r="OPS82" s="539"/>
      <c r="OPT82" s="539"/>
      <c r="OPU82" s="539"/>
      <c r="OPV82" s="539"/>
      <c r="OPW82" s="539"/>
      <c r="OPX82" s="539"/>
      <c r="OPY82" s="539"/>
      <c r="OPZ82" s="539"/>
      <c r="OQA82" s="539"/>
      <c r="OQB82" s="539"/>
      <c r="OQC82" s="539"/>
      <c r="OQD82" s="539"/>
      <c r="OQE82" s="539"/>
      <c r="OQF82" s="539"/>
      <c r="OQG82" s="539"/>
      <c r="OQH82" s="539"/>
      <c r="OQI82" s="539"/>
      <c r="OQJ82" s="539"/>
      <c r="OQK82" s="539"/>
      <c r="OQL82" s="539"/>
      <c r="OQM82" s="539"/>
      <c r="OQN82" s="539"/>
      <c r="OQO82" s="539"/>
      <c r="OQP82" s="539"/>
      <c r="OQQ82" s="539"/>
      <c r="OQR82" s="539"/>
      <c r="OQS82" s="539"/>
      <c r="OQT82" s="539"/>
      <c r="OQU82" s="539"/>
      <c r="OQV82" s="539"/>
      <c r="OQW82" s="539"/>
      <c r="OQX82" s="539"/>
      <c r="OQY82" s="539"/>
      <c r="OQZ82" s="539"/>
      <c r="ORA82" s="539"/>
      <c r="ORB82" s="539"/>
      <c r="ORC82" s="539"/>
      <c r="ORD82" s="539"/>
      <c r="ORE82" s="539"/>
      <c r="ORF82" s="539"/>
      <c r="ORG82" s="539"/>
      <c r="ORH82" s="539"/>
      <c r="ORI82" s="539"/>
      <c r="ORJ82" s="539"/>
      <c r="ORK82" s="539"/>
      <c r="ORL82" s="539"/>
      <c r="ORM82" s="539"/>
      <c r="ORN82" s="539"/>
      <c r="ORO82" s="539"/>
      <c r="ORP82" s="539"/>
      <c r="ORQ82" s="539"/>
      <c r="ORR82" s="539"/>
      <c r="ORS82" s="539"/>
      <c r="ORT82" s="539"/>
      <c r="ORU82" s="539"/>
      <c r="ORV82" s="539"/>
      <c r="ORW82" s="539"/>
      <c r="ORX82" s="539"/>
      <c r="ORY82" s="539"/>
      <c r="ORZ82" s="539"/>
      <c r="OSA82" s="539"/>
      <c r="OSB82" s="539"/>
      <c r="OSC82" s="539"/>
      <c r="OSD82" s="539"/>
      <c r="OSE82" s="539"/>
      <c r="OSF82" s="539"/>
      <c r="OSG82" s="539"/>
      <c r="OSH82" s="539"/>
      <c r="OSI82" s="539"/>
      <c r="OSJ82" s="539"/>
      <c r="OSK82" s="539"/>
      <c r="OSL82" s="539"/>
      <c r="OSM82" s="539"/>
      <c r="OSN82" s="539"/>
      <c r="OSO82" s="539"/>
      <c r="OSP82" s="539"/>
      <c r="OSQ82" s="539"/>
      <c r="OSR82" s="539"/>
      <c r="OSS82" s="539"/>
      <c r="OST82" s="539"/>
      <c r="OSU82" s="539"/>
      <c r="OSV82" s="539"/>
      <c r="OSW82" s="539"/>
      <c r="OSX82" s="539"/>
      <c r="OSY82" s="539"/>
      <c r="OSZ82" s="539"/>
      <c r="OTA82" s="539"/>
      <c r="OTB82" s="539"/>
      <c r="OTC82" s="539"/>
      <c r="OTD82" s="539"/>
      <c r="OTE82" s="539"/>
      <c r="OTF82" s="539"/>
      <c r="OTG82" s="539"/>
      <c r="OTH82" s="539"/>
      <c r="OTI82" s="539"/>
      <c r="OTJ82" s="539"/>
      <c r="OTK82" s="539"/>
      <c r="OTL82" s="539"/>
      <c r="OTM82" s="539"/>
      <c r="OTN82" s="539"/>
      <c r="OTO82" s="539"/>
      <c r="OTP82" s="539"/>
      <c r="OTQ82" s="539"/>
      <c r="OTR82" s="539"/>
      <c r="OTS82" s="539"/>
      <c r="OTT82" s="539"/>
      <c r="OTU82" s="539"/>
      <c r="OTV82" s="539"/>
      <c r="OTW82" s="539"/>
      <c r="OTX82" s="539"/>
      <c r="OTY82" s="539"/>
      <c r="OTZ82" s="539"/>
      <c r="OUA82" s="539"/>
      <c r="OUB82" s="539"/>
      <c r="OUC82" s="539"/>
      <c r="OUD82" s="539"/>
      <c r="OUE82" s="539"/>
      <c r="OUF82" s="539"/>
      <c r="OUG82" s="539"/>
      <c r="OUH82" s="539"/>
      <c r="OUI82" s="539"/>
      <c r="OUJ82" s="539"/>
      <c r="OUK82" s="539"/>
      <c r="OUL82" s="539"/>
      <c r="OUM82" s="539"/>
      <c r="OUN82" s="539"/>
      <c r="OUO82" s="539"/>
      <c r="OUP82" s="539"/>
      <c r="OUQ82" s="539"/>
      <c r="OUR82" s="539"/>
      <c r="OUS82" s="539"/>
      <c r="OUT82" s="539"/>
      <c r="OUU82" s="539"/>
      <c r="OUV82" s="539"/>
      <c r="OUW82" s="539"/>
      <c r="OUX82" s="539"/>
      <c r="OUY82" s="539"/>
      <c r="OUZ82" s="539"/>
      <c r="OVA82" s="539"/>
      <c r="OVB82" s="539"/>
      <c r="OVC82" s="539"/>
      <c r="OVD82" s="539"/>
      <c r="OVE82" s="539"/>
      <c r="OVF82" s="539"/>
      <c r="OVG82" s="539"/>
      <c r="OVH82" s="539"/>
      <c r="OVI82" s="539"/>
      <c r="OVJ82" s="539"/>
      <c r="OVK82" s="539"/>
      <c r="OVL82" s="539"/>
      <c r="OVM82" s="539"/>
      <c r="OVN82" s="539"/>
      <c r="OVO82" s="539"/>
      <c r="OVP82" s="539"/>
      <c r="OVQ82" s="539"/>
      <c r="OVR82" s="539"/>
      <c r="OVS82" s="539"/>
      <c r="OVT82" s="539"/>
      <c r="OVU82" s="539"/>
      <c r="OVV82" s="539"/>
      <c r="OVW82" s="539"/>
      <c r="OVX82" s="539"/>
      <c r="OVY82" s="539"/>
      <c r="OVZ82" s="539"/>
      <c r="OWA82" s="539"/>
      <c r="OWB82" s="539"/>
      <c r="OWC82" s="539"/>
      <c r="OWD82" s="539"/>
      <c r="OWE82" s="539"/>
      <c r="OWF82" s="539"/>
      <c r="OWG82" s="539"/>
      <c r="OWH82" s="539"/>
      <c r="OWI82" s="539"/>
      <c r="OWJ82" s="539"/>
      <c r="OWK82" s="539"/>
      <c r="OWL82" s="539"/>
      <c r="OWM82" s="539"/>
      <c r="OWN82" s="539"/>
      <c r="OWO82" s="539"/>
      <c r="OWP82" s="539"/>
      <c r="OWQ82" s="539"/>
      <c r="OWR82" s="539"/>
      <c r="OWS82" s="539"/>
      <c r="OWT82" s="539"/>
      <c r="OWU82" s="539"/>
      <c r="OWV82" s="539"/>
      <c r="OWW82" s="539"/>
      <c r="OWX82" s="539"/>
      <c r="OWY82" s="539"/>
      <c r="OWZ82" s="539"/>
      <c r="OXA82" s="539"/>
      <c r="OXB82" s="539"/>
      <c r="OXC82" s="539"/>
      <c r="OXD82" s="539"/>
      <c r="OXE82" s="539"/>
      <c r="OXF82" s="539"/>
      <c r="OXG82" s="539"/>
      <c r="OXH82" s="539"/>
      <c r="OXI82" s="539"/>
      <c r="OXJ82" s="539"/>
      <c r="OXK82" s="539"/>
      <c r="OXL82" s="539"/>
      <c r="OXM82" s="539"/>
      <c r="OXN82" s="539"/>
      <c r="OXO82" s="539"/>
      <c r="OXP82" s="539"/>
      <c r="OXQ82" s="539"/>
      <c r="OXR82" s="539"/>
      <c r="OXS82" s="539"/>
      <c r="OXT82" s="539"/>
      <c r="OXU82" s="539"/>
      <c r="OXV82" s="539"/>
      <c r="OXW82" s="539"/>
      <c r="OXX82" s="539"/>
      <c r="OXY82" s="539"/>
      <c r="OXZ82" s="539"/>
      <c r="OYA82" s="539"/>
      <c r="OYB82" s="539"/>
      <c r="OYC82" s="539"/>
      <c r="OYD82" s="539"/>
      <c r="OYE82" s="539"/>
      <c r="OYF82" s="539"/>
      <c r="OYG82" s="539"/>
      <c r="OYH82" s="539"/>
      <c r="OYI82" s="539"/>
      <c r="OYJ82" s="539"/>
      <c r="OYK82" s="539"/>
      <c r="OYL82" s="539"/>
      <c r="OYM82" s="539"/>
      <c r="OYN82" s="539"/>
      <c r="OYO82" s="539"/>
      <c r="OYP82" s="539"/>
      <c r="OYQ82" s="539"/>
      <c r="OYR82" s="539"/>
      <c r="OYS82" s="539"/>
      <c r="OYT82" s="539"/>
      <c r="OYU82" s="539"/>
      <c r="OYV82" s="539"/>
      <c r="OYW82" s="539"/>
      <c r="OYX82" s="539"/>
      <c r="OYY82" s="539"/>
      <c r="OYZ82" s="539"/>
      <c r="OZA82" s="539"/>
      <c r="OZB82" s="539"/>
      <c r="OZC82" s="539"/>
      <c r="OZD82" s="539"/>
      <c r="OZE82" s="539"/>
      <c r="OZF82" s="539"/>
      <c r="OZG82" s="539"/>
      <c r="OZH82" s="539"/>
      <c r="OZI82" s="539"/>
      <c r="OZJ82" s="539"/>
      <c r="OZK82" s="539"/>
      <c r="OZL82" s="539"/>
      <c r="OZM82" s="539"/>
      <c r="OZN82" s="539"/>
      <c r="OZO82" s="539"/>
      <c r="OZP82" s="539"/>
      <c r="OZQ82" s="539"/>
      <c r="OZR82" s="539"/>
      <c r="OZS82" s="539"/>
      <c r="OZT82" s="539"/>
      <c r="OZU82" s="539"/>
      <c r="OZV82" s="539"/>
      <c r="OZW82" s="539"/>
      <c r="OZX82" s="539"/>
      <c r="OZY82" s="539"/>
      <c r="OZZ82" s="539"/>
      <c r="PAA82" s="539"/>
      <c r="PAB82" s="539"/>
      <c r="PAC82" s="539"/>
      <c r="PAD82" s="539"/>
      <c r="PAE82" s="539"/>
      <c r="PAF82" s="539"/>
      <c r="PAG82" s="539"/>
      <c r="PAH82" s="539"/>
      <c r="PAI82" s="539"/>
      <c r="PAJ82" s="539"/>
      <c r="PAK82" s="539"/>
      <c r="PAL82" s="539"/>
      <c r="PAM82" s="539"/>
      <c r="PAN82" s="539"/>
      <c r="PAO82" s="539"/>
      <c r="PAP82" s="539"/>
      <c r="PAQ82" s="539"/>
      <c r="PAR82" s="539"/>
      <c r="PAS82" s="539"/>
      <c r="PAT82" s="539"/>
      <c r="PAU82" s="539"/>
      <c r="PAV82" s="539"/>
      <c r="PAW82" s="539"/>
      <c r="PAX82" s="539"/>
      <c r="PAY82" s="539"/>
      <c r="PAZ82" s="539"/>
      <c r="PBA82" s="539"/>
      <c r="PBB82" s="539"/>
      <c r="PBC82" s="539"/>
      <c r="PBD82" s="539"/>
      <c r="PBE82" s="539"/>
      <c r="PBF82" s="539"/>
      <c r="PBG82" s="539"/>
      <c r="PBH82" s="539"/>
      <c r="PBI82" s="539"/>
      <c r="PBJ82" s="539"/>
      <c r="PBK82" s="539"/>
      <c r="PBL82" s="539"/>
      <c r="PBM82" s="539"/>
      <c r="PBN82" s="539"/>
      <c r="PBO82" s="539"/>
      <c r="PBP82" s="539"/>
      <c r="PBQ82" s="539"/>
      <c r="PBR82" s="539"/>
      <c r="PBS82" s="539"/>
      <c r="PBT82" s="539"/>
      <c r="PBU82" s="539"/>
      <c r="PBV82" s="539"/>
      <c r="PBW82" s="539"/>
      <c r="PBX82" s="539"/>
      <c r="PBY82" s="539"/>
      <c r="PBZ82" s="539"/>
      <c r="PCA82" s="539"/>
      <c r="PCB82" s="539"/>
      <c r="PCC82" s="539"/>
      <c r="PCD82" s="539"/>
      <c r="PCE82" s="539"/>
      <c r="PCF82" s="539"/>
      <c r="PCG82" s="539"/>
      <c r="PCH82" s="539"/>
      <c r="PCI82" s="539"/>
      <c r="PCJ82" s="539"/>
      <c r="PCK82" s="539"/>
      <c r="PCL82" s="539"/>
      <c r="PCM82" s="539"/>
      <c r="PCN82" s="539"/>
      <c r="PCO82" s="539"/>
      <c r="PCP82" s="539"/>
      <c r="PCQ82" s="539"/>
      <c r="PCR82" s="539"/>
      <c r="PCS82" s="539"/>
      <c r="PCT82" s="539"/>
      <c r="PCU82" s="539"/>
      <c r="PCV82" s="539"/>
      <c r="PCW82" s="539"/>
      <c r="PCX82" s="539"/>
      <c r="PCY82" s="539"/>
      <c r="PCZ82" s="539"/>
      <c r="PDA82" s="539"/>
      <c r="PDB82" s="539"/>
      <c r="PDC82" s="539"/>
      <c r="PDD82" s="539"/>
      <c r="PDE82" s="539"/>
      <c r="PDF82" s="539"/>
      <c r="PDG82" s="539"/>
      <c r="PDH82" s="539"/>
      <c r="PDI82" s="539"/>
      <c r="PDJ82" s="539"/>
      <c r="PDK82" s="539"/>
      <c r="PDL82" s="539"/>
      <c r="PDM82" s="539"/>
      <c r="PDN82" s="539"/>
      <c r="PDO82" s="539"/>
      <c r="PDP82" s="539"/>
      <c r="PDQ82" s="539"/>
      <c r="PDR82" s="539"/>
      <c r="PDS82" s="539"/>
      <c r="PDT82" s="539"/>
      <c r="PDU82" s="539"/>
      <c r="PDV82" s="539"/>
      <c r="PDW82" s="539"/>
      <c r="PDX82" s="539"/>
      <c r="PDY82" s="539"/>
      <c r="PDZ82" s="539"/>
      <c r="PEA82" s="539"/>
      <c r="PEB82" s="539"/>
      <c r="PEC82" s="539"/>
      <c r="PED82" s="539"/>
      <c r="PEE82" s="539"/>
      <c r="PEF82" s="539"/>
      <c r="PEG82" s="539"/>
      <c r="PEH82" s="539"/>
      <c r="PEI82" s="539"/>
      <c r="PEJ82" s="539"/>
      <c r="PEK82" s="539"/>
      <c r="PEL82" s="539"/>
      <c r="PEM82" s="539"/>
      <c r="PEN82" s="539"/>
      <c r="PEO82" s="539"/>
      <c r="PEP82" s="539"/>
      <c r="PEQ82" s="539"/>
      <c r="PER82" s="539"/>
      <c r="PES82" s="539"/>
      <c r="PET82" s="539"/>
      <c r="PEU82" s="539"/>
      <c r="PEV82" s="539"/>
      <c r="PEW82" s="539"/>
      <c r="PEX82" s="539"/>
      <c r="PEY82" s="539"/>
      <c r="PEZ82" s="539"/>
      <c r="PFA82" s="539"/>
      <c r="PFB82" s="539"/>
      <c r="PFC82" s="539"/>
      <c r="PFD82" s="539"/>
      <c r="PFE82" s="539"/>
      <c r="PFF82" s="539"/>
      <c r="PFG82" s="539"/>
      <c r="PFH82" s="539"/>
      <c r="PFI82" s="539"/>
      <c r="PFJ82" s="539"/>
      <c r="PFK82" s="539"/>
      <c r="PFL82" s="539"/>
      <c r="PFM82" s="539"/>
      <c r="PFN82" s="539"/>
      <c r="PFO82" s="539"/>
      <c r="PFP82" s="539"/>
      <c r="PFQ82" s="539"/>
      <c r="PFR82" s="539"/>
      <c r="PFS82" s="539"/>
      <c r="PFT82" s="539"/>
      <c r="PFU82" s="539"/>
      <c r="PFV82" s="539"/>
      <c r="PFW82" s="539"/>
      <c r="PFX82" s="539"/>
      <c r="PFY82" s="539"/>
      <c r="PFZ82" s="539"/>
      <c r="PGA82" s="539"/>
      <c r="PGB82" s="539"/>
      <c r="PGC82" s="539"/>
      <c r="PGD82" s="539"/>
      <c r="PGE82" s="539"/>
      <c r="PGF82" s="539"/>
      <c r="PGG82" s="539"/>
      <c r="PGH82" s="539"/>
      <c r="PGI82" s="539"/>
      <c r="PGJ82" s="539"/>
      <c r="PGK82" s="539"/>
      <c r="PGL82" s="539"/>
      <c r="PGM82" s="539"/>
      <c r="PGN82" s="539"/>
      <c r="PGO82" s="539"/>
      <c r="PGP82" s="539"/>
      <c r="PGQ82" s="539"/>
      <c r="PGR82" s="539"/>
      <c r="PGS82" s="539"/>
      <c r="PGT82" s="539"/>
      <c r="PGU82" s="539"/>
      <c r="PGV82" s="539"/>
      <c r="PGW82" s="539"/>
      <c r="PGX82" s="539"/>
      <c r="PGY82" s="539"/>
      <c r="PGZ82" s="539"/>
      <c r="PHA82" s="539"/>
      <c r="PHB82" s="539"/>
      <c r="PHC82" s="539"/>
      <c r="PHD82" s="539"/>
      <c r="PHE82" s="539"/>
      <c r="PHF82" s="539"/>
      <c r="PHG82" s="539"/>
      <c r="PHH82" s="539"/>
      <c r="PHI82" s="539"/>
      <c r="PHJ82" s="539"/>
      <c r="PHK82" s="539"/>
      <c r="PHL82" s="539"/>
      <c r="PHM82" s="539"/>
      <c r="PHN82" s="539"/>
      <c r="PHO82" s="539"/>
      <c r="PHP82" s="539"/>
      <c r="PHQ82" s="539"/>
      <c r="PHR82" s="539"/>
      <c r="PHS82" s="539"/>
      <c r="PHT82" s="539"/>
      <c r="PHU82" s="539"/>
      <c r="PHV82" s="539"/>
      <c r="PHW82" s="539"/>
      <c r="PHX82" s="539"/>
      <c r="PHY82" s="539"/>
      <c r="PHZ82" s="539"/>
      <c r="PIA82" s="539"/>
      <c r="PIB82" s="539"/>
      <c r="PIC82" s="539"/>
      <c r="PID82" s="539"/>
      <c r="PIE82" s="539"/>
      <c r="PIF82" s="539"/>
      <c r="PIG82" s="539"/>
      <c r="PIH82" s="539"/>
      <c r="PII82" s="539"/>
      <c r="PIJ82" s="539"/>
      <c r="PIK82" s="539"/>
      <c r="PIL82" s="539"/>
      <c r="PIM82" s="539"/>
      <c r="PIN82" s="539"/>
      <c r="PIO82" s="539"/>
      <c r="PIP82" s="539"/>
      <c r="PIQ82" s="539"/>
      <c r="PIR82" s="539"/>
      <c r="PIS82" s="539"/>
      <c r="PIT82" s="539"/>
      <c r="PIU82" s="539"/>
      <c r="PIV82" s="539"/>
      <c r="PIW82" s="539"/>
      <c r="PIX82" s="539"/>
      <c r="PIY82" s="539"/>
      <c r="PIZ82" s="539"/>
      <c r="PJA82" s="539"/>
      <c r="PJB82" s="539"/>
      <c r="PJC82" s="539"/>
      <c r="PJD82" s="539"/>
      <c r="PJE82" s="539"/>
      <c r="PJF82" s="539"/>
      <c r="PJG82" s="539"/>
      <c r="PJH82" s="539"/>
      <c r="PJI82" s="539"/>
      <c r="PJJ82" s="539"/>
      <c r="PJK82" s="539"/>
      <c r="PJL82" s="539"/>
      <c r="PJM82" s="539"/>
      <c r="PJN82" s="539"/>
      <c r="PJO82" s="539"/>
      <c r="PJP82" s="539"/>
      <c r="PJQ82" s="539"/>
      <c r="PJR82" s="539"/>
      <c r="PJS82" s="539"/>
      <c r="PJT82" s="539"/>
      <c r="PJU82" s="539"/>
      <c r="PJV82" s="539"/>
      <c r="PJW82" s="539"/>
      <c r="PJX82" s="539"/>
      <c r="PJY82" s="539"/>
      <c r="PJZ82" s="539"/>
      <c r="PKA82" s="539"/>
      <c r="PKB82" s="539"/>
      <c r="PKC82" s="539"/>
      <c r="PKD82" s="539"/>
      <c r="PKE82" s="539"/>
      <c r="PKF82" s="539"/>
      <c r="PKG82" s="539"/>
      <c r="PKH82" s="539"/>
      <c r="PKI82" s="539"/>
      <c r="PKJ82" s="539"/>
      <c r="PKK82" s="539"/>
      <c r="PKL82" s="539"/>
      <c r="PKM82" s="539"/>
      <c r="PKN82" s="539"/>
      <c r="PKO82" s="539"/>
      <c r="PKP82" s="539"/>
      <c r="PKQ82" s="539"/>
      <c r="PKR82" s="539"/>
      <c r="PKS82" s="539"/>
      <c r="PKT82" s="539"/>
      <c r="PKU82" s="539"/>
      <c r="PKV82" s="539"/>
      <c r="PKW82" s="539"/>
      <c r="PKX82" s="539"/>
      <c r="PKY82" s="539"/>
      <c r="PKZ82" s="539"/>
      <c r="PLA82" s="539"/>
      <c r="PLB82" s="539"/>
      <c r="PLC82" s="539"/>
      <c r="PLD82" s="539"/>
      <c r="PLE82" s="539"/>
      <c r="PLF82" s="539"/>
      <c r="PLG82" s="539"/>
      <c r="PLH82" s="539"/>
      <c r="PLI82" s="539"/>
      <c r="PLJ82" s="539"/>
      <c r="PLK82" s="539"/>
      <c r="PLL82" s="539"/>
      <c r="PLM82" s="539"/>
      <c r="PLN82" s="539"/>
      <c r="PLO82" s="539"/>
      <c r="PLP82" s="539"/>
      <c r="PLQ82" s="539"/>
      <c r="PLR82" s="539"/>
      <c r="PLS82" s="539"/>
      <c r="PLT82" s="539"/>
      <c r="PLU82" s="539"/>
      <c r="PLV82" s="539"/>
      <c r="PLW82" s="539"/>
      <c r="PLX82" s="539"/>
      <c r="PLY82" s="539"/>
      <c r="PLZ82" s="539"/>
      <c r="PMA82" s="539"/>
      <c r="PMB82" s="539"/>
      <c r="PMC82" s="539"/>
      <c r="PMD82" s="539"/>
      <c r="PME82" s="539"/>
      <c r="PMF82" s="539"/>
      <c r="PMG82" s="539"/>
      <c r="PMH82" s="539"/>
      <c r="PMI82" s="539"/>
      <c r="PMJ82" s="539"/>
      <c r="PMK82" s="539"/>
      <c r="PML82" s="539"/>
      <c r="PMM82" s="539"/>
      <c r="PMN82" s="539"/>
      <c r="PMO82" s="539"/>
      <c r="PMP82" s="539"/>
      <c r="PMQ82" s="539"/>
      <c r="PMR82" s="539"/>
      <c r="PMS82" s="539"/>
      <c r="PMT82" s="539"/>
      <c r="PMU82" s="539"/>
      <c r="PMV82" s="539"/>
      <c r="PMW82" s="539"/>
      <c r="PMX82" s="539"/>
      <c r="PMY82" s="539"/>
      <c r="PMZ82" s="539"/>
      <c r="PNA82" s="539"/>
      <c r="PNB82" s="539"/>
      <c r="PNC82" s="539"/>
      <c r="PND82" s="539"/>
      <c r="PNE82" s="539"/>
      <c r="PNF82" s="539"/>
      <c r="PNG82" s="539"/>
      <c r="PNH82" s="539"/>
      <c r="PNI82" s="539"/>
      <c r="PNJ82" s="539"/>
      <c r="PNK82" s="539"/>
      <c r="PNL82" s="539"/>
      <c r="PNM82" s="539"/>
      <c r="PNN82" s="539"/>
      <c r="PNO82" s="539"/>
      <c r="PNP82" s="539"/>
      <c r="PNQ82" s="539"/>
      <c r="PNR82" s="539"/>
      <c r="PNS82" s="539"/>
      <c r="PNT82" s="539"/>
      <c r="PNU82" s="539"/>
      <c r="PNV82" s="539"/>
      <c r="PNW82" s="539"/>
      <c r="PNX82" s="539"/>
      <c r="PNY82" s="539"/>
      <c r="PNZ82" s="539"/>
      <c r="POA82" s="539"/>
      <c r="POB82" s="539"/>
      <c r="POC82" s="539"/>
      <c r="POD82" s="539"/>
      <c r="POE82" s="539"/>
      <c r="POF82" s="539"/>
      <c r="POG82" s="539"/>
      <c r="POH82" s="539"/>
      <c r="POI82" s="539"/>
      <c r="POJ82" s="539"/>
      <c r="POK82" s="539"/>
      <c r="POL82" s="539"/>
      <c r="POM82" s="539"/>
      <c r="PON82" s="539"/>
      <c r="POO82" s="539"/>
      <c r="POP82" s="539"/>
      <c r="POQ82" s="539"/>
      <c r="POR82" s="539"/>
      <c r="POS82" s="539"/>
      <c r="POT82" s="539"/>
      <c r="POU82" s="539"/>
      <c r="POV82" s="539"/>
      <c r="POW82" s="539"/>
      <c r="POX82" s="539"/>
      <c r="POY82" s="539"/>
      <c r="POZ82" s="539"/>
      <c r="PPA82" s="539"/>
      <c r="PPB82" s="539"/>
      <c r="PPC82" s="539"/>
      <c r="PPD82" s="539"/>
      <c r="PPE82" s="539"/>
      <c r="PPF82" s="539"/>
      <c r="PPG82" s="539"/>
      <c r="PPH82" s="539"/>
      <c r="PPI82" s="539"/>
      <c r="PPJ82" s="539"/>
      <c r="PPK82" s="539"/>
      <c r="PPL82" s="539"/>
      <c r="PPM82" s="539"/>
      <c r="PPN82" s="539"/>
      <c r="PPO82" s="539"/>
      <c r="PPP82" s="539"/>
      <c r="PPQ82" s="539"/>
      <c r="PPR82" s="539"/>
      <c r="PPS82" s="539"/>
      <c r="PPT82" s="539"/>
      <c r="PPU82" s="539"/>
      <c r="PPV82" s="539"/>
      <c r="PPW82" s="539"/>
      <c r="PPX82" s="539"/>
      <c r="PPY82" s="539"/>
      <c r="PPZ82" s="539"/>
      <c r="PQA82" s="539"/>
      <c r="PQB82" s="539"/>
      <c r="PQC82" s="539"/>
      <c r="PQD82" s="539"/>
      <c r="PQE82" s="539"/>
      <c r="PQF82" s="539"/>
      <c r="PQG82" s="539"/>
      <c r="PQH82" s="539"/>
      <c r="PQI82" s="539"/>
      <c r="PQJ82" s="539"/>
      <c r="PQK82" s="539"/>
      <c r="PQL82" s="539"/>
      <c r="PQM82" s="539"/>
      <c r="PQN82" s="539"/>
      <c r="PQO82" s="539"/>
      <c r="PQP82" s="539"/>
      <c r="PQQ82" s="539"/>
      <c r="PQR82" s="539"/>
      <c r="PQS82" s="539"/>
      <c r="PQT82" s="539"/>
      <c r="PQU82" s="539"/>
      <c r="PQV82" s="539"/>
      <c r="PQW82" s="539"/>
      <c r="PQX82" s="539"/>
      <c r="PQY82" s="539"/>
      <c r="PQZ82" s="539"/>
      <c r="PRA82" s="539"/>
      <c r="PRB82" s="539"/>
      <c r="PRC82" s="539"/>
      <c r="PRD82" s="539"/>
      <c r="PRE82" s="539"/>
      <c r="PRF82" s="539"/>
      <c r="PRG82" s="539"/>
      <c r="PRH82" s="539"/>
      <c r="PRI82" s="539"/>
      <c r="PRJ82" s="539"/>
      <c r="PRK82" s="539"/>
      <c r="PRL82" s="539"/>
      <c r="PRM82" s="539"/>
      <c r="PRN82" s="539"/>
      <c r="PRO82" s="539"/>
      <c r="PRP82" s="539"/>
      <c r="PRQ82" s="539"/>
      <c r="PRR82" s="539"/>
      <c r="PRS82" s="539"/>
      <c r="PRT82" s="539"/>
      <c r="PRU82" s="539"/>
      <c r="PRV82" s="539"/>
      <c r="PRW82" s="539"/>
      <c r="PRX82" s="539"/>
      <c r="PRY82" s="539"/>
      <c r="PRZ82" s="539"/>
      <c r="PSA82" s="539"/>
      <c r="PSB82" s="539"/>
      <c r="PSC82" s="539"/>
      <c r="PSD82" s="539"/>
      <c r="PSE82" s="539"/>
      <c r="PSF82" s="539"/>
      <c r="PSG82" s="539"/>
      <c r="PSH82" s="539"/>
      <c r="PSI82" s="539"/>
      <c r="PSJ82" s="539"/>
      <c r="PSK82" s="539"/>
      <c r="PSL82" s="539"/>
      <c r="PSM82" s="539"/>
      <c r="PSN82" s="539"/>
      <c r="PSO82" s="539"/>
      <c r="PSP82" s="539"/>
      <c r="PSQ82" s="539"/>
      <c r="PSR82" s="539"/>
      <c r="PSS82" s="539"/>
      <c r="PST82" s="539"/>
      <c r="PSU82" s="539"/>
      <c r="PSV82" s="539"/>
      <c r="PSW82" s="539"/>
      <c r="PSX82" s="539"/>
      <c r="PSY82" s="539"/>
      <c r="PSZ82" s="539"/>
      <c r="PTA82" s="539"/>
      <c r="PTB82" s="539"/>
      <c r="PTC82" s="539"/>
      <c r="PTD82" s="539"/>
      <c r="PTE82" s="539"/>
      <c r="PTF82" s="539"/>
      <c r="PTG82" s="539"/>
      <c r="PTH82" s="539"/>
      <c r="PTI82" s="539"/>
      <c r="PTJ82" s="539"/>
      <c r="PTK82" s="539"/>
      <c r="PTL82" s="539"/>
      <c r="PTM82" s="539"/>
      <c r="PTN82" s="539"/>
      <c r="PTO82" s="539"/>
      <c r="PTP82" s="539"/>
      <c r="PTQ82" s="539"/>
      <c r="PTR82" s="539"/>
      <c r="PTS82" s="539"/>
      <c r="PTT82" s="539"/>
      <c r="PTU82" s="539"/>
      <c r="PTV82" s="539"/>
      <c r="PTW82" s="539"/>
      <c r="PTX82" s="539"/>
      <c r="PTY82" s="539"/>
      <c r="PTZ82" s="539"/>
      <c r="PUA82" s="539"/>
      <c r="PUB82" s="539"/>
      <c r="PUC82" s="539"/>
      <c r="PUD82" s="539"/>
      <c r="PUE82" s="539"/>
      <c r="PUF82" s="539"/>
      <c r="PUG82" s="539"/>
      <c r="PUH82" s="539"/>
      <c r="PUI82" s="539"/>
      <c r="PUJ82" s="539"/>
      <c r="PUK82" s="539"/>
      <c r="PUL82" s="539"/>
      <c r="PUM82" s="539"/>
      <c r="PUN82" s="539"/>
      <c r="PUO82" s="539"/>
      <c r="PUP82" s="539"/>
      <c r="PUQ82" s="539"/>
      <c r="PUR82" s="539"/>
      <c r="PUS82" s="539"/>
      <c r="PUT82" s="539"/>
      <c r="PUU82" s="539"/>
      <c r="PUV82" s="539"/>
      <c r="PUW82" s="539"/>
      <c r="PUX82" s="539"/>
      <c r="PUY82" s="539"/>
      <c r="PUZ82" s="539"/>
      <c r="PVA82" s="539"/>
      <c r="PVB82" s="539"/>
      <c r="PVC82" s="539"/>
      <c r="PVD82" s="539"/>
      <c r="PVE82" s="539"/>
      <c r="PVF82" s="539"/>
      <c r="PVG82" s="539"/>
      <c r="PVH82" s="539"/>
      <c r="PVI82" s="539"/>
      <c r="PVJ82" s="539"/>
      <c r="PVK82" s="539"/>
      <c r="PVL82" s="539"/>
      <c r="PVM82" s="539"/>
      <c r="PVN82" s="539"/>
      <c r="PVO82" s="539"/>
      <c r="PVP82" s="539"/>
      <c r="PVQ82" s="539"/>
      <c r="PVR82" s="539"/>
      <c r="PVS82" s="539"/>
      <c r="PVT82" s="539"/>
      <c r="PVU82" s="539"/>
      <c r="PVV82" s="539"/>
      <c r="PVW82" s="539"/>
      <c r="PVX82" s="539"/>
      <c r="PVY82" s="539"/>
      <c r="PVZ82" s="539"/>
      <c r="PWA82" s="539"/>
      <c r="PWB82" s="539"/>
      <c r="PWC82" s="539"/>
      <c r="PWD82" s="539"/>
      <c r="PWE82" s="539"/>
      <c r="PWF82" s="539"/>
      <c r="PWG82" s="539"/>
      <c r="PWH82" s="539"/>
      <c r="PWI82" s="539"/>
      <c r="PWJ82" s="539"/>
      <c r="PWK82" s="539"/>
      <c r="PWL82" s="539"/>
      <c r="PWM82" s="539"/>
      <c r="PWN82" s="539"/>
      <c r="PWO82" s="539"/>
      <c r="PWP82" s="539"/>
      <c r="PWQ82" s="539"/>
      <c r="PWR82" s="539"/>
      <c r="PWS82" s="539"/>
      <c r="PWT82" s="539"/>
      <c r="PWU82" s="539"/>
      <c r="PWV82" s="539"/>
      <c r="PWW82" s="539"/>
      <c r="PWX82" s="539"/>
      <c r="PWY82" s="539"/>
      <c r="PWZ82" s="539"/>
      <c r="PXA82" s="539"/>
      <c r="PXB82" s="539"/>
      <c r="PXC82" s="539"/>
      <c r="PXD82" s="539"/>
      <c r="PXE82" s="539"/>
      <c r="PXF82" s="539"/>
      <c r="PXG82" s="539"/>
      <c r="PXH82" s="539"/>
      <c r="PXI82" s="539"/>
      <c r="PXJ82" s="539"/>
      <c r="PXK82" s="539"/>
      <c r="PXL82" s="539"/>
      <c r="PXM82" s="539"/>
      <c r="PXN82" s="539"/>
      <c r="PXO82" s="539"/>
      <c r="PXP82" s="539"/>
      <c r="PXQ82" s="539"/>
      <c r="PXR82" s="539"/>
      <c r="PXS82" s="539"/>
      <c r="PXT82" s="539"/>
      <c r="PXU82" s="539"/>
      <c r="PXV82" s="539"/>
      <c r="PXW82" s="539"/>
      <c r="PXX82" s="539"/>
      <c r="PXY82" s="539"/>
      <c r="PXZ82" s="539"/>
      <c r="PYA82" s="539"/>
      <c r="PYB82" s="539"/>
      <c r="PYC82" s="539"/>
      <c r="PYD82" s="539"/>
      <c r="PYE82" s="539"/>
      <c r="PYF82" s="539"/>
      <c r="PYG82" s="539"/>
      <c r="PYH82" s="539"/>
      <c r="PYI82" s="539"/>
      <c r="PYJ82" s="539"/>
      <c r="PYK82" s="539"/>
      <c r="PYL82" s="539"/>
      <c r="PYM82" s="539"/>
      <c r="PYN82" s="539"/>
      <c r="PYO82" s="539"/>
      <c r="PYP82" s="539"/>
      <c r="PYQ82" s="539"/>
      <c r="PYR82" s="539"/>
      <c r="PYS82" s="539"/>
      <c r="PYT82" s="539"/>
      <c r="PYU82" s="539"/>
      <c r="PYV82" s="539"/>
      <c r="PYW82" s="539"/>
      <c r="PYX82" s="539"/>
      <c r="PYY82" s="539"/>
      <c r="PYZ82" s="539"/>
      <c r="PZA82" s="539"/>
      <c r="PZB82" s="539"/>
      <c r="PZC82" s="539"/>
      <c r="PZD82" s="539"/>
      <c r="PZE82" s="539"/>
      <c r="PZF82" s="539"/>
      <c r="PZG82" s="539"/>
      <c r="PZH82" s="539"/>
      <c r="PZI82" s="539"/>
      <c r="PZJ82" s="539"/>
      <c r="PZK82" s="539"/>
      <c r="PZL82" s="539"/>
      <c r="PZM82" s="539"/>
      <c r="PZN82" s="539"/>
      <c r="PZO82" s="539"/>
      <c r="PZP82" s="539"/>
      <c r="PZQ82" s="539"/>
      <c r="PZR82" s="539"/>
      <c r="PZS82" s="539"/>
      <c r="PZT82" s="539"/>
      <c r="PZU82" s="539"/>
      <c r="PZV82" s="539"/>
      <c r="PZW82" s="539"/>
      <c r="PZX82" s="539"/>
      <c r="PZY82" s="539"/>
      <c r="PZZ82" s="539"/>
      <c r="QAA82" s="539"/>
      <c r="QAB82" s="539"/>
      <c r="QAC82" s="539"/>
      <c r="QAD82" s="539"/>
      <c r="QAE82" s="539"/>
      <c r="QAF82" s="539"/>
      <c r="QAG82" s="539"/>
      <c r="QAH82" s="539"/>
      <c r="QAI82" s="539"/>
      <c r="QAJ82" s="539"/>
      <c r="QAK82" s="539"/>
      <c r="QAL82" s="539"/>
      <c r="QAM82" s="539"/>
      <c r="QAN82" s="539"/>
      <c r="QAO82" s="539"/>
      <c r="QAP82" s="539"/>
      <c r="QAQ82" s="539"/>
      <c r="QAR82" s="539"/>
      <c r="QAS82" s="539"/>
      <c r="QAT82" s="539"/>
      <c r="QAU82" s="539"/>
      <c r="QAV82" s="539"/>
      <c r="QAW82" s="539"/>
      <c r="QAX82" s="539"/>
      <c r="QAY82" s="539"/>
      <c r="QAZ82" s="539"/>
      <c r="QBA82" s="539"/>
      <c r="QBB82" s="539"/>
      <c r="QBC82" s="539"/>
      <c r="QBD82" s="539"/>
      <c r="QBE82" s="539"/>
      <c r="QBF82" s="539"/>
      <c r="QBG82" s="539"/>
      <c r="QBH82" s="539"/>
      <c r="QBI82" s="539"/>
      <c r="QBJ82" s="539"/>
      <c r="QBK82" s="539"/>
      <c r="QBL82" s="539"/>
      <c r="QBM82" s="539"/>
      <c r="QBN82" s="539"/>
      <c r="QBO82" s="539"/>
      <c r="QBP82" s="539"/>
      <c r="QBQ82" s="539"/>
      <c r="QBR82" s="539"/>
      <c r="QBS82" s="539"/>
      <c r="QBT82" s="539"/>
      <c r="QBU82" s="539"/>
      <c r="QBV82" s="539"/>
      <c r="QBW82" s="539"/>
      <c r="QBX82" s="539"/>
      <c r="QBY82" s="539"/>
      <c r="QBZ82" s="539"/>
      <c r="QCA82" s="539"/>
      <c r="QCB82" s="539"/>
      <c r="QCC82" s="539"/>
      <c r="QCD82" s="539"/>
      <c r="QCE82" s="539"/>
      <c r="QCF82" s="539"/>
      <c r="QCG82" s="539"/>
      <c r="QCH82" s="539"/>
      <c r="QCI82" s="539"/>
      <c r="QCJ82" s="539"/>
      <c r="QCK82" s="539"/>
      <c r="QCL82" s="539"/>
      <c r="QCM82" s="539"/>
      <c r="QCN82" s="539"/>
      <c r="QCO82" s="539"/>
      <c r="QCP82" s="539"/>
      <c r="QCQ82" s="539"/>
      <c r="QCR82" s="539"/>
      <c r="QCS82" s="539"/>
      <c r="QCT82" s="539"/>
      <c r="QCU82" s="539"/>
      <c r="QCV82" s="539"/>
      <c r="QCW82" s="539"/>
      <c r="QCX82" s="539"/>
      <c r="QCY82" s="539"/>
      <c r="QCZ82" s="539"/>
      <c r="QDA82" s="539"/>
      <c r="QDB82" s="539"/>
      <c r="QDC82" s="539"/>
      <c r="QDD82" s="539"/>
      <c r="QDE82" s="539"/>
      <c r="QDF82" s="539"/>
      <c r="QDG82" s="539"/>
      <c r="QDH82" s="539"/>
      <c r="QDI82" s="539"/>
      <c r="QDJ82" s="539"/>
      <c r="QDK82" s="539"/>
      <c r="QDL82" s="539"/>
      <c r="QDM82" s="539"/>
      <c r="QDN82" s="539"/>
      <c r="QDO82" s="539"/>
      <c r="QDP82" s="539"/>
      <c r="QDQ82" s="539"/>
      <c r="QDR82" s="539"/>
      <c r="QDS82" s="539"/>
      <c r="QDT82" s="539"/>
      <c r="QDU82" s="539"/>
      <c r="QDV82" s="539"/>
      <c r="QDW82" s="539"/>
      <c r="QDX82" s="539"/>
      <c r="QDY82" s="539"/>
      <c r="QDZ82" s="539"/>
      <c r="QEA82" s="539"/>
      <c r="QEB82" s="539"/>
      <c r="QEC82" s="539"/>
      <c r="QED82" s="539"/>
      <c r="QEE82" s="539"/>
      <c r="QEF82" s="539"/>
      <c r="QEG82" s="539"/>
      <c r="QEH82" s="539"/>
      <c r="QEI82" s="539"/>
      <c r="QEJ82" s="539"/>
      <c r="QEK82" s="539"/>
      <c r="QEL82" s="539"/>
      <c r="QEM82" s="539"/>
      <c r="QEN82" s="539"/>
      <c r="QEO82" s="539"/>
      <c r="QEP82" s="539"/>
      <c r="QEQ82" s="539"/>
      <c r="QER82" s="539"/>
      <c r="QES82" s="539"/>
      <c r="QET82" s="539"/>
      <c r="QEU82" s="539"/>
      <c r="QEV82" s="539"/>
      <c r="QEW82" s="539"/>
      <c r="QEX82" s="539"/>
      <c r="QEY82" s="539"/>
      <c r="QEZ82" s="539"/>
      <c r="QFA82" s="539"/>
      <c r="QFB82" s="539"/>
      <c r="QFC82" s="539"/>
      <c r="QFD82" s="539"/>
      <c r="QFE82" s="539"/>
      <c r="QFF82" s="539"/>
      <c r="QFG82" s="539"/>
      <c r="QFH82" s="539"/>
      <c r="QFI82" s="539"/>
      <c r="QFJ82" s="539"/>
      <c r="QFK82" s="539"/>
      <c r="QFL82" s="539"/>
      <c r="QFM82" s="539"/>
      <c r="QFN82" s="539"/>
      <c r="QFO82" s="539"/>
      <c r="QFP82" s="539"/>
      <c r="QFQ82" s="539"/>
      <c r="QFR82" s="539"/>
      <c r="QFS82" s="539"/>
      <c r="QFT82" s="539"/>
      <c r="QFU82" s="539"/>
      <c r="QFV82" s="539"/>
      <c r="QFW82" s="539"/>
      <c r="QFX82" s="539"/>
      <c r="QFY82" s="539"/>
      <c r="QFZ82" s="539"/>
      <c r="QGA82" s="539"/>
      <c r="QGB82" s="539"/>
      <c r="QGC82" s="539"/>
      <c r="QGD82" s="539"/>
      <c r="QGE82" s="539"/>
      <c r="QGF82" s="539"/>
      <c r="QGG82" s="539"/>
      <c r="QGH82" s="539"/>
      <c r="QGI82" s="539"/>
      <c r="QGJ82" s="539"/>
      <c r="QGK82" s="539"/>
      <c r="QGL82" s="539"/>
      <c r="QGM82" s="539"/>
      <c r="QGN82" s="539"/>
      <c r="QGO82" s="539"/>
      <c r="QGP82" s="539"/>
      <c r="QGQ82" s="539"/>
      <c r="QGR82" s="539"/>
      <c r="QGS82" s="539"/>
      <c r="QGT82" s="539"/>
      <c r="QGU82" s="539"/>
      <c r="QGV82" s="539"/>
      <c r="QGW82" s="539"/>
      <c r="QGX82" s="539"/>
      <c r="QGY82" s="539"/>
      <c r="QGZ82" s="539"/>
      <c r="QHA82" s="539"/>
      <c r="QHB82" s="539"/>
      <c r="QHC82" s="539"/>
      <c r="QHD82" s="539"/>
      <c r="QHE82" s="539"/>
      <c r="QHF82" s="539"/>
      <c r="QHG82" s="539"/>
      <c r="QHH82" s="539"/>
      <c r="QHI82" s="539"/>
      <c r="QHJ82" s="539"/>
      <c r="QHK82" s="539"/>
      <c r="QHL82" s="539"/>
      <c r="QHM82" s="539"/>
      <c r="QHN82" s="539"/>
      <c r="QHO82" s="539"/>
      <c r="QHP82" s="539"/>
      <c r="QHQ82" s="539"/>
      <c r="QHR82" s="539"/>
      <c r="QHS82" s="539"/>
      <c r="QHT82" s="539"/>
      <c r="QHU82" s="539"/>
      <c r="QHV82" s="539"/>
      <c r="QHW82" s="539"/>
      <c r="QHX82" s="539"/>
      <c r="QHY82" s="539"/>
      <c r="QHZ82" s="539"/>
      <c r="QIA82" s="539"/>
      <c r="QIB82" s="539"/>
      <c r="QIC82" s="539"/>
      <c r="QID82" s="539"/>
      <c r="QIE82" s="539"/>
      <c r="QIF82" s="539"/>
      <c r="QIG82" s="539"/>
      <c r="QIH82" s="539"/>
      <c r="QII82" s="539"/>
      <c r="QIJ82" s="539"/>
      <c r="QIK82" s="539"/>
      <c r="QIL82" s="539"/>
      <c r="QIM82" s="539"/>
      <c r="QIN82" s="539"/>
      <c r="QIO82" s="539"/>
      <c r="QIP82" s="539"/>
      <c r="QIQ82" s="539"/>
      <c r="QIR82" s="539"/>
      <c r="QIS82" s="539"/>
      <c r="QIT82" s="539"/>
      <c r="QIU82" s="539"/>
      <c r="QIV82" s="539"/>
      <c r="QIW82" s="539"/>
      <c r="QIX82" s="539"/>
      <c r="QIY82" s="539"/>
      <c r="QIZ82" s="539"/>
      <c r="QJA82" s="539"/>
      <c r="QJB82" s="539"/>
      <c r="QJC82" s="539"/>
      <c r="QJD82" s="539"/>
      <c r="QJE82" s="539"/>
      <c r="QJF82" s="539"/>
      <c r="QJG82" s="539"/>
      <c r="QJH82" s="539"/>
      <c r="QJI82" s="539"/>
      <c r="QJJ82" s="539"/>
      <c r="QJK82" s="539"/>
      <c r="QJL82" s="539"/>
      <c r="QJM82" s="539"/>
      <c r="QJN82" s="539"/>
      <c r="QJO82" s="539"/>
      <c r="QJP82" s="539"/>
      <c r="QJQ82" s="539"/>
      <c r="QJR82" s="539"/>
      <c r="QJS82" s="539"/>
      <c r="QJT82" s="539"/>
      <c r="QJU82" s="539"/>
      <c r="QJV82" s="539"/>
      <c r="QJW82" s="539"/>
      <c r="QJX82" s="539"/>
      <c r="QJY82" s="539"/>
      <c r="QJZ82" s="539"/>
      <c r="QKA82" s="539"/>
      <c r="QKB82" s="539"/>
      <c r="QKC82" s="539"/>
      <c r="QKD82" s="539"/>
      <c r="QKE82" s="539"/>
      <c r="QKF82" s="539"/>
      <c r="QKG82" s="539"/>
      <c r="QKH82" s="539"/>
      <c r="QKI82" s="539"/>
      <c r="QKJ82" s="539"/>
      <c r="QKK82" s="539"/>
      <c r="QKL82" s="539"/>
      <c r="QKM82" s="539"/>
      <c r="QKN82" s="539"/>
      <c r="QKO82" s="539"/>
      <c r="QKP82" s="539"/>
      <c r="QKQ82" s="539"/>
      <c r="QKR82" s="539"/>
      <c r="QKS82" s="539"/>
      <c r="QKT82" s="539"/>
      <c r="QKU82" s="539"/>
      <c r="QKV82" s="539"/>
      <c r="QKW82" s="539"/>
      <c r="QKX82" s="539"/>
      <c r="QKY82" s="539"/>
      <c r="QKZ82" s="539"/>
      <c r="QLA82" s="539"/>
      <c r="QLB82" s="539"/>
      <c r="QLC82" s="539"/>
      <c r="QLD82" s="539"/>
      <c r="QLE82" s="539"/>
      <c r="QLF82" s="539"/>
      <c r="QLG82" s="539"/>
      <c r="QLH82" s="539"/>
      <c r="QLI82" s="539"/>
      <c r="QLJ82" s="539"/>
      <c r="QLK82" s="539"/>
      <c r="QLL82" s="539"/>
      <c r="QLM82" s="539"/>
      <c r="QLN82" s="539"/>
      <c r="QLO82" s="539"/>
      <c r="QLP82" s="539"/>
      <c r="QLQ82" s="539"/>
      <c r="QLR82" s="539"/>
      <c r="QLS82" s="539"/>
      <c r="QLT82" s="539"/>
      <c r="QLU82" s="539"/>
      <c r="QLV82" s="539"/>
      <c r="QLW82" s="539"/>
      <c r="QLX82" s="539"/>
      <c r="QLY82" s="539"/>
      <c r="QLZ82" s="539"/>
      <c r="QMA82" s="539"/>
      <c r="QMB82" s="539"/>
      <c r="QMC82" s="539"/>
      <c r="QMD82" s="539"/>
      <c r="QME82" s="539"/>
      <c r="QMF82" s="539"/>
      <c r="QMG82" s="539"/>
      <c r="QMH82" s="539"/>
      <c r="QMI82" s="539"/>
      <c r="QMJ82" s="539"/>
      <c r="QMK82" s="539"/>
      <c r="QML82" s="539"/>
      <c r="QMM82" s="539"/>
      <c r="QMN82" s="539"/>
      <c r="QMO82" s="539"/>
      <c r="QMP82" s="539"/>
      <c r="QMQ82" s="539"/>
      <c r="QMR82" s="539"/>
      <c r="QMS82" s="539"/>
      <c r="QMT82" s="539"/>
      <c r="QMU82" s="539"/>
      <c r="QMV82" s="539"/>
      <c r="QMW82" s="539"/>
      <c r="QMX82" s="539"/>
      <c r="QMY82" s="539"/>
      <c r="QMZ82" s="539"/>
      <c r="QNA82" s="539"/>
      <c r="QNB82" s="539"/>
      <c r="QNC82" s="539"/>
      <c r="QND82" s="539"/>
      <c r="QNE82" s="539"/>
      <c r="QNF82" s="539"/>
      <c r="QNG82" s="539"/>
      <c r="QNH82" s="539"/>
      <c r="QNI82" s="539"/>
      <c r="QNJ82" s="539"/>
      <c r="QNK82" s="539"/>
      <c r="QNL82" s="539"/>
      <c r="QNM82" s="539"/>
      <c r="QNN82" s="539"/>
      <c r="QNO82" s="539"/>
      <c r="QNP82" s="539"/>
      <c r="QNQ82" s="539"/>
      <c r="QNR82" s="539"/>
      <c r="QNS82" s="539"/>
      <c r="QNT82" s="539"/>
      <c r="QNU82" s="539"/>
      <c r="QNV82" s="539"/>
      <c r="QNW82" s="539"/>
      <c r="QNX82" s="539"/>
      <c r="QNY82" s="539"/>
      <c r="QNZ82" s="539"/>
      <c r="QOA82" s="539"/>
      <c r="QOB82" s="539"/>
      <c r="QOC82" s="539"/>
      <c r="QOD82" s="539"/>
      <c r="QOE82" s="539"/>
      <c r="QOF82" s="539"/>
      <c r="QOG82" s="539"/>
      <c r="QOH82" s="539"/>
      <c r="QOI82" s="539"/>
      <c r="QOJ82" s="539"/>
      <c r="QOK82" s="539"/>
      <c r="QOL82" s="539"/>
      <c r="QOM82" s="539"/>
      <c r="QON82" s="539"/>
      <c r="QOO82" s="539"/>
      <c r="QOP82" s="539"/>
      <c r="QOQ82" s="539"/>
      <c r="QOR82" s="539"/>
      <c r="QOS82" s="539"/>
      <c r="QOT82" s="539"/>
      <c r="QOU82" s="539"/>
      <c r="QOV82" s="539"/>
      <c r="QOW82" s="539"/>
      <c r="QOX82" s="539"/>
      <c r="QOY82" s="539"/>
      <c r="QOZ82" s="539"/>
      <c r="QPA82" s="539"/>
      <c r="QPB82" s="539"/>
      <c r="QPC82" s="539"/>
      <c r="QPD82" s="539"/>
      <c r="QPE82" s="539"/>
      <c r="QPF82" s="539"/>
      <c r="QPG82" s="539"/>
      <c r="QPH82" s="539"/>
      <c r="QPI82" s="539"/>
      <c r="QPJ82" s="539"/>
      <c r="QPK82" s="539"/>
      <c r="QPL82" s="539"/>
      <c r="QPM82" s="539"/>
      <c r="QPN82" s="539"/>
      <c r="QPO82" s="539"/>
      <c r="QPP82" s="539"/>
      <c r="QPQ82" s="539"/>
      <c r="QPR82" s="539"/>
      <c r="QPS82" s="539"/>
      <c r="QPT82" s="539"/>
      <c r="QPU82" s="539"/>
      <c r="QPV82" s="539"/>
      <c r="QPW82" s="539"/>
      <c r="QPX82" s="539"/>
      <c r="QPY82" s="539"/>
      <c r="QPZ82" s="539"/>
      <c r="QQA82" s="539"/>
      <c r="QQB82" s="539"/>
      <c r="QQC82" s="539"/>
      <c r="QQD82" s="539"/>
      <c r="QQE82" s="539"/>
      <c r="QQF82" s="539"/>
      <c r="QQG82" s="539"/>
      <c r="QQH82" s="539"/>
      <c r="QQI82" s="539"/>
      <c r="QQJ82" s="539"/>
      <c r="QQK82" s="539"/>
      <c r="QQL82" s="539"/>
      <c r="QQM82" s="539"/>
      <c r="QQN82" s="539"/>
      <c r="QQO82" s="539"/>
      <c r="QQP82" s="539"/>
      <c r="QQQ82" s="539"/>
      <c r="QQR82" s="539"/>
      <c r="QQS82" s="539"/>
      <c r="QQT82" s="539"/>
      <c r="QQU82" s="539"/>
      <c r="QQV82" s="539"/>
      <c r="QQW82" s="539"/>
      <c r="QQX82" s="539"/>
      <c r="QQY82" s="539"/>
      <c r="QQZ82" s="539"/>
      <c r="QRA82" s="539"/>
      <c r="QRB82" s="539"/>
      <c r="QRC82" s="539"/>
      <c r="QRD82" s="539"/>
      <c r="QRE82" s="539"/>
      <c r="QRF82" s="539"/>
      <c r="QRG82" s="539"/>
      <c r="QRH82" s="539"/>
      <c r="QRI82" s="539"/>
      <c r="QRJ82" s="539"/>
      <c r="QRK82" s="539"/>
      <c r="QRL82" s="539"/>
      <c r="QRM82" s="539"/>
      <c r="QRN82" s="539"/>
      <c r="QRO82" s="539"/>
      <c r="QRP82" s="539"/>
      <c r="QRQ82" s="539"/>
      <c r="QRR82" s="539"/>
      <c r="QRS82" s="539"/>
      <c r="QRT82" s="539"/>
      <c r="QRU82" s="539"/>
      <c r="QRV82" s="539"/>
      <c r="QRW82" s="539"/>
      <c r="QRX82" s="539"/>
      <c r="QRY82" s="539"/>
      <c r="QRZ82" s="539"/>
      <c r="QSA82" s="539"/>
      <c r="QSB82" s="539"/>
      <c r="QSC82" s="539"/>
      <c r="QSD82" s="539"/>
      <c r="QSE82" s="539"/>
      <c r="QSF82" s="539"/>
      <c r="QSG82" s="539"/>
      <c r="QSH82" s="539"/>
      <c r="QSI82" s="539"/>
      <c r="QSJ82" s="539"/>
      <c r="QSK82" s="539"/>
      <c r="QSL82" s="539"/>
      <c r="QSM82" s="539"/>
      <c r="QSN82" s="539"/>
      <c r="QSO82" s="539"/>
      <c r="QSP82" s="539"/>
      <c r="QSQ82" s="539"/>
      <c r="QSR82" s="539"/>
      <c r="QSS82" s="539"/>
      <c r="QST82" s="539"/>
      <c r="QSU82" s="539"/>
      <c r="QSV82" s="539"/>
      <c r="QSW82" s="539"/>
      <c r="QSX82" s="539"/>
      <c r="QSY82" s="539"/>
      <c r="QSZ82" s="539"/>
      <c r="QTA82" s="539"/>
      <c r="QTB82" s="539"/>
      <c r="QTC82" s="539"/>
      <c r="QTD82" s="539"/>
      <c r="QTE82" s="539"/>
      <c r="QTF82" s="539"/>
      <c r="QTG82" s="539"/>
      <c r="QTH82" s="539"/>
      <c r="QTI82" s="539"/>
      <c r="QTJ82" s="539"/>
      <c r="QTK82" s="539"/>
      <c r="QTL82" s="539"/>
      <c r="QTM82" s="539"/>
      <c r="QTN82" s="539"/>
      <c r="QTO82" s="539"/>
      <c r="QTP82" s="539"/>
      <c r="QTQ82" s="539"/>
      <c r="QTR82" s="539"/>
      <c r="QTS82" s="539"/>
      <c r="QTT82" s="539"/>
      <c r="QTU82" s="539"/>
      <c r="QTV82" s="539"/>
      <c r="QTW82" s="539"/>
      <c r="QTX82" s="539"/>
      <c r="QTY82" s="539"/>
      <c r="QTZ82" s="539"/>
      <c r="QUA82" s="539"/>
      <c r="QUB82" s="539"/>
      <c r="QUC82" s="539"/>
      <c r="QUD82" s="539"/>
      <c r="QUE82" s="539"/>
      <c r="QUF82" s="539"/>
      <c r="QUG82" s="539"/>
      <c r="QUH82" s="539"/>
      <c r="QUI82" s="539"/>
      <c r="QUJ82" s="539"/>
      <c r="QUK82" s="539"/>
      <c r="QUL82" s="539"/>
      <c r="QUM82" s="539"/>
      <c r="QUN82" s="539"/>
      <c r="QUO82" s="539"/>
      <c r="QUP82" s="539"/>
      <c r="QUQ82" s="539"/>
      <c r="QUR82" s="539"/>
      <c r="QUS82" s="539"/>
      <c r="QUT82" s="539"/>
      <c r="QUU82" s="539"/>
      <c r="QUV82" s="539"/>
      <c r="QUW82" s="539"/>
      <c r="QUX82" s="539"/>
      <c r="QUY82" s="539"/>
      <c r="QUZ82" s="539"/>
      <c r="QVA82" s="539"/>
      <c r="QVB82" s="539"/>
      <c r="QVC82" s="539"/>
      <c r="QVD82" s="539"/>
      <c r="QVE82" s="539"/>
      <c r="QVF82" s="539"/>
      <c r="QVG82" s="539"/>
      <c r="QVH82" s="539"/>
      <c r="QVI82" s="539"/>
      <c r="QVJ82" s="539"/>
      <c r="QVK82" s="539"/>
      <c r="QVL82" s="539"/>
      <c r="QVM82" s="539"/>
      <c r="QVN82" s="539"/>
      <c r="QVO82" s="539"/>
      <c r="QVP82" s="539"/>
      <c r="QVQ82" s="539"/>
      <c r="QVR82" s="539"/>
      <c r="QVS82" s="539"/>
      <c r="QVT82" s="539"/>
      <c r="QVU82" s="539"/>
      <c r="QVV82" s="539"/>
      <c r="QVW82" s="539"/>
      <c r="QVX82" s="539"/>
      <c r="QVY82" s="539"/>
      <c r="QVZ82" s="539"/>
      <c r="QWA82" s="539"/>
      <c r="QWB82" s="539"/>
      <c r="QWC82" s="539"/>
      <c r="QWD82" s="539"/>
      <c r="QWE82" s="539"/>
      <c r="QWF82" s="539"/>
      <c r="QWG82" s="539"/>
      <c r="QWH82" s="539"/>
      <c r="QWI82" s="539"/>
      <c r="QWJ82" s="539"/>
      <c r="QWK82" s="539"/>
      <c r="QWL82" s="539"/>
      <c r="QWM82" s="539"/>
      <c r="QWN82" s="539"/>
      <c r="QWO82" s="539"/>
      <c r="QWP82" s="539"/>
      <c r="QWQ82" s="539"/>
      <c r="QWR82" s="539"/>
      <c r="QWS82" s="539"/>
      <c r="QWT82" s="539"/>
      <c r="QWU82" s="539"/>
      <c r="QWV82" s="539"/>
      <c r="QWW82" s="539"/>
      <c r="QWX82" s="539"/>
      <c r="QWY82" s="539"/>
      <c r="QWZ82" s="539"/>
      <c r="QXA82" s="539"/>
      <c r="QXB82" s="539"/>
      <c r="QXC82" s="539"/>
      <c r="QXD82" s="539"/>
      <c r="QXE82" s="539"/>
      <c r="QXF82" s="539"/>
      <c r="QXG82" s="539"/>
      <c r="QXH82" s="539"/>
      <c r="QXI82" s="539"/>
      <c r="QXJ82" s="539"/>
      <c r="QXK82" s="539"/>
      <c r="QXL82" s="539"/>
      <c r="QXM82" s="539"/>
      <c r="QXN82" s="539"/>
      <c r="QXO82" s="539"/>
      <c r="QXP82" s="539"/>
      <c r="QXQ82" s="539"/>
      <c r="QXR82" s="539"/>
      <c r="QXS82" s="539"/>
      <c r="QXT82" s="539"/>
      <c r="QXU82" s="539"/>
      <c r="QXV82" s="539"/>
      <c r="QXW82" s="539"/>
      <c r="QXX82" s="539"/>
      <c r="QXY82" s="539"/>
      <c r="QXZ82" s="539"/>
      <c r="QYA82" s="539"/>
      <c r="QYB82" s="539"/>
      <c r="QYC82" s="539"/>
      <c r="QYD82" s="539"/>
      <c r="QYE82" s="539"/>
      <c r="QYF82" s="539"/>
      <c r="QYG82" s="539"/>
      <c r="QYH82" s="539"/>
      <c r="QYI82" s="539"/>
      <c r="QYJ82" s="539"/>
      <c r="QYK82" s="539"/>
      <c r="QYL82" s="539"/>
      <c r="QYM82" s="539"/>
      <c r="QYN82" s="539"/>
      <c r="QYO82" s="539"/>
      <c r="QYP82" s="539"/>
      <c r="QYQ82" s="539"/>
      <c r="QYR82" s="539"/>
      <c r="QYS82" s="539"/>
      <c r="QYT82" s="539"/>
      <c r="QYU82" s="539"/>
      <c r="QYV82" s="539"/>
      <c r="QYW82" s="539"/>
      <c r="QYX82" s="539"/>
      <c r="QYY82" s="539"/>
      <c r="QYZ82" s="539"/>
      <c r="QZA82" s="539"/>
      <c r="QZB82" s="539"/>
      <c r="QZC82" s="539"/>
      <c r="QZD82" s="539"/>
      <c r="QZE82" s="539"/>
      <c r="QZF82" s="539"/>
      <c r="QZG82" s="539"/>
      <c r="QZH82" s="539"/>
      <c r="QZI82" s="539"/>
      <c r="QZJ82" s="539"/>
      <c r="QZK82" s="539"/>
      <c r="QZL82" s="539"/>
      <c r="QZM82" s="539"/>
      <c r="QZN82" s="539"/>
      <c r="QZO82" s="539"/>
      <c r="QZP82" s="539"/>
      <c r="QZQ82" s="539"/>
      <c r="QZR82" s="539"/>
      <c r="QZS82" s="539"/>
      <c r="QZT82" s="539"/>
      <c r="QZU82" s="539"/>
      <c r="QZV82" s="539"/>
      <c r="QZW82" s="539"/>
      <c r="QZX82" s="539"/>
      <c r="QZY82" s="539"/>
      <c r="QZZ82" s="539"/>
      <c r="RAA82" s="539"/>
      <c r="RAB82" s="539"/>
      <c r="RAC82" s="539"/>
      <c r="RAD82" s="539"/>
      <c r="RAE82" s="539"/>
      <c r="RAF82" s="539"/>
      <c r="RAG82" s="539"/>
      <c r="RAH82" s="539"/>
      <c r="RAI82" s="539"/>
      <c r="RAJ82" s="539"/>
      <c r="RAK82" s="539"/>
      <c r="RAL82" s="539"/>
      <c r="RAM82" s="539"/>
      <c r="RAN82" s="539"/>
      <c r="RAO82" s="539"/>
      <c r="RAP82" s="539"/>
      <c r="RAQ82" s="539"/>
      <c r="RAR82" s="539"/>
      <c r="RAS82" s="539"/>
      <c r="RAT82" s="539"/>
      <c r="RAU82" s="539"/>
      <c r="RAV82" s="539"/>
      <c r="RAW82" s="539"/>
      <c r="RAX82" s="539"/>
      <c r="RAY82" s="539"/>
      <c r="RAZ82" s="539"/>
      <c r="RBA82" s="539"/>
      <c r="RBB82" s="539"/>
      <c r="RBC82" s="539"/>
      <c r="RBD82" s="539"/>
      <c r="RBE82" s="539"/>
      <c r="RBF82" s="539"/>
      <c r="RBG82" s="539"/>
      <c r="RBH82" s="539"/>
      <c r="RBI82" s="539"/>
      <c r="RBJ82" s="539"/>
      <c r="RBK82" s="539"/>
      <c r="RBL82" s="539"/>
      <c r="RBM82" s="539"/>
      <c r="RBN82" s="539"/>
      <c r="RBO82" s="539"/>
      <c r="RBP82" s="539"/>
      <c r="RBQ82" s="539"/>
      <c r="RBR82" s="539"/>
      <c r="RBS82" s="539"/>
      <c r="RBT82" s="539"/>
      <c r="RBU82" s="539"/>
      <c r="RBV82" s="539"/>
      <c r="RBW82" s="539"/>
      <c r="RBX82" s="539"/>
      <c r="RBY82" s="539"/>
      <c r="RBZ82" s="539"/>
      <c r="RCA82" s="539"/>
      <c r="RCB82" s="539"/>
      <c r="RCC82" s="539"/>
      <c r="RCD82" s="539"/>
      <c r="RCE82" s="539"/>
      <c r="RCF82" s="539"/>
      <c r="RCG82" s="539"/>
      <c r="RCH82" s="539"/>
      <c r="RCI82" s="539"/>
      <c r="RCJ82" s="539"/>
      <c r="RCK82" s="539"/>
      <c r="RCL82" s="539"/>
      <c r="RCM82" s="539"/>
      <c r="RCN82" s="539"/>
      <c r="RCO82" s="539"/>
      <c r="RCP82" s="539"/>
      <c r="RCQ82" s="539"/>
      <c r="RCR82" s="539"/>
      <c r="RCS82" s="539"/>
      <c r="RCT82" s="539"/>
      <c r="RCU82" s="539"/>
      <c r="RCV82" s="539"/>
      <c r="RCW82" s="539"/>
      <c r="RCX82" s="539"/>
      <c r="RCY82" s="539"/>
      <c r="RCZ82" s="539"/>
      <c r="RDA82" s="539"/>
      <c r="RDB82" s="539"/>
      <c r="RDC82" s="539"/>
      <c r="RDD82" s="539"/>
      <c r="RDE82" s="539"/>
      <c r="RDF82" s="539"/>
      <c r="RDG82" s="539"/>
      <c r="RDH82" s="539"/>
      <c r="RDI82" s="539"/>
      <c r="RDJ82" s="539"/>
      <c r="RDK82" s="539"/>
      <c r="RDL82" s="539"/>
      <c r="RDM82" s="539"/>
      <c r="RDN82" s="539"/>
      <c r="RDO82" s="539"/>
      <c r="RDP82" s="539"/>
      <c r="RDQ82" s="539"/>
      <c r="RDR82" s="539"/>
      <c r="RDS82" s="539"/>
      <c r="RDT82" s="539"/>
      <c r="RDU82" s="539"/>
      <c r="RDV82" s="539"/>
      <c r="RDW82" s="539"/>
      <c r="RDX82" s="539"/>
      <c r="RDY82" s="539"/>
      <c r="RDZ82" s="539"/>
      <c r="REA82" s="539"/>
      <c r="REB82" s="539"/>
      <c r="REC82" s="539"/>
      <c r="RED82" s="539"/>
      <c r="REE82" s="539"/>
      <c r="REF82" s="539"/>
      <c r="REG82" s="539"/>
      <c r="REH82" s="539"/>
      <c r="REI82" s="539"/>
      <c r="REJ82" s="539"/>
      <c r="REK82" s="539"/>
      <c r="REL82" s="539"/>
      <c r="REM82" s="539"/>
      <c r="REN82" s="539"/>
      <c r="REO82" s="539"/>
      <c r="REP82" s="539"/>
      <c r="REQ82" s="539"/>
      <c r="RER82" s="539"/>
      <c r="RES82" s="539"/>
      <c r="RET82" s="539"/>
      <c r="REU82" s="539"/>
      <c r="REV82" s="539"/>
      <c r="REW82" s="539"/>
      <c r="REX82" s="539"/>
      <c r="REY82" s="539"/>
      <c r="REZ82" s="539"/>
      <c r="RFA82" s="539"/>
      <c r="RFB82" s="539"/>
      <c r="RFC82" s="539"/>
      <c r="RFD82" s="539"/>
      <c r="RFE82" s="539"/>
      <c r="RFF82" s="539"/>
      <c r="RFG82" s="539"/>
      <c r="RFH82" s="539"/>
      <c r="RFI82" s="539"/>
      <c r="RFJ82" s="539"/>
      <c r="RFK82" s="539"/>
      <c r="RFL82" s="539"/>
      <c r="RFM82" s="539"/>
      <c r="RFN82" s="539"/>
      <c r="RFO82" s="539"/>
      <c r="RFP82" s="539"/>
      <c r="RFQ82" s="539"/>
      <c r="RFR82" s="539"/>
      <c r="RFS82" s="539"/>
      <c r="RFT82" s="539"/>
      <c r="RFU82" s="539"/>
      <c r="RFV82" s="539"/>
      <c r="RFW82" s="539"/>
      <c r="RFX82" s="539"/>
      <c r="RFY82" s="539"/>
      <c r="RFZ82" s="539"/>
      <c r="RGA82" s="539"/>
      <c r="RGB82" s="539"/>
      <c r="RGC82" s="539"/>
      <c r="RGD82" s="539"/>
      <c r="RGE82" s="539"/>
      <c r="RGF82" s="539"/>
      <c r="RGG82" s="539"/>
      <c r="RGH82" s="539"/>
      <c r="RGI82" s="539"/>
      <c r="RGJ82" s="539"/>
      <c r="RGK82" s="539"/>
      <c r="RGL82" s="539"/>
      <c r="RGM82" s="539"/>
      <c r="RGN82" s="539"/>
      <c r="RGO82" s="539"/>
      <c r="RGP82" s="539"/>
      <c r="RGQ82" s="539"/>
      <c r="RGR82" s="539"/>
      <c r="RGS82" s="539"/>
      <c r="RGT82" s="539"/>
      <c r="RGU82" s="539"/>
      <c r="RGV82" s="539"/>
      <c r="RGW82" s="539"/>
      <c r="RGX82" s="539"/>
      <c r="RGY82" s="539"/>
      <c r="RGZ82" s="539"/>
      <c r="RHA82" s="539"/>
      <c r="RHB82" s="539"/>
      <c r="RHC82" s="539"/>
      <c r="RHD82" s="539"/>
      <c r="RHE82" s="539"/>
      <c r="RHF82" s="539"/>
      <c r="RHG82" s="539"/>
      <c r="RHH82" s="539"/>
      <c r="RHI82" s="539"/>
      <c r="RHJ82" s="539"/>
      <c r="RHK82" s="539"/>
      <c r="RHL82" s="539"/>
      <c r="RHM82" s="539"/>
      <c r="RHN82" s="539"/>
      <c r="RHO82" s="539"/>
      <c r="RHP82" s="539"/>
      <c r="RHQ82" s="539"/>
      <c r="RHR82" s="539"/>
      <c r="RHS82" s="539"/>
      <c r="RHT82" s="539"/>
      <c r="RHU82" s="539"/>
      <c r="RHV82" s="539"/>
      <c r="RHW82" s="539"/>
      <c r="RHX82" s="539"/>
      <c r="RHY82" s="539"/>
      <c r="RHZ82" s="539"/>
      <c r="RIA82" s="539"/>
      <c r="RIB82" s="539"/>
      <c r="RIC82" s="539"/>
      <c r="RID82" s="539"/>
      <c r="RIE82" s="539"/>
      <c r="RIF82" s="539"/>
      <c r="RIG82" s="539"/>
      <c r="RIH82" s="539"/>
      <c r="RII82" s="539"/>
      <c r="RIJ82" s="539"/>
      <c r="RIK82" s="539"/>
      <c r="RIL82" s="539"/>
      <c r="RIM82" s="539"/>
      <c r="RIN82" s="539"/>
      <c r="RIO82" s="539"/>
      <c r="RIP82" s="539"/>
      <c r="RIQ82" s="539"/>
      <c r="RIR82" s="539"/>
      <c r="RIS82" s="539"/>
      <c r="RIT82" s="539"/>
      <c r="RIU82" s="539"/>
      <c r="RIV82" s="539"/>
      <c r="RIW82" s="539"/>
      <c r="RIX82" s="539"/>
      <c r="RIY82" s="539"/>
      <c r="RIZ82" s="539"/>
      <c r="RJA82" s="539"/>
      <c r="RJB82" s="539"/>
      <c r="RJC82" s="539"/>
      <c r="RJD82" s="539"/>
      <c r="RJE82" s="539"/>
      <c r="RJF82" s="539"/>
      <c r="RJG82" s="539"/>
      <c r="RJH82" s="539"/>
      <c r="RJI82" s="539"/>
      <c r="RJJ82" s="539"/>
      <c r="RJK82" s="539"/>
      <c r="RJL82" s="539"/>
      <c r="RJM82" s="539"/>
      <c r="RJN82" s="539"/>
      <c r="RJO82" s="539"/>
      <c r="RJP82" s="539"/>
      <c r="RJQ82" s="539"/>
      <c r="RJR82" s="539"/>
      <c r="RJS82" s="539"/>
      <c r="RJT82" s="539"/>
      <c r="RJU82" s="539"/>
      <c r="RJV82" s="539"/>
      <c r="RJW82" s="539"/>
      <c r="RJX82" s="539"/>
      <c r="RJY82" s="539"/>
      <c r="RJZ82" s="539"/>
      <c r="RKA82" s="539"/>
      <c r="RKB82" s="539"/>
      <c r="RKC82" s="539"/>
      <c r="RKD82" s="539"/>
      <c r="RKE82" s="539"/>
      <c r="RKF82" s="539"/>
      <c r="RKG82" s="539"/>
      <c r="RKH82" s="539"/>
      <c r="RKI82" s="539"/>
      <c r="RKJ82" s="539"/>
      <c r="RKK82" s="539"/>
      <c r="RKL82" s="539"/>
      <c r="RKM82" s="539"/>
      <c r="RKN82" s="539"/>
      <c r="RKO82" s="539"/>
      <c r="RKP82" s="539"/>
      <c r="RKQ82" s="539"/>
      <c r="RKR82" s="539"/>
      <c r="RKS82" s="539"/>
      <c r="RKT82" s="539"/>
      <c r="RKU82" s="539"/>
      <c r="RKV82" s="539"/>
      <c r="RKW82" s="539"/>
      <c r="RKX82" s="539"/>
      <c r="RKY82" s="539"/>
      <c r="RKZ82" s="539"/>
      <c r="RLA82" s="539"/>
      <c r="RLB82" s="539"/>
      <c r="RLC82" s="539"/>
      <c r="RLD82" s="539"/>
      <c r="RLE82" s="539"/>
      <c r="RLF82" s="539"/>
      <c r="RLG82" s="539"/>
      <c r="RLH82" s="539"/>
      <c r="RLI82" s="539"/>
      <c r="RLJ82" s="539"/>
      <c r="RLK82" s="539"/>
      <c r="RLL82" s="539"/>
      <c r="RLM82" s="539"/>
      <c r="RLN82" s="539"/>
      <c r="RLO82" s="539"/>
      <c r="RLP82" s="539"/>
      <c r="RLQ82" s="539"/>
      <c r="RLR82" s="539"/>
      <c r="RLS82" s="539"/>
      <c r="RLT82" s="539"/>
      <c r="RLU82" s="539"/>
      <c r="RLV82" s="539"/>
      <c r="RLW82" s="539"/>
      <c r="RLX82" s="539"/>
      <c r="RLY82" s="539"/>
      <c r="RLZ82" s="539"/>
      <c r="RMA82" s="539"/>
      <c r="RMB82" s="539"/>
      <c r="RMC82" s="539"/>
      <c r="RMD82" s="539"/>
      <c r="RME82" s="539"/>
      <c r="RMF82" s="539"/>
      <c r="RMG82" s="539"/>
      <c r="RMH82" s="539"/>
      <c r="RMI82" s="539"/>
      <c r="RMJ82" s="539"/>
      <c r="RMK82" s="539"/>
      <c r="RML82" s="539"/>
      <c r="RMM82" s="539"/>
      <c r="RMN82" s="539"/>
      <c r="RMO82" s="539"/>
      <c r="RMP82" s="539"/>
      <c r="RMQ82" s="539"/>
      <c r="RMR82" s="539"/>
      <c r="RMS82" s="539"/>
      <c r="RMT82" s="539"/>
      <c r="RMU82" s="539"/>
      <c r="RMV82" s="539"/>
      <c r="RMW82" s="539"/>
      <c r="RMX82" s="539"/>
      <c r="RMY82" s="539"/>
      <c r="RMZ82" s="539"/>
      <c r="RNA82" s="539"/>
      <c r="RNB82" s="539"/>
      <c r="RNC82" s="539"/>
      <c r="RND82" s="539"/>
      <c r="RNE82" s="539"/>
      <c r="RNF82" s="539"/>
      <c r="RNG82" s="539"/>
      <c r="RNH82" s="539"/>
      <c r="RNI82" s="539"/>
      <c r="RNJ82" s="539"/>
      <c r="RNK82" s="539"/>
      <c r="RNL82" s="539"/>
      <c r="RNM82" s="539"/>
      <c r="RNN82" s="539"/>
      <c r="RNO82" s="539"/>
      <c r="RNP82" s="539"/>
      <c r="RNQ82" s="539"/>
      <c r="RNR82" s="539"/>
      <c r="RNS82" s="539"/>
      <c r="RNT82" s="539"/>
      <c r="RNU82" s="539"/>
      <c r="RNV82" s="539"/>
      <c r="RNW82" s="539"/>
      <c r="RNX82" s="539"/>
      <c r="RNY82" s="539"/>
      <c r="RNZ82" s="539"/>
      <c r="ROA82" s="539"/>
      <c r="ROB82" s="539"/>
      <c r="ROC82" s="539"/>
      <c r="ROD82" s="539"/>
      <c r="ROE82" s="539"/>
      <c r="ROF82" s="539"/>
      <c r="ROG82" s="539"/>
      <c r="ROH82" s="539"/>
      <c r="ROI82" s="539"/>
      <c r="ROJ82" s="539"/>
      <c r="ROK82" s="539"/>
      <c r="ROL82" s="539"/>
      <c r="ROM82" s="539"/>
      <c r="RON82" s="539"/>
      <c r="ROO82" s="539"/>
      <c r="ROP82" s="539"/>
      <c r="ROQ82" s="539"/>
      <c r="ROR82" s="539"/>
      <c r="ROS82" s="539"/>
      <c r="ROT82" s="539"/>
      <c r="ROU82" s="539"/>
      <c r="ROV82" s="539"/>
      <c r="ROW82" s="539"/>
      <c r="ROX82" s="539"/>
      <c r="ROY82" s="539"/>
      <c r="ROZ82" s="539"/>
      <c r="RPA82" s="539"/>
      <c r="RPB82" s="539"/>
      <c r="RPC82" s="539"/>
      <c r="RPD82" s="539"/>
      <c r="RPE82" s="539"/>
      <c r="RPF82" s="539"/>
      <c r="RPG82" s="539"/>
      <c r="RPH82" s="539"/>
      <c r="RPI82" s="539"/>
      <c r="RPJ82" s="539"/>
      <c r="RPK82" s="539"/>
      <c r="RPL82" s="539"/>
      <c r="RPM82" s="539"/>
      <c r="RPN82" s="539"/>
      <c r="RPO82" s="539"/>
      <c r="RPP82" s="539"/>
      <c r="RPQ82" s="539"/>
      <c r="RPR82" s="539"/>
      <c r="RPS82" s="539"/>
      <c r="RPT82" s="539"/>
      <c r="RPU82" s="539"/>
      <c r="RPV82" s="539"/>
      <c r="RPW82" s="539"/>
      <c r="RPX82" s="539"/>
      <c r="RPY82" s="539"/>
      <c r="RPZ82" s="539"/>
      <c r="RQA82" s="539"/>
      <c r="RQB82" s="539"/>
      <c r="RQC82" s="539"/>
      <c r="RQD82" s="539"/>
      <c r="RQE82" s="539"/>
      <c r="RQF82" s="539"/>
      <c r="RQG82" s="539"/>
      <c r="RQH82" s="539"/>
      <c r="RQI82" s="539"/>
      <c r="RQJ82" s="539"/>
      <c r="RQK82" s="539"/>
      <c r="RQL82" s="539"/>
      <c r="RQM82" s="539"/>
      <c r="RQN82" s="539"/>
      <c r="RQO82" s="539"/>
      <c r="RQP82" s="539"/>
      <c r="RQQ82" s="539"/>
      <c r="RQR82" s="539"/>
      <c r="RQS82" s="539"/>
      <c r="RQT82" s="539"/>
      <c r="RQU82" s="539"/>
      <c r="RQV82" s="539"/>
      <c r="RQW82" s="539"/>
      <c r="RQX82" s="539"/>
      <c r="RQY82" s="539"/>
      <c r="RQZ82" s="539"/>
      <c r="RRA82" s="539"/>
      <c r="RRB82" s="539"/>
      <c r="RRC82" s="539"/>
      <c r="RRD82" s="539"/>
      <c r="RRE82" s="539"/>
      <c r="RRF82" s="539"/>
      <c r="RRG82" s="539"/>
      <c r="RRH82" s="539"/>
      <c r="RRI82" s="539"/>
      <c r="RRJ82" s="539"/>
      <c r="RRK82" s="539"/>
      <c r="RRL82" s="539"/>
      <c r="RRM82" s="539"/>
      <c r="RRN82" s="539"/>
      <c r="RRO82" s="539"/>
      <c r="RRP82" s="539"/>
      <c r="RRQ82" s="539"/>
      <c r="RRR82" s="539"/>
      <c r="RRS82" s="539"/>
      <c r="RRT82" s="539"/>
      <c r="RRU82" s="539"/>
      <c r="RRV82" s="539"/>
      <c r="RRW82" s="539"/>
      <c r="RRX82" s="539"/>
      <c r="RRY82" s="539"/>
      <c r="RRZ82" s="539"/>
      <c r="RSA82" s="539"/>
      <c r="RSB82" s="539"/>
      <c r="RSC82" s="539"/>
      <c r="RSD82" s="539"/>
      <c r="RSE82" s="539"/>
      <c r="RSF82" s="539"/>
      <c r="RSG82" s="539"/>
      <c r="RSH82" s="539"/>
      <c r="RSI82" s="539"/>
      <c r="RSJ82" s="539"/>
      <c r="RSK82" s="539"/>
      <c r="RSL82" s="539"/>
      <c r="RSM82" s="539"/>
      <c r="RSN82" s="539"/>
      <c r="RSO82" s="539"/>
      <c r="RSP82" s="539"/>
      <c r="RSQ82" s="539"/>
      <c r="RSR82" s="539"/>
      <c r="RSS82" s="539"/>
      <c r="RST82" s="539"/>
      <c r="RSU82" s="539"/>
      <c r="RSV82" s="539"/>
      <c r="RSW82" s="539"/>
      <c r="RSX82" s="539"/>
      <c r="RSY82" s="539"/>
      <c r="RSZ82" s="539"/>
      <c r="RTA82" s="539"/>
      <c r="RTB82" s="539"/>
      <c r="RTC82" s="539"/>
      <c r="RTD82" s="539"/>
      <c r="RTE82" s="539"/>
      <c r="RTF82" s="539"/>
      <c r="RTG82" s="539"/>
      <c r="RTH82" s="539"/>
      <c r="RTI82" s="539"/>
      <c r="RTJ82" s="539"/>
      <c r="RTK82" s="539"/>
      <c r="RTL82" s="539"/>
      <c r="RTM82" s="539"/>
      <c r="RTN82" s="539"/>
      <c r="RTO82" s="539"/>
      <c r="RTP82" s="539"/>
      <c r="RTQ82" s="539"/>
      <c r="RTR82" s="539"/>
      <c r="RTS82" s="539"/>
      <c r="RTT82" s="539"/>
      <c r="RTU82" s="539"/>
      <c r="RTV82" s="539"/>
      <c r="RTW82" s="539"/>
      <c r="RTX82" s="539"/>
      <c r="RTY82" s="539"/>
      <c r="RTZ82" s="539"/>
      <c r="RUA82" s="539"/>
      <c r="RUB82" s="539"/>
      <c r="RUC82" s="539"/>
      <c r="RUD82" s="539"/>
      <c r="RUE82" s="539"/>
      <c r="RUF82" s="539"/>
      <c r="RUG82" s="539"/>
      <c r="RUH82" s="539"/>
      <c r="RUI82" s="539"/>
      <c r="RUJ82" s="539"/>
      <c r="RUK82" s="539"/>
      <c r="RUL82" s="539"/>
      <c r="RUM82" s="539"/>
      <c r="RUN82" s="539"/>
      <c r="RUO82" s="539"/>
      <c r="RUP82" s="539"/>
      <c r="RUQ82" s="539"/>
      <c r="RUR82" s="539"/>
      <c r="RUS82" s="539"/>
      <c r="RUT82" s="539"/>
      <c r="RUU82" s="539"/>
      <c r="RUV82" s="539"/>
      <c r="RUW82" s="539"/>
      <c r="RUX82" s="539"/>
      <c r="RUY82" s="539"/>
      <c r="RUZ82" s="539"/>
      <c r="RVA82" s="539"/>
      <c r="RVB82" s="539"/>
      <c r="RVC82" s="539"/>
      <c r="RVD82" s="539"/>
      <c r="RVE82" s="539"/>
      <c r="RVF82" s="539"/>
      <c r="RVG82" s="539"/>
      <c r="RVH82" s="539"/>
      <c r="RVI82" s="539"/>
      <c r="RVJ82" s="539"/>
      <c r="RVK82" s="539"/>
      <c r="RVL82" s="539"/>
      <c r="RVM82" s="539"/>
      <c r="RVN82" s="539"/>
      <c r="RVO82" s="539"/>
      <c r="RVP82" s="539"/>
      <c r="RVQ82" s="539"/>
      <c r="RVR82" s="539"/>
      <c r="RVS82" s="539"/>
      <c r="RVT82" s="539"/>
      <c r="RVU82" s="539"/>
      <c r="RVV82" s="539"/>
      <c r="RVW82" s="539"/>
      <c r="RVX82" s="539"/>
      <c r="RVY82" s="539"/>
      <c r="RVZ82" s="539"/>
      <c r="RWA82" s="539"/>
      <c r="RWB82" s="539"/>
      <c r="RWC82" s="539"/>
      <c r="RWD82" s="539"/>
      <c r="RWE82" s="539"/>
      <c r="RWF82" s="539"/>
      <c r="RWG82" s="539"/>
      <c r="RWH82" s="539"/>
      <c r="RWI82" s="539"/>
      <c r="RWJ82" s="539"/>
      <c r="RWK82" s="539"/>
      <c r="RWL82" s="539"/>
      <c r="RWM82" s="539"/>
      <c r="RWN82" s="539"/>
      <c r="RWO82" s="539"/>
      <c r="RWP82" s="539"/>
      <c r="RWQ82" s="539"/>
      <c r="RWR82" s="539"/>
      <c r="RWS82" s="539"/>
      <c r="RWT82" s="539"/>
      <c r="RWU82" s="539"/>
      <c r="RWV82" s="539"/>
      <c r="RWW82" s="539"/>
      <c r="RWX82" s="539"/>
      <c r="RWY82" s="539"/>
      <c r="RWZ82" s="539"/>
      <c r="RXA82" s="539"/>
      <c r="RXB82" s="539"/>
      <c r="RXC82" s="539"/>
      <c r="RXD82" s="539"/>
      <c r="RXE82" s="539"/>
      <c r="RXF82" s="539"/>
      <c r="RXG82" s="539"/>
      <c r="RXH82" s="539"/>
      <c r="RXI82" s="539"/>
      <c r="RXJ82" s="539"/>
      <c r="RXK82" s="539"/>
      <c r="RXL82" s="539"/>
      <c r="RXM82" s="539"/>
      <c r="RXN82" s="539"/>
      <c r="RXO82" s="539"/>
      <c r="RXP82" s="539"/>
      <c r="RXQ82" s="539"/>
      <c r="RXR82" s="539"/>
      <c r="RXS82" s="539"/>
      <c r="RXT82" s="539"/>
      <c r="RXU82" s="539"/>
      <c r="RXV82" s="539"/>
      <c r="RXW82" s="539"/>
      <c r="RXX82" s="539"/>
      <c r="RXY82" s="539"/>
      <c r="RXZ82" s="539"/>
      <c r="RYA82" s="539"/>
      <c r="RYB82" s="539"/>
      <c r="RYC82" s="539"/>
      <c r="RYD82" s="539"/>
      <c r="RYE82" s="539"/>
      <c r="RYF82" s="539"/>
      <c r="RYG82" s="539"/>
      <c r="RYH82" s="539"/>
      <c r="RYI82" s="539"/>
      <c r="RYJ82" s="539"/>
      <c r="RYK82" s="539"/>
      <c r="RYL82" s="539"/>
      <c r="RYM82" s="539"/>
      <c r="RYN82" s="539"/>
      <c r="RYO82" s="539"/>
      <c r="RYP82" s="539"/>
      <c r="RYQ82" s="539"/>
      <c r="RYR82" s="539"/>
      <c r="RYS82" s="539"/>
      <c r="RYT82" s="539"/>
      <c r="RYU82" s="539"/>
      <c r="RYV82" s="539"/>
      <c r="RYW82" s="539"/>
      <c r="RYX82" s="539"/>
      <c r="RYY82" s="539"/>
      <c r="RYZ82" s="539"/>
      <c r="RZA82" s="539"/>
      <c r="RZB82" s="539"/>
      <c r="RZC82" s="539"/>
      <c r="RZD82" s="539"/>
      <c r="RZE82" s="539"/>
      <c r="RZF82" s="539"/>
      <c r="RZG82" s="539"/>
      <c r="RZH82" s="539"/>
      <c r="RZI82" s="539"/>
      <c r="RZJ82" s="539"/>
      <c r="RZK82" s="539"/>
      <c r="RZL82" s="539"/>
      <c r="RZM82" s="539"/>
      <c r="RZN82" s="539"/>
      <c r="RZO82" s="539"/>
      <c r="RZP82" s="539"/>
      <c r="RZQ82" s="539"/>
      <c r="RZR82" s="539"/>
      <c r="RZS82" s="539"/>
      <c r="RZT82" s="539"/>
      <c r="RZU82" s="539"/>
      <c r="RZV82" s="539"/>
      <c r="RZW82" s="539"/>
      <c r="RZX82" s="539"/>
      <c r="RZY82" s="539"/>
      <c r="RZZ82" s="539"/>
      <c r="SAA82" s="539"/>
      <c r="SAB82" s="539"/>
      <c r="SAC82" s="539"/>
      <c r="SAD82" s="539"/>
      <c r="SAE82" s="539"/>
      <c r="SAF82" s="539"/>
      <c r="SAG82" s="539"/>
      <c r="SAH82" s="539"/>
      <c r="SAI82" s="539"/>
      <c r="SAJ82" s="539"/>
      <c r="SAK82" s="539"/>
      <c r="SAL82" s="539"/>
      <c r="SAM82" s="539"/>
      <c r="SAN82" s="539"/>
      <c r="SAO82" s="539"/>
      <c r="SAP82" s="539"/>
      <c r="SAQ82" s="539"/>
      <c r="SAR82" s="539"/>
      <c r="SAS82" s="539"/>
      <c r="SAT82" s="539"/>
      <c r="SAU82" s="539"/>
      <c r="SAV82" s="539"/>
      <c r="SAW82" s="539"/>
      <c r="SAX82" s="539"/>
      <c r="SAY82" s="539"/>
      <c r="SAZ82" s="539"/>
      <c r="SBA82" s="539"/>
      <c r="SBB82" s="539"/>
      <c r="SBC82" s="539"/>
      <c r="SBD82" s="539"/>
      <c r="SBE82" s="539"/>
      <c r="SBF82" s="539"/>
      <c r="SBG82" s="539"/>
      <c r="SBH82" s="539"/>
      <c r="SBI82" s="539"/>
      <c r="SBJ82" s="539"/>
      <c r="SBK82" s="539"/>
      <c r="SBL82" s="539"/>
      <c r="SBM82" s="539"/>
      <c r="SBN82" s="539"/>
      <c r="SBO82" s="539"/>
      <c r="SBP82" s="539"/>
      <c r="SBQ82" s="539"/>
      <c r="SBR82" s="539"/>
      <c r="SBS82" s="539"/>
      <c r="SBT82" s="539"/>
      <c r="SBU82" s="539"/>
      <c r="SBV82" s="539"/>
      <c r="SBW82" s="539"/>
      <c r="SBX82" s="539"/>
      <c r="SBY82" s="539"/>
      <c r="SBZ82" s="539"/>
      <c r="SCA82" s="539"/>
      <c r="SCB82" s="539"/>
      <c r="SCC82" s="539"/>
      <c r="SCD82" s="539"/>
      <c r="SCE82" s="539"/>
      <c r="SCF82" s="539"/>
      <c r="SCG82" s="539"/>
      <c r="SCH82" s="539"/>
      <c r="SCI82" s="539"/>
      <c r="SCJ82" s="539"/>
      <c r="SCK82" s="539"/>
      <c r="SCL82" s="539"/>
      <c r="SCM82" s="539"/>
      <c r="SCN82" s="539"/>
      <c r="SCO82" s="539"/>
      <c r="SCP82" s="539"/>
      <c r="SCQ82" s="539"/>
      <c r="SCR82" s="539"/>
      <c r="SCS82" s="539"/>
      <c r="SCT82" s="539"/>
      <c r="SCU82" s="539"/>
      <c r="SCV82" s="539"/>
      <c r="SCW82" s="539"/>
      <c r="SCX82" s="539"/>
      <c r="SCY82" s="539"/>
      <c r="SCZ82" s="539"/>
      <c r="SDA82" s="539"/>
      <c r="SDB82" s="539"/>
      <c r="SDC82" s="539"/>
      <c r="SDD82" s="539"/>
      <c r="SDE82" s="539"/>
      <c r="SDF82" s="539"/>
      <c r="SDG82" s="539"/>
      <c r="SDH82" s="539"/>
      <c r="SDI82" s="539"/>
      <c r="SDJ82" s="539"/>
      <c r="SDK82" s="539"/>
      <c r="SDL82" s="539"/>
      <c r="SDM82" s="539"/>
      <c r="SDN82" s="539"/>
      <c r="SDO82" s="539"/>
      <c r="SDP82" s="539"/>
      <c r="SDQ82" s="539"/>
      <c r="SDR82" s="539"/>
      <c r="SDS82" s="539"/>
      <c r="SDT82" s="539"/>
      <c r="SDU82" s="539"/>
      <c r="SDV82" s="539"/>
      <c r="SDW82" s="539"/>
      <c r="SDX82" s="539"/>
      <c r="SDY82" s="539"/>
      <c r="SDZ82" s="539"/>
      <c r="SEA82" s="539"/>
      <c r="SEB82" s="539"/>
      <c r="SEC82" s="539"/>
      <c r="SED82" s="539"/>
      <c r="SEE82" s="539"/>
      <c r="SEF82" s="539"/>
      <c r="SEG82" s="539"/>
      <c r="SEH82" s="539"/>
      <c r="SEI82" s="539"/>
      <c r="SEJ82" s="539"/>
      <c r="SEK82" s="539"/>
      <c r="SEL82" s="539"/>
      <c r="SEM82" s="539"/>
      <c r="SEN82" s="539"/>
      <c r="SEO82" s="539"/>
      <c r="SEP82" s="539"/>
      <c r="SEQ82" s="539"/>
      <c r="SER82" s="539"/>
      <c r="SES82" s="539"/>
      <c r="SET82" s="539"/>
      <c r="SEU82" s="539"/>
      <c r="SEV82" s="539"/>
      <c r="SEW82" s="539"/>
      <c r="SEX82" s="539"/>
      <c r="SEY82" s="539"/>
      <c r="SEZ82" s="539"/>
      <c r="SFA82" s="539"/>
      <c r="SFB82" s="539"/>
      <c r="SFC82" s="539"/>
      <c r="SFD82" s="539"/>
      <c r="SFE82" s="539"/>
      <c r="SFF82" s="539"/>
      <c r="SFG82" s="539"/>
      <c r="SFH82" s="539"/>
      <c r="SFI82" s="539"/>
      <c r="SFJ82" s="539"/>
      <c r="SFK82" s="539"/>
      <c r="SFL82" s="539"/>
      <c r="SFM82" s="539"/>
      <c r="SFN82" s="539"/>
      <c r="SFO82" s="539"/>
      <c r="SFP82" s="539"/>
      <c r="SFQ82" s="539"/>
      <c r="SFR82" s="539"/>
      <c r="SFS82" s="539"/>
      <c r="SFT82" s="539"/>
      <c r="SFU82" s="539"/>
      <c r="SFV82" s="539"/>
      <c r="SFW82" s="539"/>
      <c r="SFX82" s="539"/>
      <c r="SFY82" s="539"/>
      <c r="SFZ82" s="539"/>
      <c r="SGA82" s="539"/>
      <c r="SGB82" s="539"/>
      <c r="SGC82" s="539"/>
      <c r="SGD82" s="539"/>
      <c r="SGE82" s="539"/>
      <c r="SGF82" s="539"/>
      <c r="SGG82" s="539"/>
      <c r="SGH82" s="539"/>
      <c r="SGI82" s="539"/>
      <c r="SGJ82" s="539"/>
      <c r="SGK82" s="539"/>
      <c r="SGL82" s="539"/>
      <c r="SGM82" s="539"/>
      <c r="SGN82" s="539"/>
      <c r="SGO82" s="539"/>
      <c r="SGP82" s="539"/>
      <c r="SGQ82" s="539"/>
      <c r="SGR82" s="539"/>
      <c r="SGS82" s="539"/>
      <c r="SGT82" s="539"/>
      <c r="SGU82" s="539"/>
      <c r="SGV82" s="539"/>
      <c r="SGW82" s="539"/>
      <c r="SGX82" s="539"/>
      <c r="SGY82" s="539"/>
      <c r="SGZ82" s="539"/>
      <c r="SHA82" s="539"/>
      <c r="SHB82" s="539"/>
      <c r="SHC82" s="539"/>
      <c r="SHD82" s="539"/>
      <c r="SHE82" s="539"/>
      <c r="SHF82" s="539"/>
      <c r="SHG82" s="539"/>
      <c r="SHH82" s="539"/>
      <c r="SHI82" s="539"/>
      <c r="SHJ82" s="539"/>
      <c r="SHK82" s="539"/>
      <c r="SHL82" s="539"/>
      <c r="SHM82" s="539"/>
      <c r="SHN82" s="539"/>
      <c r="SHO82" s="539"/>
      <c r="SHP82" s="539"/>
      <c r="SHQ82" s="539"/>
      <c r="SHR82" s="539"/>
      <c r="SHS82" s="539"/>
      <c r="SHT82" s="539"/>
      <c r="SHU82" s="539"/>
      <c r="SHV82" s="539"/>
      <c r="SHW82" s="539"/>
      <c r="SHX82" s="539"/>
      <c r="SHY82" s="539"/>
      <c r="SHZ82" s="539"/>
      <c r="SIA82" s="539"/>
      <c r="SIB82" s="539"/>
      <c r="SIC82" s="539"/>
      <c r="SID82" s="539"/>
      <c r="SIE82" s="539"/>
      <c r="SIF82" s="539"/>
      <c r="SIG82" s="539"/>
      <c r="SIH82" s="539"/>
      <c r="SII82" s="539"/>
      <c r="SIJ82" s="539"/>
      <c r="SIK82" s="539"/>
      <c r="SIL82" s="539"/>
      <c r="SIM82" s="539"/>
      <c r="SIN82" s="539"/>
      <c r="SIO82" s="539"/>
      <c r="SIP82" s="539"/>
      <c r="SIQ82" s="539"/>
      <c r="SIR82" s="539"/>
      <c r="SIS82" s="539"/>
      <c r="SIT82" s="539"/>
      <c r="SIU82" s="539"/>
      <c r="SIV82" s="539"/>
      <c r="SIW82" s="539"/>
      <c r="SIX82" s="539"/>
      <c r="SIY82" s="539"/>
      <c r="SIZ82" s="539"/>
      <c r="SJA82" s="539"/>
      <c r="SJB82" s="539"/>
      <c r="SJC82" s="539"/>
      <c r="SJD82" s="539"/>
      <c r="SJE82" s="539"/>
      <c r="SJF82" s="539"/>
      <c r="SJG82" s="539"/>
      <c r="SJH82" s="539"/>
      <c r="SJI82" s="539"/>
      <c r="SJJ82" s="539"/>
      <c r="SJK82" s="539"/>
      <c r="SJL82" s="539"/>
      <c r="SJM82" s="539"/>
      <c r="SJN82" s="539"/>
      <c r="SJO82" s="539"/>
      <c r="SJP82" s="539"/>
      <c r="SJQ82" s="539"/>
      <c r="SJR82" s="539"/>
      <c r="SJS82" s="539"/>
      <c r="SJT82" s="539"/>
      <c r="SJU82" s="539"/>
      <c r="SJV82" s="539"/>
      <c r="SJW82" s="539"/>
      <c r="SJX82" s="539"/>
      <c r="SJY82" s="539"/>
      <c r="SJZ82" s="539"/>
      <c r="SKA82" s="539"/>
      <c r="SKB82" s="539"/>
      <c r="SKC82" s="539"/>
      <c r="SKD82" s="539"/>
      <c r="SKE82" s="539"/>
      <c r="SKF82" s="539"/>
      <c r="SKG82" s="539"/>
      <c r="SKH82" s="539"/>
      <c r="SKI82" s="539"/>
      <c r="SKJ82" s="539"/>
      <c r="SKK82" s="539"/>
      <c r="SKL82" s="539"/>
      <c r="SKM82" s="539"/>
      <c r="SKN82" s="539"/>
      <c r="SKO82" s="539"/>
      <c r="SKP82" s="539"/>
      <c r="SKQ82" s="539"/>
      <c r="SKR82" s="539"/>
      <c r="SKS82" s="539"/>
      <c r="SKT82" s="539"/>
      <c r="SKU82" s="539"/>
      <c r="SKV82" s="539"/>
      <c r="SKW82" s="539"/>
      <c r="SKX82" s="539"/>
      <c r="SKY82" s="539"/>
      <c r="SKZ82" s="539"/>
      <c r="SLA82" s="539"/>
      <c r="SLB82" s="539"/>
      <c r="SLC82" s="539"/>
      <c r="SLD82" s="539"/>
      <c r="SLE82" s="539"/>
      <c r="SLF82" s="539"/>
      <c r="SLG82" s="539"/>
      <c r="SLH82" s="539"/>
      <c r="SLI82" s="539"/>
      <c r="SLJ82" s="539"/>
      <c r="SLK82" s="539"/>
      <c r="SLL82" s="539"/>
      <c r="SLM82" s="539"/>
      <c r="SLN82" s="539"/>
      <c r="SLO82" s="539"/>
      <c r="SLP82" s="539"/>
      <c r="SLQ82" s="539"/>
      <c r="SLR82" s="539"/>
      <c r="SLS82" s="539"/>
      <c r="SLT82" s="539"/>
      <c r="SLU82" s="539"/>
      <c r="SLV82" s="539"/>
      <c r="SLW82" s="539"/>
      <c r="SLX82" s="539"/>
      <c r="SLY82" s="539"/>
      <c r="SLZ82" s="539"/>
      <c r="SMA82" s="539"/>
      <c r="SMB82" s="539"/>
      <c r="SMC82" s="539"/>
      <c r="SMD82" s="539"/>
      <c r="SME82" s="539"/>
      <c r="SMF82" s="539"/>
      <c r="SMG82" s="539"/>
      <c r="SMH82" s="539"/>
      <c r="SMI82" s="539"/>
      <c r="SMJ82" s="539"/>
      <c r="SMK82" s="539"/>
      <c r="SML82" s="539"/>
      <c r="SMM82" s="539"/>
      <c r="SMN82" s="539"/>
      <c r="SMO82" s="539"/>
      <c r="SMP82" s="539"/>
      <c r="SMQ82" s="539"/>
      <c r="SMR82" s="539"/>
      <c r="SMS82" s="539"/>
      <c r="SMT82" s="539"/>
      <c r="SMU82" s="539"/>
      <c r="SMV82" s="539"/>
      <c r="SMW82" s="539"/>
      <c r="SMX82" s="539"/>
      <c r="SMY82" s="539"/>
      <c r="SMZ82" s="539"/>
      <c r="SNA82" s="539"/>
      <c r="SNB82" s="539"/>
      <c r="SNC82" s="539"/>
      <c r="SND82" s="539"/>
      <c r="SNE82" s="539"/>
      <c r="SNF82" s="539"/>
      <c r="SNG82" s="539"/>
      <c r="SNH82" s="539"/>
      <c r="SNI82" s="539"/>
      <c r="SNJ82" s="539"/>
      <c r="SNK82" s="539"/>
      <c r="SNL82" s="539"/>
      <c r="SNM82" s="539"/>
      <c r="SNN82" s="539"/>
      <c r="SNO82" s="539"/>
      <c r="SNP82" s="539"/>
      <c r="SNQ82" s="539"/>
      <c r="SNR82" s="539"/>
      <c r="SNS82" s="539"/>
      <c r="SNT82" s="539"/>
      <c r="SNU82" s="539"/>
      <c r="SNV82" s="539"/>
      <c r="SNW82" s="539"/>
      <c r="SNX82" s="539"/>
      <c r="SNY82" s="539"/>
      <c r="SNZ82" s="539"/>
      <c r="SOA82" s="539"/>
      <c r="SOB82" s="539"/>
      <c r="SOC82" s="539"/>
      <c r="SOD82" s="539"/>
      <c r="SOE82" s="539"/>
      <c r="SOF82" s="539"/>
      <c r="SOG82" s="539"/>
      <c r="SOH82" s="539"/>
      <c r="SOI82" s="539"/>
      <c r="SOJ82" s="539"/>
      <c r="SOK82" s="539"/>
      <c r="SOL82" s="539"/>
      <c r="SOM82" s="539"/>
      <c r="SON82" s="539"/>
      <c r="SOO82" s="539"/>
      <c r="SOP82" s="539"/>
      <c r="SOQ82" s="539"/>
      <c r="SOR82" s="539"/>
      <c r="SOS82" s="539"/>
      <c r="SOT82" s="539"/>
      <c r="SOU82" s="539"/>
      <c r="SOV82" s="539"/>
      <c r="SOW82" s="539"/>
      <c r="SOX82" s="539"/>
      <c r="SOY82" s="539"/>
      <c r="SOZ82" s="539"/>
      <c r="SPA82" s="539"/>
      <c r="SPB82" s="539"/>
      <c r="SPC82" s="539"/>
      <c r="SPD82" s="539"/>
      <c r="SPE82" s="539"/>
      <c r="SPF82" s="539"/>
      <c r="SPG82" s="539"/>
      <c r="SPH82" s="539"/>
      <c r="SPI82" s="539"/>
      <c r="SPJ82" s="539"/>
      <c r="SPK82" s="539"/>
      <c r="SPL82" s="539"/>
      <c r="SPM82" s="539"/>
      <c r="SPN82" s="539"/>
      <c r="SPO82" s="539"/>
      <c r="SPP82" s="539"/>
      <c r="SPQ82" s="539"/>
      <c r="SPR82" s="539"/>
      <c r="SPS82" s="539"/>
      <c r="SPT82" s="539"/>
      <c r="SPU82" s="539"/>
      <c r="SPV82" s="539"/>
      <c r="SPW82" s="539"/>
      <c r="SPX82" s="539"/>
      <c r="SPY82" s="539"/>
      <c r="SPZ82" s="539"/>
      <c r="SQA82" s="539"/>
      <c r="SQB82" s="539"/>
      <c r="SQC82" s="539"/>
      <c r="SQD82" s="539"/>
      <c r="SQE82" s="539"/>
      <c r="SQF82" s="539"/>
      <c r="SQG82" s="539"/>
      <c r="SQH82" s="539"/>
      <c r="SQI82" s="539"/>
      <c r="SQJ82" s="539"/>
      <c r="SQK82" s="539"/>
      <c r="SQL82" s="539"/>
      <c r="SQM82" s="539"/>
      <c r="SQN82" s="539"/>
      <c r="SQO82" s="539"/>
      <c r="SQP82" s="539"/>
      <c r="SQQ82" s="539"/>
      <c r="SQR82" s="539"/>
      <c r="SQS82" s="539"/>
      <c r="SQT82" s="539"/>
      <c r="SQU82" s="539"/>
      <c r="SQV82" s="539"/>
      <c r="SQW82" s="539"/>
      <c r="SQX82" s="539"/>
      <c r="SQY82" s="539"/>
      <c r="SQZ82" s="539"/>
      <c r="SRA82" s="539"/>
      <c r="SRB82" s="539"/>
      <c r="SRC82" s="539"/>
      <c r="SRD82" s="539"/>
      <c r="SRE82" s="539"/>
      <c r="SRF82" s="539"/>
      <c r="SRG82" s="539"/>
      <c r="SRH82" s="539"/>
      <c r="SRI82" s="539"/>
      <c r="SRJ82" s="539"/>
      <c r="SRK82" s="539"/>
      <c r="SRL82" s="539"/>
      <c r="SRM82" s="539"/>
      <c r="SRN82" s="539"/>
      <c r="SRO82" s="539"/>
      <c r="SRP82" s="539"/>
      <c r="SRQ82" s="539"/>
      <c r="SRR82" s="539"/>
      <c r="SRS82" s="539"/>
      <c r="SRT82" s="539"/>
      <c r="SRU82" s="539"/>
      <c r="SRV82" s="539"/>
      <c r="SRW82" s="539"/>
      <c r="SRX82" s="539"/>
      <c r="SRY82" s="539"/>
      <c r="SRZ82" s="539"/>
      <c r="SSA82" s="539"/>
      <c r="SSB82" s="539"/>
      <c r="SSC82" s="539"/>
      <c r="SSD82" s="539"/>
      <c r="SSE82" s="539"/>
      <c r="SSF82" s="539"/>
      <c r="SSG82" s="539"/>
      <c r="SSH82" s="539"/>
      <c r="SSI82" s="539"/>
      <c r="SSJ82" s="539"/>
      <c r="SSK82" s="539"/>
      <c r="SSL82" s="539"/>
      <c r="SSM82" s="539"/>
      <c r="SSN82" s="539"/>
      <c r="SSO82" s="539"/>
      <c r="SSP82" s="539"/>
      <c r="SSQ82" s="539"/>
      <c r="SSR82" s="539"/>
      <c r="SSS82" s="539"/>
      <c r="SST82" s="539"/>
      <c r="SSU82" s="539"/>
      <c r="SSV82" s="539"/>
      <c r="SSW82" s="539"/>
      <c r="SSX82" s="539"/>
      <c r="SSY82" s="539"/>
      <c r="SSZ82" s="539"/>
      <c r="STA82" s="539"/>
      <c r="STB82" s="539"/>
      <c r="STC82" s="539"/>
      <c r="STD82" s="539"/>
      <c r="STE82" s="539"/>
      <c r="STF82" s="539"/>
      <c r="STG82" s="539"/>
      <c r="STH82" s="539"/>
      <c r="STI82" s="539"/>
      <c r="STJ82" s="539"/>
      <c r="STK82" s="539"/>
      <c r="STL82" s="539"/>
      <c r="STM82" s="539"/>
      <c r="STN82" s="539"/>
      <c r="STO82" s="539"/>
      <c r="STP82" s="539"/>
      <c r="STQ82" s="539"/>
      <c r="STR82" s="539"/>
      <c r="STS82" s="539"/>
      <c r="STT82" s="539"/>
      <c r="STU82" s="539"/>
      <c r="STV82" s="539"/>
      <c r="STW82" s="539"/>
      <c r="STX82" s="539"/>
      <c r="STY82" s="539"/>
      <c r="STZ82" s="539"/>
      <c r="SUA82" s="539"/>
      <c r="SUB82" s="539"/>
      <c r="SUC82" s="539"/>
      <c r="SUD82" s="539"/>
      <c r="SUE82" s="539"/>
      <c r="SUF82" s="539"/>
      <c r="SUG82" s="539"/>
      <c r="SUH82" s="539"/>
      <c r="SUI82" s="539"/>
      <c r="SUJ82" s="539"/>
      <c r="SUK82" s="539"/>
      <c r="SUL82" s="539"/>
      <c r="SUM82" s="539"/>
      <c r="SUN82" s="539"/>
      <c r="SUO82" s="539"/>
      <c r="SUP82" s="539"/>
      <c r="SUQ82" s="539"/>
      <c r="SUR82" s="539"/>
      <c r="SUS82" s="539"/>
      <c r="SUT82" s="539"/>
      <c r="SUU82" s="539"/>
      <c r="SUV82" s="539"/>
      <c r="SUW82" s="539"/>
      <c r="SUX82" s="539"/>
      <c r="SUY82" s="539"/>
      <c r="SUZ82" s="539"/>
      <c r="SVA82" s="539"/>
      <c r="SVB82" s="539"/>
      <c r="SVC82" s="539"/>
      <c r="SVD82" s="539"/>
      <c r="SVE82" s="539"/>
      <c r="SVF82" s="539"/>
      <c r="SVG82" s="539"/>
      <c r="SVH82" s="539"/>
      <c r="SVI82" s="539"/>
      <c r="SVJ82" s="539"/>
      <c r="SVK82" s="539"/>
      <c r="SVL82" s="539"/>
      <c r="SVM82" s="539"/>
      <c r="SVN82" s="539"/>
      <c r="SVO82" s="539"/>
      <c r="SVP82" s="539"/>
      <c r="SVQ82" s="539"/>
      <c r="SVR82" s="539"/>
      <c r="SVS82" s="539"/>
      <c r="SVT82" s="539"/>
      <c r="SVU82" s="539"/>
      <c r="SVV82" s="539"/>
      <c r="SVW82" s="539"/>
      <c r="SVX82" s="539"/>
      <c r="SVY82" s="539"/>
      <c r="SVZ82" s="539"/>
      <c r="SWA82" s="539"/>
      <c r="SWB82" s="539"/>
      <c r="SWC82" s="539"/>
      <c r="SWD82" s="539"/>
      <c r="SWE82" s="539"/>
      <c r="SWF82" s="539"/>
      <c r="SWG82" s="539"/>
      <c r="SWH82" s="539"/>
      <c r="SWI82" s="539"/>
      <c r="SWJ82" s="539"/>
      <c r="SWK82" s="539"/>
      <c r="SWL82" s="539"/>
      <c r="SWM82" s="539"/>
      <c r="SWN82" s="539"/>
      <c r="SWO82" s="539"/>
      <c r="SWP82" s="539"/>
      <c r="SWQ82" s="539"/>
      <c r="SWR82" s="539"/>
      <c r="SWS82" s="539"/>
      <c r="SWT82" s="539"/>
      <c r="SWU82" s="539"/>
      <c r="SWV82" s="539"/>
      <c r="SWW82" s="539"/>
      <c r="SWX82" s="539"/>
      <c r="SWY82" s="539"/>
      <c r="SWZ82" s="539"/>
      <c r="SXA82" s="539"/>
      <c r="SXB82" s="539"/>
      <c r="SXC82" s="539"/>
      <c r="SXD82" s="539"/>
      <c r="SXE82" s="539"/>
      <c r="SXF82" s="539"/>
      <c r="SXG82" s="539"/>
      <c r="SXH82" s="539"/>
      <c r="SXI82" s="539"/>
      <c r="SXJ82" s="539"/>
      <c r="SXK82" s="539"/>
      <c r="SXL82" s="539"/>
      <c r="SXM82" s="539"/>
      <c r="SXN82" s="539"/>
      <c r="SXO82" s="539"/>
      <c r="SXP82" s="539"/>
      <c r="SXQ82" s="539"/>
      <c r="SXR82" s="539"/>
      <c r="SXS82" s="539"/>
      <c r="SXT82" s="539"/>
      <c r="SXU82" s="539"/>
      <c r="SXV82" s="539"/>
      <c r="SXW82" s="539"/>
      <c r="SXX82" s="539"/>
      <c r="SXY82" s="539"/>
      <c r="SXZ82" s="539"/>
      <c r="SYA82" s="539"/>
      <c r="SYB82" s="539"/>
      <c r="SYC82" s="539"/>
      <c r="SYD82" s="539"/>
      <c r="SYE82" s="539"/>
      <c r="SYF82" s="539"/>
      <c r="SYG82" s="539"/>
      <c r="SYH82" s="539"/>
      <c r="SYI82" s="539"/>
      <c r="SYJ82" s="539"/>
      <c r="SYK82" s="539"/>
      <c r="SYL82" s="539"/>
      <c r="SYM82" s="539"/>
      <c r="SYN82" s="539"/>
      <c r="SYO82" s="539"/>
      <c r="SYP82" s="539"/>
      <c r="SYQ82" s="539"/>
      <c r="SYR82" s="539"/>
      <c r="SYS82" s="539"/>
      <c r="SYT82" s="539"/>
      <c r="SYU82" s="539"/>
      <c r="SYV82" s="539"/>
      <c r="SYW82" s="539"/>
      <c r="SYX82" s="539"/>
      <c r="SYY82" s="539"/>
      <c r="SYZ82" s="539"/>
      <c r="SZA82" s="539"/>
      <c r="SZB82" s="539"/>
      <c r="SZC82" s="539"/>
      <c r="SZD82" s="539"/>
      <c r="SZE82" s="539"/>
      <c r="SZF82" s="539"/>
      <c r="SZG82" s="539"/>
      <c r="SZH82" s="539"/>
      <c r="SZI82" s="539"/>
      <c r="SZJ82" s="539"/>
      <c r="SZK82" s="539"/>
      <c r="SZL82" s="539"/>
      <c r="SZM82" s="539"/>
      <c r="SZN82" s="539"/>
      <c r="SZO82" s="539"/>
      <c r="SZP82" s="539"/>
      <c r="SZQ82" s="539"/>
      <c r="SZR82" s="539"/>
      <c r="SZS82" s="539"/>
      <c r="SZT82" s="539"/>
      <c r="SZU82" s="539"/>
      <c r="SZV82" s="539"/>
      <c r="SZW82" s="539"/>
      <c r="SZX82" s="539"/>
      <c r="SZY82" s="539"/>
      <c r="SZZ82" s="539"/>
      <c r="TAA82" s="539"/>
      <c r="TAB82" s="539"/>
      <c r="TAC82" s="539"/>
      <c r="TAD82" s="539"/>
      <c r="TAE82" s="539"/>
      <c r="TAF82" s="539"/>
      <c r="TAG82" s="539"/>
      <c r="TAH82" s="539"/>
      <c r="TAI82" s="539"/>
      <c r="TAJ82" s="539"/>
      <c r="TAK82" s="539"/>
      <c r="TAL82" s="539"/>
      <c r="TAM82" s="539"/>
      <c r="TAN82" s="539"/>
      <c r="TAO82" s="539"/>
      <c r="TAP82" s="539"/>
      <c r="TAQ82" s="539"/>
      <c r="TAR82" s="539"/>
      <c r="TAS82" s="539"/>
      <c r="TAT82" s="539"/>
      <c r="TAU82" s="539"/>
      <c r="TAV82" s="539"/>
      <c r="TAW82" s="539"/>
      <c r="TAX82" s="539"/>
      <c r="TAY82" s="539"/>
      <c r="TAZ82" s="539"/>
      <c r="TBA82" s="539"/>
      <c r="TBB82" s="539"/>
      <c r="TBC82" s="539"/>
      <c r="TBD82" s="539"/>
      <c r="TBE82" s="539"/>
      <c r="TBF82" s="539"/>
      <c r="TBG82" s="539"/>
      <c r="TBH82" s="539"/>
      <c r="TBI82" s="539"/>
      <c r="TBJ82" s="539"/>
      <c r="TBK82" s="539"/>
      <c r="TBL82" s="539"/>
      <c r="TBM82" s="539"/>
      <c r="TBN82" s="539"/>
      <c r="TBO82" s="539"/>
      <c r="TBP82" s="539"/>
      <c r="TBQ82" s="539"/>
      <c r="TBR82" s="539"/>
      <c r="TBS82" s="539"/>
      <c r="TBT82" s="539"/>
      <c r="TBU82" s="539"/>
      <c r="TBV82" s="539"/>
      <c r="TBW82" s="539"/>
      <c r="TBX82" s="539"/>
      <c r="TBY82" s="539"/>
      <c r="TBZ82" s="539"/>
      <c r="TCA82" s="539"/>
      <c r="TCB82" s="539"/>
      <c r="TCC82" s="539"/>
      <c r="TCD82" s="539"/>
      <c r="TCE82" s="539"/>
      <c r="TCF82" s="539"/>
      <c r="TCG82" s="539"/>
      <c r="TCH82" s="539"/>
      <c r="TCI82" s="539"/>
      <c r="TCJ82" s="539"/>
      <c r="TCK82" s="539"/>
      <c r="TCL82" s="539"/>
      <c r="TCM82" s="539"/>
      <c r="TCN82" s="539"/>
      <c r="TCO82" s="539"/>
      <c r="TCP82" s="539"/>
      <c r="TCQ82" s="539"/>
      <c r="TCR82" s="539"/>
      <c r="TCS82" s="539"/>
      <c r="TCT82" s="539"/>
      <c r="TCU82" s="539"/>
      <c r="TCV82" s="539"/>
      <c r="TCW82" s="539"/>
      <c r="TCX82" s="539"/>
      <c r="TCY82" s="539"/>
      <c r="TCZ82" s="539"/>
      <c r="TDA82" s="539"/>
      <c r="TDB82" s="539"/>
      <c r="TDC82" s="539"/>
      <c r="TDD82" s="539"/>
      <c r="TDE82" s="539"/>
      <c r="TDF82" s="539"/>
      <c r="TDG82" s="539"/>
      <c r="TDH82" s="539"/>
      <c r="TDI82" s="539"/>
      <c r="TDJ82" s="539"/>
      <c r="TDK82" s="539"/>
      <c r="TDL82" s="539"/>
      <c r="TDM82" s="539"/>
      <c r="TDN82" s="539"/>
      <c r="TDO82" s="539"/>
      <c r="TDP82" s="539"/>
      <c r="TDQ82" s="539"/>
      <c r="TDR82" s="539"/>
      <c r="TDS82" s="539"/>
      <c r="TDT82" s="539"/>
      <c r="TDU82" s="539"/>
      <c r="TDV82" s="539"/>
      <c r="TDW82" s="539"/>
      <c r="TDX82" s="539"/>
      <c r="TDY82" s="539"/>
      <c r="TDZ82" s="539"/>
      <c r="TEA82" s="539"/>
      <c r="TEB82" s="539"/>
      <c r="TEC82" s="539"/>
      <c r="TED82" s="539"/>
      <c r="TEE82" s="539"/>
      <c r="TEF82" s="539"/>
      <c r="TEG82" s="539"/>
      <c r="TEH82" s="539"/>
      <c r="TEI82" s="539"/>
      <c r="TEJ82" s="539"/>
      <c r="TEK82" s="539"/>
      <c r="TEL82" s="539"/>
      <c r="TEM82" s="539"/>
      <c r="TEN82" s="539"/>
      <c r="TEO82" s="539"/>
      <c r="TEP82" s="539"/>
      <c r="TEQ82" s="539"/>
      <c r="TER82" s="539"/>
      <c r="TES82" s="539"/>
      <c r="TET82" s="539"/>
      <c r="TEU82" s="539"/>
      <c r="TEV82" s="539"/>
      <c r="TEW82" s="539"/>
      <c r="TEX82" s="539"/>
      <c r="TEY82" s="539"/>
      <c r="TEZ82" s="539"/>
      <c r="TFA82" s="539"/>
      <c r="TFB82" s="539"/>
      <c r="TFC82" s="539"/>
      <c r="TFD82" s="539"/>
      <c r="TFE82" s="539"/>
      <c r="TFF82" s="539"/>
      <c r="TFG82" s="539"/>
      <c r="TFH82" s="539"/>
      <c r="TFI82" s="539"/>
      <c r="TFJ82" s="539"/>
      <c r="TFK82" s="539"/>
      <c r="TFL82" s="539"/>
      <c r="TFM82" s="539"/>
      <c r="TFN82" s="539"/>
      <c r="TFO82" s="539"/>
      <c r="TFP82" s="539"/>
      <c r="TFQ82" s="539"/>
      <c r="TFR82" s="539"/>
      <c r="TFS82" s="539"/>
      <c r="TFT82" s="539"/>
      <c r="TFU82" s="539"/>
      <c r="TFV82" s="539"/>
      <c r="TFW82" s="539"/>
      <c r="TFX82" s="539"/>
      <c r="TFY82" s="539"/>
      <c r="TFZ82" s="539"/>
      <c r="TGA82" s="539"/>
      <c r="TGB82" s="539"/>
      <c r="TGC82" s="539"/>
      <c r="TGD82" s="539"/>
      <c r="TGE82" s="539"/>
      <c r="TGF82" s="539"/>
      <c r="TGG82" s="539"/>
      <c r="TGH82" s="539"/>
      <c r="TGI82" s="539"/>
      <c r="TGJ82" s="539"/>
      <c r="TGK82" s="539"/>
      <c r="TGL82" s="539"/>
      <c r="TGM82" s="539"/>
      <c r="TGN82" s="539"/>
      <c r="TGO82" s="539"/>
      <c r="TGP82" s="539"/>
      <c r="TGQ82" s="539"/>
      <c r="TGR82" s="539"/>
      <c r="TGS82" s="539"/>
      <c r="TGT82" s="539"/>
      <c r="TGU82" s="539"/>
      <c r="TGV82" s="539"/>
      <c r="TGW82" s="539"/>
      <c r="TGX82" s="539"/>
      <c r="TGY82" s="539"/>
      <c r="TGZ82" s="539"/>
      <c r="THA82" s="539"/>
      <c r="THB82" s="539"/>
      <c r="THC82" s="539"/>
      <c r="THD82" s="539"/>
      <c r="THE82" s="539"/>
      <c r="THF82" s="539"/>
      <c r="THG82" s="539"/>
      <c r="THH82" s="539"/>
      <c r="THI82" s="539"/>
      <c r="THJ82" s="539"/>
      <c r="THK82" s="539"/>
      <c r="THL82" s="539"/>
      <c r="THM82" s="539"/>
      <c r="THN82" s="539"/>
      <c r="THO82" s="539"/>
      <c r="THP82" s="539"/>
      <c r="THQ82" s="539"/>
      <c r="THR82" s="539"/>
      <c r="THS82" s="539"/>
      <c r="THT82" s="539"/>
      <c r="THU82" s="539"/>
      <c r="THV82" s="539"/>
      <c r="THW82" s="539"/>
      <c r="THX82" s="539"/>
      <c r="THY82" s="539"/>
      <c r="THZ82" s="539"/>
      <c r="TIA82" s="539"/>
      <c r="TIB82" s="539"/>
      <c r="TIC82" s="539"/>
      <c r="TID82" s="539"/>
      <c r="TIE82" s="539"/>
      <c r="TIF82" s="539"/>
      <c r="TIG82" s="539"/>
      <c r="TIH82" s="539"/>
      <c r="TII82" s="539"/>
      <c r="TIJ82" s="539"/>
      <c r="TIK82" s="539"/>
      <c r="TIL82" s="539"/>
      <c r="TIM82" s="539"/>
      <c r="TIN82" s="539"/>
      <c r="TIO82" s="539"/>
      <c r="TIP82" s="539"/>
      <c r="TIQ82" s="539"/>
      <c r="TIR82" s="539"/>
      <c r="TIS82" s="539"/>
      <c r="TIT82" s="539"/>
      <c r="TIU82" s="539"/>
      <c r="TIV82" s="539"/>
      <c r="TIW82" s="539"/>
      <c r="TIX82" s="539"/>
      <c r="TIY82" s="539"/>
      <c r="TIZ82" s="539"/>
      <c r="TJA82" s="539"/>
      <c r="TJB82" s="539"/>
      <c r="TJC82" s="539"/>
      <c r="TJD82" s="539"/>
      <c r="TJE82" s="539"/>
      <c r="TJF82" s="539"/>
      <c r="TJG82" s="539"/>
      <c r="TJH82" s="539"/>
      <c r="TJI82" s="539"/>
      <c r="TJJ82" s="539"/>
      <c r="TJK82" s="539"/>
      <c r="TJL82" s="539"/>
      <c r="TJM82" s="539"/>
      <c r="TJN82" s="539"/>
      <c r="TJO82" s="539"/>
      <c r="TJP82" s="539"/>
      <c r="TJQ82" s="539"/>
      <c r="TJR82" s="539"/>
      <c r="TJS82" s="539"/>
      <c r="TJT82" s="539"/>
      <c r="TJU82" s="539"/>
      <c r="TJV82" s="539"/>
      <c r="TJW82" s="539"/>
      <c r="TJX82" s="539"/>
      <c r="TJY82" s="539"/>
      <c r="TJZ82" s="539"/>
      <c r="TKA82" s="539"/>
      <c r="TKB82" s="539"/>
      <c r="TKC82" s="539"/>
      <c r="TKD82" s="539"/>
      <c r="TKE82" s="539"/>
      <c r="TKF82" s="539"/>
      <c r="TKG82" s="539"/>
      <c r="TKH82" s="539"/>
      <c r="TKI82" s="539"/>
      <c r="TKJ82" s="539"/>
      <c r="TKK82" s="539"/>
      <c r="TKL82" s="539"/>
      <c r="TKM82" s="539"/>
      <c r="TKN82" s="539"/>
      <c r="TKO82" s="539"/>
      <c r="TKP82" s="539"/>
      <c r="TKQ82" s="539"/>
      <c r="TKR82" s="539"/>
      <c r="TKS82" s="539"/>
      <c r="TKT82" s="539"/>
      <c r="TKU82" s="539"/>
      <c r="TKV82" s="539"/>
      <c r="TKW82" s="539"/>
      <c r="TKX82" s="539"/>
      <c r="TKY82" s="539"/>
      <c r="TKZ82" s="539"/>
      <c r="TLA82" s="539"/>
      <c r="TLB82" s="539"/>
      <c r="TLC82" s="539"/>
      <c r="TLD82" s="539"/>
      <c r="TLE82" s="539"/>
      <c r="TLF82" s="539"/>
      <c r="TLG82" s="539"/>
      <c r="TLH82" s="539"/>
      <c r="TLI82" s="539"/>
      <c r="TLJ82" s="539"/>
      <c r="TLK82" s="539"/>
      <c r="TLL82" s="539"/>
      <c r="TLM82" s="539"/>
      <c r="TLN82" s="539"/>
      <c r="TLO82" s="539"/>
      <c r="TLP82" s="539"/>
      <c r="TLQ82" s="539"/>
      <c r="TLR82" s="539"/>
      <c r="TLS82" s="539"/>
      <c r="TLT82" s="539"/>
      <c r="TLU82" s="539"/>
      <c r="TLV82" s="539"/>
      <c r="TLW82" s="539"/>
      <c r="TLX82" s="539"/>
      <c r="TLY82" s="539"/>
      <c r="TLZ82" s="539"/>
      <c r="TMA82" s="539"/>
      <c r="TMB82" s="539"/>
      <c r="TMC82" s="539"/>
      <c r="TMD82" s="539"/>
      <c r="TME82" s="539"/>
      <c r="TMF82" s="539"/>
      <c r="TMG82" s="539"/>
      <c r="TMH82" s="539"/>
      <c r="TMI82" s="539"/>
      <c r="TMJ82" s="539"/>
      <c r="TMK82" s="539"/>
      <c r="TML82" s="539"/>
      <c r="TMM82" s="539"/>
      <c r="TMN82" s="539"/>
      <c r="TMO82" s="539"/>
      <c r="TMP82" s="539"/>
      <c r="TMQ82" s="539"/>
      <c r="TMR82" s="539"/>
      <c r="TMS82" s="539"/>
      <c r="TMT82" s="539"/>
      <c r="TMU82" s="539"/>
      <c r="TMV82" s="539"/>
      <c r="TMW82" s="539"/>
      <c r="TMX82" s="539"/>
      <c r="TMY82" s="539"/>
      <c r="TMZ82" s="539"/>
      <c r="TNA82" s="539"/>
      <c r="TNB82" s="539"/>
      <c r="TNC82" s="539"/>
      <c r="TND82" s="539"/>
      <c r="TNE82" s="539"/>
      <c r="TNF82" s="539"/>
      <c r="TNG82" s="539"/>
      <c r="TNH82" s="539"/>
      <c r="TNI82" s="539"/>
      <c r="TNJ82" s="539"/>
      <c r="TNK82" s="539"/>
      <c r="TNL82" s="539"/>
      <c r="TNM82" s="539"/>
      <c r="TNN82" s="539"/>
      <c r="TNO82" s="539"/>
      <c r="TNP82" s="539"/>
      <c r="TNQ82" s="539"/>
      <c r="TNR82" s="539"/>
      <c r="TNS82" s="539"/>
      <c r="TNT82" s="539"/>
      <c r="TNU82" s="539"/>
      <c r="TNV82" s="539"/>
      <c r="TNW82" s="539"/>
      <c r="TNX82" s="539"/>
      <c r="TNY82" s="539"/>
      <c r="TNZ82" s="539"/>
      <c r="TOA82" s="539"/>
      <c r="TOB82" s="539"/>
      <c r="TOC82" s="539"/>
      <c r="TOD82" s="539"/>
      <c r="TOE82" s="539"/>
      <c r="TOF82" s="539"/>
      <c r="TOG82" s="539"/>
      <c r="TOH82" s="539"/>
      <c r="TOI82" s="539"/>
      <c r="TOJ82" s="539"/>
      <c r="TOK82" s="539"/>
      <c r="TOL82" s="539"/>
      <c r="TOM82" s="539"/>
      <c r="TON82" s="539"/>
      <c r="TOO82" s="539"/>
      <c r="TOP82" s="539"/>
      <c r="TOQ82" s="539"/>
      <c r="TOR82" s="539"/>
      <c r="TOS82" s="539"/>
      <c r="TOT82" s="539"/>
      <c r="TOU82" s="539"/>
      <c r="TOV82" s="539"/>
      <c r="TOW82" s="539"/>
      <c r="TOX82" s="539"/>
      <c r="TOY82" s="539"/>
      <c r="TOZ82" s="539"/>
      <c r="TPA82" s="539"/>
      <c r="TPB82" s="539"/>
      <c r="TPC82" s="539"/>
      <c r="TPD82" s="539"/>
      <c r="TPE82" s="539"/>
      <c r="TPF82" s="539"/>
      <c r="TPG82" s="539"/>
      <c r="TPH82" s="539"/>
      <c r="TPI82" s="539"/>
      <c r="TPJ82" s="539"/>
      <c r="TPK82" s="539"/>
      <c r="TPL82" s="539"/>
      <c r="TPM82" s="539"/>
      <c r="TPN82" s="539"/>
      <c r="TPO82" s="539"/>
      <c r="TPP82" s="539"/>
      <c r="TPQ82" s="539"/>
      <c r="TPR82" s="539"/>
      <c r="TPS82" s="539"/>
      <c r="TPT82" s="539"/>
      <c r="TPU82" s="539"/>
      <c r="TPV82" s="539"/>
      <c r="TPW82" s="539"/>
      <c r="TPX82" s="539"/>
      <c r="TPY82" s="539"/>
      <c r="TPZ82" s="539"/>
      <c r="TQA82" s="539"/>
      <c r="TQB82" s="539"/>
      <c r="TQC82" s="539"/>
      <c r="TQD82" s="539"/>
      <c r="TQE82" s="539"/>
      <c r="TQF82" s="539"/>
      <c r="TQG82" s="539"/>
      <c r="TQH82" s="539"/>
      <c r="TQI82" s="539"/>
      <c r="TQJ82" s="539"/>
      <c r="TQK82" s="539"/>
      <c r="TQL82" s="539"/>
      <c r="TQM82" s="539"/>
      <c r="TQN82" s="539"/>
      <c r="TQO82" s="539"/>
      <c r="TQP82" s="539"/>
      <c r="TQQ82" s="539"/>
      <c r="TQR82" s="539"/>
      <c r="TQS82" s="539"/>
      <c r="TQT82" s="539"/>
      <c r="TQU82" s="539"/>
      <c r="TQV82" s="539"/>
      <c r="TQW82" s="539"/>
      <c r="TQX82" s="539"/>
      <c r="TQY82" s="539"/>
      <c r="TQZ82" s="539"/>
      <c r="TRA82" s="539"/>
      <c r="TRB82" s="539"/>
      <c r="TRC82" s="539"/>
      <c r="TRD82" s="539"/>
      <c r="TRE82" s="539"/>
      <c r="TRF82" s="539"/>
      <c r="TRG82" s="539"/>
      <c r="TRH82" s="539"/>
      <c r="TRI82" s="539"/>
      <c r="TRJ82" s="539"/>
      <c r="TRK82" s="539"/>
      <c r="TRL82" s="539"/>
      <c r="TRM82" s="539"/>
      <c r="TRN82" s="539"/>
      <c r="TRO82" s="539"/>
      <c r="TRP82" s="539"/>
      <c r="TRQ82" s="539"/>
      <c r="TRR82" s="539"/>
      <c r="TRS82" s="539"/>
      <c r="TRT82" s="539"/>
      <c r="TRU82" s="539"/>
      <c r="TRV82" s="539"/>
      <c r="TRW82" s="539"/>
      <c r="TRX82" s="539"/>
      <c r="TRY82" s="539"/>
      <c r="TRZ82" s="539"/>
      <c r="TSA82" s="539"/>
      <c r="TSB82" s="539"/>
      <c r="TSC82" s="539"/>
      <c r="TSD82" s="539"/>
      <c r="TSE82" s="539"/>
      <c r="TSF82" s="539"/>
      <c r="TSG82" s="539"/>
      <c r="TSH82" s="539"/>
      <c r="TSI82" s="539"/>
      <c r="TSJ82" s="539"/>
      <c r="TSK82" s="539"/>
      <c r="TSL82" s="539"/>
      <c r="TSM82" s="539"/>
      <c r="TSN82" s="539"/>
      <c r="TSO82" s="539"/>
      <c r="TSP82" s="539"/>
      <c r="TSQ82" s="539"/>
      <c r="TSR82" s="539"/>
      <c r="TSS82" s="539"/>
      <c r="TST82" s="539"/>
      <c r="TSU82" s="539"/>
      <c r="TSV82" s="539"/>
      <c r="TSW82" s="539"/>
      <c r="TSX82" s="539"/>
      <c r="TSY82" s="539"/>
      <c r="TSZ82" s="539"/>
      <c r="TTA82" s="539"/>
      <c r="TTB82" s="539"/>
      <c r="TTC82" s="539"/>
      <c r="TTD82" s="539"/>
      <c r="TTE82" s="539"/>
      <c r="TTF82" s="539"/>
      <c r="TTG82" s="539"/>
      <c r="TTH82" s="539"/>
      <c r="TTI82" s="539"/>
      <c r="TTJ82" s="539"/>
      <c r="TTK82" s="539"/>
      <c r="TTL82" s="539"/>
      <c r="TTM82" s="539"/>
      <c r="TTN82" s="539"/>
      <c r="TTO82" s="539"/>
      <c r="TTP82" s="539"/>
      <c r="TTQ82" s="539"/>
      <c r="TTR82" s="539"/>
      <c r="TTS82" s="539"/>
      <c r="TTT82" s="539"/>
      <c r="TTU82" s="539"/>
      <c r="TTV82" s="539"/>
      <c r="TTW82" s="539"/>
      <c r="TTX82" s="539"/>
      <c r="TTY82" s="539"/>
      <c r="TTZ82" s="539"/>
      <c r="TUA82" s="539"/>
      <c r="TUB82" s="539"/>
      <c r="TUC82" s="539"/>
      <c r="TUD82" s="539"/>
      <c r="TUE82" s="539"/>
      <c r="TUF82" s="539"/>
      <c r="TUG82" s="539"/>
      <c r="TUH82" s="539"/>
      <c r="TUI82" s="539"/>
      <c r="TUJ82" s="539"/>
      <c r="TUK82" s="539"/>
      <c r="TUL82" s="539"/>
      <c r="TUM82" s="539"/>
      <c r="TUN82" s="539"/>
      <c r="TUO82" s="539"/>
      <c r="TUP82" s="539"/>
      <c r="TUQ82" s="539"/>
      <c r="TUR82" s="539"/>
      <c r="TUS82" s="539"/>
      <c r="TUT82" s="539"/>
      <c r="TUU82" s="539"/>
      <c r="TUV82" s="539"/>
      <c r="TUW82" s="539"/>
      <c r="TUX82" s="539"/>
      <c r="TUY82" s="539"/>
      <c r="TUZ82" s="539"/>
      <c r="TVA82" s="539"/>
      <c r="TVB82" s="539"/>
      <c r="TVC82" s="539"/>
      <c r="TVD82" s="539"/>
      <c r="TVE82" s="539"/>
      <c r="TVF82" s="539"/>
      <c r="TVG82" s="539"/>
      <c r="TVH82" s="539"/>
      <c r="TVI82" s="539"/>
      <c r="TVJ82" s="539"/>
      <c r="TVK82" s="539"/>
      <c r="TVL82" s="539"/>
      <c r="TVM82" s="539"/>
      <c r="TVN82" s="539"/>
      <c r="TVO82" s="539"/>
      <c r="TVP82" s="539"/>
      <c r="TVQ82" s="539"/>
      <c r="TVR82" s="539"/>
      <c r="TVS82" s="539"/>
      <c r="TVT82" s="539"/>
      <c r="TVU82" s="539"/>
      <c r="TVV82" s="539"/>
      <c r="TVW82" s="539"/>
      <c r="TVX82" s="539"/>
      <c r="TVY82" s="539"/>
      <c r="TVZ82" s="539"/>
      <c r="TWA82" s="539"/>
      <c r="TWB82" s="539"/>
      <c r="TWC82" s="539"/>
      <c r="TWD82" s="539"/>
      <c r="TWE82" s="539"/>
      <c r="TWF82" s="539"/>
      <c r="TWG82" s="539"/>
      <c r="TWH82" s="539"/>
      <c r="TWI82" s="539"/>
      <c r="TWJ82" s="539"/>
      <c r="TWK82" s="539"/>
      <c r="TWL82" s="539"/>
      <c r="TWM82" s="539"/>
      <c r="TWN82" s="539"/>
      <c r="TWO82" s="539"/>
      <c r="TWP82" s="539"/>
      <c r="TWQ82" s="539"/>
      <c r="TWR82" s="539"/>
      <c r="TWS82" s="539"/>
      <c r="TWT82" s="539"/>
      <c r="TWU82" s="539"/>
      <c r="TWV82" s="539"/>
      <c r="TWW82" s="539"/>
      <c r="TWX82" s="539"/>
      <c r="TWY82" s="539"/>
      <c r="TWZ82" s="539"/>
      <c r="TXA82" s="539"/>
      <c r="TXB82" s="539"/>
      <c r="TXC82" s="539"/>
      <c r="TXD82" s="539"/>
      <c r="TXE82" s="539"/>
      <c r="TXF82" s="539"/>
      <c r="TXG82" s="539"/>
      <c r="TXH82" s="539"/>
      <c r="TXI82" s="539"/>
      <c r="TXJ82" s="539"/>
      <c r="TXK82" s="539"/>
      <c r="TXL82" s="539"/>
      <c r="TXM82" s="539"/>
      <c r="TXN82" s="539"/>
      <c r="TXO82" s="539"/>
      <c r="TXP82" s="539"/>
      <c r="TXQ82" s="539"/>
      <c r="TXR82" s="539"/>
      <c r="TXS82" s="539"/>
      <c r="TXT82" s="539"/>
      <c r="TXU82" s="539"/>
      <c r="TXV82" s="539"/>
      <c r="TXW82" s="539"/>
      <c r="TXX82" s="539"/>
      <c r="TXY82" s="539"/>
      <c r="TXZ82" s="539"/>
      <c r="TYA82" s="539"/>
      <c r="TYB82" s="539"/>
      <c r="TYC82" s="539"/>
      <c r="TYD82" s="539"/>
      <c r="TYE82" s="539"/>
      <c r="TYF82" s="539"/>
      <c r="TYG82" s="539"/>
      <c r="TYH82" s="539"/>
      <c r="TYI82" s="539"/>
      <c r="TYJ82" s="539"/>
      <c r="TYK82" s="539"/>
      <c r="TYL82" s="539"/>
      <c r="TYM82" s="539"/>
      <c r="TYN82" s="539"/>
      <c r="TYO82" s="539"/>
      <c r="TYP82" s="539"/>
      <c r="TYQ82" s="539"/>
      <c r="TYR82" s="539"/>
      <c r="TYS82" s="539"/>
      <c r="TYT82" s="539"/>
      <c r="TYU82" s="539"/>
      <c r="TYV82" s="539"/>
      <c r="TYW82" s="539"/>
      <c r="TYX82" s="539"/>
      <c r="TYY82" s="539"/>
      <c r="TYZ82" s="539"/>
      <c r="TZA82" s="539"/>
      <c r="TZB82" s="539"/>
      <c r="TZC82" s="539"/>
      <c r="TZD82" s="539"/>
      <c r="TZE82" s="539"/>
      <c r="TZF82" s="539"/>
      <c r="TZG82" s="539"/>
      <c r="TZH82" s="539"/>
      <c r="TZI82" s="539"/>
      <c r="TZJ82" s="539"/>
      <c r="TZK82" s="539"/>
      <c r="TZL82" s="539"/>
      <c r="TZM82" s="539"/>
      <c r="TZN82" s="539"/>
      <c r="TZO82" s="539"/>
      <c r="TZP82" s="539"/>
      <c r="TZQ82" s="539"/>
      <c r="TZR82" s="539"/>
      <c r="TZS82" s="539"/>
      <c r="TZT82" s="539"/>
      <c r="TZU82" s="539"/>
      <c r="TZV82" s="539"/>
      <c r="TZW82" s="539"/>
      <c r="TZX82" s="539"/>
      <c r="TZY82" s="539"/>
      <c r="TZZ82" s="539"/>
      <c r="UAA82" s="539"/>
      <c r="UAB82" s="539"/>
      <c r="UAC82" s="539"/>
      <c r="UAD82" s="539"/>
      <c r="UAE82" s="539"/>
      <c r="UAF82" s="539"/>
      <c r="UAG82" s="539"/>
      <c r="UAH82" s="539"/>
      <c r="UAI82" s="539"/>
      <c r="UAJ82" s="539"/>
      <c r="UAK82" s="539"/>
      <c r="UAL82" s="539"/>
      <c r="UAM82" s="539"/>
      <c r="UAN82" s="539"/>
      <c r="UAO82" s="539"/>
      <c r="UAP82" s="539"/>
      <c r="UAQ82" s="539"/>
      <c r="UAR82" s="539"/>
      <c r="UAS82" s="539"/>
      <c r="UAT82" s="539"/>
      <c r="UAU82" s="539"/>
      <c r="UAV82" s="539"/>
      <c r="UAW82" s="539"/>
      <c r="UAX82" s="539"/>
      <c r="UAY82" s="539"/>
      <c r="UAZ82" s="539"/>
      <c r="UBA82" s="539"/>
      <c r="UBB82" s="539"/>
      <c r="UBC82" s="539"/>
      <c r="UBD82" s="539"/>
      <c r="UBE82" s="539"/>
      <c r="UBF82" s="539"/>
      <c r="UBG82" s="539"/>
      <c r="UBH82" s="539"/>
      <c r="UBI82" s="539"/>
      <c r="UBJ82" s="539"/>
      <c r="UBK82" s="539"/>
      <c r="UBL82" s="539"/>
      <c r="UBM82" s="539"/>
      <c r="UBN82" s="539"/>
      <c r="UBO82" s="539"/>
      <c r="UBP82" s="539"/>
      <c r="UBQ82" s="539"/>
      <c r="UBR82" s="539"/>
      <c r="UBS82" s="539"/>
      <c r="UBT82" s="539"/>
      <c r="UBU82" s="539"/>
      <c r="UBV82" s="539"/>
      <c r="UBW82" s="539"/>
      <c r="UBX82" s="539"/>
      <c r="UBY82" s="539"/>
      <c r="UBZ82" s="539"/>
      <c r="UCA82" s="539"/>
      <c r="UCB82" s="539"/>
      <c r="UCC82" s="539"/>
      <c r="UCD82" s="539"/>
      <c r="UCE82" s="539"/>
      <c r="UCF82" s="539"/>
      <c r="UCG82" s="539"/>
      <c r="UCH82" s="539"/>
      <c r="UCI82" s="539"/>
      <c r="UCJ82" s="539"/>
      <c r="UCK82" s="539"/>
      <c r="UCL82" s="539"/>
      <c r="UCM82" s="539"/>
      <c r="UCN82" s="539"/>
      <c r="UCO82" s="539"/>
      <c r="UCP82" s="539"/>
      <c r="UCQ82" s="539"/>
      <c r="UCR82" s="539"/>
      <c r="UCS82" s="539"/>
      <c r="UCT82" s="539"/>
      <c r="UCU82" s="539"/>
      <c r="UCV82" s="539"/>
      <c r="UCW82" s="539"/>
      <c r="UCX82" s="539"/>
      <c r="UCY82" s="539"/>
      <c r="UCZ82" s="539"/>
      <c r="UDA82" s="539"/>
      <c r="UDB82" s="539"/>
      <c r="UDC82" s="539"/>
      <c r="UDD82" s="539"/>
      <c r="UDE82" s="539"/>
      <c r="UDF82" s="539"/>
      <c r="UDG82" s="539"/>
      <c r="UDH82" s="539"/>
      <c r="UDI82" s="539"/>
      <c r="UDJ82" s="539"/>
      <c r="UDK82" s="539"/>
      <c r="UDL82" s="539"/>
      <c r="UDM82" s="539"/>
      <c r="UDN82" s="539"/>
      <c r="UDO82" s="539"/>
      <c r="UDP82" s="539"/>
      <c r="UDQ82" s="539"/>
      <c r="UDR82" s="539"/>
      <c r="UDS82" s="539"/>
      <c r="UDT82" s="539"/>
      <c r="UDU82" s="539"/>
      <c r="UDV82" s="539"/>
      <c r="UDW82" s="539"/>
      <c r="UDX82" s="539"/>
      <c r="UDY82" s="539"/>
      <c r="UDZ82" s="539"/>
      <c r="UEA82" s="539"/>
      <c r="UEB82" s="539"/>
      <c r="UEC82" s="539"/>
      <c r="UED82" s="539"/>
      <c r="UEE82" s="539"/>
      <c r="UEF82" s="539"/>
      <c r="UEG82" s="539"/>
      <c r="UEH82" s="539"/>
      <c r="UEI82" s="539"/>
      <c r="UEJ82" s="539"/>
      <c r="UEK82" s="539"/>
      <c r="UEL82" s="539"/>
      <c r="UEM82" s="539"/>
      <c r="UEN82" s="539"/>
      <c r="UEO82" s="539"/>
      <c r="UEP82" s="539"/>
      <c r="UEQ82" s="539"/>
      <c r="UER82" s="539"/>
      <c r="UES82" s="539"/>
      <c r="UET82" s="539"/>
      <c r="UEU82" s="539"/>
      <c r="UEV82" s="539"/>
      <c r="UEW82" s="539"/>
      <c r="UEX82" s="539"/>
      <c r="UEY82" s="539"/>
      <c r="UEZ82" s="539"/>
      <c r="UFA82" s="539"/>
      <c r="UFB82" s="539"/>
      <c r="UFC82" s="539"/>
      <c r="UFD82" s="539"/>
      <c r="UFE82" s="539"/>
      <c r="UFF82" s="539"/>
      <c r="UFG82" s="539"/>
      <c r="UFH82" s="539"/>
      <c r="UFI82" s="539"/>
      <c r="UFJ82" s="539"/>
      <c r="UFK82" s="539"/>
      <c r="UFL82" s="539"/>
      <c r="UFM82" s="539"/>
      <c r="UFN82" s="539"/>
      <c r="UFO82" s="539"/>
      <c r="UFP82" s="539"/>
      <c r="UFQ82" s="539"/>
      <c r="UFR82" s="539"/>
      <c r="UFS82" s="539"/>
      <c r="UFT82" s="539"/>
      <c r="UFU82" s="539"/>
      <c r="UFV82" s="539"/>
      <c r="UFW82" s="539"/>
      <c r="UFX82" s="539"/>
      <c r="UFY82" s="539"/>
      <c r="UFZ82" s="539"/>
      <c r="UGA82" s="539"/>
      <c r="UGB82" s="539"/>
      <c r="UGC82" s="539"/>
      <c r="UGD82" s="539"/>
      <c r="UGE82" s="539"/>
      <c r="UGF82" s="539"/>
      <c r="UGG82" s="539"/>
      <c r="UGH82" s="539"/>
      <c r="UGI82" s="539"/>
      <c r="UGJ82" s="539"/>
      <c r="UGK82" s="539"/>
      <c r="UGL82" s="539"/>
      <c r="UGM82" s="539"/>
      <c r="UGN82" s="539"/>
      <c r="UGO82" s="539"/>
      <c r="UGP82" s="539"/>
      <c r="UGQ82" s="539"/>
      <c r="UGR82" s="539"/>
      <c r="UGS82" s="539"/>
      <c r="UGT82" s="539"/>
      <c r="UGU82" s="539"/>
      <c r="UGV82" s="539"/>
      <c r="UGW82" s="539"/>
      <c r="UGX82" s="539"/>
      <c r="UGY82" s="539"/>
      <c r="UGZ82" s="539"/>
      <c r="UHA82" s="539"/>
      <c r="UHB82" s="539"/>
      <c r="UHC82" s="539"/>
      <c r="UHD82" s="539"/>
      <c r="UHE82" s="539"/>
      <c r="UHF82" s="539"/>
      <c r="UHG82" s="539"/>
      <c r="UHH82" s="539"/>
      <c r="UHI82" s="539"/>
      <c r="UHJ82" s="539"/>
      <c r="UHK82" s="539"/>
      <c r="UHL82" s="539"/>
      <c r="UHM82" s="539"/>
      <c r="UHN82" s="539"/>
      <c r="UHO82" s="539"/>
      <c r="UHP82" s="539"/>
      <c r="UHQ82" s="539"/>
      <c r="UHR82" s="539"/>
      <c r="UHS82" s="539"/>
      <c r="UHT82" s="539"/>
      <c r="UHU82" s="539"/>
      <c r="UHV82" s="539"/>
      <c r="UHW82" s="539"/>
      <c r="UHX82" s="539"/>
      <c r="UHY82" s="539"/>
      <c r="UHZ82" s="539"/>
      <c r="UIA82" s="539"/>
      <c r="UIB82" s="539"/>
      <c r="UIC82" s="539"/>
      <c r="UID82" s="539"/>
      <c r="UIE82" s="539"/>
      <c r="UIF82" s="539"/>
      <c r="UIG82" s="539"/>
      <c r="UIH82" s="539"/>
      <c r="UII82" s="539"/>
      <c r="UIJ82" s="539"/>
      <c r="UIK82" s="539"/>
      <c r="UIL82" s="539"/>
      <c r="UIM82" s="539"/>
      <c r="UIN82" s="539"/>
      <c r="UIO82" s="539"/>
      <c r="UIP82" s="539"/>
      <c r="UIQ82" s="539"/>
      <c r="UIR82" s="539"/>
      <c r="UIS82" s="539"/>
      <c r="UIT82" s="539"/>
      <c r="UIU82" s="539"/>
      <c r="UIV82" s="539"/>
      <c r="UIW82" s="539"/>
      <c r="UIX82" s="539"/>
      <c r="UIY82" s="539"/>
      <c r="UIZ82" s="539"/>
      <c r="UJA82" s="539"/>
      <c r="UJB82" s="539"/>
      <c r="UJC82" s="539"/>
      <c r="UJD82" s="539"/>
      <c r="UJE82" s="539"/>
      <c r="UJF82" s="539"/>
      <c r="UJG82" s="539"/>
      <c r="UJH82" s="539"/>
      <c r="UJI82" s="539"/>
      <c r="UJJ82" s="539"/>
      <c r="UJK82" s="539"/>
      <c r="UJL82" s="539"/>
      <c r="UJM82" s="539"/>
      <c r="UJN82" s="539"/>
      <c r="UJO82" s="539"/>
      <c r="UJP82" s="539"/>
      <c r="UJQ82" s="539"/>
      <c r="UJR82" s="539"/>
      <c r="UJS82" s="539"/>
      <c r="UJT82" s="539"/>
      <c r="UJU82" s="539"/>
      <c r="UJV82" s="539"/>
      <c r="UJW82" s="539"/>
      <c r="UJX82" s="539"/>
      <c r="UJY82" s="539"/>
      <c r="UJZ82" s="539"/>
      <c r="UKA82" s="539"/>
      <c r="UKB82" s="539"/>
      <c r="UKC82" s="539"/>
      <c r="UKD82" s="539"/>
      <c r="UKE82" s="539"/>
      <c r="UKF82" s="539"/>
      <c r="UKG82" s="539"/>
      <c r="UKH82" s="539"/>
      <c r="UKI82" s="539"/>
      <c r="UKJ82" s="539"/>
      <c r="UKK82" s="539"/>
      <c r="UKL82" s="539"/>
      <c r="UKM82" s="539"/>
      <c r="UKN82" s="539"/>
      <c r="UKO82" s="539"/>
      <c r="UKP82" s="539"/>
      <c r="UKQ82" s="539"/>
      <c r="UKR82" s="539"/>
      <c r="UKS82" s="539"/>
      <c r="UKT82" s="539"/>
      <c r="UKU82" s="539"/>
      <c r="UKV82" s="539"/>
      <c r="UKW82" s="539"/>
      <c r="UKX82" s="539"/>
      <c r="UKY82" s="539"/>
      <c r="UKZ82" s="539"/>
      <c r="ULA82" s="539"/>
      <c r="ULB82" s="539"/>
      <c r="ULC82" s="539"/>
      <c r="ULD82" s="539"/>
      <c r="ULE82" s="539"/>
      <c r="ULF82" s="539"/>
      <c r="ULG82" s="539"/>
      <c r="ULH82" s="539"/>
      <c r="ULI82" s="539"/>
      <c r="ULJ82" s="539"/>
      <c r="ULK82" s="539"/>
      <c r="ULL82" s="539"/>
      <c r="ULM82" s="539"/>
      <c r="ULN82" s="539"/>
      <c r="ULO82" s="539"/>
      <c r="ULP82" s="539"/>
      <c r="ULQ82" s="539"/>
      <c r="ULR82" s="539"/>
      <c r="ULS82" s="539"/>
      <c r="ULT82" s="539"/>
      <c r="ULU82" s="539"/>
      <c r="ULV82" s="539"/>
      <c r="ULW82" s="539"/>
      <c r="ULX82" s="539"/>
      <c r="ULY82" s="539"/>
      <c r="ULZ82" s="539"/>
      <c r="UMA82" s="539"/>
      <c r="UMB82" s="539"/>
      <c r="UMC82" s="539"/>
      <c r="UMD82" s="539"/>
      <c r="UME82" s="539"/>
      <c r="UMF82" s="539"/>
      <c r="UMG82" s="539"/>
      <c r="UMH82" s="539"/>
      <c r="UMI82" s="539"/>
      <c r="UMJ82" s="539"/>
      <c r="UMK82" s="539"/>
      <c r="UML82" s="539"/>
      <c r="UMM82" s="539"/>
      <c r="UMN82" s="539"/>
      <c r="UMO82" s="539"/>
      <c r="UMP82" s="539"/>
      <c r="UMQ82" s="539"/>
      <c r="UMR82" s="539"/>
      <c r="UMS82" s="539"/>
      <c r="UMT82" s="539"/>
      <c r="UMU82" s="539"/>
      <c r="UMV82" s="539"/>
      <c r="UMW82" s="539"/>
      <c r="UMX82" s="539"/>
      <c r="UMY82" s="539"/>
      <c r="UMZ82" s="539"/>
      <c r="UNA82" s="539"/>
      <c r="UNB82" s="539"/>
      <c r="UNC82" s="539"/>
      <c r="UND82" s="539"/>
      <c r="UNE82" s="539"/>
      <c r="UNF82" s="539"/>
      <c r="UNG82" s="539"/>
      <c r="UNH82" s="539"/>
      <c r="UNI82" s="539"/>
      <c r="UNJ82" s="539"/>
      <c r="UNK82" s="539"/>
      <c r="UNL82" s="539"/>
      <c r="UNM82" s="539"/>
      <c r="UNN82" s="539"/>
      <c r="UNO82" s="539"/>
      <c r="UNP82" s="539"/>
      <c r="UNQ82" s="539"/>
      <c r="UNR82" s="539"/>
      <c r="UNS82" s="539"/>
      <c r="UNT82" s="539"/>
      <c r="UNU82" s="539"/>
      <c r="UNV82" s="539"/>
      <c r="UNW82" s="539"/>
      <c r="UNX82" s="539"/>
      <c r="UNY82" s="539"/>
      <c r="UNZ82" s="539"/>
      <c r="UOA82" s="539"/>
      <c r="UOB82" s="539"/>
      <c r="UOC82" s="539"/>
      <c r="UOD82" s="539"/>
      <c r="UOE82" s="539"/>
      <c r="UOF82" s="539"/>
      <c r="UOG82" s="539"/>
      <c r="UOH82" s="539"/>
      <c r="UOI82" s="539"/>
      <c r="UOJ82" s="539"/>
      <c r="UOK82" s="539"/>
      <c r="UOL82" s="539"/>
      <c r="UOM82" s="539"/>
      <c r="UON82" s="539"/>
      <c r="UOO82" s="539"/>
      <c r="UOP82" s="539"/>
      <c r="UOQ82" s="539"/>
      <c r="UOR82" s="539"/>
      <c r="UOS82" s="539"/>
      <c r="UOT82" s="539"/>
      <c r="UOU82" s="539"/>
      <c r="UOV82" s="539"/>
      <c r="UOW82" s="539"/>
      <c r="UOX82" s="539"/>
      <c r="UOY82" s="539"/>
      <c r="UOZ82" s="539"/>
      <c r="UPA82" s="539"/>
      <c r="UPB82" s="539"/>
      <c r="UPC82" s="539"/>
      <c r="UPD82" s="539"/>
      <c r="UPE82" s="539"/>
      <c r="UPF82" s="539"/>
      <c r="UPG82" s="539"/>
      <c r="UPH82" s="539"/>
      <c r="UPI82" s="539"/>
      <c r="UPJ82" s="539"/>
      <c r="UPK82" s="539"/>
      <c r="UPL82" s="539"/>
      <c r="UPM82" s="539"/>
      <c r="UPN82" s="539"/>
      <c r="UPO82" s="539"/>
      <c r="UPP82" s="539"/>
      <c r="UPQ82" s="539"/>
      <c r="UPR82" s="539"/>
      <c r="UPS82" s="539"/>
      <c r="UPT82" s="539"/>
      <c r="UPU82" s="539"/>
      <c r="UPV82" s="539"/>
      <c r="UPW82" s="539"/>
      <c r="UPX82" s="539"/>
      <c r="UPY82" s="539"/>
      <c r="UPZ82" s="539"/>
      <c r="UQA82" s="539"/>
      <c r="UQB82" s="539"/>
      <c r="UQC82" s="539"/>
      <c r="UQD82" s="539"/>
      <c r="UQE82" s="539"/>
      <c r="UQF82" s="539"/>
      <c r="UQG82" s="539"/>
      <c r="UQH82" s="539"/>
      <c r="UQI82" s="539"/>
      <c r="UQJ82" s="539"/>
      <c r="UQK82" s="539"/>
      <c r="UQL82" s="539"/>
      <c r="UQM82" s="539"/>
      <c r="UQN82" s="539"/>
      <c r="UQO82" s="539"/>
      <c r="UQP82" s="539"/>
      <c r="UQQ82" s="539"/>
      <c r="UQR82" s="539"/>
      <c r="UQS82" s="539"/>
      <c r="UQT82" s="539"/>
      <c r="UQU82" s="539"/>
      <c r="UQV82" s="539"/>
      <c r="UQW82" s="539"/>
      <c r="UQX82" s="539"/>
      <c r="UQY82" s="539"/>
      <c r="UQZ82" s="539"/>
      <c r="URA82" s="539"/>
      <c r="URB82" s="539"/>
      <c r="URC82" s="539"/>
      <c r="URD82" s="539"/>
      <c r="URE82" s="539"/>
      <c r="URF82" s="539"/>
      <c r="URG82" s="539"/>
      <c r="URH82" s="539"/>
      <c r="URI82" s="539"/>
      <c r="URJ82" s="539"/>
      <c r="URK82" s="539"/>
      <c r="URL82" s="539"/>
      <c r="URM82" s="539"/>
      <c r="URN82" s="539"/>
      <c r="URO82" s="539"/>
      <c r="URP82" s="539"/>
      <c r="URQ82" s="539"/>
      <c r="URR82" s="539"/>
      <c r="URS82" s="539"/>
      <c r="URT82" s="539"/>
      <c r="URU82" s="539"/>
      <c r="URV82" s="539"/>
      <c r="URW82" s="539"/>
      <c r="URX82" s="539"/>
      <c r="URY82" s="539"/>
      <c r="URZ82" s="539"/>
      <c r="USA82" s="539"/>
      <c r="USB82" s="539"/>
      <c r="USC82" s="539"/>
      <c r="USD82" s="539"/>
      <c r="USE82" s="539"/>
      <c r="USF82" s="539"/>
      <c r="USG82" s="539"/>
      <c r="USH82" s="539"/>
      <c r="USI82" s="539"/>
      <c r="USJ82" s="539"/>
      <c r="USK82" s="539"/>
      <c r="USL82" s="539"/>
      <c r="USM82" s="539"/>
      <c r="USN82" s="539"/>
      <c r="USO82" s="539"/>
      <c r="USP82" s="539"/>
      <c r="USQ82" s="539"/>
      <c r="USR82" s="539"/>
      <c r="USS82" s="539"/>
      <c r="UST82" s="539"/>
      <c r="USU82" s="539"/>
      <c r="USV82" s="539"/>
      <c r="USW82" s="539"/>
      <c r="USX82" s="539"/>
      <c r="USY82" s="539"/>
      <c r="USZ82" s="539"/>
      <c r="UTA82" s="539"/>
      <c r="UTB82" s="539"/>
      <c r="UTC82" s="539"/>
      <c r="UTD82" s="539"/>
      <c r="UTE82" s="539"/>
      <c r="UTF82" s="539"/>
      <c r="UTG82" s="539"/>
      <c r="UTH82" s="539"/>
      <c r="UTI82" s="539"/>
      <c r="UTJ82" s="539"/>
      <c r="UTK82" s="539"/>
      <c r="UTL82" s="539"/>
      <c r="UTM82" s="539"/>
      <c r="UTN82" s="539"/>
      <c r="UTO82" s="539"/>
      <c r="UTP82" s="539"/>
      <c r="UTQ82" s="539"/>
      <c r="UTR82" s="539"/>
      <c r="UTS82" s="539"/>
      <c r="UTT82" s="539"/>
      <c r="UTU82" s="539"/>
      <c r="UTV82" s="539"/>
      <c r="UTW82" s="539"/>
      <c r="UTX82" s="539"/>
      <c r="UTY82" s="539"/>
      <c r="UTZ82" s="539"/>
      <c r="UUA82" s="539"/>
      <c r="UUB82" s="539"/>
      <c r="UUC82" s="539"/>
      <c r="UUD82" s="539"/>
      <c r="UUE82" s="539"/>
      <c r="UUF82" s="539"/>
      <c r="UUG82" s="539"/>
      <c r="UUH82" s="539"/>
      <c r="UUI82" s="539"/>
      <c r="UUJ82" s="539"/>
      <c r="UUK82" s="539"/>
      <c r="UUL82" s="539"/>
      <c r="UUM82" s="539"/>
      <c r="UUN82" s="539"/>
      <c r="UUO82" s="539"/>
      <c r="UUP82" s="539"/>
      <c r="UUQ82" s="539"/>
      <c r="UUR82" s="539"/>
      <c r="UUS82" s="539"/>
      <c r="UUT82" s="539"/>
      <c r="UUU82" s="539"/>
      <c r="UUV82" s="539"/>
      <c r="UUW82" s="539"/>
      <c r="UUX82" s="539"/>
      <c r="UUY82" s="539"/>
      <c r="UUZ82" s="539"/>
      <c r="UVA82" s="539"/>
      <c r="UVB82" s="539"/>
      <c r="UVC82" s="539"/>
      <c r="UVD82" s="539"/>
      <c r="UVE82" s="539"/>
      <c r="UVF82" s="539"/>
      <c r="UVG82" s="539"/>
      <c r="UVH82" s="539"/>
      <c r="UVI82" s="539"/>
      <c r="UVJ82" s="539"/>
      <c r="UVK82" s="539"/>
      <c r="UVL82" s="539"/>
      <c r="UVM82" s="539"/>
      <c r="UVN82" s="539"/>
      <c r="UVO82" s="539"/>
      <c r="UVP82" s="539"/>
      <c r="UVQ82" s="539"/>
      <c r="UVR82" s="539"/>
      <c r="UVS82" s="539"/>
      <c r="UVT82" s="539"/>
      <c r="UVU82" s="539"/>
      <c r="UVV82" s="539"/>
      <c r="UVW82" s="539"/>
      <c r="UVX82" s="539"/>
      <c r="UVY82" s="539"/>
      <c r="UVZ82" s="539"/>
      <c r="UWA82" s="539"/>
      <c r="UWB82" s="539"/>
      <c r="UWC82" s="539"/>
      <c r="UWD82" s="539"/>
      <c r="UWE82" s="539"/>
      <c r="UWF82" s="539"/>
      <c r="UWG82" s="539"/>
      <c r="UWH82" s="539"/>
      <c r="UWI82" s="539"/>
      <c r="UWJ82" s="539"/>
      <c r="UWK82" s="539"/>
      <c r="UWL82" s="539"/>
      <c r="UWM82" s="539"/>
      <c r="UWN82" s="539"/>
      <c r="UWO82" s="539"/>
      <c r="UWP82" s="539"/>
      <c r="UWQ82" s="539"/>
      <c r="UWR82" s="539"/>
      <c r="UWS82" s="539"/>
      <c r="UWT82" s="539"/>
      <c r="UWU82" s="539"/>
      <c r="UWV82" s="539"/>
      <c r="UWW82" s="539"/>
      <c r="UWX82" s="539"/>
      <c r="UWY82" s="539"/>
      <c r="UWZ82" s="539"/>
      <c r="UXA82" s="539"/>
      <c r="UXB82" s="539"/>
      <c r="UXC82" s="539"/>
      <c r="UXD82" s="539"/>
      <c r="UXE82" s="539"/>
      <c r="UXF82" s="539"/>
      <c r="UXG82" s="539"/>
      <c r="UXH82" s="539"/>
      <c r="UXI82" s="539"/>
      <c r="UXJ82" s="539"/>
      <c r="UXK82" s="539"/>
      <c r="UXL82" s="539"/>
      <c r="UXM82" s="539"/>
      <c r="UXN82" s="539"/>
      <c r="UXO82" s="539"/>
      <c r="UXP82" s="539"/>
      <c r="UXQ82" s="539"/>
      <c r="UXR82" s="539"/>
      <c r="UXS82" s="539"/>
      <c r="UXT82" s="539"/>
      <c r="UXU82" s="539"/>
      <c r="UXV82" s="539"/>
      <c r="UXW82" s="539"/>
      <c r="UXX82" s="539"/>
      <c r="UXY82" s="539"/>
      <c r="UXZ82" s="539"/>
      <c r="UYA82" s="539"/>
      <c r="UYB82" s="539"/>
      <c r="UYC82" s="539"/>
      <c r="UYD82" s="539"/>
      <c r="UYE82" s="539"/>
      <c r="UYF82" s="539"/>
      <c r="UYG82" s="539"/>
      <c r="UYH82" s="539"/>
      <c r="UYI82" s="539"/>
      <c r="UYJ82" s="539"/>
      <c r="UYK82" s="539"/>
      <c r="UYL82" s="539"/>
      <c r="UYM82" s="539"/>
      <c r="UYN82" s="539"/>
      <c r="UYO82" s="539"/>
      <c r="UYP82" s="539"/>
      <c r="UYQ82" s="539"/>
      <c r="UYR82" s="539"/>
      <c r="UYS82" s="539"/>
      <c r="UYT82" s="539"/>
      <c r="UYU82" s="539"/>
      <c r="UYV82" s="539"/>
      <c r="UYW82" s="539"/>
      <c r="UYX82" s="539"/>
      <c r="UYY82" s="539"/>
      <c r="UYZ82" s="539"/>
      <c r="UZA82" s="539"/>
      <c r="UZB82" s="539"/>
      <c r="UZC82" s="539"/>
      <c r="UZD82" s="539"/>
      <c r="UZE82" s="539"/>
      <c r="UZF82" s="539"/>
      <c r="UZG82" s="539"/>
      <c r="UZH82" s="539"/>
      <c r="UZI82" s="539"/>
      <c r="UZJ82" s="539"/>
      <c r="UZK82" s="539"/>
      <c r="UZL82" s="539"/>
      <c r="UZM82" s="539"/>
      <c r="UZN82" s="539"/>
      <c r="UZO82" s="539"/>
      <c r="UZP82" s="539"/>
      <c r="UZQ82" s="539"/>
      <c r="UZR82" s="539"/>
      <c r="UZS82" s="539"/>
      <c r="UZT82" s="539"/>
      <c r="UZU82" s="539"/>
      <c r="UZV82" s="539"/>
      <c r="UZW82" s="539"/>
      <c r="UZX82" s="539"/>
      <c r="UZY82" s="539"/>
      <c r="UZZ82" s="539"/>
      <c r="VAA82" s="539"/>
      <c r="VAB82" s="539"/>
      <c r="VAC82" s="539"/>
      <c r="VAD82" s="539"/>
      <c r="VAE82" s="539"/>
      <c r="VAF82" s="539"/>
      <c r="VAG82" s="539"/>
      <c r="VAH82" s="539"/>
      <c r="VAI82" s="539"/>
      <c r="VAJ82" s="539"/>
      <c r="VAK82" s="539"/>
      <c r="VAL82" s="539"/>
      <c r="VAM82" s="539"/>
      <c r="VAN82" s="539"/>
      <c r="VAO82" s="539"/>
      <c r="VAP82" s="539"/>
      <c r="VAQ82" s="539"/>
      <c r="VAR82" s="539"/>
      <c r="VAS82" s="539"/>
      <c r="VAT82" s="539"/>
      <c r="VAU82" s="539"/>
      <c r="VAV82" s="539"/>
      <c r="VAW82" s="539"/>
      <c r="VAX82" s="539"/>
      <c r="VAY82" s="539"/>
      <c r="VAZ82" s="539"/>
      <c r="VBA82" s="539"/>
      <c r="VBB82" s="539"/>
      <c r="VBC82" s="539"/>
      <c r="VBD82" s="539"/>
      <c r="VBE82" s="539"/>
      <c r="VBF82" s="539"/>
      <c r="VBG82" s="539"/>
      <c r="VBH82" s="539"/>
      <c r="VBI82" s="539"/>
      <c r="VBJ82" s="539"/>
      <c r="VBK82" s="539"/>
      <c r="VBL82" s="539"/>
      <c r="VBM82" s="539"/>
      <c r="VBN82" s="539"/>
      <c r="VBO82" s="539"/>
      <c r="VBP82" s="539"/>
      <c r="VBQ82" s="539"/>
      <c r="VBR82" s="539"/>
      <c r="VBS82" s="539"/>
      <c r="VBT82" s="539"/>
      <c r="VBU82" s="539"/>
      <c r="VBV82" s="539"/>
      <c r="VBW82" s="539"/>
      <c r="VBX82" s="539"/>
      <c r="VBY82" s="539"/>
      <c r="VBZ82" s="539"/>
      <c r="VCA82" s="539"/>
      <c r="VCB82" s="539"/>
      <c r="VCC82" s="539"/>
      <c r="VCD82" s="539"/>
      <c r="VCE82" s="539"/>
      <c r="VCF82" s="539"/>
      <c r="VCG82" s="539"/>
      <c r="VCH82" s="539"/>
      <c r="VCI82" s="539"/>
      <c r="VCJ82" s="539"/>
      <c r="VCK82" s="539"/>
      <c r="VCL82" s="539"/>
      <c r="VCM82" s="539"/>
      <c r="VCN82" s="539"/>
      <c r="VCO82" s="539"/>
      <c r="VCP82" s="539"/>
      <c r="VCQ82" s="539"/>
      <c r="VCR82" s="539"/>
      <c r="VCS82" s="539"/>
      <c r="VCT82" s="539"/>
      <c r="VCU82" s="539"/>
      <c r="VCV82" s="539"/>
      <c r="VCW82" s="539"/>
      <c r="VCX82" s="539"/>
      <c r="VCY82" s="539"/>
      <c r="VCZ82" s="539"/>
      <c r="VDA82" s="539"/>
      <c r="VDB82" s="539"/>
      <c r="VDC82" s="539"/>
      <c r="VDD82" s="539"/>
      <c r="VDE82" s="539"/>
      <c r="VDF82" s="539"/>
      <c r="VDG82" s="539"/>
      <c r="VDH82" s="539"/>
      <c r="VDI82" s="539"/>
      <c r="VDJ82" s="539"/>
      <c r="VDK82" s="539"/>
      <c r="VDL82" s="539"/>
      <c r="VDM82" s="539"/>
      <c r="VDN82" s="539"/>
      <c r="VDO82" s="539"/>
      <c r="VDP82" s="539"/>
      <c r="VDQ82" s="539"/>
      <c r="VDR82" s="539"/>
      <c r="VDS82" s="539"/>
      <c r="VDT82" s="539"/>
      <c r="VDU82" s="539"/>
      <c r="VDV82" s="539"/>
      <c r="VDW82" s="539"/>
      <c r="VDX82" s="539"/>
      <c r="VDY82" s="539"/>
      <c r="VDZ82" s="539"/>
      <c r="VEA82" s="539"/>
      <c r="VEB82" s="539"/>
      <c r="VEC82" s="539"/>
      <c r="VED82" s="539"/>
      <c r="VEE82" s="539"/>
      <c r="VEF82" s="539"/>
      <c r="VEG82" s="539"/>
      <c r="VEH82" s="539"/>
      <c r="VEI82" s="539"/>
      <c r="VEJ82" s="539"/>
      <c r="VEK82" s="539"/>
      <c r="VEL82" s="539"/>
      <c r="VEM82" s="539"/>
      <c r="VEN82" s="539"/>
      <c r="VEO82" s="539"/>
      <c r="VEP82" s="539"/>
      <c r="VEQ82" s="539"/>
      <c r="VER82" s="539"/>
      <c r="VES82" s="539"/>
      <c r="VET82" s="539"/>
      <c r="VEU82" s="539"/>
      <c r="VEV82" s="539"/>
      <c r="VEW82" s="539"/>
      <c r="VEX82" s="539"/>
      <c r="VEY82" s="539"/>
      <c r="VEZ82" s="539"/>
      <c r="VFA82" s="539"/>
      <c r="VFB82" s="539"/>
      <c r="VFC82" s="539"/>
      <c r="VFD82" s="539"/>
      <c r="VFE82" s="539"/>
      <c r="VFF82" s="539"/>
      <c r="VFG82" s="539"/>
      <c r="VFH82" s="539"/>
      <c r="VFI82" s="539"/>
      <c r="VFJ82" s="539"/>
      <c r="VFK82" s="539"/>
      <c r="VFL82" s="539"/>
      <c r="VFM82" s="539"/>
      <c r="VFN82" s="539"/>
      <c r="VFO82" s="539"/>
      <c r="VFP82" s="539"/>
      <c r="VFQ82" s="539"/>
      <c r="VFR82" s="539"/>
      <c r="VFS82" s="539"/>
      <c r="VFT82" s="539"/>
      <c r="VFU82" s="539"/>
      <c r="VFV82" s="539"/>
      <c r="VFW82" s="539"/>
      <c r="VFX82" s="539"/>
      <c r="VFY82" s="539"/>
      <c r="VFZ82" s="539"/>
      <c r="VGA82" s="539"/>
      <c r="VGB82" s="539"/>
      <c r="VGC82" s="539"/>
      <c r="VGD82" s="539"/>
      <c r="VGE82" s="539"/>
      <c r="VGF82" s="539"/>
      <c r="VGG82" s="539"/>
      <c r="VGH82" s="539"/>
      <c r="VGI82" s="539"/>
      <c r="VGJ82" s="539"/>
      <c r="VGK82" s="539"/>
      <c r="VGL82" s="539"/>
      <c r="VGM82" s="539"/>
      <c r="VGN82" s="539"/>
      <c r="VGO82" s="539"/>
      <c r="VGP82" s="539"/>
      <c r="VGQ82" s="539"/>
      <c r="VGR82" s="539"/>
      <c r="VGS82" s="539"/>
      <c r="VGT82" s="539"/>
      <c r="VGU82" s="539"/>
      <c r="VGV82" s="539"/>
      <c r="VGW82" s="539"/>
      <c r="VGX82" s="539"/>
      <c r="VGY82" s="539"/>
      <c r="VGZ82" s="539"/>
      <c r="VHA82" s="539"/>
      <c r="VHB82" s="539"/>
      <c r="VHC82" s="539"/>
      <c r="VHD82" s="539"/>
      <c r="VHE82" s="539"/>
      <c r="VHF82" s="539"/>
      <c r="VHG82" s="539"/>
      <c r="VHH82" s="539"/>
      <c r="VHI82" s="539"/>
      <c r="VHJ82" s="539"/>
      <c r="VHK82" s="539"/>
      <c r="VHL82" s="539"/>
      <c r="VHM82" s="539"/>
      <c r="VHN82" s="539"/>
      <c r="VHO82" s="539"/>
      <c r="VHP82" s="539"/>
      <c r="VHQ82" s="539"/>
      <c r="VHR82" s="539"/>
      <c r="VHS82" s="539"/>
      <c r="VHT82" s="539"/>
      <c r="VHU82" s="539"/>
      <c r="VHV82" s="539"/>
      <c r="VHW82" s="539"/>
      <c r="VHX82" s="539"/>
      <c r="VHY82" s="539"/>
      <c r="VHZ82" s="539"/>
      <c r="VIA82" s="539"/>
      <c r="VIB82" s="539"/>
      <c r="VIC82" s="539"/>
      <c r="VID82" s="539"/>
      <c r="VIE82" s="539"/>
      <c r="VIF82" s="539"/>
      <c r="VIG82" s="539"/>
      <c r="VIH82" s="539"/>
      <c r="VII82" s="539"/>
      <c r="VIJ82" s="539"/>
      <c r="VIK82" s="539"/>
      <c r="VIL82" s="539"/>
      <c r="VIM82" s="539"/>
      <c r="VIN82" s="539"/>
      <c r="VIO82" s="539"/>
      <c r="VIP82" s="539"/>
      <c r="VIQ82" s="539"/>
      <c r="VIR82" s="539"/>
      <c r="VIS82" s="539"/>
      <c r="VIT82" s="539"/>
      <c r="VIU82" s="539"/>
      <c r="VIV82" s="539"/>
      <c r="VIW82" s="539"/>
      <c r="VIX82" s="539"/>
      <c r="VIY82" s="539"/>
      <c r="VIZ82" s="539"/>
      <c r="VJA82" s="539"/>
      <c r="VJB82" s="539"/>
      <c r="VJC82" s="539"/>
      <c r="VJD82" s="539"/>
      <c r="VJE82" s="539"/>
      <c r="VJF82" s="539"/>
      <c r="VJG82" s="539"/>
      <c r="VJH82" s="539"/>
      <c r="VJI82" s="539"/>
      <c r="VJJ82" s="539"/>
      <c r="VJK82" s="539"/>
      <c r="VJL82" s="539"/>
      <c r="VJM82" s="539"/>
      <c r="VJN82" s="539"/>
      <c r="VJO82" s="539"/>
      <c r="VJP82" s="539"/>
      <c r="VJQ82" s="539"/>
      <c r="VJR82" s="539"/>
      <c r="VJS82" s="539"/>
      <c r="VJT82" s="539"/>
      <c r="VJU82" s="539"/>
      <c r="VJV82" s="539"/>
      <c r="VJW82" s="539"/>
      <c r="VJX82" s="539"/>
      <c r="VJY82" s="539"/>
      <c r="VJZ82" s="539"/>
      <c r="VKA82" s="539"/>
      <c r="VKB82" s="539"/>
      <c r="VKC82" s="539"/>
      <c r="VKD82" s="539"/>
      <c r="VKE82" s="539"/>
      <c r="VKF82" s="539"/>
      <c r="VKG82" s="539"/>
      <c r="VKH82" s="539"/>
      <c r="VKI82" s="539"/>
      <c r="VKJ82" s="539"/>
      <c r="VKK82" s="539"/>
      <c r="VKL82" s="539"/>
      <c r="VKM82" s="539"/>
      <c r="VKN82" s="539"/>
      <c r="VKO82" s="539"/>
      <c r="VKP82" s="539"/>
      <c r="VKQ82" s="539"/>
      <c r="VKR82" s="539"/>
      <c r="VKS82" s="539"/>
      <c r="VKT82" s="539"/>
      <c r="VKU82" s="539"/>
      <c r="VKV82" s="539"/>
      <c r="VKW82" s="539"/>
      <c r="VKX82" s="539"/>
      <c r="VKY82" s="539"/>
      <c r="VKZ82" s="539"/>
      <c r="VLA82" s="539"/>
      <c r="VLB82" s="539"/>
      <c r="VLC82" s="539"/>
      <c r="VLD82" s="539"/>
      <c r="VLE82" s="539"/>
      <c r="VLF82" s="539"/>
      <c r="VLG82" s="539"/>
      <c r="VLH82" s="539"/>
      <c r="VLI82" s="539"/>
      <c r="VLJ82" s="539"/>
      <c r="VLK82" s="539"/>
      <c r="VLL82" s="539"/>
      <c r="VLM82" s="539"/>
      <c r="VLN82" s="539"/>
      <c r="VLO82" s="539"/>
      <c r="VLP82" s="539"/>
      <c r="VLQ82" s="539"/>
      <c r="VLR82" s="539"/>
      <c r="VLS82" s="539"/>
      <c r="VLT82" s="539"/>
      <c r="VLU82" s="539"/>
      <c r="VLV82" s="539"/>
      <c r="VLW82" s="539"/>
      <c r="VLX82" s="539"/>
      <c r="VLY82" s="539"/>
      <c r="VLZ82" s="539"/>
      <c r="VMA82" s="539"/>
      <c r="VMB82" s="539"/>
      <c r="VMC82" s="539"/>
      <c r="VMD82" s="539"/>
      <c r="VME82" s="539"/>
      <c r="VMF82" s="539"/>
      <c r="VMG82" s="539"/>
      <c r="VMH82" s="539"/>
      <c r="VMI82" s="539"/>
      <c r="VMJ82" s="539"/>
      <c r="VMK82" s="539"/>
      <c r="VML82" s="539"/>
      <c r="VMM82" s="539"/>
      <c r="VMN82" s="539"/>
      <c r="VMO82" s="539"/>
      <c r="VMP82" s="539"/>
      <c r="VMQ82" s="539"/>
      <c r="VMR82" s="539"/>
      <c r="VMS82" s="539"/>
      <c r="VMT82" s="539"/>
      <c r="VMU82" s="539"/>
      <c r="VMV82" s="539"/>
      <c r="VMW82" s="539"/>
      <c r="VMX82" s="539"/>
      <c r="VMY82" s="539"/>
      <c r="VMZ82" s="539"/>
      <c r="VNA82" s="539"/>
      <c r="VNB82" s="539"/>
      <c r="VNC82" s="539"/>
      <c r="VND82" s="539"/>
      <c r="VNE82" s="539"/>
      <c r="VNF82" s="539"/>
      <c r="VNG82" s="539"/>
      <c r="VNH82" s="539"/>
      <c r="VNI82" s="539"/>
      <c r="VNJ82" s="539"/>
      <c r="VNK82" s="539"/>
      <c r="VNL82" s="539"/>
      <c r="VNM82" s="539"/>
      <c r="VNN82" s="539"/>
      <c r="VNO82" s="539"/>
      <c r="VNP82" s="539"/>
      <c r="VNQ82" s="539"/>
      <c r="VNR82" s="539"/>
      <c r="VNS82" s="539"/>
      <c r="VNT82" s="539"/>
      <c r="VNU82" s="539"/>
      <c r="VNV82" s="539"/>
      <c r="VNW82" s="539"/>
      <c r="VNX82" s="539"/>
      <c r="VNY82" s="539"/>
      <c r="VNZ82" s="539"/>
      <c r="VOA82" s="539"/>
      <c r="VOB82" s="539"/>
      <c r="VOC82" s="539"/>
      <c r="VOD82" s="539"/>
      <c r="VOE82" s="539"/>
      <c r="VOF82" s="539"/>
      <c r="VOG82" s="539"/>
      <c r="VOH82" s="539"/>
      <c r="VOI82" s="539"/>
      <c r="VOJ82" s="539"/>
      <c r="VOK82" s="539"/>
      <c r="VOL82" s="539"/>
      <c r="VOM82" s="539"/>
      <c r="VON82" s="539"/>
      <c r="VOO82" s="539"/>
      <c r="VOP82" s="539"/>
      <c r="VOQ82" s="539"/>
      <c r="VOR82" s="539"/>
      <c r="VOS82" s="539"/>
      <c r="VOT82" s="539"/>
      <c r="VOU82" s="539"/>
      <c r="VOV82" s="539"/>
      <c r="VOW82" s="539"/>
      <c r="VOX82" s="539"/>
      <c r="VOY82" s="539"/>
      <c r="VOZ82" s="539"/>
      <c r="VPA82" s="539"/>
      <c r="VPB82" s="539"/>
      <c r="VPC82" s="539"/>
      <c r="VPD82" s="539"/>
      <c r="VPE82" s="539"/>
      <c r="VPF82" s="539"/>
      <c r="VPG82" s="539"/>
      <c r="VPH82" s="539"/>
      <c r="VPI82" s="539"/>
      <c r="VPJ82" s="539"/>
      <c r="VPK82" s="539"/>
      <c r="VPL82" s="539"/>
      <c r="VPM82" s="539"/>
      <c r="VPN82" s="539"/>
      <c r="VPO82" s="539"/>
      <c r="VPP82" s="539"/>
      <c r="VPQ82" s="539"/>
      <c r="VPR82" s="539"/>
      <c r="VPS82" s="539"/>
      <c r="VPT82" s="539"/>
      <c r="VPU82" s="539"/>
      <c r="VPV82" s="539"/>
      <c r="VPW82" s="539"/>
      <c r="VPX82" s="539"/>
      <c r="VPY82" s="539"/>
      <c r="VPZ82" s="539"/>
      <c r="VQA82" s="539"/>
      <c r="VQB82" s="539"/>
      <c r="VQC82" s="539"/>
      <c r="VQD82" s="539"/>
      <c r="VQE82" s="539"/>
      <c r="VQF82" s="539"/>
      <c r="VQG82" s="539"/>
      <c r="VQH82" s="539"/>
      <c r="VQI82" s="539"/>
      <c r="VQJ82" s="539"/>
      <c r="VQK82" s="539"/>
      <c r="VQL82" s="539"/>
      <c r="VQM82" s="539"/>
      <c r="VQN82" s="539"/>
      <c r="VQO82" s="539"/>
      <c r="VQP82" s="539"/>
      <c r="VQQ82" s="539"/>
      <c r="VQR82" s="539"/>
      <c r="VQS82" s="539"/>
      <c r="VQT82" s="539"/>
      <c r="VQU82" s="539"/>
      <c r="VQV82" s="539"/>
      <c r="VQW82" s="539"/>
      <c r="VQX82" s="539"/>
      <c r="VQY82" s="539"/>
      <c r="VQZ82" s="539"/>
      <c r="VRA82" s="539"/>
      <c r="VRB82" s="539"/>
      <c r="VRC82" s="539"/>
      <c r="VRD82" s="539"/>
      <c r="VRE82" s="539"/>
      <c r="VRF82" s="539"/>
      <c r="VRG82" s="539"/>
      <c r="VRH82" s="539"/>
      <c r="VRI82" s="539"/>
      <c r="VRJ82" s="539"/>
      <c r="VRK82" s="539"/>
      <c r="VRL82" s="539"/>
      <c r="VRM82" s="539"/>
      <c r="VRN82" s="539"/>
      <c r="VRO82" s="539"/>
      <c r="VRP82" s="539"/>
      <c r="VRQ82" s="539"/>
      <c r="VRR82" s="539"/>
      <c r="VRS82" s="539"/>
      <c r="VRT82" s="539"/>
      <c r="VRU82" s="539"/>
      <c r="VRV82" s="539"/>
      <c r="VRW82" s="539"/>
      <c r="VRX82" s="539"/>
      <c r="VRY82" s="539"/>
      <c r="VRZ82" s="539"/>
      <c r="VSA82" s="539"/>
      <c r="VSB82" s="539"/>
      <c r="VSC82" s="539"/>
      <c r="VSD82" s="539"/>
      <c r="VSE82" s="539"/>
      <c r="VSF82" s="539"/>
      <c r="VSG82" s="539"/>
      <c r="VSH82" s="539"/>
      <c r="VSI82" s="539"/>
      <c r="VSJ82" s="539"/>
      <c r="VSK82" s="539"/>
      <c r="VSL82" s="539"/>
      <c r="VSM82" s="539"/>
      <c r="VSN82" s="539"/>
      <c r="VSO82" s="539"/>
      <c r="VSP82" s="539"/>
      <c r="VSQ82" s="539"/>
      <c r="VSR82" s="539"/>
      <c r="VSS82" s="539"/>
      <c r="VST82" s="539"/>
      <c r="VSU82" s="539"/>
      <c r="VSV82" s="539"/>
      <c r="VSW82" s="539"/>
      <c r="VSX82" s="539"/>
      <c r="VSY82" s="539"/>
      <c r="VSZ82" s="539"/>
      <c r="VTA82" s="539"/>
      <c r="VTB82" s="539"/>
      <c r="VTC82" s="539"/>
      <c r="VTD82" s="539"/>
      <c r="VTE82" s="539"/>
      <c r="VTF82" s="539"/>
      <c r="VTG82" s="539"/>
      <c r="VTH82" s="539"/>
      <c r="VTI82" s="539"/>
      <c r="VTJ82" s="539"/>
      <c r="VTK82" s="539"/>
      <c r="VTL82" s="539"/>
      <c r="VTM82" s="539"/>
      <c r="VTN82" s="539"/>
      <c r="VTO82" s="539"/>
      <c r="VTP82" s="539"/>
      <c r="VTQ82" s="539"/>
      <c r="VTR82" s="539"/>
      <c r="VTS82" s="539"/>
      <c r="VTT82" s="539"/>
      <c r="VTU82" s="539"/>
      <c r="VTV82" s="539"/>
      <c r="VTW82" s="539"/>
      <c r="VTX82" s="539"/>
      <c r="VTY82" s="539"/>
      <c r="VTZ82" s="539"/>
      <c r="VUA82" s="539"/>
      <c r="VUB82" s="539"/>
      <c r="VUC82" s="539"/>
      <c r="VUD82" s="539"/>
      <c r="VUE82" s="539"/>
      <c r="VUF82" s="539"/>
      <c r="VUG82" s="539"/>
      <c r="VUH82" s="539"/>
      <c r="VUI82" s="539"/>
      <c r="VUJ82" s="539"/>
      <c r="VUK82" s="539"/>
      <c r="VUL82" s="539"/>
      <c r="VUM82" s="539"/>
      <c r="VUN82" s="539"/>
      <c r="VUO82" s="539"/>
      <c r="VUP82" s="539"/>
      <c r="VUQ82" s="539"/>
      <c r="VUR82" s="539"/>
      <c r="VUS82" s="539"/>
      <c r="VUT82" s="539"/>
      <c r="VUU82" s="539"/>
      <c r="VUV82" s="539"/>
      <c r="VUW82" s="539"/>
      <c r="VUX82" s="539"/>
      <c r="VUY82" s="539"/>
      <c r="VUZ82" s="539"/>
      <c r="VVA82" s="539"/>
      <c r="VVB82" s="539"/>
      <c r="VVC82" s="539"/>
      <c r="VVD82" s="539"/>
      <c r="VVE82" s="539"/>
      <c r="VVF82" s="539"/>
      <c r="VVG82" s="539"/>
      <c r="VVH82" s="539"/>
      <c r="VVI82" s="539"/>
      <c r="VVJ82" s="539"/>
      <c r="VVK82" s="539"/>
      <c r="VVL82" s="539"/>
      <c r="VVM82" s="539"/>
      <c r="VVN82" s="539"/>
      <c r="VVO82" s="539"/>
      <c r="VVP82" s="539"/>
      <c r="VVQ82" s="539"/>
      <c r="VVR82" s="539"/>
      <c r="VVS82" s="539"/>
      <c r="VVT82" s="539"/>
      <c r="VVU82" s="539"/>
      <c r="VVV82" s="539"/>
      <c r="VVW82" s="539"/>
      <c r="VVX82" s="539"/>
      <c r="VVY82" s="539"/>
      <c r="VVZ82" s="539"/>
      <c r="VWA82" s="539"/>
      <c r="VWB82" s="539"/>
      <c r="VWC82" s="539"/>
      <c r="VWD82" s="539"/>
      <c r="VWE82" s="539"/>
      <c r="VWF82" s="539"/>
      <c r="VWG82" s="539"/>
      <c r="VWH82" s="539"/>
      <c r="VWI82" s="539"/>
      <c r="VWJ82" s="539"/>
      <c r="VWK82" s="539"/>
      <c r="VWL82" s="539"/>
      <c r="VWM82" s="539"/>
      <c r="VWN82" s="539"/>
      <c r="VWO82" s="539"/>
      <c r="VWP82" s="539"/>
      <c r="VWQ82" s="539"/>
      <c r="VWR82" s="539"/>
      <c r="VWS82" s="539"/>
      <c r="VWT82" s="539"/>
      <c r="VWU82" s="539"/>
      <c r="VWV82" s="539"/>
      <c r="VWW82" s="539"/>
      <c r="VWX82" s="539"/>
      <c r="VWY82" s="539"/>
      <c r="VWZ82" s="539"/>
      <c r="VXA82" s="539"/>
      <c r="VXB82" s="539"/>
      <c r="VXC82" s="539"/>
      <c r="VXD82" s="539"/>
      <c r="VXE82" s="539"/>
      <c r="VXF82" s="539"/>
      <c r="VXG82" s="539"/>
      <c r="VXH82" s="539"/>
      <c r="VXI82" s="539"/>
      <c r="VXJ82" s="539"/>
      <c r="VXK82" s="539"/>
      <c r="VXL82" s="539"/>
      <c r="VXM82" s="539"/>
      <c r="VXN82" s="539"/>
      <c r="VXO82" s="539"/>
      <c r="VXP82" s="539"/>
      <c r="VXQ82" s="539"/>
      <c r="VXR82" s="539"/>
      <c r="VXS82" s="539"/>
      <c r="VXT82" s="539"/>
      <c r="VXU82" s="539"/>
      <c r="VXV82" s="539"/>
      <c r="VXW82" s="539"/>
      <c r="VXX82" s="539"/>
      <c r="VXY82" s="539"/>
      <c r="VXZ82" s="539"/>
      <c r="VYA82" s="539"/>
      <c r="VYB82" s="539"/>
      <c r="VYC82" s="539"/>
      <c r="VYD82" s="539"/>
      <c r="VYE82" s="539"/>
      <c r="VYF82" s="539"/>
      <c r="VYG82" s="539"/>
      <c r="VYH82" s="539"/>
      <c r="VYI82" s="539"/>
      <c r="VYJ82" s="539"/>
      <c r="VYK82" s="539"/>
      <c r="VYL82" s="539"/>
      <c r="VYM82" s="539"/>
      <c r="VYN82" s="539"/>
      <c r="VYO82" s="539"/>
      <c r="VYP82" s="539"/>
      <c r="VYQ82" s="539"/>
      <c r="VYR82" s="539"/>
      <c r="VYS82" s="539"/>
      <c r="VYT82" s="539"/>
      <c r="VYU82" s="539"/>
      <c r="VYV82" s="539"/>
      <c r="VYW82" s="539"/>
      <c r="VYX82" s="539"/>
      <c r="VYY82" s="539"/>
      <c r="VYZ82" s="539"/>
      <c r="VZA82" s="539"/>
      <c r="VZB82" s="539"/>
      <c r="VZC82" s="539"/>
      <c r="VZD82" s="539"/>
      <c r="VZE82" s="539"/>
      <c r="VZF82" s="539"/>
      <c r="VZG82" s="539"/>
      <c r="VZH82" s="539"/>
      <c r="VZI82" s="539"/>
      <c r="VZJ82" s="539"/>
      <c r="VZK82" s="539"/>
      <c r="VZL82" s="539"/>
      <c r="VZM82" s="539"/>
      <c r="VZN82" s="539"/>
      <c r="VZO82" s="539"/>
      <c r="VZP82" s="539"/>
      <c r="VZQ82" s="539"/>
      <c r="VZR82" s="539"/>
      <c r="VZS82" s="539"/>
      <c r="VZT82" s="539"/>
      <c r="VZU82" s="539"/>
      <c r="VZV82" s="539"/>
      <c r="VZW82" s="539"/>
      <c r="VZX82" s="539"/>
      <c r="VZY82" s="539"/>
      <c r="VZZ82" s="539"/>
      <c r="WAA82" s="539"/>
      <c r="WAB82" s="539"/>
      <c r="WAC82" s="539"/>
      <c r="WAD82" s="539"/>
      <c r="WAE82" s="539"/>
      <c r="WAF82" s="539"/>
      <c r="WAG82" s="539"/>
      <c r="WAH82" s="539"/>
      <c r="WAI82" s="539"/>
      <c r="WAJ82" s="539"/>
      <c r="WAK82" s="539"/>
      <c r="WAL82" s="539"/>
      <c r="WAM82" s="539"/>
      <c r="WAN82" s="539"/>
      <c r="WAO82" s="539"/>
      <c r="WAP82" s="539"/>
      <c r="WAQ82" s="539"/>
      <c r="WAR82" s="539"/>
      <c r="WAS82" s="539"/>
      <c r="WAT82" s="539"/>
      <c r="WAU82" s="539"/>
      <c r="WAV82" s="539"/>
      <c r="WAW82" s="539"/>
      <c r="WAX82" s="539"/>
      <c r="WAY82" s="539"/>
      <c r="WAZ82" s="539"/>
      <c r="WBA82" s="539"/>
      <c r="WBB82" s="539"/>
      <c r="WBC82" s="539"/>
      <c r="WBD82" s="539"/>
      <c r="WBE82" s="539"/>
      <c r="WBF82" s="539"/>
      <c r="WBG82" s="539"/>
      <c r="WBH82" s="539"/>
      <c r="WBI82" s="539"/>
      <c r="WBJ82" s="539"/>
      <c r="WBK82" s="539"/>
      <c r="WBL82" s="539"/>
      <c r="WBM82" s="539"/>
      <c r="WBN82" s="539"/>
      <c r="WBO82" s="539"/>
      <c r="WBP82" s="539"/>
      <c r="WBQ82" s="539"/>
      <c r="WBR82" s="539"/>
      <c r="WBS82" s="539"/>
      <c r="WBT82" s="539"/>
      <c r="WBU82" s="539"/>
      <c r="WBV82" s="539"/>
      <c r="WBW82" s="539"/>
      <c r="WBX82" s="539"/>
      <c r="WBY82" s="539"/>
      <c r="WBZ82" s="539"/>
      <c r="WCA82" s="539"/>
      <c r="WCB82" s="539"/>
      <c r="WCC82" s="539"/>
      <c r="WCD82" s="539"/>
      <c r="WCE82" s="539"/>
      <c r="WCF82" s="539"/>
      <c r="WCG82" s="539"/>
      <c r="WCH82" s="539"/>
      <c r="WCI82" s="539"/>
      <c r="WCJ82" s="539"/>
      <c r="WCK82" s="539"/>
      <c r="WCL82" s="539"/>
      <c r="WCM82" s="539"/>
      <c r="WCN82" s="539"/>
      <c r="WCO82" s="539"/>
      <c r="WCP82" s="539"/>
      <c r="WCQ82" s="539"/>
      <c r="WCR82" s="539"/>
      <c r="WCS82" s="539"/>
      <c r="WCT82" s="539"/>
      <c r="WCU82" s="539"/>
      <c r="WCV82" s="539"/>
      <c r="WCW82" s="539"/>
      <c r="WCX82" s="539"/>
      <c r="WCY82" s="539"/>
      <c r="WCZ82" s="539"/>
      <c r="WDA82" s="539"/>
      <c r="WDB82" s="539"/>
      <c r="WDC82" s="539"/>
      <c r="WDD82" s="539"/>
      <c r="WDE82" s="539"/>
      <c r="WDF82" s="539"/>
      <c r="WDG82" s="539"/>
      <c r="WDH82" s="539"/>
      <c r="WDI82" s="539"/>
      <c r="WDJ82" s="539"/>
      <c r="WDK82" s="539"/>
      <c r="WDL82" s="539"/>
      <c r="WDM82" s="539"/>
      <c r="WDN82" s="539"/>
      <c r="WDO82" s="539"/>
      <c r="WDP82" s="539"/>
      <c r="WDQ82" s="539"/>
      <c r="WDR82" s="539"/>
      <c r="WDS82" s="539"/>
      <c r="WDT82" s="539"/>
      <c r="WDU82" s="539"/>
      <c r="WDV82" s="539"/>
      <c r="WDW82" s="539"/>
      <c r="WDX82" s="539"/>
      <c r="WDY82" s="539"/>
      <c r="WDZ82" s="539"/>
      <c r="WEA82" s="539"/>
      <c r="WEB82" s="539"/>
      <c r="WEC82" s="539"/>
      <c r="WED82" s="539"/>
      <c r="WEE82" s="539"/>
      <c r="WEF82" s="539"/>
      <c r="WEG82" s="539"/>
      <c r="WEH82" s="539"/>
      <c r="WEI82" s="539"/>
      <c r="WEJ82" s="539"/>
      <c r="WEK82" s="539"/>
      <c r="WEL82" s="539"/>
      <c r="WEM82" s="539"/>
      <c r="WEN82" s="539"/>
      <c r="WEO82" s="539"/>
      <c r="WEP82" s="539"/>
      <c r="WEQ82" s="539"/>
      <c r="WER82" s="539"/>
      <c r="WES82" s="539"/>
      <c r="WET82" s="539"/>
      <c r="WEU82" s="539"/>
      <c r="WEV82" s="539"/>
      <c r="WEW82" s="539"/>
      <c r="WEX82" s="539"/>
      <c r="WEY82" s="539"/>
      <c r="WEZ82" s="539"/>
      <c r="WFA82" s="539"/>
      <c r="WFB82" s="539"/>
      <c r="WFC82" s="539"/>
      <c r="WFD82" s="539"/>
      <c r="WFE82" s="539"/>
      <c r="WFF82" s="539"/>
      <c r="WFG82" s="539"/>
      <c r="WFH82" s="539"/>
      <c r="WFI82" s="539"/>
      <c r="WFJ82" s="539"/>
      <c r="WFK82" s="539"/>
      <c r="WFL82" s="539"/>
      <c r="WFM82" s="539"/>
      <c r="WFN82" s="539"/>
      <c r="WFO82" s="539"/>
      <c r="WFP82" s="539"/>
      <c r="WFQ82" s="539"/>
      <c r="WFR82" s="539"/>
      <c r="WFS82" s="539"/>
      <c r="WFT82" s="539"/>
      <c r="WFU82" s="539"/>
      <c r="WFV82" s="539"/>
      <c r="WFW82" s="539"/>
      <c r="WFX82" s="539"/>
      <c r="WFY82" s="539"/>
      <c r="WFZ82" s="539"/>
      <c r="WGA82" s="539"/>
      <c r="WGB82" s="539"/>
      <c r="WGC82" s="539"/>
      <c r="WGD82" s="539"/>
      <c r="WGE82" s="539"/>
      <c r="WGF82" s="539"/>
      <c r="WGG82" s="539"/>
      <c r="WGH82" s="539"/>
      <c r="WGI82" s="539"/>
      <c r="WGJ82" s="539"/>
      <c r="WGK82" s="539"/>
      <c r="WGL82" s="539"/>
      <c r="WGM82" s="539"/>
      <c r="WGN82" s="539"/>
      <c r="WGO82" s="539"/>
      <c r="WGP82" s="539"/>
      <c r="WGQ82" s="539"/>
      <c r="WGR82" s="539"/>
      <c r="WGS82" s="539"/>
      <c r="WGT82" s="539"/>
      <c r="WGU82" s="539"/>
      <c r="WGV82" s="539"/>
      <c r="WGW82" s="539"/>
      <c r="WGX82" s="539"/>
      <c r="WGY82" s="539"/>
      <c r="WGZ82" s="539"/>
      <c r="WHA82" s="539"/>
      <c r="WHB82" s="539"/>
      <c r="WHC82" s="539"/>
      <c r="WHD82" s="539"/>
      <c r="WHE82" s="539"/>
      <c r="WHF82" s="539"/>
      <c r="WHG82" s="539"/>
      <c r="WHH82" s="539"/>
      <c r="WHI82" s="539"/>
      <c r="WHJ82" s="539"/>
      <c r="WHK82" s="539"/>
      <c r="WHL82" s="539"/>
      <c r="WHM82" s="539"/>
      <c r="WHN82" s="539"/>
      <c r="WHO82" s="539"/>
      <c r="WHP82" s="539"/>
      <c r="WHQ82" s="539"/>
      <c r="WHR82" s="539"/>
      <c r="WHS82" s="539"/>
      <c r="WHT82" s="539"/>
      <c r="WHU82" s="539"/>
      <c r="WHV82" s="539"/>
      <c r="WHW82" s="539"/>
      <c r="WHX82" s="539"/>
      <c r="WHY82" s="539"/>
      <c r="WHZ82" s="539"/>
      <c r="WIA82" s="539"/>
      <c r="WIB82" s="539"/>
      <c r="WIC82" s="539"/>
      <c r="WID82" s="539"/>
      <c r="WIE82" s="539"/>
      <c r="WIF82" s="539"/>
      <c r="WIG82" s="539"/>
      <c r="WIH82" s="539"/>
      <c r="WII82" s="539"/>
      <c r="WIJ82" s="539"/>
      <c r="WIK82" s="539"/>
      <c r="WIL82" s="539"/>
      <c r="WIM82" s="539"/>
      <c r="WIN82" s="539"/>
      <c r="WIO82" s="539"/>
      <c r="WIP82" s="539"/>
      <c r="WIQ82" s="539"/>
      <c r="WIR82" s="539"/>
      <c r="WIS82" s="539"/>
      <c r="WIT82" s="539"/>
      <c r="WIU82" s="539"/>
      <c r="WIV82" s="539"/>
      <c r="WIW82" s="539"/>
      <c r="WIX82" s="539"/>
      <c r="WIY82" s="539"/>
      <c r="WIZ82" s="539"/>
      <c r="WJA82" s="539"/>
      <c r="WJB82" s="539"/>
      <c r="WJC82" s="539"/>
      <c r="WJD82" s="539"/>
      <c r="WJE82" s="539"/>
      <c r="WJF82" s="539"/>
      <c r="WJG82" s="539"/>
      <c r="WJH82" s="539"/>
      <c r="WJI82" s="539"/>
      <c r="WJJ82" s="539"/>
      <c r="WJK82" s="539"/>
      <c r="WJL82" s="539"/>
      <c r="WJM82" s="539"/>
      <c r="WJN82" s="539"/>
      <c r="WJO82" s="539"/>
      <c r="WJP82" s="539"/>
      <c r="WJQ82" s="539"/>
      <c r="WJR82" s="539"/>
      <c r="WJS82" s="539"/>
      <c r="WJT82" s="539"/>
      <c r="WJU82" s="539"/>
      <c r="WJV82" s="539"/>
      <c r="WJW82" s="539"/>
      <c r="WJX82" s="539"/>
      <c r="WJY82" s="539"/>
      <c r="WJZ82" s="539"/>
      <c r="WKA82" s="539"/>
      <c r="WKB82" s="539"/>
      <c r="WKC82" s="539"/>
      <c r="WKD82" s="539"/>
      <c r="WKE82" s="539"/>
      <c r="WKF82" s="539"/>
      <c r="WKG82" s="539"/>
      <c r="WKH82" s="539"/>
      <c r="WKI82" s="539"/>
      <c r="WKJ82" s="539"/>
      <c r="WKK82" s="539"/>
      <c r="WKL82" s="539"/>
      <c r="WKM82" s="539"/>
      <c r="WKN82" s="539"/>
      <c r="WKO82" s="539"/>
      <c r="WKP82" s="539"/>
      <c r="WKQ82" s="539"/>
      <c r="WKR82" s="539"/>
      <c r="WKS82" s="539"/>
      <c r="WKT82" s="539"/>
      <c r="WKU82" s="539"/>
      <c r="WKV82" s="539"/>
      <c r="WKW82" s="539"/>
      <c r="WKX82" s="539"/>
      <c r="WKY82" s="539"/>
      <c r="WKZ82" s="539"/>
      <c r="WLA82" s="539"/>
      <c r="WLB82" s="539"/>
      <c r="WLC82" s="539"/>
      <c r="WLD82" s="539"/>
      <c r="WLE82" s="539"/>
      <c r="WLF82" s="539"/>
      <c r="WLG82" s="539"/>
      <c r="WLH82" s="539"/>
      <c r="WLI82" s="539"/>
      <c r="WLJ82" s="539"/>
      <c r="WLK82" s="539"/>
      <c r="WLL82" s="539"/>
      <c r="WLM82" s="539"/>
      <c r="WLN82" s="539"/>
      <c r="WLO82" s="539"/>
      <c r="WLP82" s="539"/>
      <c r="WLQ82" s="539"/>
      <c r="WLR82" s="539"/>
      <c r="WLS82" s="539"/>
      <c r="WLT82" s="539"/>
      <c r="WLU82" s="539"/>
      <c r="WLV82" s="539"/>
      <c r="WLW82" s="539"/>
      <c r="WLX82" s="539"/>
      <c r="WLY82" s="539"/>
      <c r="WLZ82" s="539"/>
      <c r="WMA82" s="539"/>
      <c r="WMB82" s="539"/>
      <c r="WMC82" s="539"/>
      <c r="WMD82" s="539"/>
      <c r="WME82" s="539"/>
      <c r="WMF82" s="539"/>
      <c r="WMG82" s="539"/>
      <c r="WMH82" s="539"/>
      <c r="WMI82" s="539"/>
      <c r="WMJ82" s="539"/>
      <c r="WMK82" s="539"/>
      <c r="WML82" s="539"/>
      <c r="WMM82" s="539"/>
      <c r="WMN82" s="539"/>
      <c r="WMO82" s="539"/>
      <c r="WMP82" s="539"/>
      <c r="WMQ82" s="539"/>
      <c r="WMR82" s="539"/>
      <c r="WMS82" s="539"/>
      <c r="WMT82" s="539"/>
      <c r="WMU82" s="539"/>
      <c r="WMV82" s="539"/>
      <c r="WMW82" s="539"/>
      <c r="WMX82" s="539"/>
      <c r="WMY82" s="539"/>
      <c r="WMZ82" s="539"/>
      <c r="WNA82" s="539"/>
      <c r="WNB82" s="539"/>
      <c r="WNC82" s="539"/>
      <c r="WND82" s="539"/>
      <c r="WNE82" s="539"/>
      <c r="WNF82" s="539"/>
      <c r="WNG82" s="539"/>
      <c r="WNH82" s="539"/>
      <c r="WNI82" s="539"/>
      <c r="WNJ82" s="539"/>
      <c r="WNK82" s="539"/>
      <c r="WNL82" s="539"/>
      <c r="WNM82" s="539"/>
      <c r="WNN82" s="539"/>
      <c r="WNO82" s="539"/>
      <c r="WNP82" s="539"/>
      <c r="WNQ82" s="539"/>
      <c r="WNR82" s="539"/>
      <c r="WNS82" s="539"/>
      <c r="WNT82" s="539"/>
      <c r="WNU82" s="539"/>
      <c r="WNV82" s="539"/>
      <c r="WNW82" s="539"/>
      <c r="WNX82" s="539"/>
      <c r="WNY82" s="539"/>
      <c r="WNZ82" s="539"/>
      <c r="WOA82" s="539"/>
      <c r="WOB82" s="539"/>
      <c r="WOC82" s="539"/>
      <c r="WOD82" s="539"/>
      <c r="WOE82" s="539"/>
      <c r="WOF82" s="539"/>
      <c r="WOG82" s="539"/>
      <c r="WOH82" s="539"/>
      <c r="WOI82" s="539"/>
      <c r="WOJ82" s="539"/>
      <c r="WOK82" s="539"/>
      <c r="WOL82" s="539"/>
      <c r="WOM82" s="539"/>
      <c r="WON82" s="539"/>
      <c r="WOO82" s="539"/>
      <c r="WOP82" s="539"/>
      <c r="WOQ82" s="539"/>
      <c r="WOR82" s="539"/>
      <c r="WOS82" s="539"/>
      <c r="WOT82" s="539"/>
      <c r="WOU82" s="539"/>
      <c r="WOV82" s="539"/>
      <c r="WOW82" s="539"/>
      <c r="WOX82" s="539"/>
      <c r="WOY82" s="539"/>
      <c r="WOZ82" s="539"/>
      <c r="WPA82" s="539"/>
      <c r="WPB82" s="539"/>
      <c r="WPC82" s="539"/>
      <c r="WPD82" s="539"/>
      <c r="WPE82" s="539"/>
      <c r="WPF82" s="539"/>
      <c r="WPG82" s="539"/>
      <c r="WPH82" s="539"/>
      <c r="WPI82" s="539"/>
      <c r="WPJ82" s="539"/>
      <c r="WPK82" s="539"/>
      <c r="WPL82" s="539"/>
      <c r="WPM82" s="539"/>
      <c r="WPN82" s="539"/>
      <c r="WPO82" s="539"/>
      <c r="WPP82" s="539"/>
      <c r="WPQ82" s="539"/>
      <c r="WPR82" s="539"/>
      <c r="WPS82" s="539"/>
      <c r="WPT82" s="539"/>
      <c r="WPU82" s="539"/>
      <c r="WPV82" s="539"/>
      <c r="WPW82" s="539"/>
      <c r="WPX82" s="539"/>
      <c r="WPY82" s="539"/>
      <c r="WPZ82" s="539"/>
      <c r="WQA82" s="539"/>
      <c r="WQB82" s="539"/>
      <c r="WQC82" s="539"/>
      <c r="WQD82" s="539"/>
      <c r="WQE82" s="539"/>
      <c r="WQF82" s="539"/>
      <c r="WQG82" s="539"/>
      <c r="WQH82" s="539"/>
      <c r="WQI82" s="539"/>
      <c r="WQJ82" s="539"/>
      <c r="WQK82" s="539"/>
      <c r="WQL82" s="539"/>
      <c r="WQM82" s="539"/>
      <c r="WQN82" s="539"/>
      <c r="WQO82" s="539"/>
      <c r="WQP82" s="539"/>
      <c r="WQQ82" s="539"/>
      <c r="WQR82" s="539"/>
      <c r="WQS82" s="539"/>
      <c r="WQT82" s="539"/>
      <c r="WQU82" s="539"/>
      <c r="WQV82" s="539"/>
      <c r="WQW82" s="539"/>
      <c r="WQX82" s="539"/>
      <c r="WQY82" s="539"/>
      <c r="WQZ82" s="539"/>
      <c r="WRA82" s="539"/>
      <c r="WRB82" s="539"/>
      <c r="WRC82" s="539"/>
      <c r="WRD82" s="539"/>
      <c r="WRE82" s="539"/>
      <c r="WRF82" s="539"/>
      <c r="WRG82" s="539"/>
      <c r="WRH82" s="539"/>
      <c r="WRI82" s="539"/>
      <c r="WRJ82" s="539"/>
      <c r="WRK82" s="539"/>
      <c r="WRL82" s="539"/>
      <c r="WRM82" s="539"/>
      <c r="WRN82" s="539"/>
      <c r="WRO82" s="539"/>
      <c r="WRP82" s="539"/>
      <c r="WRQ82" s="539"/>
      <c r="WRR82" s="539"/>
      <c r="WRS82" s="539"/>
      <c r="WRT82" s="539"/>
      <c r="WRU82" s="539"/>
      <c r="WRV82" s="539"/>
      <c r="WRW82" s="539"/>
      <c r="WRX82" s="539"/>
      <c r="WRY82" s="539"/>
      <c r="WRZ82" s="539"/>
      <c r="WSA82" s="539"/>
      <c r="WSB82" s="539"/>
      <c r="WSC82" s="539"/>
      <c r="WSD82" s="539"/>
      <c r="WSE82" s="539"/>
      <c r="WSF82" s="539"/>
      <c r="WSG82" s="539"/>
      <c r="WSH82" s="539"/>
      <c r="WSI82" s="539"/>
      <c r="WSJ82" s="539"/>
      <c r="WSK82" s="539"/>
      <c r="WSL82" s="539"/>
      <c r="WSM82" s="539"/>
      <c r="WSN82" s="539"/>
      <c r="WSO82" s="539"/>
      <c r="WSP82" s="539"/>
      <c r="WSQ82" s="539"/>
      <c r="WSR82" s="539"/>
      <c r="WSS82" s="539"/>
      <c r="WST82" s="539"/>
      <c r="WSU82" s="539"/>
      <c r="WSV82" s="539"/>
      <c r="WSW82" s="539"/>
      <c r="WSX82" s="539"/>
      <c r="WSY82" s="539"/>
      <c r="WSZ82" s="539"/>
      <c r="WTA82" s="539"/>
      <c r="WTB82" s="539"/>
      <c r="WTC82" s="539"/>
      <c r="WTD82" s="539"/>
      <c r="WTE82" s="539"/>
      <c r="WTF82" s="539"/>
      <c r="WTG82" s="539"/>
      <c r="WTH82" s="539"/>
      <c r="WTI82" s="539"/>
      <c r="WTJ82" s="539"/>
      <c r="WTK82" s="539"/>
      <c r="WTL82" s="539"/>
      <c r="WTM82" s="539"/>
      <c r="WTN82" s="539"/>
      <c r="WTO82" s="539"/>
      <c r="WTP82" s="539"/>
      <c r="WTQ82" s="539"/>
      <c r="WTR82" s="539"/>
      <c r="WTS82" s="539"/>
      <c r="WTT82" s="539"/>
      <c r="WTU82" s="539"/>
      <c r="WTV82" s="539"/>
      <c r="WTW82" s="539"/>
      <c r="WTX82" s="539"/>
      <c r="WTY82" s="539"/>
      <c r="WTZ82" s="539"/>
      <c r="WUA82" s="539"/>
      <c r="WUB82" s="539"/>
      <c r="WUC82" s="539"/>
      <c r="WUD82" s="539"/>
      <c r="WUE82" s="539"/>
      <c r="WUF82" s="539"/>
      <c r="WUG82" s="539"/>
      <c r="WUH82" s="539"/>
      <c r="WUI82" s="539"/>
      <c r="WUJ82" s="539"/>
      <c r="WUK82" s="539"/>
      <c r="WUL82" s="539"/>
      <c r="WUM82" s="539"/>
      <c r="WUN82" s="539"/>
      <c r="WUO82" s="539"/>
      <c r="WUP82" s="539"/>
      <c r="WUQ82" s="539"/>
      <c r="WUR82" s="539"/>
      <c r="WUS82" s="539"/>
      <c r="WUT82" s="539"/>
      <c r="WUU82" s="539"/>
      <c r="WUV82" s="539"/>
      <c r="WUW82" s="539"/>
      <c r="WUX82" s="539"/>
      <c r="WUY82" s="539"/>
      <c r="WUZ82" s="539"/>
      <c r="WVA82" s="539"/>
      <c r="WVB82" s="539"/>
      <c r="WVC82" s="539"/>
      <c r="WVD82" s="539"/>
      <c r="WVE82" s="539"/>
      <c r="WVF82" s="539"/>
      <c r="WVG82" s="539"/>
      <c r="WVH82" s="539"/>
      <c r="WVI82" s="539"/>
      <c r="WVJ82" s="539"/>
      <c r="WVK82" s="539"/>
      <c r="WVL82" s="539"/>
      <c r="WVM82" s="539"/>
      <c r="WVN82" s="539"/>
      <c r="WVO82" s="539"/>
      <c r="WVP82" s="539"/>
      <c r="WVQ82" s="539"/>
      <c r="WVR82" s="539"/>
      <c r="WVS82" s="539"/>
      <c r="WVT82" s="539"/>
      <c r="WVU82" s="539"/>
      <c r="WVV82" s="539"/>
      <c r="WVW82" s="539"/>
      <c r="WVX82" s="539"/>
      <c r="WVY82" s="539"/>
      <c r="WVZ82" s="539"/>
      <c r="WWA82" s="539"/>
      <c r="WWB82" s="539"/>
      <c r="WWC82" s="539"/>
      <c r="WWD82" s="539"/>
      <c r="WWE82" s="539"/>
      <c r="WWF82" s="539"/>
      <c r="WWG82" s="539"/>
      <c r="WWH82" s="539"/>
    </row>
    <row r="83" spans="1:16154" s="540" customFormat="1">
      <c r="A83" s="539"/>
      <c r="B83" s="539"/>
      <c r="D83" s="541"/>
      <c r="E83" s="541"/>
      <c r="F83" s="541"/>
      <c r="G83" s="541"/>
      <c r="I83" s="541"/>
      <c r="W83" s="539"/>
      <c r="X83" s="539"/>
      <c r="Y83" s="539"/>
      <c r="Z83" s="539"/>
      <c r="AA83" s="539"/>
      <c r="AB83" s="539"/>
      <c r="AC83" s="539"/>
      <c r="AD83" s="539"/>
      <c r="AE83" s="539"/>
      <c r="AF83" s="539"/>
      <c r="AG83" s="539"/>
      <c r="AH83" s="539"/>
      <c r="AI83" s="539"/>
      <c r="AJ83" s="539"/>
      <c r="AK83" s="539"/>
      <c r="AL83" s="539"/>
      <c r="AM83" s="539"/>
      <c r="AN83" s="539"/>
      <c r="AO83" s="539"/>
      <c r="AP83" s="539"/>
      <c r="AQ83" s="539"/>
      <c r="AR83" s="539"/>
      <c r="AS83" s="539"/>
      <c r="AT83" s="539"/>
      <c r="AU83" s="539"/>
      <c r="AV83" s="539"/>
      <c r="AW83" s="539"/>
      <c r="AX83" s="539"/>
      <c r="AY83" s="539"/>
      <c r="AZ83" s="539"/>
      <c r="BA83" s="539"/>
      <c r="BB83" s="539"/>
      <c r="BC83" s="539"/>
      <c r="BD83" s="539"/>
      <c r="BE83" s="539"/>
      <c r="BF83" s="539"/>
      <c r="BG83" s="539"/>
      <c r="BH83" s="539"/>
      <c r="BI83" s="539"/>
      <c r="BJ83" s="539"/>
      <c r="BK83" s="539"/>
      <c r="BL83" s="539"/>
      <c r="BM83" s="539"/>
      <c r="BN83" s="539"/>
      <c r="BO83" s="539"/>
      <c r="BP83" s="539"/>
      <c r="BQ83" s="539"/>
      <c r="BR83" s="539"/>
      <c r="BS83" s="539"/>
      <c r="BT83" s="539"/>
      <c r="BU83" s="539"/>
      <c r="BV83" s="539"/>
      <c r="BW83" s="539"/>
      <c r="BX83" s="539"/>
      <c r="BY83" s="539"/>
      <c r="BZ83" s="539"/>
      <c r="CA83" s="539"/>
      <c r="CB83" s="539"/>
      <c r="CC83" s="539"/>
      <c r="CD83" s="539"/>
      <c r="CE83" s="539"/>
      <c r="CF83" s="539"/>
      <c r="CG83" s="539"/>
      <c r="CH83" s="539"/>
      <c r="CI83" s="539"/>
      <c r="CJ83" s="539"/>
      <c r="CK83" s="539"/>
      <c r="CL83" s="539"/>
      <c r="CM83" s="539"/>
      <c r="CN83" s="539"/>
      <c r="CO83" s="539"/>
      <c r="CP83" s="539"/>
      <c r="CQ83" s="539"/>
      <c r="CR83" s="539"/>
      <c r="CS83" s="539"/>
      <c r="CT83" s="539"/>
      <c r="CU83" s="539"/>
      <c r="CV83" s="539"/>
      <c r="CW83" s="539"/>
      <c r="CX83" s="539"/>
      <c r="CY83" s="539"/>
      <c r="CZ83" s="539"/>
      <c r="DA83" s="539"/>
      <c r="DB83" s="539"/>
      <c r="DC83" s="539"/>
      <c r="DD83" s="539"/>
      <c r="DE83" s="539"/>
      <c r="DF83" s="539"/>
      <c r="DG83" s="539"/>
      <c r="DH83" s="539"/>
      <c r="DI83" s="539"/>
      <c r="DJ83" s="539"/>
      <c r="DK83" s="539"/>
      <c r="DL83" s="539"/>
      <c r="DM83" s="539"/>
      <c r="DN83" s="539"/>
      <c r="DO83" s="539"/>
      <c r="DP83" s="539"/>
      <c r="DQ83" s="539"/>
      <c r="DR83" s="539"/>
      <c r="DS83" s="539"/>
      <c r="DT83" s="539"/>
      <c r="DU83" s="539"/>
      <c r="DV83" s="539"/>
      <c r="DW83" s="539"/>
      <c r="DX83" s="539"/>
      <c r="DY83" s="539"/>
      <c r="DZ83" s="539"/>
      <c r="EA83" s="539"/>
      <c r="EB83" s="539"/>
      <c r="EC83" s="539"/>
      <c r="ED83" s="539"/>
      <c r="EE83" s="539"/>
      <c r="EF83" s="539"/>
      <c r="EG83" s="539"/>
      <c r="EH83" s="539"/>
      <c r="EI83" s="539"/>
      <c r="EJ83" s="539"/>
      <c r="EK83" s="539"/>
      <c r="EL83" s="539"/>
      <c r="EM83" s="539"/>
      <c r="EN83" s="539"/>
      <c r="EO83" s="539"/>
      <c r="EP83" s="539"/>
      <c r="EQ83" s="539"/>
      <c r="ER83" s="539"/>
      <c r="ES83" s="539"/>
      <c r="ET83" s="539"/>
      <c r="EU83" s="539"/>
      <c r="EV83" s="539"/>
      <c r="EW83" s="539"/>
      <c r="EX83" s="539"/>
      <c r="EY83" s="539"/>
      <c r="EZ83" s="539"/>
      <c r="FA83" s="539"/>
      <c r="FB83" s="539"/>
      <c r="FC83" s="539"/>
      <c r="FD83" s="539"/>
      <c r="FE83" s="539"/>
      <c r="FF83" s="539"/>
      <c r="FG83" s="539"/>
      <c r="FH83" s="539"/>
      <c r="FI83" s="539"/>
      <c r="FJ83" s="539"/>
      <c r="FK83" s="539"/>
      <c r="FL83" s="539"/>
      <c r="FM83" s="539"/>
      <c r="FN83" s="539"/>
      <c r="FO83" s="539"/>
      <c r="FP83" s="539"/>
      <c r="FQ83" s="539"/>
      <c r="FR83" s="539"/>
      <c r="FS83" s="539"/>
      <c r="FT83" s="539"/>
      <c r="FU83" s="539"/>
      <c r="FV83" s="539"/>
      <c r="FW83" s="539"/>
      <c r="FX83" s="539"/>
      <c r="FY83" s="539"/>
      <c r="FZ83" s="539"/>
      <c r="GA83" s="539"/>
      <c r="GB83" s="539"/>
      <c r="GC83" s="539"/>
      <c r="GD83" s="539"/>
      <c r="GE83" s="539"/>
      <c r="GF83" s="539"/>
      <c r="GG83" s="539"/>
      <c r="GH83" s="539"/>
      <c r="GI83" s="539"/>
      <c r="GJ83" s="539"/>
      <c r="GK83" s="539"/>
      <c r="GL83" s="539"/>
      <c r="GM83" s="539"/>
      <c r="GN83" s="539"/>
      <c r="GO83" s="539"/>
      <c r="GP83" s="539"/>
      <c r="GQ83" s="539"/>
      <c r="GR83" s="539"/>
      <c r="GS83" s="539"/>
      <c r="GT83" s="539"/>
      <c r="GU83" s="539"/>
      <c r="GV83" s="539"/>
      <c r="GW83" s="539"/>
      <c r="GX83" s="539"/>
      <c r="GY83" s="539"/>
      <c r="GZ83" s="539"/>
      <c r="HA83" s="539"/>
      <c r="HB83" s="539"/>
      <c r="HC83" s="539"/>
      <c r="HD83" s="539"/>
      <c r="HE83" s="539"/>
      <c r="HF83" s="539"/>
      <c r="HG83" s="539"/>
      <c r="HH83" s="539"/>
      <c r="HI83" s="539"/>
      <c r="HJ83" s="539"/>
      <c r="HK83" s="539"/>
      <c r="HL83" s="539"/>
      <c r="HM83" s="539"/>
      <c r="HN83" s="539"/>
      <c r="HO83" s="539"/>
      <c r="HP83" s="539"/>
      <c r="HQ83" s="539"/>
      <c r="HR83" s="539"/>
      <c r="HS83" s="539"/>
      <c r="HT83" s="539"/>
      <c r="HU83" s="539"/>
      <c r="HV83" s="539"/>
      <c r="HW83" s="539"/>
      <c r="HX83" s="539"/>
      <c r="HY83" s="539"/>
      <c r="HZ83" s="539"/>
      <c r="IA83" s="539"/>
      <c r="IB83" s="539"/>
      <c r="IC83" s="539"/>
      <c r="ID83" s="539"/>
      <c r="IE83" s="539"/>
      <c r="IF83" s="539"/>
      <c r="IG83" s="539"/>
      <c r="IH83" s="539"/>
      <c r="II83" s="539"/>
      <c r="IJ83" s="539"/>
      <c r="IK83" s="539"/>
      <c r="IL83" s="539"/>
      <c r="IM83" s="539"/>
      <c r="IN83" s="539"/>
      <c r="IO83" s="539"/>
      <c r="IP83" s="539"/>
      <c r="IQ83" s="539"/>
      <c r="IR83" s="539"/>
      <c r="IS83" s="539"/>
      <c r="IT83" s="539"/>
      <c r="IU83" s="539"/>
      <c r="IV83" s="539"/>
      <c r="IW83" s="539"/>
      <c r="IX83" s="539"/>
      <c r="IY83" s="539"/>
      <c r="IZ83" s="539"/>
      <c r="JA83" s="539"/>
      <c r="JB83" s="539"/>
      <c r="JC83" s="539"/>
      <c r="JD83" s="539"/>
      <c r="JE83" s="539"/>
      <c r="JF83" s="539"/>
      <c r="JG83" s="539"/>
      <c r="JH83" s="539"/>
      <c r="JI83" s="539"/>
      <c r="JJ83" s="539"/>
      <c r="JK83" s="539"/>
      <c r="JL83" s="539"/>
      <c r="JM83" s="539"/>
      <c r="JN83" s="539"/>
      <c r="JO83" s="539"/>
      <c r="JP83" s="539"/>
      <c r="JQ83" s="539"/>
      <c r="JR83" s="539"/>
      <c r="JS83" s="539"/>
      <c r="JT83" s="539"/>
      <c r="JU83" s="539"/>
      <c r="JV83" s="539"/>
      <c r="JW83" s="539"/>
      <c r="JX83" s="539"/>
      <c r="JY83" s="539"/>
      <c r="JZ83" s="539"/>
      <c r="KA83" s="539"/>
      <c r="KB83" s="539"/>
      <c r="KC83" s="539"/>
      <c r="KD83" s="539"/>
      <c r="KE83" s="539"/>
      <c r="KF83" s="539"/>
      <c r="KG83" s="539"/>
      <c r="KH83" s="539"/>
      <c r="KI83" s="539"/>
      <c r="KJ83" s="539"/>
      <c r="KK83" s="539"/>
      <c r="KL83" s="539"/>
      <c r="KM83" s="539"/>
      <c r="KN83" s="539"/>
      <c r="KO83" s="539"/>
      <c r="KP83" s="539"/>
      <c r="KQ83" s="539"/>
      <c r="KR83" s="539"/>
      <c r="KS83" s="539"/>
      <c r="KT83" s="539"/>
      <c r="KU83" s="539"/>
      <c r="KV83" s="539"/>
      <c r="KW83" s="539"/>
      <c r="KX83" s="539"/>
      <c r="KY83" s="539"/>
      <c r="KZ83" s="539"/>
      <c r="LA83" s="539"/>
      <c r="LB83" s="539"/>
      <c r="LC83" s="539"/>
      <c r="LD83" s="539"/>
      <c r="LE83" s="539"/>
      <c r="LF83" s="539"/>
      <c r="LG83" s="539"/>
      <c r="LH83" s="539"/>
      <c r="LI83" s="539"/>
      <c r="LJ83" s="539"/>
      <c r="LK83" s="539"/>
      <c r="LL83" s="539"/>
      <c r="LM83" s="539"/>
      <c r="LN83" s="539"/>
      <c r="LO83" s="539"/>
      <c r="LP83" s="539"/>
      <c r="LQ83" s="539"/>
      <c r="LR83" s="539"/>
      <c r="LS83" s="539"/>
      <c r="LT83" s="539"/>
      <c r="LU83" s="539"/>
      <c r="LV83" s="539"/>
      <c r="LW83" s="539"/>
      <c r="LX83" s="539"/>
      <c r="LY83" s="539"/>
      <c r="LZ83" s="539"/>
      <c r="MA83" s="539"/>
      <c r="MB83" s="539"/>
      <c r="MC83" s="539"/>
      <c r="MD83" s="539"/>
      <c r="ME83" s="539"/>
      <c r="MF83" s="539"/>
      <c r="MG83" s="539"/>
      <c r="MH83" s="539"/>
      <c r="MI83" s="539"/>
      <c r="MJ83" s="539"/>
      <c r="MK83" s="539"/>
      <c r="ML83" s="539"/>
      <c r="MM83" s="539"/>
      <c r="MN83" s="539"/>
      <c r="MO83" s="539"/>
      <c r="MP83" s="539"/>
      <c r="MQ83" s="539"/>
      <c r="MR83" s="539"/>
      <c r="MS83" s="539"/>
      <c r="MT83" s="539"/>
      <c r="MU83" s="539"/>
      <c r="MV83" s="539"/>
      <c r="MW83" s="539"/>
      <c r="MX83" s="539"/>
      <c r="MY83" s="539"/>
      <c r="MZ83" s="539"/>
      <c r="NA83" s="539"/>
      <c r="NB83" s="539"/>
      <c r="NC83" s="539"/>
      <c r="ND83" s="539"/>
      <c r="NE83" s="539"/>
      <c r="NF83" s="539"/>
      <c r="NG83" s="539"/>
      <c r="NH83" s="539"/>
      <c r="NI83" s="539"/>
      <c r="NJ83" s="539"/>
      <c r="NK83" s="539"/>
      <c r="NL83" s="539"/>
      <c r="NM83" s="539"/>
      <c r="NN83" s="539"/>
      <c r="NO83" s="539"/>
      <c r="NP83" s="539"/>
      <c r="NQ83" s="539"/>
      <c r="NR83" s="539"/>
      <c r="NS83" s="539"/>
      <c r="NT83" s="539"/>
      <c r="NU83" s="539"/>
      <c r="NV83" s="539"/>
      <c r="NW83" s="539"/>
      <c r="NX83" s="539"/>
      <c r="NY83" s="539"/>
      <c r="NZ83" s="539"/>
      <c r="OA83" s="539"/>
      <c r="OB83" s="539"/>
      <c r="OC83" s="539"/>
      <c r="OD83" s="539"/>
      <c r="OE83" s="539"/>
      <c r="OF83" s="539"/>
      <c r="OG83" s="539"/>
      <c r="OH83" s="539"/>
      <c r="OI83" s="539"/>
      <c r="OJ83" s="539"/>
      <c r="OK83" s="539"/>
      <c r="OL83" s="539"/>
      <c r="OM83" s="539"/>
      <c r="ON83" s="539"/>
      <c r="OO83" s="539"/>
      <c r="OP83" s="539"/>
      <c r="OQ83" s="539"/>
      <c r="OR83" s="539"/>
      <c r="OS83" s="539"/>
      <c r="OT83" s="539"/>
      <c r="OU83" s="539"/>
      <c r="OV83" s="539"/>
      <c r="OW83" s="539"/>
      <c r="OX83" s="539"/>
      <c r="OY83" s="539"/>
      <c r="OZ83" s="539"/>
      <c r="PA83" s="539"/>
      <c r="PB83" s="539"/>
      <c r="PC83" s="539"/>
      <c r="PD83" s="539"/>
      <c r="PE83" s="539"/>
      <c r="PF83" s="539"/>
      <c r="PG83" s="539"/>
      <c r="PH83" s="539"/>
      <c r="PI83" s="539"/>
      <c r="PJ83" s="539"/>
      <c r="PK83" s="539"/>
      <c r="PL83" s="539"/>
      <c r="PM83" s="539"/>
      <c r="PN83" s="539"/>
      <c r="PO83" s="539"/>
      <c r="PP83" s="539"/>
      <c r="PQ83" s="539"/>
      <c r="PR83" s="539"/>
      <c r="PS83" s="539"/>
      <c r="PT83" s="539"/>
      <c r="PU83" s="539"/>
      <c r="PV83" s="539"/>
      <c r="PW83" s="539"/>
      <c r="PX83" s="539"/>
      <c r="PY83" s="539"/>
      <c r="PZ83" s="539"/>
      <c r="QA83" s="539"/>
      <c r="QB83" s="539"/>
      <c r="QC83" s="539"/>
      <c r="QD83" s="539"/>
      <c r="QE83" s="539"/>
      <c r="QF83" s="539"/>
      <c r="QG83" s="539"/>
      <c r="QH83" s="539"/>
      <c r="QI83" s="539"/>
      <c r="QJ83" s="539"/>
      <c r="QK83" s="539"/>
      <c r="QL83" s="539"/>
      <c r="QM83" s="539"/>
      <c r="QN83" s="539"/>
      <c r="QO83" s="539"/>
      <c r="QP83" s="539"/>
      <c r="QQ83" s="539"/>
      <c r="QR83" s="539"/>
      <c r="QS83" s="539"/>
      <c r="QT83" s="539"/>
      <c r="QU83" s="539"/>
      <c r="QV83" s="539"/>
      <c r="QW83" s="539"/>
      <c r="QX83" s="539"/>
      <c r="QY83" s="539"/>
      <c r="QZ83" s="539"/>
      <c r="RA83" s="539"/>
      <c r="RB83" s="539"/>
      <c r="RC83" s="539"/>
      <c r="RD83" s="539"/>
      <c r="RE83" s="539"/>
      <c r="RF83" s="539"/>
      <c r="RG83" s="539"/>
      <c r="RH83" s="539"/>
      <c r="RI83" s="539"/>
      <c r="RJ83" s="539"/>
      <c r="RK83" s="539"/>
      <c r="RL83" s="539"/>
      <c r="RM83" s="539"/>
      <c r="RN83" s="539"/>
      <c r="RO83" s="539"/>
      <c r="RP83" s="539"/>
      <c r="RQ83" s="539"/>
      <c r="RR83" s="539"/>
      <c r="RS83" s="539"/>
      <c r="RT83" s="539"/>
      <c r="RU83" s="539"/>
      <c r="RV83" s="539"/>
      <c r="RW83" s="539"/>
      <c r="RX83" s="539"/>
      <c r="RY83" s="539"/>
      <c r="RZ83" s="539"/>
      <c r="SA83" s="539"/>
      <c r="SB83" s="539"/>
      <c r="SC83" s="539"/>
      <c r="SD83" s="539"/>
      <c r="SE83" s="539"/>
      <c r="SF83" s="539"/>
      <c r="SG83" s="539"/>
      <c r="SH83" s="539"/>
      <c r="SI83" s="539"/>
      <c r="SJ83" s="539"/>
      <c r="SK83" s="539"/>
      <c r="SL83" s="539"/>
      <c r="SM83" s="539"/>
      <c r="SN83" s="539"/>
      <c r="SO83" s="539"/>
      <c r="SP83" s="539"/>
      <c r="SQ83" s="539"/>
      <c r="SR83" s="539"/>
      <c r="SS83" s="539"/>
      <c r="ST83" s="539"/>
      <c r="SU83" s="539"/>
      <c r="SV83" s="539"/>
      <c r="SW83" s="539"/>
      <c r="SX83" s="539"/>
      <c r="SY83" s="539"/>
      <c r="SZ83" s="539"/>
      <c r="TA83" s="539"/>
      <c r="TB83" s="539"/>
      <c r="TC83" s="539"/>
      <c r="TD83" s="539"/>
      <c r="TE83" s="539"/>
      <c r="TF83" s="539"/>
      <c r="TG83" s="539"/>
      <c r="TH83" s="539"/>
      <c r="TI83" s="539"/>
      <c r="TJ83" s="539"/>
      <c r="TK83" s="539"/>
      <c r="TL83" s="539"/>
      <c r="TM83" s="539"/>
      <c r="TN83" s="539"/>
      <c r="TO83" s="539"/>
      <c r="TP83" s="539"/>
      <c r="TQ83" s="539"/>
      <c r="TR83" s="539"/>
      <c r="TS83" s="539"/>
      <c r="TT83" s="539"/>
      <c r="TU83" s="539"/>
      <c r="TV83" s="539"/>
      <c r="TW83" s="539"/>
      <c r="TX83" s="539"/>
      <c r="TY83" s="539"/>
      <c r="TZ83" s="539"/>
      <c r="UA83" s="539"/>
      <c r="UB83" s="539"/>
      <c r="UC83" s="539"/>
      <c r="UD83" s="539"/>
      <c r="UE83" s="539"/>
      <c r="UF83" s="539"/>
      <c r="UG83" s="539"/>
      <c r="UH83" s="539"/>
      <c r="UI83" s="539"/>
      <c r="UJ83" s="539"/>
      <c r="UK83" s="539"/>
      <c r="UL83" s="539"/>
      <c r="UM83" s="539"/>
      <c r="UN83" s="539"/>
      <c r="UO83" s="539"/>
      <c r="UP83" s="539"/>
      <c r="UQ83" s="539"/>
      <c r="UR83" s="539"/>
      <c r="US83" s="539"/>
      <c r="UT83" s="539"/>
      <c r="UU83" s="539"/>
      <c r="UV83" s="539"/>
      <c r="UW83" s="539"/>
      <c r="UX83" s="539"/>
      <c r="UY83" s="539"/>
      <c r="UZ83" s="539"/>
      <c r="VA83" s="539"/>
      <c r="VB83" s="539"/>
      <c r="VC83" s="539"/>
      <c r="VD83" s="539"/>
      <c r="VE83" s="539"/>
      <c r="VF83" s="539"/>
      <c r="VG83" s="539"/>
      <c r="VH83" s="539"/>
      <c r="VI83" s="539"/>
      <c r="VJ83" s="539"/>
      <c r="VK83" s="539"/>
      <c r="VL83" s="539"/>
      <c r="VM83" s="539"/>
      <c r="VN83" s="539"/>
      <c r="VO83" s="539"/>
      <c r="VP83" s="539"/>
      <c r="VQ83" s="539"/>
      <c r="VR83" s="539"/>
      <c r="VS83" s="539"/>
      <c r="VT83" s="539"/>
      <c r="VU83" s="539"/>
      <c r="VV83" s="539"/>
      <c r="VW83" s="539"/>
      <c r="VX83" s="539"/>
      <c r="VY83" s="539"/>
      <c r="VZ83" s="539"/>
      <c r="WA83" s="539"/>
      <c r="WB83" s="539"/>
      <c r="WC83" s="539"/>
      <c r="WD83" s="539"/>
      <c r="WE83" s="539"/>
      <c r="WF83" s="539"/>
      <c r="WG83" s="539"/>
      <c r="WH83" s="539"/>
      <c r="WI83" s="539"/>
      <c r="WJ83" s="539"/>
      <c r="WK83" s="539"/>
      <c r="WL83" s="539"/>
      <c r="WM83" s="539"/>
      <c r="WN83" s="539"/>
      <c r="WO83" s="539"/>
      <c r="WP83" s="539"/>
      <c r="WQ83" s="539"/>
      <c r="WR83" s="539"/>
      <c r="WS83" s="539"/>
      <c r="WT83" s="539"/>
      <c r="WU83" s="539"/>
      <c r="WV83" s="539"/>
      <c r="WW83" s="539"/>
      <c r="WX83" s="539"/>
      <c r="WY83" s="539"/>
      <c r="WZ83" s="539"/>
      <c r="XA83" s="539"/>
      <c r="XB83" s="539"/>
      <c r="XC83" s="539"/>
      <c r="XD83" s="539"/>
      <c r="XE83" s="539"/>
      <c r="XF83" s="539"/>
      <c r="XG83" s="539"/>
      <c r="XH83" s="539"/>
      <c r="XI83" s="539"/>
      <c r="XJ83" s="539"/>
      <c r="XK83" s="539"/>
      <c r="XL83" s="539"/>
      <c r="XM83" s="539"/>
      <c r="XN83" s="539"/>
      <c r="XO83" s="539"/>
      <c r="XP83" s="539"/>
      <c r="XQ83" s="539"/>
      <c r="XR83" s="539"/>
      <c r="XS83" s="539"/>
      <c r="XT83" s="539"/>
      <c r="XU83" s="539"/>
      <c r="XV83" s="539"/>
      <c r="XW83" s="539"/>
      <c r="XX83" s="539"/>
      <c r="XY83" s="539"/>
      <c r="XZ83" s="539"/>
      <c r="YA83" s="539"/>
      <c r="YB83" s="539"/>
      <c r="YC83" s="539"/>
      <c r="YD83" s="539"/>
      <c r="YE83" s="539"/>
      <c r="YF83" s="539"/>
      <c r="YG83" s="539"/>
      <c r="YH83" s="539"/>
      <c r="YI83" s="539"/>
      <c r="YJ83" s="539"/>
      <c r="YK83" s="539"/>
      <c r="YL83" s="539"/>
      <c r="YM83" s="539"/>
      <c r="YN83" s="539"/>
      <c r="YO83" s="539"/>
      <c r="YP83" s="539"/>
      <c r="YQ83" s="539"/>
      <c r="YR83" s="539"/>
      <c r="YS83" s="539"/>
      <c r="YT83" s="539"/>
      <c r="YU83" s="539"/>
      <c r="YV83" s="539"/>
      <c r="YW83" s="539"/>
      <c r="YX83" s="539"/>
      <c r="YY83" s="539"/>
      <c r="YZ83" s="539"/>
      <c r="ZA83" s="539"/>
      <c r="ZB83" s="539"/>
      <c r="ZC83" s="539"/>
      <c r="ZD83" s="539"/>
      <c r="ZE83" s="539"/>
      <c r="ZF83" s="539"/>
      <c r="ZG83" s="539"/>
      <c r="ZH83" s="539"/>
      <c r="ZI83" s="539"/>
      <c r="ZJ83" s="539"/>
      <c r="ZK83" s="539"/>
      <c r="ZL83" s="539"/>
      <c r="ZM83" s="539"/>
      <c r="ZN83" s="539"/>
      <c r="ZO83" s="539"/>
      <c r="ZP83" s="539"/>
      <c r="ZQ83" s="539"/>
      <c r="ZR83" s="539"/>
      <c r="ZS83" s="539"/>
      <c r="ZT83" s="539"/>
      <c r="ZU83" s="539"/>
      <c r="ZV83" s="539"/>
      <c r="ZW83" s="539"/>
      <c r="ZX83" s="539"/>
      <c r="ZY83" s="539"/>
      <c r="ZZ83" s="539"/>
      <c r="AAA83" s="539"/>
      <c r="AAB83" s="539"/>
      <c r="AAC83" s="539"/>
      <c r="AAD83" s="539"/>
      <c r="AAE83" s="539"/>
      <c r="AAF83" s="539"/>
      <c r="AAG83" s="539"/>
      <c r="AAH83" s="539"/>
      <c r="AAI83" s="539"/>
      <c r="AAJ83" s="539"/>
      <c r="AAK83" s="539"/>
      <c r="AAL83" s="539"/>
      <c r="AAM83" s="539"/>
      <c r="AAN83" s="539"/>
      <c r="AAO83" s="539"/>
      <c r="AAP83" s="539"/>
      <c r="AAQ83" s="539"/>
      <c r="AAR83" s="539"/>
      <c r="AAS83" s="539"/>
      <c r="AAT83" s="539"/>
      <c r="AAU83" s="539"/>
      <c r="AAV83" s="539"/>
      <c r="AAW83" s="539"/>
      <c r="AAX83" s="539"/>
      <c r="AAY83" s="539"/>
      <c r="AAZ83" s="539"/>
      <c r="ABA83" s="539"/>
      <c r="ABB83" s="539"/>
      <c r="ABC83" s="539"/>
      <c r="ABD83" s="539"/>
      <c r="ABE83" s="539"/>
      <c r="ABF83" s="539"/>
      <c r="ABG83" s="539"/>
      <c r="ABH83" s="539"/>
      <c r="ABI83" s="539"/>
      <c r="ABJ83" s="539"/>
      <c r="ABK83" s="539"/>
      <c r="ABL83" s="539"/>
      <c r="ABM83" s="539"/>
      <c r="ABN83" s="539"/>
      <c r="ABO83" s="539"/>
      <c r="ABP83" s="539"/>
      <c r="ABQ83" s="539"/>
      <c r="ABR83" s="539"/>
      <c r="ABS83" s="539"/>
      <c r="ABT83" s="539"/>
      <c r="ABU83" s="539"/>
      <c r="ABV83" s="539"/>
      <c r="ABW83" s="539"/>
      <c r="ABX83" s="539"/>
      <c r="ABY83" s="539"/>
      <c r="ABZ83" s="539"/>
      <c r="ACA83" s="539"/>
      <c r="ACB83" s="539"/>
      <c r="ACC83" s="539"/>
      <c r="ACD83" s="539"/>
      <c r="ACE83" s="539"/>
      <c r="ACF83" s="539"/>
      <c r="ACG83" s="539"/>
      <c r="ACH83" s="539"/>
      <c r="ACI83" s="539"/>
      <c r="ACJ83" s="539"/>
      <c r="ACK83" s="539"/>
      <c r="ACL83" s="539"/>
      <c r="ACM83" s="539"/>
      <c r="ACN83" s="539"/>
      <c r="ACO83" s="539"/>
      <c r="ACP83" s="539"/>
      <c r="ACQ83" s="539"/>
      <c r="ACR83" s="539"/>
      <c r="ACS83" s="539"/>
      <c r="ACT83" s="539"/>
      <c r="ACU83" s="539"/>
      <c r="ACV83" s="539"/>
      <c r="ACW83" s="539"/>
      <c r="ACX83" s="539"/>
      <c r="ACY83" s="539"/>
      <c r="ACZ83" s="539"/>
      <c r="ADA83" s="539"/>
      <c r="ADB83" s="539"/>
      <c r="ADC83" s="539"/>
      <c r="ADD83" s="539"/>
      <c r="ADE83" s="539"/>
      <c r="ADF83" s="539"/>
      <c r="ADG83" s="539"/>
      <c r="ADH83" s="539"/>
      <c r="ADI83" s="539"/>
      <c r="ADJ83" s="539"/>
      <c r="ADK83" s="539"/>
      <c r="ADL83" s="539"/>
      <c r="ADM83" s="539"/>
      <c r="ADN83" s="539"/>
      <c r="ADO83" s="539"/>
      <c r="ADP83" s="539"/>
      <c r="ADQ83" s="539"/>
      <c r="ADR83" s="539"/>
      <c r="ADS83" s="539"/>
      <c r="ADT83" s="539"/>
      <c r="ADU83" s="539"/>
      <c r="ADV83" s="539"/>
      <c r="ADW83" s="539"/>
      <c r="ADX83" s="539"/>
      <c r="ADY83" s="539"/>
      <c r="ADZ83" s="539"/>
      <c r="AEA83" s="539"/>
      <c r="AEB83" s="539"/>
      <c r="AEC83" s="539"/>
      <c r="AED83" s="539"/>
      <c r="AEE83" s="539"/>
      <c r="AEF83" s="539"/>
      <c r="AEG83" s="539"/>
      <c r="AEH83" s="539"/>
      <c r="AEI83" s="539"/>
      <c r="AEJ83" s="539"/>
      <c r="AEK83" s="539"/>
      <c r="AEL83" s="539"/>
      <c r="AEM83" s="539"/>
      <c r="AEN83" s="539"/>
      <c r="AEO83" s="539"/>
      <c r="AEP83" s="539"/>
      <c r="AEQ83" s="539"/>
      <c r="AER83" s="539"/>
      <c r="AES83" s="539"/>
      <c r="AET83" s="539"/>
      <c r="AEU83" s="539"/>
      <c r="AEV83" s="539"/>
      <c r="AEW83" s="539"/>
      <c r="AEX83" s="539"/>
      <c r="AEY83" s="539"/>
      <c r="AEZ83" s="539"/>
      <c r="AFA83" s="539"/>
      <c r="AFB83" s="539"/>
      <c r="AFC83" s="539"/>
      <c r="AFD83" s="539"/>
      <c r="AFE83" s="539"/>
      <c r="AFF83" s="539"/>
      <c r="AFG83" s="539"/>
      <c r="AFH83" s="539"/>
      <c r="AFI83" s="539"/>
      <c r="AFJ83" s="539"/>
      <c r="AFK83" s="539"/>
      <c r="AFL83" s="539"/>
      <c r="AFM83" s="539"/>
      <c r="AFN83" s="539"/>
      <c r="AFO83" s="539"/>
      <c r="AFP83" s="539"/>
      <c r="AFQ83" s="539"/>
      <c r="AFR83" s="539"/>
      <c r="AFS83" s="539"/>
      <c r="AFT83" s="539"/>
      <c r="AFU83" s="539"/>
      <c r="AFV83" s="539"/>
      <c r="AFW83" s="539"/>
      <c r="AFX83" s="539"/>
      <c r="AFY83" s="539"/>
      <c r="AFZ83" s="539"/>
      <c r="AGA83" s="539"/>
      <c r="AGB83" s="539"/>
      <c r="AGC83" s="539"/>
      <c r="AGD83" s="539"/>
      <c r="AGE83" s="539"/>
      <c r="AGF83" s="539"/>
      <c r="AGG83" s="539"/>
      <c r="AGH83" s="539"/>
      <c r="AGI83" s="539"/>
      <c r="AGJ83" s="539"/>
      <c r="AGK83" s="539"/>
      <c r="AGL83" s="539"/>
      <c r="AGM83" s="539"/>
      <c r="AGN83" s="539"/>
      <c r="AGO83" s="539"/>
      <c r="AGP83" s="539"/>
      <c r="AGQ83" s="539"/>
      <c r="AGR83" s="539"/>
      <c r="AGS83" s="539"/>
      <c r="AGT83" s="539"/>
      <c r="AGU83" s="539"/>
      <c r="AGV83" s="539"/>
      <c r="AGW83" s="539"/>
      <c r="AGX83" s="539"/>
      <c r="AGY83" s="539"/>
      <c r="AGZ83" s="539"/>
      <c r="AHA83" s="539"/>
      <c r="AHB83" s="539"/>
      <c r="AHC83" s="539"/>
      <c r="AHD83" s="539"/>
      <c r="AHE83" s="539"/>
      <c r="AHF83" s="539"/>
      <c r="AHG83" s="539"/>
      <c r="AHH83" s="539"/>
      <c r="AHI83" s="539"/>
      <c r="AHJ83" s="539"/>
      <c r="AHK83" s="539"/>
      <c r="AHL83" s="539"/>
      <c r="AHM83" s="539"/>
      <c r="AHN83" s="539"/>
      <c r="AHO83" s="539"/>
      <c r="AHP83" s="539"/>
      <c r="AHQ83" s="539"/>
      <c r="AHR83" s="539"/>
      <c r="AHS83" s="539"/>
      <c r="AHT83" s="539"/>
      <c r="AHU83" s="539"/>
      <c r="AHV83" s="539"/>
      <c r="AHW83" s="539"/>
      <c r="AHX83" s="539"/>
      <c r="AHY83" s="539"/>
      <c r="AHZ83" s="539"/>
      <c r="AIA83" s="539"/>
      <c r="AIB83" s="539"/>
      <c r="AIC83" s="539"/>
      <c r="AID83" s="539"/>
      <c r="AIE83" s="539"/>
      <c r="AIF83" s="539"/>
      <c r="AIG83" s="539"/>
      <c r="AIH83" s="539"/>
      <c r="AII83" s="539"/>
      <c r="AIJ83" s="539"/>
      <c r="AIK83" s="539"/>
      <c r="AIL83" s="539"/>
      <c r="AIM83" s="539"/>
      <c r="AIN83" s="539"/>
      <c r="AIO83" s="539"/>
      <c r="AIP83" s="539"/>
      <c r="AIQ83" s="539"/>
      <c r="AIR83" s="539"/>
      <c r="AIS83" s="539"/>
      <c r="AIT83" s="539"/>
      <c r="AIU83" s="539"/>
      <c r="AIV83" s="539"/>
      <c r="AIW83" s="539"/>
      <c r="AIX83" s="539"/>
      <c r="AIY83" s="539"/>
      <c r="AIZ83" s="539"/>
      <c r="AJA83" s="539"/>
      <c r="AJB83" s="539"/>
      <c r="AJC83" s="539"/>
      <c r="AJD83" s="539"/>
      <c r="AJE83" s="539"/>
      <c r="AJF83" s="539"/>
      <c r="AJG83" s="539"/>
      <c r="AJH83" s="539"/>
      <c r="AJI83" s="539"/>
      <c r="AJJ83" s="539"/>
      <c r="AJK83" s="539"/>
      <c r="AJL83" s="539"/>
      <c r="AJM83" s="539"/>
      <c r="AJN83" s="539"/>
      <c r="AJO83" s="539"/>
      <c r="AJP83" s="539"/>
      <c r="AJQ83" s="539"/>
      <c r="AJR83" s="539"/>
      <c r="AJS83" s="539"/>
      <c r="AJT83" s="539"/>
      <c r="AJU83" s="539"/>
      <c r="AJV83" s="539"/>
      <c r="AJW83" s="539"/>
      <c r="AJX83" s="539"/>
      <c r="AJY83" s="539"/>
      <c r="AJZ83" s="539"/>
      <c r="AKA83" s="539"/>
      <c r="AKB83" s="539"/>
      <c r="AKC83" s="539"/>
      <c r="AKD83" s="539"/>
      <c r="AKE83" s="539"/>
      <c r="AKF83" s="539"/>
      <c r="AKG83" s="539"/>
      <c r="AKH83" s="539"/>
      <c r="AKI83" s="539"/>
      <c r="AKJ83" s="539"/>
      <c r="AKK83" s="539"/>
      <c r="AKL83" s="539"/>
      <c r="AKM83" s="539"/>
      <c r="AKN83" s="539"/>
      <c r="AKO83" s="539"/>
      <c r="AKP83" s="539"/>
      <c r="AKQ83" s="539"/>
      <c r="AKR83" s="539"/>
      <c r="AKS83" s="539"/>
      <c r="AKT83" s="539"/>
      <c r="AKU83" s="539"/>
      <c r="AKV83" s="539"/>
      <c r="AKW83" s="539"/>
      <c r="AKX83" s="539"/>
      <c r="AKY83" s="539"/>
      <c r="AKZ83" s="539"/>
      <c r="ALA83" s="539"/>
      <c r="ALB83" s="539"/>
      <c r="ALC83" s="539"/>
      <c r="ALD83" s="539"/>
      <c r="ALE83" s="539"/>
      <c r="ALF83" s="539"/>
      <c r="ALG83" s="539"/>
      <c r="ALH83" s="539"/>
      <c r="ALI83" s="539"/>
      <c r="ALJ83" s="539"/>
      <c r="ALK83" s="539"/>
      <c r="ALL83" s="539"/>
      <c r="ALM83" s="539"/>
      <c r="ALN83" s="539"/>
      <c r="ALO83" s="539"/>
      <c r="ALP83" s="539"/>
      <c r="ALQ83" s="539"/>
      <c r="ALR83" s="539"/>
      <c r="ALS83" s="539"/>
      <c r="ALT83" s="539"/>
      <c r="ALU83" s="539"/>
      <c r="ALV83" s="539"/>
      <c r="ALW83" s="539"/>
      <c r="ALX83" s="539"/>
      <c r="ALY83" s="539"/>
      <c r="ALZ83" s="539"/>
      <c r="AMA83" s="539"/>
      <c r="AMB83" s="539"/>
      <c r="AMC83" s="539"/>
      <c r="AMD83" s="539"/>
      <c r="AME83" s="539"/>
      <c r="AMF83" s="539"/>
      <c r="AMG83" s="539"/>
      <c r="AMH83" s="539"/>
      <c r="AMI83" s="539"/>
      <c r="AMJ83" s="539"/>
      <c r="AMK83" s="539"/>
      <c r="AML83" s="539"/>
      <c r="AMM83" s="539"/>
      <c r="AMN83" s="539"/>
      <c r="AMO83" s="539"/>
      <c r="AMP83" s="539"/>
      <c r="AMQ83" s="539"/>
      <c r="AMR83" s="539"/>
      <c r="AMS83" s="539"/>
      <c r="AMT83" s="539"/>
      <c r="AMU83" s="539"/>
      <c r="AMV83" s="539"/>
      <c r="AMW83" s="539"/>
      <c r="AMX83" s="539"/>
      <c r="AMY83" s="539"/>
      <c r="AMZ83" s="539"/>
      <c r="ANA83" s="539"/>
      <c r="ANB83" s="539"/>
      <c r="ANC83" s="539"/>
      <c r="AND83" s="539"/>
      <c r="ANE83" s="539"/>
      <c r="ANF83" s="539"/>
      <c r="ANG83" s="539"/>
      <c r="ANH83" s="539"/>
      <c r="ANI83" s="539"/>
      <c r="ANJ83" s="539"/>
      <c r="ANK83" s="539"/>
      <c r="ANL83" s="539"/>
      <c r="ANM83" s="539"/>
      <c r="ANN83" s="539"/>
      <c r="ANO83" s="539"/>
      <c r="ANP83" s="539"/>
      <c r="ANQ83" s="539"/>
      <c r="ANR83" s="539"/>
      <c r="ANS83" s="539"/>
      <c r="ANT83" s="539"/>
      <c r="ANU83" s="539"/>
      <c r="ANV83" s="539"/>
      <c r="ANW83" s="539"/>
      <c r="ANX83" s="539"/>
      <c r="ANY83" s="539"/>
      <c r="ANZ83" s="539"/>
      <c r="AOA83" s="539"/>
      <c r="AOB83" s="539"/>
      <c r="AOC83" s="539"/>
      <c r="AOD83" s="539"/>
      <c r="AOE83" s="539"/>
      <c r="AOF83" s="539"/>
      <c r="AOG83" s="539"/>
      <c r="AOH83" s="539"/>
      <c r="AOI83" s="539"/>
      <c r="AOJ83" s="539"/>
      <c r="AOK83" s="539"/>
      <c r="AOL83" s="539"/>
      <c r="AOM83" s="539"/>
      <c r="AON83" s="539"/>
      <c r="AOO83" s="539"/>
      <c r="AOP83" s="539"/>
      <c r="AOQ83" s="539"/>
      <c r="AOR83" s="539"/>
      <c r="AOS83" s="539"/>
      <c r="AOT83" s="539"/>
      <c r="AOU83" s="539"/>
      <c r="AOV83" s="539"/>
      <c r="AOW83" s="539"/>
      <c r="AOX83" s="539"/>
      <c r="AOY83" s="539"/>
      <c r="AOZ83" s="539"/>
      <c r="APA83" s="539"/>
      <c r="APB83" s="539"/>
      <c r="APC83" s="539"/>
      <c r="APD83" s="539"/>
      <c r="APE83" s="539"/>
      <c r="APF83" s="539"/>
      <c r="APG83" s="539"/>
      <c r="APH83" s="539"/>
      <c r="API83" s="539"/>
      <c r="APJ83" s="539"/>
      <c r="APK83" s="539"/>
      <c r="APL83" s="539"/>
      <c r="APM83" s="539"/>
      <c r="APN83" s="539"/>
      <c r="APO83" s="539"/>
      <c r="APP83" s="539"/>
      <c r="APQ83" s="539"/>
      <c r="APR83" s="539"/>
      <c r="APS83" s="539"/>
      <c r="APT83" s="539"/>
      <c r="APU83" s="539"/>
      <c r="APV83" s="539"/>
      <c r="APW83" s="539"/>
      <c r="APX83" s="539"/>
      <c r="APY83" s="539"/>
      <c r="APZ83" s="539"/>
      <c r="AQA83" s="539"/>
      <c r="AQB83" s="539"/>
      <c r="AQC83" s="539"/>
      <c r="AQD83" s="539"/>
      <c r="AQE83" s="539"/>
      <c r="AQF83" s="539"/>
      <c r="AQG83" s="539"/>
      <c r="AQH83" s="539"/>
      <c r="AQI83" s="539"/>
      <c r="AQJ83" s="539"/>
      <c r="AQK83" s="539"/>
      <c r="AQL83" s="539"/>
      <c r="AQM83" s="539"/>
      <c r="AQN83" s="539"/>
      <c r="AQO83" s="539"/>
      <c r="AQP83" s="539"/>
      <c r="AQQ83" s="539"/>
      <c r="AQR83" s="539"/>
      <c r="AQS83" s="539"/>
      <c r="AQT83" s="539"/>
      <c r="AQU83" s="539"/>
      <c r="AQV83" s="539"/>
      <c r="AQW83" s="539"/>
      <c r="AQX83" s="539"/>
      <c r="AQY83" s="539"/>
      <c r="AQZ83" s="539"/>
      <c r="ARA83" s="539"/>
      <c r="ARB83" s="539"/>
      <c r="ARC83" s="539"/>
      <c r="ARD83" s="539"/>
      <c r="ARE83" s="539"/>
      <c r="ARF83" s="539"/>
      <c r="ARG83" s="539"/>
      <c r="ARH83" s="539"/>
      <c r="ARI83" s="539"/>
      <c r="ARJ83" s="539"/>
      <c r="ARK83" s="539"/>
      <c r="ARL83" s="539"/>
      <c r="ARM83" s="539"/>
      <c r="ARN83" s="539"/>
      <c r="ARO83" s="539"/>
      <c r="ARP83" s="539"/>
      <c r="ARQ83" s="539"/>
      <c r="ARR83" s="539"/>
      <c r="ARS83" s="539"/>
      <c r="ART83" s="539"/>
      <c r="ARU83" s="539"/>
      <c r="ARV83" s="539"/>
      <c r="ARW83" s="539"/>
      <c r="ARX83" s="539"/>
      <c r="ARY83" s="539"/>
      <c r="ARZ83" s="539"/>
      <c r="ASA83" s="539"/>
      <c r="ASB83" s="539"/>
      <c r="ASC83" s="539"/>
      <c r="ASD83" s="539"/>
      <c r="ASE83" s="539"/>
      <c r="ASF83" s="539"/>
      <c r="ASG83" s="539"/>
      <c r="ASH83" s="539"/>
      <c r="ASI83" s="539"/>
      <c r="ASJ83" s="539"/>
      <c r="ASK83" s="539"/>
      <c r="ASL83" s="539"/>
      <c r="ASM83" s="539"/>
      <c r="ASN83" s="539"/>
      <c r="ASO83" s="539"/>
      <c r="ASP83" s="539"/>
      <c r="ASQ83" s="539"/>
      <c r="ASR83" s="539"/>
      <c r="ASS83" s="539"/>
      <c r="AST83" s="539"/>
      <c r="ASU83" s="539"/>
      <c r="ASV83" s="539"/>
      <c r="ASW83" s="539"/>
      <c r="ASX83" s="539"/>
      <c r="ASY83" s="539"/>
      <c r="ASZ83" s="539"/>
      <c r="ATA83" s="539"/>
      <c r="ATB83" s="539"/>
      <c r="ATC83" s="539"/>
      <c r="ATD83" s="539"/>
      <c r="ATE83" s="539"/>
      <c r="ATF83" s="539"/>
      <c r="ATG83" s="539"/>
      <c r="ATH83" s="539"/>
      <c r="ATI83" s="539"/>
      <c r="ATJ83" s="539"/>
      <c r="ATK83" s="539"/>
      <c r="ATL83" s="539"/>
      <c r="ATM83" s="539"/>
      <c r="ATN83" s="539"/>
      <c r="ATO83" s="539"/>
      <c r="ATP83" s="539"/>
      <c r="ATQ83" s="539"/>
      <c r="ATR83" s="539"/>
      <c r="ATS83" s="539"/>
      <c r="ATT83" s="539"/>
      <c r="ATU83" s="539"/>
      <c r="ATV83" s="539"/>
      <c r="ATW83" s="539"/>
      <c r="ATX83" s="539"/>
      <c r="ATY83" s="539"/>
      <c r="ATZ83" s="539"/>
      <c r="AUA83" s="539"/>
      <c r="AUB83" s="539"/>
      <c r="AUC83" s="539"/>
      <c r="AUD83" s="539"/>
      <c r="AUE83" s="539"/>
      <c r="AUF83" s="539"/>
      <c r="AUG83" s="539"/>
      <c r="AUH83" s="539"/>
      <c r="AUI83" s="539"/>
      <c r="AUJ83" s="539"/>
      <c r="AUK83" s="539"/>
      <c r="AUL83" s="539"/>
      <c r="AUM83" s="539"/>
      <c r="AUN83" s="539"/>
      <c r="AUO83" s="539"/>
      <c r="AUP83" s="539"/>
      <c r="AUQ83" s="539"/>
      <c r="AUR83" s="539"/>
      <c r="AUS83" s="539"/>
      <c r="AUT83" s="539"/>
      <c r="AUU83" s="539"/>
      <c r="AUV83" s="539"/>
      <c r="AUW83" s="539"/>
      <c r="AUX83" s="539"/>
      <c r="AUY83" s="539"/>
      <c r="AUZ83" s="539"/>
      <c r="AVA83" s="539"/>
      <c r="AVB83" s="539"/>
      <c r="AVC83" s="539"/>
      <c r="AVD83" s="539"/>
      <c r="AVE83" s="539"/>
      <c r="AVF83" s="539"/>
      <c r="AVG83" s="539"/>
      <c r="AVH83" s="539"/>
      <c r="AVI83" s="539"/>
      <c r="AVJ83" s="539"/>
      <c r="AVK83" s="539"/>
      <c r="AVL83" s="539"/>
      <c r="AVM83" s="539"/>
      <c r="AVN83" s="539"/>
      <c r="AVO83" s="539"/>
      <c r="AVP83" s="539"/>
      <c r="AVQ83" s="539"/>
      <c r="AVR83" s="539"/>
      <c r="AVS83" s="539"/>
      <c r="AVT83" s="539"/>
      <c r="AVU83" s="539"/>
      <c r="AVV83" s="539"/>
      <c r="AVW83" s="539"/>
      <c r="AVX83" s="539"/>
      <c r="AVY83" s="539"/>
      <c r="AVZ83" s="539"/>
      <c r="AWA83" s="539"/>
      <c r="AWB83" s="539"/>
      <c r="AWC83" s="539"/>
      <c r="AWD83" s="539"/>
      <c r="AWE83" s="539"/>
      <c r="AWF83" s="539"/>
      <c r="AWG83" s="539"/>
      <c r="AWH83" s="539"/>
      <c r="AWI83" s="539"/>
      <c r="AWJ83" s="539"/>
      <c r="AWK83" s="539"/>
      <c r="AWL83" s="539"/>
      <c r="AWM83" s="539"/>
      <c r="AWN83" s="539"/>
      <c r="AWO83" s="539"/>
      <c r="AWP83" s="539"/>
      <c r="AWQ83" s="539"/>
      <c r="AWR83" s="539"/>
      <c r="AWS83" s="539"/>
      <c r="AWT83" s="539"/>
      <c r="AWU83" s="539"/>
      <c r="AWV83" s="539"/>
      <c r="AWW83" s="539"/>
      <c r="AWX83" s="539"/>
      <c r="AWY83" s="539"/>
      <c r="AWZ83" s="539"/>
      <c r="AXA83" s="539"/>
      <c r="AXB83" s="539"/>
      <c r="AXC83" s="539"/>
      <c r="AXD83" s="539"/>
      <c r="AXE83" s="539"/>
      <c r="AXF83" s="539"/>
      <c r="AXG83" s="539"/>
      <c r="AXH83" s="539"/>
      <c r="AXI83" s="539"/>
      <c r="AXJ83" s="539"/>
      <c r="AXK83" s="539"/>
      <c r="AXL83" s="539"/>
      <c r="AXM83" s="539"/>
      <c r="AXN83" s="539"/>
      <c r="AXO83" s="539"/>
      <c r="AXP83" s="539"/>
      <c r="AXQ83" s="539"/>
      <c r="AXR83" s="539"/>
      <c r="AXS83" s="539"/>
      <c r="AXT83" s="539"/>
      <c r="AXU83" s="539"/>
      <c r="AXV83" s="539"/>
      <c r="AXW83" s="539"/>
      <c r="AXX83" s="539"/>
      <c r="AXY83" s="539"/>
      <c r="AXZ83" s="539"/>
      <c r="AYA83" s="539"/>
      <c r="AYB83" s="539"/>
      <c r="AYC83" s="539"/>
      <c r="AYD83" s="539"/>
      <c r="AYE83" s="539"/>
      <c r="AYF83" s="539"/>
      <c r="AYG83" s="539"/>
      <c r="AYH83" s="539"/>
      <c r="AYI83" s="539"/>
      <c r="AYJ83" s="539"/>
      <c r="AYK83" s="539"/>
      <c r="AYL83" s="539"/>
      <c r="AYM83" s="539"/>
      <c r="AYN83" s="539"/>
      <c r="AYO83" s="539"/>
      <c r="AYP83" s="539"/>
      <c r="AYQ83" s="539"/>
      <c r="AYR83" s="539"/>
      <c r="AYS83" s="539"/>
      <c r="AYT83" s="539"/>
      <c r="AYU83" s="539"/>
      <c r="AYV83" s="539"/>
      <c r="AYW83" s="539"/>
      <c r="AYX83" s="539"/>
      <c r="AYY83" s="539"/>
      <c r="AYZ83" s="539"/>
      <c r="AZA83" s="539"/>
      <c r="AZB83" s="539"/>
      <c r="AZC83" s="539"/>
      <c r="AZD83" s="539"/>
      <c r="AZE83" s="539"/>
      <c r="AZF83" s="539"/>
      <c r="AZG83" s="539"/>
      <c r="AZH83" s="539"/>
      <c r="AZI83" s="539"/>
      <c r="AZJ83" s="539"/>
      <c r="AZK83" s="539"/>
      <c r="AZL83" s="539"/>
      <c r="AZM83" s="539"/>
      <c r="AZN83" s="539"/>
      <c r="AZO83" s="539"/>
      <c r="AZP83" s="539"/>
      <c r="AZQ83" s="539"/>
      <c r="AZR83" s="539"/>
      <c r="AZS83" s="539"/>
      <c r="AZT83" s="539"/>
      <c r="AZU83" s="539"/>
      <c r="AZV83" s="539"/>
      <c r="AZW83" s="539"/>
      <c r="AZX83" s="539"/>
      <c r="AZY83" s="539"/>
      <c r="AZZ83" s="539"/>
      <c r="BAA83" s="539"/>
      <c r="BAB83" s="539"/>
      <c r="BAC83" s="539"/>
      <c r="BAD83" s="539"/>
      <c r="BAE83" s="539"/>
      <c r="BAF83" s="539"/>
      <c r="BAG83" s="539"/>
      <c r="BAH83" s="539"/>
      <c r="BAI83" s="539"/>
      <c r="BAJ83" s="539"/>
      <c r="BAK83" s="539"/>
      <c r="BAL83" s="539"/>
      <c r="BAM83" s="539"/>
      <c r="BAN83" s="539"/>
      <c r="BAO83" s="539"/>
      <c r="BAP83" s="539"/>
      <c r="BAQ83" s="539"/>
      <c r="BAR83" s="539"/>
      <c r="BAS83" s="539"/>
      <c r="BAT83" s="539"/>
      <c r="BAU83" s="539"/>
      <c r="BAV83" s="539"/>
      <c r="BAW83" s="539"/>
      <c r="BAX83" s="539"/>
      <c r="BAY83" s="539"/>
      <c r="BAZ83" s="539"/>
      <c r="BBA83" s="539"/>
      <c r="BBB83" s="539"/>
      <c r="BBC83" s="539"/>
      <c r="BBD83" s="539"/>
      <c r="BBE83" s="539"/>
      <c r="BBF83" s="539"/>
      <c r="BBG83" s="539"/>
      <c r="BBH83" s="539"/>
      <c r="BBI83" s="539"/>
      <c r="BBJ83" s="539"/>
      <c r="BBK83" s="539"/>
      <c r="BBL83" s="539"/>
      <c r="BBM83" s="539"/>
      <c r="BBN83" s="539"/>
      <c r="BBO83" s="539"/>
      <c r="BBP83" s="539"/>
      <c r="BBQ83" s="539"/>
      <c r="BBR83" s="539"/>
      <c r="BBS83" s="539"/>
      <c r="BBT83" s="539"/>
      <c r="BBU83" s="539"/>
      <c r="BBV83" s="539"/>
      <c r="BBW83" s="539"/>
      <c r="BBX83" s="539"/>
      <c r="BBY83" s="539"/>
      <c r="BBZ83" s="539"/>
      <c r="BCA83" s="539"/>
      <c r="BCB83" s="539"/>
      <c r="BCC83" s="539"/>
      <c r="BCD83" s="539"/>
      <c r="BCE83" s="539"/>
      <c r="BCF83" s="539"/>
      <c r="BCG83" s="539"/>
      <c r="BCH83" s="539"/>
      <c r="BCI83" s="539"/>
      <c r="BCJ83" s="539"/>
      <c r="BCK83" s="539"/>
      <c r="BCL83" s="539"/>
      <c r="BCM83" s="539"/>
      <c r="BCN83" s="539"/>
      <c r="BCO83" s="539"/>
      <c r="BCP83" s="539"/>
      <c r="BCQ83" s="539"/>
      <c r="BCR83" s="539"/>
      <c r="BCS83" s="539"/>
      <c r="BCT83" s="539"/>
      <c r="BCU83" s="539"/>
      <c r="BCV83" s="539"/>
      <c r="BCW83" s="539"/>
      <c r="BCX83" s="539"/>
      <c r="BCY83" s="539"/>
      <c r="BCZ83" s="539"/>
      <c r="BDA83" s="539"/>
      <c r="BDB83" s="539"/>
      <c r="BDC83" s="539"/>
      <c r="BDD83" s="539"/>
      <c r="BDE83" s="539"/>
      <c r="BDF83" s="539"/>
      <c r="BDG83" s="539"/>
      <c r="BDH83" s="539"/>
      <c r="BDI83" s="539"/>
      <c r="BDJ83" s="539"/>
      <c r="BDK83" s="539"/>
      <c r="BDL83" s="539"/>
      <c r="BDM83" s="539"/>
      <c r="BDN83" s="539"/>
      <c r="BDO83" s="539"/>
      <c r="BDP83" s="539"/>
      <c r="BDQ83" s="539"/>
      <c r="BDR83" s="539"/>
      <c r="BDS83" s="539"/>
      <c r="BDT83" s="539"/>
      <c r="BDU83" s="539"/>
      <c r="BDV83" s="539"/>
      <c r="BDW83" s="539"/>
      <c r="BDX83" s="539"/>
      <c r="BDY83" s="539"/>
      <c r="BDZ83" s="539"/>
      <c r="BEA83" s="539"/>
      <c r="BEB83" s="539"/>
      <c r="BEC83" s="539"/>
      <c r="BED83" s="539"/>
      <c r="BEE83" s="539"/>
      <c r="BEF83" s="539"/>
      <c r="BEG83" s="539"/>
      <c r="BEH83" s="539"/>
      <c r="BEI83" s="539"/>
      <c r="BEJ83" s="539"/>
      <c r="BEK83" s="539"/>
      <c r="BEL83" s="539"/>
      <c r="BEM83" s="539"/>
      <c r="BEN83" s="539"/>
      <c r="BEO83" s="539"/>
      <c r="BEP83" s="539"/>
      <c r="BEQ83" s="539"/>
      <c r="BER83" s="539"/>
      <c r="BES83" s="539"/>
      <c r="BET83" s="539"/>
      <c r="BEU83" s="539"/>
      <c r="BEV83" s="539"/>
      <c r="BEW83" s="539"/>
      <c r="BEX83" s="539"/>
      <c r="BEY83" s="539"/>
      <c r="BEZ83" s="539"/>
      <c r="BFA83" s="539"/>
      <c r="BFB83" s="539"/>
      <c r="BFC83" s="539"/>
      <c r="BFD83" s="539"/>
      <c r="BFE83" s="539"/>
      <c r="BFF83" s="539"/>
      <c r="BFG83" s="539"/>
      <c r="BFH83" s="539"/>
      <c r="BFI83" s="539"/>
      <c r="BFJ83" s="539"/>
      <c r="BFK83" s="539"/>
      <c r="BFL83" s="539"/>
      <c r="BFM83" s="539"/>
      <c r="BFN83" s="539"/>
      <c r="BFO83" s="539"/>
      <c r="BFP83" s="539"/>
      <c r="BFQ83" s="539"/>
      <c r="BFR83" s="539"/>
      <c r="BFS83" s="539"/>
      <c r="BFT83" s="539"/>
      <c r="BFU83" s="539"/>
      <c r="BFV83" s="539"/>
      <c r="BFW83" s="539"/>
      <c r="BFX83" s="539"/>
      <c r="BFY83" s="539"/>
      <c r="BFZ83" s="539"/>
      <c r="BGA83" s="539"/>
      <c r="BGB83" s="539"/>
      <c r="BGC83" s="539"/>
      <c r="BGD83" s="539"/>
      <c r="BGE83" s="539"/>
      <c r="BGF83" s="539"/>
      <c r="BGG83" s="539"/>
      <c r="BGH83" s="539"/>
      <c r="BGI83" s="539"/>
      <c r="BGJ83" s="539"/>
      <c r="BGK83" s="539"/>
      <c r="BGL83" s="539"/>
      <c r="BGM83" s="539"/>
      <c r="BGN83" s="539"/>
      <c r="BGO83" s="539"/>
      <c r="BGP83" s="539"/>
      <c r="BGQ83" s="539"/>
      <c r="BGR83" s="539"/>
      <c r="BGS83" s="539"/>
      <c r="BGT83" s="539"/>
      <c r="BGU83" s="539"/>
      <c r="BGV83" s="539"/>
      <c r="BGW83" s="539"/>
      <c r="BGX83" s="539"/>
      <c r="BGY83" s="539"/>
      <c r="BGZ83" s="539"/>
      <c r="BHA83" s="539"/>
      <c r="BHB83" s="539"/>
      <c r="BHC83" s="539"/>
      <c r="BHD83" s="539"/>
      <c r="BHE83" s="539"/>
      <c r="BHF83" s="539"/>
      <c r="BHG83" s="539"/>
      <c r="BHH83" s="539"/>
      <c r="BHI83" s="539"/>
      <c r="BHJ83" s="539"/>
      <c r="BHK83" s="539"/>
      <c r="BHL83" s="539"/>
      <c r="BHM83" s="539"/>
      <c r="BHN83" s="539"/>
      <c r="BHO83" s="539"/>
      <c r="BHP83" s="539"/>
      <c r="BHQ83" s="539"/>
      <c r="BHR83" s="539"/>
      <c r="BHS83" s="539"/>
      <c r="BHT83" s="539"/>
      <c r="BHU83" s="539"/>
      <c r="BHV83" s="539"/>
      <c r="BHW83" s="539"/>
      <c r="BHX83" s="539"/>
      <c r="BHY83" s="539"/>
      <c r="BHZ83" s="539"/>
      <c r="BIA83" s="539"/>
      <c r="BIB83" s="539"/>
      <c r="BIC83" s="539"/>
      <c r="BID83" s="539"/>
      <c r="BIE83" s="539"/>
      <c r="BIF83" s="539"/>
      <c r="BIG83" s="539"/>
      <c r="BIH83" s="539"/>
      <c r="BII83" s="539"/>
      <c r="BIJ83" s="539"/>
      <c r="BIK83" s="539"/>
      <c r="BIL83" s="539"/>
      <c r="BIM83" s="539"/>
      <c r="BIN83" s="539"/>
      <c r="BIO83" s="539"/>
      <c r="BIP83" s="539"/>
      <c r="BIQ83" s="539"/>
      <c r="BIR83" s="539"/>
      <c r="BIS83" s="539"/>
      <c r="BIT83" s="539"/>
      <c r="BIU83" s="539"/>
      <c r="BIV83" s="539"/>
      <c r="BIW83" s="539"/>
      <c r="BIX83" s="539"/>
      <c r="BIY83" s="539"/>
      <c r="BIZ83" s="539"/>
      <c r="BJA83" s="539"/>
      <c r="BJB83" s="539"/>
      <c r="BJC83" s="539"/>
      <c r="BJD83" s="539"/>
      <c r="BJE83" s="539"/>
      <c r="BJF83" s="539"/>
      <c r="BJG83" s="539"/>
      <c r="BJH83" s="539"/>
      <c r="BJI83" s="539"/>
      <c r="BJJ83" s="539"/>
      <c r="BJK83" s="539"/>
      <c r="BJL83" s="539"/>
      <c r="BJM83" s="539"/>
      <c r="BJN83" s="539"/>
      <c r="BJO83" s="539"/>
      <c r="BJP83" s="539"/>
      <c r="BJQ83" s="539"/>
      <c r="BJR83" s="539"/>
      <c r="BJS83" s="539"/>
      <c r="BJT83" s="539"/>
      <c r="BJU83" s="539"/>
      <c r="BJV83" s="539"/>
      <c r="BJW83" s="539"/>
      <c r="BJX83" s="539"/>
      <c r="BJY83" s="539"/>
      <c r="BJZ83" s="539"/>
      <c r="BKA83" s="539"/>
      <c r="BKB83" s="539"/>
      <c r="BKC83" s="539"/>
      <c r="BKD83" s="539"/>
      <c r="BKE83" s="539"/>
      <c r="BKF83" s="539"/>
      <c r="BKG83" s="539"/>
      <c r="BKH83" s="539"/>
      <c r="BKI83" s="539"/>
      <c r="BKJ83" s="539"/>
      <c r="BKK83" s="539"/>
      <c r="BKL83" s="539"/>
      <c r="BKM83" s="539"/>
      <c r="BKN83" s="539"/>
      <c r="BKO83" s="539"/>
      <c r="BKP83" s="539"/>
      <c r="BKQ83" s="539"/>
      <c r="BKR83" s="539"/>
      <c r="BKS83" s="539"/>
      <c r="BKT83" s="539"/>
      <c r="BKU83" s="539"/>
      <c r="BKV83" s="539"/>
      <c r="BKW83" s="539"/>
      <c r="BKX83" s="539"/>
      <c r="BKY83" s="539"/>
      <c r="BKZ83" s="539"/>
      <c r="BLA83" s="539"/>
      <c r="BLB83" s="539"/>
      <c r="BLC83" s="539"/>
      <c r="BLD83" s="539"/>
      <c r="BLE83" s="539"/>
      <c r="BLF83" s="539"/>
      <c r="BLG83" s="539"/>
      <c r="BLH83" s="539"/>
      <c r="BLI83" s="539"/>
      <c r="BLJ83" s="539"/>
      <c r="BLK83" s="539"/>
      <c r="BLL83" s="539"/>
      <c r="BLM83" s="539"/>
      <c r="BLN83" s="539"/>
      <c r="BLO83" s="539"/>
      <c r="BLP83" s="539"/>
      <c r="BLQ83" s="539"/>
      <c r="BLR83" s="539"/>
      <c r="BLS83" s="539"/>
      <c r="BLT83" s="539"/>
      <c r="BLU83" s="539"/>
      <c r="BLV83" s="539"/>
      <c r="BLW83" s="539"/>
      <c r="BLX83" s="539"/>
      <c r="BLY83" s="539"/>
      <c r="BLZ83" s="539"/>
      <c r="BMA83" s="539"/>
      <c r="BMB83" s="539"/>
      <c r="BMC83" s="539"/>
      <c r="BMD83" s="539"/>
      <c r="BME83" s="539"/>
      <c r="BMF83" s="539"/>
      <c r="BMG83" s="539"/>
      <c r="BMH83" s="539"/>
      <c r="BMI83" s="539"/>
      <c r="BMJ83" s="539"/>
      <c r="BMK83" s="539"/>
      <c r="BML83" s="539"/>
      <c r="BMM83" s="539"/>
      <c r="BMN83" s="539"/>
      <c r="BMO83" s="539"/>
      <c r="BMP83" s="539"/>
      <c r="BMQ83" s="539"/>
      <c r="BMR83" s="539"/>
      <c r="BMS83" s="539"/>
      <c r="BMT83" s="539"/>
      <c r="BMU83" s="539"/>
      <c r="BMV83" s="539"/>
      <c r="BMW83" s="539"/>
      <c r="BMX83" s="539"/>
      <c r="BMY83" s="539"/>
      <c r="BMZ83" s="539"/>
      <c r="BNA83" s="539"/>
      <c r="BNB83" s="539"/>
      <c r="BNC83" s="539"/>
      <c r="BND83" s="539"/>
      <c r="BNE83" s="539"/>
      <c r="BNF83" s="539"/>
      <c r="BNG83" s="539"/>
      <c r="BNH83" s="539"/>
      <c r="BNI83" s="539"/>
      <c r="BNJ83" s="539"/>
      <c r="BNK83" s="539"/>
      <c r="BNL83" s="539"/>
      <c r="BNM83" s="539"/>
      <c r="BNN83" s="539"/>
      <c r="BNO83" s="539"/>
      <c r="BNP83" s="539"/>
      <c r="BNQ83" s="539"/>
      <c r="BNR83" s="539"/>
      <c r="BNS83" s="539"/>
      <c r="BNT83" s="539"/>
      <c r="BNU83" s="539"/>
      <c r="BNV83" s="539"/>
      <c r="BNW83" s="539"/>
      <c r="BNX83" s="539"/>
      <c r="BNY83" s="539"/>
      <c r="BNZ83" s="539"/>
      <c r="BOA83" s="539"/>
      <c r="BOB83" s="539"/>
      <c r="BOC83" s="539"/>
      <c r="BOD83" s="539"/>
      <c r="BOE83" s="539"/>
      <c r="BOF83" s="539"/>
      <c r="BOG83" s="539"/>
      <c r="BOH83" s="539"/>
      <c r="BOI83" s="539"/>
      <c r="BOJ83" s="539"/>
      <c r="BOK83" s="539"/>
      <c r="BOL83" s="539"/>
      <c r="BOM83" s="539"/>
      <c r="BON83" s="539"/>
      <c r="BOO83" s="539"/>
      <c r="BOP83" s="539"/>
      <c r="BOQ83" s="539"/>
      <c r="BOR83" s="539"/>
      <c r="BOS83" s="539"/>
      <c r="BOT83" s="539"/>
      <c r="BOU83" s="539"/>
      <c r="BOV83" s="539"/>
      <c r="BOW83" s="539"/>
      <c r="BOX83" s="539"/>
      <c r="BOY83" s="539"/>
      <c r="BOZ83" s="539"/>
      <c r="BPA83" s="539"/>
      <c r="BPB83" s="539"/>
      <c r="BPC83" s="539"/>
      <c r="BPD83" s="539"/>
      <c r="BPE83" s="539"/>
      <c r="BPF83" s="539"/>
      <c r="BPG83" s="539"/>
      <c r="BPH83" s="539"/>
      <c r="BPI83" s="539"/>
      <c r="BPJ83" s="539"/>
      <c r="BPK83" s="539"/>
      <c r="BPL83" s="539"/>
      <c r="BPM83" s="539"/>
      <c r="BPN83" s="539"/>
      <c r="BPO83" s="539"/>
      <c r="BPP83" s="539"/>
      <c r="BPQ83" s="539"/>
      <c r="BPR83" s="539"/>
      <c r="BPS83" s="539"/>
      <c r="BPT83" s="539"/>
      <c r="BPU83" s="539"/>
      <c r="BPV83" s="539"/>
      <c r="BPW83" s="539"/>
      <c r="BPX83" s="539"/>
      <c r="BPY83" s="539"/>
      <c r="BPZ83" s="539"/>
      <c r="BQA83" s="539"/>
      <c r="BQB83" s="539"/>
      <c r="BQC83" s="539"/>
      <c r="BQD83" s="539"/>
      <c r="BQE83" s="539"/>
      <c r="BQF83" s="539"/>
      <c r="BQG83" s="539"/>
      <c r="BQH83" s="539"/>
      <c r="BQI83" s="539"/>
      <c r="BQJ83" s="539"/>
      <c r="BQK83" s="539"/>
      <c r="BQL83" s="539"/>
      <c r="BQM83" s="539"/>
      <c r="BQN83" s="539"/>
      <c r="BQO83" s="539"/>
      <c r="BQP83" s="539"/>
      <c r="BQQ83" s="539"/>
      <c r="BQR83" s="539"/>
      <c r="BQS83" s="539"/>
      <c r="BQT83" s="539"/>
      <c r="BQU83" s="539"/>
      <c r="BQV83" s="539"/>
      <c r="BQW83" s="539"/>
      <c r="BQX83" s="539"/>
      <c r="BQY83" s="539"/>
      <c r="BQZ83" s="539"/>
      <c r="BRA83" s="539"/>
      <c r="BRB83" s="539"/>
      <c r="BRC83" s="539"/>
      <c r="BRD83" s="539"/>
      <c r="BRE83" s="539"/>
      <c r="BRF83" s="539"/>
      <c r="BRG83" s="539"/>
      <c r="BRH83" s="539"/>
      <c r="BRI83" s="539"/>
      <c r="BRJ83" s="539"/>
      <c r="BRK83" s="539"/>
      <c r="BRL83" s="539"/>
      <c r="BRM83" s="539"/>
      <c r="BRN83" s="539"/>
      <c r="BRO83" s="539"/>
      <c r="BRP83" s="539"/>
      <c r="BRQ83" s="539"/>
      <c r="BRR83" s="539"/>
      <c r="BRS83" s="539"/>
      <c r="BRT83" s="539"/>
      <c r="BRU83" s="539"/>
      <c r="BRV83" s="539"/>
      <c r="BRW83" s="539"/>
      <c r="BRX83" s="539"/>
      <c r="BRY83" s="539"/>
      <c r="BRZ83" s="539"/>
      <c r="BSA83" s="539"/>
      <c r="BSB83" s="539"/>
      <c r="BSC83" s="539"/>
      <c r="BSD83" s="539"/>
      <c r="BSE83" s="539"/>
      <c r="BSF83" s="539"/>
      <c r="BSG83" s="539"/>
      <c r="BSH83" s="539"/>
      <c r="BSI83" s="539"/>
      <c r="BSJ83" s="539"/>
      <c r="BSK83" s="539"/>
      <c r="BSL83" s="539"/>
      <c r="BSM83" s="539"/>
      <c r="BSN83" s="539"/>
      <c r="BSO83" s="539"/>
      <c r="BSP83" s="539"/>
      <c r="BSQ83" s="539"/>
      <c r="BSR83" s="539"/>
      <c r="BSS83" s="539"/>
      <c r="BST83" s="539"/>
      <c r="BSU83" s="539"/>
      <c r="BSV83" s="539"/>
      <c r="BSW83" s="539"/>
      <c r="BSX83" s="539"/>
      <c r="BSY83" s="539"/>
      <c r="BSZ83" s="539"/>
      <c r="BTA83" s="539"/>
      <c r="BTB83" s="539"/>
      <c r="BTC83" s="539"/>
      <c r="BTD83" s="539"/>
      <c r="BTE83" s="539"/>
      <c r="BTF83" s="539"/>
      <c r="BTG83" s="539"/>
      <c r="BTH83" s="539"/>
      <c r="BTI83" s="539"/>
      <c r="BTJ83" s="539"/>
      <c r="BTK83" s="539"/>
      <c r="BTL83" s="539"/>
      <c r="BTM83" s="539"/>
      <c r="BTN83" s="539"/>
      <c r="BTO83" s="539"/>
      <c r="BTP83" s="539"/>
      <c r="BTQ83" s="539"/>
      <c r="BTR83" s="539"/>
      <c r="BTS83" s="539"/>
      <c r="BTT83" s="539"/>
      <c r="BTU83" s="539"/>
      <c r="BTV83" s="539"/>
      <c r="BTW83" s="539"/>
      <c r="BTX83" s="539"/>
      <c r="BTY83" s="539"/>
      <c r="BTZ83" s="539"/>
      <c r="BUA83" s="539"/>
      <c r="BUB83" s="539"/>
      <c r="BUC83" s="539"/>
      <c r="BUD83" s="539"/>
      <c r="BUE83" s="539"/>
      <c r="BUF83" s="539"/>
      <c r="BUG83" s="539"/>
      <c r="BUH83" s="539"/>
      <c r="BUI83" s="539"/>
      <c r="BUJ83" s="539"/>
      <c r="BUK83" s="539"/>
      <c r="BUL83" s="539"/>
      <c r="BUM83" s="539"/>
      <c r="BUN83" s="539"/>
      <c r="BUO83" s="539"/>
      <c r="BUP83" s="539"/>
      <c r="BUQ83" s="539"/>
      <c r="BUR83" s="539"/>
      <c r="BUS83" s="539"/>
      <c r="BUT83" s="539"/>
      <c r="BUU83" s="539"/>
      <c r="BUV83" s="539"/>
      <c r="BUW83" s="539"/>
      <c r="BUX83" s="539"/>
      <c r="BUY83" s="539"/>
      <c r="BUZ83" s="539"/>
      <c r="BVA83" s="539"/>
      <c r="BVB83" s="539"/>
      <c r="BVC83" s="539"/>
      <c r="BVD83" s="539"/>
      <c r="BVE83" s="539"/>
      <c r="BVF83" s="539"/>
      <c r="BVG83" s="539"/>
      <c r="BVH83" s="539"/>
      <c r="BVI83" s="539"/>
      <c r="BVJ83" s="539"/>
      <c r="BVK83" s="539"/>
      <c r="BVL83" s="539"/>
      <c r="BVM83" s="539"/>
      <c r="BVN83" s="539"/>
      <c r="BVO83" s="539"/>
      <c r="BVP83" s="539"/>
      <c r="BVQ83" s="539"/>
      <c r="BVR83" s="539"/>
      <c r="BVS83" s="539"/>
      <c r="BVT83" s="539"/>
      <c r="BVU83" s="539"/>
      <c r="BVV83" s="539"/>
      <c r="BVW83" s="539"/>
      <c r="BVX83" s="539"/>
      <c r="BVY83" s="539"/>
      <c r="BVZ83" s="539"/>
      <c r="BWA83" s="539"/>
      <c r="BWB83" s="539"/>
      <c r="BWC83" s="539"/>
      <c r="BWD83" s="539"/>
      <c r="BWE83" s="539"/>
      <c r="BWF83" s="539"/>
      <c r="BWG83" s="539"/>
      <c r="BWH83" s="539"/>
      <c r="BWI83" s="539"/>
      <c r="BWJ83" s="539"/>
      <c r="BWK83" s="539"/>
      <c r="BWL83" s="539"/>
      <c r="BWM83" s="539"/>
      <c r="BWN83" s="539"/>
      <c r="BWO83" s="539"/>
      <c r="BWP83" s="539"/>
      <c r="BWQ83" s="539"/>
      <c r="BWR83" s="539"/>
      <c r="BWS83" s="539"/>
      <c r="BWT83" s="539"/>
      <c r="BWU83" s="539"/>
      <c r="BWV83" s="539"/>
      <c r="BWW83" s="539"/>
      <c r="BWX83" s="539"/>
      <c r="BWY83" s="539"/>
      <c r="BWZ83" s="539"/>
      <c r="BXA83" s="539"/>
      <c r="BXB83" s="539"/>
      <c r="BXC83" s="539"/>
      <c r="BXD83" s="539"/>
      <c r="BXE83" s="539"/>
      <c r="BXF83" s="539"/>
      <c r="BXG83" s="539"/>
      <c r="BXH83" s="539"/>
      <c r="BXI83" s="539"/>
      <c r="BXJ83" s="539"/>
      <c r="BXK83" s="539"/>
      <c r="BXL83" s="539"/>
      <c r="BXM83" s="539"/>
      <c r="BXN83" s="539"/>
      <c r="BXO83" s="539"/>
      <c r="BXP83" s="539"/>
      <c r="BXQ83" s="539"/>
      <c r="BXR83" s="539"/>
      <c r="BXS83" s="539"/>
      <c r="BXT83" s="539"/>
      <c r="BXU83" s="539"/>
      <c r="BXV83" s="539"/>
      <c r="BXW83" s="539"/>
      <c r="BXX83" s="539"/>
      <c r="BXY83" s="539"/>
      <c r="BXZ83" s="539"/>
      <c r="BYA83" s="539"/>
      <c r="BYB83" s="539"/>
      <c r="BYC83" s="539"/>
      <c r="BYD83" s="539"/>
      <c r="BYE83" s="539"/>
      <c r="BYF83" s="539"/>
      <c r="BYG83" s="539"/>
      <c r="BYH83" s="539"/>
      <c r="BYI83" s="539"/>
      <c r="BYJ83" s="539"/>
      <c r="BYK83" s="539"/>
      <c r="BYL83" s="539"/>
      <c r="BYM83" s="539"/>
      <c r="BYN83" s="539"/>
      <c r="BYO83" s="539"/>
      <c r="BYP83" s="539"/>
      <c r="BYQ83" s="539"/>
      <c r="BYR83" s="539"/>
      <c r="BYS83" s="539"/>
      <c r="BYT83" s="539"/>
      <c r="BYU83" s="539"/>
      <c r="BYV83" s="539"/>
      <c r="BYW83" s="539"/>
      <c r="BYX83" s="539"/>
      <c r="BYY83" s="539"/>
      <c r="BYZ83" s="539"/>
      <c r="BZA83" s="539"/>
      <c r="BZB83" s="539"/>
      <c r="BZC83" s="539"/>
      <c r="BZD83" s="539"/>
      <c r="BZE83" s="539"/>
      <c r="BZF83" s="539"/>
      <c r="BZG83" s="539"/>
      <c r="BZH83" s="539"/>
      <c r="BZI83" s="539"/>
      <c r="BZJ83" s="539"/>
      <c r="BZK83" s="539"/>
      <c r="BZL83" s="539"/>
      <c r="BZM83" s="539"/>
      <c r="BZN83" s="539"/>
      <c r="BZO83" s="539"/>
      <c r="BZP83" s="539"/>
      <c r="BZQ83" s="539"/>
      <c r="BZR83" s="539"/>
      <c r="BZS83" s="539"/>
      <c r="BZT83" s="539"/>
      <c r="BZU83" s="539"/>
      <c r="BZV83" s="539"/>
      <c r="BZW83" s="539"/>
      <c r="BZX83" s="539"/>
      <c r="BZY83" s="539"/>
      <c r="BZZ83" s="539"/>
      <c r="CAA83" s="539"/>
      <c r="CAB83" s="539"/>
      <c r="CAC83" s="539"/>
      <c r="CAD83" s="539"/>
      <c r="CAE83" s="539"/>
      <c r="CAF83" s="539"/>
      <c r="CAG83" s="539"/>
      <c r="CAH83" s="539"/>
      <c r="CAI83" s="539"/>
      <c r="CAJ83" s="539"/>
      <c r="CAK83" s="539"/>
      <c r="CAL83" s="539"/>
      <c r="CAM83" s="539"/>
      <c r="CAN83" s="539"/>
      <c r="CAO83" s="539"/>
      <c r="CAP83" s="539"/>
      <c r="CAQ83" s="539"/>
      <c r="CAR83" s="539"/>
      <c r="CAS83" s="539"/>
      <c r="CAT83" s="539"/>
      <c r="CAU83" s="539"/>
      <c r="CAV83" s="539"/>
      <c r="CAW83" s="539"/>
      <c r="CAX83" s="539"/>
      <c r="CAY83" s="539"/>
      <c r="CAZ83" s="539"/>
      <c r="CBA83" s="539"/>
      <c r="CBB83" s="539"/>
      <c r="CBC83" s="539"/>
      <c r="CBD83" s="539"/>
      <c r="CBE83" s="539"/>
      <c r="CBF83" s="539"/>
      <c r="CBG83" s="539"/>
      <c r="CBH83" s="539"/>
      <c r="CBI83" s="539"/>
      <c r="CBJ83" s="539"/>
      <c r="CBK83" s="539"/>
      <c r="CBL83" s="539"/>
      <c r="CBM83" s="539"/>
      <c r="CBN83" s="539"/>
      <c r="CBO83" s="539"/>
      <c r="CBP83" s="539"/>
      <c r="CBQ83" s="539"/>
      <c r="CBR83" s="539"/>
      <c r="CBS83" s="539"/>
      <c r="CBT83" s="539"/>
      <c r="CBU83" s="539"/>
      <c r="CBV83" s="539"/>
      <c r="CBW83" s="539"/>
      <c r="CBX83" s="539"/>
      <c r="CBY83" s="539"/>
      <c r="CBZ83" s="539"/>
      <c r="CCA83" s="539"/>
      <c r="CCB83" s="539"/>
      <c r="CCC83" s="539"/>
      <c r="CCD83" s="539"/>
      <c r="CCE83" s="539"/>
      <c r="CCF83" s="539"/>
      <c r="CCG83" s="539"/>
      <c r="CCH83" s="539"/>
      <c r="CCI83" s="539"/>
      <c r="CCJ83" s="539"/>
      <c r="CCK83" s="539"/>
      <c r="CCL83" s="539"/>
      <c r="CCM83" s="539"/>
      <c r="CCN83" s="539"/>
      <c r="CCO83" s="539"/>
      <c r="CCP83" s="539"/>
      <c r="CCQ83" s="539"/>
      <c r="CCR83" s="539"/>
      <c r="CCS83" s="539"/>
      <c r="CCT83" s="539"/>
      <c r="CCU83" s="539"/>
      <c r="CCV83" s="539"/>
      <c r="CCW83" s="539"/>
      <c r="CCX83" s="539"/>
      <c r="CCY83" s="539"/>
      <c r="CCZ83" s="539"/>
      <c r="CDA83" s="539"/>
      <c r="CDB83" s="539"/>
      <c r="CDC83" s="539"/>
      <c r="CDD83" s="539"/>
      <c r="CDE83" s="539"/>
      <c r="CDF83" s="539"/>
      <c r="CDG83" s="539"/>
      <c r="CDH83" s="539"/>
      <c r="CDI83" s="539"/>
      <c r="CDJ83" s="539"/>
      <c r="CDK83" s="539"/>
      <c r="CDL83" s="539"/>
      <c r="CDM83" s="539"/>
      <c r="CDN83" s="539"/>
      <c r="CDO83" s="539"/>
      <c r="CDP83" s="539"/>
      <c r="CDQ83" s="539"/>
      <c r="CDR83" s="539"/>
      <c r="CDS83" s="539"/>
      <c r="CDT83" s="539"/>
      <c r="CDU83" s="539"/>
      <c r="CDV83" s="539"/>
      <c r="CDW83" s="539"/>
      <c r="CDX83" s="539"/>
      <c r="CDY83" s="539"/>
      <c r="CDZ83" s="539"/>
      <c r="CEA83" s="539"/>
      <c r="CEB83" s="539"/>
      <c r="CEC83" s="539"/>
      <c r="CED83" s="539"/>
      <c r="CEE83" s="539"/>
      <c r="CEF83" s="539"/>
      <c r="CEG83" s="539"/>
      <c r="CEH83" s="539"/>
      <c r="CEI83" s="539"/>
      <c r="CEJ83" s="539"/>
      <c r="CEK83" s="539"/>
      <c r="CEL83" s="539"/>
      <c r="CEM83" s="539"/>
      <c r="CEN83" s="539"/>
      <c r="CEO83" s="539"/>
      <c r="CEP83" s="539"/>
      <c r="CEQ83" s="539"/>
      <c r="CER83" s="539"/>
      <c r="CES83" s="539"/>
      <c r="CET83" s="539"/>
      <c r="CEU83" s="539"/>
      <c r="CEV83" s="539"/>
      <c r="CEW83" s="539"/>
      <c r="CEX83" s="539"/>
      <c r="CEY83" s="539"/>
      <c r="CEZ83" s="539"/>
      <c r="CFA83" s="539"/>
      <c r="CFB83" s="539"/>
      <c r="CFC83" s="539"/>
      <c r="CFD83" s="539"/>
      <c r="CFE83" s="539"/>
      <c r="CFF83" s="539"/>
      <c r="CFG83" s="539"/>
      <c r="CFH83" s="539"/>
      <c r="CFI83" s="539"/>
      <c r="CFJ83" s="539"/>
      <c r="CFK83" s="539"/>
      <c r="CFL83" s="539"/>
      <c r="CFM83" s="539"/>
      <c r="CFN83" s="539"/>
      <c r="CFO83" s="539"/>
      <c r="CFP83" s="539"/>
      <c r="CFQ83" s="539"/>
      <c r="CFR83" s="539"/>
      <c r="CFS83" s="539"/>
      <c r="CFT83" s="539"/>
      <c r="CFU83" s="539"/>
      <c r="CFV83" s="539"/>
      <c r="CFW83" s="539"/>
      <c r="CFX83" s="539"/>
      <c r="CFY83" s="539"/>
      <c r="CFZ83" s="539"/>
      <c r="CGA83" s="539"/>
      <c r="CGB83" s="539"/>
      <c r="CGC83" s="539"/>
      <c r="CGD83" s="539"/>
      <c r="CGE83" s="539"/>
      <c r="CGF83" s="539"/>
      <c r="CGG83" s="539"/>
      <c r="CGH83" s="539"/>
      <c r="CGI83" s="539"/>
      <c r="CGJ83" s="539"/>
      <c r="CGK83" s="539"/>
      <c r="CGL83" s="539"/>
      <c r="CGM83" s="539"/>
      <c r="CGN83" s="539"/>
      <c r="CGO83" s="539"/>
      <c r="CGP83" s="539"/>
      <c r="CGQ83" s="539"/>
      <c r="CGR83" s="539"/>
      <c r="CGS83" s="539"/>
      <c r="CGT83" s="539"/>
      <c r="CGU83" s="539"/>
      <c r="CGV83" s="539"/>
      <c r="CGW83" s="539"/>
      <c r="CGX83" s="539"/>
      <c r="CGY83" s="539"/>
      <c r="CGZ83" s="539"/>
      <c r="CHA83" s="539"/>
      <c r="CHB83" s="539"/>
      <c r="CHC83" s="539"/>
      <c r="CHD83" s="539"/>
      <c r="CHE83" s="539"/>
      <c r="CHF83" s="539"/>
      <c r="CHG83" s="539"/>
      <c r="CHH83" s="539"/>
      <c r="CHI83" s="539"/>
      <c r="CHJ83" s="539"/>
      <c r="CHK83" s="539"/>
      <c r="CHL83" s="539"/>
      <c r="CHM83" s="539"/>
      <c r="CHN83" s="539"/>
      <c r="CHO83" s="539"/>
      <c r="CHP83" s="539"/>
      <c r="CHQ83" s="539"/>
      <c r="CHR83" s="539"/>
      <c r="CHS83" s="539"/>
      <c r="CHT83" s="539"/>
      <c r="CHU83" s="539"/>
      <c r="CHV83" s="539"/>
      <c r="CHW83" s="539"/>
      <c r="CHX83" s="539"/>
      <c r="CHY83" s="539"/>
      <c r="CHZ83" s="539"/>
      <c r="CIA83" s="539"/>
      <c r="CIB83" s="539"/>
      <c r="CIC83" s="539"/>
      <c r="CID83" s="539"/>
      <c r="CIE83" s="539"/>
      <c r="CIF83" s="539"/>
      <c r="CIG83" s="539"/>
      <c r="CIH83" s="539"/>
      <c r="CII83" s="539"/>
      <c r="CIJ83" s="539"/>
      <c r="CIK83" s="539"/>
      <c r="CIL83" s="539"/>
      <c r="CIM83" s="539"/>
      <c r="CIN83" s="539"/>
      <c r="CIO83" s="539"/>
      <c r="CIP83" s="539"/>
      <c r="CIQ83" s="539"/>
      <c r="CIR83" s="539"/>
      <c r="CIS83" s="539"/>
      <c r="CIT83" s="539"/>
      <c r="CIU83" s="539"/>
      <c r="CIV83" s="539"/>
      <c r="CIW83" s="539"/>
      <c r="CIX83" s="539"/>
      <c r="CIY83" s="539"/>
      <c r="CIZ83" s="539"/>
      <c r="CJA83" s="539"/>
      <c r="CJB83" s="539"/>
      <c r="CJC83" s="539"/>
      <c r="CJD83" s="539"/>
      <c r="CJE83" s="539"/>
      <c r="CJF83" s="539"/>
      <c r="CJG83" s="539"/>
      <c r="CJH83" s="539"/>
      <c r="CJI83" s="539"/>
      <c r="CJJ83" s="539"/>
      <c r="CJK83" s="539"/>
      <c r="CJL83" s="539"/>
      <c r="CJM83" s="539"/>
      <c r="CJN83" s="539"/>
      <c r="CJO83" s="539"/>
      <c r="CJP83" s="539"/>
      <c r="CJQ83" s="539"/>
      <c r="CJR83" s="539"/>
      <c r="CJS83" s="539"/>
      <c r="CJT83" s="539"/>
      <c r="CJU83" s="539"/>
      <c r="CJV83" s="539"/>
      <c r="CJW83" s="539"/>
      <c r="CJX83" s="539"/>
      <c r="CJY83" s="539"/>
      <c r="CJZ83" s="539"/>
      <c r="CKA83" s="539"/>
      <c r="CKB83" s="539"/>
      <c r="CKC83" s="539"/>
      <c r="CKD83" s="539"/>
      <c r="CKE83" s="539"/>
      <c r="CKF83" s="539"/>
      <c r="CKG83" s="539"/>
      <c r="CKH83" s="539"/>
      <c r="CKI83" s="539"/>
      <c r="CKJ83" s="539"/>
      <c r="CKK83" s="539"/>
      <c r="CKL83" s="539"/>
      <c r="CKM83" s="539"/>
      <c r="CKN83" s="539"/>
      <c r="CKO83" s="539"/>
      <c r="CKP83" s="539"/>
      <c r="CKQ83" s="539"/>
      <c r="CKR83" s="539"/>
      <c r="CKS83" s="539"/>
      <c r="CKT83" s="539"/>
      <c r="CKU83" s="539"/>
      <c r="CKV83" s="539"/>
      <c r="CKW83" s="539"/>
      <c r="CKX83" s="539"/>
      <c r="CKY83" s="539"/>
      <c r="CKZ83" s="539"/>
      <c r="CLA83" s="539"/>
      <c r="CLB83" s="539"/>
      <c r="CLC83" s="539"/>
      <c r="CLD83" s="539"/>
      <c r="CLE83" s="539"/>
      <c r="CLF83" s="539"/>
      <c r="CLG83" s="539"/>
      <c r="CLH83" s="539"/>
      <c r="CLI83" s="539"/>
      <c r="CLJ83" s="539"/>
      <c r="CLK83" s="539"/>
      <c r="CLL83" s="539"/>
      <c r="CLM83" s="539"/>
      <c r="CLN83" s="539"/>
      <c r="CLO83" s="539"/>
      <c r="CLP83" s="539"/>
      <c r="CLQ83" s="539"/>
      <c r="CLR83" s="539"/>
      <c r="CLS83" s="539"/>
      <c r="CLT83" s="539"/>
      <c r="CLU83" s="539"/>
      <c r="CLV83" s="539"/>
      <c r="CLW83" s="539"/>
      <c r="CLX83" s="539"/>
      <c r="CLY83" s="539"/>
      <c r="CLZ83" s="539"/>
      <c r="CMA83" s="539"/>
      <c r="CMB83" s="539"/>
      <c r="CMC83" s="539"/>
      <c r="CMD83" s="539"/>
      <c r="CME83" s="539"/>
      <c r="CMF83" s="539"/>
      <c r="CMG83" s="539"/>
      <c r="CMH83" s="539"/>
      <c r="CMI83" s="539"/>
      <c r="CMJ83" s="539"/>
      <c r="CMK83" s="539"/>
      <c r="CML83" s="539"/>
      <c r="CMM83" s="539"/>
      <c r="CMN83" s="539"/>
      <c r="CMO83" s="539"/>
      <c r="CMP83" s="539"/>
      <c r="CMQ83" s="539"/>
      <c r="CMR83" s="539"/>
      <c r="CMS83" s="539"/>
      <c r="CMT83" s="539"/>
      <c r="CMU83" s="539"/>
      <c r="CMV83" s="539"/>
      <c r="CMW83" s="539"/>
      <c r="CMX83" s="539"/>
      <c r="CMY83" s="539"/>
      <c r="CMZ83" s="539"/>
      <c r="CNA83" s="539"/>
      <c r="CNB83" s="539"/>
      <c r="CNC83" s="539"/>
      <c r="CND83" s="539"/>
      <c r="CNE83" s="539"/>
      <c r="CNF83" s="539"/>
      <c r="CNG83" s="539"/>
      <c r="CNH83" s="539"/>
      <c r="CNI83" s="539"/>
      <c r="CNJ83" s="539"/>
      <c r="CNK83" s="539"/>
      <c r="CNL83" s="539"/>
      <c r="CNM83" s="539"/>
      <c r="CNN83" s="539"/>
      <c r="CNO83" s="539"/>
      <c r="CNP83" s="539"/>
      <c r="CNQ83" s="539"/>
      <c r="CNR83" s="539"/>
      <c r="CNS83" s="539"/>
      <c r="CNT83" s="539"/>
      <c r="CNU83" s="539"/>
      <c r="CNV83" s="539"/>
      <c r="CNW83" s="539"/>
      <c r="CNX83" s="539"/>
      <c r="CNY83" s="539"/>
      <c r="CNZ83" s="539"/>
      <c r="COA83" s="539"/>
      <c r="COB83" s="539"/>
      <c r="COC83" s="539"/>
      <c r="COD83" s="539"/>
      <c r="COE83" s="539"/>
      <c r="COF83" s="539"/>
      <c r="COG83" s="539"/>
      <c r="COH83" s="539"/>
      <c r="COI83" s="539"/>
      <c r="COJ83" s="539"/>
      <c r="COK83" s="539"/>
      <c r="COL83" s="539"/>
      <c r="COM83" s="539"/>
      <c r="CON83" s="539"/>
      <c r="COO83" s="539"/>
      <c r="COP83" s="539"/>
      <c r="COQ83" s="539"/>
      <c r="COR83" s="539"/>
      <c r="COS83" s="539"/>
      <c r="COT83" s="539"/>
      <c r="COU83" s="539"/>
      <c r="COV83" s="539"/>
      <c r="COW83" s="539"/>
      <c r="COX83" s="539"/>
      <c r="COY83" s="539"/>
      <c r="COZ83" s="539"/>
      <c r="CPA83" s="539"/>
      <c r="CPB83" s="539"/>
      <c r="CPC83" s="539"/>
      <c r="CPD83" s="539"/>
      <c r="CPE83" s="539"/>
      <c r="CPF83" s="539"/>
      <c r="CPG83" s="539"/>
      <c r="CPH83" s="539"/>
      <c r="CPI83" s="539"/>
      <c r="CPJ83" s="539"/>
      <c r="CPK83" s="539"/>
      <c r="CPL83" s="539"/>
      <c r="CPM83" s="539"/>
      <c r="CPN83" s="539"/>
      <c r="CPO83" s="539"/>
      <c r="CPP83" s="539"/>
      <c r="CPQ83" s="539"/>
      <c r="CPR83" s="539"/>
      <c r="CPS83" s="539"/>
      <c r="CPT83" s="539"/>
      <c r="CPU83" s="539"/>
      <c r="CPV83" s="539"/>
      <c r="CPW83" s="539"/>
      <c r="CPX83" s="539"/>
      <c r="CPY83" s="539"/>
      <c r="CPZ83" s="539"/>
      <c r="CQA83" s="539"/>
      <c r="CQB83" s="539"/>
      <c r="CQC83" s="539"/>
      <c r="CQD83" s="539"/>
      <c r="CQE83" s="539"/>
      <c r="CQF83" s="539"/>
      <c r="CQG83" s="539"/>
      <c r="CQH83" s="539"/>
      <c r="CQI83" s="539"/>
      <c r="CQJ83" s="539"/>
      <c r="CQK83" s="539"/>
      <c r="CQL83" s="539"/>
      <c r="CQM83" s="539"/>
      <c r="CQN83" s="539"/>
      <c r="CQO83" s="539"/>
      <c r="CQP83" s="539"/>
      <c r="CQQ83" s="539"/>
      <c r="CQR83" s="539"/>
      <c r="CQS83" s="539"/>
      <c r="CQT83" s="539"/>
      <c r="CQU83" s="539"/>
      <c r="CQV83" s="539"/>
      <c r="CQW83" s="539"/>
      <c r="CQX83" s="539"/>
      <c r="CQY83" s="539"/>
      <c r="CQZ83" s="539"/>
      <c r="CRA83" s="539"/>
      <c r="CRB83" s="539"/>
      <c r="CRC83" s="539"/>
      <c r="CRD83" s="539"/>
      <c r="CRE83" s="539"/>
      <c r="CRF83" s="539"/>
      <c r="CRG83" s="539"/>
      <c r="CRH83" s="539"/>
      <c r="CRI83" s="539"/>
      <c r="CRJ83" s="539"/>
      <c r="CRK83" s="539"/>
      <c r="CRL83" s="539"/>
      <c r="CRM83" s="539"/>
      <c r="CRN83" s="539"/>
      <c r="CRO83" s="539"/>
      <c r="CRP83" s="539"/>
      <c r="CRQ83" s="539"/>
      <c r="CRR83" s="539"/>
      <c r="CRS83" s="539"/>
      <c r="CRT83" s="539"/>
      <c r="CRU83" s="539"/>
      <c r="CRV83" s="539"/>
      <c r="CRW83" s="539"/>
      <c r="CRX83" s="539"/>
      <c r="CRY83" s="539"/>
      <c r="CRZ83" s="539"/>
      <c r="CSA83" s="539"/>
      <c r="CSB83" s="539"/>
      <c r="CSC83" s="539"/>
      <c r="CSD83" s="539"/>
      <c r="CSE83" s="539"/>
      <c r="CSF83" s="539"/>
      <c r="CSG83" s="539"/>
      <c r="CSH83" s="539"/>
      <c r="CSI83" s="539"/>
      <c r="CSJ83" s="539"/>
      <c r="CSK83" s="539"/>
      <c r="CSL83" s="539"/>
      <c r="CSM83" s="539"/>
      <c r="CSN83" s="539"/>
      <c r="CSO83" s="539"/>
      <c r="CSP83" s="539"/>
      <c r="CSQ83" s="539"/>
      <c r="CSR83" s="539"/>
      <c r="CSS83" s="539"/>
      <c r="CST83" s="539"/>
      <c r="CSU83" s="539"/>
      <c r="CSV83" s="539"/>
      <c r="CSW83" s="539"/>
      <c r="CSX83" s="539"/>
      <c r="CSY83" s="539"/>
      <c r="CSZ83" s="539"/>
      <c r="CTA83" s="539"/>
      <c r="CTB83" s="539"/>
      <c r="CTC83" s="539"/>
      <c r="CTD83" s="539"/>
      <c r="CTE83" s="539"/>
      <c r="CTF83" s="539"/>
      <c r="CTG83" s="539"/>
      <c r="CTH83" s="539"/>
      <c r="CTI83" s="539"/>
      <c r="CTJ83" s="539"/>
      <c r="CTK83" s="539"/>
      <c r="CTL83" s="539"/>
      <c r="CTM83" s="539"/>
      <c r="CTN83" s="539"/>
      <c r="CTO83" s="539"/>
      <c r="CTP83" s="539"/>
      <c r="CTQ83" s="539"/>
      <c r="CTR83" s="539"/>
      <c r="CTS83" s="539"/>
      <c r="CTT83" s="539"/>
      <c r="CTU83" s="539"/>
      <c r="CTV83" s="539"/>
      <c r="CTW83" s="539"/>
      <c r="CTX83" s="539"/>
      <c r="CTY83" s="539"/>
      <c r="CTZ83" s="539"/>
      <c r="CUA83" s="539"/>
      <c r="CUB83" s="539"/>
      <c r="CUC83" s="539"/>
      <c r="CUD83" s="539"/>
      <c r="CUE83" s="539"/>
      <c r="CUF83" s="539"/>
      <c r="CUG83" s="539"/>
      <c r="CUH83" s="539"/>
      <c r="CUI83" s="539"/>
      <c r="CUJ83" s="539"/>
      <c r="CUK83" s="539"/>
      <c r="CUL83" s="539"/>
      <c r="CUM83" s="539"/>
      <c r="CUN83" s="539"/>
      <c r="CUO83" s="539"/>
      <c r="CUP83" s="539"/>
      <c r="CUQ83" s="539"/>
      <c r="CUR83" s="539"/>
      <c r="CUS83" s="539"/>
      <c r="CUT83" s="539"/>
      <c r="CUU83" s="539"/>
      <c r="CUV83" s="539"/>
      <c r="CUW83" s="539"/>
      <c r="CUX83" s="539"/>
      <c r="CUY83" s="539"/>
      <c r="CUZ83" s="539"/>
      <c r="CVA83" s="539"/>
      <c r="CVB83" s="539"/>
      <c r="CVC83" s="539"/>
      <c r="CVD83" s="539"/>
      <c r="CVE83" s="539"/>
      <c r="CVF83" s="539"/>
      <c r="CVG83" s="539"/>
      <c r="CVH83" s="539"/>
      <c r="CVI83" s="539"/>
      <c r="CVJ83" s="539"/>
      <c r="CVK83" s="539"/>
      <c r="CVL83" s="539"/>
      <c r="CVM83" s="539"/>
      <c r="CVN83" s="539"/>
      <c r="CVO83" s="539"/>
      <c r="CVP83" s="539"/>
      <c r="CVQ83" s="539"/>
      <c r="CVR83" s="539"/>
      <c r="CVS83" s="539"/>
      <c r="CVT83" s="539"/>
      <c r="CVU83" s="539"/>
      <c r="CVV83" s="539"/>
      <c r="CVW83" s="539"/>
      <c r="CVX83" s="539"/>
      <c r="CVY83" s="539"/>
      <c r="CVZ83" s="539"/>
      <c r="CWA83" s="539"/>
      <c r="CWB83" s="539"/>
      <c r="CWC83" s="539"/>
      <c r="CWD83" s="539"/>
      <c r="CWE83" s="539"/>
      <c r="CWF83" s="539"/>
      <c r="CWG83" s="539"/>
      <c r="CWH83" s="539"/>
      <c r="CWI83" s="539"/>
      <c r="CWJ83" s="539"/>
      <c r="CWK83" s="539"/>
      <c r="CWL83" s="539"/>
      <c r="CWM83" s="539"/>
      <c r="CWN83" s="539"/>
      <c r="CWO83" s="539"/>
      <c r="CWP83" s="539"/>
      <c r="CWQ83" s="539"/>
      <c r="CWR83" s="539"/>
      <c r="CWS83" s="539"/>
      <c r="CWT83" s="539"/>
      <c r="CWU83" s="539"/>
      <c r="CWV83" s="539"/>
      <c r="CWW83" s="539"/>
      <c r="CWX83" s="539"/>
      <c r="CWY83" s="539"/>
      <c r="CWZ83" s="539"/>
      <c r="CXA83" s="539"/>
      <c r="CXB83" s="539"/>
      <c r="CXC83" s="539"/>
      <c r="CXD83" s="539"/>
      <c r="CXE83" s="539"/>
      <c r="CXF83" s="539"/>
      <c r="CXG83" s="539"/>
      <c r="CXH83" s="539"/>
      <c r="CXI83" s="539"/>
      <c r="CXJ83" s="539"/>
      <c r="CXK83" s="539"/>
      <c r="CXL83" s="539"/>
      <c r="CXM83" s="539"/>
      <c r="CXN83" s="539"/>
      <c r="CXO83" s="539"/>
      <c r="CXP83" s="539"/>
      <c r="CXQ83" s="539"/>
      <c r="CXR83" s="539"/>
      <c r="CXS83" s="539"/>
      <c r="CXT83" s="539"/>
      <c r="CXU83" s="539"/>
      <c r="CXV83" s="539"/>
      <c r="CXW83" s="539"/>
      <c r="CXX83" s="539"/>
      <c r="CXY83" s="539"/>
      <c r="CXZ83" s="539"/>
      <c r="CYA83" s="539"/>
      <c r="CYB83" s="539"/>
      <c r="CYC83" s="539"/>
      <c r="CYD83" s="539"/>
      <c r="CYE83" s="539"/>
      <c r="CYF83" s="539"/>
      <c r="CYG83" s="539"/>
      <c r="CYH83" s="539"/>
      <c r="CYI83" s="539"/>
      <c r="CYJ83" s="539"/>
      <c r="CYK83" s="539"/>
      <c r="CYL83" s="539"/>
      <c r="CYM83" s="539"/>
      <c r="CYN83" s="539"/>
      <c r="CYO83" s="539"/>
      <c r="CYP83" s="539"/>
      <c r="CYQ83" s="539"/>
      <c r="CYR83" s="539"/>
      <c r="CYS83" s="539"/>
      <c r="CYT83" s="539"/>
      <c r="CYU83" s="539"/>
      <c r="CYV83" s="539"/>
      <c r="CYW83" s="539"/>
      <c r="CYX83" s="539"/>
      <c r="CYY83" s="539"/>
      <c r="CYZ83" s="539"/>
      <c r="CZA83" s="539"/>
      <c r="CZB83" s="539"/>
      <c r="CZC83" s="539"/>
      <c r="CZD83" s="539"/>
      <c r="CZE83" s="539"/>
      <c r="CZF83" s="539"/>
      <c r="CZG83" s="539"/>
      <c r="CZH83" s="539"/>
      <c r="CZI83" s="539"/>
      <c r="CZJ83" s="539"/>
      <c r="CZK83" s="539"/>
      <c r="CZL83" s="539"/>
      <c r="CZM83" s="539"/>
      <c r="CZN83" s="539"/>
      <c r="CZO83" s="539"/>
      <c r="CZP83" s="539"/>
      <c r="CZQ83" s="539"/>
      <c r="CZR83" s="539"/>
      <c r="CZS83" s="539"/>
      <c r="CZT83" s="539"/>
      <c r="CZU83" s="539"/>
      <c r="CZV83" s="539"/>
      <c r="CZW83" s="539"/>
      <c r="CZX83" s="539"/>
      <c r="CZY83" s="539"/>
      <c r="CZZ83" s="539"/>
      <c r="DAA83" s="539"/>
      <c r="DAB83" s="539"/>
      <c r="DAC83" s="539"/>
      <c r="DAD83" s="539"/>
      <c r="DAE83" s="539"/>
      <c r="DAF83" s="539"/>
      <c r="DAG83" s="539"/>
      <c r="DAH83" s="539"/>
      <c r="DAI83" s="539"/>
      <c r="DAJ83" s="539"/>
      <c r="DAK83" s="539"/>
      <c r="DAL83" s="539"/>
      <c r="DAM83" s="539"/>
      <c r="DAN83" s="539"/>
      <c r="DAO83" s="539"/>
      <c r="DAP83" s="539"/>
      <c r="DAQ83" s="539"/>
      <c r="DAR83" s="539"/>
      <c r="DAS83" s="539"/>
      <c r="DAT83" s="539"/>
      <c r="DAU83" s="539"/>
      <c r="DAV83" s="539"/>
      <c r="DAW83" s="539"/>
      <c r="DAX83" s="539"/>
      <c r="DAY83" s="539"/>
      <c r="DAZ83" s="539"/>
      <c r="DBA83" s="539"/>
      <c r="DBB83" s="539"/>
      <c r="DBC83" s="539"/>
      <c r="DBD83" s="539"/>
      <c r="DBE83" s="539"/>
      <c r="DBF83" s="539"/>
      <c r="DBG83" s="539"/>
      <c r="DBH83" s="539"/>
      <c r="DBI83" s="539"/>
      <c r="DBJ83" s="539"/>
      <c r="DBK83" s="539"/>
      <c r="DBL83" s="539"/>
      <c r="DBM83" s="539"/>
      <c r="DBN83" s="539"/>
      <c r="DBO83" s="539"/>
      <c r="DBP83" s="539"/>
      <c r="DBQ83" s="539"/>
      <c r="DBR83" s="539"/>
      <c r="DBS83" s="539"/>
      <c r="DBT83" s="539"/>
      <c r="DBU83" s="539"/>
      <c r="DBV83" s="539"/>
      <c r="DBW83" s="539"/>
      <c r="DBX83" s="539"/>
      <c r="DBY83" s="539"/>
      <c r="DBZ83" s="539"/>
      <c r="DCA83" s="539"/>
      <c r="DCB83" s="539"/>
      <c r="DCC83" s="539"/>
      <c r="DCD83" s="539"/>
      <c r="DCE83" s="539"/>
      <c r="DCF83" s="539"/>
      <c r="DCG83" s="539"/>
      <c r="DCH83" s="539"/>
      <c r="DCI83" s="539"/>
      <c r="DCJ83" s="539"/>
      <c r="DCK83" s="539"/>
      <c r="DCL83" s="539"/>
      <c r="DCM83" s="539"/>
      <c r="DCN83" s="539"/>
      <c r="DCO83" s="539"/>
      <c r="DCP83" s="539"/>
      <c r="DCQ83" s="539"/>
      <c r="DCR83" s="539"/>
      <c r="DCS83" s="539"/>
      <c r="DCT83" s="539"/>
      <c r="DCU83" s="539"/>
      <c r="DCV83" s="539"/>
      <c r="DCW83" s="539"/>
      <c r="DCX83" s="539"/>
      <c r="DCY83" s="539"/>
      <c r="DCZ83" s="539"/>
      <c r="DDA83" s="539"/>
      <c r="DDB83" s="539"/>
      <c r="DDC83" s="539"/>
      <c r="DDD83" s="539"/>
      <c r="DDE83" s="539"/>
      <c r="DDF83" s="539"/>
      <c r="DDG83" s="539"/>
      <c r="DDH83" s="539"/>
      <c r="DDI83" s="539"/>
      <c r="DDJ83" s="539"/>
      <c r="DDK83" s="539"/>
      <c r="DDL83" s="539"/>
      <c r="DDM83" s="539"/>
      <c r="DDN83" s="539"/>
      <c r="DDO83" s="539"/>
      <c r="DDP83" s="539"/>
      <c r="DDQ83" s="539"/>
      <c r="DDR83" s="539"/>
      <c r="DDS83" s="539"/>
      <c r="DDT83" s="539"/>
      <c r="DDU83" s="539"/>
      <c r="DDV83" s="539"/>
      <c r="DDW83" s="539"/>
      <c r="DDX83" s="539"/>
      <c r="DDY83" s="539"/>
      <c r="DDZ83" s="539"/>
      <c r="DEA83" s="539"/>
      <c r="DEB83" s="539"/>
      <c r="DEC83" s="539"/>
      <c r="DED83" s="539"/>
      <c r="DEE83" s="539"/>
      <c r="DEF83" s="539"/>
      <c r="DEG83" s="539"/>
      <c r="DEH83" s="539"/>
      <c r="DEI83" s="539"/>
      <c r="DEJ83" s="539"/>
      <c r="DEK83" s="539"/>
      <c r="DEL83" s="539"/>
      <c r="DEM83" s="539"/>
      <c r="DEN83" s="539"/>
      <c r="DEO83" s="539"/>
      <c r="DEP83" s="539"/>
      <c r="DEQ83" s="539"/>
      <c r="DER83" s="539"/>
      <c r="DES83" s="539"/>
      <c r="DET83" s="539"/>
      <c r="DEU83" s="539"/>
      <c r="DEV83" s="539"/>
      <c r="DEW83" s="539"/>
      <c r="DEX83" s="539"/>
      <c r="DEY83" s="539"/>
      <c r="DEZ83" s="539"/>
      <c r="DFA83" s="539"/>
      <c r="DFB83" s="539"/>
      <c r="DFC83" s="539"/>
      <c r="DFD83" s="539"/>
      <c r="DFE83" s="539"/>
      <c r="DFF83" s="539"/>
      <c r="DFG83" s="539"/>
      <c r="DFH83" s="539"/>
      <c r="DFI83" s="539"/>
      <c r="DFJ83" s="539"/>
      <c r="DFK83" s="539"/>
      <c r="DFL83" s="539"/>
      <c r="DFM83" s="539"/>
      <c r="DFN83" s="539"/>
      <c r="DFO83" s="539"/>
      <c r="DFP83" s="539"/>
      <c r="DFQ83" s="539"/>
      <c r="DFR83" s="539"/>
      <c r="DFS83" s="539"/>
      <c r="DFT83" s="539"/>
      <c r="DFU83" s="539"/>
      <c r="DFV83" s="539"/>
      <c r="DFW83" s="539"/>
      <c r="DFX83" s="539"/>
      <c r="DFY83" s="539"/>
      <c r="DFZ83" s="539"/>
      <c r="DGA83" s="539"/>
      <c r="DGB83" s="539"/>
      <c r="DGC83" s="539"/>
      <c r="DGD83" s="539"/>
      <c r="DGE83" s="539"/>
      <c r="DGF83" s="539"/>
      <c r="DGG83" s="539"/>
      <c r="DGH83" s="539"/>
      <c r="DGI83" s="539"/>
      <c r="DGJ83" s="539"/>
      <c r="DGK83" s="539"/>
      <c r="DGL83" s="539"/>
      <c r="DGM83" s="539"/>
      <c r="DGN83" s="539"/>
      <c r="DGO83" s="539"/>
      <c r="DGP83" s="539"/>
      <c r="DGQ83" s="539"/>
      <c r="DGR83" s="539"/>
      <c r="DGS83" s="539"/>
      <c r="DGT83" s="539"/>
      <c r="DGU83" s="539"/>
      <c r="DGV83" s="539"/>
      <c r="DGW83" s="539"/>
      <c r="DGX83" s="539"/>
      <c r="DGY83" s="539"/>
      <c r="DGZ83" s="539"/>
      <c r="DHA83" s="539"/>
      <c r="DHB83" s="539"/>
      <c r="DHC83" s="539"/>
      <c r="DHD83" s="539"/>
      <c r="DHE83" s="539"/>
      <c r="DHF83" s="539"/>
      <c r="DHG83" s="539"/>
      <c r="DHH83" s="539"/>
      <c r="DHI83" s="539"/>
      <c r="DHJ83" s="539"/>
      <c r="DHK83" s="539"/>
      <c r="DHL83" s="539"/>
      <c r="DHM83" s="539"/>
      <c r="DHN83" s="539"/>
      <c r="DHO83" s="539"/>
      <c r="DHP83" s="539"/>
      <c r="DHQ83" s="539"/>
      <c r="DHR83" s="539"/>
      <c r="DHS83" s="539"/>
      <c r="DHT83" s="539"/>
      <c r="DHU83" s="539"/>
      <c r="DHV83" s="539"/>
      <c r="DHW83" s="539"/>
      <c r="DHX83" s="539"/>
      <c r="DHY83" s="539"/>
      <c r="DHZ83" s="539"/>
      <c r="DIA83" s="539"/>
      <c r="DIB83" s="539"/>
      <c r="DIC83" s="539"/>
      <c r="DID83" s="539"/>
      <c r="DIE83" s="539"/>
      <c r="DIF83" s="539"/>
      <c r="DIG83" s="539"/>
      <c r="DIH83" s="539"/>
      <c r="DII83" s="539"/>
      <c r="DIJ83" s="539"/>
      <c r="DIK83" s="539"/>
      <c r="DIL83" s="539"/>
      <c r="DIM83" s="539"/>
      <c r="DIN83" s="539"/>
      <c r="DIO83" s="539"/>
      <c r="DIP83" s="539"/>
      <c r="DIQ83" s="539"/>
      <c r="DIR83" s="539"/>
      <c r="DIS83" s="539"/>
      <c r="DIT83" s="539"/>
      <c r="DIU83" s="539"/>
      <c r="DIV83" s="539"/>
      <c r="DIW83" s="539"/>
      <c r="DIX83" s="539"/>
      <c r="DIY83" s="539"/>
      <c r="DIZ83" s="539"/>
      <c r="DJA83" s="539"/>
      <c r="DJB83" s="539"/>
      <c r="DJC83" s="539"/>
      <c r="DJD83" s="539"/>
      <c r="DJE83" s="539"/>
      <c r="DJF83" s="539"/>
      <c r="DJG83" s="539"/>
      <c r="DJH83" s="539"/>
      <c r="DJI83" s="539"/>
      <c r="DJJ83" s="539"/>
      <c r="DJK83" s="539"/>
      <c r="DJL83" s="539"/>
      <c r="DJM83" s="539"/>
      <c r="DJN83" s="539"/>
      <c r="DJO83" s="539"/>
      <c r="DJP83" s="539"/>
      <c r="DJQ83" s="539"/>
      <c r="DJR83" s="539"/>
      <c r="DJS83" s="539"/>
      <c r="DJT83" s="539"/>
      <c r="DJU83" s="539"/>
      <c r="DJV83" s="539"/>
      <c r="DJW83" s="539"/>
      <c r="DJX83" s="539"/>
      <c r="DJY83" s="539"/>
      <c r="DJZ83" s="539"/>
      <c r="DKA83" s="539"/>
      <c r="DKB83" s="539"/>
      <c r="DKC83" s="539"/>
      <c r="DKD83" s="539"/>
      <c r="DKE83" s="539"/>
      <c r="DKF83" s="539"/>
      <c r="DKG83" s="539"/>
      <c r="DKH83" s="539"/>
      <c r="DKI83" s="539"/>
      <c r="DKJ83" s="539"/>
      <c r="DKK83" s="539"/>
      <c r="DKL83" s="539"/>
      <c r="DKM83" s="539"/>
      <c r="DKN83" s="539"/>
      <c r="DKO83" s="539"/>
      <c r="DKP83" s="539"/>
      <c r="DKQ83" s="539"/>
      <c r="DKR83" s="539"/>
      <c r="DKS83" s="539"/>
      <c r="DKT83" s="539"/>
      <c r="DKU83" s="539"/>
      <c r="DKV83" s="539"/>
      <c r="DKW83" s="539"/>
      <c r="DKX83" s="539"/>
      <c r="DKY83" s="539"/>
      <c r="DKZ83" s="539"/>
      <c r="DLA83" s="539"/>
      <c r="DLB83" s="539"/>
      <c r="DLC83" s="539"/>
      <c r="DLD83" s="539"/>
      <c r="DLE83" s="539"/>
      <c r="DLF83" s="539"/>
      <c r="DLG83" s="539"/>
      <c r="DLH83" s="539"/>
      <c r="DLI83" s="539"/>
      <c r="DLJ83" s="539"/>
      <c r="DLK83" s="539"/>
      <c r="DLL83" s="539"/>
      <c r="DLM83" s="539"/>
      <c r="DLN83" s="539"/>
      <c r="DLO83" s="539"/>
      <c r="DLP83" s="539"/>
      <c r="DLQ83" s="539"/>
      <c r="DLR83" s="539"/>
      <c r="DLS83" s="539"/>
      <c r="DLT83" s="539"/>
      <c r="DLU83" s="539"/>
      <c r="DLV83" s="539"/>
      <c r="DLW83" s="539"/>
      <c r="DLX83" s="539"/>
      <c r="DLY83" s="539"/>
      <c r="DLZ83" s="539"/>
      <c r="DMA83" s="539"/>
      <c r="DMB83" s="539"/>
      <c r="DMC83" s="539"/>
      <c r="DMD83" s="539"/>
      <c r="DME83" s="539"/>
      <c r="DMF83" s="539"/>
      <c r="DMG83" s="539"/>
      <c r="DMH83" s="539"/>
      <c r="DMI83" s="539"/>
      <c r="DMJ83" s="539"/>
      <c r="DMK83" s="539"/>
      <c r="DML83" s="539"/>
      <c r="DMM83" s="539"/>
      <c r="DMN83" s="539"/>
      <c r="DMO83" s="539"/>
      <c r="DMP83" s="539"/>
      <c r="DMQ83" s="539"/>
      <c r="DMR83" s="539"/>
      <c r="DMS83" s="539"/>
      <c r="DMT83" s="539"/>
      <c r="DMU83" s="539"/>
      <c r="DMV83" s="539"/>
      <c r="DMW83" s="539"/>
      <c r="DMX83" s="539"/>
      <c r="DMY83" s="539"/>
      <c r="DMZ83" s="539"/>
      <c r="DNA83" s="539"/>
      <c r="DNB83" s="539"/>
      <c r="DNC83" s="539"/>
      <c r="DND83" s="539"/>
      <c r="DNE83" s="539"/>
      <c r="DNF83" s="539"/>
      <c r="DNG83" s="539"/>
      <c r="DNH83" s="539"/>
      <c r="DNI83" s="539"/>
      <c r="DNJ83" s="539"/>
      <c r="DNK83" s="539"/>
      <c r="DNL83" s="539"/>
      <c r="DNM83" s="539"/>
      <c r="DNN83" s="539"/>
      <c r="DNO83" s="539"/>
      <c r="DNP83" s="539"/>
      <c r="DNQ83" s="539"/>
      <c r="DNR83" s="539"/>
      <c r="DNS83" s="539"/>
      <c r="DNT83" s="539"/>
      <c r="DNU83" s="539"/>
      <c r="DNV83" s="539"/>
      <c r="DNW83" s="539"/>
      <c r="DNX83" s="539"/>
      <c r="DNY83" s="539"/>
      <c r="DNZ83" s="539"/>
      <c r="DOA83" s="539"/>
      <c r="DOB83" s="539"/>
      <c r="DOC83" s="539"/>
      <c r="DOD83" s="539"/>
      <c r="DOE83" s="539"/>
      <c r="DOF83" s="539"/>
      <c r="DOG83" s="539"/>
      <c r="DOH83" s="539"/>
      <c r="DOI83" s="539"/>
      <c r="DOJ83" s="539"/>
      <c r="DOK83" s="539"/>
      <c r="DOL83" s="539"/>
      <c r="DOM83" s="539"/>
      <c r="DON83" s="539"/>
      <c r="DOO83" s="539"/>
      <c r="DOP83" s="539"/>
      <c r="DOQ83" s="539"/>
      <c r="DOR83" s="539"/>
      <c r="DOS83" s="539"/>
      <c r="DOT83" s="539"/>
      <c r="DOU83" s="539"/>
      <c r="DOV83" s="539"/>
      <c r="DOW83" s="539"/>
      <c r="DOX83" s="539"/>
      <c r="DOY83" s="539"/>
      <c r="DOZ83" s="539"/>
      <c r="DPA83" s="539"/>
      <c r="DPB83" s="539"/>
      <c r="DPC83" s="539"/>
      <c r="DPD83" s="539"/>
      <c r="DPE83" s="539"/>
      <c r="DPF83" s="539"/>
      <c r="DPG83" s="539"/>
      <c r="DPH83" s="539"/>
      <c r="DPI83" s="539"/>
      <c r="DPJ83" s="539"/>
      <c r="DPK83" s="539"/>
      <c r="DPL83" s="539"/>
      <c r="DPM83" s="539"/>
      <c r="DPN83" s="539"/>
      <c r="DPO83" s="539"/>
      <c r="DPP83" s="539"/>
      <c r="DPQ83" s="539"/>
      <c r="DPR83" s="539"/>
      <c r="DPS83" s="539"/>
      <c r="DPT83" s="539"/>
      <c r="DPU83" s="539"/>
      <c r="DPV83" s="539"/>
      <c r="DPW83" s="539"/>
      <c r="DPX83" s="539"/>
      <c r="DPY83" s="539"/>
      <c r="DPZ83" s="539"/>
      <c r="DQA83" s="539"/>
      <c r="DQB83" s="539"/>
      <c r="DQC83" s="539"/>
      <c r="DQD83" s="539"/>
      <c r="DQE83" s="539"/>
      <c r="DQF83" s="539"/>
      <c r="DQG83" s="539"/>
      <c r="DQH83" s="539"/>
      <c r="DQI83" s="539"/>
      <c r="DQJ83" s="539"/>
      <c r="DQK83" s="539"/>
      <c r="DQL83" s="539"/>
      <c r="DQM83" s="539"/>
      <c r="DQN83" s="539"/>
      <c r="DQO83" s="539"/>
      <c r="DQP83" s="539"/>
      <c r="DQQ83" s="539"/>
      <c r="DQR83" s="539"/>
      <c r="DQS83" s="539"/>
      <c r="DQT83" s="539"/>
      <c r="DQU83" s="539"/>
      <c r="DQV83" s="539"/>
      <c r="DQW83" s="539"/>
      <c r="DQX83" s="539"/>
      <c r="DQY83" s="539"/>
      <c r="DQZ83" s="539"/>
      <c r="DRA83" s="539"/>
      <c r="DRB83" s="539"/>
      <c r="DRC83" s="539"/>
      <c r="DRD83" s="539"/>
      <c r="DRE83" s="539"/>
      <c r="DRF83" s="539"/>
      <c r="DRG83" s="539"/>
      <c r="DRH83" s="539"/>
      <c r="DRI83" s="539"/>
      <c r="DRJ83" s="539"/>
      <c r="DRK83" s="539"/>
      <c r="DRL83" s="539"/>
      <c r="DRM83" s="539"/>
      <c r="DRN83" s="539"/>
      <c r="DRO83" s="539"/>
      <c r="DRP83" s="539"/>
      <c r="DRQ83" s="539"/>
      <c r="DRR83" s="539"/>
      <c r="DRS83" s="539"/>
      <c r="DRT83" s="539"/>
      <c r="DRU83" s="539"/>
      <c r="DRV83" s="539"/>
      <c r="DRW83" s="539"/>
      <c r="DRX83" s="539"/>
      <c r="DRY83" s="539"/>
      <c r="DRZ83" s="539"/>
      <c r="DSA83" s="539"/>
      <c r="DSB83" s="539"/>
      <c r="DSC83" s="539"/>
      <c r="DSD83" s="539"/>
      <c r="DSE83" s="539"/>
      <c r="DSF83" s="539"/>
      <c r="DSG83" s="539"/>
      <c r="DSH83" s="539"/>
      <c r="DSI83" s="539"/>
      <c r="DSJ83" s="539"/>
      <c r="DSK83" s="539"/>
      <c r="DSL83" s="539"/>
      <c r="DSM83" s="539"/>
      <c r="DSN83" s="539"/>
      <c r="DSO83" s="539"/>
      <c r="DSP83" s="539"/>
      <c r="DSQ83" s="539"/>
      <c r="DSR83" s="539"/>
      <c r="DSS83" s="539"/>
      <c r="DST83" s="539"/>
      <c r="DSU83" s="539"/>
      <c r="DSV83" s="539"/>
      <c r="DSW83" s="539"/>
      <c r="DSX83" s="539"/>
      <c r="DSY83" s="539"/>
      <c r="DSZ83" s="539"/>
      <c r="DTA83" s="539"/>
      <c r="DTB83" s="539"/>
      <c r="DTC83" s="539"/>
      <c r="DTD83" s="539"/>
      <c r="DTE83" s="539"/>
      <c r="DTF83" s="539"/>
      <c r="DTG83" s="539"/>
      <c r="DTH83" s="539"/>
      <c r="DTI83" s="539"/>
      <c r="DTJ83" s="539"/>
      <c r="DTK83" s="539"/>
      <c r="DTL83" s="539"/>
      <c r="DTM83" s="539"/>
      <c r="DTN83" s="539"/>
      <c r="DTO83" s="539"/>
      <c r="DTP83" s="539"/>
      <c r="DTQ83" s="539"/>
      <c r="DTR83" s="539"/>
      <c r="DTS83" s="539"/>
      <c r="DTT83" s="539"/>
      <c r="DTU83" s="539"/>
      <c r="DTV83" s="539"/>
      <c r="DTW83" s="539"/>
      <c r="DTX83" s="539"/>
      <c r="DTY83" s="539"/>
      <c r="DTZ83" s="539"/>
      <c r="DUA83" s="539"/>
      <c r="DUB83" s="539"/>
      <c r="DUC83" s="539"/>
      <c r="DUD83" s="539"/>
      <c r="DUE83" s="539"/>
      <c r="DUF83" s="539"/>
      <c r="DUG83" s="539"/>
      <c r="DUH83" s="539"/>
      <c r="DUI83" s="539"/>
      <c r="DUJ83" s="539"/>
      <c r="DUK83" s="539"/>
      <c r="DUL83" s="539"/>
      <c r="DUM83" s="539"/>
      <c r="DUN83" s="539"/>
      <c r="DUO83" s="539"/>
      <c r="DUP83" s="539"/>
      <c r="DUQ83" s="539"/>
      <c r="DUR83" s="539"/>
      <c r="DUS83" s="539"/>
      <c r="DUT83" s="539"/>
      <c r="DUU83" s="539"/>
      <c r="DUV83" s="539"/>
      <c r="DUW83" s="539"/>
      <c r="DUX83" s="539"/>
      <c r="DUY83" s="539"/>
      <c r="DUZ83" s="539"/>
      <c r="DVA83" s="539"/>
      <c r="DVB83" s="539"/>
      <c r="DVC83" s="539"/>
      <c r="DVD83" s="539"/>
      <c r="DVE83" s="539"/>
      <c r="DVF83" s="539"/>
      <c r="DVG83" s="539"/>
      <c r="DVH83" s="539"/>
      <c r="DVI83" s="539"/>
      <c r="DVJ83" s="539"/>
      <c r="DVK83" s="539"/>
      <c r="DVL83" s="539"/>
      <c r="DVM83" s="539"/>
      <c r="DVN83" s="539"/>
      <c r="DVO83" s="539"/>
      <c r="DVP83" s="539"/>
      <c r="DVQ83" s="539"/>
      <c r="DVR83" s="539"/>
      <c r="DVS83" s="539"/>
      <c r="DVT83" s="539"/>
      <c r="DVU83" s="539"/>
      <c r="DVV83" s="539"/>
      <c r="DVW83" s="539"/>
      <c r="DVX83" s="539"/>
      <c r="DVY83" s="539"/>
      <c r="DVZ83" s="539"/>
      <c r="DWA83" s="539"/>
      <c r="DWB83" s="539"/>
      <c r="DWC83" s="539"/>
      <c r="DWD83" s="539"/>
      <c r="DWE83" s="539"/>
      <c r="DWF83" s="539"/>
      <c r="DWG83" s="539"/>
      <c r="DWH83" s="539"/>
      <c r="DWI83" s="539"/>
      <c r="DWJ83" s="539"/>
      <c r="DWK83" s="539"/>
      <c r="DWL83" s="539"/>
      <c r="DWM83" s="539"/>
      <c r="DWN83" s="539"/>
      <c r="DWO83" s="539"/>
      <c r="DWP83" s="539"/>
      <c r="DWQ83" s="539"/>
      <c r="DWR83" s="539"/>
      <c r="DWS83" s="539"/>
      <c r="DWT83" s="539"/>
      <c r="DWU83" s="539"/>
      <c r="DWV83" s="539"/>
      <c r="DWW83" s="539"/>
      <c r="DWX83" s="539"/>
      <c r="DWY83" s="539"/>
      <c r="DWZ83" s="539"/>
      <c r="DXA83" s="539"/>
      <c r="DXB83" s="539"/>
      <c r="DXC83" s="539"/>
      <c r="DXD83" s="539"/>
      <c r="DXE83" s="539"/>
      <c r="DXF83" s="539"/>
      <c r="DXG83" s="539"/>
      <c r="DXH83" s="539"/>
      <c r="DXI83" s="539"/>
      <c r="DXJ83" s="539"/>
      <c r="DXK83" s="539"/>
      <c r="DXL83" s="539"/>
      <c r="DXM83" s="539"/>
      <c r="DXN83" s="539"/>
      <c r="DXO83" s="539"/>
      <c r="DXP83" s="539"/>
      <c r="DXQ83" s="539"/>
      <c r="DXR83" s="539"/>
      <c r="DXS83" s="539"/>
      <c r="DXT83" s="539"/>
      <c r="DXU83" s="539"/>
      <c r="DXV83" s="539"/>
      <c r="DXW83" s="539"/>
      <c r="DXX83" s="539"/>
      <c r="DXY83" s="539"/>
      <c r="DXZ83" s="539"/>
      <c r="DYA83" s="539"/>
      <c r="DYB83" s="539"/>
      <c r="DYC83" s="539"/>
      <c r="DYD83" s="539"/>
      <c r="DYE83" s="539"/>
      <c r="DYF83" s="539"/>
      <c r="DYG83" s="539"/>
      <c r="DYH83" s="539"/>
      <c r="DYI83" s="539"/>
      <c r="DYJ83" s="539"/>
      <c r="DYK83" s="539"/>
      <c r="DYL83" s="539"/>
      <c r="DYM83" s="539"/>
      <c r="DYN83" s="539"/>
      <c r="DYO83" s="539"/>
      <c r="DYP83" s="539"/>
      <c r="DYQ83" s="539"/>
      <c r="DYR83" s="539"/>
      <c r="DYS83" s="539"/>
      <c r="DYT83" s="539"/>
      <c r="DYU83" s="539"/>
      <c r="DYV83" s="539"/>
      <c r="DYW83" s="539"/>
      <c r="DYX83" s="539"/>
      <c r="DYY83" s="539"/>
      <c r="DYZ83" s="539"/>
      <c r="DZA83" s="539"/>
      <c r="DZB83" s="539"/>
      <c r="DZC83" s="539"/>
      <c r="DZD83" s="539"/>
      <c r="DZE83" s="539"/>
      <c r="DZF83" s="539"/>
      <c r="DZG83" s="539"/>
      <c r="DZH83" s="539"/>
      <c r="DZI83" s="539"/>
      <c r="DZJ83" s="539"/>
      <c r="DZK83" s="539"/>
      <c r="DZL83" s="539"/>
      <c r="DZM83" s="539"/>
      <c r="DZN83" s="539"/>
      <c r="DZO83" s="539"/>
      <c r="DZP83" s="539"/>
      <c r="DZQ83" s="539"/>
      <c r="DZR83" s="539"/>
      <c r="DZS83" s="539"/>
      <c r="DZT83" s="539"/>
      <c r="DZU83" s="539"/>
      <c r="DZV83" s="539"/>
      <c r="DZW83" s="539"/>
      <c r="DZX83" s="539"/>
      <c r="DZY83" s="539"/>
      <c r="DZZ83" s="539"/>
      <c r="EAA83" s="539"/>
      <c r="EAB83" s="539"/>
      <c r="EAC83" s="539"/>
      <c r="EAD83" s="539"/>
      <c r="EAE83" s="539"/>
      <c r="EAF83" s="539"/>
      <c r="EAG83" s="539"/>
      <c r="EAH83" s="539"/>
      <c r="EAI83" s="539"/>
      <c r="EAJ83" s="539"/>
      <c r="EAK83" s="539"/>
      <c r="EAL83" s="539"/>
      <c r="EAM83" s="539"/>
      <c r="EAN83" s="539"/>
      <c r="EAO83" s="539"/>
      <c r="EAP83" s="539"/>
      <c r="EAQ83" s="539"/>
      <c r="EAR83" s="539"/>
      <c r="EAS83" s="539"/>
      <c r="EAT83" s="539"/>
      <c r="EAU83" s="539"/>
      <c r="EAV83" s="539"/>
      <c r="EAW83" s="539"/>
      <c r="EAX83" s="539"/>
      <c r="EAY83" s="539"/>
      <c r="EAZ83" s="539"/>
      <c r="EBA83" s="539"/>
      <c r="EBB83" s="539"/>
      <c r="EBC83" s="539"/>
      <c r="EBD83" s="539"/>
      <c r="EBE83" s="539"/>
      <c r="EBF83" s="539"/>
      <c r="EBG83" s="539"/>
      <c r="EBH83" s="539"/>
      <c r="EBI83" s="539"/>
      <c r="EBJ83" s="539"/>
      <c r="EBK83" s="539"/>
      <c r="EBL83" s="539"/>
      <c r="EBM83" s="539"/>
      <c r="EBN83" s="539"/>
      <c r="EBO83" s="539"/>
      <c r="EBP83" s="539"/>
      <c r="EBQ83" s="539"/>
      <c r="EBR83" s="539"/>
      <c r="EBS83" s="539"/>
      <c r="EBT83" s="539"/>
      <c r="EBU83" s="539"/>
      <c r="EBV83" s="539"/>
      <c r="EBW83" s="539"/>
      <c r="EBX83" s="539"/>
      <c r="EBY83" s="539"/>
      <c r="EBZ83" s="539"/>
      <c r="ECA83" s="539"/>
      <c r="ECB83" s="539"/>
      <c r="ECC83" s="539"/>
      <c r="ECD83" s="539"/>
      <c r="ECE83" s="539"/>
      <c r="ECF83" s="539"/>
      <c r="ECG83" s="539"/>
      <c r="ECH83" s="539"/>
      <c r="ECI83" s="539"/>
      <c r="ECJ83" s="539"/>
      <c r="ECK83" s="539"/>
      <c r="ECL83" s="539"/>
      <c r="ECM83" s="539"/>
      <c r="ECN83" s="539"/>
      <c r="ECO83" s="539"/>
      <c r="ECP83" s="539"/>
      <c r="ECQ83" s="539"/>
      <c r="ECR83" s="539"/>
      <c r="ECS83" s="539"/>
      <c r="ECT83" s="539"/>
      <c r="ECU83" s="539"/>
      <c r="ECV83" s="539"/>
      <c r="ECW83" s="539"/>
      <c r="ECX83" s="539"/>
      <c r="ECY83" s="539"/>
      <c r="ECZ83" s="539"/>
      <c r="EDA83" s="539"/>
      <c r="EDB83" s="539"/>
      <c r="EDC83" s="539"/>
      <c r="EDD83" s="539"/>
      <c r="EDE83" s="539"/>
      <c r="EDF83" s="539"/>
      <c r="EDG83" s="539"/>
      <c r="EDH83" s="539"/>
      <c r="EDI83" s="539"/>
      <c r="EDJ83" s="539"/>
      <c r="EDK83" s="539"/>
      <c r="EDL83" s="539"/>
      <c r="EDM83" s="539"/>
      <c r="EDN83" s="539"/>
      <c r="EDO83" s="539"/>
      <c r="EDP83" s="539"/>
      <c r="EDQ83" s="539"/>
      <c r="EDR83" s="539"/>
      <c r="EDS83" s="539"/>
      <c r="EDT83" s="539"/>
      <c r="EDU83" s="539"/>
      <c r="EDV83" s="539"/>
      <c r="EDW83" s="539"/>
      <c r="EDX83" s="539"/>
      <c r="EDY83" s="539"/>
      <c r="EDZ83" s="539"/>
      <c r="EEA83" s="539"/>
      <c r="EEB83" s="539"/>
      <c r="EEC83" s="539"/>
      <c r="EED83" s="539"/>
      <c r="EEE83" s="539"/>
      <c r="EEF83" s="539"/>
      <c r="EEG83" s="539"/>
      <c r="EEH83" s="539"/>
      <c r="EEI83" s="539"/>
      <c r="EEJ83" s="539"/>
      <c r="EEK83" s="539"/>
      <c r="EEL83" s="539"/>
      <c r="EEM83" s="539"/>
      <c r="EEN83" s="539"/>
      <c r="EEO83" s="539"/>
      <c r="EEP83" s="539"/>
      <c r="EEQ83" s="539"/>
      <c r="EER83" s="539"/>
      <c r="EES83" s="539"/>
      <c r="EET83" s="539"/>
      <c r="EEU83" s="539"/>
      <c r="EEV83" s="539"/>
      <c r="EEW83" s="539"/>
      <c r="EEX83" s="539"/>
      <c r="EEY83" s="539"/>
      <c r="EEZ83" s="539"/>
      <c r="EFA83" s="539"/>
      <c r="EFB83" s="539"/>
      <c r="EFC83" s="539"/>
      <c r="EFD83" s="539"/>
      <c r="EFE83" s="539"/>
      <c r="EFF83" s="539"/>
      <c r="EFG83" s="539"/>
      <c r="EFH83" s="539"/>
      <c r="EFI83" s="539"/>
      <c r="EFJ83" s="539"/>
      <c r="EFK83" s="539"/>
      <c r="EFL83" s="539"/>
      <c r="EFM83" s="539"/>
      <c r="EFN83" s="539"/>
      <c r="EFO83" s="539"/>
      <c r="EFP83" s="539"/>
      <c r="EFQ83" s="539"/>
      <c r="EFR83" s="539"/>
      <c r="EFS83" s="539"/>
      <c r="EFT83" s="539"/>
      <c r="EFU83" s="539"/>
      <c r="EFV83" s="539"/>
      <c r="EFW83" s="539"/>
      <c r="EFX83" s="539"/>
      <c r="EFY83" s="539"/>
      <c r="EFZ83" s="539"/>
      <c r="EGA83" s="539"/>
      <c r="EGB83" s="539"/>
      <c r="EGC83" s="539"/>
      <c r="EGD83" s="539"/>
      <c r="EGE83" s="539"/>
      <c r="EGF83" s="539"/>
      <c r="EGG83" s="539"/>
      <c r="EGH83" s="539"/>
      <c r="EGI83" s="539"/>
      <c r="EGJ83" s="539"/>
      <c r="EGK83" s="539"/>
      <c r="EGL83" s="539"/>
      <c r="EGM83" s="539"/>
      <c r="EGN83" s="539"/>
      <c r="EGO83" s="539"/>
      <c r="EGP83" s="539"/>
      <c r="EGQ83" s="539"/>
      <c r="EGR83" s="539"/>
      <c r="EGS83" s="539"/>
      <c r="EGT83" s="539"/>
      <c r="EGU83" s="539"/>
      <c r="EGV83" s="539"/>
      <c r="EGW83" s="539"/>
      <c r="EGX83" s="539"/>
      <c r="EGY83" s="539"/>
      <c r="EGZ83" s="539"/>
      <c r="EHA83" s="539"/>
      <c r="EHB83" s="539"/>
      <c r="EHC83" s="539"/>
      <c r="EHD83" s="539"/>
      <c r="EHE83" s="539"/>
      <c r="EHF83" s="539"/>
      <c r="EHG83" s="539"/>
      <c r="EHH83" s="539"/>
      <c r="EHI83" s="539"/>
      <c r="EHJ83" s="539"/>
      <c r="EHK83" s="539"/>
      <c r="EHL83" s="539"/>
      <c r="EHM83" s="539"/>
      <c r="EHN83" s="539"/>
      <c r="EHO83" s="539"/>
      <c r="EHP83" s="539"/>
      <c r="EHQ83" s="539"/>
      <c r="EHR83" s="539"/>
      <c r="EHS83" s="539"/>
      <c r="EHT83" s="539"/>
      <c r="EHU83" s="539"/>
      <c r="EHV83" s="539"/>
      <c r="EHW83" s="539"/>
      <c r="EHX83" s="539"/>
      <c r="EHY83" s="539"/>
      <c r="EHZ83" s="539"/>
      <c r="EIA83" s="539"/>
      <c r="EIB83" s="539"/>
      <c r="EIC83" s="539"/>
      <c r="EID83" s="539"/>
      <c r="EIE83" s="539"/>
      <c r="EIF83" s="539"/>
      <c r="EIG83" s="539"/>
      <c r="EIH83" s="539"/>
      <c r="EII83" s="539"/>
      <c r="EIJ83" s="539"/>
      <c r="EIK83" s="539"/>
      <c r="EIL83" s="539"/>
      <c r="EIM83" s="539"/>
      <c r="EIN83" s="539"/>
      <c r="EIO83" s="539"/>
      <c r="EIP83" s="539"/>
      <c r="EIQ83" s="539"/>
      <c r="EIR83" s="539"/>
      <c r="EIS83" s="539"/>
      <c r="EIT83" s="539"/>
      <c r="EIU83" s="539"/>
      <c r="EIV83" s="539"/>
      <c r="EIW83" s="539"/>
      <c r="EIX83" s="539"/>
      <c r="EIY83" s="539"/>
      <c r="EIZ83" s="539"/>
      <c r="EJA83" s="539"/>
      <c r="EJB83" s="539"/>
      <c r="EJC83" s="539"/>
      <c r="EJD83" s="539"/>
      <c r="EJE83" s="539"/>
      <c r="EJF83" s="539"/>
      <c r="EJG83" s="539"/>
      <c r="EJH83" s="539"/>
      <c r="EJI83" s="539"/>
      <c r="EJJ83" s="539"/>
      <c r="EJK83" s="539"/>
      <c r="EJL83" s="539"/>
      <c r="EJM83" s="539"/>
      <c r="EJN83" s="539"/>
      <c r="EJO83" s="539"/>
      <c r="EJP83" s="539"/>
      <c r="EJQ83" s="539"/>
      <c r="EJR83" s="539"/>
      <c r="EJS83" s="539"/>
      <c r="EJT83" s="539"/>
      <c r="EJU83" s="539"/>
      <c r="EJV83" s="539"/>
      <c r="EJW83" s="539"/>
      <c r="EJX83" s="539"/>
      <c r="EJY83" s="539"/>
      <c r="EJZ83" s="539"/>
      <c r="EKA83" s="539"/>
      <c r="EKB83" s="539"/>
      <c r="EKC83" s="539"/>
      <c r="EKD83" s="539"/>
      <c r="EKE83" s="539"/>
      <c r="EKF83" s="539"/>
      <c r="EKG83" s="539"/>
      <c r="EKH83" s="539"/>
      <c r="EKI83" s="539"/>
      <c r="EKJ83" s="539"/>
      <c r="EKK83" s="539"/>
      <c r="EKL83" s="539"/>
      <c r="EKM83" s="539"/>
      <c r="EKN83" s="539"/>
      <c r="EKO83" s="539"/>
      <c r="EKP83" s="539"/>
      <c r="EKQ83" s="539"/>
      <c r="EKR83" s="539"/>
      <c r="EKS83" s="539"/>
      <c r="EKT83" s="539"/>
      <c r="EKU83" s="539"/>
      <c r="EKV83" s="539"/>
      <c r="EKW83" s="539"/>
      <c r="EKX83" s="539"/>
      <c r="EKY83" s="539"/>
      <c r="EKZ83" s="539"/>
      <c r="ELA83" s="539"/>
      <c r="ELB83" s="539"/>
      <c r="ELC83" s="539"/>
      <c r="ELD83" s="539"/>
      <c r="ELE83" s="539"/>
      <c r="ELF83" s="539"/>
      <c r="ELG83" s="539"/>
      <c r="ELH83" s="539"/>
      <c r="ELI83" s="539"/>
      <c r="ELJ83" s="539"/>
      <c r="ELK83" s="539"/>
      <c r="ELL83" s="539"/>
      <c r="ELM83" s="539"/>
      <c r="ELN83" s="539"/>
      <c r="ELO83" s="539"/>
      <c r="ELP83" s="539"/>
      <c r="ELQ83" s="539"/>
      <c r="ELR83" s="539"/>
      <c r="ELS83" s="539"/>
      <c r="ELT83" s="539"/>
      <c r="ELU83" s="539"/>
      <c r="ELV83" s="539"/>
      <c r="ELW83" s="539"/>
      <c r="ELX83" s="539"/>
      <c r="ELY83" s="539"/>
      <c r="ELZ83" s="539"/>
      <c r="EMA83" s="539"/>
      <c r="EMB83" s="539"/>
      <c r="EMC83" s="539"/>
      <c r="EMD83" s="539"/>
      <c r="EME83" s="539"/>
      <c r="EMF83" s="539"/>
      <c r="EMG83" s="539"/>
      <c r="EMH83" s="539"/>
      <c r="EMI83" s="539"/>
      <c r="EMJ83" s="539"/>
      <c r="EMK83" s="539"/>
      <c r="EML83" s="539"/>
      <c r="EMM83" s="539"/>
      <c r="EMN83" s="539"/>
      <c r="EMO83" s="539"/>
      <c r="EMP83" s="539"/>
      <c r="EMQ83" s="539"/>
      <c r="EMR83" s="539"/>
      <c r="EMS83" s="539"/>
      <c r="EMT83" s="539"/>
      <c r="EMU83" s="539"/>
      <c r="EMV83" s="539"/>
      <c r="EMW83" s="539"/>
      <c r="EMX83" s="539"/>
      <c r="EMY83" s="539"/>
      <c r="EMZ83" s="539"/>
      <c r="ENA83" s="539"/>
      <c r="ENB83" s="539"/>
      <c r="ENC83" s="539"/>
      <c r="END83" s="539"/>
      <c r="ENE83" s="539"/>
      <c r="ENF83" s="539"/>
      <c r="ENG83" s="539"/>
      <c r="ENH83" s="539"/>
      <c r="ENI83" s="539"/>
      <c r="ENJ83" s="539"/>
      <c r="ENK83" s="539"/>
      <c r="ENL83" s="539"/>
      <c r="ENM83" s="539"/>
      <c r="ENN83" s="539"/>
      <c r="ENO83" s="539"/>
      <c r="ENP83" s="539"/>
      <c r="ENQ83" s="539"/>
      <c r="ENR83" s="539"/>
      <c r="ENS83" s="539"/>
      <c r="ENT83" s="539"/>
      <c r="ENU83" s="539"/>
      <c r="ENV83" s="539"/>
      <c r="ENW83" s="539"/>
      <c r="ENX83" s="539"/>
      <c r="ENY83" s="539"/>
      <c r="ENZ83" s="539"/>
      <c r="EOA83" s="539"/>
      <c r="EOB83" s="539"/>
      <c r="EOC83" s="539"/>
      <c r="EOD83" s="539"/>
      <c r="EOE83" s="539"/>
      <c r="EOF83" s="539"/>
      <c r="EOG83" s="539"/>
      <c r="EOH83" s="539"/>
      <c r="EOI83" s="539"/>
      <c r="EOJ83" s="539"/>
      <c r="EOK83" s="539"/>
      <c r="EOL83" s="539"/>
      <c r="EOM83" s="539"/>
      <c r="EON83" s="539"/>
      <c r="EOO83" s="539"/>
      <c r="EOP83" s="539"/>
      <c r="EOQ83" s="539"/>
      <c r="EOR83" s="539"/>
      <c r="EOS83" s="539"/>
      <c r="EOT83" s="539"/>
      <c r="EOU83" s="539"/>
      <c r="EOV83" s="539"/>
      <c r="EOW83" s="539"/>
      <c r="EOX83" s="539"/>
      <c r="EOY83" s="539"/>
      <c r="EOZ83" s="539"/>
      <c r="EPA83" s="539"/>
      <c r="EPB83" s="539"/>
      <c r="EPC83" s="539"/>
      <c r="EPD83" s="539"/>
      <c r="EPE83" s="539"/>
      <c r="EPF83" s="539"/>
      <c r="EPG83" s="539"/>
      <c r="EPH83" s="539"/>
      <c r="EPI83" s="539"/>
      <c r="EPJ83" s="539"/>
      <c r="EPK83" s="539"/>
      <c r="EPL83" s="539"/>
      <c r="EPM83" s="539"/>
      <c r="EPN83" s="539"/>
      <c r="EPO83" s="539"/>
      <c r="EPP83" s="539"/>
      <c r="EPQ83" s="539"/>
      <c r="EPR83" s="539"/>
      <c r="EPS83" s="539"/>
      <c r="EPT83" s="539"/>
      <c r="EPU83" s="539"/>
      <c r="EPV83" s="539"/>
      <c r="EPW83" s="539"/>
      <c r="EPX83" s="539"/>
      <c r="EPY83" s="539"/>
      <c r="EPZ83" s="539"/>
      <c r="EQA83" s="539"/>
      <c r="EQB83" s="539"/>
      <c r="EQC83" s="539"/>
      <c r="EQD83" s="539"/>
      <c r="EQE83" s="539"/>
      <c r="EQF83" s="539"/>
      <c r="EQG83" s="539"/>
      <c r="EQH83" s="539"/>
      <c r="EQI83" s="539"/>
      <c r="EQJ83" s="539"/>
      <c r="EQK83" s="539"/>
      <c r="EQL83" s="539"/>
      <c r="EQM83" s="539"/>
      <c r="EQN83" s="539"/>
      <c r="EQO83" s="539"/>
      <c r="EQP83" s="539"/>
      <c r="EQQ83" s="539"/>
      <c r="EQR83" s="539"/>
      <c r="EQS83" s="539"/>
      <c r="EQT83" s="539"/>
      <c r="EQU83" s="539"/>
      <c r="EQV83" s="539"/>
      <c r="EQW83" s="539"/>
      <c r="EQX83" s="539"/>
      <c r="EQY83" s="539"/>
      <c r="EQZ83" s="539"/>
      <c r="ERA83" s="539"/>
      <c r="ERB83" s="539"/>
      <c r="ERC83" s="539"/>
      <c r="ERD83" s="539"/>
      <c r="ERE83" s="539"/>
      <c r="ERF83" s="539"/>
      <c r="ERG83" s="539"/>
      <c r="ERH83" s="539"/>
      <c r="ERI83" s="539"/>
      <c r="ERJ83" s="539"/>
      <c r="ERK83" s="539"/>
      <c r="ERL83" s="539"/>
      <c r="ERM83" s="539"/>
      <c r="ERN83" s="539"/>
      <c r="ERO83" s="539"/>
      <c r="ERP83" s="539"/>
      <c r="ERQ83" s="539"/>
      <c r="ERR83" s="539"/>
      <c r="ERS83" s="539"/>
      <c r="ERT83" s="539"/>
      <c r="ERU83" s="539"/>
      <c r="ERV83" s="539"/>
      <c r="ERW83" s="539"/>
      <c r="ERX83" s="539"/>
      <c r="ERY83" s="539"/>
      <c r="ERZ83" s="539"/>
      <c r="ESA83" s="539"/>
      <c r="ESB83" s="539"/>
      <c r="ESC83" s="539"/>
      <c r="ESD83" s="539"/>
      <c r="ESE83" s="539"/>
      <c r="ESF83" s="539"/>
      <c r="ESG83" s="539"/>
      <c r="ESH83" s="539"/>
      <c r="ESI83" s="539"/>
      <c r="ESJ83" s="539"/>
      <c r="ESK83" s="539"/>
      <c r="ESL83" s="539"/>
      <c r="ESM83" s="539"/>
      <c r="ESN83" s="539"/>
      <c r="ESO83" s="539"/>
      <c r="ESP83" s="539"/>
      <c r="ESQ83" s="539"/>
      <c r="ESR83" s="539"/>
      <c r="ESS83" s="539"/>
      <c r="EST83" s="539"/>
      <c r="ESU83" s="539"/>
      <c r="ESV83" s="539"/>
      <c r="ESW83" s="539"/>
      <c r="ESX83" s="539"/>
      <c r="ESY83" s="539"/>
      <c r="ESZ83" s="539"/>
      <c r="ETA83" s="539"/>
      <c r="ETB83" s="539"/>
      <c r="ETC83" s="539"/>
      <c r="ETD83" s="539"/>
      <c r="ETE83" s="539"/>
      <c r="ETF83" s="539"/>
      <c r="ETG83" s="539"/>
      <c r="ETH83" s="539"/>
      <c r="ETI83" s="539"/>
      <c r="ETJ83" s="539"/>
      <c r="ETK83" s="539"/>
      <c r="ETL83" s="539"/>
      <c r="ETM83" s="539"/>
      <c r="ETN83" s="539"/>
      <c r="ETO83" s="539"/>
      <c r="ETP83" s="539"/>
      <c r="ETQ83" s="539"/>
      <c r="ETR83" s="539"/>
      <c r="ETS83" s="539"/>
      <c r="ETT83" s="539"/>
      <c r="ETU83" s="539"/>
      <c r="ETV83" s="539"/>
      <c r="ETW83" s="539"/>
      <c r="ETX83" s="539"/>
      <c r="ETY83" s="539"/>
      <c r="ETZ83" s="539"/>
      <c r="EUA83" s="539"/>
      <c r="EUB83" s="539"/>
      <c r="EUC83" s="539"/>
      <c r="EUD83" s="539"/>
      <c r="EUE83" s="539"/>
      <c r="EUF83" s="539"/>
      <c r="EUG83" s="539"/>
      <c r="EUH83" s="539"/>
      <c r="EUI83" s="539"/>
      <c r="EUJ83" s="539"/>
      <c r="EUK83" s="539"/>
      <c r="EUL83" s="539"/>
      <c r="EUM83" s="539"/>
      <c r="EUN83" s="539"/>
      <c r="EUO83" s="539"/>
      <c r="EUP83" s="539"/>
      <c r="EUQ83" s="539"/>
      <c r="EUR83" s="539"/>
      <c r="EUS83" s="539"/>
      <c r="EUT83" s="539"/>
      <c r="EUU83" s="539"/>
      <c r="EUV83" s="539"/>
      <c r="EUW83" s="539"/>
      <c r="EUX83" s="539"/>
      <c r="EUY83" s="539"/>
      <c r="EUZ83" s="539"/>
      <c r="EVA83" s="539"/>
      <c r="EVB83" s="539"/>
      <c r="EVC83" s="539"/>
      <c r="EVD83" s="539"/>
      <c r="EVE83" s="539"/>
      <c r="EVF83" s="539"/>
      <c r="EVG83" s="539"/>
      <c r="EVH83" s="539"/>
      <c r="EVI83" s="539"/>
      <c r="EVJ83" s="539"/>
      <c r="EVK83" s="539"/>
      <c r="EVL83" s="539"/>
      <c r="EVM83" s="539"/>
      <c r="EVN83" s="539"/>
      <c r="EVO83" s="539"/>
      <c r="EVP83" s="539"/>
      <c r="EVQ83" s="539"/>
      <c r="EVR83" s="539"/>
      <c r="EVS83" s="539"/>
      <c r="EVT83" s="539"/>
      <c r="EVU83" s="539"/>
      <c r="EVV83" s="539"/>
      <c r="EVW83" s="539"/>
      <c r="EVX83" s="539"/>
      <c r="EVY83" s="539"/>
      <c r="EVZ83" s="539"/>
      <c r="EWA83" s="539"/>
      <c r="EWB83" s="539"/>
      <c r="EWC83" s="539"/>
      <c r="EWD83" s="539"/>
      <c r="EWE83" s="539"/>
      <c r="EWF83" s="539"/>
      <c r="EWG83" s="539"/>
      <c r="EWH83" s="539"/>
      <c r="EWI83" s="539"/>
      <c r="EWJ83" s="539"/>
      <c r="EWK83" s="539"/>
      <c r="EWL83" s="539"/>
      <c r="EWM83" s="539"/>
      <c r="EWN83" s="539"/>
      <c r="EWO83" s="539"/>
      <c r="EWP83" s="539"/>
      <c r="EWQ83" s="539"/>
      <c r="EWR83" s="539"/>
      <c r="EWS83" s="539"/>
      <c r="EWT83" s="539"/>
      <c r="EWU83" s="539"/>
      <c r="EWV83" s="539"/>
      <c r="EWW83" s="539"/>
      <c r="EWX83" s="539"/>
      <c r="EWY83" s="539"/>
      <c r="EWZ83" s="539"/>
      <c r="EXA83" s="539"/>
      <c r="EXB83" s="539"/>
      <c r="EXC83" s="539"/>
      <c r="EXD83" s="539"/>
      <c r="EXE83" s="539"/>
      <c r="EXF83" s="539"/>
      <c r="EXG83" s="539"/>
      <c r="EXH83" s="539"/>
      <c r="EXI83" s="539"/>
      <c r="EXJ83" s="539"/>
      <c r="EXK83" s="539"/>
      <c r="EXL83" s="539"/>
      <c r="EXM83" s="539"/>
      <c r="EXN83" s="539"/>
      <c r="EXO83" s="539"/>
      <c r="EXP83" s="539"/>
      <c r="EXQ83" s="539"/>
      <c r="EXR83" s="539"/>
      <c r="EXS83" s="539"/>
      <c r="EXT83" s="539"/>
      <c r="EXU83" s="539"/>
      <c r="EXV83" s="539"/>
      <c r="EXW83" s="539"/>
      <c r="EXX83" s="539"/>
      <c r="EXY83" s="539"/>
      <c r="EXZ83" s="539"/>
      <c r="EYA83" s="539"/>
      <c r="EYB83" s="539"/>
      <c r="EYC83" s="539"/>
      <c r="EYD83" s="539"/>
      <c r="EYE83" s="539"/>
      <c r="EYF83" s="539"/>
      <c r="EYG83" s="539"/>
      <c r="EYH83" s="539"/>
      <c r="EYI83" s="539"/>
      <c r="EYJ83" s="539"/>
      <c r="EYK83" s="539"/>
      <c r="EYL83" s="539"/>
      <c r="EYM83" s="539"/>
      <c r="EYN83" s="539"/>
      <c r="EYO83" s="539"/>
      <c r="EYP83" s="539"/>
      <c r="EYQ83" s="539"/>
      <c r="EYR83" s="539"/>
      <c r="EYS83" s="539"/>
      <c r="EYT83" s="539"/>
      <c r="EYU83" s="539"/>
      <c r="EYV83" s="539"/>
      <c r="EYW83" s="539"/>
      <c r="EYX83" s="539"/>
      <c r="EYY83" s="539"/>
      <c r="EYZ83" s="539"/>
      <c r="EZA83" s="539"/>
      <c r="EZB83" s="539"/>
      <c r="EZC83" s="539"/>
      <c r="EZD83" s="539"/>
      <c r="EZE83" s="539"/>
      <c r="EZF83" s="539"/>
      <c r="EZG83" s="539"/>
      <c r="EZH83" s="539"/>
      <c r="EZI83" s="539"/>
      <c r="EZJ83" s="539"/>
      <c r="EZK83" s="539"/>
      <c r="EZL83" s="539"/>
      <c r="EZM83" s="539"/>
      <c r="EZN83" s="539"/>
      <c r="EZO83" s="539"/>
      <c r="EZP83" s="539"/>
      <c r="EZQ83" s="539"/>
      <c r="EZR83" s="539"/>
      <c r="EZS83" s="539"/>
      <c r="EZT83" s="539"/>
      <c r="EZU83" s="539"/>
      <c r="EZV83" s="539"/>
      <c r="EZW83" s="539"/>
      <c r="EZX83" s="539"/>
      <c r="EZY83" s="539"/>
      <c r="EZZ83" s="539"/>
      <c r="FAA83" s="539"/>
      <c r="FAB83" s="539"/>
      <c r="FAC83" s="539"/>
      <c r="FAD83" s="539"/>
      <c r="FAE83" s="539"/>
      <c r="FAF83" s="539"/>
      <c r="FAG83" s="539"/>
      <c r="FAH83" s="539"/>
      <c r="FAI83" s="539"/>
      <c r="FAJ83" s="539"/>
      <c r="FAK83" s="539"/>
      <c r="FAL83" s="539"/>
      <c r="FAM83" s="539"/>
      <c r="FAN83" s="539"/>
      <c r="FAO83" s="539"/>
      <c r="FAP83" s="539"/>
      <c r="FAQ83" s="539"/>
      <c r="FAR83" s="539"/>
      <c r="FAS83" s="539"/>
      <c r="FAT83" s="539"/>
      <c r="FAU83" s="539"/>
      <c r="FAV83" s="539"/>
      <c r="FAW83" s="539"/>
      <c r="FAX83" s="539"/>
      <c r="FAY83" s="539"/>
      <c r="FAZ83" s="539"/>
      <c r="FBA83" s="539"/>
      <c r="FBB83" s="539"/>
      <c r="FBC83" s="539"/>
      <c r="FBD83" s="539"/>
      <c r="FBE83" s="539"/>
      <c r="FBF83" s="539"/>
      <c r="FBG83" s="539"/>
      <c r="FBH83" s="539"/>
      <c r="FBI83" s="539"/>
      <c r="FBJ83" s="539"/>
      <c r="FBK83" s="539"/>
      <c r="FBL83" s="539"/>
      <c r="FBM83" s="539"/>
      <c r="FBN83" s="539"/>
      <c r="FBO83" s="539"/>
      <c r="FBP83" s="539"/>
      <c r="FBQ83" s="539"/>
      <c r="FBR83" s="539"/>
      <c r="FBS83" s="539"/>
      <c r="FBT83" s="539"/>
      <c r="FBU83" s="539"/>
      <c r="FBV83" s="539"/>
      <c r="FBW83" s="539"/>
      <c r="FBX83" s="539"/>
      <c r="FBY83" s="539"/>
      <c r="FBZ83" s="539"/>
      <c r="FCA83" s="539"/>
      <c r="FCB83" s="539"/>
      <c r="FCC83" s="539"/>
      <c r="FCD83" s="539"/>
      <c r="FCE83" s="539"/>
      <c r="FCF83" s="539"/>
      <c r="FCG83" s="539"/>
      <c r="FCH83" s="539"/>
      <c r="FCI83" s="539"/>
      <c r="FCJ83" s="539"/>
      <c r="FCK83" s="539"/>
      <c r="FCL83" s="539"/>
      <c r="FCM83" s="539"/>
      <c r="FCN83" s="539"/>
      <c r="FCO83" s="539"/>
      <c r="FCP83" s="539"/>
      <c r="FCQ83" s="539"/>
      <c r="FCR83" s="539"/>
      <c r="FCS83" s="539"/>
      <c r="FCT83" s="539"/>
      <c r="FCU83" s="539"/>
      <c r="FCV83" s="539"/>
      <c r="FCW83" s="539"/>
      <c r="FCX83" s="539"/>
      <c r="FCY83" s="539"/>
      <c r="FCZ83" s="539"/>
      <c r="FDA83" s="539"/>
      <c r="FDB83" s="539"/>
      <c r="FDC83" s="539"/>
      <c r="FDD83" s="539"/>
      <c r="FDE83" s="539"/>
      <c r="FDF83" s="539"/>
      <c r="FDG83" s="539"/>
      <c r="FDH83" s="539"/>
      <c r="FDI83" s="539"/>
      <c r="FDJ83" s="539"/>
      <c r="FDK83" s="539"/>
      <c r="FDL83" s="539"/>
      <c r="FDM83" s="539"/>
      <c r="FDN83" s="539"/>
      <c r="FDO83" s="539"/>
      <c r="FDP83" s="539"/>
      <c r="FDQ83" s="539"/>
      <c r="FDR83" s="539"/>
      <c r="FDS83" s="539"/>
      <c r="FDT83" s="539"/>
      <c r="FDU83" s="539"/>
      <c r="FDV83" s="539"/>
      <c r="FDW83" s="539"/>
      <c r="FDX83" s="539"/>
      <c r="FDY83" s="539"/>
      <c r="FDZ83" s="539"/>
      <c r="FEA83" s="539"/>
      <c r="FEB83" s="539"/>
      <c r="FEC83" s="539"/>
      <c r="FED83" s="539"/>
      <c r="FEE83" s="539"/>
      <c r="FEF83" s="539"/>
      <c r="FEG83" s="539"/>
      <c r="FEH83" s="539"/>
      <c r="FEI83" s="539"/>
      <c r="FEJ83" s="539"/>
      <c r="FEK83" s="539"/>
      <c r="FEL83" s="539"/>
      <c r="FEM83" s="539"/>
      <c r="FEN83" s="539"/>
      <c r="FEO83" s="539"/>
      <c r="FEP83" s="539"/>
      <c r="FEQ83" s="539"/>
      <c r="FER83" s="539"/>
      <c r="FES83" s="539"/>
      <c r="FET83" s="539"/>
      <c r="FEU83" s="539"/>
      <c r="FEV83" s="539"/>
      <c r="FEW83" s="539"/>
      <c r="FEX83" s="539"/>
      <c r="FEY83" s="539"/>
      <c r="FEZ83" s="539"/>
      <c r="FFA83" s="539"/>
      <c r="FFB83" s="539"/>
      <c r="FFC83" s="539"/>
      <c r="FFD83" s="539"/>
      <c r="FFE83" s="539"/>
      <c r="FFF83" s="539"/>
      <c r="FFG83" s="539"/>
      <c r="FFH83" s="539"/>
      <c r="FFI83" s="539"/>
      <c r="FFJ83" s="539"/>
      <c r="FFK83" s="539"/>
      <c r="FFL83" s="539"/>
      <c r="FFM83" s="539"/>
      <c r="FFN83" s="539"/>
      <c r="FFO83" s="539"/>
      <c r="FFP83" s="539"/>
      <c r="FFQ83" s="539"/>
      <c r="FFR83" s="539"/>
      <c r="FFS83" s="539"/>
      <c r="FFT83" s="539"/>
      <c r="FFU83" s="539"/>
      <c r="FFV83" s="539"/>
      <c r="FFW83" s="539"/>
      <c r="FFX83" s="539"/>
      <c r="FFY83" s="539"/>
      <c r="FFZ83" s="539"/>
      <c r="FGA83" s="539"/>
      <c r="FGB83" s="539"/>
      <c r="FGC83" s="539"/>
      <c r="FGD83" s="539"/>
      <c r="FGE83" s="539"/>
      <c r="FGF83" s="539"/>
      <c r="FGG83" s="539"/>
      <c r="FGH83" s="539"/>
      <c r="FGI83" s="539"/>
      <c r="FGJ83" s="539"/>
      <c r="FGK83" s="539"/>
      <c r="FGL83" s="539"/>
      <c r="FGM83" s="539"/>
      <c r="FGN83" s="539"/>
      <c r="FGO83" s="539"/>
      <c r="FGP83" s="539"/>
      <c r="FGQ83" s="539"/>
      <c r="FGR83" s="539"/>
      <c r="FGS83" s="539"/>
      <c r="FGT83" s="539"/>
      <c r="FGU83" s="539"/>
      <c r="FGV83" s="539"/>
      <c r="FGW83" s="539"/>
      <c r="FGX83" s="539"/>
      <c r="FGY83" s="539"/>
      <c r="FGZ83" s="539"/>
      <c r="FHA83" s="539"/>
      <c r="FHB83" s="539"/>
      <c r="FHC83" s="539"/>
      <c r="FHD83" s="539"/>
      <c r="FHE83" s="539"/>
      <c r="FHF83" s="539"/>
      <c r="FHG83" s="539"/>
      <c r="FHH83" s="539"/>
      <c r="FHI83" s="539"/>
      <c r="FHJ83" s="539"/>
      <c r="FHK83" s="539"/>
      <c r="FHL83" s="539"/>
      <c r="FHM83" s="539"/>
      <c r="FHN83" s="539"/>
      <c r="FHO83" s="539"/>
      <c r="FHP83" s="539"/>
      <c r="FHQ83" s="539"/>
      <c r="FHR83" s="539"/>
      <c r="FHS83" s="539"/>
      <c r="FHT83" s="539"/>
      <c r="FHU83" s="539"/>
      <c r="FHV83" s="539"/>
      <c r="FHW83" s="539"/>
      <c r="FHX83" s="539"/>
      <c r="FHY83" s="539"/>
      <c r="FHZ83" s="539"/>
      <c r="FIA83" s="539"/>
      <c r="FIB83" s="539"/>
      <c r="FIC83" s="539"/>
      <c r="FID83" s="539"/>
      <c r="FIE83" s="539"/>
      <c r="FIF83" s="539"/>
      <c r="FIG83" s="539"/>
      <c r="FIH83" s="539"/>
      <c r="FII83" s="539"/>
      <c r="FIJ83" s="539"/>
      <c r="FIK83" s="539"/>
      <c r="FIL83" s="539"/>
      <c r="FIM83" s="539"/>
      <c r="FIN83" s="539"/>
      <c r="FIO83" s="539"/>
      <c r="FIP83" s="539"/>
      <c r="FIQ83" s="539"/>
      <c r="FIR83" s="539"/>
      <c r="FIS83" s="539"/>
      <c r="FIT83" s="539"/>
      <c r="FIU83" s="539"/>
      <c r="FIV83" s="539"/>
      <c r="FIW83" s="539"/>
      <c r="FIX83" s="539"/>
      <c r="FIY83" s="539"/>
      <c r="FIZ83" s="539"/>
      <c r="FJA83" s="539"/>
      <c r="FJB83" s="539"/>
      <c r="FJC83" s="539"/>
      <c r="FJD83" s="539"/>
      <c r="FJE83" s="539"/>
      <c r="FJF83" s="539"/>
      <c r="FJG83" s="539"/>
      <c r="FJH83" s="539"/>
      <c r="FJI83" s="539"/>
      <c r="FJJ83" s="539"/>
      <c r="FJK83" s="539"/>
      <c r="FJL83" s="539"/>
      <c r="FJM83" s="539"/>
      <c r="FJN83" s="539"/>
      <c r="FJO83" s="539"/>
      <c r="FJP83" s="539"/>
      <c r="FJQ83" s="539"/>
      <c r="FJR83" s="539"/>
      <c r="FJS83" s="539"/>
      <c r="FJT83" s="539"/>
      <c r="FJU83" s="539"/>
      <c r="FJV83" s="539"/>
      <c r="FJW83" s="539"/>
      <c r="FJX83" s="539"/>
      <c r="FJY83" s="539"/>
      <c r="FJZ83" s="539"/>
      <c r="FKA83" s="539"/>
      <c r="FKB83" s="539"/>
      <c r="FKC83" s="539"/>
      <c r="FKD83" s="539"/>
      <c r="FKE83" s="539"/>
      <c r="FKF83" s="539"/>
      <c r="FKG83" s="539"/>
      <c r="FKH83" s="539"/>
      <c r="FKI83" s="539"/>
      <c r="FKJ83" s="539"/>
      <c r="FKK83" s="539"/>
      <c r="FKL83" s="539"/>
      <c r="FKM83" s="539"/>
      <c r="FKN83" s="539"/>
      <c r="FKO83" s="539"/>
      <c r="FKP83" s="539"/>
      <c r="FKQ83" s="539"/>
      <c r="FKR83" s="539"/>
      <c r="FKS83" s="539"/>
      <c r="FKT83" s="539"/>
      <c r="FKU83" s="539"/>
      <c r="FKV83" s="539"/>
      <c r="FKW83" s="539"/>
      <c r="FKX83" s="539"/>
      <c r="FKY83" s="539"/>
      <c r="FKZ83" s="539"/>
      <c r="FLA83" s="539"/>
      <c r="FLB83" s="539"/>
      <c r="FLC83" s="539"/>
      <c r="FLD83" s="539"/>
      <c r="FLE83" s="539"/>
      <c r="FLF83" s="539"/>
      <c r="FLG83" s="539"/>
      <c r="FLH83" s="539"/>
      <c r="FLI83" s="539"/>
      <c r="FLJ83" s="539"/>
      <c r="FLK83" s="539"/>
      <c r="FLL83" s="539"/>
      <c r="FLM83" s="539"/>
      <c r="FLN83" s="539"/>
      <c r="FLO83" s="539"/>
      <c r="FLP83" s="539"/>
      <c r="FLQ83" s="539"/>
      <c r="FLR83" s="539"/>
      <c r="FLS83" s="539"/>
      <c r="FLT83" s="539"/>
      <c r="FLU83" s="539"/>
      <c r="FLV83" s="539"/>
      <c r="FLW83" s="539"/>
      <c r="FLX83" s="539"/>
      <c r="FLY83" s="539"/>
      <c r="FLZ83" s="539"/>
      <c r="FMA83" s="539"/>
      <c r="FMB83" s="539"/>
      <c r="FMC83" s="539"/>
      <c r="FMD83" s="539"/>
      <c r="FME83" s="539"/>
      <c r="FMF83" s="539"/>
      <c r="FMG83" s="539"/>
      <c r="FMH83" s="539"/>
      <c r="FMI83" s="539"/>
      <c r="FMJ83" s="539"/>
      <c r="FMK83" s="539"/>
      <c r="FML83" s="539"/>
      <c r="FMM83" s="539"/>
      <c r="FMN83" s="539"/>
      <c r="FMO83" s="539"/>
      <c r="FMP83" s="539"/>
      <c r="FMQ83" s="539"/>
      <c r="FMR83" s="539"/>
      <c r="FMS83" s="539"/>
      <c r="FMT83" s="539"/>
      <c r="FMU83" s="539"/>
      <c r="FMV83" s="539"/>
      <c r="FMW83" s="539"/>
      <c r="FMX83" s="539"/>
      <c r="FMY83" s="539"/>
      <c r="FMZ83" s="539"/>
      <c r="FNA83" s="539"/>
      <c r="FNB83" s="539"/>
      <c r="FNC83" s="539"/>
      <c r="FND83" s="539"/>
      <c r="FNE83" s="539"/>
      <c r="FNF83" s="539"/>
      <c r="FNG83" s="539"/>
      <c r="FNH83" s="539"/>
      <c r="FNI83" s="539"/>
      <c r="FNJ83" s="539"/>
      <c r="FNK83" s="539"/>
      <c r="FNL83" s="539"/>
      <c r="FNM83" s="539"/>
      <c r="FNN83" s="539"/>
      <c r="FNO83" s="539"/>
      <c r="FNP83" s="539"/>
      <c r="FNQ83" s="539"/>
      <c r="FNR83" s="539"/>
      <c r="FNS83" s="539"/>
      <c r="FNT83" s="539"/>
      <c r="FNU83" s="539"/>
      <c r="FNV83" s="539"/>
      <c r="FNW83" s="539"/>
      <c r="FNX83" s="539"/>
      <c r="FNY83" s="539"/>
      <c r="FNZ83" s="539"/>
      <c r="FOA83" s="539"/>
      <c r="FOB83" s="539"/>
      <c r="FOC83" s="539"/>
      <c r="FOD83" s="539"/>
      <c r="FOE83" s="539"/>
      <c r="FOF83" s="539"/>
      <c r="FOG83" s="539"/>
      <c r="FOH83" s="539"/>
      <c r="FOI83" s="539"/>
      <c r="FOJ83" s="539"/>
      <c r="FOK83" s="539"/>
      <c r="FOL83" s="539"/>
      <c r="FOM83" s="539"/>
      <c r="FON83" s="539"/>
      <c r="FOO83" s="539"/>
      <c r="FOP83" s="539"/>
      <c r="FOQ83" s="539"/>
      <c r="FOR83" s="539"/>
      <c r="FOS83" s="539"/>
      <c r="FOT83" s="539"/>
      <c r="FOU83" s="539"/>
      <c r="FOV83" s="539"/>
      <c r="FOW83" s="539"/>
      <c r="FOX83" s="539"/>
      <c r="FOY83" s="539"/>
      <c r="FOZ83" s="539"/>
      <c r="FPA83" s="539"/>
      <c r="FPB83" s="539"/>
      <c r="FPC83" s="539"/>
      <c r="FPD83" s="539"/>
      <c r="FPE83" s="539"/>
      <c r="FPF83" s="539"/>
      <c r="FPG83" s="539"/>
      <c r="FPH83" s="539"/>
      <c r="FPI83" s="539"/>
      <c r="FPJ83" s="539"/>
      <c r="FPK83" s="539"/>
      <c r="FPL83" s="539"/>
      <c r="FPM83" s="539"/>
      <c r="FPN83" s="539"/>
      <c r="FPO83" s="539"/>
      <c r="FPP83" s="539"/>
      <c r="FPQ83" s="539"/>
      <c r="FPR83" s="539"/>
      <c r="FPS83" s="539"/>
      <c r="FPT83" s="539"/>
      <c r="FPU83" s="539"/>
      <c r="FPV83" s="539"/>
      <c r="FPW83" s="539"/>
      <c r="FPX83" s="539"/>
      <c r="FPY83" s="539"/>
      <c r="FPZ83" s="539"/>
      <c r="FQA83" s="539"/>
      <c r="FQB83" s="539"/>
      <c r="FQC83" s="539"/>
      <c r="FQD83" s="539"/>
      <c r="FQE83" s="539"/>
      <c r="FQF83" s="539"/>
      <c r="FQG83" s="539"/>
      <c r="FQH83" s="539"/>
      <c r="FQI83" s="539"/>
      <c r="FQJ83" s="539"/>
      <c r="FQK83" s="539"/>
      <c r="FQL83" s="539"/>
      <c r="FQM83" s="539"/>
      <c r="FQN83" s="539"/>
      <c r="FQO83" s="539"/>
      <c r="FQP83" s="539"/>
      <c r="FQQ83" s="539"/>
      <c r="FQR83" s="539"/>
      <c r="FQS83" s="539"/>
      <c r="FQT83" s="539"/>
      <c r="FQU83" s="539"/>
      <c r="FQV83" s="539"/>
      <c r="FQW83" s="539"/>
      <c r="FQX83" s="539"/>
      <c r="FQY83" s="539"/>
      <c r="FQZ83" s="539"/>
      <c r="FRA83" s="539"/>
      <c r="FRB83" s="539"/>
      <c r="FRC83" s="539"/>
      <c r="FRD83" s="539"/>
      <c r="FRE83" s="539"/>
      <c r="FRF83" s="539"/>
      <c r="FRG83" s="539"/>
      <c r="FRH83" s="539"/>
      <c r="FRI83" s="539"/>
      <c r="FRJ83" s="539"/>
      <c r="FRK83" s="539"/>
      <c r="FRL83" s="539"/>
      <c r="FRM83" s="539"/>
      <c r="FRN83" s="539"/>
      <c r="FRO83" s="539"/>
      <c r="FRP83" s="539"/>
      <c r="FRQ83" s="539"/>
      <c r="FRR83" s="539"/>
      <c r="FRS83" s="539"/>
      <c r="FRT83" s="539"/>
      <c r="FRU83" s="539"/>
      <c r="FRV83" s="539"/>
      <c r="FRW83" s="539"/>
      <c r="FRX83" s="539"/>
      <c r="FRY83" s="539"/>
      <c r="FRZ83" s="539"/>
      <c r="FSA83" s="539"/>
      <c r="FSB83" s="539"/>
      <c r="FSC83" s="539"/>
      <c r="FSD83" s="539"/>
      <c r="FSE83" s="539"/>
      <c r="FSF83" s="539"/>
      <c r="FSG83" s="539"/>
      <c r="FSH83" s="539"/>
      <c r="FSI83" s="539"/>
      <c r="FSJ83" s="539"/>
      <c r="FSK83" s="539"/>
      <c r="FSL83" s="539"/>
      <c r="FSM83" s="539"/>
      <c r="FSN83" s="539"/>
      <c r="FSO83" s="539"/>
      <c r="FSP83" s="539"/>
      <c r="FSQ83" s="539"/>
      <c r="FSR83" s="539"/>
      <c r="FSS83" s="539"/>
      <c r="FST83" s="539"/>
      <c r="FSU83" s="539"/>
      <c r="FSV83" s="539"/>
      <c r="FSW83" s="539"/>
      <c r="FSX83" s="539"/>
      <c r="FSY83" s="539"/>
      <c r="FSZ83" s="539"/>
      <c r="FTA83" s="539"/>
      <c r="FTB83" s="539"/>
      <c r="FTC83" s="539"/>
      <c r="FTD83" s="539"/>
      <c r="FTE83" s="539"/>
      <c r="FTF83" s="539"/>
      <c r="FTG83" s="539"/>
      <c r="FTH83" s="539"/>
      <c r="FTI83" s="539"/>
      <c r="FTJ83" s="539"/>
      <c r="FTK83" s="539"/>
      <c r="FTL83" s="539"/>
      <c r="FTM83" s="539"/>
      <c r="FTN83" s="539"/>
      <c r="FTO83" s="539"/>
      <c r="FTP83" s="539"/>
      <c r="FTQ83" s="539"/>
      <c r="FTR83" s="539"/>
      <c r="FTS83" s="539"/>
      <c r="FTT83" s="539"/>
      <c r="FTU83" s="539"/>
      <c r="FTV83" s="539"/>
      <c r="FTW83" s="539"/>
      <c r="FTX83" s="539"/>
      <c r="FTY83" s="539"/>
      <c r="FTZ83" s="539"/>
      <c r="FUA83" s="539"/>
      <c r="FUB83" s="539"/>
      <c r="FUC83" s="539"/>
      <c r="FUD83" s="539"/>
      <c r="FUE83" s="539"/>
      <c r="FUF83" s="539"/>
      <c r="FUG83" s="539"/>
      <c r="FUH83" s="539"/>
      <c r="FUI83" s="539"/>
      <c r="FUJ83" s="539"/>
      <c r="FUK83" s="539"/>
      <c r="FUL83" s="539"/>
      <c r="FUM83" s="539"/>
      <c r="FUN83" s="539"/>
      <c r="FUO83" s="539"/>
      <c r="FUP83" s="539"/>
      <c r="FUQ83" s="539"/>
      <c r="FUR83" s="539"/>
      <c r="FUS83" s="539"/>
      <c r="FUT83" s="539"/>
      <c r="FUU83" s="539"/>
      <c r="FUV83" s="539"/>
      <c r="FUW83" s="539"/>
      <c r="FUX83" s="539"/>
      <c r="FUY83" s="539"/>
      <c r="FUZ83" s="539"/>
      <c r="FVA83" s="539"/>
      <c r="FVB83" s="539"/>
      <c r="FVC83" s="539"/>
      <c r="FVD83" s="539"/>
      <c r="FVE83" s="539"/>
      <c r="FVF83" s="539"/>
      <c r="FVG83" s="539"/>
      <c r="FVH83" s="539"/>
      <c r="FVI83" s="539"/>
      <c r="FVJ83" s="539"/>
      <c r="FVK83" s="539"/>
      <c r="FVL83" s="539"/>
      <c r="FVM83" s="539"/>
      <c r="FVN83" s="539"/>
      <c r="FVO83" s="539"/>
      <c r="FVP83" s="539"/>
      <c r="FVQ83" s="539"/>
      <c r="FVR83" s="539"/>
      <c r="FVS83" s="539"/>
      <c r="FVT83" s="539"/>
      <c r="FVU83" s="539"/>
      <c r="FVV83" s="539"/>
      <c r="FVW83" s="539"/>
      <c r="FVX83" s="539"/>
      <c r="FVY83" s="539"/>
      <c r="FVZ83" s="539"/>
      <c r="FWA83" s="539"/>
      <c r="FWB83" s="539"/>
      <c r="FWC83" s="539"/>
      <c r="FWD83" s="539"/>
      <c r="FWE83" s="539"/>
      <c r="FWF83" s="539"/>
      <c r="FWG83" s="539"/>
      <c r="FWH83" s="539"/>
      <c r="FWI83" s="539"/>
      <c r="FWJ83" s="539"/>
      <c r="FWK83" s="539"/>
      <c r="FWL83" s="539"/>
      <c r="FWM83" s="539"/>
      <c r="FWN83" s="539"/>
      <c r="FWO83" s="539"/>
      <c r="FWP83" s="539"/>
      <c r="FWQ83" s="539"/>
      <c r="FWR83" s="539"/>
      <c r="FWS83" s="539"/>
      <c r="FWT83" s="539"/>
      <c r="FWU83" s="539"/>
      <c r="FWV83" s="539"/>
      <c r="FWW83" s="539"/>
      <c r="FWX83" s="539"/>
      <c r="FWY83" s="539"/>
      <c r="FWZ83" s="539"/>
      <c r="FXA83" s="539"/>
      <c r="FXB83" s="539"/>
      <c r="FXC83" s="539"/>
      <c r="FXD83" s="539"/>
      <c r="FXE83" s="539"/>
      <c r="FXF83" s="539"/>
      <c r="FXG83" s="539"/>
      <c r="FXH83" s="539"/>
      <c r="FXI83" s="539"/>
      <c r="FXJ83" s="539"/>
      <c r="FXK83" s="539"/>
      <c r="FXL83" s="539"/>
      <c r="FXM83" s="539"/>
      <c r="FXN83" s="539"/>
      <c r="FXO83" s="539"/>
      <c r="FXP83" s="539"/>
      <c r="FXQ83" s="539"/>
      <c r="FXR83" s="539"/>
      <c r="FXS83" s="539"/>
      <c r="FXT83" s="539"/>
      <c r="FXU83" s="539"/>
      <c r="FXV83" s="539"/>
      <c r="FXW83" s="539"/>
      <c r="FXX83" s="539"/>
      <c r="FXY83" s="539"/>
      <c r="FXZ83" s="539"/>
      <c r="FYA83" s="539"/>
      <c r="FYB83" s="539"/>
      <c r="FYC83" s="539"/>
      <c r="FYD83" s="539"/>
      <c r="FYE83" s="539"/>
      <c r="FYF83" s="539"/>
      <c r="FYG83" s="539"/>
      <c r="FYH83" s="539"/>
      <c r="FYI83" s="539"/>
      <c r="FYJ83" s="539"/>
      <c r="FYK83" s="539"/>
      <c r="FYL83" s="539"/>
      <c r="FYM83" s="539"/>
      <c r="FYN83" s="539"/>
      <c r="FYO83" s="539"/>
      <c r="FYP83" s="539"/>
      <c r="FYQ83" s="539"/>
      <c r="FYR83" s="539"/>
      <c r="FYS83" s="539"/>
      <c r="FYT83" s="539"/>
      <c r="FYU83" s="539"/>
      <c r="FYV83" s="539"/>
      <c r="FYW83" s="539"/>
      <c r="FYX83" s="539"/>
      <c r="FYY83" s="539"/>
      <c r="FYZ83" s="539"/>
      <c r="FZA83" s="539"/>
      <c r="FZB83" s="539"/>
      <c r="FZC83" s="539"/>
      <c r="FZD83" s="539"/>
      <c r="FZE83" s="539"/>
      <c r="FZF83" s="539"/>
      <c r="FZG83" s="539"/>
      <c r="FZH83" s="539"/>
      <c r="FZI83" s="539"/>
      <c r="FZJ83" s="539"/>
      <c r="FZK83" s="539"/>
      <c r="FZL83" s="539"/>
      <c r="FZM83" s="539"/>
      <c r="FZN83" s="539"/>
      <c r="FZO83" s="539"/>
      <c r="FZP83" s="539"/>
      <c r="FZQ83" s="539"/>
      <c r="FZR83" s="539"/>
      <c r="FZS83" s="539"/>
      <c r="FZT83" s="539"/>
      <c r="FZU83" s="539"/>
      <c r="FZV83" s="539"/>
      <c r="FZW83" s="539"/>
      <c r="FZX83" s="539"/>
      <c r="FZY83" s="539"/>
      <c r="FZZ83" s="539"/>
      <c r="GAA83" s="539"/>
      <c r="GAB83" s="539"/>
      <c r="GAC83" s="539"/>
      <c r="GAD83" s="539"/>
      <c r="GAE83" s="539"/>
      <c r="GAF83" s="539"/>
      <c r="GAG83" s="539"/>
      <c r="GAH83" s="539"/>
      <c r="GAI83" s="539"/>
      <c r="GAJ83" s="539"/>
      <c r="GAK83" s="539"/>
      <c r="GAL83" s="539"/>
      <c r="GAM83" s="539"/>
      <c r="GAN83" s="539"/>
      <c r="GAO83" s="539"/>
      <c r="GAP83" s="539"/>
      <c r="GAQ83" s="539"/>
      <c r="GAR83" s="539"/>
      <c r="GAS83" s="539"/>
      <c r="GAT83" s="539"/>
      <c r="GAU83" s="539"/>
      <c r="GAV83" s="539"/>
      <c r="GAW83" s="539"/>
      <c r="GAX83" s="539"/>
      <c r="GAY83" s="539"/>
      <c r="GAZ83" s="539"/>
      <c r="GBA83" s="539"/>
      <c r="GBB83" s="539"/>
      <c r="GBC83" s="539"/>
      <c r="GBD83" s="539"/>
      <c r="GBE83" s="539"/>
      <c r="GBF83" s="539"/>
      <c r="GBG83" s="539"/>
      <c r="GBH83" s="539"/>
      <c r="GBI83" s="539"/>
      <c r="GBJ83" s="539"/>
      <c r="GBK83" s="539"/>
      <c r="GBL83" s="539"/>
      <c r="GBM83" s="539"/>
      <c r="GBN83" s="539"/>
      <c r="GBO83" s="539"/>
      <c r="GBP83" s="539"/>
      <c r="GBQ83" s="539"/>
      <c r="GBR83" s="539"/>
      <c r="GBS83" s="539"/>
      <c r="GBT83" s="539"/>
      <c r="GBU83" s="539"/>
      <c r="GBV83" s="539"/>
      <c r="GBW83" s="539"/>
      <c r="GBX83" s="539"/>
      <c r="GBY83" s="539"/>
      <c r="GBZ83" s="539"/>
      <c r="GCA83" s="539"/>
      <c r="GCB83" s="539"/>
      <c r="GCC83" s="539"/>
      <c r="GCD83" s="539"/>
      <c r="GCE83" s="539"/>
      <c r="GCF83" s="539"/>
      <c r="GCG83" s="539"/>
      <c r="GCH83" s="539"/>
      <c r="GCI83" s="539"/>
      <c r="GCJ83" s="539"/>
      <c r="GCK83" s="539"/>
      <c r="GCL83" s="539"/>
      <c r="GCM83" s="539"/>
      <c r="GCN83" s="539"/>
      <c r="GCO83" s="539"/>
      <c r="GCP83" s="539"/>
      <c r="GCQ83" s="539"/>
      <c r="GCR83" s="539"/>
      <c r="GCS83" s="539"/>
      <c r="GCT83" s="539"/>
      <c r="GCU83" s="539"/>
      <c r="GCV83" s="539"/>
      <c r="GCW83" s="539"/>
      <c r="GCX83" s="539"/>
      <c r="GCY83" s="539"/>
      <c r="GCZ83" s="539"/>
      <c r="GDA83" s="539"/>
      <c r="GDB83" s="539"/>
      <c r="GDC83" s="539"/>
      <c r="GDD83" s="539"/>
      <c r="GDE83" s="539"/>
      <c r="GDF83" s="539"/>
      <c r="GDG83" s="539"/>
      <c r="GDH83" s="539"/>
      <c r="GDI83" s="539"/>
      <c r="GDJ83" s="539"/>
      <c r="GDK83" s="539"/>
      <c r="GDL83" s="539"/>
      <c r="GDM83" s="539"/>
      <c r="GDN83" s="539"/>
      <c r="GDO83" s="539"/>
      <c r="GDP83" s="539"/>
      <c r="GDQ83" s="539"/>
      <c r="GDR83" s="539"/>
      <c r="GDS83" s="539"/>
      <c r="GDT83" s="539"/>
      <c r="GDU83" s="539"/>
      <c r="GDV83" s="539"/>
      <c r="GDW83" s="539"/>
      <c r="GDX83" s="539"/>
      <c r="GDY83" s="539"/>
      <c r="GDZ83" s="539"/>
      <c r="GEA83" s="539"/>
      <c r="GEB83" s="539"/>
      <c r="GEC83" s="539"/>
      <c r="GED83" s="539"/>
      <c r="GEE83" s="539"/>
      <c r="GEF83" s="539"/>
      <c r="GEG83" s="539"/>
      <c r="GEH83" s="539"/>
      <c r="GEI83" s="539"/>
      <c r="GEJ83" s="539"/>
      <c r="GEK83" s="539"/>
      <c r="GEL83" s="539"/>
      <c r="GEM83" s="539"/>
      <c r="GEN83" s="539"/>
      <c r="GEO83" s="539"/>
      <c r="GEP83" s="539"/>
      <c r="GEQ83" s="539"/>
      <c r="GER83" s="539"/>
      <c r="GES83" s="539"/>
      <c r="GET83" s="539"/>
      <c r="GEU83" s="539"/>
      <c r="GEV83" s="539"/>
      <c r="GEW83" s="539"/>
      <c r="GEX83" s="539"/>
      <c r="GEY83" s="539"/>
      <c r="GEZ83" s="539"/>
      <c r="GFA83" s="539"/>
      <c r="GFB83" s="539"/>
      <c r="GFC83" s="539"/>
      <c r="GFD83" s="539"/>
      <c r="GFE83" s="539"/>
      <c r="GFF83" s="539"/>
      <c r="GFG83" s="539"/>
      <c r="GFH83" s="539"/>
      <c r="GFI83" s="539"/>
      <c r="GFJ83" s="539"/>
      <c r="GFK83" s="539"/>
      <c r="GFL83" s="539"/>
      <c r="GFM83" s="539"/>
      <c r="GFN83" s="539"/>
      <c r="GFO83" s="539"/>
      <c r="GFP83" s="539"/>
      <c r="GFQ83" s="539"/>
      <c r="GFR83" s="539"/>
      <c r="GFS83" s="539"/>
      <c r="GFT83" s="539"/>
      <c r="GFU83" s="539"/>
      <c r="GFV83" s="539"/>
      <c r="GFW83" s="539"/>
      <c r="GFX83" s="539"/>
      <c r="GFY83" s="539"/>
      <c r="GFZ83" s="539"/>
      <c r="GGA83" s="539"/>
      <c r="GGB83" s="539"/>
      <c r="GGC83" s="539"/>
      <c r="GGD83" s="539"/>
      <c r="GGE83" s="539"/>
      <c r="GGF83" s="539"/>
      <c r="GGG83" s="539"/>
      <c r="GGH83" s="539"/>
      <c r="GGI83" s="539"/>
      <c r="GGJ83" s="539"/>
      <c r="GGK83" s="539"/>
      <c r="GGL83" s="539"/>
      <c r="GGM83" s="539"/>
      <c r="GGN83" s="539"/>
      <c r="GGO83" s="539"/>
      <c r="GGP83" s="539"/>
      <c r="GGQ83" s="539"/>
      <c r="GGR83" s="539"/>
      <c r="GGS83" s="539"/>
      <c r="GGT83" s="539"/>
      <c r="GGU83" s="539"/>
      <c r="GGV83" s="539"/>
      <c r="GGW83" s="539"/>
      <c r="GGX83" s="539"/>
      <c r="GGY83" s="539"/>
      <c r="GGZ83" s="539"/>
      <c r="GHA83" s="539"/>
      <c r="GHB83" s="539"/>
      <c r="GHC83" s="539"/>
      <c r="GHD83" s="539"/>
      <c r="GHE83" s="539"/>
      <c r="GHF83" s="539"/>
      <c r="GHG83" s="539"/>
      <c r="GHH83" s="539"/>
      <c r="GHI83" s="539"/>
      <c r="GHJ83" s="539"/>
      <c r="GHK83" s="539"/>
      <c r="GHL83" s="539"/>
      <c r="GHM83" s="539"/>
      <c r="GHN83" s="539"/>
      <c r="GHO83" s="539"/>
      <c r="GHP83" s="539"/>
      <c r="GHQ83" s="539"/>
      <c r="GHR83" s="539"/>
      <c r="GHS83" s="539"/>
      <c r="GHT83" s="539"/>
      <c r="GHU83" s="539"/>
      <c r="GHV83" s="539"/>
      <c r="GHW83" s="539"/>
      <c r="GHX83" s="539"/>
      <c r="GHY83" s="539"/>
      <c r="GHZ83" s="539"/>
      <c r="GIA83" s="539"/>
      <c r="GIB83" s="539"/>
      <c r="GIC83" s="539"/>
      <c r="GID83" s="539"/>
      <c r="GIE83" s="539"/>
      <c r="GIF83" s="539"/>
      <c r="GIG83" s="539"/>
      <c r="GIH83" s="539"/>
      <c r="GII83" s="539"/>
      <c r="GIJ83" s="539"/>
      <c r="GIK83" s="539"/>
      <c r="GIL83" s="539"/>
      <c r="GIM83" s="539"/>
      <c r="GIN83" s="539"/>
      <c r="GIO83" s="539"/>
      <c r="GIP83" s="539"/>
      <c r="GIQ83" s="539"/>
      <c r="GIR83" s="539"/>
      <c r="GIS83" s="539"/>
      <c r="GIT83" s="539"/>
      <c r="GIU83" s="539"/>
      <c r="GIV83" s="539"/>
      <c r="GIW83" s="539"/>
      <c r="GIX83" s="539"/>
      <c r="GIY83" s="539"/>
      <c r="GIZ83" s="539"/>
      <c r="GJA83" s="539"/>
      <c r="GJB83" s="539"/>
      <c r="GJC83" s="539"/>
      <c r="GJD83" s="539"/>
      <c r="GJE83" s="539"/>
      <c r="GJF83" s="539"/>
      <c r="GJG83" s="539"/>
      <c r="GJH83" s="539"/>
      <c r="GJI83" s="539"/>
      <c r="GJJ83" s="539"/>
      <c r="GJK83" s="539"/>
      <c r="GJL83" s="539"/>
      <c r="GJM83" s="539"/>
      <c r="GJN83" s="539"/>
      <c r="GJO83" s="539"/>
      <c r="GJP83" s="539"/>
      <c r="GJQ83" s="539"/>
      <c r="GJR83" s="539"/>
      <c r="GJS83" s="539"/>
      <c r="GJT83" s="539"/>
      <c r="GJU83" s="539"/>
      <c r="GJV83" s="539"/>
      <c r="GJW83" s="539"/>
      <c r="GJX83" s="539"/>
      <c r="GJY83" s="539"/>
      <c r="GJZ83" s="539"/>
      <c r="GKA83" s="539"/>
      <c r="GKB83" s="539"/>
      <c r="GKC83" s="539"/>
      <c r="GKD83" s="539"/>
      <c r="GKE83" s="539"/>
      <c r="GKF83" s="539"/>
      <c r="GKG83" s="539"/>
      <c r="GKH83" s="539"/>
      <c r="GKI83" s="539"/>
      <c r="GKJ83" s="539"/>
      <c r="GKK83" s="539"/>
      <c r="GKL83" s="539"/>
      <c r="GKM83" s="539"/>
      <c r="GKN83" s="539"/>
      <c r="GKO83" s="539"/>
      <c r="GKP83" s="539"/>
      <c r="GKQ83" s="539"/>
      <c r="GKR83" s="539"/>
      <c r="GKS83" s="539"/>
      <c r="GKT83" s="539"/>
      <c r="GKU83" s="539"/>
      <c r="GKV83" s="539"/>
      <c r="GKW83" s="539"/>
      <c r="GKX83" s="539"/>
      <c r="GKY83" s="539"/>
      <c r="GKZ83" s="539"/>
      <c r="GLA83" s="539"/>
      <c r="GLB83" s="539"/>
      <c r="GLC83" s="539"/>
      <c r="GLD83" s="539"/>
      <c r="GLE83" s="539"/>
      <c r="GLF83" s="539"/>
      <c r="GLG83" s="539"/>
      <c r="GLH83" s="539"/>
      <c r="GLI83" s="539"/>
      <c r="GLJ83" s="539"/>
      <c r="GLK83" s="539"/>
      <c r="GLL83" s="539"/>
      <c r="GLM83" s="539"/>
      <c r="GLN83" s="539"/>
      <c r="GLO83" s="539"/>
      <c r="GLP83" s="539"/>
      <c r="GLQ83" s="539"/>
      <c r="GLR83" s="539"/>
      <c r="GLS83" s="539"/>
      <c r="GLT83" s="539"/>
      <c r="GLU83" s="539"/>
      <c r="GLV83" s="539"/>
      <c r="GLW83" s="539"/>
      <c r="GLX83" s="539"/>
      <c r="GLY83" s="539"/>
      <c r="GLZ83" s="539"/>
      <c r="GMA83" s="539"/>
      <c r="GMB83" s="539"/>
      <c r="GMC83" s="539"/>
      <c r="GMD83" s="539"/>
      <c r="GME83" s="539"/>
      <c r="GMF83" s="539"/>
      <c r="GMG83" s="539"/>
      <c r="GMH83" s="539"/>
      <c r="GMI83" s="539"/>
      <c r="GMJ83" s="539"/>
      <c r="GMK83" s="539"/>
      <c r="GML83" s="539"/>
      <c r="GMM83" s="539"/>
      <c r="GMN83" s="539"/>
      <c r="GMO83" s="539"/>
      <c r="GMP83" s="539"/>
      <c r="GMQ83" s="539"/>
      <c r="GMR83" s="539"/>
      <c r="GMS83" s="539"/>
      <c r="GMT83" s="539"/>
      <c r="GMU83" s="539"/>
      <c r="GMV83" s="539"/>
      <c r="GMW83" s="539"/>
      <c r="GMX83" s="539"/>
      <c r="GMY83" s="539"/>
      <c r="GMZ83" s="539"/>
      <c r="GNA83" s="539"/>
      <c r="GNB83" s="539"/>
      <c r="GNC83" s="539"/>
      <c r="GND83" s="539"/>
      <c r="GNE83" s="539"/>
      <c r="GNF83" s="539"/>
      <c r="GNG83" s="539"/>
      <c r="GNH83" s="539"/>
      <c r="GNI83" s="539"/>
      <c r="GNJ83" s="539"/>
      <c r="GNK83" s="539"/>
      <c r="GNL83" s="539"/>
      <c r="GNM83" s="539"/>
      <c r="GNN83" s="539"/>
      <c r="GNO83" s="539"/>
      <c r="GNP83" s="539"/>
      <c r="GNQ83" s="539"/>
      <c r="GNR83" s="539"/>
      <c r="GNS83" s="539"/>
      <c r="GNT83" s="539"/>
      <c r="GNU83" s="539"/>
      <c r="GNV83" s="539"/>
      <c r="GNW83" s="539"/>
      <c r="GNX83" s="539"/>
      <c r="GNY83" s="539"/>
      <c r="GNZ83" s="539"/>
      <c r="GOA83" s="539"/>
      <c r="GOB83" s="539"/>
      <c r="GOC83" s="539"/>
      <c r="GOD83" s="539"/>
      <c r="GOE83" s="539"/>
      <c r="GOF83" s="539"/>
      <c r="GOG83" s="539"/>
      <c r="GOH83" s="539"/>
      <c r="GOI83" s="539"/>
      <c r="GOJ83" s="539"/>
      <c r="GOK83" s="539"/>
      <c r="GOL83" s="539"/>
      <c r="GOM83" s="539"/>
      <c r="GON83" s="539"/>
      <c r="GOO83" s="539"/>
      <c r="GOP83" s="539"/>
      <c r="GOQ83" s="539"/>
      <c r="GOR83" s="539"/>
      <c r="GOS83" s="539"/>
      <c r="GOT83" s="539"/>
      <c r="GOU83" s="539"/>
      <c r="GOV83" s="539"/>
      <c r="GOW83" s="539"/>
      <c r="GOX83" s="539"/>
      <c r="GOY83" s="539"/>
      <c r="GOZ83" s="539"/>
      <c r="GPA83" s="539"/>
      <c r="GPB83" s="539"/>
      <c r="GPC83" s="539"/>
      <c r="GPD83" s="539"/>
      <c r="GPE83" s="539"/>
      <c r="GPF83" s="539"/>
      <c r="GPG83" s="539"/>
      <c r="GPH83" s="539"/>
      <c r="GPI83" s="539"/>
      <c r="GPJ83" s="539"/>
      <c r="GPK83" s="539"/>
      <c r="GPL83" s="539"/>
      <c r="GPM83" s="539"/>
      <c r="GPN83" s="539"/>
      <c r="GPO83" s="539"/>
      <c r="GPP83" s="539"/>
      <c r="GPQ83" s="539"/>
      <c r="GPR83" s="539"/>
      <c r="GPS83" s="539"/>
      <c r="GPT83" s="539"/>
      <c r="GPU83" s="539"/>
      <c r="GPV83" s="539"/>
      <c r="GPW83" s="539"/>
      <c r="GPX83" s="539"/>
      <c r="GPY83" s="539"/>
      <c r="GPZ83" s="539"/>
      <c r="GQA83" s="539"/>
      <c r="GQB83" s="539"/>
      <c r="GQC83" s="539"/>
      <c r="GQD83" s="539"/>
      <c r="GQE83" s="539"/>
      <c r="GQF83" s="539"/>
      <c r="GQG83" s="539"/>
      <c r="GQH83" s="539"/>
      <c r="GQI83" s="539"/>
      <c r="GQJ83" s="539"/>
      <c r="GQK83" s="539"/>
      <c r="GQL83" s="539"/>
      <c r="GQM83" s="539"/>
      <c r="GQN83" s="539"/>
      <c r="GQO83" s="539"/>
      <c r="GQP83" s="539"/>
      <c r="GQQ83" s="539"/>
      <c r="GQR83" s="539"/>
      <c r="GQS83" s="539"/>
      <c r="GQT83" s="539"/>
      <c r="GQU83" s="539"/>
      <c r="GQV83" s="539"/>
      <c r="GQW83" s="539"/>
      <c r="GQX83" s="539"/>
      <c r="GQY83" s="539"/>
      <c r="GQZ83" s="539"/>
      <c r="GRA83" s="539"/>
      <c r="GRB83" s="539"/>
      <c r="GRC83" s="539"/>
      <c r="GRD83" s="539"/>
      <c r="GRE83" s="539"/>
      <c r="GRF83" s="539"/>
      <c r="GRG83" s="539"/>
      <c r="GRH83" s="539"/>
      <c r="GRI83" s="539"/>
      <c r="GRJ83" s="539"/>
      <c r="GRK83" s="539"/>
      <c r="GRL83" s="539"/>
      <c r="GRM83" s="539"/>
      <c r="GRN83" s="539"/>
      <c r="GRO83" s="539"/>
      <c r="GRP83" s="539"/>
      <c r="GRQ83" s="539"/>
      <c r="GRR83" s="539"/>
      <c r="GRS83" s="539"/>
      <c r="GRT83" s="539"/>
      <c r="GRU83" s="539"/>
      <c r="GRV83" s="539"/>
      <c r="GRW83" s="539"/>
      <c r="GRX83" s="539"/>
      <c r="GRY83" s="539"/>
      <c r="GRZ83" s="539"/>
      <c r="GSA83" s="539"/>
      <c r="GSB83" s="539"/>
      <c r="GSC83" s="539"/>
      <c r="GSD83" s="539"/>
      <c r="GSE83" s="539"/>
      <c r="GSF83" s="539"/>
      <c r="GSG83" s="539"/>
      <c r="GSH83" s="539"/>
      <c r="GSI83" s="539"/>
      <c r="GSJ83" s="539"/>
      <c r="GSK83" s="539"/>
      <c r="GSL83" s="539"/>
      <c r="GSM83" s="539"/>
      <c r="GSN83" s="539"/>
      <c r="GSO83" s="539"/>
      <c r="GSP83" s="539"/>
      <c r="GSQ83" s="539"/>
      <c r="GSR83" s="539"/>
      <c r="GSS83" s="539"/>
      <c r="GST83" s="539"/>
      <c r="GSU83" s="539"/>
      <c r="GSV83" s="539"/>
      <c r="GSW83" s="539"/>
      <c r="GSX83" s="539"/>
      <c r="GSY83" s="539"/>
      <c r="GSZ83" s="539"/>
      <c r="GTA83" s="539"/>
      <c r="GTB83" s="539"/>
      <c r="GTC83" s="539"/>
      <c r="GTD83" s="539"/>
      <c r="GTE83" s="539"/>
      <c r="GTF83" s="539"/>
      <c r="GTG83" s="539"/>
      <c r="GTH83" s="539"/>
      <c r="GTI83" s="539"/>
      <c r="GTJ83" s="539"/>
      <c r="GTK83" s="539"/>
      <c r="GTL83" s="539"/>
      <c r="GTM83" s="539"/>
      <c r="GTN83" s="539"/>
      <c r="GTO83" s="539"/>
      <c r="GTP83" s="539"/>
      <c r="GTQ83" s="539"/>
      <c r="GTR83" s="539"/>
      <c r="GTS83" s="539"/>
      <c r="GTT83" s="539"/>
      <c r="GTU83" s="539"/>
      <c r="GTV83" s="539"/>
      <c r="GTW83" s="539"/>
      <c r="GTX83" s="539"/>
      <c r="GTY83" s="539"/>
      <c r="GTZ83" s="539"/>
      <c r="GUA83" s="539"/>
      <c r="GUB83" s="539"/>
      <c r="GUC83" s="539"/>
      <c r="GUD83" s="539"/>
      <c r="GUE83" s="539"/>
      <c r="GUF83" s="539"/>
      <c r="GUG83" s="539"/>
      <c r="GUH83" s="539"/>
      <c r="GUI83" s="539"/>
      <c r="GUJ83" s="539"/>
      <c r="GUK83" s="539"/>
      <c r="GUL83" s="539"/>
      <c r="GUM83" s="539"/>
      <c r="GUN83" s="539"/>
      <c r="GUO83" s="539"/>
      <c r="GUP83" s="539"/>
      <c r="GUQ83" s="539"/>
      <c r="GUR83" s="539"/>
      <c r="GUS83" s="539"/>
      <c r="GUT83" s="539"/>
      <c r="GUU83" s="539"/>
      <c r="GUV83" s="539"/>
      <c r="GUW83" s="539"/>
      <c r="GUX83" s="539"/>
      <c r="GUY83" s="539"/>
      <c r="GUZ83" s="539"/>
      <c r="GVA83" s="539"/>
      <c r="GVB83" s="539"/>
      <c r="GVC83" s="539"/>
      <c r="GVD83" s="539"/>
      <c r="GVE83" s="539"/>
      <c r="GVF83" s="539"/>
      <c r="GVG83" s="539"/>
      <c r="GVH83" s="539"/>
      <c r="GVI83" s="539"/>
      <c r="GVJ83" s="539"/>
      <c r="GVK83" s="539"/>
      <c r="GVL83" s="539"/>
      <c r="GVM83" s="539"/>
      <c r="GVN83" s="539"/>
      <c r="GVO83" s="539"/>
      <c r="GVP83" s="539"/>
      <c r="GVQ83" s="539"/>
      <c r="GVR83" s="539"/>
      <c r="GVS83" s="539"/>
      <c r="GVT83" s="539"/>
      <c r="GVU83" s="539"/>
      <c r="GVV83" s="539"/>
      <c r="GVW83" s="539"/>
      <c r="GVX83" s="539"/>
      <c r="GVY83" s="539"/>
      <c r="GVZ83" s="539"/>
      <c r="GWA83" s="539"/>
      <c r="GWB83" s="539"/>
      <c r="GWC83" s="539"/>
      <c r="GWD83" s="539"/>
      <c r="GWE83" s="539"/>
      <c r="GWF83" s="539"/>
      <c r="GWG83" s="539"/>
      <c r="GWH83" s="539"/>
      <c r="GWI83" s="539"/>
      <c r="GWJ83" s="539"/>
      <c r="GWK83" s="539"/>
      <c r="GWL83" s="539"/>
      <c r="GWM83" s="539"/>
      <c r="GWN83" s="539"/>
      <c r="GWO83" s="539"/>
      <c r="GWP83" s="539"/>
      <c r="GWQ83" s="539"/>
      <c r="GWR83" s="539"/>
      <c r="GWS83" s="539"/>
      <c r="GWT83" s="539"/>
      <c r="GWU83" s="539"/>
      <c r="GWV83" s="539"/>
      <c r="GWW83" s="539"/>
      <c r="GWX83" s="539"/>
      <c r="GWY83" s="539"/>
      <c r="GWZ83" s="539"/>
      <c r="GXA83" s="539"/>
      <c r="GXB83" s="539"/>
      <c r="GXC83" s="539"/>
      <c r="GXD83" s="539"/>
      <c r="GXE83" s="539"/>
      <c r="GXF83" s="539"/>
      <c r="GXG83" s="539"/>
      <c r="GXH83" s="539"/>
      <c r="GXI83" s="539"/>
      <c r="GXJ83" s="539"/>
      <c r="GXK83" s="539"/>
      <c r="GXL83" s="539"/>
      <c r="GXM83" s="539"/>
      <c r="GXN83" s="539"/>
      <c r="GXO83" s="539"/>
      <c r="GXP83" s="539"/>
      <c r="GXQ83" s="539"/>
      <c r="GXR83" s="539"/>
      <c r="GXS83" s="539"/>
      <c r="GXT83" s="539"/>
      <c r="GXU83" s="539"/>
      <c r="GXV83" s="539"/>
      <c r="GXW83" s="539"/>
      <c r="GXX83" s="539"/>
      <c r="GXY83" s="539"/>
      <c r="GXZ83" s="539"/>
      <c r="GYA83" s="539"/>
      <c r="GYB83" s="539"/>
      <c r="GYC83" s="539"/>
      <c r="GYD83" s="539"/>
      <c r="GYE83" s="539"/>
      <c r="GYF83" s="539"/>
      <c r="GYG83" s="539"/>
      <c r="GYH83" s="539"/>
      <c r="GYI83" s="539"/>
      <c r="GYJ83" s="539"/>
      <c r="GYK83" s="539"/>
      <c r="GYL83" s="539"/>
      <c r="GYM83" s="539"/>
      <c r="GYN83" s="539"/>
      <c r="GYO83" s="539"/>
      <c r="GYP83" s="539"/>
      <c r="GYQ83" s="539"/>
      <c r="GYR83" s="539"/>
      <c r="GYS83" s="539"/>
      <c r="GYT83" s="539"/>
      <c r="GYU83" s="539"/>
      <c r="GYV83" s="539"/>
      <c r="GYW83" s="539"/>
      <c r="GYX83" s="539"/>
      <c r="GYY83" s="539"/>
      <c r="GYZ83" s="539"/>
      <c r="GZA83" s="539"/>
      <c r="GZB83" s="539"/>
      <c r="GZC83" s="539"/>
      <c r="GZD83" s="539"/>
      <c r="GZE83" s="539"/>
      <c r="GZF83" s="539"/>
      <c r="GZG83" s="539"/>
      <c r="GZH83" s="539"/>
      <c r="GZI83" s="539"/>
      <c r="GZJ83" s="539"/>
      <c r="GZK83" s="539"/>
      <c r="GZL83" s="539"/>
      <c r="GZM83" s="539"/>
      <c r="GZN83" s="539"/>
      <c r="GZO83" s="539"/>
      <c r="GZP83" s="539"/>
      <c r="GZQ83" s="539"/>
      <c r="GZR83" s="539"/>
      <c r="GZS83" s="539"/>
      <c r="GZT83" s="539"/>
      <c r="GZU83" s="539"/>
      <c r="GZV83" s="539"/>
      <c r="GZW83" s="539"/>
      <c r="GZX83" s="539"/>
      <c r="GZY83" s="539"/>
      <c r="GZZ83" s="539"/>
      <c r="HAA83" s="539"/>
      <c r="HAB83" s="539"/>
      <c r="HAC83" s="539"/>
      <c r="HAD83" s="539"/>
      <c r="HAE83" s="539"/>
      <c r="HAF83" s="539"/>
      <c r="HAG83" s="539"/>
      <c r="HAH83" s="539"/>
      <c r="HAI83" s="539"/>
      <c r="HAJ83" s="539"/>
      <c r="HAK83" s="539"/>
      <c r="HAL83" s="539"/>
      <c r="HAM83" s="539"/>
      <c r="HAN83" s="539"/>
      <c r="HAO83" s="539"/>
      <c r="HAP83" s="539"/>
      <c r="HAQ83" s="539"/>
      <c r="HAR83" s="539"/>
      <c r="HAS83" s="539"/>
      <c r="HAT83" s="539"/>
      <c r="HAU83" s="539"/>
      <c r="HAV83" s="539"/>
      <c r="HAW83" s="539"/>
      <c r="HAX83" s="539"/>
      <c r="HAY83" s="539"/>
      <c r="HAZ83" s="539"/>
      <c r="HBA83" s="539"/>
      <c r="HBB83" s="539"/>
      <c r="HBC83" s="539"/>
      <c r="HBD83" s="539"/>
      <c r="HBE83" s="539"/>
      <c r="HBF83" s="539"/>
      <c r="HBG83" s="539"/>
      <c r="HBH83" s="539"/>
      <c r="HBI83" s="539"/>
      <c r="HBJ83" s="539"/>
      <c r="HBK83" s="539"/>
      <c r="HBL83" s="539"/>
      <c r="HBM83" s="539"/>
      <c r="HBN83" s="539"/>
      <c r="HBO83" s="539"/>
      <c r="HBP83" s="539"/>
      <c r="HBQ83" s="539"/>
      <c r="HBR83" s="539"/>
      <c r="HBS83" s="539"/>
      <c r="HBT83" s="539"/>
      <c r="HBU83" s="539"/>
      <c r="HBV83" s="539"/>
      <c r="HBW83" s="539"/>
      <c r="HBX83" s="539"/>
      <c r="HBY83" s="539"/>
      <c r="HBZ83" s="539"/>
      <c r="HCA83" s="539"/>
      <c r="HCB83" s="539"/>
      <c r="HCC83" s="539"/>
      <c r="HCD83" s="539"/>
      <c r="HCE83" s="539"/>
      <c r="HCF83" s="539"/>
      <c r="HCG83" s="539"/>
      <c r="HCH83" s="539"/>
      <c r="HCI83" s="539"/>
      <c r="HCJ83" s="539"/>
      <c r="HCK83" s="539"/>
      <c r="HCL83" s="539"/>
      <c r="HCM83" s="539"/>
      <c r="HCN83" s="539"/>
      <c r="HCO83" s="539"/>
      <c r="HCP83" s="539"/>
      <c r="HCQ83" s="539"/>
      <c r="HCR83" s="539"/>
      <c r="HCS83" s="539"/>
      <c r="HCT83" s="539"/>
      <c r="HCU83" s="539"/>
      <c r="HCV83" s="539"/>
      <c r="HCW83" s="539"/>
      <c r="HCX83" s="539"/>
      <c r="HCY83" s="539"/>
      <c r="HCZ83" s="539"/>
      <c r="HDA83" s="539"/>
      <c r="HDB83" s="539"/>
      <c r="HDC83" s="539"/>
      <c r="HDD83" s="539"/>
      <c r="HDE83" s="539"/>
      <c r="HDF83" s="539"/>
      <c r="HDG83" s="539"/>
      <c r="HDH83" s="539"/>
      <c r="HDI83" s="539"/>
      <c r="HDJ83" s="539"/>
      <c r="HDK83" s="539"/>
      <c r="HDL83" s="539"/>
      <c r="HDM83" s="539"/>
      <c r="HDN83" s="539"/>
      <c r="HDO83" s="539"/>
      <c r="HDP83" s="539"/>
      <c r="HDQ83" s="539"/>
      <c r="HDR83" s="539"/>
      <c r="HDS83" s="539"/>
      <c r="HDT83" s="539"/>
      <c r="HDU83" s="539"/>
      <c r="HDV83" s="539"/>
      <c r="HDW83" s="539"/>
      <c r="HDX83" s="539"/>
      <c r="HDY83" s="539"/>
      <c r="HDZ83" s="539"/>
      <c r="HEA83" s="539"/>
      <c r="HEB83" s="539"/>
      <c r="HEC83" s="539"/>
      <c r="HED83" s="539"/>
      <c r="HEE83" s="539"/>
      <c r="HEF83" s="539"/>
      <c r="HEG83" s="539"/>
      <c r="HEH83" s="539"/>
      <c r="HEI83" s="539"/>
      <c r="HEJ83" s="539"/>
      <c r="HEK83" s="539"/>
      <c r="HEL83" s="539"/>
      <c r="HEM83" s="539"/>
      <c r="HEN83" s="539"/>
      <c r="HEO83" s="539"/>
      <c r="HEP83" s="539"/>
      <c r="HEQ83" s="539"/>
      <c r="HER83" s="539"/>
      <c r="HES83" s="539"/>
      <c r="HET83" s="539"/>
      <c r="HEU83" s="539"/>
      <c r="HEV83" s="539"/>
      <c r="HEW83" s="539"/>
      <c r="HEX83" s="539"/>
      <c r="HEY83" s="539"/>
      <c r="HEZ83" s="539"/>
      <c r="HFA83" s="539"/>
      <c r="HFB83" s="539"/>
      <c r="HFC83" s="539"/>
      <c r="HFD83" s="539"/>
      <c r="HFE83" s="539"/>
      <c r="HFF83" s="539"/>
      <c r="HFG83" s="539"/>
      <c r="HFH83" s="539"/>
      <c r="HFI83" s="539"/>
      <c r="HFJ83" s="539"/>
      <c r="HFK83" s="539"/>
      <c r="HFL83" s="539"/>
      <c r="HFM83" s="539"/>
      <c r="HFN83" s="539"/>
      <c r="HFO83" s="539"/>
      <c r="HFP83" s="539"/>
      <c r="HFQ83" s="539"/>
      <c r="HFR83" s="539"/>
      <c r="HFS83" s="539"/>
      <c r="HFT83" s="539"/>
      <c r="HFU83" s="539"/>
      <c r="HFV83" s="539"/>
      <c r="HFW83" s="539"/>
      <c r="HFX83" s="539"/>
      <c r="HFY83" s="539"/>
      <c r="HFZ83" s="539"/>
      <c r="HGA83" s="539"/>
      <c r="HGB83" s="539"/>
      <c r="HGC83" s="539"/>
      <c r="HGD83" s="539"/>
      <c r="HGE83" s="539"/>
      <c r="HGF83" s="539"/>
      <c r="HGG83" s="539"/>
      <c r="HGH83" s="539"/>
      <c r="HGI83" s="539"/>
      <c r="HGJ83" s="539"/>
      <c r="HGK83" s="539"/>
      <c r="HGL83" s="539"/>
      <c r="HGM83" s="539"/>
      <c r="HGN83" s="539"/>
      <c r="HGO83" s="539"/>
      <c r="HGP83" s="539"/>
      <c r="HGQ83" s="539"/>
      <c r="HGR83" s="539"/>
      <c r="HGS83" s="539"/>
      <c r="HGT83" s="539"/>
      <c r="HGU83" s="539"/>
      <c r="HGV83" s="539"/>
      <c r="HGW83" s="539"/>
      <c r="HGX83" s="539"/>
      <c r="HGY83" s="539"/>
      <c r="HGZ83" s="539"/>
      <c r="HHA83" s="539"/>
      <c r="HHB83" s="539"/>
      <c r="HHC83" s="539"/>
      <c r="HHD83" s="539"/>
      <c r="HHE83" s="539"/>
      <c r="HHF83" s="539"/>
      <c r="HHG83" s="539"/>
      <c r="HHH83" s="539"/>
      <c r="HHI83" s="539"/>
      <c r="HHJ83" s="539"/>
      <c r="HHK83" s="539"/>
      <c r="HHL83" s="539"/>
      <c r="HHM83" s="539"/>
      <c r="HHN83" s="539"/>
      <c r="HHO83" s="539"/>
      <c r="HHP83" s="539"/>
      <c r="HHQ83" s="539"/>
      <c r="HHR83" s="539"/>
      <c r="HHS83" s="539"/>
      <c r="HHT83" s="539"/>
      <c r="HHU83" s="539"/>
      <c r="HHV83" s="539"/>
      <c r="HHW83" s="539"/>
      <c r="HHX83" s="539"/>
      <c r="HHY83" s="539"/>
      <c r="HHZ83" s="539"/>
      <c r="HIA83" s="539"/>
      <c r="HIB83" s="539"/>
      <c r="HIC83" s="539"/>
      <c r="HID83" s="539"/>
      <c r="HIE83" s="539"/>
      <c r="HIF83" s="539"/>
      <c r="HIG83" s="539"/>
      <c r="HIH83" s="539"/>
      <c r="HII83" s="539"/>
      <c r="HIJ83" s="539"/>
      <c r="HIK83" s="539"/>
      <c r="HIL83" s="539"/>
      <c r="HIM83" s="539"/>
      <c r="HIN83" s="539"/>
      <c r="HIO83" s="539"/>
      <c r="HIP83" s="539"/>
      <c r="HIQ83" s="539"/>
      <c r="HIR83" s="539"/>
      <c r="HIS83" s="539"/>
      <c r="HIT83" s="539"/>
      <c r="HIU83" s="539"/>
      <c r="HIV83" s="539"/>
      <c r="HIW83" s="539"/>
      <c r="HIX83" s="539"/>
      <c r="HIY83" s="539"/>
      <c r="HIZ83" s="539"/>
      <c r="HJA83" s="539"/>
      <c r="HJB83" s="539"/>
      <c r="HJC83" s="539"/>
      <c r="HJD83" s="539"/>
      <c r="HJE83" s="539"/>
      <c r="HJF83" s="539"/>
      <c r="HJG83" s="539"/>
      <c r="HJH83" s="539"/>
      <c r="HJI83" s="539"/>
      <c r="HJJ83" s="539"/>
      <c r="HJK83" s="539"/>
      <c r="HJL83" s="539"/>
      <c r="HJM83" s="539"/>
      <c r="HJN83" s="539"/>
      <c r="HJO83" s="539"/>
      <c r="HJP83" s="539"/>
      <c r="HJQ83" s="539"/>
      <c r="HJR83" s="539"/>
      <c r="HJS83" s="539"/>
      <c r="HJT83" s="539"/>
      <c r="HJU83" s="539"/>
      <c r="HJV83" s="539"/>
      <c r="HJW83" s="539"/>
      <c r="HJX83" s="539"/>
      <c r="HJY83" s="539"/>
      <c r="HJZ83" s="539"/>
      <c r="HKA83" s="539"/>
      <c r="HKB83" s="539"/>
      <c r="HKC83" s="539"/>
      <c r="HKD83" s="539"/>
      <c r="HKE83" s="539"/>
      <c r="HKF83" s="539"/>
      <c r="HKG83" s="539"/>
      <c r="HKH83" s="539"/>
      <c r="HKI83" s="539"/>
      <c r="HKJ83" s="539"/>
      <c r="HKK83" s="539"/>
      <c r="HKL83" s="539"/>
      <c r="HKM83" s="539"/>
      <c r="HKN83" s="539"/>
      <c r="HKO83" s="539"/>
      <c r="HKP83" s="539"/>
      <c r="HKQ83" s="539"/>
      <c r="HKR83" s="539"/>
      <c r="HKS83" s="539"/>
      <c r="HKT83" s="539"/>
      <c r="HKU83" s="539"/>
      <c r="HKV83" s="539"/>
      <c r="HKW83" s="539"/>
      <c r="HKX83" s="539"/>
      <c r="HKY83" s="539"/>
      <c r="HKZ83" s="539"/>
      <c r="HLA83" s="539"/>
      <c r="HLB83" s="539"/>
      <c r="HLC83" s="539"/>
      <c r="HLD83" s="539"/>
      <c r="HLE83" s="539"/>
      <c r="HLF83" s="539"/>
      <c r="HLG83" s="539"/>
      <c r="HLH83" s="539"/>
      <c r="HLI83" s="539"/>
      <c r="HLJ83" s="539"/>
      <c r="HLK83" s="539"/>
      <c r="HLL83" s="539"/>
      <c r="HLM83" s="539"/>
      <c r="HLN83" s="539"/>
      <c r="HLO83" s="539"/>
      <c r="HLP83" s="539"/>
      <c r="HLQ83" s="539"/>
      <c r="HLR83" s="539"/>
      <c r="HLS83" s="539"/>
      <c r="HLT83" s="539"/>
      <c r="HLU83" s="539"/>
      <c r="HLV83" s="539"/>
      <c r="HLW83" s="539"/>
      <c r="HLX83" s="539"/>
      <c r="HLY83" s="539"/>
      <c r="HLZ83" s="539"/>
      <c r="HMA83" s="539"/>
      <c r="HMB83" s="539"/>
      <c r="HMC83" s="539"/>
      <c r="HMD83" s="539"/>
      <c r="HME83" s="539"/>
      <c r="HMF83" s="539"/>
      <c r="HMG83" s="539"/>
      <c r="HMH83" s="539"/>
      <c r="HMI83" s="539"/>
      <c r="HMJ83" s="539"/>
      <c r="HMK83" s="539"/>
      <c r="HML83" s="539"/>
      <c r="HMM83" s="539"/>
      <c r="HMN83" s="539"/>
      <c r="HMO83" s="539"/>
      <c r="HMP83" s="539"/>
      <c r="HMQ83" s="539"/>
      <c r="HMR83" s="539"/>
      <c r="HMS83" s="539"/>
      <c r="HMT83" s="539"/>
      <c r="HMU83" s="539"/>
      <c r="HMV83" s="539"/>
      <c r="HMW83" s="539"/>
      <c r="HMX83" s="539"/>
      <c r="HMY83" s="539"/>
      <c r="HMZ83" s="539"/>
      <c r="HNA83" s="539"/>
      <c r="HNB83" s="539"/>
      <c r="HNC83" s="539"/>
      <c r="HND83" s="539"/>
      <c r="HNE83" s="539"/>
      <c r="HNF83" s="539"/>
      <c r="HNG83" s="539"/>
      <c r="HNH83" s="539"/>
      <c r="HNI83" s="539"/>
      <c r="HNJ83" s="539"/>
      <c r="HNK83" s="539"/>
      <c r="HNL83" s="539"/>
      <c r="HNM83" s="539"/>
      <c r="HNN83" s="539"/>
      <c r="HNO83" s="539"/>
      <c r="HNP83" s="539"/>
      <c r="HNQ83" s="539"/>
      <c r="HNR83" s="539"/>
      <c r="HNS83" s="539"/>
      <c r="HNT83" s="539"/>
      <c r="HNU83" s="539"/>
      <c r="HNV83" s="539"/>
      <c r="HNW83" s="539"/>
      <c r="HNX83" s="539"/>
      <c r="HNY83" s="539"/>
      <c r="HNZ83" s="539"/>
      <c r="HOA83" s="539"/>
      <c r="HOB83" s="539"/>
      <c r="HOC83" s="539"/>
      <c r="HOD83" s="539"/>
      <c r="HOE83" s="539"/>
      <c r="HOF83" s="539"/>
      <c r="HOG83" s="539"/>
      <c r="HOH83" s="539"/>
      <c r="HOI83" s="539"/>
      <c r="HOJ83" s="539"/>
      <c r="HOK83" s="539"/>
      <c r="HOL83" s="539"/>
      <c r="HOM83" s="539"/>
      <c r="HON83" s="539"/>
      <c r="HOO83" s="539"/>
      <c r="HOP83" s="539"/>
      <c r="HOQ83" s="539"/>
      <c r="HOR83" s="539"/>
      <c r="HOS83" s="539"/>
      <c r="HOT83" s="539"/>
      <c r="HOU83" s="539"/>
      <c r="HOV83" s="539"/>
      <c r="HOW83" s="539"/>
      <c r="HOX83" s="539"/>
      <c r="HOY83" s="539"/>
      <c r="HOZ83" s="539"/>
      <c r="HPA83" s="539"/>
      <c r="HPB83" s="539"/>
      <c r="HPC83" s="539"/>
      <c r="HPD83" s="539"/>
      <c r="HPE83" s="539"/>
      <c r="HPF83" s="539"/>
      <c r="HPG83" s="539"/>
      <c r="HPH83" s="539"/>
      <c r="HPI83" s="539"/>
      <c r="HPJ83" s="539"/>
      <c r="HPK83" s="539"/>
      <c r="HPL83" s="539"/>
      <c r="HPM83" s="539"/>
      <c r="HPN83" s="539"/>
      <c r="HPO83" s="539"/>
      <c r="HPP83" s="539"/>
      <c r="HPQ83" s="539"/>
      <c r="HPR83" s="539"/>
      <c r="HPS83" s="539"/>
      <c r="HPT83" s="539"/>
      <c r="HPU83" s="539"/>
      <c r="HPV83" s="539"/>
      <c r="HPW83" s="539"/>
      <c r="HPX83" s="539"/>
      <c r="HPY83" s="539"/>
      <c r="HPZ83" s="539"/>
      <c r="HQA83" s="539"/>
      <c r="HQB83" s="539"/>
      <c r="HQC83" s="539"/>
      <c r="HQD83" s="539"/>
      <c r="HQE83" s="539"/>
      <c r="HQF83" s="539"/>
      <c r="HQG83" s="539"/>
      <c r="HQH83" s="539"/>
      <c r="HQI83" s="539"/>
      <c r="HQJ83" s="539"/>
      <c r="HQK83" s="539"/>
      <c r="HQL83" s="539"/>
      <c r="HQM83" s="539"/>
      <c r="HQN83" s="539"/>
      <c r="HQO83" s="539"/>
      <c r="HQP83" s="539"/>
      <c r="HQQ83" s="539"/>
      <c r="HQR83" s="539"/>
      <c r="HQS83" s="539"/>
      <c r="HQT83" s="539"/>
      <c r="HQU83" s="539"/>
      <c r="HQV83" s="539"/>
      <c r="HQW83" s="539"/>
      <c r="HQX83" s="539"/>
      <c r="HQY83" s="539"/>
      <c r="HQZ83" s="539"/>
      <c r="HRA83" s="539"/>
      <c r="HRB83" s="539"/>
      <c r="HRC83" s="539"/>
      <c r="HRD83" s="539"/>
      <c r="HRE83" s="539"/>
      <c r="HRF83" s="539"/>
      <c r="HRG83" s="539"/>
      <c r="HRH83" s="539"/>
      <c r="HRI83" s="539"/>
      <c r="HRJ83" s="539"/>
      <c r="HRK83" s="539"/>
      <c r="HRL83" s="539"/>
      <c r="HRM83" s="539"/>
      <c r="HRN83" s="539"/>
      <c r="HRO83" s="539"/>
      <c r="HRP83" s="539"/>
      <c r="HRQ83" s="539"/>
      <c r="HRR83" s="539"/>
      <c r="HRS83" s="539"/>
      <c r="HRT83" s="539"/>
      <c r="HRU83" s="539"/>
      <c r="HRV83" s="539"/>
      <c r="HRW83" s="539"/>
      <c r="HRX83" s="539"/>
      <c r="HRY83" s="539"/>
      <c r="HRZ83" s="539"/>
      <c r="HSA83" s="539"/>
      <c r="HSB83" s="539"/>
      <c r="HSC83" s="539"/>
      <c r="HSD83" s="539"/>
      <c r="HSE83" s="539"/>
      <c r="HSF83" s="539"/>
      <c r="HSG83" s="539"/>
      <c r="HSH83" s="539"/>
      <c r="HSI83" s="539"/>
      <c r="HSJ83" s="539"/>
      <c r="HSK83" s="539"/>
      <c r="HSL83" s="539"/>
      <c r="HSM83" s="539"/>
      <c r="HSN83" s="539"/>
      <c r="HSO83" s="539"/>
      <c r="HSP83" s="539"/>
      <c r="HSQ83" s="539"/>
      <c r="HSR83" s="539"/>
      <c r="HSS83" s="539"/>
      <c r="HST83" s="539"/>
      <c r="HSU83" s="539"/>
      <c r="HSV83" s="539"/>
      <c r="HSW83" s="539"/>
      <c r="HSX83" s="539"/>
      <c r="HSY83" s="539"/>
      <c r="HSZ83" s="539"/>
      <c r="HTA83" s="539"/>
      <c r="HTB83" s="539"/>
      <c r="HTC83" s="539"/>
      <c r="HTD83" s="539"/>
      <c r="HTE83" s="539"/>
      <c r="HTF83" s="539"/>
      <c r="HTG83" s="539"/>
      <c r="HTH83" s="539"/>
      <c r="HTI83" s="539"/>
      <c r="HTJ83" s="539"/>
      <c r="HTK83" s="539"/>
      <c r="HTL83" s="539"/>
      <c r="HTM83" s="539"/>
      <c r="HTN83" s="539"/>
      <c r="HTO83" s="539"/>
      <c r="HTP83" s="539"/>
      <c r="HTQ83" s="539"/>
      <c r="HTR83" s="539"/>
      <c r="HTS83" s="539"/>
      <c r="HTT83" s="539"/>
      <c r="HTU83" s="539"/>
      <c r="HTV83" s="539"/>
      <c r="HTW83" s="539"/>
      <c r="HTX83" s="539"/>
      <c r="HTY83" s="539"/>
      <c r="HTZ83" s="539"/>
      <c r="HUA83" s="539"/>
      <c r="HUB83" s="539"/>
      <c r="HUC83" s="539"/>
      <c r="HUD83" s="539"/>
      <c r="HUE83" s="539"/>
      <c r="HUF83" s="539"/>
      <c r="HUG83" s="539"/>
      <c r="HUH83" s="539"/>
      <c r="HUI83" s="539"/>
      <c r="HUJ83" s="539"/>
      <c r="HUK83" s="539"/>
      <c r="HUL83" s="539"/>
      <c r="HUM83" s="539"/>
      <c r="HUN83" s="539"/>
      <c r="HUO83" s="539"/>
      <c r="HUP83" s="539"/>
      <c r="HUQ83" s="539"/>
      <c r="HUR83" s="539"/>
      <c r="HUS83" s="539"/>
      <c r="HUT83" s="539"/>
      <c r="HUU83" s="539"/>
      <c r="HUV83" s="539"/>
      <c r="HUW83" s="539"/>
      <c r="HUX83" s="539"/>
      <c r="HUY83" s="539"/>
      <c r="HUZ83" s="539"/>
      <c r="HVA83" s="539"/>
      <c r="HVB83" s="539"/>
      <c r="HVC83" s="539"/>
      <c r="HVD83" s="539"/>
      <c r="HVE83" s="539"/>
      <c r="HVF83" s="539"/>
      <c r="HVG83" s="539"/>
      <c r="HVH83" s="539"/>
      <c r="HVI83" s="539"/>
      <c r="HVJ83" s="539"/>
      <c r="HVK83" s="539"/>
      <c r="HVL83" s="539"/>
      <c r="HVM83" s="539"/>
      <c r="HVN83" s="539"/>
      <c r="HVO83" s="539"/>
      <c r="HVP83" s="539"/>
      <c r="HVQ83" s="539"/>
      <c r="HVR83" s="539"/>
      <c r="HVS83" s="539"/>
      <c r="HVT83" s="539"/>
      <c r="HVU83" s="539"/>
      <c r="HVV83" s="539"/>
      <c r="HVW83" s="539"/>
      <c r="HVX83" s="539"/>
      <c r="HVY83" s="539"/>
      <c r="HVZ83" s="539"/>
      <c r="HWA83" s="539"/>
      <c r="HWB83" s="539"/>
      <c r="HWC83" s="539"/>
      <c r="HWD83" s="539"/>
      <c r="HWE83" s="539"/>
      <c r="HWF83" s="539"/>
      <c r="HWG83" s="539"/>
      <c r="HWH83" s="539"/>
      <c r="HWI83" s="539"/>
      <c r="HWJ83" s="539"/>
      <c r="HWK83" s="539"/>
      <c r="HWL83" s="539"/>
      <c r="HWM83" s="539"/>
      <c r="HWN83" s="539"/>
      <c r="HWO83" s="539"/>
      <c r="HWP83" s="539"/>
      <c r="HWQ83" s="539"/>
      <c r="HWR83" s="539"/>
      <c r="HWS83" s="539"/>
      <c r="HWT83" s="539"/>
      <c r="HWU83" s="539"/>
      <c r="HWV83" s="539"/>
      <c r="HWW83" s="539"/>
      <c r="HWX83" s="539"/>
      <c r="HWY83" s="539"/>
      <c r="HWZ83" s="539"/>
      <c r="HXA83" s="539"/>
      <c r="HXB83" s="539"/>
      <c r="HXC83" s="539"/>
      <c r="HXD83" s="539"/>
      <c r="HXE83" s="539"/>
      <c r="HXF83" s="539"/>
      <c r="HXG83" s="539"/>
      <c r="HXH83" s="539"/>
      <c r="HXI83" s="539"/>
      <c r="HXJ83" s="539"/>
      <c r="HXK83" s="539"/>
      <c r="HXL83" s="539"/>
      <c r="HXM83" s="539"/>
      <c r="HXN83" s="539"/>
      <c r="HXO83" s="539"/>
      <c r="HXP83" s="539"/>
      <c r="HXQ83" s="539"/>
      <c r="HXR83" s="539"/>
      <c r="HXS83" s="539"/>
      <c r="HXT83" s="539"/>
      <c r="HXU83" s="539"/>
      <c r="HXV83" s="539"/>
      <c r="HXW83" s="539"/>
      <c r="HXX83" s="539"/>
      <c r="HXY83" s="539"/>
      <c r="HXZ83" s="539"/>
      <c r="HYA83" s="539"/>
      <c r="HYB83" s="539"/>
      <c r="HYC83" s="539"/>
      <c r="HYD83" s="539"/>
      <c r="HYE83" s="539"/>
      <c r="HYF83" s="539"/>
      <c r="HYG83" s="539"/>
      <c r="HYH83" s="539"/>
      <c r="HYI83" s="539"/>
      <c r="HYJ83" s="539"/>
      <c r="HYK83" s="539"/>
      <c r="HYL83" s="539"/>
      <c r="HYM83" s="539"/>
      <c r="HYN83" s="539"/>
      <c r="HYO83" s="539"/>
      <c r="HYP83" s="539"/>
      <c r="HYQ83" s="539"/>
      <c r="HYR83" s="539"/>
      <c r="HYS83" s="539"/>
      <c r="HYT83" s="539"/>
      <c r="HYU83" s="539"/>
      <c r="HYV83" s="539"/>
      <c r="HYW83" s="539"/>
      <c r="HYX83" s="539"/>
      <c r="HYY83" s="539"/>
      <c r="HYZ83" s="539"/>
      <c r="HZA83" s="539"/>
      <c r="HZB83" s="539"/>
      <c r="HZC83" s="539"/>
      <c r="HZD83" s="539"/>
      <c r="HZE83" s="539"/>
      <c r="HZF83" s="539"/>
      <c r="HZG83" s="539"/>
      <c r="HZH83" s="539"/>
      <c r="HZI83" s="539"/>
      <c r="HZJ83" s="539"/>
      <c r="HZK83" s="539"/>
      <c r="HZL83" s="539"/>
      <c r="HZM83" s="539"/>
      <c r="HZN83" s="539"/>
      <c r="HZO83" s="539"/>
      <c r="HZP83" s="539"/>
      <c r="HZQ83" s="539"/>
      <c r="HZR83" s="539"/>
      <c r="HZS83" s="539"/>
      <c r="HZT83" s="539"/>
      <c r="HZU83" s="539"/>
      <c r="HZV83" s="539"/>
      <c r="HZW83" s="539"/>
      <c r="HZX83" s="539"/>
      <c r="HZY83" s="539"/>
      <c r="HZZ83" s="539"/>
      <c r="IAA83" s="539"/>
      <c r="IAB83" s="539"/>
      <c r="IAC83" s="539"/>
      <c r="IAD83" s="539"/>
      <c r="IAE83" s="539"/>
      <c r="IAF83" s="539"/>
      <c r="IAG83" s="539"/>
      <c r="IAH83" s="539"/>
      <c r="IAI83" s="539"/>
      <c r="IAJ83" s="539"/>
      <c r="IAK83" s="539"/>
      <c r="IAL83" s="539"/>
      <c r="IAM83" s="539"/>
      <c r="IAN83" s="539"/>
      <c r="IAO83" s="539"/>
      <c r="IAP83" s="539"/>
      <c r="IAQ83" s="539"/>
      <c r="IAR83" s="539"/>
      <c r="IAS83" s="539"/>
      <c r="IAT83" s="539"/>
      <c r="IAU83" s="539"/>
      <c r="IAV83" s="539"/>
      <c r="IAW83" s="539"/>
      <c r="IAX83" s="539"/>
      <c r="IAY83" s="539"/>
      <c r="IAZ83" s="539"/>
      <c r="IBA83" s="539"/>
      <c r="IBB83" s="539"/>
      <c r="IBC83" s="539"/>
      <c r="IBD83" s="539"/>
      <c r="IBE83" s="539"/>
      <c r="IBF83" s="539"/>
      <c r="IBG83" s="539"/>
      <c r="IBH83" s="539"/>
      <c r="IBI83" s="539"/>
      <c r="IBJ83" s="539"/>
      <c r="IBK83" s="539"/>
      <c r="IBL83" s="539"/>
      <c r="IBM83" s="539"/>
      <c r="IBN83" s="539"/>
      <c r="IBO83" s="539"/>
      <c r="IBP83" s="539"/>
      <c r="IBQ83" s="539"/>
      <c r="IBR83" s="539"/>
      <c r="IBS83" s="539"/>
      <c r="IBT83" s="539"/>
      <c r="IBU83" s="539"/>
      <c r="IBV83" s="539"/>
      <c r="IBW83" s="539"/>
      <c r="IBX83" s="539"/>
      <c r="IBY83" s="539"/>
      <c r="IBZ83" s="539"/>
      <c r="ICA83" s="539"/>
      <c r="ICB83" s="539"/>
      <c r="ICC83" s="539"/>
      <c r="ICD83" s="539"/>
      <c r="ICE83" s="539"/>
      <c r="ICF83" s="539"/>
      <c r="ICG83" s="539"/>
      <c r="ICH83" s="539"/>
      <c r="ICI83" s="539"/>
      <c r="ICJ83" s="539"/>
      <c r="ICK83" s="539"/>
      <c r="ICL83" s="539"/>
      <c r="ICM83" s="539"/>
      <c r="ICN83" s="539"/>
      <c r="ICO83" s="539"/>
      <c r="ICP83" s="539"/>
      <c r="ICQ83" s="539"/>
      <c r="ICR83" s="539"/>
      <c r="ICS83" s="539"/>
      <c r="ICT83" s="539"/>
      <c r="ICU83" s="539"/>
      <c r="ICV83" s="539"/>
      <c r="ICW83" s="539"/>
      <c r="ICX83" s="539"/>
      <c r="ICY83" s="539"/>
      <c r="ICZ83" s="539"/>
      <c r="IDA83" s="539"/>
      <c r="IDB83" s="539"/>
      <c r="IDC83" s="539"/>
      <c r="IDD83" s="539"/>
      <c r="IDE83" s="539"/>
      <c r="IDF83" s="539"/>
      <c r="IDG83" s="539"/>
      <c r="IDH83" s="539"/>
      <c r="IDI83" s="539"/>
      <c r="IDJ83" s="539"/>
      <c r="IDK83" s="539"/>
      <c r="IDL83" s="539"/>
      <c r="IDM83" s="539"/>
      <c r="IDN83" s="539"/>
      <c r="IDO83" s="539"/>
      <c r="IDP83" s="539"/>
      <c r="IDQ83" s="539"/>
      <c r="IDR83" s="539"/>
      <c r="IDS83" s="539"/>
      <c r="IDT83" s="539"/>
      <c r="IDU83" s="539"/>
      <c r="IDV83" s="539"/>
      <c r="IDW83" s="539"/>
      <c r="IDX83" s="539"/>
      <c r="IDY83" s="539"/>
      <c r="IDZ83" s="539"/>
      <c r="IEA83" s="539"/>
      <c r="IEB83" s="539"/>
      <c r="IEC83" s="539"/>
      <c r="IED83" s="539"/>
      <c r="IEE83" s="539"/>
      <c r="IEF83" s="539"/>
      <c r="IEG83" s="539"/>
      <c r="IEH83" s="539"/>
      <c r="IEI83" s="539"/>
      <c r="IEJ83" s="539"/>
      <c r="IEK83" s="539"/>
      <c r="IEL83" s="539"/>
      <c r="IEM83" s="539"/>
      <c r="IEN83" s="539"/>
      <c r="IEO83" s="539"/>
      <c r="IEP83" s="539"/>
      <c r="IEQ83" s="539"/>
      <c r="IER83" s="539"/>
      <c r="IES83" s="539"/>
      <c r="IET83" s="539"/>
      <c r="IEU83" s="539"/>
      <c r="IEV83" s="539"/>
      <c r="IEW83" s="539"/>
      <c r="IEX83" s="539"/>
      <c r="IEY83" s="539"/>
      <c r="IEZ83" s="539"/>
      <c r="IFA83" s="539"/>
      <c r="IFB83" s="539"/>
      <c r="IFC83" s="539"/>
      <c r="IFD83" s="539"/>
      <c r="IFE83" s="539"/>
      <c r="IFF83" s="539"/>
      <c r="IFG83" s="539"/>
      <c r="IFH83" s="539"/>
      <c r="IFI83" s="539"/>
      <c r="IFJ83" s="539"/>
      <c r="IFK83" s="539"/>
      <c r="IFL83" s="539"/>
      <c r="IFM83" s="539"/>
      <c r="IFN83" s="539"/>
      <c r="IFO83" s="539"/>
      <c r="IFP83" s="539"/>
      <c r="IFQ83" s="539"/>
      <c r="IFR83" s="539"/>
      <c r="IFS83" s="539"/>
      <c r="IFT83" s="539"/>
      <c r="IFU83" s="539"/>
      <c r="IFV83" s="539"/>
      <c r="IFW83" s="539"/>
      <c r="IFX83" s="539"/>
      <c r="IFY83" s="539"/>
      <c r="IFZ83" s="539"/>
      <c r="IGA83" s="539"/>
      <c r="IGB83" s="539"/>
      <c r="IGC83" s="539"/>
      <c r="IGD83" s="539"/>
      <c r="IGE83" s="539"/>
      <c r="IGF83" s="539"/>
      <c r="IGG83" s="539"/>
      <c r="IGH83" s="539"/>
      <c r="IGI83" s="539"/>
      <c r="IGJ83" s="539"/>
      <c r="IGK83" s="539"/>
      <c r="IGL83" s="539"/>
      <c r="IGM83" s="539"/>
      <c r="IGN83" s="539"/>
      <c r="IGO83" s="539"/>
      <c r="IGP83" s="539"/>
      <c r="IGQ83" s="539"/>
      <c r="IGR83" s="539"/>
      <c r="IGS83" s="539"/>
      <c r="IGT83" s="539"/>
      <c r="IGU83" s="539"/>
      <c r="IGV83" s="539"/>
      <c r="IGW83" s="539"/>
      <c r="IGX83" s="539"/>
      <c r="IGY83" s="539"/>
      <c r="IGZ83" s="539"/>
      <c r="IHA83" s="539"/>
      <c r="IHB83" s="539"/>
      <c r="IHC83" s="539"/>
      <c r="IHD83" s="539"/>
      <c r="IHE83" s="539"/>
      <c r="IHF83" s="539"/>
      <c r="IHG83" s="539"/>
      <c r="IHH83" s="539"/>
      <c r="IHI83" s="539"/>
      <c r="IHJ83" s="539"/>
      <c r="IHK83" s="539"/>
      <c r="IHL83" s="539"/>
      <c r="IHM83" s="539"/>
      <c r="IHN83" s="539"/>
      <c r="IHO83" s="539"/>
      <c r="IHP83" s="539"/>
      <c r="IHQ83" s="539"/>
      <c r="IHR83" s="539"/>
      <c r="IHS83" s="539"/>
      <c r="IHT83" s="539"/>
      <c r="IHU83" s="539"/>
      <c r="IHV83" s="539"/>
      <c r="IHW83" s="539"/>
      <c r="IHX83" s="539"/>
      <c r="IHY83" s="539"/>
      <c r="IHZ83" s="539"/>
      <c r="IIA83" s="539"/>
      <c r="IIB83" s="539"/>
      <c r="IIC83" s="539"/>
      <c r="IID83" s="539"/>
      <c r="IIE83" s="539"/>
      <c r="IIF83" s="539"/>
      <c r="IIG83" s="539"/>
      <c r="IIH83" s="539"/>
      <c r="III83" s="539"/>
      <c r="IIJ83" s="539"/>
      <c r="IIK83" s="539"/>
      <c r="IIL83" s="539"/>
      <c r="IIM83" s="539"/>
      <c r="IIN83" s="539"/>
      <c r="IIO83" s="539"/>
      <c r="IIP83" s="539"/>
      <c r="IIQ83" s="539"/>
      <c r="IIR83" s="539"/>
      <c r="IIS83" s="539"/>
      <c r="IIT83" s="539"/>
      <c r="IIU83" s="539"/>
      <c r="IIV83" s="539"/>
      <c r="IIW83" s="539"/>
      <c r="IIX83" s="539"/>
      <c r="IIY83" s="539"/>
      <c r="IIZ83" s="539"/>
      <c r="IJA83" s="539"/>
      <c r="IJB83" s="539"/>
      <c r="IJC83" s="539"/>
      <c r="IJD83" s="539"/>
      <c r="IJE83" s="539"/>
      <c r="IJF83" s="539"/>
      <c r="IJG83" s="539"/>
      <c r="IJH83" s="539"/>
      <c r="IJI83" s="539"/>
      <c r="IJJ83" s="539"/>
      <c r="IJK83" s="539"/>
      <c r="IJL83" s="539"/>
      <c r="IJM83" s="539"/>
      <c r="IJN83" s="539"/>
      <c r="IJO83" s="539"/>
      <c r="IJP83" s="539"/>
      <c r="IJQ83" s="539"/>
      <c r="IJR83" s="539"/>
      <c r="IJS83" s="539"/>
      <c r="IJT83" s="539"/>
      <c r="IJU83" s="539"/>
      <c r="IJV83" s="539"/>
      <c r="IJW83" s="539"/>
      <c r="IJX83" s="539"/>
      <c r="IJY83" s="539"/>
      <c r="IJZ83" s="539"/>
      <c r="IKA83" s="539"/>
      <c r="IKB83" s="539"/>
      <c r="IKC83" s="539"/>
      <c r="IKD83" s="539"/>
      <c r="IKE83" s="539"/>
      <c r="IKF83" s="539"/>
      <c r="IKG83" s="539"/>
      <c r="IKH83" s="539"/>
      <c r="IKI83" s="539"/>
      <c r="IKJ83" s="539"/>
      <c r="IKK83" s="539"/>
      <c r="IKL83" s="539"/>
      <c r="IKM83" s="539"/>
      <c r="IKN83" s="539"/>
      <c r="IKO83" s="539"/>
      <c r="IKP83" s="539"/>
      <c r="IKQ83" s="539"/>
      <c r="IKR83" s="539"/>
      <c r="IKS83" s="539"/>
      <c r="IKT83" s="539"/>
      <c r="IKU83" s="539"/>
      <c r="IKV83" s="539"/>
      <c r="IKW83" s="539"/>
      <c r="IKX83" s="539"/>
      <c r="IKY83" s="539"/>
      <c r="IKZ83" s="539"/>
      <c r="ILA83" s="539"/>
      <c r="ILB83" s="539"/>
      <c r="ILC83" s="539"/>
      <c r="ILD83" s="539"/>
      <c r="ILE83" s="539"/>
      <c r="ILF83" s="539"/>
      <c r="ILG83" s="539"/>
      <c r="ILH83" s="539"/>
      <c r="ILI83" s="539"/>
      <c r="ILJ83" s="539"/>
      <c r="ILK83" s="539"/>
      <c r="ILL83" s="539"/>
      <c r="ILM83" s="539"/>
      <c r="ILN83" s="539"/>
      <c r="ILO83" s="539"/>
      <c r="ILP83" s="539"/>
      <c r="ILQ83" s="539"/>
      <c r="ILR83" s="539"/>
      <c r="ILS83" s="539"/>
      <c r="ILT83" s="539"/>
      <c r="ILU83" s="539"/>
      <c r="ILV83" s="539"/>
      <c r="ILW83" s="539"/>
      <c r="ILX83" s="539"/>
      <c r="ILY83" s="539"/>
      <c r="ILZ83" s="539"/>
      <c r="IMA83" s="539"/>
      <c r="IMB83" s="539"/>
      <c r="IMC83" s="539"/>
      <c r="IMD83" s="539"/>
      <c r="IME83" s="539"/>
      <c r="IMF83" s="539"/>
      <c r="IMG83" s="539"/>
      <c r="IMH83" s="539"/>
      <c r="IMI83" s="539"/>
      <c r="IMJ83" s="539"/>
      <c r="IMK83" s="539"/>
      <c r="IML83" s="539"/>
      <c r="IMM83" s="539"/>
      <c r="IMN83" s="539"/>
      <c r="IMO83" s="539"/>
      <c r="IMP83" s="539"/>
      <c r="IMQ83" s="539"/>
      <c r="IMR83" s="539"/>
      <c r="IMS83" s="539"/>
      <c r="IMT83" s="539"/>
      <c r="IMU83" s="539"/>
      <c r="IMV83" s="539"/>
      <c r="IMW83" s="539"/>
      <c r="IMX83" s="539"/>
      <c r="IMY83" s="539"/>
      <c r="IMZ83" s="539"/>
      <c r="INA83" s="539"/>
      <c r="INB83" s="539"/>
      <c r="INC83" s="539"/>
      <c r="IND83" s="539"/>
      <c r="INE83" s="539"/>
      <c r="INF83" s="539"/>
      <c r="ING83" s="539"/>
      <c r="INH83" s="539"/>
      <c r="INI83" s="539"/>
      <c r="INJ83" s="539"/>
      <c r="INK83" s="539"/>
      <c r="INL83" s="539"/>
      <c r="INM83" s="539"/>
      <c r="INN83" s="539"/>
      <c r="INO83" s="539"/>
      <c r="INP83" s="539"/>
      <c r="INQ83" s="539"/>
      <c r="INR83" s="539"/>
      <c r="INS83" s="539"/>
      <c r="INT83" s="539"/>
      <c r="INU83" s="539"/>
      <c r="INV83" s="539"/>
      <c r="INW83" s="539"/>
      <c r="INX83" s="539"/>
      <c r="INY83" s="539"/>
      <c r="INZ83" s="539"/>
      <c r="IOA83" s="539"/>
      <c r="IOB83" s="539"/>
      <c r="IOC83" s="539"/>
      <c r="IOD83" s="539"/>
      <c r="IOE83" s="539"/>
      <c r="IOF83" s="539"/>
      <c r="IOG83" s="539"/>
      <c r="IOH83" s="539"/>
      <c r="IOI83" s="539"/>
      <c r="IOJ83" s="539"/>
      <c r="IOK83" s="539"/>
      <c r="IOL83" s="539"/>
      <c r="IOM83" s="539"/>
      <c r="ION83" s="539"/>
      <c r="IOO83" s="539"/>
      <c r="IOP83" s="539"/>
      <c r="IOQ83" s="539"/>
      <c r="IOR83" s="539"/>
      <c r="IOS83" s="539"/>
      <c r="IOT83" s="539"/>
      <c r="IOU83" s="539"/>
      <c r="IOV83" s="539"/>
      <c r="IOW83" s="539"/>
      <c r="IOX83" s="539"/>
      <c r="IOY83" s="539"/>
      <c r="IOZ83" s="539"/>
      <c r="IPA83" s="539"/>
      <c r="IPB83" s="539"/>
      <c r="IPC83" s="539"/>
      <c r="IPD83" s="539"/>
      <c r="IPE83" s="539"/>
      <c r="IPF83" s="539"/>
      <c r="IPG83" s="539"/>
      <c r="IPH83" s="539"/>
      <c r="IPI83" s="539"/>
      <c r="IPJ83" s="539"/>
      <c r="IPK83" s="539"/>
      <c r="IPL83" s="539"/>
      <c r="IPM83" s="539"/>
      <c r="IPN83" s="539"/>
      <c r="IPO83" s="539"/>
      <c r="IPP83" s="539"/>
      <c r="IPQ83" s="539"/>
      <c r="IPR83" s="539"/>
      <c r="IPS83" s="539"/>
      <c r="IPT83" s="539"/>
      <c r="IPU83" s="539"/>
      <c r="IPV83" s="539"/>
      <c r="IPW83" s="539"/>
      <c r="IPX83" s="539"/>
      <c r="IPY83" s="539"/>
      <c r="IPZ83" s="539"/>
      <c r="IQA83" s="539"/>
      <c r="IQB83" s="539"/>
      <c r="IQC83" s="539"/>
      <c r="IQD83" s="539"/>
      <c r="IQE83" s="539"/>
      <c r="IQF83" s="539"/>
      <c r="IQG83" s="539"/>
      <c r="IQH83" s="539"/>
      <c r="IQI83" s="539"/>
      <c r="IQJ83" s="539"/>
      <c r="IQK83" s="539"/>
      <c r="IQL83" s="539"/>
      <c r="IQM83" s="539"/>
      <c r="IQN83" s="539"/>
      <c r="IQO83" s="539"/>
      <c r="IQP83" s="539"/>
      <c r="IQQ83" s="539"/>
      <c r="IQR83" s="539"/>
      <c r="IQS83" s="539"/>
      <c r="IQT83" s="539"/>
      <c r="IQU83" s="539"/>
      <c r="IQV83" s="539"/>
      <c r="IQW83" s="539"/>
      <c r="IQX83" s="539"/>
      <c r="IQY83" s="539"/>
      <c r="IQZ83" s="539"/>
      <c r="IRA83" s="539"/>
      <c r="IRB83" s="539"/>
      <c r="IRC83" s="539"/>
      <c r="IRD83" s="539"/>
      <c r="IRE83" s="539"/>
      <c r="IRF83" s="539"/>
      <c r="IRG83" s="539"/>
      <c r="IRH83" s="539"/>
      <c r="IRI83" s="539"/>
      <c r="IRJ83" s="539"/>
      <c r="IRK83" s="539"/>
      <c r="IRL83" s="539"/>
      <c r="IRM83" s="539"/>
      <c r="IRN83" s="539"/>
      <c r="IRO83" s="539"/>
      <c r="IRP83" s="539"/>
      <c r="IRQ83" s="539"/>
      <c r="IRR83" s="539"/>
      <c r="IRS83" s="539"/>
      <c r="IRT83" s="539"/>
      <c r="IRU83" s="539"/>
      <c r="IRV83" s="539"/>
      <c r="IRW83" s="539"/>
      <c r="IRX83" s="539"/>
      <c r="IRY83" s="539"/>
      <c r="IRZ83" s="539"/>
      <c r="ISA83" s="539"/>
      <c r="ISB83" s="539"/>
      <c r="ISC83" s="539"/>
      <c r="ISD83" s="539"/>
      <c r="ISE83" s="539"/>
      <c r="ISF83" s="539"/>
      <c r="ISG83" s="539"/>
      <c r="ISH83" s="539"/>
      <c r="ISI83" s="539"/>
      <c r="ISJ83" s="539"/>
      <c r="ISK83" s="539"/>
      <c r="ISL83" s="539"/>
      <c r="ISM83" s="539"/>
      <c r="ISN83" s="539"/>
      <c r="ISO83" s="539"/>
      <c r="ISP83" s="539"/>
      <c r="ISQ83" s="539"/>
      <c r="ISR83" s="539"/>
      <c r="ISS83" s="539"/>
      <c r="IST83" s="539"/>
      <c r="ISU83" s="539"/>
      <c r="ISV83" s="539"/>
      <c r="ISW83" s="539"/>
      <c r="ISX83" s="539"/>
      <c r="ISY83" s="539"/>
      <c r="ISZ83" s="539"/>
      <c r="ITA83" s="539"/>
      <c r="ITB83" s="539"/>
      <c r="ITC83" s="539"/>
      <c r="ITD83" s="539"/>
      <c r="ITE83" s="539"/>
      <c r="ITF83" s="539"/>
      <c r="ITG83" s="539"/>
      <c r="ITH83" s="539"/>
      <c r="ITI83" s="539"/>
      <c r="ITJ83" s="539"/>
      <c r="ITK83" s="539"/>
      <c r="ITL83" s="539"/>
      <c r="ITM83" s="539"/>
      <c r="ITN83" s="539"/>
      <c r="ITO83" s="539"/>
      <c r="ITP83" s="539"/>
      <c r="ITQ83" s="539"/>
      <c r="ITR83" s="539"/>
      <c r="ITS83" s="539"/>
      <c r="ITT83" s="539"/>
      <c r="ITU83" s="539"/>
      <c r="ITV83" s="539"/>
      <c r="ITW83" s="539"/>
      <c r="ITX83" s="539"/>
      <c r="ITY83" s="539"/>
      <c r="ITZ83" s="539"/>
      <c r="IUA83" s="539"/>
      <c r="IUB83" s="539"/>
      <c r="IUC83" s="539"/>
      <c r="IUD83" s="539"/>
      <c r="IUE83" s="539"/>
      <c r="IUF83" s="539"/>
      <c r="IUG83" s="539"/>
      <c r="IUH83" s="539"/>
      <c r="IUI83" s="539"/>
      <c r="IUJ83" s="539"/>
      <c r="IUK83" s="539"/>
      <c r="IUL83" s="539"/>
      <c r="IUM83" s="539"/>
      <c r="IUN83" s="539"/>
      <c r="IUO83" s="539"/>
      <c r="IUP83" s="539"/>
      <c r="IUQ83" s="539"/>
      <c r="IUR83" s="539"/>
      <c r="IUS83" s="539"/>
      <c r="IUT83" s="539"/>
      <c r="IUU83" s="539"/>
      <c r="IUV83" s="539"/>
      <c r="IUW83" s="539"/>
      <c r="IUX83" s="539"/>
      <c r="IUY83" s="539"/>
      <c r="IUZ83" s="539"/>
      <c r="IVA83" s="539"/>
      <c r="IVB83" s="539"/>
      <c r="IVC83" s="539"/>
      <c r="IVD83" s="539"/>
      <c r="IVE83" s="539"/>
      <c r="IVF83" s="539"/>
      <c r="IVG83" s="539"/>
      <c r="IVH83" s="539"/>
      <c r="IVI83" s="539"/>
      <c r="IVJ83" s="539"/>
      <c r="IVK83" s="539"/>
      <c r="IVL83" s="539"/>
      <c r="IVM83" s="539"/>
      <c r="IVN83" s="539"/>
      <c r="IVO83" s="539"/>
      <c r="IVP83" s="539"/>
      <c r="IVQ83" s="539"/>
      <c r="IVR83" s="539"/>
      <c r="IVS83" s="539"/>
      <c r="IVT83" s="539"/>
      <c r="IVU83" s="539"/>
      <c r="IVV83" s="539"/>
      <c r="IVW83" s="539"/>
      <c r="IVX83" s="539"/>
      <c r="IVY83" s="539"/>
      <c r="IVZ83" s="539"/>
      <c r="IWA83" s="539"/>
      <c r="IWB83" s="539"/>
      <c r="IWC83" s="539"/>
      <c r="IWD83" s="539"/>
      <c r="IWE83" s="539"/>
      <c r="IWF83" s="539"/>
      <c r="IWG83" s="539"/>
      <c r="IWH83" s="539"/>
      <c r="IWI83" s="539"/>
      <c r="IWJ83" s="539"/>
      <c r="IWK83" s="539"/>
      <c r="IWL83" s="539"/>
      <c r="IWM83" s="539"/>
      <c r="IWN83" s="539"/>
      <c r="IWO83" s="539"/>
      <c r="IWP83" s="539"/>
      <c r="IWQ83" s="539"/>
      <c r="IWR83" s="539"/>
      <c r="IWS83" s="539"/>
      <c r="IWT83" s="539"/>
      <c r="IWU83" s="539"/>
      <c r="IWV83" s="539"/>
      <c r="IWW83" s="539"/>
      <c r="IWX83" s="539"/>
      <c r="IWY83" s="539"/>
      <c r="IWZ83" s="539"/>
      <c r="IXA83" s="539"/>
      <c r="IXB83" s="539"/>
      <c r="IXC83" s="539"/>
      <c r="IXD83" s="539"/>
      <c r="IXE83" s="539"/>
      <c r="IXF83" s="539"/>
      <c r="IXG83" s="539"/>
      <c r="IXH83" s="539"/>
      <c r="IXI83" s="539"/>
      <c r="IXJ83" s="539"/>
      <c r="IXK83" s="539"/>
      <c r="IXL83" s="539"/>
      <c r="IXM83" s="539"/>
      <c r="IXN83" s="539"/>
      <c r="IXO83" s="539"/>
      <c r="IXP83" s="539"/>
      <c r="IXQ83" s="539"/>
      <c r="IXR83" s="539"/>
      <c r="IXS83" s="539"/>
      <c r="IXT83" s="539"/>
      <c r="IXU83" s="539"/>
      <c r="IXV83" s="539"/>
      <c r="IXW83" s="539"/>
      <c r="IXX83" s="539"/>
      <c r="IXY83" s="539"/>
      <c r="IXZ83" s="539"/>
      <c r="IYA83" s="539"/>
      <c r="IYB83" s="539"/>
      <c r="IYC83" s="539"/>
      <c r="IYD83" s="539"/>
      <c r="IYE83" s="539"/>
      <c r="IYF83" s="539"/>
      <c r="IYG83" s="539"/>
      <c r="IYH83" s="539"/>
      <c r="IYI83" s="539"/>
      <c r="IYJ83" s="539"/>
      <c r="IYK83" s="539"/>
      <c r="IYL83" s="539"/>
      <c r="IYM83" s="539"/>
      <c r="IYN83" s="539"/>
      <c r="IYO83" s="539"/>
      <c r="IYP83" s="539"/>
      <c r="IYQ83" s="539"/>
      <c r="IYR83" s="539"/>
      <c r="IYS83" s="539"/>
      <c r="IYT83" s="539"/>
      <c r="IYU83" s="539"/>
      <c r="IYV83" s="539"/>
      <c r="IYW83" s="539"/>
      <c r="IYX83" s="539"/>
      <c r="IYY83" s="539"/>
      <c r="IYZ83" s="539"/>
      <c r="IZA83" s="539"/>
      <c r="IZB83" s="539"/>
      <c r="IZC83" s="539"/>
      <c r="IZD83" s="539"/>
      <c r="IZE83" s="539"/>
      <c r="IZF83" s="539"/>
      <c r="IZG83" s="539"/>
      <c r="IZH83" s="539"/>
      <c r="IZI83" s="539"/>
      <c r="IZJ83" s="539"/>
      <c r="IZK83" s="539"/>
      <c r="IZL83" s="539"/>
      <c r="IZM83" s="539"/>
      <c r="IZN83" s="539"/>
      <c r="IZO83" s="539"/>
      <c r="IZP83" s="539"/>
      <c r="IZQ83" s="539"/>
      <c r="IZR83" s="539"/>
      <c r="IZS83" s="539"/>
      <c r="IZT83" s="539"/>
      <c r="IZU83" s="539"/>
      <c r="IZV83" s="539"/>
      <c r="IZW83" s="539"/>
      <c r="IZX83" s="539"/>
      <c r="IZY83" s="539"/>
      <c r="IZZ83" s="539"/>
      <c r="JAA83" s="539"/>
      <c r="JAB83" s="539"/>
      <c r="JAC83" s="539"/>
      <c r="JAD83" s="539"/>
      <c r="JAE83" s="539"/>
      <c r="JAF83" s="539"/>
      <c r="JAG83" s="539"/>
      <c r="JAH83" s="539"/>
      <c r="JAI83" s="539"/>
      <c r="JAJ83" s="539"/>
      <c r="JAK83" s="539"/>
      <c r="JAL83" s="539"/>
      <c r="JAM83" s="539"/>
      <c r="JAN83" s="539"/>
      <c r="JAO83" s="539"/>
      <c r="JAP83" s="539"/>
      <c r="JAQ83" s="539"/>
      <c r="JAR83" s="539"/>
      <c r="JAS83" s="539"/>
      <c r="JAT83" s="539"/>
      <c r="JAU83" s="539"/>
      <c r="JAV83" s="539"/>
      <c r="JAW83" s="539"/>
      <c r="JAX83" s="539"/>
      <c r="JAY83" s="539"/>
      <c r="JAZ83" s="539"/>
      <c r="JBA83" s="539"/>
      <c r="JBB83" s="539"/>
      <c r="JBC83" s="539"/>
      <c r="JBD83" s="539"/>
      <c r="JBE83" s="539"/>
      <c r="JBF83" s="539"/>
      <c r="JBG83" s="539"/>
      <c r="JBH83" s="539"/>
      <c r="JBI83" s="539"/>
      <c r="JBJ83" s="539"/>
      <c r="JBK83" s="539"/>
      <c r="JBL83" s="539"/>
      <c r="JBM83" s="539"/>
      <c r="JBN83" s="539"/>
      <c r="JBO83" s="539"/>
      <c r="JBP83" s="539"/>
      <c r="JBQ83" s="539"/>
      <c r="JBR83" s="539"/>
      <c r="JBS83" s="539"/>
      <c r="JBT83" s="539"/>
      <c r="JBU83" s="539"/>
      <c r="JBV83" s="539"/>
      <c r="JBW83" s="539"/>
      <c r="JBX83" s="539"/>
      <c r="JBY83" s="539"/>
      <c r="JBZ83" s="539"/>
      <c r="JCA83" s="539"/>
      <c r="JCB83" s="539"/>
      <c r="JCC83" s="539"/>
      <c r="JCD83" s="539"/>
      <c r="JCE83" s="539"/>
      <c r="JCF83" s="539"/>
      <c r="JCG83" s="539"/>
      <c r="JCH83" s="539"/>
      <c r="JCI83" s="539"/>
      <c r="JCJ83" s="539"/>
      <c r="JCK83" s="539"/>
      <c r="JCL83" s="539"/>
      <c r="JCM83" s="539"/>
      <c r="JCN83" s="539"/>
      <c r="JCO83" s="539"/>
      <c r="JCP83" s="539"/>
      <c r="JCQ83" s="539"/>
      <c r="JCR83" s="539"/>
      <c r="JCS83" s="539"/>
      <c r="JCT83" s="539"/>
      <c r="JCU83" s="539"/>
      <c r="JCV83" s="539"/>
      <c r="JCW83" s="539"/>
      <c r="JCX83" s="539"/>
      <c r="JCY83" s="539"/>
      <c r="JCZ83" s="539"/>
      <c r="JDA83" s="539"/>
      <c r="JDB83" s="539"/>
      <c r="JDC83" s="539"/>
      <c r="JDD83" s="539"/>
      <c r="JDE83" s="539"/>
      <c r="JDF83" s="539"/>
      <c r="JDG83" s="539"/>
      <c r="JDH83" s="539"/>
      <c r="JDI83" s="539"/>
      <c r="JDJ83" s="539"/>
      <c r="JDK83" s="539"/>
      <c r="JDL83" s="539"/>
      <c r="JDM83" s="539"/>
      <c r="JDN83" s="539"/>
      <c r="JDO83" s="539"/>
      <c r="JDP83" s="539"/>
      <c r="JDQ83" s="539"/>
      <c r="JDR83" s="539"/>
      <c r="JDS83" s="539"/>
      <c r="JDT83" s="539"/>
      <c r="JDU83" s="539"/>
      <c r="JDV83" s="539"/>
      <c r="JDW83" s="539"/>
      <c r="JDX83" s="539"/>
      <c r="JDY83" s="539"/>
      <c r="JDZ83" s="539"/>
      <c r="JEA83" s="539"/>
      <c r="JEB83" s="539"/>
      <c r="JEC83" s="539"/>
      <c r="JED83" s="539"/>
      <c r="JEE83" s="539"/>
      <c r="JEF83" s="539"/>
      <c r="JEG83" s="539"/>
      <c r="JEH83" s="539"/>
      <c r="JEI83" s="539"/>
      <c r="JEJ83" s="539"/>
      <c r="JEK83" s="539"/>
      <c r="JEL83" s="539"/>
      <c r="JEM83" s="539"/>
      <c r="JEN83" s="539"/>
      <c r="JEO83" s="539"/>
      <c r="JEP83" s="539"/>
      <c r="JEQ83" s="539"/>
      <c r="JER83" s="539"/>
      <c r="JES83" s="539"/>
      <c r="JET83" s="539"/>
      <c r="JEU83" s="539"/>
      <c r="JEV83" s="539"/>
      <c r="JEW83" s="539"/>
      <c r="JEX83" s="539"/>
      <c r="JEY83" s="539"/>
      <c r="JEZ83" s="539"/>
      <c r="JFA83" s="539"/>
      <c r="JFB83" s="539"/>
      <c r="JFC83" s="539"/>
      <c r="JFD83" s="539"/>
      <c r="JFE83" s="539"/>
      <c r="JFF83" s="539"/>
      <c r="JFG83" s="539"/>
      <c r="JFH83" s="539"/>
      <c r="JFI83" s="539"/>
      <c r="JFJ83" s="539"/>
      <c r="JFK83" s="539"/>
      <c r="JFL83" s="539"/>
      <c r="JFM83" s="539"/>
      <c r="JFN83" s="539"/>
      <c r="JFO83" s="539"/>
      <c r="JFP83" s="539"/>
      <c r="JFQ83" s="539"/>
      <c r="JFR83" s="539"/>
      <c r="JFS83" s="539"/>
      <c r="JFT83" s="539"/>
      <c r="JFU83" s="539"/>
      <c r="JFV83" s="539"/>
      <c r="JFW83" s="539"/>
      <c r="JFX83" s="539"/>
      <c r="JFY83" s="539"/>
      <c r="JFZ83" s="539"/>
      <c r="JGA83" s="539"/>
      <c r="JGB83" s="539"/>
      <c r="JGC83" s="539"/>
      <c r="JGD83" s="539"/>
      <c r="JGE83" s="539"/>
      <c r="JGF83" s="539"/>
      <c r="JGG83" s="539"/>
      <c r="JGH83" s="539"/>
      <c r="JGI83" s="539"/>
      <c r="JGJ83" s="539"/>
      <c r="JGK83" s="539"/>
      <c r="JGL83" s="539"/>
      <c r="JGM83" s="539"/>
      <c r="JGN83" s="539"/>
      <c r="JGO83" s="539"/>
      <c r="JGP83" s="539"/>
      <c r="JGQ83" s="539"/>
      <c r="JGR83" s="539"/>
      <c r="JGS83" s="539"/>
      <c r="JGT83" s="539"/>
      <c r="JGU83" s="539"/>
      <c r="JGV83" s="539"/>
      <c r="JGW83" s="539"/>
      <c r="JGX83" s="539"/>
      <c r="JGY83" s="539"/>
      <c r="JGZ83" s="539"/>
      <c r="JHA83" s="539"/>
      <c r="JHB83" s="539"/>
      <c r="JHC83" s="539"/>
      <c r="JHD83" s="539"/>
      <c r="JHE83" s="539"/>
      <c r="JHF83" s="539"/>
      <c r="JHG83" s="539"/>
      <c r="JHH83" s="539"/>
      <c r="JHI83" s="539"/>
      <c r="JHJ83" s="539"/>
      <c r="JHK83" s="539"/>
      <c r="JHL83" s="539"/>
      <c r="JHM83" s="539"/>
      <c r="JHN83" s="539"/>
      <c r="JHO83" s="539"/>
      <c r="JHP83" s="539"/>
      <c r="JHQ83" s="539"/>
      <c r="JHR83" s="539"/>
      <c r="JHS83" s="539"/>
      <c r="JHT83" s="539"/>
      <c r="JHU83" s="539"/>
      <c r="JHV83" s="539"/>
      <c r="JHW83" s="539"/>
      <c r="JHX83" s="539"/>
      <c r="JHY83" s="539"/>
      <c r="JHZ83" s="539"/>
      <c r="JIA83" s="539"/>
      <c r="JIB83" s="539"/>
      <c r="JIC83" s="539"/>
      <c r="JID83" s="539"/>
      <c r="JIE83" s="539"/>
      <c r="JIF83" s="539"/>
      <c r="JIG83" s="539"/>
      <c r="JIH83" s="539"/>
      <c r="JII83" s="539"/>
      <c r="JIJ83" s="539"/>
      <c r="JIK83" s="539"/>
      <c r="JIL83" s="539"/>
      <c r="JIM83" s="539"/>
      <c r="JIN83" s="539"/>
      <c r="JIO83" s="539"/>
      <c r="JIP83" s="539"/>
      <c r="JIQ83" s="539"/>
      <c r="JIR83" s="539"/>
      <c r="JIS83" s="539"/>
      <c r="JIT83" s="539"/>
      <c r="JIU83" s="539"/>
      <c r="JIV83" s="539"/>
      <c r="JIW83" s="539"/>
      <c r="JIX83" s="539"/>
      <c r="JIY83" s="539"/>
      <c r="JIZ83" s="539"/>
      <c r="JJA83" s="539"/>
      <c r="JJB83" s="539"/>
      <c r="JJC83" s="539"/>
      <c r="JJD83" s="539"/>
      <c r="JJE83" s="539"/>
      <c r="JJF83" s="539"/>
      <c r="JJG83" s="539"/>
      <c r="JJH83" s="539"/>
      <c r="JJI83" s="539"/>
      <c r="JJJ83" s="539"/>
      <c r="JJK83" s="539"/>
      <c r="JJL83" s="539"/>
      <c r="JJM83" s="539"/>
      <c r="JJN83" s="539"/>
      <c r="JJO83" s="539"/>
      <c r="JJP83" s="539"/>
      <c r="JJQ83" s="539"/>
      <c r="JJR83" s="539"/>
      <c r="JJS83" s="539"/>
      <c r="JJT83" s="539"/>
      <c r="JJU83" s="539"/>
      <c r="JJV83" s="539"/>
      <c r="JJW83" s="539"/>
      <c r="JJX83" s="539"/>
      <c r="JJY83" s="539"/>
      <c r="JJZ83" s="539"/>
      <c r="JKA83" s="539"/>
      <c r="JKB83" s="539"/>
      <c r="JKC83" s="539"/>
      <c r="JKD83" s="539"/>
      <c r="JKE83" s="539"/>
      <c r="JKF83" s="539"/>
      <c r="JKG83" s="539"/>
      <c r="JKH83" s="539"/>
      <c r="JKI83" s="539"/>
      <c r="JKJ83" s="539"/>
      <c r="JKK83" s="539"/>
      <c r="JKL83" s="539"/>
      <c r="JKM83" s="539"/>
      <c r="JKN83" s="539"/>
      <c r="JKO83" s="539"/>
      <c r="JKP83" s="539"/>
      <c r="JKQ83" s="539"/>
      <c r="JKR83" s="539"/>
      <c r="JKS83" s="539"/>
      <c r="JKT83" s="539"/>
      <c r="JKU83" s="539"/>
      <c r="JKV83" s="539"/>
      <c r="JKW83" s="539"/>
      <c r="JKX83" s="539"/>
      <c r="JKY83" s="539"/>
      <c r="JKZ83" s="539"/>
      <c r="JLA83" s="539"/>
      <c r="JLB83" s="539"/>
      <c r="JLC83" s="539"/>
      <c r="JLD83" s="539"/>
      <c r="JLE83" s="539"/>
      <c r="JLF83" s="539"/>
      <c r="JLG83" s="539"/>
      <c r="JLH83" s="539"/>
      <c r="JLI83" s="539"/>
      <c r="JLJ83" s="539"/>
      <c r="JLK83" s="539"/>
      <c r="JLL83" s="539"/>
      <c r="JLM83" s="539"/>
      <c r="JLN83" s="539"/>
      <c r="JLO83" s="539"/>
      <c r="JLP83" s="539"/>
      <c r="JLQ83" s="539"/>
      <c r="JLR83" s="539"/>
      <c r="JLS83" s="539"/>
      <c r="JLT83" s="539"/>
      <c r="JLU83" s="539"/>
      <c r="JLV83" s="539"/>
      <c r="JLW83" s="539"/>
      <c r="JLX83" s="539"/>
      <c r="JLY83" s="539"/>
      <c r="JLZ83" s="539"/>
      <c r="JMA83" s="539"/>
      <c r="JMB83" s="539"/>
      <c r="JMC83" s="539"/>
      <c r="JMD83" s="539"/>
      <c r="JME83" s="539"/>
      <c r="JMF83" s="539"/>
      <c r="JMG83" s="539"/>
      <c r="JMH83" s="539"/>
      <c r="JMI83" s="539"/>
      <c r="JMJ83" s="539"/>
      <c r="JMK83" s="539"/>
      <c r="JML83" s="539"/>
      <c r="JMM83" s="539"/>
      <c r="JMN83" s="539"/>
      <c r="JMO83" s="539"/>
      <c r="JMP83" s="539"/>
      <c r="JMQ83" s="539"/>
      <c r="JMR83" s="539"/>
      <c r="JMS83" s="539"/>
      <c r="JMT83" s="539"/>
      <c r="JMU83" s="539"/>
      <c r="JMV83" s="539"/>
      <c r="JMW83" s="539"/>
      <c r="JMX83" s="539"/>
      <c r="JMY83" s="539"/>
      <c r="JMZ83" s="539"/>
      <c r="JNA83" s="539"/>
      <c r="JNB83" s="539"/>
      <c r="JNC83" s="539"/>
      <c r="JND83" s="539"/>
      <c r="JNE83" s="539"/>
      <c r="JNF83" s="539"/>
      <c r="JNG83" s="539"/>
      <c r="JNH83" s="539"/>
      <c r="JNI83" s="539"/>
      <c r="JNJ83" s="539"/>
      <c r="JNK83" s="539"/>
      <c r="JNL83" s="539"/>
      <c r="JNM83" s="539"/>
      <c r="JNN83" s="539"/>
      <c r="JNO83" s="539"/>
      <c r="JNP83" s="539"/>
      <c r="JNQ83" s="539"/>
      <c r="JNR83" s="539"/>
      <c r="JNS83" s="539"/>
      <c r="JNT83" s="539"/>
      <c r="JNU83" s="539"/>
      <c r="JNV83" s="539"/>
      <c r="JNW83" s="539"/>
      <c r="JNX83" s="539"/>
      <c r="JNY83" s="539"/>
      <c r="JNZ83" s="539"/>
      <c r="JOA83" s="539"/>
      <c r="JOB83" s="539"/>
      <c r="JOC83" s="539"/>
      <c r="JOD83" s="539"/>
      <c r="JOE83" s="539"/>
      <c r="JOF83" s="539"/>
      <c r="JOG83" s="539"/>
      <c r="JOH83" s="539"/>
      <c r="JOI83" s="539"/>
      <c r="JOJ83" s="539"/>
      <c r="JOK83" s="539"/>
      <c r="JOL83" s="539"/>
      <c r="JOM83" s="539"/>
      <c r="JON83" s="539"/>
      <c r="JOO83" s="539"/>
      <c r="JOP83" s="539"/>
      <c r="JOQ83" s="539"/>
      <c r="JOR83" s="539"/>
      <c r="JOS83" s="539"/>
      <c r="JOT83" s="539"/>
      <c r="JOU83" s="539"/>
      <c r="JOV83" s="539"/>
      <c r="JOW83" s="539"/>
      <c r="JOX83" s="539"/>
      <c r="JOY83" s="539"/>
      <c r="JOZ83" s="539"/>
      <c r="JPA83" s="539"/>
      <c r="JPB83" s="539"/>
      <c r="JPC83" s="539"/>
      <c r="JPD83" s="539"/>
      <c r="JPE83" s="539"/>
      <c r="JPF83" s="539"/>
      <c r="JPG83" s="539"/>
      <c r="JPH83" s="539"/>
      <c r="JPI83" s="539"/>
      <c r="JPJ83" s="539"/>
      <c r="JPK83" s="539"/>
      <c r="JPL83" s="539"/>
      <c r="JPM83" s="539"/>
      <c r="JPN83" s="539"/>
      <c r="JPO83" s="539"/>
      <c r="JPP83" s="539"/>
      <c r="JPQ83" s="539"/>
      <c r="JPR83" s="539"/>
      <c r="JPS83" s="539"/>
      <c r="JPT83" s="539"/>
      <c r="JPU83" s="539"/>
      <c r="JPV83" s="539"/>
      <c r="JPW83" s="539"/>
      <c r="JPX83" s="539"/>
      <c r="JPY83" s="539"/>
      <c r="JPZ83" s="539"/>
      <c r="JQA83" s="539"/>
      <c r="JQB83" s="539"/>
      <c r="JQC83" s="539"/>
      <c r="JQD83" s="539"/>
      <c r="JQE83" s="539"/>
      <c r="JQF83" s="539"/>
      <c r="JQG83" s="539"/>
      <c r="JQH83" s="539"/>
      <c r="JQI83" s="539"/>
      <c r="JQJ83" s="539"/>
      <c r="JQK83" s="539"/>
      <c r="JQL83" s="539"/>
      <c r="JQM83" s="539"/>
      <c r="JQN83" s="539"/>
      <c r="JQO83" s="539"/>
      <c r="JQP83" s="539"/>
      <c r="JQQ83" s="539"/>
      <c r="JQR83" s="539"/>
      <c r="JQS83" s="539"/>
      <c r="JQT83" s="539"/>
      <c r="JQU83" s="539"/>
      <c r="JQV83" s="539"/>
      <c r="JQW83" s="539"/>
      <c r="JQX83" s="539"/>
      <c r="JQY83" s="539"/>
      <c r="JQZ83" s="539"/>
      <c r="JRA83" s="539"/>
      <c r="JRB83" s="539"/>
      <c r="JRC83" s="539"/>
      <c r="JRD83" s="539"/>
      <c r="JRE83" s="539"/>
      <c r="JRF83" s="539"/>
      <c r="JRG83" s="539"/>
      <c r="JRH83" s="539"/>
      <c r="JRI83" s="539"/>
      <c r="JRJ83" s="539"/>
      <c r="JRK83" s="539"/>
      <c r="JRL83" s="539"/>
      <c r="JRM83" s="539"/>
      <c r="JRN83" s="539"/>
      <c r="JRO83" s="539"/>
      <c r="JRP83" s="539"/>
      <c r="JRQ83" s="539"/>
      <c r="JRR83" s="539"/>
      <c r="JRS83" s="539"/>
      <c r="JRT83" s="539"/>
      <c r="JRU83" s="539"/>
      <c r="JRV83" s="539"/>
      <c r="JRW83" s="539"/>
      <c r="JRX83" s="539"/>
      <c r="JRY83" s="539"/>
      <c r="JRZ83" s="539"/>
      <c r="JSA83" s="539"/>
      <c r="JSB83" s="539"/>
      <c r="JSC83" s="539"/>
      <c r="JSD83" s="539"/>
      <c r="JSE83" s="539"/>
      <c r="JSF83" s="539"/>
      <c r="JSG83" s="539"/>
      <c r="JSH83" s="539"/>
      <c r="JSI83" s="539"/>
      <c r="JSJ83" s="539"/>
      <c r="JSK83" s="539"/>
      <c r="JSL83" s="539"/>
      <c r="JSM83" s="539"/>
      <c r="JSN83" s="539"/>
      <c r="JSO83" s="539"/>
      <c r="JSP83" s="539"/>
      <c r="JSQ83" s="539"/>
      <c r="JSR83" s="539"/>
      <c r="JSS83" s="539"/>
      <c r="JST83" s="539"/>
      <c r="JSU83" s="539"/>
      <c r="JSV83" s="539"/>
      <c r="JSW83" s="539"/>
      <c r="JSX83" s="539"/>
      <c r="JSY83" s="539"/>
      <c r="JSZ83" s="539"/>
      <c r="JTA83" s="539"/>
      <c r="JTB83" s="539"/>
      <c r="JTC83" s="539"/>
      <c r="JTD83" s="539"/>
      <c r="JTE83" s="539"/>
      <c r="JTF83" s="539"/>
      <c r="JTG83" s="539"/>
      <c r="JTH83" s="539"/>
      <c r="JTI83" s="539"/>
      <c r="JTJ83" s="539"/>
      <c r="JTK83" s="539"/>
      <c r="JTL83" s="539"/>
      <c r="JTM83" s="539"/>
      <c r="JTN83" s="539"/>
      <c r="JTO83" s="539"/>
      <c r="JTP83" s="539"/>
      <c r="JTQ83" s="539"/>
      <c r="JTR83" s="539"/>
      <c r="JTS83" s="539"/>
      <c r="JTT83" s="539"/>
      <c r="JTU83" s="539"/>
      <c r="JTV83" s="539"/>
      <c r="JTW83" s="539"/>
      <c r="JTX83" s="539"/>
      <c r="JTY83" s="539"/>
      <c r="JTZ83" s="539"/>
      <c r="JUA83" s="539"/>
      <c r="JUB83" s="539"/>
      <c r="JUC83" s="539"/>
      <c r="JUD83" s="539"/>
      <c r="JUE83" s="539"/>
      <c r="JUF83" s="539"/>
      <c r="JUG83" s="539"/>
      <c r="JUH83" s="539"/>
      <c r="JUI83" s="539"/>
      <c r="JUJ83" s="539"/>
      <c r="JUK83" s="539"/>
      <c r="JUL83" s="539"/>
      <c r="JUM83" s="539"/>
      <c r="JUN83" s="539"/>
      <c r="JUO83" s="539"/>
      <c r="JUP83" s="539"/>
      <c r="JUQ83" s="539"/>
      <c r="JUR83" s="539"/>
      <c r="JUS83" s="539"/>
      <c r="JUT83" s="539"/>
      <c r="JUU83" s="539"/>
      <c r="JUV83" s="539"/>
      <c r="JUW83" s="539"/>
      <c r="JUX83" s="539"/>
      <c r="JUY83" s="539"/>
      <c r="JUZ83" s="539"/>
      <c r="JVA83" s="539"/>
      <c r="JVB83" s="539"/>
      <c r="JVC83" s="539"/>
      <c r="JVD83" s="539"/>
      <c r="JVE83" s="539"/>
      <c r="JVF83" s="539"/>
      <c r="JVG83" s="539"/>
      <c r="JVH83" s="539"/>
      <c r="JVI83" s="539"/>
      <c r="JVJ83" s="539"/>
      <c r="JVK83" s="539"/>
      <c r="JVL83" s="539"/>
      <c r="JVM83" s="539"/>
      <c r="JVN83" s="539"/>
      <c r="JVO83" s="539"/>
      <c r="JVP83" s="539"/>
      <c r="JVQ83" s="539"/>
      <c r="JVR83" s="539"/>
      <c r="JVS83" s="539"/>
      <c r="JVT83" s="539"/>
      <c r="JVU83" s="539"/>
      <c r="JVV83" s="539"/>
      <c r="JVW83" s="539"/>
      <c r="JVX83" s="539"/>
      <c r="JVY83" s="539"/>
      <c r="JVZ83" s="539"/>
      <c r="JWA83" s="539"/>
      <c r="JWB83" s="539"/>
      <c r="JWC83" s="539"/>
      <c r="JWD83" s="539"/>
      <c r="JWE83" s="539"/>
      <c r="JWF83" s="539"/>
      <c r="JWG83" s="539"/>
      <c r="JWH83" s="539"/>
      <c r="JWI83" s="539"/>
      <c r="JWJ83" s="539"/>
      <c r="JWK83" s="539"/>
      <c r="JWL83" s="539"/>
      <c r="JWM83" s="539"/>
      <c r="JWN83" s="539"/>
      <c r="JWO83" s="539"/>
      <c r="JWP83" s="539"/>
      <c r="JWQ83" s="539"/>
      <c r="JWR83" s="539"/>
      <c r="JWS83" s="539"/>
      <c r="JWT83" s="539"/>
      <c r="JWU83" s="539"/>
      <c r="JWV83" s="539"/>
      <c r="JWW83" s="539"/>
      <c r="JWX83" s="539"/>
      <c r="JWY83" s="539"/>
      <c r="JWZ83" s="539"/>
      <c r="JXA83" s="539"/>
      <c r="JXB83" s="539"/>
      <c r="JXC83" s="539"/>
      <c r="JXD83" s="539"/>
      <c r="JXE83" s="539"/>
      <c r="JXF83" s="539"/>
      <c r="JXG83" s="539"/>
      <c r="JXH83" s="539"/>
      <c r="JXI83" s="539"/>
      <c r="JXJ83" s="539"/>
      <c r="JXK83" s="539"/>
      <c r="JXL83" s="539"/>
      <c r="JXM83" s="539"/>
      <c r="JXN83" s="539"/>
      <c r="JXO83" s="539"/>
      <c r="JXP83" s="539"/>
      <c r="JXQ83" s="539"/>
      <c r="JXR83" s="539"/>
      <c r="JXS83" s="539"/>
      <c r="JXT83" s="539"/>
      <c r="JXU83" s="539"/>
      <c r="JXV83" s="539"/>
      <c r="JXW83" s="539"/>
      <c r="JXX83" s="539"/>
      <c r="JXY83" s="539"/>
      <c r="JXZ83" s="539"/>
      <c r="JYA83" s="539"/>
      <c r="JYB83" s="539"/>
      <c r="JYC83" s="539"/>
      <c r="JYD83" s="539"/>
      <c r="JYE83" s="539"/>
      <c r="JYF83" s="539"/>
      <c r="JYG83" s="539"/>
      <c r="JYH83" s="539"/>
      <c r="JYI83" s="539"/>
      <c r="JYJ83" s="539"/>
      <c r="JYK83" s="539"/>
      <c r="JYL83" s="539"/>
      <c r="JYM83" s="539"/>
      <c r="JYN83" s="539"/>
      <c r="JYO83" s="539"/>
      <c r="JYP83" s="539"/>
      <c r="JYQ83" s="539"/>
      <c r="JYR83" s="539"/>
      <c r="JYS83" s="539"/>
      <c r="JYT83" s="539"/>
      <c r="JYU83" s="539"/>
      <c r="JYV83" s="539"/>
      <c r="JYW83" s="539"/>
      <c r="JYX83" s="539"/>
      <c r="JYY83" s="539"/>
      <c r="JYZ83" s="539"/>
      <c r="JZA83" s="539"/>
      <c r="JZB83" s="539"/>
      <c r="JZC83" s="539"/>
      <c r="JZD83" s="539"/>
      <c r="JZE83" s="539"/>
      <c r="JZF83" s="539"/>
      <c r="JZG83" s="539"/>
      <c r="JZH83" s="539"/>
      <c r="JZI83" s="539"/>
      <c r="JZJ83" s="539"/>
      <c r="JZK83" s="539"/>
      <c r="JZL83" s="539"/>
      <c r="JZM83" s="539"/>
      <c r="JZN83" s="539"/>
      <c r="JZO83" s="539"/>
      <c r="JZP83" s="539"/>
      <c r="JZQ83" s="539"/>
      <c r="JZR83" s="539"/>
      <c r="JZS83" s="539"/>
      <c r="JZT83" s="539"/>
      <c r="JZU83" s="539"/>
      <c r="JZV83" s="539"/>
      <c r="JZW83" s="539"/>
      <c r="JZX83" s="539"/>
      <c r="JZY83" s="539"/>
      <c r="JZZ83" s="539"/>
      <c r="KAA83" s="539"/>
      <c r="KAB83" s="539"/>
      <c r="KAC83" s="539"/>
      <c r="KAD83" s="539"/>
      <c r="KAE83" s="539"/>
      <c r="KAF83" s="539"/>
      <c r="KAG83" s="539"/>
      <c r="KAH83" s="539"/>
      <c r="KAI83" s="539"/>
      <c r="KAJ83" s="539"/>
      <c r="KAK83" s="539"/>
      <c r="KAL83" s="539"/>
      <c r="KAM83" s="539"/>
      <c r="KAN83" s="539"/>
      <c r="KAO83" s="539"/>
      <c r="KAP83" s="539"/>
      <c r="KAQ83" s="539"/>
      <c r="KAR83" s="539"/>
      <c r="KAS83" s="539"/>
      <c r="KAT83" s="539"/>
      <c r="KAU83" s="539"/>
      <c r="KAV83" s="539"/>
      <c r="KAW83" s="539"/>
      <c r="KAX83" s="539"/>
      <c r="KAY83" s="539"/>
      <c r="KAZ83" s="539"/>
      <c r="KBA83" s="539"/>
      <c r="KBB83" s="539"/>
      <c r="KBC83" s="539"/>
      <c r="KBD83" s="539"/>
      <c r="KBE83" s="539"/>
      <c r="KBF83" s="539"/>
      <c r="KBG83" s="539"/>
      <c r="KBH83" s="539"/>
      <c r="KBI83" s="539"/>
      <c r="KBJ83" s="539"/>
      <c r="KBK83" s="539"/>
      <c r="KBL83" s="539"/>
      <c r="KBM83" s="539"/>
      <c r="KBN83" s="539"/>
      <c r="KBO83" s="539"/>
      <c r="KBP83" s="539"/>
      <c r="KBQ83" s="539"/>
      <c r="KBR83" s="539"/>
      <c r="KBS83" s="539"/>
      <c r="KBT83" s="539"/>
      <c r="KBU83" s="539"/>
      <c r="KBV83" s="539"/>
      <c r="KBW83" s="539"/>
      <c r="KBX83" s="539"/>
      <c r="KBY83" s="539"/>
      <c r="KBZ83" s="539"/>
      <c r="KCA83" s="539"/>
      <c r="KCB83" s="539"/>
      <c r="KCC83" s="539"/>
      <c r="KCD83" s="539"/>
      <c r="KCE83" s="539"/>
      <c r="KCF83" s="539"/>
      <c r="KCG83" s="539"/>
      <c r="KCH83" s="539"/>
      <c r="KCI83" s="539"/>
      <c r="KCJ83" s="539"/>
      <c r="KCK83" s="539"/>
      <c r="KCL83" s="539"/>
      <c r="KCM83" s="539"/>
      <c r="KCN83" s="539"/>
      <c r="KCO83" s="539"/>
      <c r="KCP83" s="539"/>
      <c r="KCQ83" s="539"/>
      <c r="KCR83" s="539"/>
      <c r="KCS83" s="539"/>
      <c r="KCT83" s="539"/>
      <c r="KCU83" s="539"/>
      <c r="KCV83" s="539"/>
      <c r="KCW83" s="539"/>
      <c r="KCX83" s="539"/>
      <c r="KCY83" s="539"/>
      <c r="KCZ83" s="539"/>
      <c r="KDA83" s="539"/>
      <c r="KDB83" s="539"/>
      <c r="KDC83" s="539"/>
      <c r="KDD83" s="539"/>
      <c r="KDE83" s="539"/>
      <c r="KDF83" s="539"/>
      <c r="KDG83" s="539"/>
      <c r="KDH83" s="539"/>
      <c r="KDI83" s="539"/>
      <c r="KDJ83" s="539"/>
      <c r="KDK83" s="539"/>
      <c r="KDL83" s="539"/>
      <c r="KDM83" s="539"/>
      <c r="KDN83" s="539"/>
      <c r="KDO83" s="539"/>
      <c r="KDP83" s="539"/>
      <c r="KDQ83" s="539"/>
      <c r="KDR83" s="539"/>
      <c r="KDS83" s="539"/>
      <c r="KDT83" s="539"/>
      <c r="KDU83" s="539"/>
      <c r="KDV83" s="539"/>
      <c r="KDW83" s="539"/>
      <c r="KDX83" s="539"/>
      <c r="KDY83" s="539"/>
      <c r="KDZ83" s="539"/>
      <c r="KEA83" s="539"/>
      <c r="KEB83" s="539"/>
      <c r="KEC83" s="539"/>
      <c r="KED83" s="539"/>
      <c r="KEE83" s="539"/>
      <c r="KEF83" s="539"/>
      <c r="KEG83" s="539"/>
      <c r="KEH83" s="539"/>
      <c r="KEI83" s="539"/>
      <c r="KEJ83" s="539"/>
      <c r="KEK83" s="539"/>
      <c r="KEL83" s="539"/>
      <c r="KEM83" s="539"/>
      <c r="KEN83" s="539"/>
      <c r="KEO83" s="539"/>
      <c r="KEP83" s="539"/>
      <c r="KEQ83" s="539"/>
      <c r="KER83" s="539"/>
      <c r="KES83" s="539"/>
      <c r="KET83" s="539"/>
      <c r="KEU83" s="539"/>
      <c r="KEV83" s="539"/>
      <c r="KEW83" s="539"/>
      <c r="KEX83" s="539"/>
      <c r="KEY83" s="539"/>
      <c r="KEZ83" s="539"/>
      <c r="KFA83" s="539"/>
      <c r="KFB83" s="539"/>
      <c r="KFC83" s="539"/>
      <c r="KFD83" s="539"/>
      <c r="KFE83" s="539"/>
      <c r="KFF83" s="539"/>
      <c r="KFG83" s="539"/>
      <c r="KFH83" s="539"/>
      <c r="KFI83" s="539"/>
      <c r="KFJ83" s="539"/>
      <c r="KFK83" s="539"/>
      <c r="KFL83" s="539"/>
      <c r="KFM83" s="539"/>
      <c r="KFN83" s="539"/>
      <c r="KFO83" s="539"/>
      <c r="KFP83" s="539"/>
      <c r="KFQ83" s="539"/>
      <c r="KFR83" s="539"/>
      <c r="KFS83" s="539"/>
      <c r="KFT83" s="539"/>
      <c r="KFU83" s="539"/>
      <c r="KFV83" s="539"/>
      <c r="KFW83" s="539"/>
      <c r="KFX83" s="539"/>
      <c r="KFY83" s="539"/>
      <c r="KFZ83" s="539"/>
      <c r="KGA83" s="539"/>
      <c r="KGB83" s="539"/>
      <c r="KGC83" s="539"/>
      <c r="KGD83" s="539"/>
      <c r="KGE83" s="539"/>
      <c r="KGF83" s="539"/>
      <c r="KGG83" s="539"/>
      <c r="KGH83" s="539"/>
      <c r="KGI83" s="539"/>
      <c r="KGJ83" s="539"/>
      <c r="KGK83" s="539"/>
      <c r="KGL83" s="539"/>
      <c r="KGM83" s="539"/>
      <c r="KGN83" s="539"/>
      <c r="KGO83" s="539"/>
      <c r="KGP83" s="539"/>
      <c r="KGQ83" s="539"/>
      <c r="KGR83" s="539"/>
      <c r="KGS83" s="539"/>
      <c r="KGT83" s="539"/>
      <c r="KGU83" s="539"/>
      <c r="KGV83" s="539"/>
      <c r="KGW83" s="539"/>
      <c r="KGX83" s="539"/>
      <c r="KGY83" s="539"/>
      <c r="KGZ83" s="539"/>
      <c r="KHA83" s="539"/>
      <c r="KHB83" s="539"/>
      <c r="KHC83" s="539"/>
      <c r="KHD83" s="539"/>
      <c r="KHE83" s="539"/>
      <c r="KHF83" s="539"/>
      <c r="KHG83" s="539"/>
      <c r="KHH83" s="539"/>
      <c r="KHI83" s="539"/>
      <c r="KHJ83" s="539"/>
      <c r="KHK83" s="539"/>
      <c r="KHL83" s="539"/>
      <c r="KHM83" s="539"/>
      <c r="KHN83" s="539"/>
      <c r="KHO83" s="539"/>
      <c r="KHP83" s="539"/>
      <c r="KHQ83" s="539"/>
      <c r="KHR83" s="539"/>
      <c r="KHS83" s="539"/>
      <c r="KHT83" s="539"/>
      <c r="KHU83" s="539"/>
      <c r="KHV83" s="539"/>
      <c r="KHW83" s="539"/>
      <c r="KHX83" s="539"/>
      <c r="KHY83" s="539"/>
      <c r="KHZ83" s="539"/>
      <c r="KIA83" s="539"/>
      <c r="KIB83" s="539"/>
      <c r="KIC83" s="539"/>
      <c r="KID83" s="539"/>
      <c r="KIE83" s="539"/>
      <c r="KIF83" s="539"/>
      <c r="KIG83" s="539"/>
      <c r="KIH83" s="539"/>
      <c r="KII83" s="539"/>
      <c r="KIJ83" s="539"/>
      <c r="KIK83" s="539"/>
      <c r="KIL83" s="539"/>
      <c r="KIM83" s="539"/>
      <c r="KIN83" s="539"/>
      <c r="KIO83" s="539"/>
      <c r="KIP83" s="539"/>
      <c r="KIQ83" s="539"/>
      <c r="KIR83" s="539"/>
      <c r="KIS83" s="539"/>
      <c r="KIT83" s="539"/>
      <c r="KIU83" s="539"/>
      <c r="KIV83" s="539"/>
      <c r="KIW83" s="539"/>
      <c r="KIX83" s="539"/>
      <c r="KIY83" s="539"/>
      <c r="KIZ83" s="539"/>
      <c r="KJA83" s="539"/>
      <c r="KJB83" s="539"/>
      <c r="KJC83" s="539"/>
      <c r="KJD83" s="539"/>
      <c r="KJE83" s="539"/>
      <c r="KJF83" s="539"/>
      <c r="KJG83" s="539"/>
      <c r="KJH83" s="539"/>
      <c r="KJI83" s="539"/>
      <c r="KJJ83" s="539"/>
      <c r="KJK83" s="539"/>
      <c r="KJL83" s="539"/>
      <c r="KJM83" s="539"/>
      <c r="KJN83" s="539"/>
      <c r="KJO83" s="539"/>
      <c r="KJP83" s="539"/>
      <c r="KJQ83" s="539"/>
      <c r="KJR83" s="539"/>
      <c r="KJS83" s="539"/>
      <c r="KJT83" s="539"/>
      <c r="KJU83" s="539"/>
      <c r="KJV83" s="539"/>
      <c r="KJW83" s="539"/>
      <c r="KJX83" s="539"/>
      <c r="KJY83" s="539"/>
      <c r="KJZ83" s="539"/>
      <c r="KKA83" s="539"/>
      <c r="KKB83" s="539"/>
      <c r="KKC83" s="539"/>
      <c r="KKD83" s="539"/>
      <c r="KKE83" s="539"/>
      <c r="KKF83" s="539"/>
      <c r="KKG83" s="539"/>
      <c r="KKH83" s="539"/>
      <c r="KKI83" s="539"/>
      <c r="KKJ83" s="539"/>
      <c r="KKK83" s="539"/>
      <c r="KKL83" s="539"/>
      <c r="KKM83" s="539"/>
      <c r="KKN83" s="539"/>
      <c r="KKO83" s="539"/>
      <c r="KKP83" s="539"/>
      <c r="KKQ83" s="539"/>
      <c r="KKR83" s="539"/>
      <c r="KKS83" s="539"/>
      <c r="KKT83" s="539"/>
      <c r="KKU83" s="539"/>
      <c r="KKV83" s="539"/>
      <c r="KKW83" s="539"/>
      <c r="KKX83" s="539"/>
      <c r="KKY83" s="539"/>
      <c r="KKZ83" s="539"/>
      <c r="KLA83" s="539"/>
      <c r="KLB83" s="539"/>
      <c r="KLC83" s="539"/>
      <c r="KLD83" s="539"/>
      <c r="KLE83" s="539"/>
      <c r="KLF83" s="539"/>
      <c r="KLG83" s="539"/>
      <c r="KLH83" s="539"/>
      <c r="KLI83" s="539"/>
      <c r="KLJ83" s="539"/>
      <c r="KLK83" s="539"/>
      <c r="KLL83" s="539"/>
      <c r="KLM83" s="539"/>
      <c r="KLN83" s="539"/>
      <c r="KLO83" s="539"/>
      <c r="KLP83" s="539"/>
      <c r="KLQ83" s="539"/>
      <c r="KLR83" s="539"/>
      <c r="KLS83" s="539"/>
      <c r="KLT83" s="539"/>
      <c r="KLU83" s="539"/>
      <c r="KLV83" s="539"/>
      <c r="KLW83" s="539"/>
      <c r="KLX83" s="539"/>
      <c r="KLY83" s="539"/>
      <c r="KLZ83" s="539"/>
      <c r="KMA83" s="539"/>
      <c r="KMB83" s="539"/>
      <c r="KMC83" s="539"/>
      <c r="KMD83" s="539"/>
      <c r="KME83" s="539"/>
      <c r="KMF83" s="539"/>
      <c r="KMG83" s="539"/>
      <c r="KMH83" s="539"/>
      <c r="KMI83" s="539"/>
      <c r="KMJ83" s="539"/>
      <c r="KMK83" s="539"/>
      <c r="KML83" s="539"/>
      <c r="KMM83" s="539"/>
      <c r="KMN83" s="539"/>
      <c r="KMO83" s="539"/>
      <c r="KMP83" s="539"/>
      <c r="KMQ83" s="539"/>
      <c r="KMR83" s="539"/>
      <c r="KMS83" s="539"/>
      <c r="KMT83" s="539"/>
      <c r="KMU83" s="539"/>
      <c r="KMV83" s="539"/>
      <c r="KMW83" s="539"/>
      <c r="KMX83" s="539"/>
      <c r="KMY83" s="539"/>
      <c r="KMZ83" s="539"/>
      <c r="KNA83" s="539"/>
      <c r="KNB83" s="539"/>
      <c r="KNC83" s="539"/>
      <c r="KND83" s="539"/>
      <c r="KNE83" s="539"/>
      <c r="KNF83" s="539"/>
      <c r="KNG83" s="539"/>
      <c r="KNH83" s="539"/>
      <c r="KNI83" s="539"/>
      <c r="KNJ83" s="539"/>
      <c r="KNK83" s="539"/>
      <c r="KNL83" s="539"/>
      <c r="KNM83" s="539"/>
      <c r="KNN83" s="539"/>
      <c r="KNO83" s="539"/>
      <c r="KNP83" s="539"/>
      <c r="KNQ83" s="539"/>
      <c r="KNR83" s="539"/>
      <c r="KNS83" s="539"/>
      <c r="KNT83" s="539"/>
      <c r="KNU83" s="539"/>
      <c r="KNV83" s="539"/>
      <c r="KNW83" s="539"/>
      <c r="KNX83" s="539"/>
      <c r="KNY83" s="539"/>
      <c r="KNZ83" s="539"/>
      <c r="KOA83" s="539"/>
      <c r="KOB83" s="539"/>
      <c r="KOC83" s="539"/>
      <c r="KOD83" s="539"/>
      <c r="KOE83" s="539"/>
      <c r="KOF83" s="539"/>
      <c r="KOG83" s="539"/>
      <c r="KOH83" s="539"/>
      <c r="KOI83" s="539"/>
      <c r="KOJ83" s="539"/>
      <c r="KOK83" s="539"/>
      <c r="KOL83" s="539"/>
      <c r="KOM83" s="539"/>
      <c r="KON83" s="539"/>
      <c r="KOO83" s="539"/>
      <c r="KOP83" s="539"/>
      <c r="KOQ83" s="539"/>
      <c r="KOR83" s="539"/>
      <c r="KOS83" s="539"/>
      <c r="KOT83" s="539"/>
      <c r="KOU83" s="539"/>
      <c r="KOV83" s="539"/>
      <c r="KOW83" s="539"/>
      <c r="KOX83" s="539"/>
      <c r="KOY83" s="539"/>
      <c r="KOZ83" s="539"/>
      <c r="KPA83" s="539"/>
      <c r="KPB83" s="539"/>
      <c r="KPC83" s="539"/>
      <c r="KPD83" s="539"/>
      <c r="KPE83" s="539"/>
      <c r="KPF83" s="539"/>
      <c r="KPG83" s="539"/>
      <c r="KPH83" s="539"/>
      <c r="KPI83" s="539"/>
      <c r="KPJ83" s="539"/>
      <c r="KPK83" s="539"/>
      <c r="KPL83" s="539"/>
      <c r="KPM83" s="539"/>
      <c r="KPN83" s="539"/>
      <c r="KPO83" s="539"/>
      <c r="KPP83" s="539"/>
      <c r="KPQ83" s="539"/>
      <c r="KPR83" s="539"/>
      <c r="KPS83" s="539"/>
      <c r="KPT83" s="539"/>
      <c r="KPU83" s="539"/>
      <c r="KPV83" s="539"/>
      <c r="KPW83" s="539"/>
      <c r="KPX83" s="539"/>
      <c r="KPY83" s="539"/>
      <c r="KPZ83" s="539"/>
      <c r="KQA83" s="539"/>
      <c r="KQB83" s="539"/>
      <c r="KQC83" s="539"/>
      <c r="KQD83" s="539"/>
      <c r="KQE83" s="539"/>
      <c r="KQF83" s="539"/>
      <c r="KQG83" s="539"/>
      <c r="KQH83" s="539"/>
      <c r="KQI83" s="539"/>
      <c r="KQJ83" s="539"/>
      <c r="KQK83" s="539"/>
      <c r="KQL83" s="539"/>
      <c r="KQM83" s="539"/>
      <c r="KQN83" s="539"/>
      <c r="KQO83" s="539"/>
      <c r="KQP83" s="539"/>
      <c r="KQQ83" s="539"/>
      <c r="KQR83" s="539"/>
      <c r="KQS83" s="539"/>
      <c r="KQT83" s="539"/>
      <c r="KQU83" s="539"/>
      <c r="KQV83" s="539"/>
      <c r="KQW83" s="539"/>
      <c r="KQX83" s="539"/>
      <c r="KQY83" s="539"/>
      <c r="KQZ83" s="539"/>
      <c r="KRA83" s="539"/>
      <c r="KRB83" s="539"/>
      <c r="KRC83" s="539"/>
      <c r="KRD83" s="539"/>
      <c r="KRE83" s="539"/>
      <c r="KRF83" s="539"/>
      <c r="KRG83" s="539"/>
      <c r="KRH83" s="539"/>
      <c r="KRI83" s="539"/>
      <c r="KRJ83" s="539"/>
      <c r="KRK83" s="539"/>
      <c r="KRL83" s="539"/>
      <c r="KRM83" s="539"/>
      <c r="KRN83" s="539"/>
      <c r="KRO83" s="539"/>
      <c r="KRP83" s="539"/>
      <c r="KRQ83" s="539"/>
      <c r="KRR83" s="539"/>
      <c r="KRS83" s="539"/>
      <c r="KRT83" s="539"/>
      <c r="KRU83" s="539"/>
      <c r="KRV83" s="539"/>
      <c r="KRW83" s="539"/>
      <c r="KRX83" s="539"/>
      <c r="KRY83" s="539"/>
      <c r="KRZ83" s="539"/>
      <c r="KSA83" s="539"/>
      <c r="KSB83" s="539"/>
      <c r="KSC83" s="539"/>
      <c r="KSD83" s="539"/>
      <c r="KSE83" s="539"/>
      <c r="KSF83" s="539"/>
      <c r="KSG83" s="539"/>
      <c r="KSH83" s="539"/>
      <c r="KSI83" s="539"/>
      <c r="KSJ83" s="539"/>
      <c r="KSK83" s="539"/>
      <c r="KSL83" s="539"/>
      <c r="KSM83" s="539"/>
      <c r="KSN83" s="539"/>
      <c r="KSO83" s="539"/>
      <c r="KSP83" s="539"/>
      <c r="KSQ83" s="539"/>
      <c r="KSR83" s="539"/>
      <c r="KSS83" s="539"/>
      <c r="KST83" s="539"/>
      <c r="KSU83" s="539"/>
      <c r="KSV83" s="539"/>
      <c r="KSW83" s="539"/>
      <c r="KSX83" s="539"/>
      <c r="KSY83" s="539"/>
      <c r="KSZ83" s="539"/>
      <c r="KTA83" s="539"/>
      <c r="KTB83" s="539"/>
      <c r="KTC83" s="539"/>
      <c r="KTD83" s="539"/>
      <c r="KTE83" s="539"/>
      <c r="KTF83" s="539"/>
      <c r="KTG83" s="539"/>
      <c r="KTH83" s="539"/>
      <c r="KTI83" s="539"/>
      <c r="KTJ83" s="539"/>
      <c r="KTK83" s="539"/>
      <c r="KTL83" s="539"/>
      <c r="KTM83" s="539"/>
      <c r="KTN83" s="539"/>
      <c r="KTO83" s="539"/>
      <c r="KTP83" s="539"/>
      <c r="KTQ83" s="539"/>
      <c r="KTR83" s="539"/>
      <c r="KTS83" s="539"/>
      <c r="KTT83" s="539"/>
      <c r="KTU83" s="539"/>
      <c r="KTV83" s="539"/>
      <c r="KTW83" s="539"/>
      <c r="KTX83" s="539"/>
      <c r="KTY83" s="539"/>
      <c r="KTZ83" s="539"/>
      <c r="KUA83" s="539"/>
      <c r="KUB83" s="539"/>
      <c r="KUC83" s="539"/>
      <c r="KUD83" s="539"/>
      <c r="KUE83" s="539"/>
      <c r="KUF83" s="539"/>
      <c r="KUG83" s="539"/>
      <c r="KUH83" s="539"/>
      <c r="KUI83" s="539"/>
      <c r="KUJ83" s="539"/>
      <c r="KUK83" s="539"/>
      <c r="KUL83" s="539"/>
      <c r="KUM83" s="539"/>
      <c r="KUN83" s="539"/>
      <c r="KUO83" s="539"/>
      <c r="KUP83" s="539"/>
      <c r="KUQ83" s="539"/>
      <c r="KUR83" s="539"/>
      <c r="KUS83" s="539"/>
      <c r="KUT83" s="539"/>
      <c r="KUU83" s="539"/>
      <c r="KUV83" s="539"/>
      <c r="KUW83" s="539"/>
      <c r="KUX83" s="539"/>
      <c r="KUY83" s="539"/>
      <c r="KUZ83" s="539"/>
      <c r="KVA83" s="539"/>
      <c r="KVB83" s="539"/>
      <c r="KVC83" s="539"/>
      <c r="KVD83" s="539"/>
      <c r="KVE83" s="539"/>
      <c r="KVF83" s="539"/>
      <c r="KVG83" s="539"/>
      <c r="KVH83" s="539"/>
      <c r="KVI83" s="539"/>
      <c r="KVJ83" s="539"/>
      <c r="KVK83" s="539"/>
      <c r="KVL83" s="539"/>
      <c r="KVM83" s="539"/>
      <c r="KVN83" s="539"/>
      <c r="KVO83" s="539"/>
      <c r="KVP83" s="539"/>
      <c r="KVQ83" s="539"/>
      <c r="KVR83" s="539"/>
      <c r="KVS83" s="539"/>
      <c r="KVT83" s="539"/>
      <c r="KVU83" s="539"/>
      <c r="KVV83" s="539"/>
      <c r="KVW83" s="539"/>
      <c r="KVX83" s="539"/>
      <c r="KVY83" s="539"/>
      <c r="KVZ83" s="539"/>
      <c r="KWA83" s="539"/>
      <c r="KWB83" s="539"/>
      <c r="KWC83" s="539"/>
      <c r="KWD83" s="539"/>
      <c r="KWE83" s="539"/>
      <c r="KWF83" s="539"/>
      <c r="KWG83" s="539"/>
      <c r="KWH83" s="539"/>
      <c r="KWI83" s="539"/>
      <c r="KWJ83" s="539"/>
      <c r="KWK83" s="539"/>
      <c r="KWL83" s="539"/>
      <c r="KWM83" s="539"/>
      <c r="KWN83" s="539"/>
      <c r="KWO83" s="539"/>
      <c r="KWP83" s="539"/>
      <c r="KWQ83" s="539"/>
      <c r="KWR83" s="539"/>
      <c r="KWS83" s="539"/>
      <c r="KWT83" s="539"/>
      <c r="KWU83" s="539"/>
      <c r="KWV83" s="539"/>
      <c r="KWW83" s="539"/>
      <c r="KWX83" s="539"/>
      <c r="KWY83" s="539"/>
      <c r="KWZ83" s="539"/>
      <c r="KXA83" s="539"/>
      <c r="KXB83" s="539"/>
      <c r="KXC83" s="539"/>
      <c r="KXD83" s="539"/>
      <c r="KXE83" s="539"/>
      <c r="KXF83" s="539"/>
      <c r="KXG83" s="539"/>
      <c r="KXH83" s="539"/>
      <c r="KXI83" s="539"/>
      <c r="KXJ83" s="539"/>
      <c r="KXK83" s="539"/>
      <c r="KXL83" s="539"/>
      <c r="KXM83" s="539"/>
      <c r="KXN83" s="539"/>
      <c r="KXO83" s="539"/>
      <c r="KXP83" s="539"/>
      <c r="KXQ83" s="539"/>
      <c r="KXR83" s="539"/>
      <c r="KXS83" s="539"/>
      <c r="KXT83" s="539"/>
      <c r="KXU83" s="539"/>
      <c r="KXV83" s="539"/>
      <c r="KXW83" s="539"/>
      <c r="KXX83" s="539"/>
      <c r="KXY83" s="539"/>
      <c r="KXZ83" s="539"/>
      <c r="KYA83" s="539"/>
      <c r="KYB83" s="539"/>
      <c r="KYC83" s="539"/>
      <c r="KYD83" s="539"/>
      <c r="KYE83" s="539"/>
      <c r="KYF83" s="539"/>
      <c r="KYG83" s="539"/>
      <c r="KYH83" s="539"/>
      <c r="KYI83" s="539"/>
      <c r="KYJ83" s="539"/>
      <c r="KYK83" s="539"/>
      <c r="KYL83" s="539"/>
      <c r="KYM83" s="539"/>
      <c r="KYN83" s="539"/>
      <c r="KYO83" s="539"/>
      <c r="KYP83" s="539"/>
      <c r="KYQ83" s="539"/>
      <c r="KYR83" s="539"/>
      <c r="KYS83" s="539"/>
      <c r="KYT83" s="539"/>
      <c r="KYU83" s="539"/>
      <c r="KYV83" s="539"/>
      <c r="KYW83" s="539"/>
      <c r="KYX83" s="539"/>
      <c r="KYY83" s="539"/>
      <c r="KYZ83" s="539"/>
      <c r="KZA83" s="539"/>
      <c r="KZB83" s="539"/>
      <c r="KZC83" s="539"/>
      <c r="KZD83" s="539"/>
      <c r="KZE83" s="539"/>
      <c r="KZF83" s="539"/>
      <c r="KZG83" s="539"/>
      <c r="KZH83" s="539"/>
      <c r="KZI83" s="539"/>
      <c r="KZJ83" s="539"/>
      <c r="KZK83" s="539"/>
      <c r="KZL83" s="539"/>
      <c r="KZM83" s="539"/>
      <c r="KZN83" s="539"/>
      <c r="KZO83" s="539"/>
      <c r="KZP83" s="539"/>
      <c r="KZQ83" s="539"/>
      <c r="KZR83" s="539"/>
      <c r="KZS83" s="539"/>
      <c r="KZT83" s="539"/>
      <c r="KZU83" s="539"/>
      <c r="KZV83" s="539"/>
      <c r="KZW83" s="539"/>
      <c r="KZX83" s="539"/>
      <c r="KZY83" s="539"/>
      <c r="KZZ83" s="539"/>
      <c r="LAA83" s="539"/>
      <c r="LAB83" s="539"/>
      <c r="LAC83" s="539"/>
      <c r="LAD83" s="539"/>
      <c r="LAE83" s="539"/>
      <c r="LAF83" s="539"/>
      <c r="LAG83" s="539"/>
      <c r="LAH83" s="539"/>
      <c r="LAI83" s="539"/>
      <c r="LAJ83" s="539"/>
      <c r="LAK83" s="539"/>
      <c r="LAL83" s="539"/>
      <c r="LAM83" s="539"/>
      <c r="LAN83" s="539"/>
      <c r="LAO83" s="539"/>
      <c r="LAP83" s="539"/>
      <c r="LAQ83" s="539"/>
      <c r="LAR83" s="539"/>
      <c r="LAS83" s="539"/>
      <c r="LAT83" s="539"/>
      <c r="LAU83" s="539"/>
      <c r="LAV83" s="539"/>
      <c r="LAW83" s="539"/>
      <c r="LAX83" s="539"/>
      <c r="LAY83" s="539"/>
      <c r="LAZ83" s="539"/>
      <c r="LBA83" s="539"/>
      <c r="LBB83" s="539"/>
      <c r="LBC83" s="539"/>
      <c r="LBD83" s="539"/>
      <c r="LBE83" s="539"/>
      <c r="LBF83" s="539"/>
      <c r="LBG83" s="539"/>
      <c r="LBH83" s="539"/>
      <c r="LBI83" s="539"/>
      <c r="LBJ83" s="539"/>
      <c r="LBK83" s="539"/>
      <c r="LBL83" s="539"/>
      <c r="LBM83" s="539"/>
      <c r="LBN83" s="539"/>
      <c r="LBO83" s="539"/>
      <c r="LBP83" s="539"/>
      <c r="LBQ83" s="539"/>
      <c r="LBR83" s="539"/>
      <c r="LBS83" s="539"/>
      <c r="LBT83" s="539"/>
      <c r="LBU83" s="539"/>
      <c r="LBV83" s="539"/>
      <c r="LBW83" s="539"/>
      <c r="LBX83" s="539"/>
      <c r="LBY83" s="539"/>
      <c r="LBZ83" s="539"/>
      <c r="LCA83" s="539"/>
      <c r="LCB83" s="539"/>
      <c r="LCC83" s="539"/>
      <c r="LCD83" s="539"/>
      <c r="LCE83" s="539"/>
      <c r="LCF83" s="539"/>
      <c r="LCG83" s="539"/>
      <c r="LCH83" s="539"/>
      <c r="LCI83" s="539"/>
      <c r="LCJ83" s="539"/>
      <c r="LCK83" s="539"/>
      <c r="LCL83" s="539"/>
      <c r="LCM83" s="539"/>
      <c r="LCN83" s="539"/>
      <c r="LCO83" s="539"/>
      <c r="LCP83" s="539"/>
      <c r="LCQ83" s="539"/>
      <c r="LCR83" s="539"/>
      <c r="LCS83" s="539"/>
      <c r="LCT83" s="539"/>
      <c r="LCU83" s="539"/>
      <c r="LCV83" s="539"/>
      <c r="LCW83" s="539"/>
      <c r="LCX83" s="539"/>
      <c r="LCY83" s="539"/>
      <c r="LCZ83" s="539"/>
      <c r="LDA83" s="539"/>
      <c r="LDB83" s="539"/>
      <c r="LDC83" s="539"/>
      <c r="LDD83" s="539"/>
      <c r="LDE83" s="539"/>
      <c r="LDF83" s="539"/>
      <c r="LDG83" s="539"/>
      <c r="LDH83" s="539"/>
      <c r="LDI83" s="539"/>
      <c r="LDJ83" s="539"/>
      <c r="LDK83" s="539"/>
      <c r="LDL83" s="539"/>
      <c r="LDM83" s="539"/>
      <c r="LDN83" s="539"/>
      <c r="LDO83" s="539"/>
      <c r="LDP83" s="539"/>
      <c r="LDQ83" s="539"/>
      <c r="LDR83" s="539"/>
      <c r="LDS83" s="539"/>
      <c r="LDT83" s="539"/>
      <c r="LDU83" s="539"/>
      <c r="LDV83" s="539"/>
      <c r="LDW83" s="539"/>
      <c r="LDX83" s="539"/>
      <c r="LDY83" s="539"/>
      <c r="LDZ83" s="539"/>
      <c r="LEA83" s="539"/>
      <c r="LEB83" s="539"/>
      <c r="LEC83" s="539"/>
      <c r="LED83" s="539"/>
      <c r="LEE83" s="539"/>
      <c r="LEF83" s="539"/>
      <c r="LEG83" s="539"/>
      <c r="LEH83" s="539"/>
      <c r="LEI83" s="539"/>
      <c r="LEJ83" s="539"/>
      <c r="LEK83" s="539"/>
      <c r="LEL83" s="539"/>
      <c r="LEM83" s="539"/>
      <c r="LEN83" s="539"/>
      <c r="LEO83" s="539"/>
      <c r="LEP83" s="539"/>
      <c r="LEQ83" s="539"/>
      <c r="LER83" s="539"/>
      <c r="LES83" s="539"/>
      <c r="LET83" s="539"/>
      <c r="LEU83" s="539"/>
      <c r="LEV83" s="539"/>
      <c r="LEW83" s="539"/>
      <c r="LEX83" s="539"/>
      <c r="LEY83" s="539"/>
      <c r="LEZ83" s="539"/>
      <c r="LFA83" s="539"/>
      <c r="LFB83" s="539"/>
      <c r="LFC83" s="539"/>
      <c r="LFD83" s="539"/>
      <c r="LFE83" s="539"/>
      <c r="LFF83" s="539"/>
      <c r="LFG83" s="539"/>
      <c r="LFH83" s="539"/>
      <c r="LFI83" s="539"/>
      <c r="LFJ83" s="539"/>
      <c r="LFK83" s="539"/>
      <c r="LFL83" s="539"/>
      <c r="LFM83" s="539"/>
      <c r="LFN83" s="539"/>
      <c r="LFO83" s="539"/>
      <c r="LFP83" s="539"/>
      <c r="LFQ83" s="539"/>
      <c r="LFR83" s="539"/>
      <c r="LFS83" s="539"/>
      <c r="LFT83" s="539"/>
      <c r="LFU83" s="539"/>
      <c r="LFV83" s="539"/>
      <c r="LFW83" s="539"/>
      <c r="LFX83" s="539"/>
      <c r="LFY83" s="539"/>
      <c r="LFZ83" s="539"/>
      <c r="LGA83" s="539"/>
      <c r="LGB83" s="539"/>
      <c r="LGC83" s="539"/>
      <c r="LGD83" s="539"/>
      <c r="LGE83" s="539"/>
      <c r="LGF83" s="539"/>
      <c r="LGG83" s="539"/>
      <c r="LGH83" s="539"/>
      <c r="LGI83" s="539"/>
      <c r="LGJ83" s="539"/>
      <c r="LGK83" s="539"/>
      <c r="LGL83" s="539"/>
      <c r="LGM83" s="539"/>
      <c r="LGN83" s="539"/>
      <c r="LGO83" s="539"/>
      <c r="LGP83" s="539"/>
      <c r="LGQ83" s="539"/>
      <c r="LGR83" s="539"/>
      <c r="LGS83" s="539"/>
      <c r="LGT83" s="539"/>
      <c r="LGU83" s="539"/>
      <c r="LGV83" s="539"/>
      <c r="LGW83" s="539"/>
      <c r="LGX83" s="539"/>
      <c r="LGY83" s="539"/>
      <c r="LGZ83" s="539"/>
      <c r="LHA83" s="539"/>
      <c r="LHB83" s="539"/>
      <c r="LHC83" s="539"/>
      <c r="LHD83" s="539"/>
      <c r="LHE83" s="539"/>
      <c r="LHF83" s="539"/>
      <c r="LHG83" s="539"/>
      <c r="LHH83" s="539"/>
      <c r="LHI83" s="539"/>
      <c r="LHJ83" s="539"/>
      <c r="LHK83" s="539"/>
      <c r="LHL83" s="539"/>
      <c r="LHM83" s="539"/>
      <c r="LHN83" s="539"/>
      <c r="LHO83" s="539"/>
      <c r="LHP83" s="539"/>
      <c r="LHQ83" s="539"/>
      <c r="LHR83" s="539"/>
      <c r="LHS83" s="539"/>
      <c r="LHT83" s="539"/>
      <c r="LHU83" s="539"/>
      <c r="LHV83" s="539"/>
      <c r="LHW83" s="539"/>
      <c r="LHX83" s="539"/>
      <c r="LHY83" s="539"/>
      <c r="LHZ83" s="539"/>
      <c r="LIA83" s="539"/>
      <c r="LIB83" s="539"/>
      <c r="LIC83" s="539"/>
      <c r="LID83" s="539"/>
      <c r="LIE83" s="539"/>
      <c r="LIF83" s="539"/>
      <c r="LIG83" s="539"/>
      <c r="LIH83" s="539"/>
      <c r="LII83" s="539"/>
      <c r="LIJ83" s="539"/>
      <c r="LIK83" s="539"/>
      <c r="LIL83" s="539"/>
      <c r="LIM83" s="539"/>
      <c r="LIN83" s="539"/>
      <c r="LIO83" s="539"/>
      <c r="LIP83" s="539"/>
      <c r="LIQ83" s="539"/>
      <c r="LIR83" s="539"/>
      <c r="LIS83" s="539"/>
      <c r="LIT83" s="539"/>
      <c r="LIU83" s="539"/>
      <c r="LIV83" s="539"/>
      <c r="LIW83" s="539"/>
      <c r="LIX83" s="539"/>
      <c r="LIY83" s="539"/>
      <c r="LIZ83" s="539"/>
      <c r="LJA83" s="539"/>
      <c r="LJB83" s="539"/>
      <c r="LJC83" s="539"/>
      <c r="LJD83" s="539"/>
      <c r="LJE83" s="539"/>
      <c r="LJF83" s="539"/>
      <c r="LJG83" s="539"/>
      <c r="LJH83" s="539"/>
      <c r="LJI83" s="539"/>
      <c r="LJJ83" s="539"/>
      <c r="LJK83" s="539"/>
      <c r="LJL83" s="539"/>
      <c r="LJM83" s="539"/>
      <c r="LJN83" s="539"/>
      <c r="LJO83" s="539"/>
      <c r="LJP83" s="539"/>
      <c r="LJQ83" s="539"/>
      <c r="LJR83" s="539"/>
      <c r="LJS83" s="539"/>
      <c r="LJT83" s="539"/>
      <c r="LJU83" s="539"/>
      <c r="LJV83" s="539"/>
      <c r="LJW83" s="539"/>
      <c r="LJX83" s="539"/>
      <c r="LJY83" s="539"/>
      <c r="LJZ83" s="539"/>
      <c r="LKA83" s="539"/>
      <c r="LKB83" s="539"/>
      <c r="LKC83" s="539"/>
      <c r="LKD83" s="539"/>
      <c r="LKE83" s="539"/>
      <c r="LKF83" s="539"/>
      <c r="LKG83" s="539"/>
      <c r="LKH83" s="539"/>
      <c r="LKI83" s="539"/>
      <c r="LKJ83" s="539"/>
      <c r="LKK83" s="539"/>
      <c r="LKL83" s="539"/>
      <c r="LKM83" s="539"/>
      <c r="LKN83" s="539"/>
      <c r="LKO83" s="539"/>
      <c r="LKP83" s="539"/>
      <c r="LKQ83" s="539"/>
      <c r="LKR83" s="539"/>
      <c r="LKS83" s="539"/>
      <c r="LKT83" s="539"/>
      <c r="LKU83" s="539"/>
      <c r="LKV83" s="539"/>
      <c r="LKW83" s="539"/>
      <c r="LKX83" s="539"/>
      <c r="LKY83" s="539"/>
      <c r="LKZ83" s="539"/>
      <c r="LLA83" s="539"/>
      <c r="LLB83" s="539"/>
      <c r="LLC83" s="539"/>
      <c r="LLD83" s="539"/>
      <c r="LLE83" s="539"/>
      <c r="LLF83" s="539"/>
      <c r="LLG83" s="539"/>
      <c r="LLH83" s="539"/>
      <c r="LLI83" s="539"/>
      <c r="LLJ83" s="539"/>
      <c r="LLK83" s="539"/>
      <c r="LLL83" s="539"/>
      <c r="LLM83" s="539"/>
      <c r="LLN83" s="539"/>
      <c r="LLO83" s="539"/>
      <c r="LLP83" s="539"/>
      <c r="LLQ83" s="539"/>
      <c r="LLR83" s="539"/>
      <c r="LLS83" s="539"/>
      <c r="LLT83" s="539"/>
      <c r="LLU83" s="539"/>
      <c r="LLV83" s="539"/>
      <c r="LLW83" s="539"/>
      <c r="LLX83" s="539"/>
      <c r="LLY83" s="539"/>
      <c r="LLZ83" s="539"/>
      <c r="LMA83" s="539"/>
      <c r="LMB83" s="539"/>
      <c r="LMC83" s="539"/>
      <c r="LMD83" s="539"/>
      <c r="LME83" s="539"/>
      <c r="LMF83" s="539"/>
      <c r="LMG83" s="539"/>
      <c r="LMH83" s="539"/>
      <c r="LMI83" s="539"/>
      <c r="LMJ83" s="539"/>
      <c r="LMK83" s="539"/>
      <c r="LML83" s="539"/>
      <c r="LMM83" s="539"/>
      <c r="LMN83" s="539"/>
      <c r="LMO83" s="539"/>
      <c r="LMP83" s="539"/>
      <c r="LMQ83" s="539"/>
      <c r="LMR83" s="539"/>
      <c r="LMS83" s="539"/>
      <c r="LMT83" s="539"/>
      <c r="LMU83" s="539"/>
      <c r="LMV83" s="539"/>
      <c r="LMW83" s="539"/>
      <c r="LMX83" s="539"/>
      <c r="LMY83" s="539"/>
      <c r="LMZ83" s="539"/>
      <c r="LNA83" s="539"/>
      <c r="LNB83" s="539"/>
      <c r="LNC83" s="539"/>
      <c r="LND83" s="539"/>
      <c r="LNE83" s="539"/>
      <c r="LNF83" s="539"/>
      <c r="LNG83" s="539"/>
      <c r="LNH83" s="539"/>
      <c r="LNI83" s="539"/>
      <c r="LNJ83" s="539"/>
      <c r="LNK83" s="539"/>
      <c r="LNL83" s="539"/>
      <c r="LNM83" s="539"/>
      <c r="LNN83" s="539"/>
      <c r="LNO83" s="539"/>
      <c r="LNP83" s="539"/>
      <c r="LNQ83" s="539"/>
      <c r="LNR83" s="539"/>
      <c r="LNS83" s="539"/>
      <c r="LNT83" s="539"/>
      <c r="LNU83" s="539"/>
      <c r="LNV83" s="539"/>
      <c r="LNW83" s="539"/>
      <c r="LNX83" s="539"/>
      <c r="LNY83" s="539"/>
      <c r="LNZ83" s="539"/>
      <c r="LOA83" s="539"/>
      <c r="LOB83" s="539"/>
      <c r="LOC83" s="539"/>
      <c r="LOD83" s="539"/>
      <c r="LOE83" s="539"/>
      <c r="LOF83" s="539"/>
      <c r="LOG83" s="539"/>
      <c r="LOH83" s="539"/>
      <c r="LOI83" s="539"/>
      <c r="LOJ83" s="539"/>
      <c r="LOK83" s="539"/>
      <c r="LOL83" s="539"/>
      <c r="LOM83" s="539"/>
      <c r="LON83" s="539"/>
      <c r="LOO83" s="539"/>
      <c r="LOP83" s="539"/>
      <c r="LOQ83" s="539"/>
      <c r="LOR83" s="539"/>
      <c r="LOS83" s="539"/>
      <c r="LOT83" s="539"/>
      <c r="LOU83" s="539"/>
      <c r="LOV83" s="539"/>
      <c r="LOW83" s="539"/>
      <c r="LOX83" s="539"/>
      <c r="LOY83" s="539"/>
      <c r="LOZ83" s="539"/>
      <c r="LPA83" s="539"/>
      <c r="LPB83" s="539"/>
      <c r="LPC83" s="539"/>
      <c r="LPD83" s="539"/>
      <c r="LPE83" s="539"/>
      <c r="LPF83" s="539"/>
      <c r="LPG83" s="539"/>
      <c r="LPH83" s="539"/>
      <c r="LPI83" s="539"/>
      <c r="LPJ83" s="539"/>
      <c r="LPK83" s="539"/>
      <c r="LPL83" s="539"/>
      <c r="LPM83" s="539"/>
      <c r="LPN83" s="539"/>
      <c r="LPO83" s="539"/>
      <c r="LPP83" s="539"/>
      <c r="LPQ83" s="539"/>
      <c r="LPR83" s="539"/>
      <c r="LPS83" s="539"/>
      <c r="LPT83" s="539"/>
      <c r="LPU83" s="539"/>
      <c r="LPV83" s="539"/>
      <c r="LPW83" s="539"/>
      <c r="LPX83" s="539"/>
      <c r="LPY83" s="539"/>
      <c r="LPZ83" s="539"/>
      <c r="LQA83" s="539"/>
      <c r="LQB83" s="539"/>
      <c r="LQC83" s="539"/>
      <c r="LQD83" s="539"/>
      <c r="LQE83" s="539"/>
      <c r="LQF83" s="539"/>
      <c r="LQG83" s="539"/>
      <c r="LQH83" s="539"/>
      <c r="LQI83" s="539"/>
      <c r="LQJ83" s="539"/>
      <c r="LQK83" s="539"/>
      <c r="LQL83" s="539"/>
      <c r="LQM83" s="539"/>
      <c r="LQN83" s="539"/>
      <c r="LQO83" s="539"/>
      <c r="LQP83" s="539"/>
      <c r="LQQ83" s="539"/>
      <c r="LQR83" s="539"/>
      <c r="LQS83" s="539"/>
      <c r="LQT83" s="539"/>
      <c r="LQU83" s="539"/>
      <c r="LQV83" s="539"/>
      <c r="LQW83" s="539"/>
      <c r="LQX83" s="539"/>
      <c r="LQY83" s="539"/>
      <c r="LQZ83" s="539"/>
      <c r="LRA83" s="539"/>
      <c r="LRB83" s="539"/>
      <c r="LRC83" s="539"/>
      <c r="LRD83" s="539"/>
      <c r="LRE83" s="539"/>
      <c r="LRF83" s="539"/>
      <c r="LRG83" s="539"/>
      <c r="LRH83" s="539"/>
      <c r="LRI83" s="539"/>
      <c r="LRJ83" s="539"/>
      <c r="LRK83" s="539"/>
      <c r="LRL83" s="539"/>
      <c r="LRM83" s="539"/>
      <c r="LRN83" s="539"/>
      <c r="LRO83" s="539"/>
      <c r="LRP83" s="539"/>
      <c r="LRQ83" s="539"/>
      <c r="LRR83" s="539"/>
      <c r="LRS83" s="539"/>
      <c r="LRT83" s="539"/>
      <c r="LRU83" s="539"/>
      <c r="LRV83" s="539"/>
      <c r="LRW83" s="539"/>
      <c r="LRX83" s="539"/>
      <c r="LRY83" s="539"/>
      <c r="LRZ83" s="539"/>
      <c r="LSA83" s="539"/>
      <c r="LSB83" s="539"/>
      <c r="LSC83" s="539"/>
      <c r="LSD83" s="539"/>
      <c r="LSE83" s="539"/>
      <c r="LSF83" s="539"/>
      <c r="LSG83" s="539"/>
      <c r="LSH83" s="539"/>
      <c r="LSI83" s="539"/>
      <c r="LSJ83" s="539"/>
      <c r="LSK83" s="539"/>
      <c r="LSL83" s="539"/>
      <c r="LSM83" s="539"/>
      <c r="LSN83" s="539"/>
      <c r="LSO83" s="539"/>
      <c r="LSP83" s="539"/>
      <c r="LSQ83" s="539"/>
      <c r="LSR83" s="539"/>
      <c r="LSS83" s="539"/>
      <c r="LST83" s="539"/>
      <c r="LSU83" s="539"/>
      <c r="LSV83" s="539"/>
      <c r="LSW83" s="539"/>
      <c r="LSX83" s="539"/>
      <c r="LSY83" s="539"/>
      <c r="LSZ83" s="539"/>
      <c r="LTA83" s="539"/>
      <c r="LTB83" s="539"/>
      <c r="LTC83" s="539"/>
      <c r="LTD83" s="539"/>
      <c r="LTE83" s="539"/>
      <c r="LTF83" s="539"/>
      <c r="LTG83" s="539"/>
      <c r="LTH83" s="539"/>
      <c r="LTI83" s="539"/>
      <c r="LTJ83" s="539"/>
      <c r="LTK83" s="539"/>
      <c r="LTL83" s="539"/>
      <c r="LTM83" s="539"/>
      <c r="LTN83" s="539"/>
      <c r="LTO83" s="539"/>
      <c r="LTP83" s="539"/>
      <c r="LTQ83" s="539"/>
      <c r="LTR83" s="539"/>
      <c r="LTS83" s="539"/>
      <c r="LTT83" s="539"/>
      <c r="LTU83" s="539"/>
      <c r="LTV83" s="539"/>
      <c r="LTW83" s="539"/>
      <c r="LTX83" s="539"/>
      <c r="LTY83" s="539"/>
      <c r="LTZ83" s="539"/>
      <c r="LUA83" s="539"/>
      <c r="LUB83" s="539"/>
      <c r="LUC83" s="539"/>
      <c r="LUD83" s="539"/>
      <c r="LUE83" s="539"/>
      <c r="LUF83" s="539"/>
      <c r="LUG83" s="539"/>
      <c r="LUH83" s="539"/>
      <c r="LUI83" s="539"/>
      <c r="LUJ83" s="539"/>
      <c r="LUK83" s="539"/>
      <c r="LUL83" s="539"/>
      <c r="LUM83" s="539"/>
      <c r="LUN83" s="539"/>
      <c r="LUO83" s="539"/>
      <c r="LUP83" s="539"/>
      <c r="LUQ83" s="539"/>
      <c r="LUR83" s="539"/>
      <c r="LUS83" s="539"/>
      <c r="LUT83" s="539"/>
      <c r="LUU83" s="539"/>
      <c r="LUV83" s="539"/>
      <c r="LUW83" s="539"/>
      <c r="LUX83" s="539"/>
      <c r="LUY83" s="539"/>
      <c r="LUZ83" s="539"/>
      <c r="LVA83" s="539"/>
      <c r="LVB83" s="539"/>
      <c r="LVC83" s="539"/>
      <c r="LVD83" s="539"/>
      <c r="LVE83" s="539"/>
      <c r="LVF83" s="539"/>
      <c r="LVG83" s="539"/>
      <c r="LVH83" s="539"/>
      <c r="LVI83" s="539"/>
      <c r="LVJ83" s="539"/>
      <c r="LVK83" s="539"/>
      <c r="LVL83" s="539"/>
      <c r="LVM83" s="539"/>
      <c r="LVN83" s="539"/>
      <c r="LVO83" s="539"/>
      <c r="LVP83" s="539"/>
      <c r="LVQ83" s="539"/>
      <c r="LVR83" s="539"/>
      <c r="LVS83" s="539"/>
      <c r="LVT83" s="539"/>
      <c r="LVU83" s="539"/>
      <c r="LVV83" s="539"/>
      <c r="LVW83" s="539"/>
      <c r="LVX83" s="539"/>
      <c r="LVY83" s="539"/>
      <c r="LVZ83" s="539"/>
      <c r="LWA83" s="539"/>
      <c r="LWB83" s="539"/>
      <c r="LWC83" s="539"/>
      <c r="LWD83" s="539"/>
      <c r="LWE83" s="539"/>
      <c r="LWF83" s="539"/>
      <c r="LWG83" s="539"/>
      <c r="LWH83" s="539"/>
      <c r="LWI83" s="539"/>
      <c r="LWJ83" s="539"/>
      <c r="LWK83" s="539"/>
      <c r="LWL83" s="539"/>
      <c r="LWM83" s="539"/>
      <c r="LWN83" s="539"/>
      <c r="LWO83" s="539"/>
      <c r="LWP83" s="539"/>
      <c r="LWQ83" s="539"/>
      <c r="LWR83" s="539"/>
      <c r="LWS83" s="539"/>
      <c r="LWT83" s="539"/>
      <c r="LWU83" s="539"/>
      <c r="LWV83" s="539"/>
      <c r="LWW83" s="539"/>
      <c r="LWX83" s="539"/>
      <c r="LWY83" s="539"/>
      <c r="LWZ83" s="539"/>
      <c r="LXA83" s="539"/>
      <c r="LXB83" s="539"/>
      <c r="LXC83" s="539"/>
      <c r="LXD83" s="539"/>
      <c r="LXE83" s="539"/>
      <c r="LXF83" s="539"/>
      <c r="LXG83" s="539"/>
      <c r="LXH83" s="539"/>
      <c r="LXI83" s="539"/>
      <c r="LXJ83" s="539"/>
      <c r="LXK83" s="539"/>
      <c r="LXL83" s="539"/>
      <c r="LXM83" s="539"/>
      <c r="LXN83" s="539"/>
      <c r="LXO83" s="539"/>
      <c r="LXP83" s="539"/>
      <c r="LXQ83" s="539"/>
      <c r="LXR83" s="539"/>
      <c r="LXS83" s="539"/>
      <c r="LXT83" s="539"/>
      <c r="LXU83" s="539"/>
      <c r="LXV83" s="539"/>
      <c r="LXW83" s="539"/>
      <c r="LXX83" s="539"/>
      <c r="LXY83" s="539"/>
      <c r="LXZ83" s="539"/>
      <c r="LYA83" s="539"/>
      <c r="LYB83" s="539"/>
      <c r="LYC83" s="539"/>
      <c r="LYD83" s="539"/>
      <c r="LYE83" s="539"/>
      <c r="LYF83" s="539"/>
      <c r="LYG83" s="539"/>
      <c r="LYH83" s="539"/>
      <c r="LYI83" s="539"/>
      <c r="LYJ83" s="539"/>
      <c r="LYK83" s="539"/>
      <c r="LYL83" s="539"/>
      <c r="LYM83" s="539"/>
      <c r="LYN83" s="539"/>
      <c r="LYO83" s="539"/>
      <c r="LYP83" s="539"/>
      <c r="LYQ83" s="539"/>
      <c r="LYR83" s="539"/>
      <c r="LYS83" s="539"/>
      <c r="LYT83" s="539"/>
      <c r="LYU83" s="539"/>
      <c r="LYV83" s="539"/>
      <c r="LYW83" s="539"/>
      <c r="LYX83" s="539"/>
      <c r="LYY83" s="539"/>
      <c r="LYZ83" s="539"/>
      <c r="LZA83" s="539"/>
      <c r="LZB83" s="539"/>
      <c r="LZC83" s="539"/>
      <c r="LZD83" s="539"/>
      <c r="LZE83" s="539"/>
      <c r="LZF83" s="539"/>
      <c r="LZG83" s="539"/>
      <c r="LZH83" s="539"/>
      <c r="LZI83" s="539"/>
      <c r="LZJ83" s="539"/>
      <c r="LZK83" s="539"/>
      <c r="LZL83" s="539"/>
      <c r="LZM83" s="539"/>
      <c r="LZN83" s="539"/>
      <c r="LZO83" s="539"/>
      <c r="LZP83" s="539"/>
      <c r="LZQ83" s="539"/>
      <c r="LZR83" s="539"/>
      <c r="LZS83" s="539"/>
      <c r="LZT83" s="539"/>
      <c r="LZU83" s="539"/>
      <c r="LZV83" s="539"/>
      <c r="LZW83" s="539"/>
      <c r="LZX83" s="539"/>
      <c r="LZY83" s="539"/>
      <c r="LZZ83" s="539"/>
      <c r="MAA83" s="539"/>
      <c r="MAB83" s="539"/>
      <c r="MAC83" s="539"/>
      <c r="MAD83" s="539"/>
      <c r="MAE83" s="539"/>
      <c r="MAF83" s="539"/>
      <c r="MAG83" s="539"/>
      <c r="MAH83" s="539"/>
      <c r="MAI83" s="539"/>
      <c r="MAJ83" s="539"/>
      <c r="MAK83" s="539"/>
      <c r="MAL83" s="539"/>
      <c r="MAM83" s="539"/>
      <c r="MAN83" s="539"/>
      <c r="MAO83" s="539"/>
      <c r="MAP83" s="539"/>
      <c r="MAQ83" s="539"/>
      <c r="MAR83" s="539"/>
      <c r="MAS83" s="539"/>
      <c r="MAT83" s="539"/>
      <c r="MAU83" s="539"/>
      <c r="MAV83" s="539"/>
      <c r="MAW83" s="539"/>
      <c r="MAX83" s="539"/>
      <c r="MAY83" s="539"/>
      <c r="MAZ83" s="539"/>
      <c r="MBA83" s="539"/>
      <c r="MBB83" s="539"/>
      <c r="MBC83" s="539"/>
      <c r="MBD83" s="539"/>
      <c r="MBE83" s="539"/>
      <c r="MBF83" s="539"/>
      <c r="MBG83" s="539"/>
      <c r="MBH83" s="539"/>
      <c r="MBI83" s="539"/>
      <c r="MBJ83" s="539"/>
      <c r="MBK83" s="539"/>
      <c r="MBL83" s="539"/>
      <c r="MBM83" s="539"/>
      <c r="MBN83" s="539"/>
      <c r="MBO83" s="539"/>
      <c r="MBP83" s="539"/>
      <c r="MBQ83" s="539"/>
      <c r="MBR83" s="539"/>
      <c r="MBS83" s="539"/>
      <c r="MBT83" s="539"/>
      <c r="MBU83" s="539"/>
      <c r="MBV83" s="539"/>
      <c r="MBW83" s="539"/>
      <c r="MBX83" s="539"/>
      <c r="MBY83" s="539"/>
      <c r="MBZ83" s="539"/>
      <c r="MCA83" s="539"/>
      <c r="MCB83" s="539"/>
      <c r="MCC83" s="539"/>
      <c r="MCD83" s="539"/>
      <c r="MCE83" s="539"/>
      <c r="MCF83" s="539"/>
      <c r="MCG83" s="539"/>
      <c r="MCH83" s="539"/>
      <c r="MCI83" s="539"/>
      <c r="MCJ83" s="539"/>
      <c r="MCK83" s="539"/>
      <c r="MCL83" s="539"/>
      <c r="MCM83" s="539"/>
      <c r="MCN83" s="539"/>
      <c r="MCO83" s="539"/>
      <c r="MCP83" s="539"/>
      <c r="MCQ83" s="539"/>
      <c r="MCR83" s="539"/>
      <c r="MCS83" s="539"/>
      <c r="MCT83" s="539"/>
      <c r="MCU83" s="539"/>
      <c r="MCV83" s="539"/>
      <c r="MCW83" s="539"/>
      <c r="MCX83" s="539"/>
      <c r="MCY83" s="539"/>
      <c r="MCZ83" s="539"/>
      <c r="MDA83" s="539"/>
      <c r="MDB83" s="539"/>
      <c r="MDC83" s="539"/>
      <c r="MDD83" s="539"/>
      <c r="MDE83" s="539"/>
      <c r="MDF83" s="539"/>
      <c r="MDG83" s="539"/>
      <c r="MDH83" s="539"/>
      <c r="MDI83" s="539"/>
      <c r="MDJ83" s="539"/>
      <c r="MDK83" s="539"/>
      <c r="MDL83" s="539"/>
      <c r="MDM83" s="539"/>
      <c r="MDN83" s="539"/>
      <c r="MDO83" s="539"/>
      <c r="MDP83" s="539"/>
      <c r="MDQ83" s="539"/>
      <c r="MDR83" s="539"/>
      <c r="MDS83" s="539"/>
      <c r="MDT83" s="539"/>
      <c r="MDU83" s="539"/>
      <c r="MDV83" s="539"/>
      <c r="MDW83" s="539"/>
      <c r="MDX83" s="539"/>
      <c r="MDY83" s="539"/>
      <c r="MDZ83" s="539"/>
      <c r="MEA83" s="539"/>
      <c r="MEB83" s="539"/>
      <c r="MEC83" s="539"/>
      <c r="MED83" s="539"/>
      <c r="MEE83" s="539"/>
      <c r="MEF83" s="539"/>
      <c r="MEG83" s="539"/>
      <c r="MEH83" s="539"/>
      <c r="MEI83" s="539"/>
      <c r="MEJ83" s="539"/>
      <c r="MEK83" s="539"/>
      <c r="MEL83" s="539"/>
      <c r="MEM83" s="539"/>
      <c r="MEN83" s="539"/>
      <c r="MEO83" s="539"/>
      <c r="MEP83" s="539"/>
      <c r="MEQ83" s="539"/>
      <c r="MER83" s="539"/>
      <c r="MES83" s="539"/>
      <c r="MET83" s="539"/>
      <c r="MEU83" s="539"/>
      <c r="MEV83" s="539"/>
      <c r="MEW83" s="539"/>
      <c r="MEX83" s="539"/>
      <c r="MEY83" s="539"/>
      <c r="MEZ83" s="539"/>
      <c r="MFA83" s="539"/>
      <c r="MFB83" s="539"/>
      <c r="MFC83" s="539"/>
      <c r="MFD83" s="539"/>
      <c r="MFE83" s="539"/>
      <c r="MFF83" s="539"/>
      <c r="MFG83" s="539"/>
      <c r="MFH83" s="539"/>
      <c r="MFI83" s="539"/>
      <c r="MFJ83" s="539"/>
      <c r="MFK83" s="539"/>
      <c r="MFL83" s="539"/>
      <c r="MFM83" s="539"/>
      <c r="MFN83" s="539"/>
      <c r="MFO83" s="539"/>
      <c r="MFP83" s="539"/>
      <c r="MFQ83" s="539"/>
      <c r="MFR83" s="539"/>
      <c r="MFS83" s="539"/>
      <c r="MFT83" s="539"/>
      <c r="MFU83" s="539"/>
      <c r="MFV83" s="539"/>
      <c r="MFW83" s="539"/>
      <c r="MFX83" s="539"/>
      <c r="MFY83" s="539"/>
      <c r="MFZ83" s="539"/>
      <c r="MGA83" s="539"/>
      <c r="MGB83" s="539"/>
      <c r="MGC83" s="539"/>
      <c r="MGD83" s="539"/>
      <c r="MGE83" s="539"/>
      <c r="MGF83" s="539"/>
      <c r="MGG83" s="539"/>
      <c r="MGH83" s="539"/>
      <c r="MGI83" s="539"/>
      <c r="MGJ83" s="539"/>
      <c r="MGK83" s="539"/>
      <c r="MGL83" s="539"/>
      <c r="MGM83" s="539"/>
      <c r="MGN83" s="539"/>
      <c r="MGO83" s="539"/>
      <c r="MGP83" s="539"/>
      <c r="MGQ83" s="539"/>
      <c r="MGR83" s="539"/>
      <c r="MGS83" s="539"/>
      <c r="MGT83" s="539"/>
      <c r="MGU83" s="539"/>
      <c r="MGV83" s="539"/>
      <c r="MGW83" s="539"/>
      <c r="MGX83" s="539"/>
      <c r="MGY83" s="539"/>
      <c r="MGZ83" s="539"/>
      <c r="MHA83" s="539"/>
      <c r="MHB83" s="539"/>
      <c r="MHC83" s="539"/>
      <c r="MHD83" s="539"/>
      <c r="MHE83" s="539"/>
      <c r="MHF83" s="539"/>
      <c r="MHG83" s="539"/>
      <c r="MHH83" s="539"/>
      <c r="MHI83" s="539"/>
      <c r="MHJ83" s="539"/>
      <c r="MHK83" s="539"/>
      <c r="MHL83" s="539"/>
      <c r="MHM83" s="539"/>
      <c r="MHN83" s="539"/>
      <c r="MHO83" s="539"/>
      <c r="MHP83" s="539"/>
      <c r="MHQ83" s="539"/>
      <c r="MHR83" s="539"/>
      <c r="MHS83" s="539"/>
      <c r="MHT83" s="539"/>
      <c r="MHU83" s="539"/>
      <c r="MHV83" s="539"/>
      <c r="MHW83" s="539"/>
      <c r="MHX83" s="539"/>
      <c r="MHY83" s="539"/>
      <c r="MHZ83" s="539"/>
      <c r="MIA83" s="539"/>
      <c r="MIB83" s="539"/>
      <c r="MIC83" s="539"/>
      <c r="MID83" s="539"/>
      <c r="MIE83" s="539"/>
      <c r="MIF83" s="539"/>
      <c r="MIG83" s="539"/>
      <c r="MIH83" s="539"/>
      <c r="MII83" s="539"/>
      <c r="MIJ83" s="539"/>
      <c r="MIK83" s="539"/>
      <c r="MIL83" s="539"/>
      <c r="MIM83" s="539"/>
      <c r="MIN83" s="539"/>
      <c r="MIO83" s="539"/>
      <c r="MIP83" s="539"/>
      <c r="MIQ83" s="539"/>
      <c r="MIR83" s="539"/>
      <c r="MIS83" s="539"/>
      <c r="MIT83" s="539"/>
      <c r="MIU83" s="539"/>
      <c r="MIV83" s="539"/>
      <c r="MIW83" s="539"/>
      <c r="MIX83" s="539"/>
      <c r="MIY83" s="539"/>
      <c r="MIZ83" s="539"/>
      <c r="MJA83" s="539"/>
      <c r="MJB83" s="539"/>
      <c r="MJC83" s="539"/>
      <c r="MJD83" s="539"/>
      <c r="MJE83" s="539"/>
      <c r="MJF83" s="539"/>
      <c r="MJG83" s="539"/>
      <c r="MJH83" s="539"/>
      <c r="MJI83" s="539"/>
      <c r="MJJ83" s="539"/>
      <c r="MJK83" s="539"/>
      <c r="MJL83" s="539"/>
      <c r="MJM83" s="539"/>
      <c r="MJN83" s="539"/>
      <c r="MJO83" s="539"/>
      <c r="MJP83" s="539"/>
      <c r="MJQ83" s="539"/>
      <c r="MJR83" s="539"/>
      <c r="MJS83" s="539"/>
      <c r="MJT83" s="539"/>
      <c r="MJU83" s="539"/>
      <c r="MJV83" s="539"/>
      <c r="MJW83" s="539"/>
      <c r="MJX83" s="539"/>
      <c r="MJY83" s="539"/>
      <c r="MJZ83" s="539"/>
      <c r="MKA83" s="539"/>
      <c r="MKB83" s="539"/>
      <c r="MKC83" s="539"/>
      <c r="MKD83" s="539"/>
      <c r="MKE83" s="539"/>
      <c r="MKF83" s="539"/>
      <c r="MKG83" s="539"/>
      <c r="MKH83" s="539"/>
      <c r="MKI83" s="539"/>
      <c r="MKJ83" s="539"/>
      <c r="MKK83" s="539"/>
      <c r="MKL83" s="539"/>
      <c r="MKM83" s="539"/>
      <c r="MKN83" s="539"/>
      <c r="MKO83" s="539"/>
      <c r="MKP83" s="539"/>
      <c r="MKQ83" s="539"/>
      <c r="MKR83" s="539"/>
      <c r="MKS83" s="539"/>
      <c r="MKT83" s="539"/>
      <c r="MKU83" s="539"/>
      <c r="MKV83" s="539"/>
      <c r="MKW83" s="539"/>
      <c r="MKX83" s="539"/>
      <c r="MKY83" s="539"/>
      <c r="MKZ83" s="539"/>
      <c r="MLA83" s="539"/>
      <c r="MLB83" s="539"/>
      <c r="MLC83" s="539"/>
      <c r="MLD83" s="539"/>
      <c r="MLE83" s="539"/>
      <c r="MLF83" s="539"/>
      <c r="MLG83" s="539"/>
      <c r="MLH83" s="539"/>
      <c r="MLI83" s="539"/>
      <c r="MLJ83" s="539"/>
      <c r="MLK83" s="539"/>
      <c r="MLL83" s="539"/>
      <c r="MLM83" s="539"/>
      <c r="MLN83" s="539"/>
      <c r="MLO83" s="539"/>
      <c r="MLP83" s="539"/>
      <c r="MLQ83" s="539"/>
      <c r="MLR83" s="539"/>
      <c r="MLS83" s="539"/>
      <c r="MLT83" s="539"/>
      <c r="MLU83" s="539"/>
      <c r="MLV83" s="539"/>
      <c r="MLW83" s="539"/>
      <c r="MLX83" s="539"/>
      <c r="MLY83" s="539"/>
      <c r="MLZ83" s="539"/>
      <c r="MMA83" s="539"/>
      <c r="MMB83" s="539"/>
      <c r="MMC83" s="539"/>
      <c r="MMD83" s="539"/>
      <c r="MME83" s="539"/>
      <c r="MMF83" s="539"/>
      <c r="MMG83" s="539"/>
      <c r="MMH83" s="539"/>
      <c r="MMI83" s="539"/>
      <c r="MMJ83" s="539"/>
      <c r="MMK83" s="539"/>
      <c r="MML83" s="539"/>
      <c r="MMM83" s="539"/>
      <c r="MMN83" s="539"/>
      <c r="MMO83" s="539"/>
      <c r="MMP83" s="539"/>
      <c r="MMQ83" s="539"/>
      <c r="MMR83" s="539"/>
      <c r="MMS83" s="539"/>
      <c r="MMT83" s="539"/>
      <c r="MMU83" s="539"/>
      <c r="MMV83" s="539"/>
      <c r="MMW83" s="539"/>
      <c r="MMX83" s="539"/>
      <c r="MMY83" s="539"/>
      <c r="MMZ83" s="539"/>
      <c r="MNA83" s="539"/>
      <c r="MNB83" s="539"/>
      <c r="MNC83" s="539"/>
      <c r="MND83" s="539"/>
      <c r="MNE83" s="539"/>
      <c r="MNF83" s="539"/>
      <c r="MNG83" s="539"/>
      <c r="MNH83" s="539"/>
      <c r="MNI83" s="539"/>
      <c r="MNJ83" s="539"/>
      <c r="MNK83" s="539"/>
      <c r="MNL83" s="539"/>
      <c r="MNM83" s="539"/>
      <c r="MNN83" s="539"/>
      <c r="MNO83" s="539"/>
      <c r="MNP83" s="539"/>
      <c r="MNQ83" s="539"/>
      <c r="MNR83" s="539"/>
      <c r="MNS83" s="539"/>
      <c r="MNT83" s="539"/>
      <c r="MNU83" s="539"/>
      <c r="MNV83" s="539"/>
      <c r="MNW83" s="539"/>
      <c r="MNX83" s="539"/>
      <c r="MNY83" s="539"/>
      <c r="MNZ83" s="539"/>
      <c r="MOA83" s="539"/>
      <c r="MOB83" s="539"/>
      <c r="MOC83" s="539"/>
      <c r="MOD83" s="539"/>
      <c r="MOE83" s="539"/>
      <c r="MOF83" s="539"/>
      <c r="MOG83" s="539"/>
      <c r="MOH83" s="539"/>
      <c r="MOI83" s="539"/>
      <c r="MOJ83" s="539"/>
      <c r="MOK83" s="539"/>
      <c r="MOL83" s="539"/>
      <c r="MOM83" s="539"/>
      <c r="MON83" s="539"/>
      <c r="MOO83" s="539"/>
      <c r="MOP83" s="539"/>
      <c r="MOQ83" s="539"/>
      <c r="MOR83" s="539"/>
      <c r="MOS83" s="539"/>
      <c r="MOT83" s="539"/>
      <c r="MOU83" s="539"/>
      <c r="MOV83" s="539"/>
      <c r="MOW83" s="539"/>
      <c r="MOX83" s="539"/>
      <c r="MOY83" s="539"/>
      <c r="MOZ83" s="539"/>
      <c r="MPA83" s="539"/>
      <c r="MPB83" s="539"/>
      <c r="MPC83" s="539"/>
      <c r="MPD83" s="539"/>
      <c r="MPE83" s="539"/>
      <c r="MPF83" s="539"/>
      <c r="MPG83" s="539"/>
      <c r="MPH83" s="539"/>
      <c r="MPI83" s="539"/>
      <c r="MPJ83" s="539"/>
      <c r="MPK83" s="539"/>
      <c r="MPL83" s="539"/>
      <c r="MPM83" s="539"/>
      <c r="MPN83" s="539"/>
      <c r="MPO83" s="539"/>
      <c r="MPP83" s="539"/>
      <c r="MPQ83" s="539"/>
      <c r="MPR83" s="539"/>
      <c r="MPS83" s="539"/>
      <c r="MPT83" s="539"/>
      <c r="MPU83" s="539"/>
      <c r="MPV83" s="539"/>
      <c r="MPW83" s="539"/>
      <c r="MPX83" s="539"/>
      <c r="MPY83" s="539"/>
      <c r="MPZ83" s="539"/>
      <c r="MQA83" s="539"/>
      <c r="MQB83" s="539"/>
      <c r="MQC83" s="539"/>
      <c r="MQD83" s="539"/>
      <c r="MQE83" s="539"/>
      <c r="MQF83" s="539"/>
      <c r="MQG83" s="539"/>
      <c r="MQH83" s="539"/>
      <c r="MQI83" s="539"/>
      <c r="MQJ83" s="539"/>
      <c r="MQK83" s="539"/>
      <c r="MQL83" s="539"/>
      <c r="MQM83" s="539"/>
      <c r="MQN83" s="539"/>
      <c r="MQO83" s="539"/>
      <c r="MQP83" s="539"/>
      <c r="MQQ83" s="539"/>
      <c r="MQR83" s="539"/>
      <c r="MQS83" s="539"/>
      <c r="MQT83" s="539"/>
      <c r="MQU83" s="539"/>
      <c r="MQV83" s="539"/>
      <c r="MQW83" s="539"/>
      <c r="MQX83" s="539"/>
      <c r="MQY83" s="539"/>
      <c r="MQZ83" s="539"/>
      <c r="MRA83" s="539"/>
      <c r="MRB83" s="539"/>
      <c r="MRC83" s="539"/>
      <c r="MRD83" s="539"/>
      <c r="MRE83" s="539"/>
      <c r="MRF83" s="539"/>
      <c r="MRG83" s="539"/>
      <c r="MRH83" s="539"/>
      <c r="MRI83" s="539"/>
      <c r="MRJ83" s="539"/>
      <c r="MRK83" s="539"/>
      <c r="MRL83" s="539"/>
      <c r="MRM83" s="539"/>
      <c r="MRN83" s="539"/>
      <c r="MRO83" s="539"/>
      <c r="MRP83" s="539"/>
      <c r="MRQ83" s="539"/>
      <c r="MRR83" s="539"/>
      <c r="MRS83" s="539"/>
      <c r="MRT83" s="539"/>
      <c r="MRU83" s="539"/>
      <c r="MRV83" s="539"/>
      <c r="MRW83" s="539"/>
      <c r="MRX83" s="539"/>
      <c r="MRY83" s="539"/>
      <c r="MRZ83" s="539"/>
      <c r="MSA83" s="539"/>
      <c r="MSB83" s="539"/>
      <c r="MSC83" s="539"/>
      <c r="MSD83" s="539"/>
      <c r="MSE83" s="539"/>
      <c r="MSF83" s="539"/>
      <c r="MSG83" s="539"/>
      <c r="MSH83" s="539"/>
      <c r="MSI83" s="539"/>
      <c r="MSJ83" s="539"/>
      <c r="MSK83" s="539"/>
      <c r="MSL83" s="539"/>
      <c r="MSM83" s="539"/>
      <c r="MSN83" s="539"/>
      <c r="MSO83" s="539"/>
      <c r="MSP83" s="539"/>
      <c r="MSQ83" s="539"/>
      <c r="MSR83" s="539"/>
      <c r="MSS83" s="539"/>
      <c r="MST83" s="539"/>
      <c r="MSU83" s="539"/>
      <c r="MSV83" s="539"/>
      <c r="MSW83" s="539"/>
      <c r="MSX83" s="539"/>
      <c r="MSY83" s="539"/>
      <c r="MSZ83" s="539"/>
      <c r="MTA83" s="539"/>
      <c r="MTB83" s="539"/>
      <c r="MTC83" s="539"/>
      <c r="MTD83" s="539"/>
      <c r="MTE83" s="539"/>
      <c r="MTF83" s="539"/>
      <c r="MTG83" s="539"/>
      <c r="MTH83" s="539"/>
      <c r="MTI83" s="539"/>
      <c r="MTJ83" s="539"/>
      <c r="MTK83" s="539"/>
      <c r="MTL83" s="539"/>
      <c r="MTM83" s="539"/>
      <c r="MTN83" s="539"/>
      <c r="MTO83" s="539"/>
      <c r="MTP83" s="539"/>
      <c r="MTQ83" s="539"/>
      <c r="MTR83" s="539"/>
      <c r="MTS83" s="539"/>
      <c r="MTT83" s="539"/>
      <c r="MTU83" s="539"/>
      <c r="MTV83" s="539"/>
      <c r="MTW83" s="539"/>
      <c r="MTX83" s="539"/>
      <c r="MTY83" s="539"/>
      <c r="MTZ83" s="539"/>
      <c r="MUA83" s="539"/>
      <c r="MUB83" s="539"/>
      <c r="MUC83" s="539"/>
      <c r="MUD83" s="539"/>
      <c r="MUE83" s="539"/>
      <c r="MUF83" s="539"/>
      <c r="MUG83" s="539"/>
      <c r="MUH83" s="539"/>
      <c r="MUI83" s="539"/>
      <c r="MUJ83" s="539"/>
      <c r="MUK83" s="539"/>
      <c r="MUL83" s="539"/>
      <c r="MUM83" s="539"/>
      <c r="MUN83" s="539"/>
      <c r="MUO83" s="539"/>
      <c r="MUP83" s="539"/>
      <c r="MUQ83" s="539"/>
      <c r="MUR83" s="539"/>
      <c r="MUS83" s="539"/>
      <c r="MUT83" s="539"/>
      <c r="MUU83" s="539"/>
      <c r="MUV83" s="539"/>
      <c r="MUW83" s="539"/>
      <c r="MUX83" s="539"/>
      <c r="MUY83" s="539"/>
      <c r="MUZ83" s="539"/>
      <c r="MVA83" s="539"/>
      <c r="MVB83" s="539"/>
      <c r="MVC83" s="539"/>
      <c r="MVD83" s="539"/>
      <c r="MVE83" s="539"/>
      <c r="MVF83" s="539"/>
      <c r="MVG83" s="539"/>
      <c r="MVH83" s="539"/>
      <c r="MVI83" s="539"/>
      <c r="MVJ83" s="539"/>
      <c r="MVK83" s="539"/>
      <c r="MVL83" s="539"/>
      <c r="MVM83" s="539"/>
      <c r="MVN83" s="539"/>
      <c r="MVO83" s="539"/>
      <c r="MVP83" s="539"/>
      <c r="MVQ83" s="539"/>
      <c r="MVR83" s="539"/>
      <c r="MVS83" s="539"/>
      <c r="MVT83" s="539"/>
      <c r="MVU83" s="539"/>
      <c r="MVV83" s="539"/>
      <c r="MVW83" s="539"/>
      <c r="MVX83" s="539"/>
      <c r="MVY83" s="539"/>
      <c r="MVZ83" s="539"/>
      <c r="MWA83" s="539"/>
      <c r="MWB83" s="539"/>
      <c r="MWC83" s="539"/>
      <c r="MWD83" s="539"/>
      <c r="MWE83" s="539"/>
      <c r="MWF83" s="539"/>
      <c r="MWG83" s="539"/>
      <c r="MWH83" s="539"/>
      <c r="MWI83" s="539"/>
      <c r="MWJ83" s="539"/>
      <c r="MWK83" s="539"/>
      <c r="MWL83" s="539"/>
      <c r="MWM83" s="539"/>
      <c r="MWN83" s="539"/>
      <c r="MWO83" s="539"/>
      <c r="MWP83" s="539"/>
      <c r="MWQ83" s="539"/>
      <c r="MWR83" s="539"/>
      <c r="MWS83" s="539"/>
      <c r="MWT83" s="539"/>
      <c r="MWU83" s="539"/>
      <c r="MWV83" s="539"/>
      <c r="MWW83" s="539"/>
      <c r="MWX83" s="539"/>
      <c r="MWY83" s="539"/>
      <c r="MWZ83" s="539"/>
      <c r="MXA83" s="539"/>
      <c r="MXB83" s="539"/>
      <c r="MXC83" s="539"/>
      <c r="MXD83" s="539"/>
      <c r="MXE83" s="539"/>
      <c r="MXF83" s="539"/>
      <c r="MXG83" s="539"/>
      <c r="MXH83" s="539"/>
      <c r="MXI83" s="539"/>
      <c r="MXJ83" s="539"/>
      <c r="MXK83" s="539"/>
      <c r="MXL83" s="539"/>
      <c r="MXM83" s="539"/>
      <c r="MXN83" s="539"/>
      <c r="MXO83" s="539"/>
      <c r="MXP83" s="539"/>
      <c r="MXQ83" s="539"/>
      <c r="MXR83" s="539"/>
      <c r="MXS83" s="539"/>
      <c r="MXT83" s="539"/>
      <c r="MXU83" s="539"/>
      <c r="MXV83" s="539"/>
      <c r="MXW83" s="539"/>
      <c r="MXX83" s="539"/>
      <c r="MXY83" s="539"/>
      <c r="MXZ83" s="539"/>
      <c r="MYA83" s="539"/>
      <c r="MYB83" s="539"/>
      <c r="MYC83" s="539"/>
      <c r="MYD83" s="539"/>
      <c r="MYE83" s="539"/>
      <c r="MYF83" s="539"/>
      <c r="MYG83" s="539"/>
      <c r="MYH83" s="539"/>
      <c r="MYI83" s="539"/>
      <c r="MYJ83" s="539"/>
      <c r="MYK83" s="539"/>
      <c r="MYL83" s="539"/>
      <c r="MYM83" s="539"/>
      <c r="MYN83" s="539"/>
      <c r="MYO83" s="539"/>
      <c r="MYP83" s="539"/>
      <c r="MYQ83" s="539"/>
      <c r="MYR83" s="539"/>
      <c r="MYS83" s="539"/>
      <c r="MYT83" s="539"/>
      <c r="MYU83" s="539"/>
      <c r="MYV83" s="539"/>
      <c r="MYW83" s="539"/>
      <c r="MYX83" s="539"/>
      <c r="MYY83" s="539"/>
      <c r="MYZ83" s="539"/>
      <c r="MZA83" s="539"/>
      <c r="MZB83" s="539"/>
      <c r="MZC83" s="539"/>
      <c r="MZD83" s="539"/>
      <c r="MZE83" s="539"/>
      <c r="MZF83" s="539"/>
      <c r="MZG83" s="539"/>
      <c r="MZH83" s="539"/>
      <c r="MZI83" s="539"/>
      <c r="MZJ83" s="539"/>
      <c r="MZK83" s="539"/>
      <c r="MZL83" s="539"/>
      <c r="MZM83" s="539"/>
      <c r="MZN83" s="539"/>
      <c r="MZO83" s="539"/>
      <c r="MZP83" s="539"/>
      <c r="MZQ83" s="539"/>
      <c r="MZR83" s="539"/>
      <c r="MZS83" s="539"/>
      <c r="MZT83" s="539"/>
      <c r="MZU83" s="539"/>
      <c r="MZV83" s="539"/>
      <c r="MZW83" s="539"/>
      <c r="MZX83" s="539"/>
      <c r="MZY83" s="539"/>
      <c r="MZZ83" s="539"/>
      <c r="NAA83" s="539"/>
      <c r="NAB83" s="539"/>
      <c r="NAC83" s="539"/>
      <c r="NAD83" s="539"/>
      <c r="NAE83" s="539"/>
      <c r="NAF83" s="539"/>
      <c r="NAG83" s="539"/>
      <c r="NAH83" s="539"/>
      <c r="NAI83" s="539"/>
      <c r="NAJ83" s="539"/>
      <c r="NAK83" s="539"/>
      <c r="NAL83" s="539"/>
      <c r="NAM83" s="539"/>
      <c r="NAN83" s="539"/>
      <c r="NAO83" s="539"/>
      <c r="NAP83" s="539"/>
      <c r="NAQ83" s="539"/>
      <c r="NAR83" s="539"/>
      <c r="NAS83" s="539"/>
      <c r="NAT83" s="539"/>
      <c r="NAU83" s="539"/>
      <c r="NAV83" s="539"/>
      <c r="NAW83" s="539"/>
      <c r="NAX83" s="539"/>
      <c r="NAY83" s="539"/>
      <c r="NAZ83" s="539"/>
      <c r="NBA83" s="539"/>
      <c r="NBB83" s="539"/>
      <c r="NBC83" s="539"/>
      <c r="NBD83" s="539"/>
      <c r="NBE83" s="539"/>
      <c r="NBF83" s="539"/>
      <c r="NBG83" s="539"/>
      <c r="NBH83" s="539"/>
      <c r="NBI83" s="539"/>
      <c r="NBJ83" s="539"/>
      <c r="NBK83" s="539"/>
      <c r="NBL83" s="539"/>
      <c r="NBM83" s="539"/>
      <c r="NBN83" s="539"/>
      <c r="NBO83" s="539"/>
      <c r="NBP83" s="539"/>
      <c r="NBQ83" s="539"/>
      <c r="NBR83" s="539"/>
      <c r="NBS83" s="539"/>
      <c r="NBT83" s="539"/>
      <c r="NBU83" s="539"/>
      <c r="NBV83" s="539"/>
      <c r="NBW83" s="539"/>
      <c r="NBX83" s="539"/>
      <c r="NBY83" s="539"/>
      <c r="NBZ83" s="539"/>
      <c r="NCA83" s="539"/>
      <c r="NCB83" s="539"/>
      <c r="NCC83" s="539"/>
      <c r="NCD83" s="539"/>
      <c r="NCE83" s="539"/>
      <c r="NCF83" s="539"/>
      <c r="NCG83" s="539"/>
      <c r="NCH83" s="539"/>
      <c r="NCI83" s="539"/>
      <c r="NCJ83" s="539"/>
      <c r="NCK83" s="539"/>
      <c r="NCL83" s="539"/>
      <c r="NCM83" s="539"/>
      <c r="NCN83" s="539"/>
      <c r="NCO83" s="539"/>
      <c r="NCP83" s="539"/>
      <c r="NCQ83" s="539"/>
      <c r="NCR83" s="539"/>
      <c r="NCS83" s="539"/>
      <c r="NCT83" s="539"/>
      <c r="NCU83" s="539"/>
      <c r="NCV83" s="539"/>
      <c r="NCW83" s="539"/>
      <c r="NCX83" s="539"/>
      <c r="NCY83" s="539"/>
      <c r="NCZ83" s="539"/>
      <c r="NDA83" s="539"/>
      <c r="NDB83" s="539"/>
      <c r="NDC83" s="539"/>
      <c r="NDD83" s="539"/>
      <c r="NDE83" s="539"/>
      <c r="NDF83" s="539"/>
      <c r="NDG83" s="539"/>
      <c r="NDH83" s="539"/>
      <c r="NDI83" s="539"/>
      <c r="NDJ83" s="539"/>
      <c r="NDK83" s="539"/>
      <c r="NDL83" s="539"/>
      <c r="NDM83" s="539"/>
      <c r="NDN83" s="539"/>
      <c r="NDO83" s="539"/>
      <c r="NDP83" s="539"/>
      <c r="NDQ83" s="539"/>
      <c r="NDR83" s="539"/>
      <c r="NDS83" s="539"/>
      <c r="NDT83" s="539"/>
      <c r="NDU83" s="539"/>
      <c r="NDV83" s="539"/>
      <c r="NDW83" s="539"/>
      <c r="NDX83" s="539"/>
      <c r="NDY83" s="539"/>
      <c r="NDZ83" s="539"/>
      <c r="NEA83" s="539"/>
      <c r="NEB83" s="539"/>
      <c r="NEC83" s="539"/>
      <c r="NED83" s="539"/>
      <c r="NEE83" s="539"/>
      <c r="NEF83" s="539"/>
      <c r="NEG83" s="539"/>
      <c r="NEH83" s="539"/>
      <c r="NEI83" s="539"/>
      <c r="NEJ83" s="539"/>
      <c r="NEK83" s="539"/>
      <c r="NEL83" s="539"/>
      <c r="NEM83" s="539"/>
      <c r="NEN83" s="539"/>
      <c r="NEO83" s="539"/>
      <c r="NEP83" s="539"/>
      <c r="NEQ83" s="539"/>
      <c r="NER83" s="539"/>
      <c r="NES83" s="539"/>
      <c r="NET83" s="539"/>
      <c r="NEU83" s="539"/>
      <c r="NEV83" s="539"/>
      <c r="NEW83" s="539"/>
      <c r="NEX83" s="539"/>
      <c r="NEY83" s="539"/>
      <c r="NEZ83" s="539"/>
      <c r="NFA83" s="539"/>
      <c r="NFB83" s="539"/>
      <c r="NFC83" s="539"/>
      <c r="NFD83" s="539"/>
      <c r="NFE83" s="539"/>
      <c r="NFF83" s="539"/>
      <c r="NFG83" s="539"/>
      <c r="NFH83" s="539"/>
      <c r="NFI83" s="539"/>
      <c r="NFJ83" s="539"/>
      <c r="NFK83" s="539"/>
      <c r="NFL83" s="539"/>
      <c r="NFM83" s="539"/>
      <c r="NFN83" s="539"/>
      <c r="NFO83" s="539"/>
      <c r="NFP83" s="539"/>
      <c r="NFQ83" s="539"/>
      <c r="NFR83" s="539"/>
      <c r="NFS83" s="539"/>
      <c r="NFT83" s="539"/>
      <c r="NFU83" s="539"/>
      <c r="NFV83" s="539"/>
      <c r="NFW83" s="539"/>
      <c r="NFX83" s="539"/>
      <c r="NFY83" s="539"/>
      <c r="NFZ83" s="539"/>
      <c r="NGA83" s="539"/>
      <c r="NGB83" s="539"/>
      <c r="NGC83" s="539"/>
      <c r="NGD83" s="539"/>
      <c r="NGE83" s="539"/>
      <c r="NGF83" s="539"/>
      <c r="NGG83" s="539"/>
      <c r="NGH83" s="539"/>
      <c r="NGI83" s="539"/>
      <c r="NGJ83" s="539"/>
      <c r="NGK83" s="539"/>
      <c r="NGL83" s="539"/>
      <c r="NGM83" s="539"/>
      <c r="NGN83" s="539"/>
      <c r="NGO83" s="539"/>
      <c r="NGP83" s="539"/>
      <c r="NGQ83" s="539"/>
      <c r="NGR83" s="539"/>
      <c r="NGS83" s="539"/>
      <c r="NGT83" s="539"/>
      <c r="NGU83" s="539"/>
      <c r="NGV83" s="539"/>
      <c r="NGW83" s="539"/>
      <c r="NGX83" s="539"/>
      <c r="NGY83" s="539"/>
      <c r="NGZ83" s="539"/>
      <c r="NHA83" s="539"/>
      <c r="NHB83" s="539"/>
      <c r="NHC83" s="539"/>
      <c r="NHD83" s="539"/>
      <c r="NHE83" s="539"/>
      <c r="NHF83" s="539"/>
      <c r="NHG83" s="539"/>
      <c r="NHH83" s="539"/>
      <c r="NHI83" s="539"/>
      <c r="NHJ83" s="539"/>
      <c r="NHK83" s="539"/>
      <c r="NHL83" s="539"/>
      <c r="NHM83" s="539"/>
      <c r="NHN83" s="539"/>
      <c r="NHO83" s="539"/>
      <c r="NHP83" s="539"/>
      <c r="NHQ83" s="539"/>
      <c r="NHR83" s="539"/>
      <c r="NHS83" s="539"/>
      <c r="NHT83" s="539"/>
      <c r="NHU83" s="539"/>
      <c r="NHV83" s="539"/>
      <c r="NHW83" s="539"/>
      <c r="NHX83" s="539"/>
      <c r="NHY83" s="539"/>
      <c r="NHZ83" s="539"/>
      <c r="NIA83" s="539"/>
      <c r="NIB83" s="539"/>
      <c r="NIC83" s="539"/>
      <c r="NID83" s="539"/>
      <c r="NIE83" s="539"/>
      <c r="NIF83" s="539"/>
      <c r="NIG83" s="539"/>
      <c r="NIH83" s="539"/>
      <c r="NII83" s="539"/>
      <c r="NIJ83" s="539"/>
      <c r="NIK83" s="539"/>
      <c r="NIL83" s="539"/>
      <c r="NIM83" s="539"/>
      <c r="NIN83" s="539"/>
      <c r="NIO83" s="539"/>
      <c r="NIP83" s="539"/>
      <c r="NIQ83" s="539"/>
      <c r="NIR83" s="539"/>
      <c r="NIS83" s="539"/>
      <c r="NIT83" s="539"/>
      <c r="NIU83" s="539"/>
      <c r="NIV83" s="539"/>
      <c r="NIW83" s="539"/>
      <c r="NIX83" s="539"/>
      <c r="NIY83" s="539"/>
      <c r="NIZ83" s="539"/>
      <c r="NJA83" s="539"/>
      <c r="NJB83" s="539"/>
      <c r="NJC83" s="539"/>
      <c r="NJD83" s="539"/>
      <c r="NJE83" s="539"/>
      <c r="NJF83" s="539"/>
      <c r="NJG83" s="539"/>
      <c r="NJH83" s="539"/>
      <c r="NJI83" s="539"/>
      <c r="NJJ83" s="539"/>
      <c r="NJK83" s="539"/>
      <c r="NJL83" s="539"/>
      <c r="NJM83" s="539"/>
      <c r="NJN83" s="539"/>
      <c r="NJO83" s="539"/>
      <c r="NJP83" s="539"/>
      <c r="NJQ83" s="539"/>
      <c r="NJR83" s="539"/>
      <c r="NJS83" s="539"/>
      <c r="NJT83" s="539"/>
      <c r="NJU83" s="539"/>
      <c r="NJV83" s="539"/>
      <c r="NJW83" s="539"/>
      <c r="NJX83" s="539"/>
      <c r="NJY83" s="539"/>
      <c r="NJZ83" s="539"/>
      <c r="NKA83" s="539"/>
      <c r="NKB83" s="539"/>
      <c r="NKC83" s="539"/>
      <c r="NKD83" s="539"/>
      <c r="NKE83" s="539"/>
      <c r="NKF83" s="539"/>
      <c r="NKG83" s="539"/>
      <c r="NKH83" s="539"/>
      <c r="NKI83" s="539"/>
      <c r="NKJ83" s="539"/>
      <c r="NKK83" s="539"/>
      <c r="NKL83" s="539"/>
      <c r="NKM83" s="539"/>
      <c r="NKN83" s="539"/>
      <c r="NKO83" s="539"/>
      <c r="NKP83" s="539"/>
      <c r="NKQ83" s="539"/>
      <c r="NKR83" s="539"/>
      <c r="NKS83" s="539"/>
      <c r="NKT83" s="539"/>
      <c r="NKU83" s="539"/>
      <c r="NKV83" s="539"/>
      <c r="NKW83" s="539"/>
      <c r="NKX83" s="539"/>
      <c r="NKY83" s="539"/>
      <c r="NKZ83" s="539"/>
      <c r="NLA83" s="539"/>
      <c r="NLB83" s="539"/>
      <c r="NLC83" s="539"/>
      <c r="NLD83" s="539"/>
      <c r="NLE83" s="539"/>
      <c r="NLF83" s="539"/>
      <c r="NLG83" s="539"/>
      <c r="NLH83" s="539"/>
      <c r="NLI83" s="539"/>
      <c r="NLJ83" s="539"/>
      <c r="NLK83" s="539"/>
      <c r="NLL83" s="539"/>
      <c r="NLM83" s="539"/>
      <c r="NLN83" s="539"/>
      <c r="NLO83" s="539"/>
      <c r="NLP83" s="539"/>
      <c r="NLQ83" s="539"/>
      <c r="NLR83" s="539"/>
      <c r="NLS83" s="539"/>
      <c r="NLT83" s="539"/>
      <c r="NLU83" s="539"/>
      <c r="NLV83" s="539"/>
      <c r="NLW83" s="539"/>
      <c r="NLX83" s="539"/>
      <c r="NLY83" s="539"/>
      <c r="NLZ83" s="539"/>
      <c r="NMA83" s="539"/>
      <c r="NMB83" s="539"/>
      <c r="NMC83" s="539"/>
      <c r="NMD83" s="539"/>
      <c r="NME83" s="539"/>
      <c r="NMF83" s="539"/>
      <c r="NMG83" s="539"/>
      <c r="NMH83" s="539"/>
      <c r="NMI83" s="539"/>
      <c r="NMJ83" s="539"/>
      <c r="NMK83" s="539"/>
      <c r="NML83" s="539"/>
      <c r="NMM83" s="539"/>
      <c r="NMN83" s="539"/>
      <c r="NMO83" s="539"/>
      <c r="NMP83" s="539"/>
      <c r="NMQ83" s="539"/>
      <c r="NMR83" s="539"/>
      <c r="NMS83" s="539"/>
      <c r="NMT83" s="539"/>
      <c r="NMU83" s="539"/>
      <c r="NMV83" s="539"/>
      <c r="NMW83" s="539"/>
      <c r="NMX83" s="539"/>
      <c r="NMY83" s="539"/>
      <c r="NMZ83" s="539"/>
      <c r="NNA83" s="539"/>
      <c r="NNB83" s="539"/>
      <c r="NNC83" s="539"/>
      <c r="NND83" s="539"/>
      <c r="NNE83" s="539"/>
      <c r="NNF83" s="539"/>
      <c r="NNG83" s="539"/>
      <c r="NNH83" s="539"/>
      <c r="NNI83" s="539"/>
      <c r="NNJ83" s="539"/>
      <c r="NNK83" s="539"/>
      <c r="NNL83" s="539"/>
      <c r="NNM83" s="539"/>
      <c r="NNN83" s="539"/>
      <c r="NNO83" s="539"/>
      <c r="NNP83" s="539"/>
      <c r="NNQ83" s="539"/>
      <c r="NNR83" s="539"/>
      <c r="NNS83" s="539"/>
      <c r="NNT83" s="539"/>
      <c r="NNU83" s="539"/>
      <c r="NNV83" s="539"/>
      <c r="NNW83" s="539"/>
      <c r="NNX83" s="539"/>
      <c r="NNY83" s="539"/>
      <c r="NNZ83" s="539"/>
      <c r="NOA83" s="539"/>
      <c r="NOB83" s="539"/>
      <c r="NOC83" s="539"/>
      <c r="NOD83" s="539"/>
      <c r="NOE83" s="539"/>
      <c r="NOF83" s="539"/>
      <c r="NOG83" s="539"/>
      <c r="NOH83" s="539"/>
      <c r="NOI83" s="539"/>
      <c r="NOJ83" s="539"/>
      <c r="NOK83" s="539"/>
      <c r="NOL83" s="539"/>
      <c r="NOM83" s="539"/>
      <c r="NON83" s="539"/>
      <c r="NOO83" s="539"/>
      <c r="NOP83" s="539"/>
      <c r="NOQ83" s="539"/>
      <c r="NOR83" s="539"/>
      <c r="NOS83" s="539"/>
      <c r="NOT83" s="539"/>
      <c r="NOU83" s="539"/>
      <c r="NOV83" s="539"/>
      <c r="NOW83" s="539"/>
      <c r="NOX83" s="539"/>
      <c r="NOY83" s="539"/>
      <c r="NOZ83" s="539"/>
      <c r="NPA83" s="539"/>
      <c r="NPB83" s="539"/>
      <c r="NPC83" s="539"/>
      <c r="NPD83" s="539"/>
      <c r="NPE83" s="539"/>
      <c r="NPF83" s="539"/>
      <c r="NPG83" s="539"/>
      <c r="NPH83" s="539"/>
      <c r="NPI83" s="539"/>
      <c r="NPJ83" s="539"/>
      <c r="NPK83" s="539"/>
      <c r="NPL83" s="539"/>
      <c r="NPM83" s="539"/>
      <c r="NPN83" s="539"/>
      <c r="NPO83" s="539"/>
      <c r="NPP83" s="539"/>
      <c r="NPQ83" s="539"/>
      <c r="NPR83" s="539"/>
      <c r="NPS83" s="539"/>
      <c r="NPT83" s="539"/>
      <c r="NPU83" s="539"/>
      <c r="NPV83" s="539"/>
      <c r="NPW83" s="539"/>
      <c r="NPX83" s="539"/>
      <c r="NPY83" s="539"/>
      <c r="NPZ83" s="539"/>
      <c r="NQA83" s="539"/>
      <c r="NQB83" s="539"/>
      <c r="NQC83" s="539"/>
      <c r="NQD83" s="539"/>
      <c r="NQE83" s="539"/>
      <c r="NQF83" s="539"/>
      <c r="NQG83" s="539"/>
      <c r="NQH83" s="539"/>
      <c r="NQI83" s="539"/>
      <c r="NQJ83" s="539"/>
      <c r="NQK83" s="539"/>
      <c r="NQL83" s="539"/>
      <c r="NQM83" s="539"/>
      <c r="NQN83" s="539"/>
      <c r="NQO83" s="539"/>
      <c r="NQP83" s="539"/>
      <c r="NQQ83" s="539"/>
      <c r="NQR83" s="539"/>
      <c r="NQS83" s="539"/>
      <c r="NQT83" s="539"/>
      <c r="NQU83" s="539"/>
      <c r="NQV83" s="539"/>
      <c r="NQW83" s="539"/>
      <c r="NQX83" s="539"/>
      <c r="NQY83" s="539"/>
      <c r="NQZ83" s="539"/>
      <c r="NRA83" s="539"/>
      <c r="NRB83" s="539"/>
      <c r="NRC83" s="539"/>
      <c r="NRD83" s="539"/>
      <c r="NRE83" s="539"/>
      <c r="NRF83" s="539"/>
      <c r="NRG83" s="539"/>
      <c r="NRH83" s="539"/>
      <c r="NRI83" s="539"/>
      <c r="NRJ83" s="539"/>
      <c r="NRK83" s="539"/>
      <c r="NRL83" s="539"/>
      <c r="NRM83" s="539"/>
      <c r="NRN83" s="539"/>
      <c r="NRO83" s="539"/>
      <c r="NRP83" s="539"/>
      <c r="NRQ83" s="539"/>
      <c r="NRR83" s="539"/>
      <c r="NRS83" s="539"/>
      <c r="NRT83" s="539"/>
      <c r="NRU83" s="539"/>
      <c r="NRV83" s="539"/>
      <c r="NRW83" s="539"/>
      <c r="NRX83" s="539"/>
      <c r="NRY83" s="539"/>
      <c r="NRZ83" s="539"/>
      <c r="NSA83" s="539"/>
      <c r="NSB83" s="539"/>
      <c r="NSC83" s="539"/>
      <c r="NSD83" s="539"/>
      <c r="NSE83" s="539"/>
      <c r="NSF83" s="539"/>
      <c r="NSG83" s="539"/>
      <c r="NSH83" s="539"/>
      <c r="NSI83" s="539"/>
      <c r="NSJ83" s="539"/>
      <c r="NSK83" s="539"/>
      <c r="NSL83" s="539"/>
      <c r="NSM83" s="539"/>
      <c r="NSN83" s="539"/>
      <c r="NSO83" s="539"/>
      <c r="NSP83" s="539"/>
      <c r="NSQ83" s="539"/>
      <c r="NSR83" s="539"/>
      <c r="NSS83" s="539"/>
      <c r="NST83" s="539"/>
      <c r="NSU83" s="539"/>
      <c r="NSV83" s="539"/>
      <c r="NSW83" s="539"/>
      <c r="NSX83" s="539"/>
      <c r="NSY83" s="539"/>
      <c r="NSZ83" s="539"/>
      <c r="NTA83" s="539"/>
      <c r="NTB83" s="539"/>
      <c r="NTC83" s="539"/>
      <c r="NTD83" s="539"/>
      <c r="NTE83" s="539"/>
      <c r="NTF83" s="539"/>
      <c r="NTG83" s="539"/>
      <c r="NTH83" s="539"/>
      <c r="NTI83" s="539"/>
      <c r="NTJ83" s="539"/>
      <c r="NTK83" s="539"/>
      <c r="NTL83" s="539"/>
      <c r="NTM83" s="539"/>
      <c r="NTN83" s="539"/>
      <c r="NTO83" s="539"/>
      <c r="NTP83" s="539"/>
      <c r="NTQ83" s="539"/>
      <c r="NTR83" s="539"/>
      <c r="NTS83" s="539"/>
      <c r="NTT83" s="539"/>
      <c r="NTU83" s="539"/>
      <c r="NTV83" s="539"/>
      <c r="NTW83" s="539"/>
      <c r="NTX83" s="539"/>
      <c r="NTY83" s="539"/>
      <c r="NTZ83" s="539"/>
      <c r="NUA83" s="539"/>
      <c r="NUB83" s="539"/>
      <c r="NUC83" s="539"/>
      <c r="NUD83" s="539"/>
      <c r="NUE83" s="539"/>
      <c r="NUF83" s="539"/>
      <c r="NUG83" s="539"/>
      <c r="NUH83" s="539"/>
      <c r="NUI83" s="539"/>
      <c r="NUJ83" s="539"/>
      <c r="NUK83" s="539"/>
      <c r="NUL83" s="539"/>
      <c r="NUM83" s="539"/>
      <c r="NUN83" s="539"/>
      <c r="NUO83" s="539"/>
      <c r="NUP83" s="539"/>
      <c r="NUQ83" s="539"/>
      <c r="NUR83" s="539"/>
      <c r="NUS83" s="539"/>
      <c r="NUT83" s="539"/>
      <c r="NUU83" s="539"/>
      <c r="NUV83" s="539"/>
      <c r="NUW83" s="539"/>
      <c r="NUX83" s="539"/>
      <c r="NUY83" s="539"/>
      <c r="NUZ83" s="539"/>
      <c r="NVA83" s="539"/>
      <c r="NVB83" s="539"/>
      <c r="NVC83" s="539"/>
      <c r="NVD83" s="539"/>
      <c r="NVE83" s="539"/>
      <c r="NVF83" s="539"/>
      <c r="NVG83" s="539"/>
      <c r="NVH83" s="539"/>
      <c r="NVI83" s="539"/>
      <c r="NVJ83" s="539"/>
      <c r="NVK83" s="539"/>
      <c r="NVL83" s="539"/>
      <c r="NVM83" s="539"/>
      <c r="NVN83" s="539"/>
      <c r="NVO83" s="539"/>
      <c r="NVP83" s="539"/>
      <c r="NVQ83" s="539"/>
      <c r="NVR83" s="539"/>
      <c r="NVS83" s="539"/>
      <c r="NVT83" s="539"/>
      <c r="NVU83" s="539"/>
      <c r="NVV83" s="539"/>
      <c r="NVW83" s="539"/>
      <c r="NVX83" s="539"/>
      <c r="NVY83" s="539"/>
      <c r="NVZ83" s="539"/>
      <c r="NWA83" s="539"/>
      <c r="NWB83" s="539"/>
      <c r="NWC83" s="539"/>
      <c r="NWD83" s="539"/>
      <c r="NWE83" s="539"/>
      <c r="NWF83" s="539"/>
      <c r="NWG83" s="539"/>
      <c r="NWH83" s="539"/>
      <c r="NWI83" s="539"/>
      <c r="NWJ83" s="539"/>
      <c r="NWK83" s="539"/>
      <c r="NWL83" s="539"/>
      <c r="NWM83" s="539"/>
      <c r="NWN83" s="539"/>
      <c r="NWO83" s="539"/>
      <c r="NWP83" s="539"/>
      <c r="NWQ83" s="539"/>
      <c r="NWR83" s="539"/>
      <c r="NWS83" s="539"/>
      <c r="NWT83" s="539"/>
      <c r="NWU83" s="539"/>
      <c r="NWV83" s="539"/>
      <c r="NWW83" s="539"/>
      <c r="NWX83" s="539"/>
      <c r="NWY83" s="539"/>
      <c r="NWZ83" s="539"/>
      <c r="NXA83" s="539"/>
      <c r="NXB83" s="539"/>
      <c r="NXC83" s="539"/>
      <c r="NXD83" s="539"/>
      <c r="NXE83" s="539"/>
      <c r="NXF83" s="539"/>
      <c r="NXG83" s="539"/>
      <c r="NXH83" s="539"/>
      <c r="NXI83" s="539"/>
      <c r="NXJ83" s="539"/>
      <c r="NXK83" s="539"/>
      <c r="NXL83" s="539"/>
      <c r="NXM83" s="539"/>
      <c r="NXN83" s="539"/>
      <c r="NXO83" s="539"/>
      <c r="NXP83" s="539"/>
      <c r="NXQ83" s="539"/>
      <c r="NXR83" s="539"/>
      <c r="NXS83" s="539"/>
      <c r="NXT83" s="539"/>
      <c r="NXU83" s="539"/>
      <c r="NXV83" s="539"/>
      <c r="NXW83" s="539"/>
      <c r="NXX83" s="539"/>
      <c r="NXY83" s="539"/>
      <c r="NXZ83" s="539"/>
      <c r="NYA83" s="539"/>
      <c r="NYB83" s="539"/>
      <c r="NYC83" s="539"/>
      <c r="NYD83" s="539"/>
      <c r="NYE83" s="539"/>
      <c r="NYF83" s="539"/>
      <c r="NYG83" s="539"/>
      <c r="NYH83" s="539"/>
      <c r="NYI83" s="539"/>
      <c r="NYJ83" s="539"/>
      <c r="NYK83" s="539"/>
      <c r="NYL83" s="539"/>
      <c r="NYM83" s="539"/>
      <c r="NYN83" s="539"/>
      <c r="NYO83" s="539"/>
      <c r="NYP83" s="539"/>
      <c r="NYQ83" s="539"/>
      <c r="NYR83" s="539"/>
      <c r="NYS83" s="539"/>
      <c r="NYT83" s="539"/>
      <c r="NYU83" s="539"/>
      <c r="NYV83" s="539"/>
      <c r="NYW83" s="539"/>
      <c r="NYX83" s="539"/>
      <c r="NYY83" s="539"/>
      <c r="NYZ83" s="539"/>
      <c r="NZA83" s="539"/>
      <c r="NZB83" s="539"/>
      <c r="NZC83" s="539"/>
      <c r="NZD83" s="539"/>
      <c r="NZE83" s="539"/>
      <c r="NZF83" s="539"/>
      <c r="NZG83" s="539"/>
      <c r="NZH83" s="539"/>
      <c r="NZI83" s="539"/>
      <c r="NZJ83" s="539"/>
      <c r="NZK83" s="539"/>
      <c r="NZL83" s="539"/>
      <c r="NZM83" s="539"/>
      <c r="NZN83" s="539"/>
      <c r="NZO83" s="539"/>
      <c r="NZP83" s="539"/>
      <c r="NZQ83" s="539"/>
      <c r="NZR83" s="539"/>
      <c r="NZS83" s="539"/>
      <c r="NZT83" s="539"/>
      <c r="NZU83" s="539"/>
      <c r="NZV83" s="539"/>
      <c r="NZW83" s="539"/>
      <c r="NZX83" s="539"/>
      <c r="NZY83" s="539"/>
      <c r="NZZ83" s="539"/>
      <c r="OAA83" s="539"/>
      <c r="OAB83" s="539"/>
      <c r="OAC83" s="539"/>
      <c r="OAD83" s="539"/>
      <c r="OAE83" s="539"/>
      <c r="OAF83" s="539"/>
      <c r="OAG83" s="539"/>
      <c r="OAH83" s="539"/>
      <c r="OAI83" s="539"/>
      <c r="OAJ83" s="539"/>
      <c r="OAK83" s="539"/>
      <c r="OAL83" s="539"/>
      <c r="OAM83" s="539"/>
      <c r="OAN83" s="539"/>
      <c r="OAO83" s="539"/>
      <c r="OAP83" s="539"/>
      <c r="OAQ83" s="539"/>
      <c r="OAR83" s="539"/>
      <c r="OAS83" s="539"/>
      <c r="OAT83" s="539"/>
      <c r="OAU83" s="539"/>
      <c r="OAV83" s="539"/>
      <c r="OAW83" s="539"/>
      <c r="OAX83" s="539"/>
      <c r="OAY83" s="539"/>
      <c r="OAZ83" s="539"/>
      <c r="OBA83" s="539"/>
      <c r="OBB83" s="539"/>
      <c r="OBC83" s="539"/>
      <c r="OBD83" s="539"/>
      <c r="OBE83" s="539"/>
      <c r="OBF83" s="539"/>
      <c r="OBG83" s="539"/>
      <c r="OBH83" s="539"/>
      <c r="OBI83" s="539"/>
      <c r="OBJ83" s="539"/>
      <c r="OBK83" s="539"/>
      <c r="OBL83" s="539"/>
      <c r="OBM83" s="539"/>
      <c r="OBN83" s="539"/>
      <c r="OBO83" s="539"/>
      <c r="OBP83" s="539"/>
      <c r="OBQ83" s="539"/>
      <c r="OBR83" s="539"/>
      <c r="OBS83" s="539"/>
      <c r="OBT83" s="539"/>
      <c r="OBU83" s="539"/>
      <c r="OBV83" s="539"/>
      <c r="OBW83" s="539"/>
      <c r="OBX83" s="539"/>
      <c r="OBY83" s="539"/>
      <c r="OBZ83" s="539"/>
      <c r="OCA83" s="539"/>
      <c r="OCB83" s="539"/>
      <c r="OCC83" s="539"/>
      <c r="OCD83" s="539"/>
      <c r="OCE83" s="539"/>
      <c r="OCF83" s="539"/>
      <c r="OCG83" s="539"/>
      <c r="OCH83" s="539"/>
      <c r="OCI83" s="539"/>
      <c r="OCJ83" s="539"/>
      <c r="OCK83" s="539"/>
      <c r="OCL83" s="539"/>
      <c r="OCM83" s="539"/>
      <c r="OCN83" s="539"/>
      <c r="OCO83" s="539"/>
      <c r="OCP83" s="539"/>
      <c r="OCQ83" s="539"/>
      <c r="OCR83" s="539"/>
      <c r="OCS83" s="539"/>
      <c r="OCT83" s="539"/>
      <c r="OCU83" s="539"/>
      <c r="OCV83" s="539"/>
      <c r="OCW83" s="539"/>
      <c r="OCX83" s="539"/>
      <c r="OCY83" s="539"/>
      <c r="OCZ83" s="539"/>
      <c r="ODA83" s="539"/>
      <c r="ODB83" s="539"/>
      <c r="ODC83" s="539"/>
      <c r="ODD83" s="539"/>
      <c r="ODE83" s="539"/>
      <c r="ODF83" s="539"/>
      <c r="ODG83" s="539"/>
      <c r="ODH83" s="539"/>
      <c r="ODI83" s="539"/>
      <c r="ODJ83" s="539"/>
      <c r="ODK83" s="539"/>
      <c r="ODL83" s="539"/>
      <c r="ODM83" s="539"/>
      <c r="ODN83" s="539"/>
      <c r="ODO83" s="539"/>
      <c r="ODP83" s="539"/>
      <c r="ODQ83" s="539"/>
      <c r="ODR83" s="539"/>
      <c r="ODS83" s="539"/>
      <c r="ODT83" s="539"/>
      <c r="ODU83" s="539"/>
      <c r="ODV83" s="539"/>
      <c r="ODW83" s="539"/>
      <c r="ODX83" s="539"/>
      <c r="ODY83" s="539"/>
      <c r="ODZ83" s="539"/>
      <c r="OEA83" s="539"/>
      <c r="OEB83" s="539"/>
      <c r="OEC83" s="539"/>
      <c r="OED83" s="539"/>
      <c r="OEE83" s="539"/>
      <c r="OEF83" s="539"/>
      <c r="OEG83" s="539"/>
      <c r="OEH83" s="539"/>
      <c r="OEI83" s="539"/>
      <c r="OEJ83" s="539"/>
      <c r="OEK83" s="539"/>
      <c r="OEL83" s="539"/>
      <c r="OEM83" s="539"/>
      <c r="OEN83" s="539"/>
      <c r="OEO83" s="539"/>
      <c r="OEP83" s="539"/>
      <c r="OEQ83" s="539"/>
      <c r="OER83" s="539"/>
      <c r="OES83" s="539"/>
      <c r="OET83" s="539"/>
      <c r="OEU83" s="539"/>
      <c r="OEV83" s="539"/>
      <c r="OEW83" s="539"/>
      <c r="OEX83" s="539"/>
      <c r="OEY83" s="539"/>
      <c r="OEZ83" s="539"/>
      <c r="OFA83" s="539"/>
      <c r="OFB83" s="539"/>
      <c r="OFC83" s="539"/>
      <c r="OFD83" s="539"/>
      <c r="OFE83" s="539"/>
      <c r="OFF83" s="539"/>
      <c r="OFG83" s="539"/>
      <c r="OFH83" s="539"/>
      <c r="OFI83" s="539"/>
      <c r="OFJ83" s="539"/>
      <c r="OFK83" s="539"/>
      <c r="OFL83" s="539"/>
      <c r="OFM83" s="539"/>
      <c r="OFN83" s="539"/>
      <c r="OFO83" s="539"/>
      <c r="OFP83" s="539"/>
      <c r="OFQ83" s="539"/>
      <c r="OFR83" s="539"/>
      <c r="OFS83" s="539"/>
      <c r="OFT83" s="539"/>
      <c r="OFU83" s="539"/>
      <c r="OFV83" s="539"/>
      <c r="OFW83" s="539"/>
      <c r="OFX83" s="539"/>
      <c r="OFY83" s="539"/>
      <c r="OFZ83" s="539"/>
      <c r="OGA83" s="539"/>
      <c r="OGB83" s="539"/>
      <c r="OGC83" s="539"/>
      <c r="OGD83" s="539"/>
      <c r="OGE83" s="539"/>
      <c r="OGF83" s="539"/>
      <c r="OGG83" s="539"/>
      <c r="OGH83" s="539"/>
      <c r="OGI83" s="539"/>
      <c r="OGJ83" s="539"/>
      <c r="OGK83" s="539"/>
      <c r="OGL83" s="539"/>
      <c r="OGM83" s="539"/>
      <c r="OGN83" s="539"/>
      <c r="OGO83" s="539"/>
      <c r="OGP83" s="539"/>
      <c r="OGQ83" s="539"/>
      <c r="OGR83" s="539"/>
      <c r="OGS83" s="539"/>
      <c r="OGT83" s="539"/>
      <c r="OGU83" s="539"/>
      <c r="OGV83" s="539"/>
      <c r="OGW83" s="539"/>
      <c r="OGX83" s="539"/>
      <c r="OGY83" s="539"/>
      <c r="OGZ83" s="539"/>
      <c r="OHA83" s="539"/>
      <c r="OHB83" s="539"/>
      <c r="OHC83" s="539"/>
      <c r="OHD83" s="539"/>
      <c r="OHE83" s="539"/>
      <c r="OHF83" s="539"/>
      <c r="OHG83" s="539"/>
      <c r="OHH83" s="539"/>
      <c r="OHI83" s="539"/>
      <c r="OHJ83" s="539"/>
      <c r="OHK83" s="539"/>
      <c r="OHL83" s="539"/>
      <c r="OHM83" s="539"/>
      <c r="OHN83" s="539"/>
      <c r="OHO83" s="539"/>
      <c r="OHP83" s="539"/>
      <c r="OHQ83" s="539"/>
      <c r="OHR83" s="539"/>
      <c r="OHS83" s="539"/>
      <c r="OHT83" s="539"/>
      <c r="OHU83" s="539"/>
      <c r="OHV83" s="539"/>
      <c r="OHW83" s="539"/>
      <c r="OHX83" s="539"/>
      <c r="OHY83" s="539"/>
      <c r="OHZ83" s="539"/>
      <c r="OIA83" s="539"/>
      <c r="OIB83" s="539"/>
      <c r="OIC83" s="539"/>
      <c r="OID83" s="539"/>
      <c r="OIE83" s="539"/>
      <c r="OIF83" s="539"/>
      <c r="OIG83" s="539"/>
      <c r="OIH83" s="539"/>
      <c r="OII83" s="539"/>
      <c r="OIJ83" s="539"/>
      <c r="OIK83" s="539"/>
      <c r="OIL83" s="539"/>
      <c r="OIM83" s="539"/>
      <c r="OIN83" s="539"/>
      <c r="OIO83" s="539"/>
      <c r="OIP83" s="539"/>
      <c r="OIQ83" s="539"/>
      <c r="OIR83" s="539"/>
      <c r="OIS83" s="539"/>
      <c r="OIT83" s="539"/>
      <c r="OIU83" s="539"/>
      <c r="OIV83" s="539"/>
      <c r="OIW83" s="539"/>
      <c r="OIX83" s="539"/>
      <c r="OIY83" s="539"/>
      <c r="OIZ83" s="539"/>
      <c r="OJA83" s="539"/>
      <c r="OJB83" s="539"/>
      <c r="OJC83" s="539"/>
      <c r="OJD83" s="539"/>
      <c r="OJE83" s="539"/>
      <c r="OJF83" s="539"/>
      <c r="OJG83" s="539"/>
      <c r="OJH83" s="539"/>
      <c r="OJI83" s="539"/>
      <c r="OJJ83" s="539"/>
      <c r="OJK83" s="539"/>
      <c r="OJL83" s="539"/>
      <c r="OJM83" s="539"/>
      <c r="OJN83" s="539"/>
      <c r="OJO83" s="539"/>
      <c r="OJP83" s="539"/>
      <c r="OJQ83" s="539"/>
      <c r="OJR83" s="539"/>
      <c r="OJS83" s="539"/>
      <c r="OJT83" s="539"/>
      <c r="OJU83" s="539"/>
      <c r="OJV83" s="539"/>
      <c r="OJW83" s="539"/>
      <c r="OJX83" s="539"/>
      <c r="OJY83" s="539"/>
      <c r="OJZ83" s="539"/>
      <c r="OKA83" s="539"/>
      <c r="OKB83" s="539"/>
      <c r="OKC83" s="539"/>
      <c r="OKD83" s="539"/>
      <c r="OKE83" s="539"/>
      <c r="OKF83" s="539"/>
      <c r="OKG83" s="539"/>
      <c r="OKH83" s="539"/>
      <c r="OKI83" s="539"/>
      <c r="OKJ83" s="539"/>
      <c r="OKK83" s="539"/>
      <c r="OKL83" s="539"/>
      <c r="OKM83" s="539"/>
      <c r="OKN83" s="539"/>
      <c r="OKO83" s="539"/>
      <c r="OKP83" s="539"/>
      <c r="OKQ83" s="539"/>
      <c r="OKR83" s="539"/>
      <c r="OKS83" s="539"/>
      <c r="OKT83" s="539"/>
      <c r="OKU83" s="539"/>
      <c r="OKV83" s="539"/>
      <c r="OKW83" s="539"/>
      <c r="OKX83" s="539"/>
      <c r="OKY83" s="539"/>
      <c r="OKZ83" s="539"/>
      <c r="OLA83" s="539"/>
      <c r="OLB83" s="539"/>
      <c r="OLC83" s="539"/>
      <c r="OLD83" s="539"/>
      <c r="OLE83" s="539"/>
      <c r="OLF83" s="539"/>
      <c r="OLG83" s="539"/>
      <c r="OLH83" s="539"/>
      <c r="OLI83" s="539"/>
      <c r="OLJ83" s="539"/>
      <c r="OLK83" s="539"/>
      <c r="OLL83" s="539"/>
      <c r="OLM83" s="539"/>
      <c r="OLN83" s="539"/>
      <c r="OLO83" s="539"/>
      <c r="OLP83" s="539"/>
      <c r="OLQ83" s="539"/>
      <c r="OLR83" s="539"/>
      <c r="OLS83" s="539"/>
      <c r="OLT83" s="539"/>
      <c r="OLU83" s="539"/>
      <c r="OLV83" s="539"/>
      <c r="OLW83" s="539"/>
      <c r="OLX83" s="539"/>
      <c r="OLY83" s="539"/>
      <c r="OLZ83" s="539"/>
      <c r="OMA83" s="539"/>
      <c r="OMB83" s="539"/>
      <c r="OMC83" s="539"/>
      <c r="OMD83" s="539"/>
      <c r="OME83" s="539"/>
      <c r="OMF83" s="539"/>
      <c r="OMG83" s="539"/>
      <c r="OMH83" s="539"/>
      <c r="OMI83" s="539"/>
      <c r="OMJ83" s="539"/>
      <c r="OMK83" s="539"/>
      <c r="OML83" s="539"/>
      <c r="OMM83" s="539"/>
      <c r="OMN83" s="539"/>
      <c r="OMO83" s="539"/>
      <c r="OMP83" s="539"/>
      <c r="OMQ83" s="539"/>
      <c r="OMR83" s="539"/>
      <c r="OMS83" s="539"/>
      <c r="OMT83" s="539"/>
      <c r="OMU83" s="539"/>
      <c r="OMV83" s="539"/>
      <c r="OMW83" s="539"/>
      <c r="OMX83" s="539"/>
      <c r="OMY83" s="539"/>
      <c r="OMZ83" s="539"/>
      <c r="ONA83" s="539"/>
      <c r="ONB83" s="539"/>
      <c r="ONC83" s="539"/>
      <c r="OND83" s="539"/>
      <c r="ONE83" s="539"/>
      <c r="ONF83" s="539"/>
      <c r="ONG83" s="539"/>
      <c r="ONH83" s="539"/>
      <c r="ONI83" s="539"/>
      <c r="ONJ83" s="539"/>
      <c r="ONK83" s="539"/>
      <c r="ONL83" s="539"/>
      <c r="ONM83" s="539"/>
      <c r="ONN83" s="539"/>
      <c r="ONO83" s="539"/>
      <c r="ONP83" s="539"/>
      <c r="ONQ83" s="539"/>
      <c r="ONR83" s="539"/>
      <c r="ONS83" s="539"/>
      <c r="ONT83" s="539"/>
      <c r="ONU83" s="539"/>
      <c r="ONV83" s="539"/>
      <c r="ONW83" s="539"/>
      <c r="ONX83" s="539"/>
      <c r="ONY83" s="539"/>
      <c r="ONZ83" s="539"/>
      <c r="OOA83" s="539"/>
      <c r="OOB83" s="539"/>
      <c r="OOC83" s="539"/>
      <c r="OOD83" s="539"/>
      <c r="OOE83" s="539"/>
      <c r="OOF83" s="539"/>
      <c r="OOG83" s="539"/>
      <c r="OOH83" s="539"/>
      <c r="OOI83" s="539"/>
      <c r="OOJ83" s="539"/>
      <c r="OOK83" s="539"/>
      <c r="OOL83" s="539"/>
      <c r="OOM83" s="539"/>
      <c r="OON83" s="539"/>
      <c r="OOO83" s="539"/>
      <c r="OOP83" s="539"/>
      <c r="OOQ83" s="539"/>
      <c r="OOR83" s="539"/>
      <c r="OOS83" s="539"/>
      <c r="OOT83" s="539"/>
      <c r="OOU83" s="539"/>
      <c r="OOV83" s="539"/>
      <c r="OOW83" s="539"/>
      <c r="OOX83" s="539"/>
      <c r="OOY83" s="539"/>
      <c r="OOZ83" s="539"/>
      <c r="OPA83" s="539"/>
      <c r="OPB83" s="539"/>
      <c r="OPC83" s="539"/>
      <c r="OPD83" s="539"/>
      <c r="OPE83" s="539"/>
      <c r="OPF83" s="539"/>
      <c r="OPG83" s="539"/>
      <c r="OPH83" s="539"/>
      <c r="OPI83" s="539"/>
      <c r="OPJ83" s="539"/>
      <c r="OPK83" s="539"/>
      <c r="OPL83" s="539"/>
      <c r="OPM83" s="539"/>
      <c r="OPN83" s="539"/>
      <c r="OPO83" s="539"/>
      <c r="OPP83" s="539"/>
      <c r="OPQ83" s="539"/>
      <c r="OPR83" s="539"/>
      <c r="OPS83" s="539"/>
      <c r="OPT83" s="539"/>
      <c r="OPU83" s="539"/>
      <c r="OPV83" s="539"/>
      <c r="OPW83" s="539"/>
      <c r="OPX83" s="539"/>
      <c r="OPY83" s="539"/>
      <c r="OPZ83" s="539"/>
      <c r="OQA83" s="539"/>
      <c r="OQB83" s="539"/>
      <c r="OQC83" s="539"/>
      <c r="OQD83" s="539"/>
      <c r="OQE83" s="539"/>
      <c r="OQF83" s="539"/>
      <c r="OQG83" s="539"/>
      <c r="OQH83" s="539"/>
      <c r="OQI83" s="539"/>
      <c r="OQJ83" s="539"/>
      <c r="OQK83" s="539"/>
      <c r="OQL83" s="539"/>
      <c r="OQM83" s="539"/>
      <c r="OQN83" s="539"/>
      <c r="OQO83" s="539"/>
      <c r="OQP83" s="539"/>
      <c r="OQQ83" s="539"/>
      <c r="OQR83" s="539"/>
      <c r="OQS83" s="539"/>
      <c r="OQT83" s="539"/>
      <c r="OQU83" s="539"/>
      <c r="OQV83" s="539"/>
      <c r="OQW83" s="539"/>
      <c r="OQX83" s="539"/>
      <c r="OQY83" s="539"/>
      <c r="OQZ83" s="539"/>
      <c r="ORA83" s="539"/>
      <c r="ORB83" s="539"/>
      <c r="ORC83" s="539"/>
      <c r="ORD83" s="539"/>
      <c r="ORE83" s="539"/>
      <c r="ORF83" s="539"/>
      <c r="ORG83" s="539"/>
      <c r="ORH83" s="539"/>
      <c r="ORI83" s="539"/>
      <c r="ORJ83" s="539"/>
      <c r="ORK83" s="539"/>
      <c r="ORL83" s="539"/>
      <c r="ORM83" s="539"/>
      <c r="ORN83" s="539"/>
      <c r="ORO83" s="539"/>
      <c r="ORP83" s="539"/>
      <c r="ORQ83" s="539"/>
      <c r="ORR83" s="539"/>
      <c r="ORS83" s="539"/>
      <c r="ORT83" s="539"/>
      <c r="ORU83" s="539"/>
      <c r="ORV83" s="539"/>
      <c r="ORW83" s="539"/>
      <c r="ORX83" s="539"/>
      <c r="ORY83" s="539"/>
      <c r="ORZ83" s="539"/>
      <c r="OSA83" s="539"/>
      <c r="OSB83" s="539"/>
      <c r="OSC83" s="539"/>
      <c r="OSD83" s="539"/>
      <c r="OSE83" s="539"/>
      <c r="OSF83" s="539"/>
      <c r="OSG83" s="539"/>
      <c r="OSH83" s="539"/>
      <c r="OSI83" s="539"/>
      <c r="OSJ83" s="539"/>
      <c r="OSK83" s="539"/>
      <c r="OSL83" s="539"/>
      <c r="OSM83" s="539"/>
      <c r="OSN83" s="539"/>
      <c r="OSO83" s="539"/>
      <c r="OSP83" s="539"/>
      <c r="OSQ83" s="539"/>
      <c r="OSR83" s="539"/>
      <c r="OSS83" s="539"/>
      <c r="OST83" s="539"/>
      <c r="OSU83" s="539"/>
      <c r="OSV83" s="539"/>
      <c r="OSW83" s="539"/>
      <c r="OSX83" s="539"/>
      <c r="OSY83" s="539"/>
      <c r="OSZ83" s="539"/>
      <c r="OTA83" s="539"/>
      <c r="OTB83" s="539"/>
      <c r="OTC83" s="539"/>
      <c r="OTD83" s="539"/>
      <c r="OTE83" s="539"/>
      <c r="OTF83" s="539"/>
      <c r="OTG83" s="539"/>
      <c r="OTH83" s="539"/>
      <c r="OTI83" s="539"/>
      <c r="OTJ83" s="539"/>
      <c r="OTK83" s="539"/>
      <c r="OTL83" s="539"/>
      <c r="OTM83" s="539"/>
      <c r="OTN83" s="539"/>
      <c r="OTO83" s="539"/>
      <c r="OTP83" s="539"/>
      <c r="OTQ83" s="539"/>
      <c r="OTR83" s="539"/>
      <c r="OTS83" s="539"/>
      <c r="OTT83" s="539"/>
      <c r="OTU83" s="539"/>
      <c r="OTV83" s="539"/>
      <c r="OTW83" s="539"/>
      <c r="OTX83" s="539"/>
      <c r="OTY83" s="539"/>
      <c r="OTZ83" s="539"/>
      <c r="OUA83" s="539"/>
      <c r="OUB83" s="539"/>
      <c r="OUC83" s="539"/>
      <c r="OUD83" s="539"/>
      <c r="OUE83" s="539"/>
      <c r="OUF83" s="539"/>
      <c r="OUG83" s="539"/>
      <c r="OUH83" s="539"/>
      <c r="OUI83" s="539"/>
      <c r="OUJ83" s="539"/>
      <c r="OUK83" s="539"/>
      <c r="OUL83" s="539"/>
      <c r="OUM83" s="539"/>
      <c r="OUN83" s="539"/>
      <c r="OUO83" s="539"/>
      <c r="OUP83" s="539"/>
      <c r="OUQ83" s="539"/>
      <c r="OUR83" s="539"/>
      <c r="OUS83" s="539"/>
      <c r="OUT83" s="539"/>
      <c r="OUU83" s="539"/>
      <c r="OUV83" s="539"/>
      <c r="OUW83" s="539"/>
      <c r="OUX83" s="539"/>
      <c r="OUY83" s="539"/>
      <c r="OUZ83" s="539"/>
      <c r="OVA83" s="539"/>
      <c r="OVB83" s="539"/>
      <c r="OVC83" s="539"/>
      <c r="OVD83" s="539"/>
      <c r="OVE83" s="539"/>
      <c r="OVF83" s="539"/>
      <c r="OVG83" s="539"/>
      <c r="OVH83" s="539"/>
      <c r="OVI83" s="539"/>
      <c r="OVJ83" s="539"/>
      <c r="OVK83" s="539"/>
      <c r="OVL83" s="539"/>
      <c r="OVM83" s="539"/>
      <c r="OVN83" s="539"/>
      <c r="OVO83" s="539"/>
      <c r="OVP83" s="539"/>
      <c r="OVQ83" s="539"/>
      <c r="OVR83" s="539"/>
      <c r="OVS83" s="539"/>
      <c r="OVT83" s="539"/>
      <c r="OVU83" s="539"/>
      <c r="OVV83" s="539"/>
      <c r="OVW83" s="539"/>
      <c r="OVX83" s="539"/>
      <c r="OVY83" s="539"/>
      <c r="OVZ83" s="539"/>
      <c r="OWA83" s="539"/>
      <c r="OWB83" s="539"/>
      <c r="OWC83" s="539"/>
      <c r="OWD83" s="539"/>
      <c r="OWE83" s="539"/>
      <c r="OWF83" s="539"/>
      <c r="OWG83" s="539"/>
      <c r="OWH83" s="539"/>
      <c r="OWI83" s="539"/>
      <c r="OWJ83" s="539"/>
      <c r="OWK83" s="539"/>
      <c r="OWL83" s="539"/>
      <c r="OWM83" s="539"/>
      <c r="OWN83" s="539"/>
      <c r="OWO83" s="539"/>
      <c r="OWP83" s="539"/>
      <c r="OWQ83" s="539"/>
      <c r="OWR83" s="539"/>
      <c r="OWS83" s="539"/>
      <c r="OWT83" s="539"/>
      <c r="OWU83" s="539"/>
      <c r="OWV83" s="539"/>
      <c r="OWW83" s="539"/>
      <c r="OWX83" s="539"/>
      <c r="OWY83" s="539"/>
      <c r="OWZ83" s="539"/>
      <c r="OXA83" s="539"/>
      <c r="OXB83" s="539"/>
      <c r="OXC83" s="539"/>
      <c r="OXD83" s="539"/>
      <c r="OXE83" s="539"/>
      <c r="OXF83" s="539"/>
      <c r="OXG83" s="539"/>
      <c r="OXH83" s="539"/>
      <c r="OXI83" s="539"/>
      <c r="OXJ83" s="539"/>
      <c r="OXK83" s="539"/>
      <c r="OXL83" s="539"/>
      <c r="OXM83" s="539"/>
      <c r="OXN83" s="539"/>
      <c r="OXO83" s="539"/>
      <c r="OXP83" s="539"/>
      <c r="OXQ83" s="539"/>
      <c r="OXR83" s="539"/>
      <c r="OXS83" s="539"/>
      <c r="OXT83" s="539"/>
      <c r="OXU83" s="539"/>
      <c r="OXV83" s="539"/>
      <c r="OXW83" s="539"/>
      <c r="OXX83" s="539"/>
      <c r="OXY83" s="539"/>
      <c r="OXZ83" s="539"/>
      <c r="OYA83" s="539"/>
      <c r="OYB83" s="539"/>
      <c r="OYC83" s="539"/>
      <c r="OYD83" s="539"/>
      <c r="OYE83" s="539"/>
      <c r="OYF83" s="539"/>
      <c r="OYG83" s="539"/>
      <c r="OYH83" s="539"/>
      <c r="OYI83" s="539"/>
      <c r="OYJ83" s="539"/>
      <c r="OYK83" s="539"/>
      <c r="OYL83" s="539"/>
      <c r="OYM83" s="539"/>
      <c r="OYN83" s="539"/>
      <c r="OYO83" s="539"/>
      <c r="OYP83" s="539"/>
      <c r="OYQ83" s="539"/>
      <c r="OYR83" s="539"/>
      <c r="OYS83" s="539"/>
      <c r="OYT83" s="539"/>
      <c r="OYU83" s="539"/>
      <c r="OYV83" s="539"/>
      <c r="OYW83" s="539"/>
      <c r="OYX83" s="539"/>
      <c r="OYY83" s="539"/>
      <c r="OYZ83" s="539"/>
      <c r="OZA83" s="539"/>
      <c r="OZB83" s="539"/>
      <c r="OZC83" s="539"/>
      <c r="OZD83" s="539"/>
      <c r="OZE83" s="539"/>
      <c r="OZF83" s="539"/>
      <c r="OZG83" s="539"/>
      <c r="OZH83" s="539"/>
      <c r="OZI83" s="539"/>
      <c r="OZJ83" s="539"/>
      <c r="OZK83" s="539"/>
      <c r="OZL83" s="539"/>
      <c r="OZM83" s="539"/>
      <c r="OZN83" s="539"/>
      <c r="OZO83" s="539"/>
      <c r="OZP83" s="539"/>
      <c r="OZQ83" s="539"/>
      <c r="OZR83" s="539"/>
      <c r="OZS83" s="539"/>
      <c r="OZT83" s="539"/>
      <c r="OZU83" s="539"/>
      <c r="OZV83" s="539"/>
      <c r="OZW83" s="539"/>
      <c r="OZX83" s="539"/>
      <c r="OZY83" s="539"/>
      <c r="OZZ83" s="539"/>
      <c r="PAA83" s="539"/>
      <c r="PAB83" s="539"/>
      <c r="PAC83" s="539"/>
      <c r="PAD83" s="539"/>
      <c r="PAE83" s="539"/>
      <c r="PAF83" s="539"/>
      <c r="PAG83" s="539"/>
      <c r="PAH83" s="539"/>
      <c r="PAI83" s="539"/>
      <c r="PAJ83" s="539"/>
      <c r="PAK83" s="539"/>
      <c r="PAL83" s="539"/>
      <c r="PAM83" s="539"/>
      <c r="PAN83" s="539"/>
      <c r="PAO83" s="539"/>
      <c r="PAP83" s="539"/>
      <c r="PAQ83" s="539"/>
      <c r="PAR83" s="539"/>
      <c r="PAS83" s="539"/>
      <c r="PAT83" s="539"/>
      <c r="PAU83" s="539"/>
      <c r="PAV83" s="539"/>
      <c r="PAW83" s="539"/>
      <c r="PAX83" s="539"/>
      <c r="PAY83" s="539"/>
      <c r="PAZ83" s="539"/>
      <c r="PBA83" s="539"/>
      <c r="PBB83" s="539"/>
      <c r="PBC83" s="539"/>
      <c r="PBD83" s="539"/>
      <c r="PBE83" s="539"/>
      <c r="PBF83" s="539"/>
      <c r="PBG83" s="539"/>
      <c r="PBH83" s="539"/>
      <c r="PBI83" s="539"/>
      <c r="PBJ83" s="539"/>
      <c r="PBK83" s="539"/>
      <c r="PBL83" s="539"/>
      <c r="PBM83" s="539"/>
      <c r="PBN83" s="539"/>
      <c r="PBO83" s="539"/>
      <c r="PBP83" s="539"/>
      <c r="PBQ83" s="539"/>
      <c r="PBR83" s="539"/>
      <c r="PBS83" s="539"/>
      <c r="PBT83" s="539"/>
      <c r="PBU83" s="539"/>
      <c r="PBV83" s="539"/>
      <c r="PBW83" s="539"/>
      <c r="PBX83" s="539"/>
      <c r="PBY83" s="539"/>
      <c r="PBZ83" s="539"/>
      <c r="PCA83" s="539"/>
      <c r="PCB83" s="539"/>
      <c r="PCC83" s="539"/>
      <c r="PCD83" s="539"/>
      <c r="PCE83" s="539"/>
      <c r="PCF83" s="539"/>
      <c r="PCG83" s="539"/>
      <c r="PCH83" s="539"/>
      <c r="PCI83" s="539"/>
      <c r="PCJ83" s="539"/>
      <c r="PCK83" s="539"/>
      <c r="PCL83" s="539"/>
      <c r="PCM83" s="539"/>
      <c r="PCN83" s="539"/>
      <c r="PCO83" s="539"/>
      <c r="PCP83" s="539"/>
      <c r="PCQ83" s="539"/>
      <c r="PCR83" s="539"/>
      <c r="PCS83" s="539"/>
      <c r="PCT83" s="539"/>
      <c r="PCU83" s="539"/>
      <c r="PCV83" s="539"/>
      <c r="PCW83" s="539"/>
      <c r="PCX83" s="539"/>
      <c r="PCY83" s="539"/>
      <c r="PCZ83" s="539"/>
      <c r="PDA83" s="539"/>
      <c r="PDB83" s="539"/>
      <c r="PDC83" s="539"/>
      <c r="PDD83" s="539"/>
      <c r="PDE83" s="539"/>
      <c r="PDF83" s="539"/>
      <c r="PDG83" s="539"/>
      <c r="PDH83" s="539"/>
      <c r="PDI83" s="539"/>
      <c r="PDJ83" s="539"/>
      <c r="PDK83" s="539"/>
      <c r="PDL83" s="539"/>
      <c r="PDM83" s="539"/>
      <c r="PDN83" s="539"/>
      <c r="PDO83" s="539"/>
      <c r="PDP83" s="539"/>
      <c r="PDQ83" s="539"/>
      <c r="PDR83" s="539"/>
      <c r="PDS83" s="539"/>
      <c r="PDT83" s="539"/>
      <c r="PDU83" s="539"/>
      <c r="PDV83" s="539"/>
      <c r="PDW83" s="539"/>
      <c r="PDX83" s="539"/>
      <c r="PDY83" s="539"/>
      <c r="PDZ83" s="539"/>
      <c r="PEA83" s="539"/>
      <c r="PEB83" s="539"/>
      <c r="PEC83" s="539"/>
      <c r="PED83" s="539"/>
      <c r="PEE83" s="539"/>
      <c r="PEF83" s="539"/>
      <c r="PEG83" s="539"/>
      <c r="PEH83" s="539"/>
      <c r="PEI83" s="539"/>
      <c r="PEJ83" s="539"/>
      <c r="PEK83" s="539"/>
      <c r="PEL83" s="539"/>
      <c r="PEM83" s="539"/>
      <c r="PEN83" s="539"/>
      <c r="PEO83" s="539"/>
      <c r="PEP83" s="539"/>
      <c r="PEQ83" s="539"/>
      <c r="PER83" s="539"/>
      <c r="PES83" s="539"/>
      <c r="PET83" s="539"/>
      <c r="PEU83" s="539"/>
      <c r="PEV83" s="539"/>
      <c r="PEW83" s="539"/>
      <c r="PEX83" s="539"/>
      <c r="PEY83" s="539"/>
      <c r="PEZ83" s="539"/>
      <c r="PFA83" s="539"/>
      <c r="PFB83" s="539"/>
      <c r="PFC83" s="539"/>
      <c r="PFD83" s="539"/>
      <c r="PFE83" s="539"/>
      <c r="PFF83" s="539"/>
      <c r="PFG83" s="539"/>
      <c r="PFH83" s="539"/>
      <c r="PFI83" s="539"/>
      <c r="PFJ83" s="539"/>
      <c r="PFK83" s="539"/>
      <c r="PFL83" s="539"/>
      <c r="PFM83" s="539"/>
      <c r="PFN83" s="539"/>
      <c r="PFO83" s="539"/>
      <c r="PFP83" s="539"/>
      <c r="PFQ83" s="539"/>
      <c r="PFR83" s="539"/>
      <c r="PFS83" s="539"/>
      <c r="PFT83" s="539"/>
      <c r="PFU83" s="539"/>
      <c r="PFV83" s="539"/>
      <c r="PFW83" s="539"/>
      <c r="PFX83" s="539"/>
      <c r="PFY83" s="539"/>
      <c r="PFZ83" s="539"/>
      <c r="PGA83" s="539"/>
      <c r="PGB83" s="539"/>
      <c r="PGC83" s="539"/>
      <c r="PGD83" s="539"/>
      <c r="PGE83" s="539"/>
      <c r="PGF83" s="539"/>
      <c r="PGG83" s="539"/>
      <c r="PGH83" s="539"/>
      <c r="PGI83" s="539"/>
      <c r="PGJ83" s="539"/>
      <c r="PGK83" s="539"/>
      <c r="PGL83" s="539"/>
      <c r="PGM83" s="539"/>
      <c r="PGN83" s="539"/>
      <c r="PGO83" s="539"/>
      <c r="PGP83" s="539"/>
      <c r="PGQ83" s="539"/>
      <c r="PGR83" s="539"/>
      <c r="PGS83" s="539"/>
      <c r="PGT83" s="539"/>
      <c r="PGU83" s="539"/>
      <c r="PGV83" s="539"/>
      <c r="PGW83" s="539"/>
      <c r="PGX83" s="539"/>
      <c r="PGY83" s="539"/>
      <c r="PGZ83" s="539"/>
      <c r="PHA83" s="539"/>
      <c r="PHB83" s="539"/>
      <c r="PHC83" s="539"/>
      <c r="PHD83" s="539"/>
      <c r="PHE83" s="539"/>
      <c r="PHF83" s="539"/>
      <c r="PHG83" s="539"/>
      <c r="PHH83" s="539"/>
      <c r="PHI83" s="539"/>
      <c r="PHJ83" s="539"/>
      <c r="PHK83" s="539"/>
      <c r="PHL83" s="539"/>
      <c r="PHM83" s="539"/>
      <c r="PHN83" s="539"/>
      <c r="PHO83" s="539"/>
      <c r="PHP83" s="539"/>
      <c r="PHQ83" s="539"/>
      <c r="PHR83" s="539"/>
      <c r="PHS83" s="539"/>
      <c r="PHT83" s="539"/>
      <c r="PHU83" s="539"/>
      <c r="PHV83" s="539"/>
      <c r="PHW83" s="539"/>
      <c r="PHX83" s="539"/>
      <c r="PHY83" s="539"/>
      <c r="PHZ83" s="539"/>
      <c r="PIA83" s="539"/>
      <c r="PIB83" s="539"/>
      <c r="PIC83" s="539"/>
      <c r="PID83" s="539"/>
      <c r="PIE83" s="539"/>
      <c r="PIF83" s="539"/>
      <c r="PIG83" s="539"/>
      <c r="PIH83" s="539"/>
      <c r="PII83" s="539"/>
      <c r="PIJ83" s="539"/>
      <c r="PIK83" s="539"/>
      <c r="PIL83" s="539"/>
      <c r="PIM83" s="539"/>
      <c r="PIN83" s="539"/>
      <c r="PIO83" s="539"/>
      <c r="PIP83" s="539"/>
      <c r="PIQ83" s="539"/>
      <c r="PIR83" s="539"/>
      <c r="PIS83" s="539"/>
      <c r="PIT83" s="539"/>
      <c r="PIU83" s="539"/>
      <c r="PIV83" s="539"/>
      <c r="PIW83" s="539"/>
      <c r="PIX83" s="539"/>
      <c r="PIY83" s="539"/>
      <c r="PIZ83" s="539"/>
      <c r="PJA83" s="539"/>
      <c r="PJB83" s="539"/>
      <c r="PJC83" s="539"/>
      <c r="PJD83" s="539"/>
      <c r="PJE83" s="539"/>
      <c r="PJF83" s="539"/>
      <c r="PJG83" s="539"/>
      <c r="PJH83" s="539"/>
      <c r="PJI83" s="539"/>
      <c r="PJJ83" s="539"/>
      <c r="PJK83" s="539"/>
      <c r="PJL83" s="539"/>
      <c r="PJM83" s="539"/>
      <c r="PJN83" s="539"/>
      <c r="PJO83" s="539"/>
      <c r="PJP83" s="539"/>
      <c r="PJQ83" s="539"/>
      <c r="PJR83" s="539"/>
      <c r="PJS83" s="539"/>
      <c r="PJT83" s="539"/>
      <c r="PJU83" s="539"/>
      <c r="PJV83" s="539"/>
      <c r="PJW83" s="539"/>
      <c r="PJX83" s="539"/>
      <c r="PJY83" s="539"/>
      <c r="PJZ83" s="539"/>
      <c r="PKA83" s="539"/>
      <c r="PKB83" s="539"/>
      <c r="PKC83" s="539"/>
      <c r="PKD83" s="539"/>
      <c r="PKE83" s="539"/>
      <c r="PKF83" s="539"/>
      <c r="PKG83" s="539"/>
      <c r="PKH83" s="539"/>
      <c r="PKI83" s="539"/>
      <c r="PKJ83" s="539"/>
      <c r="PKK83" s="539"/>
      <c r="PKL83" s="539"/>
      <c r="PKM83" s="539"/>
      <c r="PKN83" s="539"/>
      <c r="PKO83" s="539"/>
      <c r="PKP83" s="539"/>
      <c r="PKQ83" s="539"/>
      <c r="PKR83" s="539"/>
      <c r="PKS83" s="539"/>
      <c r="PKT83" s="539"/>
      <c r="PKU83" s="539"/>
      <c r="PKV83" s="539"/>
      <c r="PKW83" s="539"/>
      <c r="PKX83" s="539"/>
      <c r="PKY83" s="539"/>
      <c r="PKZ83" s="539"/>
      <c r="PLA83" s="539"/>
      <c r="PLB83" s="539"/>
      <c r="PLC83" s="539"/>
      <c r="PLD83" s="539"/>
      <c r="PLE83" s="539"/>
      <c r="PLF83" s="539"/>
      <c r="PLG83" s="539"/>
      <c r="PLH83" s="539"/>
      <c r="PLI83" s="539"/>
      <c r="PLJ83" s="539"/>
      <c r="PLK83" s="539"/>
      <c r="PLL83" s="539"/>
      <c r="PLM83" s="539"/>
      <c r="PLN83" s="539"/>
      <c r="PLO83" s="539"/>
      <c r="PLP83" s="539"/>
      <c r="PLQ83" s="539"/>
      <c r="PLR83" s="539"/>
      <c r="PLS83" s="539"/>
      <c r="PLT83" s="539"/>
      <c r="PLU83" s="539"/>
      <c r="PLV83" s="539"/>
      <c r="PLW83" s="539"/>
      <c r="PLX83" s="539"/>
      <c r="PLY83" s="539"/>
      <c r="PLZ83" s="539"/>
      <c r="PMA83" s="539"/>
      <c r="PMB83" s="539"/>
      <c r="PMC83" s="539"/>
      <c r="PMD83" s="539"/>
      <c r="PME83" s="539"/>
      <c r="PMF83" s="539"/>
      <c r="PMG83" s="539"/>
      <c r="PMH83" s="539"/>
      <c r="PMI83" s="539"/>
      <c r="PMJ83" s="539"/>
      <c r="PMK83" s="539"/>
      <c r="PML83" s="539"/>
      <c r="PMM83" s="539"/>
      <c r="PMN83" s="539"/>
      <c r="PMO83" s="539"/>
      <c r="PMP83" s="539"/>
      <c r="PMQ83" s="539"/>
      <c r="PMR83" s="539"/>
      <c r="PMS83" s="539"/>
      <c r="PMT83" s="539"/>
      <c r="PMU83" s="539"/>
      <c r="PMV83" s="539"/>
      <c r="PMW83" s="539"/>
      <c r="PMX83" s="539"/>
      <c r="PMY83" s="539"/>
      <c r="PMZ83" s="539"/>
      <c r="PNA83" s="539"/>
      <c r="PNB83" s="539"/>
      <c r="PNC83" s="539"/>
      <c r="PND83" s="539"/>
      <c r="PNE83" s="539"/>
      <c r="PNF83" s="539"/>
      <c r="PNG83" s="539"/>
      <c r="PNH83" s="539"/>
      <c r="PNI83" s="539"/>
      <c r="PNJ83" s="539"/>
      <c r="PNK83" s="539"/>
      <c r="PNL83" s="539"/>
      <c r="PNM83" s="539"/>
      <c r="PNN83" s="539"/>
      <c r="PNO83" s="539"/>
      <c r="PNP83" s="539"/>
      <c r="PNQ83" s="539"/>
      <c r="PNR83" s="539"/>
      <c r="PNS83" s="539"/>
      <c r="PNT83" s="539"/>
      <c r="PNU83" s="539"/>
      <c r="PNV83" s="539"/>
      <c r="PNW83" s="539"/>
      <c r="PNX83" s="539"/>
      <c r="PNY83" s="539"/>
      <c r="PNZ83" s="539"/>
      <c r="POA83" s="539"/>
      <c r="POB83" s="539"/>
      <c r="POC83" s="539"/>
      <c r="POD83" s="539"/>
      <c r="POE83" s="539"/>
      <c r="POF83" s="539"/>
      <c r="POG83" s="539"/>
      <c r="POH83" s="539"/>
      <c r="POI83" s="539"/>
      <c r="POJ83" s="539"/>
      <c r="POK83" s="539"/>
      <c r="POL83" s="539"/>
      <c r="POM83" s="539"/>
      <c r="PON83" s="539"/>
      <c r="POO83" s="539"/>
      <c r="POP83" s="539"/>
      <c r="POQ83" s="539"/>
      <c r="POR83" s="539"/>
      <c r="POS83" s="539"/>
      <c r="POT83" s="539"/>
      <c r="POU83" s="539"/>
      <c r="POV83" s="539"/>
      <c r="POW83" s="539"/>
      <c r="POX83" s="539"/>
      <c r="POY83" s="539"/>
      <c r="POZ83" s="539"/>
      <c r="PPA83" s="539"/>
      <c r="PPB83" s="539"/>
      <c r="PPC83" s="539"/>
      <c r="PPD83" s="539"/>
      <c r="PPE83" s="539"/>
      <c r="PPF83" s="539"/>
      <c r="PPG83" s="539"/>
      <c r="PPH83" s="539"/>
      <c r="PPI83" s="539"/>
      <c r="PPJ83" s="539"/>
      <c r="PPK83" s="539"/>
      <c r="PPL83" s="539"/>
      <c r="PPM83" s="539"/>
      <c r="PPN83" s="539"/>
      <c r="PPO83" s="539"/>
      <c r="PPP83" s="539"/>
      <c r="PPQ83" s="539"/>
      <c r="PPR83" s="539"/>
      <c r="PPS83" s="539"/>
      <c r="PPT83" s="539"/>
      <c r="PPU83" s="539"/>
      <c r="PPV83" s="539"/>
      <c r="PPW83" s="539"/>
      <c r="PPX83" s="539"/>
      <c r="PPY83" s="539"/>
      <c r="PPZ83" s="539"/>
      <c r="PQA83" s="539"/>
      <c r="PQB83" s="539"/>
      <c r="PQC83" s="539"/>
      <c r="PQD83" s="539"/>
      <c r="PQE83" s="539"/>
      <c r="PQF83" s="539"/>
      <c r="PQG83" s="539"/>
      <c r="PQH83" s="539"/>
      <c r="PQI83" s="539"/>
      <c r="PQJ83" s="539"/>
      <c r="PQK83" s="539"/>
      <c r="PQL83" s="539"/>
      <c r="PQM83" s="539"/>
      <c r="PQN83" s="539"/>
      <c r="PQO83" s="539"/>
      <c r="PQP83" s="539"/>
      <c r="PQQ83" s="539"/>
      <c r="PQR83" s="539"/>
      <c r="PQS83" s="539"/>
      <c r="PQT83" s="539"/>
      <c r="PQU83" s="539"/>
      <c r="PQV83" s="539"/>
      <c r="PQW83" s="539"/>
      <c r="PQX83" s="539"/>
      <c r="PQY83" s="539"/>
      <c r="PQZ83" s="539"/>
      <c r="PRA83" s="539"/>
      <c r="PRB83" s="539"/>
      <c r="PRC83" s="539"/>
      <c r="PRD83" s="539"/>
      <c r="PRE83" s="539"/>
      <c r="PRF83" s="539"/>
      <c r="PRG83" s="539"/>
      <c r="PRH83" s="539"/>
      <c r="PRI83" s="539"/>
      <c r="PRJ83" s="539"/>
      <c r="PRK83" s="539"/>
      <c r="PRL83" s="539"/>
      <c r="PRM83" s="539"/>
      <c r="PRN83" s="539"/>
      <c r="PRO83" s="539"/>
      <c r="PRP83" s="539"/>
      <c r="PRQ83" s="539"/>
      <c r="PRR83" s="539"/>
      <c r="PRS83" s="539"/>
      <c r="PRT83" s="539"/>
      <c r="PRU83" s="539"/>
      <c r="PRV83" s="539"/>
      <c r="PRW83" s="539"/>
      <c r="PRX83" s="539"/>
      <c r="PRY83" s="539"/>
      <c r="PRZ83" s="539"/>
      <c r="PSA83" s="539"/>
      <c r="PSB83" s="539"/>
      <c r="PSC83" s="539"/>
      <c r="PSD83" s="539"/>
      <c r="PSE83" s="539"/>
      <c r="PSF83" s="539"/>
      <c r="PSG83" s="539"/>
      <c r="PSH83" s="539"/>
      <c r="PSI83" s="539"/>
      <c r="PSJ83" s="539"/>
      <c r="PSK83" s="539"/>
      <c r="PSL83" s="539"/>
      <c r="PSM83" s="539"/>
      <c r="PSN83" s="539"/>
      <c r="PSO83" s="539"/>
      <c r="PSP83" s="539"/>
      <c r="PSQ83" s="539"/>
      <c r="PSR83" s="539"/>
      <c r="PSS83" s="539"/>
      <c r="PST83" s="539"/>
      <c r="PSU83" s="539"/>
      <c r="PSV83" s="539"/>
      <c r="PSW83" s="539"/>
      <c r="PSX83" s="539"/>
      <c r="PSY83" s="539"/>
      <c r="PSZ83" s="539"/>
      <c r="PTA83" s="539"/>
      <c r="PTB83" s="539"/>
      <c r="PTC83" s="539"/>
      <c r="PTD83" s="539"/>
      <c r="PTE83" s="539"/>
      <c r="PTF83" s="539"/>
      <c r="PTG83" s="539"/>
      <c r="PTH83" s="539"/>
      <c r="PTI83" s="539"/>
      <c r="PTJ83" s="539"/>
      <c r="PTK83" s="539"/>
      <c r="PTL83" s="539"/>
      <c r="PTM83" s="539"/>
      <c r="PTN83" s="539"/>
      <c r="PTO83" s="539"/>
      <c r="PTP83" s="539"/>
      <c r="PTQ83" s="539"/>
      <c r="PTR83" s="539"/>
      <c r="PTS83" s="539"/>
      <c r="PTT83" s="539"/>
      <c r="PTU83" s="539"/>
      <c r="PTV83" s="539"/>
      <c r="PTW83" s="539"/>
      <c r="PTX83" s="539"/>
      <c r="PTY83" s="539"/>
      <c r="PTZ83" s="539"/>
      <c r="PUA83" s="539"/>
      <c r="PUB83" s="539"/>
      <c r="PUC83" s="539"/>
      <c r="PUD83" s="539"/>
      <c r="PUE83" s="539"/>
      <c r="PUF83" s="539"/>
      <c r="PUG83" s="539"/>
      <c r="PUH83" s="539"/>
      <c r="PUI83" s="539"/>
      <c r="PUJ83" s="539"/>
      <c r="PUK83" s="539"/>
      <c r="PUL83" s="539"/>
      <c r="PUM83" s="539"/>
      <c r="PUN83" s="539"/>
      <c r="PUO83" s="539"/>
      <c r="PUP83" s="539"/>
      <c r="PUQ83" s="539"/>
      <c r="PUR83" s="539"/>
      <c r="PUS83" s="539"/>
      <c r="PUT83" s="539"/>
      <c r="PUU83" s="539"/>
      <c r="PUV83" s="539"/>
      <c r="PUW83" s="539"/>
      <c r="PUX83" s="539"/>
      <c r="PUY83" s="539"/>
      <c r="PUZ83" s="539"/>
      <c r="PVA83" s="539"/>
      <c r="PVB83" s="539"/>
      <c r="PVC83" s="539"/>
      <c r="PVD83" s="539"/>
      <c r="PVE83" s="539"/>
      <c r="PVF83" s="539"/>
      <c r="PVG83" s="539"/>
      <c r="PVH83" s="539"/>
      <c r="PVI83" s="539"/>
      <c r="PVJ83" s="539"/>
      <c r="PVK83" s="539"/>
      <c r="PVL83" s="539"/>
      <c r="PVM83" s="539"/>
      <c r="PVN83" s="539"/>
      <c r="PVO83" s="539"/>
      <c r="PVP83" s="539"/>
      <c r="PVQ83" s="539"/>
      <c r="PVR83" s="539"/>
      <c r="PVS83" s="539"/>
      <c r="PVT83" s="539"/>
      <c r="PVU83" s="539"/>
      <c r="PVV83" s="539"/>
      <c r="PVW83" s="539"/>
      <c r="PVX83" s="539"/>
      <c r="PVY83" s="539"/>
      <c r="PVZ83" s="539"/>
      <c r="PWA83" s="539"/>
      <c r="PWB83" s="539"/>
      <c r="PWC83" s="539"/>
      <c r="PWD83" s="539"/>
      <c r="PWE83" s="539"/>
      <c r="PWF83" s="539"/>
      <c r="PWG83" s="539"/>
      <c r="PWH83" s="539"/>
      <c r="PWI83" s="539"/>
      <c r="PWJ83" s="539"/>
      <c r="PWK83" s="539"/>
      <c r="PWL83" s="539"/>
      <c r="PWM83" s="539"/>
      <c r="PWN83" s="539"/>
      <c r="PWO83" s="539"/>
      <c r="PWP83" s="539"/>
      <c r="PWQ83" s="539"/>
      <c r="PWR83" s="539"/>
      <c r="PWS83" s="539"/>
      <c r="PWT83" s="539"/>
      <c r="PWU83" s="539"/>
      <c r="PWV83" s="539"/>
      <c r="PWW83" s="539"/>
      <c r="PWX83" s="539"/>
      <c r="PWY83" s="539"/>
      <c r="PWZ83" s="539"/>
      <c r="PXA83" s="539"/>
      <c r="PXB83" s="539"/>
      <c r="PXC83" s="539"/>
      <c r="PXD83" s="539"/>
      <c r="PXE83" s="539"/>
      <c r="PXF83" s="539"/>
      <c r="PXG83" s="539"/>
      <c r="PXH83" s="539"/>
      <c r="PXI83" s="539"/>
      <c r="PXJ83" s="539"/>
      <c r="PXK83" s="539"/>
      <c r="PXL83" s="539"/>
      <c r="PXM83" s="539"/>
      <c r="PXN83" s="539"/>
      <c r="PXO83" s="539"/>
      <c r="PXP83" s="539"/>
      <c r="PXQ83" s="539"/>
      <c r="PXR83" s="539"/>
      <c r="PXS83" s="539"/>
      <c r="PXT83" s="539"/>
      <c r="PXU83" s="539"/>
      <c r="PXV83" s="539"/>
      <c r="PXW83" s="539"/>
      <c r="PXX83" s="539"/>
      <c r="PXY83" s="539"/>
      <c r="PXZ83" s="539"/>
      <c r="PYA83" s="539"/>
      <c r="PYB83" s="539"/>
      <c r="PYC83" s="539"/>
      <c r="PYD83" s="539"/>
      <c r="PYE83" s="539"/>
      <c r="PYF83" s="539"/>
      <c r="PYG83" s="539"/>
      <c r="PYH83" s="539"/>
      <c r="PYI83" s="539"/>
      <c r="PYJ83" s="539"/>
      <c r="PYK83" s="539"/>
      <c r="PYL83" s="539"/>
      <c r="PYM83" s="539"/>
      <c r="PYN83" s="539"/>
      <c r="PYO83" s="539"/>
      <c r="PYP83" s="539"/>
      <c r="PYQ83" s="539"/>
      <c r="PYR83" s="539"/>
      <c r="PYS83" s="539"/>
      <c r="PYT83" s="539"/>
      <c r="PYU83" s="539"/>
      <c r="PYV83" s="539"/>
      <c r="PYW83" s="539"/>
      <c r="PYX83" s="539"/>
      <c r="PYY83" s="539"/>
      <c r="PYZ83" s="539"/>
      <c r="PZA83" s="539"/>
      <c r="PZB83" s="539"/>
      <c r="PZC83" s="539"/>
      <c r="PZD83" s="539"/>
      <c r="PZE83" s="539"/>
      <c r="PZF83" s="539"/>
      <c r="PZG83" s="539"/>
      <c r="PZH83" s="539"/>
      <c r="PZI83" s="539"/>
      <c r="PZJ83" s="539"/>
      <c r="PZK83" s="539"/>
      <c r="PZL83" s="539"/>
      <c r="PZM83" s="539"/>
      <c r="PZN83" s="539"/>
      <c r="PZO83" s="539"/>
      <c r="PZP83" s="539"/>
      <c r="PZQ83" s="539"/>
      <c r="PZR83" s="539"/>
      <c r="PZS83" s="539"/>
      <c r="PZT83" s="539"/>
      <c r="PZU83" s="539"/>
      <c r="PZV83" s="539"/>
      <c r="PZW83" s="539"/>
      <c r="PZX83" s="539"/>
      <c r="PZY83" s="539"/>
      <c r="PZZ83" s="539"/>
      <c r="QAA83" s="539"/>
      <c r="QAB83" s="539"/>
      <c r="QAC83" s="539"/>
      <c r="QAD83" s="539"/>
      <c r="QAE83" s="539"/>
      <c r="QAF83" s="539"/>
      <c r="QAG83" s="539"/>
      <c r="QAH83" s="539"/>
      <c r="QAI83" s="539"/>
      <c r="QAJ83" s="539"/>
      <c r="QAK83" s="539"/>
      <c r="QAL83" s="539"/>
      <c r="QAM83" s="539"/>
      <c r="QAN83" s="539"/>
      <c r="QAO83" s="539"/>
      <c r="QAP83" s="539"/>
      <c r="QAQ83" s="539"/>
      <c r="QAR83" s="539"/>
      <c r="QAS83" s="539"/>
      <c r="QAT83" s="539"/>
      <c r="QAU83" s="539"/>
      <c r="QAV83" s="539"/>
      <c r="QAW83" s="539"/>
      <c r="QAX83" s="539"/>
      <c r="QAY83" s="539"/>
      <c r="QAZ83" s="539"/>
      <c r="QBA83" s="539"/>
      <c r="QBB83" s="539"/>
      <c r="QBC83" s="539"/>
      <c r="QBD83" s="539"/>
      <c r="QBE83" s="539"/>
      <c r="QBF83" s="539"/>
      <c r="QBG83" s="539"/>
      <c r="QBH83" s="539"/>
      <c r="QBI83" s="539"/>
      <c r="QBJ83" s="539"/>
      <c r="QBK83" s="539"/>
      <c r="QBL83" s="539"/>
      <c r="QBM83" s="539"/>
      <c r="QBN83" s="539"/>
      <c r="QBO83" s="539"/>
      <c r="QBP83" s="539"/>
      <c r="QBQ83" s="539"/>
      <c r="QBR83" s="539"/>
      <c r="QBS83" s="539"/>
      <c r="QBT83" s="539"/>
      <c r="QBU83" s="539"/>
      <c r="QBV83" s="539"/>
      <c r="QBW83" s="539"/>
      <c r="QBX83" s="539"/>
      <c r="QBY83" s="539"/>
      <c r="QBZ83" s="539"/>
      <c r="QCA83" s="539"/>
      <c r="QCB83" s="539"/>
      <c r="QCC83" s="539"/>
      <c r="QCD83" s="539"/>
      <c r="QCE83" s="539"/>
      <c r="QCF83" s="539"/>
      <c r="QCG83" s="539"/>
      <c r="QCH83" s="539"/>
      <c r="QCI83" s="539"/>
      <c r="QCJ83" s="539"/>
      <c r="QCK83" s="539"/>
      <c r="QCL83" s="539"/>
      <c r="QCM83" s="539"/>
      <c r="QCN83" s="539"/>
      <c r="QCO83" s="539"/>
      <c r="QCP83" s="539"/>
      <c r="QCQ83" s="539"/>
      <c r="QCR83" s="539"/>
      <c r="QCS83" s="539"/>
      <c r="QCT83" s="539"/>
      <c r="QCU83" s="539"/>
      <c r="QCV83" s="539"/>
      <c r="QCW83" s="539"/>
      <c r="QCX83" s="539"/>
      <c r="QCY83" s="539"/>
      <c r="QCZ83" s="539"/>
      <c r="QDA83" s="539"/>
      <c r="QDB83" s="539"/>
      <c r="QDC83" s="539"/>
      <c r="QDD83" s="539"/>
      <c r="QDE83" s="539"/>
      <c r="QDF83" s="539"/>
      <c r="QDG83" s="539"/>
      <c r="QDH83" s="539"/>
      <c r="QDI83" s="539"/>
      <c r="QDJ83" s="539"/>
      <c r="QDK83" s="539"/>
      <c r="QDL83" s="539"/>
      <c r="QDM83" s="539"/>
      <c r="QDN83" s="539"/>
      <c r="QDO83" s="539"/>
      <c r="QDP83" s="539"/>
      <c r="QDQ83" s="539"/>
      <c r="QDR83" s="539"/>
      <c r="QDS83" s="539"/>
      <c r="QDT83" s="539"/>
      <c r="QDU83" s="539"/>
      <c r="QDV83" s="539"/>
      <c r="QDW83" s="539"/>
      <c r="QDX83" s="539"/>
      <c r="QDY83" s="539"/>
      <c r="QDZ83" s="539"/>
      <c r="QEA83" s="539"/>
      <c r="QEB83" s="539"/>
      <c r="QEC83" s="539"/>
      <c r="QED83" s="539"/>
      <c r="QEE83" s="539"/>
      <c r="QEF83" s="539"/>
      <c r="QEG83" s="539"/>
      <c r="QEH83" s="539"/>
      <c r="QEI83" s="539"/>
      <c r="QEJ83" s="539"/>
      <c r="QEK83" s="539"/>
      <c r="QEL83" s="539"/>
      <c r="QEM83" s="539"/>
      <c r="QEN83" s="539"/>
      <c r="QEO83" s="539"/>
      <c r="QEP83" s="539"/>
      <c r="QEQ83" s="539"/>
      <c r="QER83" s="539"/>
      <c r="QES83" s="539"/>
      <c r="QET83" s="539"/>
      <c r="QEU83" s="539"/>
      <c r="QEV83" s="539"/>
      <c r="QEW83" s="539"/>
      <c r="QEX83" s="539"/>
      <c r="QEY83" s="539"/>
      <c r="QEZ83" s="539"/>
      <c r="QFA83" s="539"/>
      <c r="QFB83" s="539"/>
      <c r="QFC83" s="539"/>
      <c r="QFD83" s="539"/>
      <c r="QFE83" s="539"/>
      <c r="QFF83" s="539"/>
      <c r="QFG83" s="539"/>
      <c r="QFH83" s="539"/>
      <c r="QFI83" s="539"/>
      <c r="QFJ83" s="539"/>
      <c r="QFK83" s="539"/>
      <c r="QFL83" s="539"/>
      <c r="QFM83" s="539"/>
      <c r="QFN83" s="539"/>
      <c r="QFO83" s="539"/>
      <c r="QFP83" s="539"/>
      <c r="QFQ83" s="539"/>
      <c r="QFR83" s="539"/>
      <c r="QFS83" s="539"/>
      <c r="QFT83" s="539"/>
      <c r="QFU83" s="539"/>
      <c r="QFV83" s="539"/>
      <c r="QFW83" s="539"/>
      <c r="QFX83" s="539"/>
      <c r="QFY83" s="539"/>
      <c r="QFZ83" s="539"/>
      <c r="QGA83" s="539"/>
      <c r="QGB83" s="539"/>
      <c r="QGC83" s="539"/>
      <c r="QGD83" s="539"/>
      <c r="QGE83" s="539"/>
      <c r="QGF83" s="539"/>
      <c r="QGG83" s="539"/>
      <c r="QGH83" s="539"/>
      <c r="QGI83" s="539"/>
      <c r="QGJ83" s="539"/>
      <c r="QGK83" s="539"/>
      <c r="QGL83" s="539"/>
      <c r="QGM83" s="539"/>
      <c r="QGN83" s="539"/>
      <c r="QGO83" s="539"/>
      <c r="QGP83" s="539"/>
      <c r="QGQ83" s="539"/>
      <c r="QGR83" s="539"/>
      <c r="QGS83" s="539"/>
      <c r="QGT83" s="539"/>
      <c r="QGU83" s="539"/>
      <c r="QGV83" s="539"/>
      <c r="QGW83" s="539"/>
      <c r="QGX83" s="539"/>
      <c r="QGY83" s="539"/>
      <c r="QGZ83" s="539"/>
      <c r="QHA83" s="539"/>
      <c r="QHB83" s="539"/>
      <c r="QHC83" s="539"/>
      <c r="QHD83" s="539"/>
      <c r="QHE83" s="539"/>
      <c r="QHF83" s="539"/>
      <c r="QHG83" s="539"/>
      <c r="QHH83" s="539"/>
      <c r="QHI83" s="539"/>
      <c r="QHJ83" s="539"/>
      <c r="QHK83" s="539"/>
      <c r="QHL83" s="539"/>
      <c r="QHM83" s="539"/>
      <c r="QHN83" s="539"/>
      <c r="QHO83" s="539"/>
      <c r="QHP83" s="539"/>
      <c r="QHQ83" s="539"/>
      <c r="QHR83" s="539"/>
      <c r="QHS83" s="539"/>
      <c r="QHT83" s="539"/>
      <c r="QHU83" s="539"/>
      <c r="QHV83" s="539"/>
      <c r="QHW83" s="539"/>
      <c r="QHX83" s="539"/>
      <c r="QHY83" s="539"/>
      <c r="QHZ83" s="539"/>
      <c r="QIA83" s="539"/>
      <c r="QIB83" s="539"/>
      <c r="QIC83" s="539"/>
      <c r="QID83" s="539"/>
      <c r="QIE83" s="539"/>
      <c r="QIF83" s="539"/>
      <c r="QIG83" s="539"/>
      <c r="QIH83" s="539"/>
      <c r="QII83" s="539"/>
      <c r="QIJ83" s="539"/>
      <c r="QIK83" s="539"/>
      <c r="QIL83" s="539"/>
      <c r="QIM83" s="539"/>
      <c r="QIN83" s="539"/>
      <c r="QIO83" s="539"/>
      <c r="QIP83" s="539"/>
      <c r="QIQ83" s="539"/>
      <c r="QIR83" s="539"/>
      <c r="QIS83" s="539"/>
      <c r="QIT83" s="539"/>
      <c r="QIU83" s="539"/>
      <c r="QIV83" s="539"/>
      <c r="QIW83" s="539"/>
      <c r="QIX83" s="539"/>
      <c r="QIY83" s="539"/>
      <c r="QIZ83" s="539"/>
      <c r="QJA83" s="539"/>
      <c r="QJB83" s="539"/>
      <c r="QJC83" s="539"/>
      <c r="QJD83" s="539"/>
      <c r="QJE83" s="539"/>
      <c r="QJF83" s="539"/>
      <c r="QJG83" s="539"/>
      <c r="QJH83" s="539"/>
      <c r="QJI83" s="539"/>
      <c r="QJJ83" s="539"/>
      <c r="QJK83" s="539"/>
      <c r="QJL83" s="539"/>
      <c r="QJM83" s="539"/>
      <c r="QJN83" s="539"/>
      <c r="QJO83" s="539"/>
      <c r="QJP83" s="539"/>
      <c r="QJQ83" s="539"/>
      <c r="QJR83" s="539"/>
      <c r="QJS83" s="539"/>
      <c r="QJT83" s="539"/>
      <c r="QJU83" s="539"/>
      <c r="QJV83" s="539"/>
      <c r="QJW83" s="539"/>
      <c r="QJX83" s="539"/>
      <c r="QJY83" s="539"/>
      <c r="QJZ83" s="539"/>
      <c r="QKA83" s="539"/>
      <c r="QKB83" s="539"/>
      <c r="QKC83" s="539"/>
      <c r="QKD83" s="539"/>
      <c r="QKE83" s="539"/>
      <c r="QKF83" s="539"/>
      <c r="QKG83" s="539"/>
      <c r="QKH83" s="539"/>
      <c r="QKI83" s="539"/>
      <c r="QKJ83" s="539"/>
      <c r="QKK83" s="539"/>
      <c r="QKL83" s="539"/>
      <c r="QKM83" s="539"/>
      <c r="QKN83" s="539"/>
      <c r="QKO83" s="539"/>
      <c r="QKP83" s="539"/>
      <c r="QKQ83" s="539"/>
      <c r="QKR83" s="539"/>
      <c r="QKS83" s="539"/>
      <c r="QKT83" s="539"/>
      <c r="QKU83" s="539"/>
      <c r="QKV83" s="539"/>
      <c r="QKW83" s="539"/>
      <c r="QKX83" s="539"/>
      <c r="QKY83" s="539"/>
      <c r="QKZ83" s="539"/>
      <c r="QLA83" s="539"/>
      <c r="QLB83" s="539"/>
      <c r="QLC83" s="539"/>
      <c r="QLD83" s="539"/>
      <c r="QLE83" s="539"/>
      <c r="QLF83" s="539"/>
      <c r="QLG83" s="539"/>
      <c r="QLH83" s="539"/>
      <c r="QLI83" s="539"/>
      <c r="QLJ83" s="539"/>
      <c r="QLK83" s="539"/>
      <c r="QLL83" s="539"/>
      <c r="QLM83" s="539"/>
      <c r="QLN83" s="539"/>
      <c r="QLO83" s="539"/>
      <c r="QLP83" s="539"/>
      <c r="QLQ83" s="539"/>
      <c r="QLR83" s="539"/>
      <c r="QLS83" s="539"/>
      <c r="QLT83" s="539"/>
      <c r="QLU83" s="539"/>
      <c r="QLV83" s="539"/>
      <c r="QLW83" s="539"/>
      <c r="QLX83" s="539"/>
      <c r="QLY83" s="539"/>
      <c r="QLZ83" s="539"/>
      <c r="QMA83" s="539"/>
      <c r="QMB83" s="539"/>
      <c r="QMC83" s="539"/>
      <c r="QMD83" s="539"/>
      <c r="QME83" s="539"/>
      <c r="QMF83" s="539"/>
      <c r="QMG83" s="539"/>
      <c r="QMH83" s="539"/>
      <c r="QMI83" s="539"/>
      <c r="QMJ83" s="539"/>
      <c r="QMK83" s="539"/>
      <c r="QML83" s="539"/>
      <c r="QMM83" s="539"/>
      <c r="QMN83" s="539"/>
      <c r="QMO83" s="539"/>
      <c r="QMP83" s="539"/>
      <c r="QMQ83" s="539"/>
      <c r="QMR83" s="539"/>
      <c r="QMS83" s="539"/>
      <c r="QMT83" s="539"/>
      <c r="QMU83" s="539"/>
      <c r="QMV83" s="539"/>
      <c r="QMW83" s="539"/>
      <c r="QMX83" s="539"/>
      <c r="QMY83" s="539"/>
      <c r="QMZ83" s="539"/>
      <c r="QNA83" s="539"/>
      <c r="QNB83" s="539"/>
      <c r="QNC83" s="539"/>
      <c r="QND83" s="539"/>
      <c r="QNE83" s="539"/>
      <c r="QNF83" s="539"/>
      <c r="QNG83" s="539"/>
      <c r="QNH83" s="539"/>
      <c r="QNI83" s="539"/>
      <c r="QNJ83" s="539"/>
      <c r="QNK83" s="539"/>
      <c r="QNL83" s="539"/>
      <c r="QNM83" s="539"/>
      <c r="QNN83" s="539"/>
      <c r="QNO83" s="539"/>
      <c r="QNP83" s="539"/>
      <c r="QNQ83" s="539"/>
      <c r="QNR83" s="539"/>
      <c r="QNS83" s="539"/>
      <c r="QNT83" s="539"/>
      <c r="QNU83" s="539"/>
      <c r="QNV83" s="539"/>
      <c r="QNW83" s="539"/>
      <c r="QNX83" s="539"/>
      <c r="QNY83" s="539"/>
      <c r="QNZ83" s="539"/>
      <c r="QOA83" s="539"/>
      <c r="QOB83" s="539"/>
      <c r="QOC83" s="539"/>
      <c r="QOD83" s="539"/>
      <c r="QOE83" s="539"/>
      <c r="QOF83" s="539"/>
      <c r="QOG83" s="539"/>
      <c r="QOH83" s="539"/>
      <c r="QOI83" s="539"/>
      <c r="QOJ83" s="539"/>
      <c r="QOK83" s="539"/>
      <c r="QOL83" s="539"/>
      <c r="QOM83" s="539"/>
      <c r="QON83" s="539"/>
      <c r="QOO83" s="539"/>
      <c r="QOP83" s="539"/>
      <c r="QOQ83" s="539"/>
      <c r="QOR83" s="539"/>
      <c r="QOS83" s="539"/>
      <c r="QOT83" s="539"/>
      <c r="QOU83" s="539"/>
      <c r="QOV83" s="539"/>
      <c r="QOW83" s="539"/>
      <c r="QOX83" s="539"/>
      <c r="QOY83" s="539"/>
      <c r="QOZ83" s="539"/>
      <c r="QPA83" s="539"/>
      <c r="QPB83" s="539"/>
      <c r="QPC83" s="539"/>
      <c r="QPD83" s="539"/>
      <c r="QPE83" s="539"/>
      <c r="QPF83" s="539"/>
      <c r="QPG83" s="539"/>
      <c r="QPH83" s="539"/>
      <c r="QPI83" s="539"/>
      <c r="QPJ83" s="539"/>
      <c r="QPK83" s="539"/>
      <c r="QPL83" s="539"/>
      <c r="QPM83" s="539"/>
      <c r="QPN83" s="539"/>
      <c r="QPO83" s="539"/>
      <c r="QPP83" s="539"/>
      <c r="QPQ83" s="539"/>
      <c r="QPR83" s="539"/>
      <c r="QPS83" s="539"/>
      <c r="QPT83" s="539"/>
      <c r="QPU83" s="539"/>
      <c r="QPV83" s="539"/>
      <c r="QPW83" s="539"/>
      <c r="QPX83" s="539"/>
      <c r="QPY83" s="539"/>
      <c r="QPZ83" s="539"/>
      <c r="QQA83" s="539"/>
      <c r="QQB83" s="539"/>
      <c r="QQC83" s="539"/>
      <c r="QQD83" s="539"/>
      <c r="QQE83" s="539"/>
      <c r="QQF83" s="539"/>
      <c r="QQG83" s="539"/>
      <c r="QQH83" s="539"/>
      <c r="QQI83" s="539"/>
      <c r="QQJ83" s="539"/>
      <c r="QQK83" s="539"/>
      <c r="QQL83" s="539"/>
      <c r="QQM83" s="539"/>
      <c r="QQN83" s="539"/>
      <c r="QQO83" s="539"/>
      <c r="QQP83" s="539"/>
      <c r="QQQ83" s="539"/>
      <c r="QQR83" s="539"/>
      <c r="QQS83" s="539"/>
      <c r="QQT83" s="539"/>
      <c r="QQU83" s="539"/>
      <c r="QQV83" s="539"/>
      <c r="QQW83" s="539"/>
      <c r="QQX83" s="539"/>
      <c r="QQY83" s="539"/>
      <c r="QQZ83" s="539"/>
      <c r="QRA83" s="539"/>
      <c r="QRB83" s="539"/>
      <c r="QRC83" s="539"/>
      <c r="QRD83" s="539"/>
      <c r="QRE83" s="539"/>
      <c r="QRF83" s="539"/>
      <c r="QRG83" s="539"/>
      <c r="QRH83" s="539"/>
      <c r="QRI83" s="539"/>
      <c r="QRJ83" s="539"/>
      <c r="QRK83" s="539"/>
      <c r="QRL83" s="539"/>
      <c r="QRM83" s="539"/>
      <c r="QRN83" s="539"/>
      <c r="QRO83" s="539"/>
      <c r="QRP83" s="539"/>
      <c r="QRQ83" s="539"/>
      <c r="QRR83" s="539"/>
      <c r="QRS83" s="539"/>
      <c r="QRT83" s="539"/>
      <c r="QRU83" s="539"/>
      <c r="QRV83" s="539"/>
      <c r="QRW83" s="539"/>
      <c r="QRX83" s="539"/>
      <c r="QRY83" s="539"/>
      <c r="QRZ83" s="539"/>
      <c r="QSA83" s="539"/>
      <c r="QSB83" s="539"/>
      <c r="QSC83" s="539"/>
      <c r="QSD83" s="539"/>
      <c r="QSE83" s="539"/>
      <c r="QSF83" s="539"/>
      <c r="QSG83" s="539"/>
      <c r="QSH83" s="539"/>
      <c r="QSI83" s="539"/>
      <c r="QSJ83" s="539"/>
      <c r="QSK83" s="539"/>
      <c r="QSL83" s="539"/>
      <c r="QSM83" s="539"/>
      <c r="QSN83" s="539"/>
      <c r="QSO83" s="539"/>
      <c r="QSP83" s="539"/>
      <c r="QSQ83" s="539"/>
      <c r="QSR83" s="539"/>
      <c r="QSS83" s="539"/>
      <c r="QST83" s="539"/>
      <c r="QSU83" s="539"/>
      <c r="QSV83" s="539"/>
      <c r="QSW83" s="539"/>
      <c r="QSX83" s="539"/>
      <c r="QSY83" s="539"/>
      <c r="QSZ83" s="539"/>
      <c r="QTA83" s="539"/>
      <c r="QTB83" s="539"/>
      <c r="QTC83" s="539"/>
      <c r="QTD83" s="539"/>
      <c r="QTE83" s="539"/>
      <c r="QTF83" s="539"/>
      <c r="QTG83" s="539"/>
      <c r="QTH83" s="539"/>
      <c r="QTI83" s="539"/>
      <c r="QTJ83" s="539"/>
      <c r="QTK83" s="539"/>
      <c r="QTL83" s="539"/>
      <c r="QTM83" s="539"/>
      <c r="QTN83" s="539"/>
      <c r="QTO83" s="539"/>
      <c r="QTP83" s="539"/>
      <c r="QTQ83" s="539"/>
      <c r="QTR83" s="539"/>
      <c r="QTS83" s="539"/>
      <c r="QTT83" s="539"/>
      <c r="QTU83" s="539"/>
      <c r="QTV83" s="539"/>
      <c r="QTW83" s="539"/>
      <c r="QTX83" s="539"/>
      <c r="QTY83" s="539"/>
      <c r="QTZ83" s="539"/>
      <c r="QUA83" s="539"/>
      <c r="QUB83" s="539"/>
      <c r="QUC83" s="539"/>
      <c r="QUD83" s="539"/>
      <c r="QUE83" s="539"/>
      <c r="QUF83" s="539"/>
      <c r="QUG83" s="539"/>
      <c r="QUH83" s="539"/>
      <c r="QUI83" s="539"/>
      <c r="QUJ83" s="539"/>
      <c r="QUK83" s="539"/>
      <c r="QUL83" s="539"/>
      <c r="QUM83" s="539"/>
      <c r="QUN83" s="539"/>
      <c r="QUO83" s="539"/>
      <c r="QUP83" s="539"/>
      <c r="QUQ83" s="539"/>
      <c r="QUR83" s="539"/>
      <c r="QUS83" s="539"/>
      <c r="QUT83" s="539"/>
      <c r="QUU83" s="539"/>
      <c r="QUV83" s="539"/>
      <c r="QUW83" s="539"/>
      <c r="QUX83" s="539"/>
      <c r="QUY83" s="539"/>
      <c r="QUZ83" s="539"/>
      <c r="QVA83" s="539"/>
      <c r="QVB83" s="539"/>
      <c r="QVC83" s="539"/>
      <c r="QVD83" s="539"/>
      <c r="QVE83" s="539"/>
      <c r="QVF83" s="539"/>
      <c r="QVG83" s="539"/>
      <c r="QVH83" s="539"/>
      <c r="QVI83" s="539"/>
      <c r="QVJ83" s="539"/>
      <c r="QVK83" s="539"/>
      <c r="QVL83" s="539"/>
      <c r="QVM83" s="539"/>
      <c r="QVN83" s="539"/>
      <c r="QVO83" s="539"/>
      <c r="QVP83" s="539"/>
      <c r="QVQ83" s="539"/>
      <c r="QVR83" s="539"/>
      <c r="QVS83" s="539"/>
      <c r="QVT83" s="539"/>
      <c r="QVU83" s="539"/>
      <c r="QVV83" s="539"/>
      <c r="QVW83" s="539"/>
      <c r="QVX83" s="539"/>
      <c r="QVY83" s="539"/>
      <c r="QVZ83" s="539"/>
      <c r="QWA83" s="539"/>
      <c r="QWB83" s="539"/>
      <c r="QWC83" s="539"/>
      <c r="QWD83" s="539"/>
      <c r="QWE83" s="539"/>
      <c r="QWF83" s="539"/>
      <c r="QWG83" s="539"/>
      <c r="QWH83" s="539"/>
      <c r="QWI83" s="539"/>
      <c r="QWJ83" s="539"/>
      <c r="QWK83" s="539"/>
      <c r="QWL83" s="539"/>
      <c r="QWM83" s="539"/>
      <c r="QWN83" s="539"/>
      <c r="QWO83" s="539"/>
      <c r="QWP83" s="539"/>
      <c r="QWQ83" s="539"/>
      <c r="QWR83" s="539"/>
      <c r="QWS83" s="539"/>
      <c r="QWT83" s="539"/>
      <c r="QWU83" s="539"/>
      <c r="QWV83" s="539"/>
      <c r="QWW83" s="539"/>
      <c r="QWX83" s="539"/>
      <c r="QWY83" s="539"/>
      <c r="QWZ83" s="539"/>
      <c r="QXA83" s="539"/>
      <c r="QXB83" s="539"/>
      <c r="QXC83" s="539"/>
      <c r="QXD83" s="539"/>
      <c r="QXE83" s="539"/>
      <c r="QXF83" s="539"/>
      <c r="QXG83" s="539"/>
      <c r="QXH83" s="539"/>
      <c r="QXI83" s="539"/>
      <c r="QXJ83" s="539"/>
      <c r="QXK83" s="539"/>
      <c r="QXL83" s="539"/>
      <c r="QXM83" s="539"/>
      <c r="QXN83" s="539"/>
      <c r="QXO83" s="539"/>
      <c r="QXP83" s="539"/>
      <c r="QXQ83" s="539"/>
      <c r="QXR83" s="539"/>
      <c r="QXS83" s="539"/>
      <c r="QXT83" s="539"/>
      <c r="QXU83" s="539"/>
      <c r="QXV83" s="539"/>
      <c r="QXW83" s="539"/>
      <c r="QXX83" s="539"/>
      <c r="QXY83" s="539"/>
      <c r="QXZ83" s="539"/>
      <c r="QYA83" s="539"/>
      <c r="QYB83" s="539"/>
      <c r="QYC83" s="539"/>
      <c r="QYD83" s="539"/>
      <c r="QYE83" s="539"/>
      <c r="QYF83" s="539"/>
      <c r="QYG83" s="539"/>
      <c r="QYH83" s="539"/>
      <c r="QYI83" s="539"/>
      <c r="QYJ83" s="539"/>
      <c r="QYK83" s="539"/>
      <c r="QYL83" s="539"/>
      <c r="QYM83" s="539"/>
      <c r="QYN83" s="539"/>
      <c r="QYO83" s="539"/>
      <c r="QYP83" s="539"/>
      <c r="QYQ83" s="539"/>
      <c r="QYR83" s="539"/>
      <c r="QYS83" s="539"/>
      <c r="QYT83" s="539"/>
      <c r="QYU83" s="539"/>
      <c r="QYV83" s="539"/>
      <c r="QYW83" s="539"/>
      <c r="QYX83" s="539"/>
      <c r="QYY83" s="539"/>
      <c r="QYZ83" s="539"/>
      <c r="QZA83" s="539"/>
      <c r="QZB83" s="539"/>
      <c r="QZC83" s="539"/>
      <c r="QZD83" s="539"/>
      <c r="QZE83" s="539"/>
      <c r="QZF83" s="539"/>
      <c r="QZG83" s="539"/>
      <c r="QZH83" s="539"/>
      <c r="QZI83" s="539"/>
      <c r="QZJ83" s="539"/>
      <c r="QZK83" s="539"/>
      <c r="QZL83" s="539"/>
      <c r="QZM83" s="539"/>
      <c r="QZN83" s="539"/>
      <c r="QZO83" s="539"/>
      <c r="QZP83" s="539"/>
      <c r="QZQ83" s="539"/>
      <c r="QZR83" s="539"/>
      <c r="QZS83" s="539"/>
      <c r="QZT83" s="539"/>
      <c r="QZU83" s="539"/>
      <c r="QZV83" s="539"/>
      <c r="QZW83" s="539"/>
      <c r="QZX83" s="539"/>
      <c r="QZY83" s="539"/>
      <c r="QZZ83" s="539"/>
      <c r="RAA83" s="539"/>
      <c r="RAB83" s="539"/>
      <c r="RAC83" s="539"/>
      <c r="RAD83" s="539"/>
      <c r="RAE83" s="539"/>
      <c r="RAF83" s="539"/>
      <c r="RAG83" s="539"/>
      <c r="RAH83" s="539"/>
      <c r="RAI83" s="539"/>
      <c r="RAJ83" s="539"/>
      <c r="RAK83" s="539"/>
      <c r="RAL83" s="539"/>
      <c r="RAM83" s="539"/>
      <c r="RAN83" s="539"/>
      <c r="RAO83" s="539"/>
      <c r="RAP83" s="539"/>
      <c r="RAQ83" s="539"/>
      <c r="RAR83" s="539"/>
      <c r="RAS83" s="539"/>
      <c r="RAT83" s="539"/>
      <c r="RAU83" s="539"/>
      <c r="RAV83" s="539"/>
      <c r="RAW83" s="539"/>
      <c r="RAX83" s="539"/>
      <c r="RAY83" s="539"/>
      <c r="RAZ83" s="539"/>
      <c r="RBA83" s="539"/>
      <c r="RBB83" s="539"/>
      <c r="RBC83" s="539"/>
      <c r="RBD83" s="539"/>
      <c r="RBE83" s="539"/>
      <c r="RBF83" s="539"/>
      <c r="RBG83" s="539"/>
      <c r="RBH83" s="539"/>
      <c r="RBI83" s="539"/>
      <c r="RBJ83" s="539"/>
      <c r="RBK83" s="539"/>
      <c r="RBL83" s="539"/>
      <c r="RBM83" s="539"/>
      <c r="RBN83" s="539"/>
      <c r="RBO83" s="539"/>
      <c r="RBP83" s="539"/>
      <c r="RBQ83" s="539"/>
      <c r="RBR83" s="539"/>
      <c r="RBS83" s="539"/>
      <c r="RBT83" s="539"/>
      <c r="RBU83" s="539"/>
      <c r="RBV83" s="539"/>
      <c r="RBW83" s="539"/>
      <c r="RBX83" s="539"/>
      <c r="RBY83" s="539"/>
      <c r="RBZ83" s="539"/>
      <c r="RCA83" s="539"/>
      <c r="RCB83" s="539"/>
      <c r="RCC83" s="539"/>
      <c r="RCD83" s="539"/>
      <c r="RCE83" s="539"/>
      <c r="RCF83" s="539"/>
      <c r="RCG83" s="539"/>
      <c r="RCH83" s="539"/>
      <c r="RCI83" s="539"/>
      <c r="RCJ83" s="539"/>
      <c r="RCK83" s="539"/>
      <c r="RCL83" s="539"/>
      <c r="RCM83" s="539"/>
      <c r="RCN83" s="539"/>
      <c r="RCO83" s="539"/>
      <c r="RCP83" s="539"/>
      <c r="RCQ83" s="539"/>
      <c r="RCR83" s="539"/>
      <c r="RCS83" s="539"/>
      <c r="RCT83" s="539"/>
      <c r="RCU83" s="539"/>
      <c r="RCV83" s="539"/>
      <c r="RCW83" s="539"/>
      <c r="RCX83" s="539"/>
      <c r="RCY83" s="539"/>
      <c r="RCZ83" s="539"/>
      <c r="RDA83" s="539"/>
      <c r="RDB83" s="539"/>
      <c r="RDC83" s="539"/>
      <c r="RDD83" s="539"/>
      <c r="RDE83" s="539"/>
      <c r="RDF83" s="539"/>
      <c r="RDG83" s="539"/>
      <c r="RDH83" s="539"/>
      <c r="RDI83" s="539"/>
      <c r="RDJ83" s="539"/>
      <c r="RDK83" s="539"/>
      <c r="RDL83" s="539"/>
      <c r="RDM83" s="539"/>
      <c r="RDN83" s="539"/>
      <c r="RDO83" s="539"/>
      <c r="RDP83" s="539"/>
      <c r="RDQ83" s="539"/>
      <c r="RDR83" s="539"/>
      <c r="RDS83" s="539"/>
      <c r="RDT83" s="539"/>
      <c r="RDU83" s="539"/>
      <c r="RDV83" s="539"/>
      <c r="RDW83" s="539"/>
      <c r="RDX83" s="539"/>
      <c r="RDY83" s="539"/>
      <c r="RDZ83" s="539"/>
      <c r="REA83" s="539"/>
      <c r="REB83" s="539"/>
      <c r="REC83" s="539"/>
      <c r="RED83" s="539"/>
      <c r="REE83" s="539"/>
      <c r="REF83" s="539"/>
      <c r="REG83" s="539"/>
      <c r="REH83" s="539"/>
      <c r="REI83" s="539"/>
      <c r="REJ83" s="539"/>
      <c r="REK83" s="539"/>
      <c r="REL83" s="539"/>
      <c r="REM83" s="539"/>
      <c r="REN83" s="539"/>
      <c r="REO83" s="539"/>
      <c r="REP83" s="539"/>
      <c r="REQ83" s="539"/>
      <c r="RER83" s="539"/>
      <c r="RES83" s="539"/>
      <c r="RET83" s="539"/>
      <c r="REU83" s="539"/>
      <c r="REV83" s="539"/>
      <c r="REW83" s="539"/>
      <c r="REX83" s="539"/>
      <c r="REY83" s="539"/>
      <c r="REZ83" s="539"/>
      <c r="RFA83" s="539"/>
      <c r="RFB83" s="539"/>
      <c r="RFC83" s="539"/>
      <c r="RFD83" s="539"/>
      <c r="RFE83" s="539"/>
      <c r="RFF83" s="539"/>
      <c r="RFG83" s="539"/>
      <c r="RFH83" s="539"/>
      <c r="RFI83" s="539"/>
      <c r="RFJ83" s="539"/>
      <c r="RFK83" s="539"/>
      <c r="RFL83" s="539"/>
      <c r="RFM83" s="539"/>
      <c r="RFN83" s="539"/>
      <c r="RFO83" s="539"/>
      <c r="RFP83" s="539"/>
      <c r="RFQ83" s="539"/>
      <c r="RFR83" s="539"/>
      <c r="RFS83" s="539"/>
      <c r="RFT83" s="539"/>
      <c r="RFU83" s="539"/>
      <c r="RFV83" s="539"/>
      <c r="RFW83" s="539"/>
      <c r="RFX83" s="539"/>
      <c r="RFY83" s="539"/>
      <c r="RFZ83" s="539"/>
      <c r="RGA83" s="539"/>
      <c r="RGB83" s="539"/>
      <c r="RGC83" s="539"/>
      <c r="RGD83" s="539"/>
      <c r="RGE83" s="539"/>
      <c r="RGF83" s="539"/>
      <c r="RGG83" s="539"/>
      <c r="RGH83" s="539"/>
      <c r="RGI83" s="539"/>
      <c r="RGJ83" s="539"/>
      <c r="RGK83" s="539"/>
      <c r="RGL83" s="539"/>
      <c r="RGM83" s="539"/>
      <c r="RGN83" s="539"/>
      <c r="RGO83" s="539"/>
      <c r="RGP83" s="539"/>
      <c r="RGQ83" s="539"/>
      <c r="RGR83" s="539"/>
      <c r="RGS83" s="539"/>
      <c r="RGT83" s="539"/>
      <c r="RGU83" s="539"/>
      <c r="RGV83" s="539"/>
      <c r="RGW83" s="539"/>
      <c r="RGX83" s="539"/>
      <c r="RGY83" s="539"/>
      <c r="RGZ83" s="539"/>
      <c r="RHA83" s="539"/>
      <c r="RHB83" s="539"/>
      <c r="RHC83" s="539"/>
      <c r="RHD83" s="539"/>
      <c r="RHE83" s="539"/>
      <c r="RHF83" s="539"/>
      <c r="RHG83" s="539"/>
      <c r="RHH83" s="539"/>
      <c r="RHI83" s="539"/>
      <c r="RHJ83" s="539"/>
      <c r="RHK83" s="539"/>
      <c r="RHL83" s="539"/>
      <c r="RHM83" s="539"/>
      <c r="RHN83" s="539"/>
      <c r="RHO83" s="539"/>
      <c r="RHP83" s="539"/>
      <c r="RHQ83" s="539"/>
      <c r="RHR83" s="539"/>
      <c r="RHS83" s="539"/>
      <c r="RHT83" s="539"/>
      <c r="RHU83" s="539"/>
      <c r="RHV83" s="539"/>
      <c r="RHW83" s="539"/>
      <c r="RHX83" s="539"/>
      <c r="RHY83" s="539"/>
      <c r="RHZ83" s="539"/>
      <c r="RIA83" s="539"/>
      <c r="RIB83" s="539"/>
      <c r="RIC83" s="539"/>
      <c r="RID83" s="539"/>
      <c r="RIE83" s="539"/>
      <c r="RIF83" s="539"/>
      <c r="RIG83" s="539"/>
      <c r="RIH83" s="539"/>
      <c r="RII83" s="539"/>
      <c r="RIJ83" s="539"/>
      <c r="RIK83" s="539"/>
      <c r="RIL83" s="539"/>
      <c r="RIM83" s="539"/>
      <c r="RIN83" s="539"/>
      <c r="RIO83" s="539"/>
      <c r="RIP83" s="539"/>
      <c r="RIQ83" s="539"/>
      <c r="RIR83" s="539"/>
      <c r="RIS83" s="539"/>
      <c r="RIT83" s="539"/>
      <c r="RIU83" s="539"/>
      <c r="RIV83" s="539"/>
      <c r="RIW83" s="539"/>
      <c r="RIX83" s="539"/>
      <c r="RIY83" s="539"/>
      <c r="RIZ83" s="539"/>
      <c r="RJA83" s="539"/>
      <c r="RJB83" s="539"/>
      <c r="RJC83" s="539"/>
      <c r="RJD83" s="539"/>
      <c r="RJE83" s="539"/>
      <c r="RJF83" s="539"/>
      <c r="RJG83" s="539"/>
      <c r="RJH83" s="539"/>
      <c r="RJI83" s="539"/>
      <c r="RJJ83" s="539"/>
      <c r="RJK83" s="539"/>
      <c r="RJL83" s="539"/>
      <c r="RJM83" s="539"/>
      <c r="RJN83" s="539"/>
      <c r="RJO83" s="539"/>
      <c r="RJP83" s="539"/>
      <c r="RJQ83" s="539"/>
      <c r="RJR83" s="539"/>
      <c r="RJS83" s="539"/>
      <c r="RJT83" s="539"/>
      <c r="RJU83" s="539"/>
      <c r="RJV83" s="539"/>
      <c r="RJW83" s="539"/>
      <c r="RJX83" s="539"/>
      <c r="RJY83" s="539"/>
      <c r="RJZ83" s="539"/>
      <c r="RKA83" s="539"/>
      <c r="RKB83" s="539"/>
      <c r="RKC83" s="539"/>
      <c r="RKD83" s="539"/>
      <c r="RKE83" s="539"/>
      <c r="RKF83" s="539"/>
      <c r="RKG83" s="539"/>
      <c r="RKH83" s="539"/>
      <c r="RKI83" s="539"/>
      <c r="RKJ83" s="539"/>
      <c r="RKK83" s="539"/>
      <c r="RKL83" s="539"/>
      <c r="RKM83" s="539"/>
      <c r="RKN83" s="539"/>
      <c r="RKO83" s="539"/>
      <c r="RKP83" s="539"/>
      <c r="RKQ83" s="539"/>
      <c r="RKR83" s="539"/>
      <c r="RKS83" s="539"/>
      <c r="RKT83" s="539"/>
      <c r="RKU83" s="539"/>
      <c r="RKV83" s="539"/>
      <c r="RKW83" s="539"/>
      <c r="RKX83" s="539"/>
      <c r="RKY83" s="539"/>
      <c r="RKZ83" s="539"/>
      <c r="RLA83" s="539"/>
      <c r="RLB83" s="539"/>
      <c r="RLC83" s="539"/>
      <c r="RLD83" s="539"/>
      <c r="RLE83" s="539"/>
      <c r="RLF83" s="539"/>
      <c r="RLG83" s="539"/>
      <c r="RLH83" s="539"/>
      <c r="RLI83" s="539"/>
      <c r="RLJ83" s="539"/>
      <c r="RLK83" s="539"/>
      <c r="RLL83" s="539"/>
      <c r="RLM83" s="539"/>
      <c r="RLN83" s="539"/>
      <c r="RLO83" s="539"/>
      <c r="RLP83" s="539"/>
      <c r="RLQ83" s="539"/>
      <c r="RLR83" s="539"/>
      <c r="RLS83" s="539"/>
      <c r="RLT83" s="539"/>
      <c r="RLU83" s="539"/>
      <c r="RLV83" s="539"/>
      <c r="RLW83" s="539"/>
      <c r="RLX83" s="539"/>
      <c r="RLY83" s="539"/>
      <c r="RLZ83" s="539"/>
      <c r="RMA83" s="539"/>
      <c r="RMB83" s="539"/>
      <c r="RMC83" s="539"/>
      <c r="RMD83" s="539"/>
      <c r="RME83" s="539"/>
      <c r="RMF83" s="539"/>
      <c r="RMG83" s="539"/>
      <c r="RMH83" s="539"/>
      <c r="RMI83" s="539"/>
      <c r="RMJ83" s="539"/>
      <c r="RMK83" s="539"/>
      <c r="RML83" s="539"/>
      <c r="RMM83" s="539"/>
      <c r="RMN83" s="539"/>
      <c r="RMO83" s="539"/>
      <c r="RMP83" s="539"/>
      <c r="RMQ83" s="539"/>
      <c r="RMR83" s="539"/>
      <c r="RMS83" s="539"/>
      <c r="RMT83" s="539"/>
      <c r="RMU83" s="539"/>
      <c r="RMV83" s="539"/>
      <c r="RMW83" s="539"/>
      <c r="RMX83" s="539"/>
      <c r="RMY83" s="539"/>
      <c r="RMZ83" s="539"/>
      <c r="RNA83" s="539"/>
      <c r="RNB83" s="539"/>
      <c r="RNC83" s="539"/>
      <c r="RND83" s="539"/>
      <c r="RNE83" s="539"/>
      <c r="RNF83" s="539"/>
      <c r="RNG83" s="539"/>
      <c r="RNH83" s="539"/>
      <c r="RNI83" s="539"/>
      <c r="RNJ83" s="539"/>
      <c r="RNK83" s="539"/>
      <c r="RNL83" s="539"/>
      <c r="RNM83" s="539"/>
      <c r="RNN83" s="539"/>
      <c r="RNO83" s="539"/>
      <c r="RNP83" s="539"/>
      <c r="RNQ83" s="539"/>
      <c r="RNR83" s="539"/>
      <c r="RNS83" s="539"/>
      <c r="RNT83" s="539"/>
      <c r="RNU83" s="539"/>
      <c r="RNV83" s="539"/>
      <c r="RNW83" s="539"/>
      <c r="RNX83" s="539"/>
      <c r="RNY83" s="539"/>
      <c r="RNZ83" s="539"/>
      <c r="ROA83" s="539"/>
      <c r="ROB83" s="539"/>
      <c r="ROC83" s="539"/>
      <c r="ROD83" s="539"/>
      <c r="ROE83" s="539"/>
      <c r="ROF83" s="539"/>
      <c r="ROG83" s="539"/>
      <c r="ROH83" s="539"/>
      <c r="ROI83" s="539"/>
      <c r="ROJ83" s="539"/>
      <c r="ROK83" s="539"/>
      <c r="ROL83" s="539"/>
      <c r="ROM83" s="539"/>
      <c r="RON83" s="539"/>
      <c r="ROO83" s="539"/>
      <c r="ROP83" s="539"/>
      <c r="ROQ83" s="539"/>
      <c r="ROR83" s="539"/>
      <c r="ROS83" s="539"/>
      <c r="ROT83" s="539"/>
      <c r="ROU83" s="539"/>
      <c r="ROV83" s="539"/>
      <c r="ROW83" s="539"/>
      <c r="ROX83" s="539"/>
      <c r="ROY83" s="539"/>
      <c r="ROZ83" s="539"/>
      <c r="RPA83" s="539"/>
      <c r="RPB83" s="539"/>
      <c r="RPC83" s="539"/>
      <c r="RPD83" s="539"/>
      <c r="RPE83" s="539"/>
      <c r="RPF83" s="539"/>
      <c r="RPG83" s="539"/>
      <c r="RPH83" s="539"/>
      <c r="RPI83" s="539"/>
      <c r="RPJ83" s="539"/>
      <c r="RPK83" s="539"/>
      <c r="RPL83" s="539"/>
      <c r="RPM83" s="539"/>
      <c r="RPN83" s="539"/>
      <c r="RPO83" s="539"/>
      <c r="RPP83" s="539"/>
      <c r="RPQ83" s="539"/>
      <c r="RPR83" s="539"/>
      <c r="RPS83" s="539"/>
      <c r="RPT83" s="539"/>
      <c r="RPU83" s="539"/>
      <c r="RPV83" s="539"/>
      <c r="RPW83" s="539"/>
      <c r="RPX83" s="539"/>
      <c r="RPY83" s="539"/>
      <c r="RPZ83" s="539"/>
      <c r="RQA83" s="539"/>
      <c r="RQB83" s="539"/>
      <c r="RQC83" s="539"/>
      <c r="RQD83" s="539"/>
      <c r="RQE83" s="539"/>
      <c r="RQF83" s="539"/>
      <c r="RQG83" s="539"/>
      <c r="RQH83" s="539"/>
      <c r="RQI83" s="539"/>
      <c r="RQJ83" s="539"/>
      <c r="RQK83" s="539"/>
      <c r="RQL83" s="539"/>
      <c r="RQM83" s="539"/>
      <c r="RQN83" s="539"/>
      <c r="RQO83" s="539"/>
      <c r="RQP83" s="539"/>
      <c r="RQQ83" s="539"/>
      <c r="RQR83" s="539"/>
      <c r="RQS83" s="539"/>
      <c r="RQT83" s="539"/>
      <c r="RQU83" s="539"/>
      <c r="RQV83" s="539"/>
      <c r="RQW83" s="539"/>
      <c r="RQX83" s="539"/>
      <c r="RQY83" s="539"/>
      <c r="RQZ83" s="539"/>
      <c r="RRA83" s="539"/>
      <c r="RRB83" s="539"/>
      <c r="RRC83" s="539"/>
      <c r="RRD83" s="539"/>
      <c r="RRE83" s="539"/>
      <c r="RRF83" s="539"/>
      <c r="RRG83" s="539"/>
      <c r="RRH83" s="539"/>
      <c r="RRI83" s="539"/>
      <c r="RRJ83" s="539"/>
      <c r="RRK83" s="539"/>
      <c r="RRL83" s="539"/>
      <c r="RRM83" s="539"/>
      <c r="RRN83" s="539"/>
      <c r="RRO83" s="539"/>
      <c r="RRP83" s="539"/>
      <c r="RRQ83" s="539"/>
      <c r="RRR83" s="539"/>
      <c r="RRS83" s="539"/>
      <c r="RRT83" s="539"/>
      <c r="RRU83" s="539"/>
      <c r="RRV83" s="539"/>
      <c r="RRW83" s="539"/>
      <c r="RRX83" s="539"/>
      <c r="RRY83" s="539"/>
      <c r="RRZ83" s="539"/>
      <c r="RSA83" s="539"/>
      <c r="RSB83" s="539"/>
      <c r="RSC83" s="539"/>
      <c r="RSD83" s="539"/>
      <c r="RSE83" s="539"/>
      <c r="RSF83" s="539"/>
      <c r="RSG83" s="539"/>
      <c r="RSH83" s="539"/>
      <c r="RSI83" s="539"/>
      <c r="RSJ83" s="539"/>
      <c r="RSK83" s="539"/>
      <c r="RSL83" s="539"/>
      <c r="RSM83" s="539"/>
      <c r="RSN83" s="539"/>
      <c r="RSO83" s="539"/>
      <c r="RSP83" s="539"/>
      <c r="RSQ83" s="539"/>
      <c r="RSR83" s="539"/>
      <c r="RSS83" s="539"/>
      <c r="RST83" s="539"/>
      <c r="RSU83" s="539"/>
      <c r="RSV83" s="539"/>
      <c r="RSW83" s="539"/>
      <c r="RSX83" s="539"/>
      <c r="RSY83" s="539"/>
      <c r="RSZ83" s="539"/>
      <c r="RTA83" s="539"/>
      <c r="RTB83" s="539"/>
      <c r="RTC83" s="539"/>
      <c r="RTD83" s="539"/>
      <c r="RTE83" s="539"/>
      <c r="RTF83" s="539"/>
      <c r="RTG83" s="539"/>
      <c r="RTH83" s="539"/>
      <c r="RTI83" s="539"/>
      <c r="RTJ83" s="539"/>
      <c r="RTK83" s="539"/>
      <c r="RTL83" s="539"/>
      <c r="RTM83" s="539"/>
      <c r="RTN83" s="539"/>
      <c r="RTO83" s="539"/>
      <c r="RTP83" s="539"/>
      <c r="RTQ83" s="539"/>
      <c r="RTR83" s="539"/>
      <c r="RTS83" s="539"/>
      <c r="RTT83" s="539"/>
      <c r="RTU83" s="539"/>
      <c r="RTV83" s="539"/>
      <c r="RTW83" s="539"/>
      <c r="RTX83" s="539"/>
      <c r="RTY83" s="539"/>
      <c r="RTZ83" s="539"/>
      <c r="RUA83" s="539"/>
      <c r="RUB83" s="539"/>
      <c r="RUC83" s="539"/>
      <c r="RUD83" s="539"/>
      <c r="RUE83" s="539"/>
      <c r="RUF83" s="539"/>
      <c r="RUG83" s="539"/>
      <c r="RUH83" s="539"/>
      <c r="RUI83" s="539"/>
      <c r="RUJ83" s="539"/>
      <c r="RUK83" s="539"/>
      <c r="RUL83" s="539"/>
      <c r="RUM83" s="539"/>
      <c r="RUN83" s="539"/>
      <c r="RUO83" s="539"/>
      <c r="RUP83" s="539"/>
      <c r="RUQ83" s="539"/>
      <c r="RUR83" s="539"/>
      <c r="RUS83" s="539"/>
      <c r="RUT83" s="539"/>
      <c r="RUU83" s="539"/>
      <c r="RUV83" s="539"/>
      <c r="RUW83" s="539"/>
      <c r="RUX83" s="539"/>
      <c r="RUY83" s="539"/>
      <c r="RUZ83" s="539"/>
      <c r="RVA83" s="539"/>
      <c r="RVB83" s="539"/>
      <c r="RVC83" s="539"/>
      <c r="RVD83" s="539"/>
      <c r="RVE83" s="539"/>
      <c r="RVF83" s="539"/>
      <c r="RVG83" s="539"/>
      <c r="RVH83" s="539"/>
      <c r="RVI83" s="539"/>
      <c r="RVJ83" s="539"/>
      <c r="RVK83" s="539"/>
      <c r="RVL83" s="539"/>
      <c r="RVM83" s="539"/>
      <c r="RVN83" s="539"/>
      <c r="RVO83" s="539"/>
      <c r="RVP83" s="539"/>
      <c r="RVQ83" s="539"/>
      <c r="RVR83" s="539"/>
      <c r="RVS83" s="539"/>
      <c r="RVT83" s="539"/>
      <c r="RVU83" s="539"/>
      <c r="RVV83" s="539"/>
      <c r="RVW83" s="539"/>
      <c r="RVX83" s="539"/>
      <c r="RVY83" s="539"/>
      <c r="RVZ83" s="539"/>
      <c r="RWA83" s="539"/>
      <c r="RWB83" s="539"/>
      <c r="RWC83" s="539"/>
      <c r="RWD83" s="539"/>
      <c r="RWE83" s="539"/>
      <c r="RWF83" s="539"/>
      <c r="RWG83" s="539"/>
      <c r="RWH83" s="539"/>
      <c r="RWI83" s="539"/>
      <c r="RWJ83" s="539"/>
      <c r="RWK83" s="539"/>
      <c r="RWL83" s="539"/>
      <c r="RWM83" s="539"/>
      <c r="RWN83" s="539"/>
      <c r="RWO83" s="539"/>
      <c r="RWP83" s="539"/>
      <c r="RWQ83" s="539"/>
      <c r="RWR83" s="539"/>
      <c r="RWS83" s="539"/>
      <c r="RWT83" s="539"/>
      <c r="RWU83" s="539"/>
      <c r="RWV83" s="539"/>
      <c r="RWW83" s="539"/>
      <c r="RWX83" s="539"/>
      <c r="RWY83" s="539"/>
      <c r="RWZ83" s="539"/>
      <c r="RXA83" s="539"/>
      <c r="RXB83" s="539"/>
      <c r="RXC83" s="539"/>
      <c r="RXD83" s="539"/>
      <c r="RXE83" s="539"/>
      <c r="RXF83" s="539"/>
      <c r="RXG83" s="539"/>
      <c r="RXH83" s="539"/>
      <c r="RXI83" s="539"/>
      <c r="RXJ83" s="539"/>
      <c r="RXK83" s="539"/>
      <c r="RXL83" s="539"/>
      <c r="RXM83" s="539"/>
      <c r="RXN83" s="539"/>
      <c r="RXO83" s="539"/>
      <c r="RXP83" s="539"/>
      <c r="RXQ83" s="539"/>
      <c r="RXR83" s="539"/>
      <c r="RXS83" s="539"/>
      <c r="RXT83" s="539"/>
      <c r="RXU83" s="539"/>
      <c r="RXV83" s="539"/>
      <c r="RXW83" s="539"/>
      <c r="RXX83" s="539"/>
      <c r="RXY83" s="539"/>
      <c r="RXZ83" s="539"/>
      <c r="RYA83" s="539"/>
      <c r="RYB83" s="539"/>
      <c r="RYC83" s="539"/>
      <c r="RYD83" s="539"/>
      <c r="RYE83" s="539"/>
      <c r="RYF83" s="539"/>
      <c r="RYG83" s="539"/>
      <c r="RYH83" s="539"/>
      <c r="RYI83" s="539"/>
      <c r="RYJ83" s="539"/>
      <c r="RYK83" s="539"/>
      <c r="RYL83" s="539"/>
      <c r="RYM83" s="539"/>
      <c r="RYN83" s="539"/>
      <c r="RYO83" s="539"/>
      <c r="RYP83" s="539"/>
      <c r="RYQ83" s="539"/>
      <c r="RYR83" s="539"/>
      <c r="RYS83" s="539"/>
      <c r="RYT83" s="539"/>
      <c r="RYU83" s="539"/>
      <c r="RYV83" s="539"/>
      <c r="RYW83" s="539"/>
      <c r="RYX83" s="539"/>
      <c r="RYY83" s="539"/>
      <c r="RYZ83" s="539"/>
      <c r="RZA83" s="539"/>
      <c r="RZB83" s="539"/>
      <c r="RZC83" s="539"/>
      <c r="RZD83" s="539"/>
      <c r="RZE83" s="539"/>
      <c r="RZF83" s="539"/>
      <c r="RZG83" s="539"/>
      <c r="RZH83" s="539"/>
      <c r="RZI83" s="539"/>
      <c r="RZJ83" s="539"/>
      <c r="RZK83" s="539"/>
      <c r="RZL83" s="539"/>
      <c r="RZM83" s="539"/>
      <c r="RZN83" s="539"/>
      <c r="RZO83" s="539"/>
      <c r="RZP83" s="539"/>
      <c r="RZQ83" s="539"/>
      <c r="RZR83" s="539"/>
      <c r="RZS83" s="539"/>
      <c r="RZT83" s="539"/>
      <c r="RZU83" s="539"/>
      <c r="RZV83" s="539"/>
      <c r="RZW83" s="539"/>
      <c r="RZX83" s="539"/>
      <c r="RZY83" s="539"/>
      <c r="RZZ83" s="539"/>
      <c r="SAA83" s="539"/>
      <c r="SAB83" s="539"/>
      <c r="SAC83" s="539"/>
      <c r="SAD83" s="539"/>
      <c r="SAE83" s="539"/>
      <c r="SAF83" s="539"/>
      <c r="SAG83" s="539"/>
      <c r="SAH83" s="539"/>
      <c r="SAI83" s="539"/>
      <c r="SAJ83" s="539"/>
      <c r="SAK83" s="539"/>
      <c r="SAL83" s="539"/>
      <c r="SAM83" s="539"/>
      <c r="SAN83" s="539"/>
      <c r="SAO83" s="539"/>
      <c r="SAP83" s="539"/>
      <c r="SAQ83" s="539"/>
      <c r="SAR83" s="539"/>
      <c r="SAS83" s="539"/>
      <c r="SAT83" s="539"/>
      <c r="SAU83" s="539"/>
      <c r="SAV83" s="539"/>
      <c r="SAW83" s="539"/>
      <c r="SAX83" s="539"/>
      <c r="SAY83" s="539"/>
      <c r="SAZ83" s="539"/>
      <c r="SBA83" s="539"/>
      <c r="SBB83" s="539"/>
      <c r="SBC83" s="539"/>
      <c r="SBD83" s="539"/>
      <c r="SBE83" s="539"/>
      <c r="SBF83" s="539"/>
      <c r="SBG83" s="539"/>
      <c r="SBH83" s="539"/>
      <c r="SBI83" s="539"/>
      <c r="SBJ83" s="539"/>
      <c r="SBK83" s="539"/>
      <c r="SBL83" s="539"/>
      <c r="SBM83" s="539"/>
      <c r="SBN83" s="539"/>
      <c r="SBO83" s="539"/>
      <c r="SBP83" s="539"/>
      <c r="SBQ83" s="539"/>
      <c r="SBR83" s="539"/>
      <c r="SBS83" s="539"/>
      <c r="SBT83" s="539"/>
      <c r="SBU83" s="539"/>
      <c r="SBV83" s="539"/>
      <c r="SBW83" s="539"/>
      <c r="SBX83" s="539"/>
      <c r="SBY83" s="539"/>
      <c r="SBZ83" s="539"/>
      <c r="SCA83" s="539"/>
      <c r="SCB83" s="539"/>
      <c r="SCC83" s="539"/>
      <c r="SCD83" s="539"/>
      <c r="SCE83" s="539"/>
      <c r="SCF83" s="539"/>
      <c r="SCG83" s="539"/>
      <c r="SCH83" s="539"/>
      <c r="SCI83" s="539"/>
      <c r="SCJ83" s="539"/>
      <c r="SCK83" s="539"/>
      <c r="SCL83" s="539"/>
      <c r="SCM83" s="539"/>
      <c r="SCN83" s="539"/>
      <c r="SCO83" s="539"/>
      <c r="SCP83" s="539"/>
      <c r="SCQ83" s="539"/>
      <c r="SCR83" s="539"/>
      <c r="SCS83" s="539"/>
      <c r="SCT83" s="539"/>
      <c r="SCU83" s="539"/>
      <c r="SCV83" s="539"/>
      <c r="SCW83" s="539"/>
      <c r="SCX83" s="539"/>
      <c r="SCY83" s="539"/>
      <c r="SCZ83" s="539"/>
      <c r="SDA83" s="539"/>
      <c r="SDB83" s="539"/>
      <c r="SDC83" s="539"/>
      <c r="SDD83" s="539"/>
      <c r="SDE83" s="539"/>
      <c r="SDF83" s="539"/>
      <c r="SDG83" s="539"/>
      <c r="SDH83" s="539"/>
      <c r="SDI83" s="539"/>
      <c r="SDJ83" s="539"/>
      <c r="SDK83" s="539"/>
      <c r="SDL83" s="539"/>
      <c r="SDM83" s="539"/>
      <c r="SDN83" s="539"/>
      <c r="SDO83" s="539"/>
      <c r="SDP83" s="539"/>
      <c r="SDQ83" s="539"/>
      <c r="SDR83" s="539"/>
      <c r="SDS83" s="539"/>
      <c r="SDT83" s="539"/>
      <c r="SDU83" s="539"/>
      <c r="SDV83" s="539"/>
      <c r="SDW83" s="539"/>
      <c r="SDX83" s="539"/>
      <c r="SDY83" s="539"/>
      <c r="SDZ83" s="539"/>
      <c r="SEA83" s="539"/>
      <c r="SEB83" s="539"/>
      <c r="SEC83" s="539"/>
      <c r="SED83" s="539"/>
      <c r="SEE83" s="539"/>
      <c r="SEF83" s="539"/>
      <c r="SEG83" s="539"/>
      <c r="SEH83" s="539"/>
      <c r="SEI83" s="539"/>
      <c r="SEJ83" s="539"/>
      <c r="SEK83" s="539"/>
      <c r="SEL83" s="539"/>
      <c r="SEM83" s="539"/>
      <c r="SEN83" s="539"/>
      <c r="SEO83" s="539"/>
      <c r="SEP83" s="539"/>
      <c r="SEQ83" s="539"/>
      <c r="SER83" s="539"/>
      <c r="SES83" s="539"/>
      <c r="SET83" s="539"/>
      <c r="SEU83" s="539"/>
      <c r="SEV83" s="539"/>
      <c r="SEW83" s="539"/>
      <c r="SEX83" s="539"/>
      <c r="SEY83" s="539"/>
      <c r="SEZ83" s="539"/>
      <c r="SFA83" s="539"/>
      <c r="SFB83" s="539"/>
      <c r="SFC83" s="539"/>
      <c r="SFD83" s="539"/>
      <c r="SFE83" s="539"/>
      <c r="SFF83" s="539"/>
      <c r="SFG83" s="539"/>
      <c r="SFH83" s="539"/>
      <c r="SFI83" s="539"/>
      <c r="SFJ83" s="539"/>
      <c r="SFK83" s="539"/>
      <c r="SFL83" s="539"/>
      <c r="SFM83" s="539"/>
      <c r="SFN83" s="539"/>
      <c r="SFO83" s="539"/>
      <c r="SFP83" s="539"/>
      <c r="SFQ83" s="539"/>
      <c r="SFR83" s="539"/>
      <c r="SFS83" s="539"/>
      <c r="SFT83" s="539"/>
      <c r="SFU83" s="539"/>
      <c r="SFV83" s="539"/>
      <c r="SFW83" s="539"/>
      <c r="SFX83" s="539"/>
      <c r="SFY83" s="539"/>
      <c r="SFZ83" s="539"/>
      <c r="SGA83" s="539"/>
      <c r="SGB83" s="539"/>
      <c r="SGC83" s="539"/>
      <c r="SGD83" s="539"/>
      <c r="SGE83" s="539"/>
      <c r="SGF83" s="539"/>
      <c r="SGG83" s="539"/>
      <c r="SGH83" s="539"/>
      <c r="SGI83" s="539"/>
      <c r="SGJ83" s="539"/>
      <c r="SGK83" s="539"/>
      <c r="SGL83" s="539"/>
      <c r="SGM83" s="539"/>
      <c r="SGN83" s="539"/>
      <c r="SGO83" s="539"/>
      <c r="SGP83" s="539"/>
      <c r="SGQ83" s="539"/>
      <c r="SGR83" s="539"/>
      <c r="SGS83" s="539"/>
      <c r="SGT83" s="539"/>
      <c r="SGU83" s="539"/>
      <c r="SGV83" s="539"/>
      <c r="SGW83" s="539"/>
      <c r="SGX83" s="539"/>
      <c r="SGY83" s="539"/>
      <c r="SGZ83" s="539"/>
      <c r="SHA83" s="539"/>
      <c r="SHB83" s="539"/>
      <c r="SHC83" s="539"/>
      <c r="SHD83" s="539"/>
      <c r="SHE83" s="539"/>
      <c r="SHF83" s="539"/>
      <c r="SHG83" s="539"/>
      <c r="SHH83" s="539"/>
      <c r="SHI83" s="539"/>
      <c r="SHJ83" s="539"/>
      <c r="SHK83" s="539"/>
      <c r="SHL83" s="539"/>
      <c r="SHM83" s="539"/>
      <c r="SHN83" s="539"/>
      <c r="SHO83" s="539"/>
      <c r="SHP83" s="539"/>
      <c r="SHQ83" s="539"/>
      <c r="SHR83" s="539"/>
      <c r="SHS83" s="539"/>
      <c r="SHT83" s="539"/>
      <c r="SHU83" s="539"/>
      <c r="SHV83" s="539"/>
      <c r="SHW83" s="539"/>
      <c r="SHX83" s="539"/>
      <c r="SHY83" s="539"/>
      <c r="SHZ83" s="539"/>
      <c r="SIA83" s="539"/>
      <c r="SIB83" s="539"/>
      <c r="SIC83" s="539"/>
      <c r="SID83" s="539"/>
      <c r="SIE83" s="539"/>
      <c r="SIF83" s="539"/>
      <c r="SIG83" s="539"/>
      <c r="SIH83" s="539"/>
      <c r="SII83" s="539"/>
      <c r="SIJ83" s="539"/>
      <c r="SIK83" s="539"/>
      <c r="SIL83" s="539"/>
      <c r="SIM83" s="539"/>
      <c r="SIN83" s="539"/>
      <c r="SIO83" s="539"/>
      <c r="SIP83" s="539"/>
      <c r="SIQ83" s="539"/>
      <c r="SIR83" s="539"/>
      <c r="SIS83" s="539"/>
      <c r="SIT83" s="539"/>
      <c r="SIU83" s="539"/>
      <c r="SIV83" s="539"/>
      <c r="SIW83" s="539"/>
      <c r="SIX83" s="539"/>
      <c r="SIY83" s="539"/>
      <c r="SIZ83" s="539"/>
      <c r="SJA83" s="539"/>
      <c r="SJB83" s="539"/>
      <c r="SJC83" s="539"/>
      <c r="SJD83" s="539"/>
      <c r="SJE83" s="539"/>
      <c r="SJF83" s="539"/>
      <c r="SJG83" s="539"/>
      <c r="SJH83" s="539"/>
      <c r="SJI83" s="539"/>
      <c r="SJJ83" s="539"/>
      <c r="SJK83" s="539"/>
      <c r="SJL83" s="539"/>
      <c r="SJM83" s="539"/>
      <c r="SJN83" s="539"/>
      <c r="SJO83" s="539"/>
      <c r="SJP83" s="539"/>
      <c r="SJQ83" s="539"/>
      <c r="SJR83" s="539"/>
      <c r="SJS83" s="539"/>
      <c r="SJT83" s="539"/>
      <c r="SJU83" s="539"/>
      <c r="SJV83" s="539"/>
      <c r="SJW83" s="539"/>
      <c r="SJX83" s="539"/>
      <c r="SJY83" s="539"/>
      <c r="SJZ83" s="539"/>
      <c r="SKA83" s="539"/>
      <c r="SKB83" s="539"/>
      <c r="SKC83" s="539"/>
      <c r="SKD83" s="539"/>
      <c r="SKE83" s="539"/>
      <c r="SKF83" s="539"/>
      <c r="SKG83" s="539"/>
      <c r="SKH83" s="539"/>
      <c r="SKI83" s="539"/>
      <c r="SKJ83" s="539"/>
      <c r="SKK83" s="539"/>
      <c r="SKL83" s="539"/>
      <c r="SKM83" s="539"/>
      <c r="SKN83" s="539"/>
      <c r="SKO83" s="539"/>
      <c r="SKP83" s="539"/>
      <c r="SKQ83" s="539"/>
      <c r="SKR83" s="539"/>
      <c r="SKS83" s="539"/>
      <c r="SKT83" s="539"/>
      <c r="SKU83" s="539"/>
      <c r="SKV83" s="539"/>
      <c r="SKW83" s="539"/>
      <c r="SKX83" s="539"/>
      <c r="SKY83" s="539"/>
      <c r="SKZ83" s="539"/>
      <c r="SLA83" s="539"/>
      <c r="SLB83" s="539"/>
      <c r="SLC83" s="539"/>
      <c r="SLD83" s="539"/>
      <c r="SLE83" s="539"/>
      <c r="SLF83" s="539"/>
      <c r="SLG83" s="539"/>
      <c r="SLH83" s="539"/>
      <c r="SLI83" s="539"/>
      <c r="SLJ83" s="539"/>
      <c r="SLK83" s="539"/>
      <c r="SLL83" s="539"/>
      <c r="SLM83" s="539"/>
      <c r="SLN83" s="539"/>
      <c r="SLO83" s="539"/>
      <c r="SLP83" s="539"/>
      <c r="SLQ83" s="539"/>
      <c r="SLR83" s="539"/>
      <c r="SLS83" s="539"/>
      <c r="SLT83" s="539"/>
      <c r="SLU83" s="539"/>
      <c r="SLV83" s="539"/>
      <c r="SLW83" s="539"/>
      <c r="SLX83" s="539"/>
      <c r="SLY83" s="539"/>
      <c r="SLZ83" s="539"/>
      <c r="SMA83" s="539"/>
      <c r="SMB83" s="539"/>
      <c r="SMC83" s="539"/>
      <c r="SMD83" s="539"/>
      <c r="SME83" s="539"/>
      <c r="SMF83" s="539"/>
      <c r="SMG83" s="539"/>
      <c r="SMH83" s="539"/>
      <c r="SMI83" s="539"/>
      <c r="SMJ83" s="539"/>
      <c r="SMK83" s="539"/>
      <c r="SML83" s="539"/>
      <c r="SMM83" s="539"/>
      <c r="SMN83" s="539"/>
      <c r="SMO83" s="539"/>
      <c r="SMP83" s="539"/>
      <c r="SMQ83" s="539"/>
      <c r="SMR83" s="539"/>
      <c r="SMS83" s="539"/>
      <c r="SMT83" s="539"/>
      <c r="SMU83" s="539"/>
      <c r="SMV83" s="539"/>
      <c r="SMW83" s="539"/>
      <c r="SMX83" s="539"/>
      <c r="SMY83" s="539"/>
      <c r="SMZ83" s="539"/>
      <c r="SNA83" s="539"/>
      <c r="SNB83" s="539"/>
      <c r="SNC83" s="539"/>
      <c r="SND83" s="539"/>
      <c r="SNE83" s="539"/>
      <c r="SNF83" s="539"/>
      <c r="SNG83" s="539"/>
      <c r="SNH83" s="539"/>
      <c r="SNI83" s="539"/>
      <c r="SNJ83" s="539"/>
      <c r="SNK83" s="539"/>
      <c r="SNL83" s="539"/>
      <c r="SNM83" s="539"/>
      <c r="SNN83" s="539"/>
      <c r="SNO83" s="539"/>
      <c r="SNP83" s="539"/>
      <c r="SNQ83" s="539"/>
      <c r="SNR83" s="539"/>
      <c r="SNS83" s="539"/>
      <c r="SNT83" s="539"/>
      <c r="SNU83" s="539"/>
      <c r="SNV83" s="539"/>
      <c r="SNW83" s="539"/>
      <c r="SNX83" s="539"/>
      <c r="SNY83" s="539"/>
      <c r="SNZ83" s="539"/>
      <c r="SOA83" s="539"/>
      <c r="SOB83" s="539"/>
      <c r="SOC83" s="539"/>
      <c r="SOD83" s="539"/>
      <c r="SOE83" s="539"/>
      <c r="SOF83" s="539"/>
      <c r="SOG83" s="539"/>
      <c r="SOH83" s="539"/>
      <c r="SOI83" s="539"/>
      <c r="SOJ83" s="539"/>
      <c r="SOK83" s="539"/>
      <c r="SOL83" s="539"/>
      <c r="SOM83" s="539"/>
      <c r="SON83" s="539"/>
      <c r="SOO83" s="539"/>
      <c r="SOP83" s="539"/>
      <c r="SOQ83" s="539"/>
      <c r="SOR83" s="539"/>
      <c r="SOS83" s="539"/>
      <c r="SOT83" s="539"/>
      <c r="SOU83" s="539"/>
      <c r="SOV83" s="539"/>
      <c r="SOW83" s="539"/>
      <c r="SOX83" s="539"/>
      <c r="SOY83" s="539"/>
      <c r="SOZ83" s="539"/>
      <c r="SPA83" s="539"/>
      <c r="SPB83" s="539"/>
      <c r="SPC83" s="539"/>
      <c r="SPD83" s="539"/>
      <c r="SPE83" s="539"/>
      <c r="SPF83" s="539"/>
      <c r="SPG83" s="539"/>
      <c r="SPH83" s="539"/>
      <c r="SPI83" s="539"/>
      <c r="SPJ83" s="539"/>
      <c r="SPK83" s="539"/>
      <c r="SPL83" s="539"/>
      <c r="SPM83" s="539"/>
      <c r="SPN83" s="539"/>
      <c r="SPO83" s="539"/>
      <c r="SPP83" s="539"/>
      <c r="SPQ83" s="539"/>
      <c r="SPR83" s="539"/>
      <c r="SPS83" s="539"/>
      <c r="SPT83" s="539"/>
      <c r="SPU83" s="539"/>
      <c r="SPV83" s="539"/>
      <c r="SPW83" s="539"/>
      <c r="SPX83" s="539"/>
      <c r="SPY83" s="539"/>
      <c r="SPZ83" s="539"/>
      <c r="SQA83" s="539"/>
      <c r="SQB83" s="539"/>
      <c r="SQC83" s="539"/>
      <c r="SQD83" s="539"/>
      <c r="SQE83" s="539"/>
      <c r="SQF83" s="539"/>
      <c r="SQG83" s="539"/>
      <c r="SQH83" s="539"/>
      <c r="SQI83" s="539"/>
      <c r="SQJ83" s="539"/>
      <c r="SQK83" s="539"/>
      <c r="SQL83" s="539"/>
      <c r="SQM83" s="539"/>
      <c r="SQN83" s="539"/>
      <c r="SQO83" s="539"/>
      <c r="SQP83" s="539"/>
      <c r="SQQ83" s="539"/>
      <c r="SQR83" s="539"/>
      <c r="SQS83" s="539"/>
      <c r="SQT83" s="539"/>
      <c r="SQU83" s="539"/>
      <c r="SQV83" s="539"/>
      <c r="SQW83" s="539"/>
      <c r="SQX83" s="539"/>
      <c r="SQY83" s="539"/>
      <c r="SQZ83" s="539"/>
      <c r="SRA83" s="539"/>
      <c r="SRB83" s="539"/>
      <c r="SRC83" s="539"/>
      <c r="SRD83" s="539"/>
      <c r="SRE83" s="539"/>
      <c r="SRF83" s="539"/>
      <c r="SRG83" s="539"/>
      <c r="SRH83" s="539"/>
      <c r="SRI83" s="539"/>
      <c r="SRJ83" s="539"/>
      <c r="SRK83" s="539"/>
      <c r="SRL83" s="539"/>
      <c r="SRM83" s="539"/>
      <c r="SRN83" s="539"/>
      <c r="SRO83" s="539"/>
      <c r="SRP83" s="539"/>
      <c r="SRQ83" s="539"/>
      <c r="SRR83" s="539"/>
      <c r="SRS83" s="539"/>
      <c r="SRT83" s="539"/>
      <c r="SRU83" s="539"/>
      <c r="SRV83" s="539"/>
      <c r="SRW83" s="539"/>
      <c r="SRX83" s="539"/>
      <c r="SRY83" s="539"/>
      <c r="SRZ83" s="539"/>
      <c r="SSA83" s="539"/>
      <c r="SSB83" s="539"/>
      <c r="SSC83" s="539"/>
      <c r="SSD83" s="539"/>
      <c r="SSE83" s="539"/>
      <c r="SSF83" s="539"/>
      <c r="SSG83" s="539"/>
      <c r="SSH83" s="539"/>
      <c r="SSI83" s="539"/>
      <c r="SSJ83" s="539"/>
      <c r="SSK83" s="539"/>
      <c r="SSL83" s="539"/>
      <c r="SSM83" s="539"/>
      <c r="SSN83" s="539"/>
      <c r="SSO83" s="539"/>
      <c r="SSP83" s="539"/>
      <c r="SSQ83" s="539"/>
      <c r="SSR83" s="539"/>
      <c r="SSS83" s="539"/>
      <c r="SST83" s="539"/>
      <c r="SSU83" s="539"/>
      <c r="SSV83" s="539"/>
      <c r="SSW83" s="539"/>
      <c r="SSX83" s="539"/>
      <c r="SSY83" s="539"/>
      <c r="SSZ83" s="539"/>
      <c r="STA83" s="539"/>
      <c r="STB83" s="539"/>
      <c r="STC83" s="539"/>
      <c r="STD83" s="539"/>
      <c r="STE83" s="539"/>
      <c r="STF83" s="539"/>
      <c r="STG83" s="539"/>
      <c r="STH83" s="539"/>
      <c r="STI83" s="539"/>
      <c r="STJ83" s="539"/>
      <c r="STK83" s="539"/>
      <c r="STL83" s="539"/>
      <c r="STM83" s="539"/>
      <c r="STN83" s="539"/>
      <c r="STO83" s="539"/>
      <c r="STP83" s="539"/>
      <c r="STQ83" s="539"/>
      <c r="STR83" s="539"/>
      <c r="STS83" s="539"/>
      <c r="STT83" s="539"/>
      <c r="STU83" s="539"/>
      <c r="STV83" s="539"/>
      <c r="STW83" s="539"/>
      <c r="STX83" s="539"/>
      <c r="STY83" s="539"/>
      <c r="STZ83" s="539"/>
      <c r="SUA83" s="539"/>
      <c r="SUB83" s="539"/>
      <c r="SUC83" s="539"/>
      <c r="SUD83" s="539"/>
      <c r="SUE83" s="539"/>
      <c r="SUF83" s="539"/>
      <c r="SUG83" s="539"/>
      <c r="SUH83" s="539"/>
      <c r="SUI83" s="539"/>
      <c r="SUJ83" s="539"/>
      <c r="SUK83" s="539"/>
      <c r="SUL83" s="539"/>
      <c r="SUM83" s="539"/>
      <c r="SUN83" s="539"/>
      <c r="SUO83" s="539"/>
      <c r="SUP83" s="539"/>
      <c r="SUQ83" s="539"/>
      <c r="SUR83" s="539"/>
      <c r="SUS83" s="539"/>
      <c r="SUT83" s="539"/>
      <c r="SUU83" s="539"/>
      <c r="SUV83" s="539"/>
      <c r="SUW83" s="539"/>
      <c r="SUX83" s="539"/>
      <c r="SUY83" s="539"/>
      <c r="SUZ83" s="539"/>
      <c r="SVA83" s="539"/>
      <c r="SVB83" s="539"/>
      <c r="SVC83" s="539"/>
      <c r="SVD83" s="539"/>
      <c r="SVE83" s="539"/>
      <c r="SVF83" s="539"/>
      <c r="SVG83" s="539"/>
      <c r="SVH83" s="539"/>
      <c r="SVI83" s="539"/>
      <c r="SVJ83" s="539"/>
      <c r="SVK83" s="539"/>
      <c r="SVL83" s="539"/>
      <c r="SVM83" s="539"/>
      <c r="SVN83" s="539"/>
      <c r="SVO83" s="539"/>
      <c r="SVP83" s="539"/>
      <c r="SVQ83" s="539"/>
      <c r="SVR83" s="539"/>
      <c r="SVS83" s="539"/>
      <c r="SVT83" s="539"/>
      <c r="SVU83" s="539"/>
      <c r="SVV83" s="539"/>
      <c r="SVW83" s="539"/>
      <c r="SVX83" s="539"/>
      <c r="SVY83" s="539"/>
      <c r="SVZ83" s="539"/>
      <c r="SWA83" s="539"/>
      <c r="SWB83" s="539"/>
      <c r="SWC83" s="539"/>
      <c r="SWD83" s="539"/>
      <c r="SWE83" s="539"/>
      <c r="SWF83" s="539"/>
      <c r="SWG83" s="539"/>
      <c r="SWH83" s="539"/>
      <c r="SWI83" s="539"/>
      <c r="SWJ83" s="539"/>
      <c r="SWK83" s="539"/>
      <c r="SWL83" s="539"/>
      <c r="SWM83" s="539"/>
      <c r="SWN83" s="539"/>
      <c r="SWO83" s="539"/>
      <c r="SWP83" s="539"/>
      <c r="SWQ83" s="539"/>
      <c r="SWR83" s="539"/>
      <c r="SWS83" s="539"/>
      <c r="SWT83" s="539"/>
      <c r="SWU83" s="539"/>
      <c r="SWV83" s="539"/>
      <c r="SWW83" s="539"/>
      <c r="SWX83" s="539"/>
      <c r="SWY83" s="539"/>
      <c r="SWZ83" s="539"/>
      <c r="SXA83" s="539"/>
      <c r="SXB83" s="539"/>
      <c r="SXC83" s="539"/>
      <c r="SXD83" s="539"/>
      <c r="SXE83" s="539"/>
      <c r="SXF83" s="539"/>
      <c r="SXG83" s="539"/>
      <c r="SXH83" s="539"/>
      <c r="SXI83" s="539"/>
      <c r="SXJ83" s="539"/>
      <c r="SXK83" s="539"/>
      <c r="SXL83" s="539"/>
      <c r="SXM83" s="539"/>
      <c r="SXN83" s="539"/>
      <c r="SXO83" s="539"/>
      <c r="SXP83" s="539"/>
      <c r="SXQ83" s="539"/>
      <c r="SXR83" s="539"/>
      <c r="SXS83" s="539"/>
      <c r="SXT83" s="539"/>
      <c r="SXU83" s="539"/>
      <c r="SXV83" s="539"/>
      <c r="SXW83" s="539"/>
      <c r="SXX83" s="539"/>
      <c r="SXY83" s="539"/>
      <c r="SXZ83" s="539"/>
      <c r="SYA83" s="539"/>
      <c r="SYB83" s="539"/>
      <c r="SYC83" s="539"/>
      <c r="SYD83" s="539"/>
      <c r="SYE83" s="539"/>
      <c r="SYF83" s="539"/>
      <c r="SYG83" s="539"/>
      <c r="SYH83" s="539"/>
      <c r="SYI83" s="539"/>
      <c r="SYJ83" s="539"/>
      <c r="SYK83" s="539"/>
      <c r="SYL83" s="539"/>
      <c r="SYM83" s="539"/>
      <c r="SYN83" s="539"/>
      <c r="SYO83" s="539"/>
      <c r="SYP83" s="539"/>
      <c r="SYQ83" s="539"/>
      <c r="SYR83" s="539"/>
      <c r="SYS83" s="539"/>
      <c r="SYT83" s="539"/>
      <c r="SYU83" s="539"/>
      <c r="SYV83" s="539"/>
      <c r="SYW83" s="539"/>
      <c r="SYX83" s="539"/>
      <c r="SYY83" s="539"/>
      <c r="SYZ83" s="539"/>
      <c r="SZA83" s="539"/>
      <c r="SZB83" s="539"/>
      <c r="SZC83" s="539"/>
      <c r="SZD83" s="539"/>
      <c r="SZE83" s="539"/>
      <c r="SZF83" s="539"/>
      <c r="SZG83" s="539"/>
      <c r="SZH83" s="539"/>
      <c r="SZI83" s="539"/>
      <c r="SZJ83" s="539"/>
      <c r="SZK83" s="539"/>
      <c r="SZL83" s="539"/>
      <c r="SZM83" s="539"/>
      <c r="SZN83" s="539"/>
      <c r="SZO83" s="539"/>
      <c r="SZP83" s="539"/>
      <c r="SZQ83" s="539"/>
      <c r="SZR83" s="539"/>
      <c r="SZS83" s="539"/>
      <c r="SZT83" s="539"/>
      <c r="SZU83" s="539"/>
      <c r="SZV83" s="539"/>
      <c r="SZW83" s="539"/>
      <c r="SZX83" s="539"/>
      <c r="SZY83" s="539"/>
      <c r="SZZ83" s="539"/>
      <c r="TAA83" s="539"/>
      <c r="TAB83" s="539"/>
      <c r="TAC83" s="539"/>
      <c r="TAD83" s="539"/>
      <c r="TAE83" s="539"/>
      <c r="TAF83" s="539"/>
      <c r="TAG83" s="539"/>
      <c r="TAH83" s="539"/>
      <c r="TAI83" s="539"/>
      <c r="TAJ83" s="539"/>
      <c r="TAK83" s="539"/>
      <c r="TAL83" s="539"/>
      <c r="TAM83" s="539"/>
      <c r="TAN83" s="539"/>
      <c r="TAO83" s="539"/>
      <c r="TAP83" s="539"/>
      <c r="TAQ83" s="539"/>
      <c r="TAR83" s="539"/>
      <c r="TAS83" s="539"/>
      <c r="TAT83" s="539"/>
      <c r="TAU83" s="539"/>
      <c r="TAV83" s="539"/>
      <c r="TAW83" s="539"/>
      <c r="TAX83" s="539"/>
      <c r="TAY83" s="539"/>
      <c r="TAZ83" s="539"/>
      <c r="TBA83" s="539"/>
      <c r="TBB83" s="539"/>
      <c r="TBC83" s="539"/>
      <c r="TBD83" s="539"/>
      <c r="TBE83" s="539"/>
      <c r="TBF83" s="539"/>
      <c r="TBG83" s="539"/>
      <c r="TBH83" s="539"/>
      <c r="TBI83" s="539"/>
      <c r="TBJ83" s="539"/>
      <c r="TBK83" s="539"/>
      <c r="TBL83" s="539"/>
      <c r="TBM83" s="539"/>
      <c r="TBN83" s="539"/>
      <c r="TBO83" s="539"/>
      <c r="TBP83" s="539"/>
      <c r="TBQ83" s="539"/>
      <c r="TBR83" s="539"/>
      <c r="TBS83" s="539"/>
      <c r="TBT83" s="539"/>
      <c r="TBU83" s="539"/>
      <c r="TBV83" s="539"/>
      <c r="TBW83" s="539"/>
      <c r="TBX83" s="539"/>
      <c r="TBY83" s="539"/>
      <c r="TBZ83" s="539"/>
      <c r="TCA83" s="539"/>
      <c r="TCB83" s="539"/>
      <c r="TCC83" s="539"/>
      <c r="TCD83" s="539"/>
      <c r="TCE83" s="539"/>
      <c r="TCF83" s="539"/>
      <c r="TCG83" s="539"/>
      <c r="TCH83" s="539"/>
      <c r="TCI83" s="539"/>
      <c r="TCJ83" s="539"/>
      <c r="TCK83" s="539"/>
      <c r="TCL83" s="539"/>
      <c r="TCM83" s="539"/>
      <c r="TCN83" s="539"/>
      <c r="TCO83" s="539"/>
      <c r="TCP83" s="539"/>
      <c r="TCQ83" s="539"/>
      <c r="TCR83" s="539"/>
      <c r="TCS83" s="539"/>
      <c r="TCT83" s="539"/>
      <c r="TCU83" s="539"/>
      <c r="TCV83" s="539"/>
      <c r="TCW83" s="539"/>
      <c r="TCX83" s="539"/>
      <c r="TCY83" s="539"/>
      <c r="TCZ83" s="539"/>
      <c r="TDA83" s="539"/>
      <c r="TDB83" s="539"/>
      <c r="TDC83" s="539"/>
      <c r="TDD83" s="539"/>
      <c r="TDE83" s="539"/>
      <c r="TDF83" s="539"/>
      <c r="TDG83" s="539"/>
      <c r="TDH83" s="539"/>
      <c r="TDI83" s="539"/>
      <c r="TDJ83" s="539"/>
      <c r="TDK83" s="539"/>
      <c r="TDL83" s="539"/>
      <c r="TDM83" s="539"/>
      <c r="TDN83" s="539"/>
      <c r="TDO83" s="539"/>
      <c r="TDP83" s="539"/>
      <c r="TDQ83" s="539"/>
      <c r="TDR83" s="539"/>
      <c r="TDS83" s="539"/>
      <c r="TDT83" s="539"/>
      <c r="TDU83" s="539"/>
      <c r="TDV83" s="539"/>
      <c r="TDW83" s="539"/>
      <c r="TDX83" s="539"/>
      <c r="TDY83" s="539"/>
      <c r="TDZ83" s="539"/>
      <c r="TEA83" s="539"/>
      <c r="TEB83" s="539"/>
      <c r="TEC83" s="539"/>
      <c r="TED83" s="539"/>
      <c r="TEE83" s="539"/>
      <c r="TEF83" s="539"/>
      <c r="TEG83" s="539"/>
      <c r="TEH83" s="539"/>
      <c r="TEI83" s="539"/>
      <c r="TEJ83" s="539"/>
      <c r="TEK83" s="539"/>
      <c r="TEL83" s="539"/>
      <c r="TEM83" s="539"/>
      <c r="TEN83" s="539"/>
      <c r="TEO83" s="539"/>
      <c r="TEP83" s="539"/>
      <c r="TEQ83" s="539"/>
      <c r="TER83" s="539"/>
      <c r="TES83" s="539"/>
      <c r="TET83" s="539"/>
      <c r="TEU83" s="539"/>
      <c r="TEV83" s="539"/>
      <c r="TEW83" s="539"/>
      <c r="TEX83" s="539"/>
      <c r="TEY83" s="539"/>
      <c r="TEZ83" s="539"/>
      <c r="TFA83" s="539"/>
      <c r="TFB83" s="539"/>
      <c r="TFC83" s="539"/>
      <c r="TFD83" s="539"/>
      <c r="TFE83" s="539"/>
      <c r="TFF83" s="539"/>
      <c r="TFG83" s="539"/>
      <c r="TFH83" s="539"/>
      <c r="TFI83" s="539"/>
      <c r="TFJ83" s="539"/>
      <c r="TFK83" s="539"/>
      <c r="TFL83" s="539"/>
      <c r="TFM83" s="539"/>
      <c r="TFN83" s="539"/>
      <c r="TFO83" s="539"/>
      <c r="TFP83" s="539"/>
      <c r="TFQ83" s="539"/>
      <c r="TFR83" s="539"/>
      <c r="TFS83" s="539"/>
      <c r="TFT83" s="539"/>
      <c r="TFU83" s="539"/>
      <c r="TFV83" s="539"/>
      <c r="TFW83" s="539"/>
      <c r="TFX83" s="539"/>
      <c r="TFY83" s="539"/>
      <c r="TFZ83" s="539"/>
      <c r="TGA83" s="539"/>
      <c r="TGB83" s="539"/>
      <c r="TGC83" s="539"/>
      <c r="TGD83" s="539"/>
      <c r="TGE83" s="539"/>
      <c r="TGF83" s="539"/>
      <c r="TGG83" s="539"/>
      <c r="TGH83" s="539"/>
      <c r="TGI83" s="539"/>
      <c r="TGJ83" s="539"/>
      <c r="TGK83" s="539"/>
      <c r="TGL83" s="539"/>
      <c r="TGM83" s="539"/>
      <c r="TGN83" s="539"/>
      <c r="TGO83" s="539"/>
      <c r="TGP83" s="539"/>
      <c r="TGQ83" s="539"/>
      <c r="TGR83" s="539"/>
      <c r="TGS83" s="539"/>
      <c r="TGT83" s="539"/>
      <c r="TGU83" s="539"/>
      <c r="TGV83" s="539"/>
      <c r="TGW83" s="539"/>
      <c r="TGX83" s="539"/>
      <c r="TGY83" s="539"/>
      <c r="TGZ83" s="539"/>
      <c r="THA83" s="539"/>
      <c r="THB83" s="539"/>
      <c r="THC83" s="539"/>
      <c r="THD83" s="539"/>
      <c r="THE83" s="539"/>
      <c r="THF83" s="539"/>
      <c r="THG83" s="539"/>
      <c r="THH83" s="539"/>
      <c r="THI83" s="539"/>
      <c r="THJ83" s="539"/>
      <c r="THK83" s="539"/>
      <c r="THL83" s="539"/>
      <c r="THM83" s="539"/>
      <c r="THN83" s="539"/>
      <c r="THO83" s="539"/>
      <c r="THP83" s="539"/>
      <c r="THQ83" s="539"/>
      <c r="THR83" s="539"/>
      <c r="THS83" s="539"/>
      <c r="THT83" s="539"/>
      <c r="THU83" s="539"/>
      <c r="THV83" s="539"/>
      <c r="THW83" s="539"/>
      <c r="THX83" s="539"/>
      <c r="THY83" s="539"/>
      <c r="THZ83" s="539"/>
      <c r="TIA83" s="539"/>
      <c r="TIB83" s="539"/>
      <c r="TIC83" s="539"/>
      <c r="TID83" s="539"/>
      <c r="TIE83" s="539"/>
      <c r="TIF83" s="539"/>
      <c r="TIG83" s="539"/>
      <c r="TIH83" s="539"/>
      <c r="TII83" s="539"/>
      <c r="TIJ83" s="539"/>
      <c r="TIK83" s="539"/>
      <c r="TIL83" s="539"/>
      <c r="TIM83" s="539"/>
      <c r="TIN83" s="539"/>
      <c r="TIO83" s="539"/>
      <c r="TIP83" s="539"/>
      <c r="TIQ83" s="539"/>
      <c r="TIR83" s="539"/>
      <c r="TIS83" s="539"/>
      <c r="TIT83" s="539"/>
      <c r="TIU83" s="539"/>
      <c r="TIV83" s="539"/>
      <c r="TIW83" s="539"/>
      <c r="TIX83" s="539"/>
      <c r="TIY83" s="539"/>
      <c r="TIZ83" s="539"/>
      <c r="TJA83" s="539"/>
      <c r="TJB83" s="539"/>
      <c r="TJC83" s="539"/>
      <c r="TJD83" s="539"/>
      <c r="TJE83" s="539"/>
      <c r="TJF83" s="539"/>
      <c r="TJG83" s="539"/>
      <c r="TJH83" s="539"/>
      <c r="TJI83" s="539"/>
      <c r="TJJ83" s="539"/>
      <c r="TJK83" s="539"/>
      <c r="TJL83" s="539"/>
      <c r="TJM83" s="539"/>
      <c r="TJN83" s="539"/>
      <c r="TJO83" s="539"/>
      <c r="TJP83" s="539"/>
      <c r="TJQ83" s="539"/>
      <c r="TJR83" s="539"/>
      <c r="TJS83" s="539"/>
      <c r="TJT83" s="539"/>
      <c r="TJU83" s="539"/>
      <c r="TJV83" s="539"/>
      <c r="TJW83" s="539"/>
      <c r="TJX83" s="539"/>
      <c r="TJY83" s="539"/>
      <c r="TJZ83" s="539"/>
      <c r="TKA83" s="539"/>
      <c r="TKB83" s="539"/>
      <c r="TKC83" s="539"/>
      <c r="TKD83" s="539"/>
      <c r="TKE83" s="539"/>
      <c r="TKF83" s="539"/>
      <c r="TKG83" s="539"/>
      <c r="TKH83" s="539"/>
      <c r="TKI83" s="539"/>
      <c r="TKJ83" s="539"/>
      <c r="TKK83" s="539"/>
      <c r="TKL83" s="539"/>
      <c r="TKM83" s="539"/>
      <c r="TKN83" s="539"/>
      <c r="TKO83" s="539"/>
      <c r="TKP83" s="539"/>
      <c r="TKQ83" s="539"/>
      <c r="TKR83" s="539"/>
      <c r="TKS83" s="539"/>
      <c r="TKT83" s="539"/>
      <c r="TKU83" s="539"/>
      <c r="TKV83" s="539"/>
      <c r="TKW83" s="539"/>
      <c r="TKX83" s="539"/>
      <c r="TKY83" s="539"/>
      <c r="TKZ83" s="539"/>
      <c r="TLA83" s="539"/>
      <c r="TLB83" s="539"/>
      <c r="TLC83" s="539"/>
      <c r="TLD83" s="539"/>
      <c r="TLE83" s="539"/>
      <c r="TLF83" s="539"/>
      <c r="TLG83" s="539"/>
      <c r="TLH83" s="539"/>
      <c r="TLI83" s="539"/>
      <c r="TLJ83" s="539"/>
      <c r="TLK83" s="539"/>
      <c r="TLL83" s="539"/>
      <c r="TLM83" s="539"/>
      <c r="TLN83" s="539"/>
      <c r="TLO83" s="539"/>
      <c r="TLP83" s="539"/>
      <c r="TLQ83" s="539"/>
      <c r="TLR83" s="539"/>
      <c r="TLS83" s="539"/>
      <c r="TLT83" s="539"/>
      <c r="TLU83" s="539"/>
      <c r="TLV83" s="539"/>
      <c r="TLW83" s="539"/>
      <c r="TLX83" s="539"/>
      <c r="TLY83" s="539"/>
      <c r="TLZ83" s="539"/>
      <c r="TMA83" s="539"/>
      <c r="TMB83" s="539"/>
      <c r="TMC83" s="539"/>
      <c r="TMD83" s="539"/>
      <c r="TME83" s="539"/>
      <c r="TMF83" s="539"/>
      <c r="TMG83" s="539"/>
      <c r="TMH83" s="539"/>
      <c r="TMI83" s="539"/>
      <c r="TMJ83" s="539"/>
      <c r="TMK83" s="539"/>
      <c r="TML83" s="539"/>
      <c r="TMM83" s="539"/>
      <c r="TMN83" s="539"/>
      <c r="TMO83" s="539"/>
      <c r="TMP83" s="539"/>
      <c r="TMQ83" s="539"/>
      <c r="TMR83" s="539"/>
      <c r="TMS83" s="539"/>
      <c r="TMT83" s="539"/>
      <c r="TMU83" s="539"/>
      <c r="TMV83" s="539"/>
      <c r="TMW83" s="539"/>
      <c r="TMX83" s="539"/>
      <c r="TMY83" s="539"/>
      <c r="TMZ83" s="539"/>
      <c r="TNA83" s="539"/>
      <c r="TNB83" s="539"/>
      <c r="TNC83" s="539"/>
      <c r="TND83" s="539"/>
      <c r="TNE83" s="539"/>
      <c r="TNF83" s="539"/>
      <c r="TNG83" s="539"/>
      <c r="TNH83" s="539"/>
      <c r="TNI83" s="539"/>
      <c r="TNJ83" s="539"/>
      <c r="TNK83" s="539"/>
      <c r="TNL83" s="539"/>
      <c r="TNM83" s="539"/>
      <c r="TNN83" s="539"/>
      <c r="TNO83" s="539"/>
      <c r="TNP83" s="539"/>
      <c r="TNQ83" s="539"/>
      <c r="TNR83" s="539"/>
      <c r="TNS83" s="539"/>
      <c r="TNT83" s="539"/>
      <c r="TNU83" s="539"/>
      <c r="TNV83" s="539"/>
      <c r="TNW83" s="539"/>
      <c r="TNX83" s="539"/>
      <c r="TNY83" s="539"/>
      <c r="TNZ83" s="539"/>
      <c r="TOA83" s="539"/>
      <c r="TOB83" s="539"/>
      <c r="TOC83" s="539"/>
      <c r="TOD83" s="539"/>
      <c r="TOE83" s="539"/>
      <c r="TOF83" s="539"/>
      <c r="TOG83" s="539"/>
      <c r="TOH83" s="539"/>
      <c r="TOI83" s="539"/>
      <c r="TOJ83" s="539"/>
      <c r="TOK83" s="539"/>
      <c r="TOL83" s="539"/>
      <c r="TOM83" s="539"/>
      <c r="TON83" s="539"/>
      <c r="TOO83" s="539"/>
      <c r="TOP83" s="539"/>
      <c r="TOQ83" s="539"/>
      <c r="TOR83" s="539"/>
      <c r="TOS83" s="539"/>
      <c r="TOT83" s="539"/>
      <c r="TOU83" s="539"/>
      <c r="TOV83" s="539"/>
      <c r="TOW83" s="539"/>
      <c r="TOX83" s="539"/>
      <c r="TOY83" s="539"/>
      <c r="TOZ83" s="539"/>
      <c r="TPA83" s="539"/>
      <c r="TPB83" s="539"/>
      <c r="TPC83" s="539"/>
      <c r="TPD83" s="539"/>
      <c r="TPE83" s="539"/>
      <c r="TPF83" s="539"/>
      <c r="TPG83" s="539"/>
      <c r="TPH83" s="539"/>
      <c r="TPI83" s="539"/>
      <c r="TPJ83" s="539"/>
      <c r="TPK83" s="539"/>
      <c r="TPL83" s="539"/>
      <c r="TPM83" s="539"/>
      <c r="TPN83" s="539"/>
      <c r="TPO83" s="539"/>
      <c r="TPP83" s="539"/>
      <c r="TPQ83" s="539"/>
      <c r="TPR83" s="539"/>
      <c r="TPS83" s="539"/>
      <c r="TPT83" s="539"/>
      <c r="TPU83" s="539"/>
      <c r="TPV83" s="539"/>
      <c r="TPW83" s="539"/>
      <c r="TPX83" s="539"/>
      <c r="TPY83" s="539"/>
      <c r="TPZ83" s="539"/>
      <c r="TQA83" s="539"/>
      <c r="TQB83" s="539"/>
      <c r="TQC83" s="539"/>
      <c r="TQD83" s="539"/>
      <c r="TQE83" s="539"/>
      <c r="TQF83" s="539"/>
      <c r="TQG83" s="539"/>
      <c r="TQH83" s="539"/>
      <c r="TQI83" s="539"/>
      <c r="TQJ83" s="539"/>
      <c r="TQK83" s="539"/>
      <c r="TQL83" s="539"/>
      <c r="TQM83" s="539"/>
      <c r="TQN83" s="539"/>
      <c r="TQO83" s="539"/>
      <c r="TQP83" s="539"/>
      <c r="TQQ83" s="539"/>
      <c r="TQR83" s="539"/>
      <c r="TQS83" s="539"/>
      <c r="TQT83" s="539"/>
      <c r="TQU83" s="539"/>
      <c r="TQV83" s="539"/>
      <c r="TQW83" s="539"/>
      <c r="TQX83" s="539"/>
      <c r="TQY83" s="539"/>
      <c r="TQZ83" s="539"/>
      <c r="TRA83" s="539"/>
      <c r="TRB83" s="539"/>
      <c r="TRC83" s="539"/>
      <c r="TRD83" s="539"/>
      <c r="TRE83" s="539"/>
      <c r="TRF83" s="539"/>
      <c r="TRG83" s="539"/>
      <c r="TRH83" s="539"/>
      <c r="TRI83" s="539"/>
      <c r="TRJ83" s="539"/>
      <c r="TRK83" s="539"/>
      <c r="TRL83" s="539"/>
      <c r="TRM83" s="539"/>
      <c r="TRN83" s="539"/>
      <c r="TRO83" s="539"/>
      <c r="TRP83" s="539"/>
      <c r="TRQ83" s="539"/>
      <c r="TRR83" s="539"/>
      <c r="TRS83" s="539"/>
      <c r="TRT83" s="539"/>
      <c r="TRU83" s="539"/>
      <c r="TRV83" s="539"/>
      <c r="TRW83" s="539"/>
      <c r="TRX83" s="539"/>
      <c r="TRY83" s="539"/>
      <c r="TRZ83" s="539"/>
      <c r="TSA83" s="539"/>
      <c r="TSB83" s="539"/>
      <c r="TSC83" s="539"/>
      <c r="TSD83" s="539"/>
      <c r="TSE83" s="539"/>
      <c r="TSF83" s="539"/>
      <c r="TSG83" s="539"/>
      <c r="TSH83" s="539"/>
      <c r="TSI83" s="539"/>
      <c r="TSJ83" s="539"/>
      <c r="TSK83" s="539"/>
      <c r="TSL83" s="539"/>
      <c r="TSM83" s="539"/>
      <c r="TSN83" s="539"/>
      <c r="TSO83" s="539"/>
      <c r="TSP83" s="539"/>
      <c r="TSQ83" s="539"/>
      <c r="TSR83" s="539"/>
      <c r="TSS83" s="539"/>
      <c r="TST83" s="539"/>
      <c r="TSU83" s="539"/>
      <c r="TSV83" s="539"/>
      <c r="TSW83" s="539"/>
      <c r="TSX83" s="539"/>
      <c r="TSY83" s="539"/>
      <c r="TSZ83" s="539"/>
      <c r="TTA83" s="539"/>
      <c r="TTB83" s="539"/>
      <c r="TTC83" s="539"/>
      <c r="TTD83" s="539"/>
      <c r="TTE83" s="539"/>
      <c r="TTF83" s="539"/>
      <c r="TTG83" s="539"/>
      <c r="TTH83" s="539"/>
      <c r="TTI83" s="539"/>
      <c r="TTJ83" s="539"/>
      <c r="TTK83" s="539"/>
      <c r="TTL83" s="539"/>
      <c r="TTM83" s="539"/>
      <c r="TTN83" s="539"/>
      <c r="TTO83" s="539"/>
      <c r="TTP83" s="539"/>
      <c r="TTQ83" s="539"/>
      <c r="TTR83" s="539"/>
      <c r="TTS83" s="539"/>
      <c r="TTT83" s="539"/>
      <c r="TTU83" s="539"/>
      <c r="TTV83" s="539"/>
      <c r="TTW83" s="539"/>
      <c r="TTX83" s="539"/>
      <c r="TTY83" s="539"/>
      <c r="TTZ83" s="539"/>
      <c r="TUA83" s="539"/>
      <c r="TUB83" s="539"/>
      <c r="TUC83" s="539"/>
      <c r="TUD83" s="539"/>
      <c r="TUE83" s="539"/>
      <c r="TUF83" s="539"/>
      <c r="TUG83" s="539"/>
      <c r="TUH83" s="539"/>
      <c r="TUI83" s="539"/>
      <c r="TUJ83" s="539"/>
      <c r="TUK83" s="539"/>
      <c r="TUL83" s="539"/>
      <c r="TUM83" s="539"/>
      <c r="TUN83" s="539"/>
      <c r="TUO83" s="539"/>
      <c r="TUP83" s="539"/>
      <c r="TUQ83" s="539"/>
      <c r="TUR83" s="539"/>
      <c r="TUS83" s="539"/>
      <c r="TUT83" s="539"/>
      <c r="TUU83" s="539"/>
      <c r="TUV83" s="539"/>
      <c r="TUW83" s="539"/>
      <c r="TUX83" s="539"/>
      <c r="TUY83" s="539"/>
      <c r="TUZ83" s="539"/>
      <c r="TVA83" s="539"/>
      <c r="TVB83" s="539"/>
      <c r="TVC83" s="539"/>
      <c r="TVD83" s="539"/>
      <c r="TVE83" s="539"/>
      <c r="TVF83" s="539"/>
      <c r="TVG83" s="539"/>
      <c r="TVH83" s="539"/>
      <c r="TVI83" s="539"/>
      <c r="TVJ83" s="539"/>
      <c r="TVK83" s="539"/>
      <c r="TVL83" s="539"/>
      <c r="TVM83" s="539"/>
      <c r="TVN83" s="539"/>
      <c r="TVO83" s="539"/>
      <c r="TVP83" s="539"/>
      <c r="TVQ83" s="539"/>
      <c r="TVR83" s="539"/>
      <c r="TVS83" s="539"/>
      <c r="TVT83" s="539"/>
      <c r="TVU83" s="539"/>
      <c r="TVV83" s="539"/>
      <c r="TVW83" s="539"/>
      <c r="TVX83" s="539"/>
      <c r="TVY83" s="539"/>
      <c r="TVZ83" s="539"/>
      <c r="TWA83" s="539"/>
      <c r="TWB83" s="539"/>
      <c r="TWC83" s="539"/>
      <c r="TWD83" s="539"/>
      <c r="TWE83" s="539"/>
      <c r="TWF83" s="539"/>
      <c r="TWG83" s="539"/>
      <c r="TWH83" s="539"/>
      <c r="TWI83" s="539"/>
      <c r="TWJ83" s="539"/>
      <c r="TWK83" s="539"/>
      <c r="TWL83" s="539"/>
      <c r="TWM83" s="539"/>
      <c r="TWN83" s="539"/>
      <c r="TWO83" s="539"/>
      <c r="TWP83" s="539"/>
      <c r="TWQ83" s="539"/>
      <c r="TWR83" s="539"/>
      <c r="TWS83" s="539"/>
      <c r="TWT83" s="539"/>
      <c r="TWU83" s="539"/>
      <c r="TWV83" s="539"/>
      <c r="TWW83" s="539"/>
      <c r="TWX83" s="539"/>
      <c r="TWY83" s="539"/>
      <c r="TWZ83" s="539"/>
      <c r="TXA83" s="539"/>
      <c r="TXB83" s="539"/>
      <c r="TXC83" s="539"/>
      <c r="TXD83" s="539"/>
      <c r="TXE83" s="539"/>
      <c r="TXF83" s="539"/>
      <c r="TXG83" s="539"/>
      <c r="TXH83" s="539"/>
      <c r="TXI83" s="539"/>
      <c r="TXJ83" s="539"/>
      <c r="TXK83" s="539"/>
      <c r="TXL83" s="539"/>
      <c r="TXM83" s="539"/>
      <c r="TXN83" s="539"/>
      <c r="TXO83" s="539"/>
      <c r="TXP83" s="539"/>
      <c r="TXQ83" s="539"/>
      <c r="TXR83" s="539"/>
      <c r="TXS83" s="539"/>
      <c r="TXT83" s="539"/>
      <c r="TXU83" s="539"/>
      <c r="TXV83" s="539"/>
      <c r="TXW83" s="539"/>
      <c r="TXX83" s="539"/>
      <c r="TXY83" s="539"/>
      <c r="TXZ83" s="539"/>
      <c r="TYA83" s="539"/>
      <c r="TYB83" s="539"/>
      <c r="TYC83" s="539"/>
      <c r="TYD83" s="539"/>
      <c r="TYE83" s="539"/>
      <c r="TYF83" s="539"/>
      <c r="TYG83" s="539"/>
      <c r="TYH83" s="539"/>
      <c r="TYI83" s="539"/>
      <c r="TYJ83" s="539"/>
      <c r="TYK83" s="539"/>
      <c r="TYL83" s="539"/>
      <c r="TYM83" s="539"/>
      <c r="TYN83" s="539"/>
      <c r="TYO83" s="539"/>
      <c r="TYP83" s="539"/>
      <c r="TYQ83" s="539"/>
      <c r="TYR83" s="539"/>
      <c r="TYS83" s="539"/>
      <c r="TYT83" s="539"/>
      <c r="TYU83" s="539"/>
      <c r="TYV83" s="539"/>
      <c r="TYW83" s="539"/>
      <c r="TYX83" s="539"/>
      <c r="TYY83" s="539"/>
      <c r="TYZ83" s="539"/>
      <c r="TZA83" s="539"/>
      <c r="TZB83" s="539"/>
      <c r="TZC83" s="539"/>
      <c r="TZD83" s="539"/>
      <c r="TZE83" s="539"/>
      <c r="TZF83" s="539"/>
      <c r="TZG83" s="539"/>
      <c r="TZH83" s="539"/>
      <c r="TZI83" s="539"/>
      <c r="TZJ83" s="539"/>
      <c r="TZK83" s="539"/>
      <c r="TZL83" s="539"/>
      <c r="TZM83" s="539"/>
      <c r="TZN83" s="539"/>
      <c r="TZO83" s="539"/>
      <c r="TZP83" s="539"/>
      <c r="TZQ83" s="539"/>
      <c r="TZR83" s="539"/>
      <c r="TZS83" s="539"/>
      <c r="TZT83" s="539"/>
      <c r="TZU83" s="539"/>
      <c r="TZV83" s="539"/>
      <c r="TZW83" s="539"/>
      <c r="TZX83" s="539"/>
      <c r="TZY83" s="539"/>
      <c r="TZZ83" s="539"/>
      <c r="UAA83" s="539"/>
      <c r="UAB83" s="539"/>
      <c r="UAC83" s="539"/>
      <c r="UAD83" s="539"/>
      <c r="UAE83" s="539"/>
      <c r="UAF83" s="539"/>
      <c r="UAG83" s="539"/>
      <c r="UAH83" s="539"/>
      <c r="UAI83" s="539"/>
      <c r="UAJ83" s="539"/>
      <c r="UAK83" s="539"/>
      <c r="UAL83" s="539"/>
      <c r="UAM83" s="539"/>
      <c r="UAN83" s="539"/>
      <c r="UAO83" s="539"/>
      <c r="UAP83" s="539"/>
      <c r="UAQ83" s="539"/>
      <c r="UAR83" s="539"/>
      <c r="UAS83" s="539"/>
      <c r="UAT83" s="539"/>
      <c r="UAU83" s="539"/>
      <c r="UAV83" s="539"/>
      <c r="UAW83" s="539"/>
      <c r="UAX83" s="539"/>
      <c r="UAY83" s="539"/>
      <c r="UAZ83" s="539"/>
      <c r="UBA83" s="539"/>
      <c r="UBB83" s="539"/>
      <c r="UBC83" s="539"/>
      <c r="UBD83" s="539"/>
      <c r="UBE83" s="539"/>
      <c r="UBF83" s="539"/>
      <c r="UBG83" s="539"/>
      <c r="UBH83" s="539"/>
      <c r="UBI83" s="539"/>
      <c r="UBJ83" s="539"/>
      <c r="UBK83" s="539"/>
      <c r="UBL83" s="539"/>
      <c r="UBM83" s="539"/>
      <c r="UBN83" s="539"/>
      <c r="UBO83" s="539"/>
      <c r="UBP83" s="539"/>
      <c r="UBQ83" s="539"/>
      <c r="UBR83" s="539"/>
      <c r="UBS83" s="539"/>
      <c r="UBT83" s="539"/>
      <c r="UBU83" s="539"/>
      <c r="UBV83" s="539"/>
      <c r="UBW83" s="539"/>
      <c r="UBX83" s="539"/>
      <c r="UBY83" s="539"/>
      <c r="UBZ83" s="539"/>
      <c r="UCA83" s="539"/>
      <c r="UCB83" s="539"/>
      <c r="UCC83" s="539"/>
      <c r="UCD83" s="539"/>
      <c r="UCE83" s="539"/>
      <c r="UCF83" s="539"/>
      <c r="UCG83" s="539"/>
      <c r="UCH83" s="539"/>
      <c r="UCI83" s="539"/>
      <c r="UCJ83" s="539"/>
      <c r="UCK83" s="539"/>
      <c r="UCL83" s="539"/>
      <c r="UCM83" s="539"/>
      <c r="UCN83" s="539"/>
      <c r="UCO83" s="539"/>
      <c r="UCP83" s="539"/>
      <c r="UCQ83" s="539"/>
      <c r="UCR83" s="539"/>
      <c r="UCS83" s="539"/>
      <c r="UCT83" s="539"/>
      <c r="UCU83" s="539"/>
      <c r="UCV83" s="539"/>
      <c r="UCW83" s="539"/>
      <c r="UCX83" s="539"/>
      <c r="UCY83" s="539"/>
      <c r="UCZ83" s="539"/>
      <c r="UDA83" s="539"/>
      <c r="UDB83" s="539"/>
      <c r="UDC83" s="539"/>
      <c r="UDD83" s="539"/>
      <c r="UDE83" s="539"/>
      <c r="UDF83" s="539"/>
      <c r="UDG83" s="539"/>
      <c r="UDH83" s="539"/>
      <c r="UDI83" s="539"/>
      <c r="UDJ83" s="539"/>
      <c r="UDK83" s="539"/>
      <c r="UDL83" s="539"/>
      <c r="UDM83" s="539"/>
      <c r="UDN83" s="539"/>
      <c r="UDO83" s="539"/>
      <c r="UDP83" s="539"/>
      <c r="UDQ83" s="539"/>
      <c r="UDR83" s="539"/>
      <c r="UDS83" s="539"/>
      <c r="UDT83" s="539"/>
      <c r="UDU83" s="539"/>
      <c r="UDV83" s="539"/>
      <c r="UDW83" s="539"/>
      <c r="UDX83" s="539"/>
      <c r="UDY83" s="539"/>
      <c r="UDZ83" s="539"/>
      <c r="UEA83" s="539"/>
      <c r="UEB83" s="539"/>
      <c r="UEC83" s="539"/>
      <c r="UED83" s="539"/>
      <c r="UEE83" s="539"/>
      <c r="UEF83" s="539"/>
      <c r="UEG83" s="539"/>
      <c r="UEH83" s="539"/>
      <c r="UEI83" s="539"/>
      <c r="UEJ83" s="539"/>
      <c r="UEK83" s="539"/>
      <c r="UEL83" s="539"/>
      <c r="UEM83" s="539"/>
      <c r="UEN83" s="539"/>
      <c r="UEO83" s="539"/>
      <c r="UEP83" s="539"/>
      <c r="UEQ83" s="539"/>
      <c r="UER83" s="539"/>
      <c r="UES83" s="539"/>
      <c r="UET83" s="539"/>
      <c r="UEU83" s="539"/>
      <c r="UEV83" s="539"/>
      <c r="UEW83" s="539"/>
      <c r="UEX83" s="539"/>
      <c r="UEY83" s="539"/>
      <c r="UEZ83" s="539"/>
      <c r="UFA83" s="539"/>
      <c r="UFB83" s="539"/>
      <c r="UFC83" s="539"/>
      <c r="UFD83" s="539"/>
      <c r="UFE83" s="539"/>
      <c r="UFF83" s="539"/>
      <c r="UFG83" s="539"/>
      <c r="UFH83" s="539"/>
      <c r="UFI83" s="539"/>
      <c r="UFJ83" s="539"/>
      <c r="UFK83" s="539"/>
      <c r="UFL83" s="539"/>
      <c r="UFM83" s="539"/>
      <c r="UFN83" s="539"/>
      <c r="UFO83" s="539"/>
      <c r="UFP83" s="539"/>
      <c r="UFQ83" s="539"/>
      <c r="UFR83" s="539"/>
      <c r="UFS83" s="539"/>
      <c r="UFT83" s="539"/>
      <c r="UFU83" s="539"/>
      <c r="UFV83" s="539"/>
      <c r="UFW83" s="539"/>
      <c r="UFX83" s="539"/>
      <c r="UFY83" s="539"/>
      <c r="UFZ83" s="539"/>
      <c r="UGA83" s="539"/>
      <c r="UGB83" s="539"/>
      <c r="UGC83" s="539"/>
      <c r="UGD83" s="539"/>
      <c r="UGE83" s="539"/>
      <c r="UGF83" s="539"/>
      <c r="UGG83" s="539"/>
      <c r="UGH83" s="539"/>
      <c r="UGI83" s="539"/>
      <c r="UGJ83" s="539"/>
      <c r="UGK83" s="539"/>
      <c r="UGL83" s="539"/>
      <c r="UGM83" s="539"/>
      <c r="UGN83" s="539"/>
      <c r="UGO83" s="539"/>
      <c r="UGP83" s="539"/>
      <c r="UGQ83" s="539"/>
      <c r="UGR83" s="539"/>
      <c r="UGS83" s="539"/>
      <c r="UGT83" s="539"/>
      <c r="UGU83" s="539"/>
      <c r="UGV83" s="539"/>
      <c r="UGW83" s="539"/>
      <c r="UGX83" s="539"/>
      <c r="UGY83" s="539"/>
      <c r="UGZ83" s="539"/>
      <c r="UHA83" s="539"/>
      <c r="UHB83" s="539"/>
      <c r="UHC83" s="539"/>
      <c r="UHD83" s="539"/>
      <c r="UHE83" s="539"/>
      <c r="UHF83" s="539"/>
      <c r="UHG83" s="539"/>
      <c r="UHH83" s="539"/>
      <c r="UHI83" s="539"/>
      <c r="UHJ83" s="539"/>
      <c r="UHK83" s="539"/>
      <c r="UHL83" s="539"/>
      <c r="UHM83" s="539"/>
      <c r="UHN83" s="539"/>
      <c r="UHO83" s="539"/>
      <c r="UHP83" s="539"/>
      <c r="UHQ83" s="539"/>
      <c r="UHR83" s="539"/>
      <c r="UHS83" s="539"/>
      <c r="UHT83" s="539"/>
      <c r="UHU83" s="539"/>
      <c r="UHV83" s="539"/>
      <c r="UHW83" s="539"/>
      <c r="UHX83" s="539"/>
      <c r="UHY83" s="539"/>
      <c r="UHZ83" s="539"/>
      <c r="UIA83" s="539"/>
      <c r="UIB83" s="539"/>
      <c r="UIC83" s="539"/>
      <c r="UID83" s="539"/>
      <c r="UIE83" s="539"/>
      <c r="UIF83" s="539"/>
      <c r="UIG83" s="539"/>
      <c r="UIH83" s="539"/>
      <c r="UII83" s="539"/>
      <c r="UIJ83" s="539"/>
      <c r="UIK83" s="539"/>
      <c r="UIL83" s="539"/>
      <c r="UIM83" s="539"/>
      <c r="UIN83" s="539"/>
      <c r="UIO83" s="539"/>
      <c r="UIP83" s="539"/>
      <c r="UIQ83" s="539"/>
      <c r="UIR83" s="539"/>
      <c r="UIS83" s="539"/>
      <c r="UIT83" s="539"/>
      <c r="UIU83" s="539"/>
      <c r="UIV83" s="539"/>
      <c r="UIW83" s="539"/>
      <c r="UIX83" s="539"/>
      <c r="UIY83" s="539"/>
      <c r="UIZ83" s="539"/>
      <c r="UJA83" s="539"/>
      <c r="UJB83" s="539"/>
      <c r="UJC83" s="539"/>
      <c r="UJD83" s="539"/>
      <c r="UJE83" s="539"/>
      <c r="UJF83" s="539"/>
      <c r="UJG83" s="539"/>
      <c r="UJH83" s="539"/>
      <c r="UJI83" s="539"/>
      <c r="UJJ83" s="539"/>
      <c r="UJK83" s="539"/>
      <c r="UJL83" s="539"/>
      <c r="UJM83" s="539"/>
      <c r="UJN83" s="539"/>
      <c r="UJO83" s="539"/>
      <c r="UJP83" s="539"/>
      <c r="UJQ83" s="539"/>
      <c r="UJR83" s="539"/>
      <c r="UJS83" s="539"/>
      <c r="UJT83" s="539"/>
      <c r="UJU83" s="539"/>
      <c r="UJV83" s="539"/>
      <c r="UJW83" s="539"/>
      <c r="UJX83" s="539"/>
      <c r="UJY83" s="539"/>
      <c r="UJZ83" s="539"/>
      <c r="UKA83" s="539"/>
      <c r="UKB83" s="539"/>
      <c r="UKC83" s="539"/>
      <c r="UKD83" s="539"/>
      <c r="UKE83" s="539"/>
      <c r="UKF83" s="539"/>
      <c r="UKG83" s="539"/>
      <c r="UKH83" s="539"/>
      <c r="UKI83" s="539"/>
      <c r="UKJ83" s="539"/>
      <c r="UKK83" s="539"/>
      <c r="UKL83" s="539"/>
      <c r="UKM83" s="539"/>
      <c r="UKN83" s="539"/>
      <c r="UKO83" s="539"/>
      <c r="UKP83" s="539"/>
      <c r="UKQ83" s="539"/>
      <c r="UKR83" s="539"/>
      <c r="UKS83" s="539"/>
      <c r="UKT83" s="539"/>
      <c r="UKU83" s="539"/>
      <c r="UKV83" s="539"/>
      <c r="UKW83" s="539"/>
      <c r="UKX83" s="539"/>
      <c r="UKY83" s="539"/>
      <c r="UKZ83" s="539"/>
      <c r="ULA83" s="539"/>
      <c r="ULB83" s="539"/>
      <c r="ULC83" s="539"/>
      <c r="ULD83" s="539"/>
      <c r="ULE83" s="539"/>
      <c r="ULF83" s="539"/>
      <c r="ULG83" s="539"/>
      <c r="ULH83" s="539"/>
      <c r="ULI83" s="539"/>
      <c r="ULJ83" s="539"/>
      <c r="ULK83" s="539"/>
      <c r="ULL83" s="539"/>
      <c r="ULM83" s="539"/>
      <c r="ULN83" s="539"/>
      <c r="ULO83" s="539"/>
      <c r="ULP83" s="539"/>
      <c r="ULQ83" s="539"/>
      <c r="ULR83" s="539"/>
      <c r="ULS83" s="539"/>
      <c r="ULT83" s="539"/>
      <c r="ULU83" s="539"/>
      <c r="ULV83" s="539"/>
      <c r="ULW83" s="539"/>
      <c r="ULX83" s="539"/>
      <c r="ULY83" s="539"/>
      <c r="ULZ83" s="539"/>
      <c r="UMA83" s="539"/>
      <c r="UMB83" s="539"/>
      <c r="UMC83" s="539"/>
      <c r="UMD83" s="539"/>
      <c r="UME83" s="539"/>
      <c r="UMF83" s="539"/>
      <c r="UMG83" s="539"/>
      <c r="UMH83" s="539"/>
      <c r="UMI83" s="539"/>
      <c r="UMJ83" s="539"/>
      <c r="UMK83" s="539"/>
      <c r="UML83" s="539"/>
      <c r="UMM83" s="539"/>
      <c r="UMN83" s="539"/>
      <c r="UMO83" s="539"/>
      <c r="UMP83" s="539"/>
      <c r="UMQ83" s="539"/>
      <c r="UMR83" s="539"/>
      <c r="UMS83" s="539"/>
      <c r="UMT83" s="539"/>
      <c r="UMU83" s="539"/>
      <c r="UMV83" s="539"/>
      <c r="UMW83" s="539"/>
      <c r="UMX83" s="539"/>
      <c r="UMY83" s="539"/>
      <c r="UMZ83" s="539"/>
      <c r="UNA83" s="539"/>
      <c r="UNB83" s="539"/>
      <c r="UNC83" s="539"/>
      <c r="UND83" s="539"/>
      <c r="UNE83" s="539"/>
      <c r="UNF83" s="539"/>
      <c r="UNG83" s="539"/>
      <c r="UNH83" s="539"/>
      <c r="UNI83" s="539"/>
      <c r="UNJ83" s="539"/>
      <c r="UNK83" s="539"/>
      <c r="UNL83" s="539"/>
      <c r="UNM83" s="539"/>
      <c r="UNN83" s="539"/>
      <c r="UNO83" s="539"/>
      <c r="UNP83" s="539"/>
      <c r="UNQ83" s="539"/>
      <c r="UNR83" s="539"/>
      <c r="UNS83" s="539"/>
      <c r="UNT83" s="539"/>
      <c r="UNU83" s="539"/>
      <c r="UNV83" s="539"/>
      <c r="UNW83" s="539"/>
      <c r="UNX83" s="539"/>
      <c r="UNY83" s="539"/>
      <c r="UNZ83" s="539"/>
      <c r="UOA83" s="539"/>
      <c r="UOB83" s="539"/>
      <c r="UOC83" s="539"/>
      <c r="UOD83" s="539"/>
      <c r="UOE83" s="539"/>
      <c r="UOF83" s="539"/>
      <c r="UOG83" s="539"/>
      <c r="UOH83" s="539"/>
      <c r="UOI83" s="539"/>
      <c r="UOJ83" s="539"/>
      <c r="UOK83" s="539"/>
      <c r="UOL83" s="539"/>
      <c r="UOM83" s="539"/>
      <c r="UON83" s="539"/>
      <c r="UOO83" s="539"/>
      <c r="UOP83" s="539"/>
      <c r="UOQ83" s="539"/>
      <c r="UOR83" s="539"/>
      <c r="UOS83" s="539"/>
      <c r="UOT83" s="539"/>
      <c r="UOU83" s="539"/>
      <c r="UOV83" s="539"/>
      <c r="UOW83" s="539"/>
      <c r="UOX83" s="539"/>
      <c r="UOY83" s="539"/>
      <c r="UOZ83" s="539"/>
      <c r="UPA83" s="539"/>
      <c r="UPB83" s="539"/>
      <c r="UPC83" s="539"/>
      <c r="UPD83" s="539"/>
      <c r="UPE83" s="539"/>
      <c r="UPF83" s="539"/>
      <c r="UPG83" s="539"/>
      <c r="UPH83" s="539"/>
      <c r="UPI83" s="539"/>
      <c r="UPJ83" s="539"/>
      <c r="UPK83" s="539"/>
      <c r="UPL83" s="539"/>
      <c r="UPM83" s="539"/>
      <c r="UPN83" s="539"/>
      <c r="UPO83" s="539"/>
      <c r="UPP83" s="539"/>
      <c r="UPQ83" s="539"/>
      <c r="UPR83" s="539"/>
      <c r="UPS83" s="539"/>
      <c r="UPT83" s="539"/>
      <c r="UPU83" s="539"/>
      <c r="UPV83" s="539"/>
      <c r="UPW83" s="539"/>
      <c r="UPX83" s="539"/>
      <c r="UPY83" s="539"/>
      <c r="UPZ83" s="539"/>
      <c r="UQA83" s="539"/>
      <c r="UQB83" s="539"/>
      <c r="UQC83" s="539"/>
      <c r="UQD83" s="539"/>
      <c r="UQE83" s="539"/>
      <c r="UQF83" s="539"/>
      <c r="UQG83" s="539"/>
      <c r="UQH83" s="539"/>
      <c r="UQI83" s="539"/>
      <c r="UQJ83" s="539"/>
      <c r="UQK83" s="539"/>
      <c r="UQL83" s="539"/>
      <c r="UQM83" s="539"/>
      <c r="UQN83" s="539"/>
      <c r="UQO83" s="539"/>
      <c r="UQP83" s="539"/>
      <c r="UQQ83" s="539"/>
      <c r="UQR83" s="539"/>
      <c r="UQS83" s="539"/>
      <c r="UQT83" s="539"/>
      <c r="UQU83" s="539"/>
      <c r="UQV83" s="539"/>
      <c r="UQW83" s="539"/>
      <c r="UQX83" s="539"/>
      <c r="UQY83" s="539"/>
      <c r="UQZ83" s="539"/>
      <c r="URA83" s="539"/>
      <c r="URB83" s="539"/>
      <c r="URC83" s="539"/>
      <c r="URD83" s="539"/>
      <c r="URE83" s="539"/>
      <c r="URF83" s="539"/>
      <c r="URG83" s="539"/>
      <c r="URH83" s="539"/>
      <c r="URI83" s="539"/>
      <c r="URJ83" s="539"/>
      <c r="URK83" s="539"/>
      <c r="URL83" s="539"/>
      <c r="URM83" s="539"/>
      <c r="URN83" s="539"/>
      <c r="URO83" s="539"/>
      <c r="URP83" s="539"/>
      <c r="URQ83" s="539"/>
      <c r="URR83" s="539"/>
      <c r="URS83" s="539"/>
      <c r="URT83" s="539"/>
      <c r="URU83" s="539"/>
      <c r="URV83" s="539"/>
      <c r="URW83" s="539"/>
      <c r="URX83" s="539"/>
      <c r="URY83" s="539"/>
      <c r="URZ83" s="539"/>
      <c r="USA83" s="539"/>
      <c r="USB83" s="539"/>
      <c r="USC83" s="539"/>
      <c r="USD83" s="539"/>
      <c r="USE83" s="539"/>
      <c r="USF83" s="539"/>
      <c r="USG83" s="539"/>
      <c r="USH83" s="539"/>
      <c r="USI83" s="539"/>
      <c r="USJ83" s="539"/>
      <c r="USK83" s="539"/>
      <c r="USL83" s="539"/>
      <c r="USM83" s="539"/>
      <c r="USN83" s="539"/>
      <c r="USO83" s="539"/>
      <c r="USP83" s="539"/>
      <c r="USQ83" s="539"/>
      <c r="USR83" s="539"/>
      <c r="USS83" s="539"/>
      <c r="UST83" s="539"/>
      <c r="USU83" s="539"/>
      <c r="USV83" s="539"/>
      <c r="USW83" s="539"/>
      <c r="USX83" s="539"/>
      <c r="USY83" s="539"/>
      <c r="USZ83" s="539"/>
      <c r="UTA83" s="539"/>
      <c r="UTB83" s="539"/>
      <c r="UTC83" s="539"/>
      <c r="UTD83" s="539"/>
      <c r="UTE83" s="539"/>
      <c r="UTF83" s="539"/>
      <c r="UTG83" s="539"/>
      <c r="UTH83" s="539"/>
      <c r="UTI83" s="539"/>
      <c r="UTJ83" s="539"/>
      <c r="UTK83" s="539"/>
      <c r="UTL83" s="539"/>
      <c r="UTM83" s="539"/>
      <c r="UTN83" s="539"/>
      <c r="UTO83" s="539"/>
      <c r="UTP83" s="539"/>
      <c r="UTQ83" s="539"/>
      <c r="UTR83" s="539"/>
      <c r="UTS83" s="539"/>
      <c r="UTT83" s="539"/>
      <c r="UTU83" s="539"/>
      <c r="UTV83" s="539"/>
      <c r="UTW83" s="539"/>
      <c r="UTX83" s="539"/>
      <c r="UTY83" s="539"/>
      <c r="UTZ83" s="539"/>
      <c r="UUA83" s="539"/>
      <c r="UUB83" s="539"/>
      <c r="UUC83" s="539"/>
      <c r="UUD83" s="539"/>
      <c r="UUE83" s="539"/>
      <c r="UUF83" s="539"/>
      <c r="UUG83" s="539"/>
      <c r="UUH83" s="539"/>
      <c r="UUI83" s="539"/>
      <c r="UUJ83" s="539"/>
      <c r="UUK83" s="539"/>
      <c r="UUL83" s="539"/>
      <c r="UUM83" s="539"/>
      <c r="UUN83" s="539"/>
      <c r="UUO83" s="539"/>
      <c r="UUP83" s="539"/>
      <c r="UUQ83" s="539"/>
      <c r="UUR83" s="539"/>
      <c r="UUS83" s="539"/>
      <c r="UUT83" s="539"/>
      <c r="UUU83" s="539"/>
      <c r="UUV83" s="539"/>
      <c r="UUW83" s="539"/>
      <c r="UUX83" s="539"/>
      <c r="UUY83" s="539"/>
      <c r="UUZ83" s="539"/>
      <c r="UVA83" s="539"/>
      <c r="UVB83" s="539"/>
      <c r="UVC83" s="539"/>
      <c r="UVD83" s="539"/>
      <c r="UVE83" s="539"/>
      <c r="UVF83" s="539"/>
      <c r="UVG83" s="539"/>
      <c r="UVH83" s="539"/>
      <c r="UVI83" s="539"/>
      <c r="UVJ83" s="539"/>
      <c r="UVK83" s="539"/>
      <c r="UVL83" s="539"/>
      <c r="UVM83" s="539"/>
      <c r="UVN83" s="539"/>
      <c r="UVO83" s="539"/>
      <c r="UVP83" s="539"/>
      <c r="UVQ83" s="539"/>
      <c r="UVR83" s="539"/>
      <c r="UVS83" s="539"/>
      <c r="UVT83" s="539"/>
      <c r="UVU83" s="539"/>
      <c r="UVV83" s="539"/>
      <c r="UVW83" s="539"/>
      <c r="UVX83" s="539"/>
      <c r="UVY83" s="539"/>
      <c r="UVZ83" s="539"/>
      <c r="UWA83" s="539"/>
      <c r="UWB83" s="539"/>
      <c r="UWC83" s="539"/>
      <c r="UWD83" s="539"/>
      <c r="UWE83" s="539"/>
      <c r="UWF83" s="539"/>
      <c r="UWG83" s="539"/>
      <c r="UWH83" s="539"/>
      <c r="UWI83" s="539"/>
      <c r="UWJ83" s="539"/>
      <c r="UWK83" s="539"/>
      <c r="UWL83" s="539"/>
      <c r="UWM83" s="539"/>
      <c r="UWN83" s="539"/>
      <c r="UWO83" s="539"/>
      <c r="UWP83" s="539"/>
      <c r="UWQ83" s="539"/>
      <c r="UWR83" s="539"/>
      <c r="UWS83" s="539"/>
      <c r="UWT83" s="539"/>
      <c r="UWU83" s="539"/>
      <c r="UWV83" s="539"/>
      <c r="UWW83" s="539"/>
      <c r="UWX83" s="539"/>
      <c r="UWY83" s="539"/>
      <c r="UWZ83" s="539"/>
      <c r="UXA83" s="539"/>
      <c r="UXB83" s="539"/>
      <c r="UXC83" s="539"/>
      <c r="UXD83" s="539"/>
      <c r="UXE83" s="539"/>
      <c r="UXF83" s="539"/>
      <c r="UXG83" s="539"/>
      <c r="UXH83" s="539"/>
      <c r="UXI83" s="539"/>
      <c r="UXJ83" s="539"/>
      <c r="UXK83" s="539"/>
      <c r="UXL83" s="539"/>
      <c r="UXM83" s="539"/>
      <c r="UXN83" s="539"/>
      <c r="UXO83" s="539"/>
      <c r="UXP83" s="539"/>
      <c r="UXQ83" s="539"/>
      <c r="UXR83" s="539"/>
      <c r="UXS83" s="539"/>
      <c r="UXT83" s="539"/>
      <c r="UXU83" s="539"/>
      <c r="UXV83" s="539"/>
      <c r="UXW83" s="539"/>
      <c r="UXX83" s="539"/>
      <c r="UXY83" s="539"/>
      <c r="UXZ83" s="539"/>
      <c r="UYA83" s="539"/>
      <c r="UYB83" s="539"/>
      <c r="UYC83" s="539"/>
      <c r="UYD83" s="539"/>
      <c r="UYE83" s="539"/>
      <c r="UYF83" s="539"/>
      <c r="UYG83" s="539"/>
      <c r="UYH83" s="539"/>
      <c r="UYI83" s="539"/>
      <c r="UYJ83" s="539"/>
      <c r="UYK83" s="539"/>
      <c r="UYL83" s="539"/>
      <c r="UYM83" s="539"/>
      <c r="UYN83" s="539"/>
      <c r="UYO83" s="539"/>
      <c r="UYP83" s="539"/>
      <c r="UYQ83" s="539"/>
      <c r="UYR83" s="539"/>
      <c r="UYS83" s="539"/>
      <c r="UYT83" s="539"/>
      <c r="UYU83" s="539"/>
      <c r="UYV83" s="539"/>
      <c r="UYW83" s="539"/>
      <c r="UYX83" s="539"/>
      <c r="UYY83" s="539"/>
      <c r="UYZ83" s="539"/>
      <c r="UZA83" s="539"/>
      <c r="UZB83" s="539"/>
      <c r="UZC83" s="539"/>
      <c r="UZD83" s="539"/>
      <c r="UZE83" s="539"/>
      <c r="UZF83" s="539"/>
      <c r="UZG83" s="539"/>
      <c r="UZH83" s="539"/>
      <c r="UZI83" s="539"/>
      <c r="UZJ83" s="539"/>
      <c r="UZK83" s="539"/>
      <c r="UZL83" s="539"/>
      <c r="UZM83" s="539"/>
      <c r="UZN83" s="539"/>
      <c r="UZO83" s="539"/>
      <c r="UZP83" s="539"/>
      <c r="UZQ83" s="539"/>
      <c r="UZR83" s="539"/>
      <c r="UZS83" s="539"/>
      <c r="UZT83" s="539"/>
      <c r="UZU83" s="539"/>
      <c r="UZV83" s="539"/>
      <c r="UZW83" s="539"/>
      <c r="UZX83" s="539"/>
      <c r="UZY83" s="539"/>
      <c r="UZZ83" s="539"/>
      <c r="VAA83" s="539"/>
      <c r="VAB83" s="539"/>
      <c r="VAC83" s="539"/>
      <c r="VAD83" s="539"/>
      <c r="VAE83" s="539"/>
      <c r="VAF83" s="539"/>
      <c r="VAG83" s="539"/>
      <c r="VAH83" s="539"/>
      <c r="VAI83" s="539"/>
      <c r="VAJ83" s="539"/>
      <c r="VAK83" s="539"/>
      <c r="VAL83" s="539"/>
      <c r="VAM83" s="539"/>
      <c r="VAN83" s="539"/>
      <c r="VAO83" s="539"/>
      <c r="VAP83" s="539"/>
      <c r="VAQ83" s="539"/>
      <c r="VAR83" s="539"/>
      <c r="VAS83" s="539"/>
      <c r="VAT83" s="539"/>
      <c r="VAU83" s="539"/>
      <c r="VAV83" s="539"/>
      <c r="VAW83" s="539"/>
      <c r="VAX83" s="539"/>
      <c r="VAY83" s="539"/>
      <c r="VAZ83" s="539"/>
      <c r="VBA83" s="539"/>
      <c r="VBB83" s="539"/>
      <c r="VBC83" s="539"/>
      <c r="VBD83" s="539"/>
      <c r="VBE83" s="539"/>
      <c r="VBF83" s="539"/>
      <c r="VBG83" s="539"/>
      <c r="VBH83" s="539"/>
      <c r="VBI83" s="539"/>
      <c r="VBJ83" s="539"/>
      <c r="VBK83" s="539"/>
      <c r="VBL83" s="539"/>
      <c r="VBM83" s="539"/>
      <c r="VBN83" s="539"/>
      <c r="VBO83" s="539"/>
      <c r="VBP83" s="539"/>
      <c r="VBQ83" s="539"/>
      <c r="VBR83" s="539"/>
      <c r="VBS83" s="539"/>
      <c r="VBT83" s="539"/>
      <c r="VBU83" s="539"/>
      <c r="VBV83" s="539"/>
      <c r="VBW83" s="539"/>
      <c r="VBX83" s="539"/>
      <c r="VBY83" s="539"/>
      <c r="VBZ83" s="539"/>
      <c r="VCA83" s="539"/>
      <c r="VCB83" s="539"/>
      <c r="VCC83" s="539"/>
      <c r="VCD83" s="539"/>
      <c r="VCE83" s="539"/>
      <c r="VCF83" s="539"/>
      <c r="VCG83" s="539"/>
      <c r="VCH83" s="539"/>
      <c r="VCI83" s="539"/>
      <c r="VCJ83" s="539"/>
      <c r="VCK83" s="539"/>
      <c r="VCL83" s="539"/>
      <c r="VCM83" s="539"/>
      <c r="VCN83" s="539"/>
      <c r="VCO83" s="539"/>
      <c r="VCP83" s="539"/>
      <c r="VCQ83" s="539"/>
      <c r="VCR83" s="539"/>
      <c r="VCS83" s="539"/>
      <c r="VCT83" s="539"/>
      <c r="VCU83" s="539"/>
      <c r="VCV83" s="539"/>
      <c r="VCW83" s="539"/>
      <c r="VCX83" s="539"/>
      <c r="VCY83" s="539"/>
      <c r="VCZ83" s="539"/>
      <c r="VDA83" s="539"/>
      <c r="VDB83" s="539"/>
      <c r="VDC83" s="539"/>
      <c r="VDD83" s="539"/>
      <c r="VDE83" s="539"/>
      <c r="VDF83" s="539"/>
      <c r="VDG83" s="539"/>
      <c r="VDH83" s="539"/>
      <c r="VDI83" s="539"/>
      <c r="VDJ83" s="539"/>
      <c r="VDK83" s="539"/>
      <c r="VDL83" s="539"/>
      <c r="VDM83" s="539"/>
      <c r="VDN83" s="539"/>
      <c r="VDO83" s="539"/>
      <c r="VDP83" s="539"/>
      <c r="VDQ83" s="539"/>
      <c r="VDR83" s="539"/>
      <c r="VDS83" s="539"/>
      <c r="VDT83" s="539"/>
      <c r="VDU83" s="539"/>
      <c r="VDV83" s="539"/>
      <c r="VDW83" s="539"/>
      <c r="VDX83" s="539"/>
      <c r="VDY83" s="539"/>
      <c r="VDZ83" s="539"/>
      <c r="VEA83" s="539"/>
      <c r="VEB83" s="539"/>
      <c r="VEC83" s="539"/>
      <c r="VED83" s="539"/>
      <c r="VEE83" s="539"/>
      <c r="VEF83" s="539"/>
      <c r="VEG83" s="539"/>
      <c r="VEH83" s="539"/>
      <c r="VEI83" s="539"/>
      <c r="VEJ83" s="539"/>
      <c r="VEK83" s="539"/>
      <c r="VEL83" s="539"/>
      <c r="VEM83" s="539"/>
      <c r="VEN83" s="539"/>
      <c r="VEO83" s="539"/>
      <c r="VEP83" s="539"/>
      <c r="VEQ83" s="539"/>
      <c r="VER83" s="539"/>
      <c r="VES83" s="539"/>
      <c r="VET83" s="539"/>
      <c r="VEU83" s="539"/>
      <c r="VEV83" s="539"/>
      <c r="VEW83" s="539"/>
      <c r="VEX83" s="539"/>
      <c r="VEY83" s="539"/>
      <c r="VEZ83" s="539"/>
      <c r="VFA83" s="539"/>
      <c r="VFB83" s="539"/>
      <c r="VFC83" s="539"/>
      <c r="VFD83" s="539"/>
      <c r="VFE83" s="539"/>
      <c r="VFF83" s="539"/>
      <c r="VFG83" s="539"/>
      <c r="VFH83" s="539"/>
      <c r="VFI83" s="539"/>
      <c r="VFJ83" s="539"/>
      <c r="VFK83" s="539"/>
      <c r="VFL83" s="539"/>
      <c r="VFM83" s="539"/>
      <c r="VFN83" s="539"/>
      <c r="VFO83" s="539"/>
      <c r="VFP83" s="539"/>
      <c r="VFQ83" s="539"/>
      <c r="VFR83" s="539"/>
      <c r="VFS83" s="539"/>
      <c r="VFT83" s="539"/>
      <c r="VFU83" s="539"/>
      <c r="VFV83" s="539"/>
      <c r="VFW83" s="539"/>
      <c r="VFX83" s="539"/>
      <c r="VFY83" s="539"/>
      <c r="VFZ83" s="539"/>
      <c r="VGA83" s="539"/>
      <c r="VGB83" s="539"/>
      <c r="VGC83" s="539"/>
      <c r="VGD83" s="539"/>
      <c r="VGE83" s="539"/>
      <c r="VGF83" s="539"/>
      <c r="VGG83" s="539"/>
      <c r="VGH83" s="539"/>
      <c r="VGI83" s="539"/>
      <c r="VGJ83" s="539"/>
      <c r="VGK83" s="539"/>
      <c r="VGL83" s="539"/>
      <c r="VGM83" s="539"/>
      <c r="VGN83" s="539"/>
      <c r="VGO83" s="539"/>
      <c r="VGP83" s="539"/>
      <c r="VGQ83" s="539"/>
      <c r="VGR83" s="539"/>
      <c r="VGS83" s="539"/>
      <c r="VGT83" s="539"/>
      <c r="VGU83" s="539"/>
      <c r="VGV83" s="539"/>
      <c r="VGW83" s="539"/>
      <c r="VGX83" s="539"/>
      <c r="VGY83" s="539"/>
      <c r="VGZ83" s="539"/>
      <c r="VHA83" s="539"/>
      <c r="VHB83" s="539"/>
      <c r="VHC83" s="539"/>
      <c r="VHD83" s="539"/>
      <c r="VHE83" s="539"/>
      <c r="VHF83" s="539"/>
      <c r="VHG83" s="539"/>
      <c r="VHH83" s="539"/>
      <c r="VHI83" s="539"/>
      <c r="VHJ83" s="539"/>
      <c r="VHK83" s="539"/>
      <c r="VHL83" s="539"/>
      <c r="VHM83" s="539"/>
      <c r="VHN83" s="539"/>
      <c r="VHO83" s="539"/>
      <c r="VHP83" s="539"/>
      <c r="VHQ83" s="539"/>
      <c r="VHR83" s="539"/>
      <c r="VHS83" s="539"/>
      <c r="VHT83" s="539"/>
      <c r="VHU83" s="539"/>
      <c r="VHV83" s="539"/>
      <c r="VHW83" s="539"/>
      <c r="VHX83" s="539"/>
      <c r="VHY83" s="539"/>
      <c r="VHZ83" s="539"/>
      <c r="VIA83" s="539"/>
      <c r="VIB83" s="539"/>
      <c r="VIC83" s="539"/>
      <c r="VID83" s="539"/>
      <c r="VIE83" s="539"/>
      <c r="VIF83" s="539"/>
      <c r="VIG83" s="539"/>
      <c r="VIH83" s="539"/>
      <c r="VII83" s="539"/>
      <c r="VIJ83" s="539"/>
      <c r="VIK83" s="539"/>
      <c r="VIL83" s="539"/>
      <c r="VIM83" s="539"/>
      <c r="VIN83" s="539"/>
      <c r="VIO83" s="539"/>
      <c r="VIP83" s="539"/>
      <c r="VIQ83" s="539"/>
      <c r="VIR83" s="539"/>
      <c r="VIS83" s="539"/>
      <c r="VIT83" s="539"/>
      <c r="VIU83" s="539"/>
      <c r="VIV83" s="539"/>
      <c r="VIW83" s="539"/>
      <c r="VIX83" s="539"/>
      <c r="VIY83" s="539"/>
      <c r="VIZ83" s="539"/>
      <c r="VJA83" s="539"/>
      <c r="VJB83" s="539"/>
      <c r="VJC83" s="539"/>
      <c r="VJD83" s="539"/>
      <c r="VJE83" s="539"/>
      <c r="VJF83" s="539"/>
      <c r="VJG83" s="539"/>
      <c r="VJH83" s="539"/>
      <c r="VJI83" s="539"/>
      <c r="VJJ83" s="539"/>
      <c r="VJK83" s="539"/>
      <c r="VJL83" s="539"/>
      <c r="VJM83" s="539"/>
      <c r="VJN83" s="539"/>
      <c r="VJO83" s="539"/>
      <c r="VJP83" s="539"/>
      <c r="VJQ83" s="539"/>
      <c r="VJR83" s="539"/>
      <c r="VJS83" s="539"/>
      <c r="VJT83" s="539"/>
      <c r="VJU83" s="539"/>
      <c r="VJV83" s="539"/>
      <c r="VJW83" s="539"/>
      <c r="VJX83" s="539"/>
      <c r="VJY83" s="539"/>
      <c r="VJZ83" s="539"/>
      <c r="VKA83" s="539"/>
      <c r="VKB83" s="539"/>
      <c r="VKC83" s="539"/>
      <c r="VKD83" s="539"/>
      <c r="VKE83" s="539"/>
      <c r="VKF83" s="539"/>
      <c r="VKG83" s="539"/>
      <c r="VKH83" s="539"/>
      <c r="VKI83" s="539"/>
      <c r="VKJ83" s="539"/>
      <c r="VKK83" s="539"/>
      <c r="VKL83" s="539"/>
      <c r="VKM83" s="539"/>
      <c r="VKN83" s="539"/>
      <c r="VKO83" s="539"/>
      <c r="VKP83" s="539"/>
      <c r="VKQ83" s="539"/>
      <c r="VKR83" s="539"/>
      <c r="VKS83" s="539"/>
      <c r="VKT83" s="539"/>
      <c r="VKU83" s="539"/>
      <c r="VKV83" s="539"/>
      <c r="VKW83" s="539"/>
      <c r="VKX83" s="539"/>
      <c r="VKY83" s="539"/>
      <c r="VKZ83" s="539"/>
      <c r="VLA83" s="539"/>
      <c r="VLB83" s="539"/>
      <c r="VLC83" s="539"/>
      <c r="VLD83" s="539"/>
      <c r="VLE83" s="539"/>
      <c r="VLF83" s="539"/>
      <c r="VLG83" s="539"/>
      <c r="VLH83" s="539"/>
      <c r="VLI83" s="539"/>
      <c r="VLJ83" s="539"/>
      <c r="VLK83" s="539"/>
      <c r="VLL83" s="539"/>
      <c r="VLM83" s="539"/>
      <c r="VLN83" s="539"/>
      <c r="VLO83" s="539"/>
      <c r="VLP83" s="539"/>
      <c r="VLQ83" s="539"/>
      <c r="VLR83" s="539"/>
      <c r="VLS83" s="539"/>
      <c r="VLT83" s="539"/>
      <c r="VLU83" s="539"/>
      <c r="VLV83" s="539"/>
      <c r="VLW83" s="539"/>
      <c r="VLX83" s="539"/>
      <c r="VLY83" s="539"/>
      <c r="VLZ83" s="539"/>
      <c r="VMA83" s="539"/>
      <c r="VMB83" s="539"/>
      <c r="VMC83" s="539"/>
      <c r="VMD83" s="539"/>
      <c r="VME83" s="539"/>
      <c r="VMF83" s="539"/>
      <c r="VMG83" s="539"/>
      <c r="VMH83" s="539"/>
      <c r="VMI83" s="539"/>
      <c r="VMJ83" s="539"/>
      <c r="VMK83" s="539"/>
      <c r="VML83" s="539"/>
      <c r="VMM83" s="539"/>
      <c r="VMN83" s="539"/>
      <c r="VMO83" s="539"/>
      <c r="VMP83" s="539"/>
      <c r="VMQ83" s="539"/>
      <c r="VMR83" s="539"/>
      <c r="VMS83" s="539"/>
      <c r="VMT83" s="539"/>
      <c r="VMU83" s="539"/>
      <c r="VMV83" s="539"/>
      <c r="VMW83" s="539"/>
      <c r="VMX83" s="539"/>
      <c r="VMY83" s="539"/>
      <c r="VMZ83" s="539"/>
      <c r="VNA83" s="539"/>
      <c r="VNB83" s="539"/>
      <c r="VNC83" s="539"/>
      <c r="VND83" s="539"/>
      <c r="VNE83" s="539"/>
      <c r="VNF83" s="539"/>
      <c r="VNG83" s="539"/>
      <c r="VNH83" s="539"/>
      <c r="VNI83" s="539"/>
      <c r="VNJ83" s="539"/>
      <c r="VNK83" s="539"/>
      <c r="VNL83" s="539"/>
      <c r="VNM83" s="539"/>
      <c r="VNN83" s="539"/>
      <c r="VNO83" s="539"/>
      <c r="VNP83" s="539"/>
      <c r="VNQ83" s="539"/>
      <c r="VNR83" s="539"/>
      <c r="VNS83" s="539"/>
      <c r="VNT83" s="539"/>
      <c r="VNU83" s="539"/>
      <c r="VNV83" s="539"/>
      <c r="VNW83" s="539"/>
      <c r="VNX83" s="539"/>
      <c r="VNY83" s="539"/>
      <c r="VNZ83" s="539"/>
      <c r="VOA83" s="539"/>
      <c r="VOB83" s="539"/>
      <c r="VOC83" s="539"/>
      <c r="VOD83" s="539"/>
      <c r="VOE83" s="539"/>
      <c r="VOF83" s="539"/>
      <c r="VOG83" s="539"/>
      <c r="VOH83" s="539"/>
      <c r="VOI83" s="539"/>
      <c r="VOJ83" s="539"/>
      <c r="VOK83" s="539"/>
      <c r="VOL83" s="539"/>
      <c r="VOM83" s="539"/>
      <c r="VON83" s="539"/>
      <c r="VOO83" s="539"/>
      <c r="VOP83" s="539"/>
      <c r="VOQ83" s="539"/>
      <c r="VOR83" s="539"/>
      <c r="VOS83" s="539"/>
      <c r="VOT83" s="539"/>
      <c r="VOU83" s="539"/>
      <c r="VOV83" s="539"/>
      <c r="VOW83" s="539"/>
      <c r="VOX83" s="539"/>
      <c r="VOY83" s="539"/>
      <c r="VOZ83" s="539"/>
      <c r="VPA83" s="539"/>
      <c r="VPB83" s="539"/>
      <c r="VPC83" s="539"/>
      <c r="VPD83" s="539"/>
      <c r="VPE83" s="539"/>
      <c r="VPF83" s="539"/>
      <c r="VPG83" s="539"/>
      <c r="VPH83" s="539"/>
      <c r="VPI83" s="539"/>
      <c r="VPJ83" s="539"/>
      <c r="VPK83" s="539"/>
      <c r="VPL83" s="539"/>
      <c r="VPM83" s="539"/>
      <c r="VPN83" s="539"/>
      <c r="VPO83" s="539"/>
      <c r="VPP83" s="539"/>
      <c r="VPQ83" s="539"/>
      <c r="VPR83" s="539"/>
      <c r="VPS83" s="539"/>
      <c r="VPT83" s="539"/>
      <c r="VPU83" s="539"/>
      <c r="VPV83" s="539"/>
      <c r="VPW83" s="539"/>
      <c r="VPX83" s="539"/>
      <c r="VPY83" s="539"/>
      <c r="VPZ83" s="539"/>
      <c r="VQA83" s="539"/>
      <c r="VQB83" s="539"/>
      <c r="VQC83" s="539"/>
      <c r="VQD83" s="539"/>
      <c r="VQE83" s="539"/>
      <c r="VQF83" s="539"/>
      <c r="VQG83" s="539"/>
      <c r="VQH83" s="539"/>
      <c r="VQI83" s="539"/>
      <c r="VQJ83" s="539"/>
      <c r="VQK83" s="539"/>
      <c r="VQL83" s="539"/>
      <c r="VQM83" s="539"/>
      <c r="VQN83" s="539"/>
      <c r="VQO83" s="539"/>
      <c r="VQP83" s="539"/>
      <c r="VQQ83" s="539"/>
      <c r="VQR83" s="539"/>
      <c r="VQS83" s="539"/>
      <c r="VQT83" s="539"/>
      <c r="VQU83" s="539"/>
      <c r="VQV83" s="539"/>
      <c r="VQW83" s="539"/>
      <c r="VQX83" s="539"/>
      <c r="VQY83" s="539"/>
      <c r="VQZ83" s="539"/>
      <c r="VRA83" s="539"/>
      <c r="VRB83" s="539"/>
      <c r="VRC83" s="539"/>
      <c r="VRD83" s="539"/>
      <c r="VRE83" s="539"/>
      <c r="VRF83" s="539"/>
      <c r="VRG83" s="539"/>
      <c r="VRH83" s="539"/>
      <c r="VRI83" s="539"/>
      <c r="VRJ83" s="539"/>
      <c r="VRK83" s="539"/>
      <c r="VRL83" s="539"/>
      <c r="VRM83" s="539"/>
      <c r="VRN83" s="539"/>
      <c r="VRO83" s="539"/>
      <c r="VRP83" s="539"/>
      <c r="VRQ83" s="539"/>
      <c r="VRR83" s="539"/>
      <c r="VRS83" s="539"/>
      <c r="VRT83" s="539"/>
      <c r="VRU83" s="539"/>
      <c r="VRV83" s="539"/>
      <c r="VRW83" s="539"/>
      <c r="VRX83" s="539"/>
      <c r="VRY83" s="539"/>
      <c r="VRZ83" s="539"/>
      <c r="VSA83" s="539"/>
      <c r="VSB83" s="539"/>
      <c r="VSC83" s="539"/>
      <c r="VSD83" s="539"/>
      <c r="VSE83" s="539"/>
      <c r="VSF83" s="539"/>
      <c r="VSG83" s="539"/>
      <c r="VSH83" s="539"/>
      <c r="VSI83" s="539"/>
      <c r="VSJ83" s="539"/>
      <c r="VSK83" s="539"/>
      <c r="VSL83" s="539"/>
      <c r="VSM83" s="539"/>
      <c r="VSN83" s="539"/>
      <c r="VSO83" s="539"/>
      <c r="VSP83" s="539"/>
      <c r="VSQ83" s="539"/>
      <c r="VSR83" s="539"/>
      <c r="VSS83" s="539"/>
      <c r="VST83" s="539"/>
      <c r="VSU83" s="539"/>
      <c r="VSV83" s="539"/>
      <c r="VSW83" s="539"/>
      <c r="VSX83" s="539"/>
      <c r="VSY83" s="539"/>
      <c r="VSZ83" s="539"/>
      <c r="VTA83" s="539"/>
      <c r="VTB83" s="539"/>
      <c r="VTC83" s="539"/>
      <c r="VTD83" s="539"/>
      <c r="VTE83" s="539"/>
      <c r="VTF83" s="539"/>
      <c r="VTG83" s="539"/>
      <c r="VTH83" s="539"/>
      <c r="VTI83" s="539"/>
      <c r="VTJ83" s="539"/>
      <c r="VTK83" s="539"/>
      <c r="VTL83" s="539"/>
      <c r="VTM83" s="539"/>
      <c r="VTN83" s="539"/>
      <c r="VTO83" s="539"/>
      <c r="VTP83" s="539"/>
      <c r="VTQ83" s="539"/>
      <c r="VTR83" s="539"/>
      <c r="VTS83" s="539"/>
      <c r="VTT83" s="539"/>
      <c r="VTU83" s="539"/>
      <c r="VTV83" s="539"/>
      <c r="VTW83" s="539"/>
      <c r="VTX83" s="539"/>
      <c r="VTY83" s="539"/>
      <c r="VTZ83" s="539"/>
      <c r="VUA83" s="539"/>
      <c r="VUB83" s="539"/>
      <c r="VUC83" s="539"/>
      <c r="VUD83" s="539"/>
      <c r="VUE83" s="539"/>
      <c r="VUF83" s="539"/>
      <c r="VUG83" s="539"/>
      <c r="VUH83" s="539"/>
      <c r="VUI83" s="539"/>
      <c r="VUJ83" s="539"/>
      <c r="VUK83" s="539"/>
      <c r="VUL83" s="539"/>
      <c r="VUM83" s="539"/>
      <c r="VUN83" s="539"/>
      <c r="VUO83" s="539"/>
      <c r="VUP83" s="539"/>
      <c r="VUQ83" s="539"/>
      <c r="VUR83" s="539"/>
      <c r="VUS83" s="539"/>
      <c r="VUT83" s="539"/>
      <c r="VUU83" s="539"/>
      <c r="VUV83" s="539"/>
      <c r="VUW83" s="539"/>
      <c r="VUX83" s="539"/>
      <c r="VUY83" s="539"/>
      <c r="VUZ83" s="539"/>
      <c r="VVA83" s="539"/>
      <c r="VVB83" s="539"/>
      <c r="VVC83" s="539"/>
      <c r="VVD83" s="539"/>
      <c r="VVE83" s="539"/>
      <c r="VVF83" s="539"/>
      <c r="VVG83" s="539"/>
      <c r="VVH83" s="539"/>
      <c r="VVI83" s="539"/>
      <c r="VVJ83" s="539"/>
      <c r="VVK83" s="539"/>
      <c r="VVL83" s="539"/>
      <c r="VVM83" s="539"/>
      <c r="VVN83" s="539"/>
      <c r="VVO83" s="539"/>
      <c r="VVP83" s="539"/>
      <c r="VVQ83" s="539"/>
      <c r="VVR83" s="539"/>
      <c r="VVS83" s="539"/>
      <c r="VVT83" s="539"/>
      <c r="VVU83" s="539"/>
      <c r="VVV83" s="539"/>
      <c r="VVW83" s="539"/>
      <c r="VVX83" s="539"/>
      <c r="VVY83" s="539"/>
      <c r="VVZ83" s="539"/>
      <c r="VWA83" s="539"/>
      <c r="VWB83" s="539"/>
      <c r="VWC83" s="539"/>
      <c r="VWD83" s="539"/>
      <c r="VWE83" s="539"/>
      <c r="VWF83" s="539"/>
      <c r="VWG83" s="539"/>
      <c r="VWH83" s="539"/>
      <c r="VWI83" s="539"/>
      <c r="VWJ83" s="539"/>
      <c r="VWK83" s="539"/>
      <c r="VWL83" s="539"/>
      <c r="VWM83" s="539"/>
      <c r="VWN83" s="539"/>
      <c r="VWO83" s="539"/>
      <c r="VWP83" s="539"/>
      <c r="VWQ83" s="539"/>
      <c r="VWR83" s="539"/>
      <c r="VWS83" s="539"/>
      <c r="VWT83" s="539"/>
      <c r="VWU83" s="539"/>
      <c r="VWV83" s="539"/>
      <c r="VWW83" s="539"/>
      <c r="VWX83" s="539"/>
      <c r="VWY83" s="539"/>
      <c r="VWZ83" s="539"/>
      <c r="VXA83" s="539"/>
      <c r="VXB83" s="539"/>
      <c r="VXC83" s="539"/>
      <c r="VXD83" s="539"/>
      <c r="VXE83" s="539"/>
      <c r="VXF83" s="539"/>
      <c r="VXG83" s="539"/>
      <c r="VXH83" s="539"/>
      <c r="VXI83" s="539"/>
      <c r="VXJ83" s="539"/>
      <c r="VXK83" s="539"/>
      <c r="VXL83" s="539"/>
      <c r="VXM83" s="539"/>
      <c r="VXN83" s="539"/>
      <c r="VXO83" s="539"/>
      <c r="VXP83" s="539"/>
      <c r="VXQ83" s="539"/>
      <c r="VXR83" s="539"/>
      <c r="VXS83" s="539"/>
      <c r="VXT83" s="539"/>
      <c r="VXU83" s="539"/>
      <c r="VXV83" s="539"/>
      <c r="VXW83" s="539"/>
      <c r="VXX83" s="539"/>
      <c r="VXY83" s="539"/>
      <c r="VXZ83" s="539"/>
      <c r="VYA83" s="539"/>
      <c r="VYB83" s="539"/>
      <c r="VYC83" s="539"/>
      <c r="VYD83" s="539"/>
      <c r="VYE83" s="539"/>
      <c r="VYF83" s="539"/>
      <c r="VYG83" s="539"/>
      <c r="VYH83" s="539"/>
      <c r="VYI83" s="539"/>
      <c r="VYJ83" s="539"/>
      <c r="VYK83" s="539"/>
      <c r="VYL83" s="539"/>
      <c r="VYM83" s="539"/>
      <c r="VYN83" s="539"/>
      <c r="VYO83" s="539"/>
      <c r="VYP83" s="539"/>
      <c r="VYQ83" s="539"/>
      <c r="VYR83" s="539"/>
      <c r="VYS83" s="539"/>
      <c r="VYT83" s="539"/>
      <c r="VYU83" s="539"/>
      <c r="VYV83" s="539"/>
      <c r="VYW83" s="539"/>
      <c r="VYX83" s="539"/>
      <c r="VYY83" s="539"/>
      <c r="VYZ83" s="539"/>
      <c r="VZA83" s="539"/>
      <c r="VZB83" s="539"/>
      <c r="VZC83" s="539"/>
      <c r="VZD83" s="539"/>
      <c r="VZE83" s="539"/>
      <c r="VZF83" s="539"/>
      <c r="VZG83" s="539"/>
      <c r="VZH83" s="539"/>
      <c r="VZI83" s="539"/>
      <c r="VZJ83" s="539"/>
      <c r="VZK83" s="539"/>
      <c r="VZL83" s="539"/>
      <c r="VZM83" s="539"/>
      <c r="VZN83" s="539"/>
      <c r="VZO83" s="539"/>
      <c r="VZP83" s="539"/>
      <c r="VZQ83" s="539"/>
      <c r="VZR83" s="539"/>
      <c r="VZS83" s="539"/>
      <c r="VZT83" s="539"/>
      <c r="VZU83" s="539"/>
      <c r="VZV83" s="539"/>
      <c r="VZW83" s="539"/>
      <c r="VZX83" s="539"/>
      <c r="VZY83" s="539"/>
      <c r="VZZ83" s="539"/>
      <c r="WAA83" s="539"/>
      <c r="WAB83" s="539"/>
      <c r="WAC83" s="539"/>
      <c r="WAD83" s="539"/>
      <c r="WAE83" s="539"/>
      <c r="WAF83" s="539"/>
      <c r="WAG83" s="539"/>
      <c r="WAH83" s="539"/>
      <c r="WAI83" s="539"/>
      <c r="WAJ83" s="539"/>
      <c r="WAK83" s="539"/>
      <c r="WAL83" s="539"/>
      <c r="WAM83" s="539"/>
      <c r="WAN83" s="539"/>
      <c r="WAO83" s="539"/>
      <c r="WAP83" s="539"/>
      <c r="WAQ83" s="539"/>
      <c r="WAR83" s="539"/>
      <c r="WAS83" s="539"/>
      <c r="WAT83" s="539"/>
      <c r="WAU83" s="539"/>
      <c r="WAV83" s="539"/>
      <c r="WAW83" s="539"/>
      <c r="WAX83" s="539"/>
      <c r="WAY83" s="539"/>
      <c r="WAZ83" s="539"/>
      <c r="WBA83" s="539"/>
      <c r="WBB83" s="539"/>
      <c r="WBC83" s="539"/>
      <c r="WBD83" s="539"/>
      <c r="WBE83" s="539"/>
      <c r="WBF83" s="539"/>
      <c r="WBG83" s="539"/>
      <c r="WBH83" s="539"/>
      <c r="WBI83" s="539"/>
      <c r="WBJ83" s="539"/>
      <c r="WBK83" s="539"/>
      <c r="WBL83" s="539"/>
      <c r="WBM83" s="539"/>
      <c r="WBN83" s="539"/>
      <c r="WBO83" s="539"/>
      <c r="WBP83" s="539"/>
      <c r="WBQ83" s="539"/>
      <c r="WBR83" s="539"/>
      <c r="WBS83" s="539"/>
      <c r="WBT83" s="539"/>
      <c r="WBU83" s="539"/>
      <c r="WBV83" s="539"/>
      <c r="WBW83" s="539"/>
      <c r="WBX83" s="539"/>
      <c r="WBY83" s="539"/>
      <c r="WBZ83" s="539"/>
      <c r="WCA83" s="539"/>
      <c r="WCB83" s="539"/>
      <c r="WCC83" s="539"/>
      <c r="WCD83" s="539"/>
      <c r="WCE83" s="539"/>
      <c r="WCF83" s="539"/>
      <c r="WCG83" s="539"/>
      <c r="WCH83" s="539"/>
      <c r="WCI83" s="539"/>
      <c r="WCJ83" s="539"/>
      <c r="WCK83" s="539"/>
      <c r="WCL83" s="539"/>
      <c r="WCM83" s="539"/>
      <c r="WCN83" s="539"/>
      <c r="WCO83" s="539"/>
      <c r="WCP83" s="539"/>
      <c r="WCQ83" s="539"/>
      <c r="WCR83" s="539"/>
      <c r="WCS83" s="539"/>
      <c r="WCT83" s="539"/>
      <c r="WCU83" s="539"/>
      <c r="WCV83" s="539"/>
      <c r="WCW83" s="539"/>
      <c r="WCX83" s="539"/>
      <c r="WCY83" s="539"/>
      <c r="WCZ83" s="539"/>
      <c r="WDA83" s="539"/>
      <c r="WDB83" s="539"/>
      <c r="WDC83" s="539"/>
      <c r="WDD83" s="539"/>
      <c r="WDE83" s="539"/>
      <c r="WDF83" s="539"/>
      <c r="WDG83" s="539"/>
      <c r="WDH83" s="539"/>
      <c r="WDI83" s="539"/>
      <c r="WDJ83" s="539"/>
      <c r="WDK83" s="539"/>
      <c r="WDL83" s="539"/>
      <c r="WDM83" s="539"/>
      <c r="WDN83" s="539"/>
      <c r="WDO83" s="539"/>
      <c r="WDP83" s="539"/>
      <c r="WDQ83" s="539"/>
      <c r="WDR83" s="539"/>
      <c r="WDS83" s="539"/>
      <c r="WDT83" s="539"/>
      <c r="WDU83" s="539"/>
      <c r="WDV83" s="539"/>
      <c r="WDW83" s="539"/>
      <c r="WDX83" s="539"/>
      <c r="WDY83" s="539"/>
      <c r="WDZ83" s="539"/>
      <c r="WEA83" s="539"/>
      <c r="WEB83" s="539"/>
      <c r="WEC83" s="539"/>
      <c r="WED83" s="539"/>
      <c r="WEE83" s="539"/>
      <c r="WEF83" s="539"/>
      <c r="WEG83" s="539"/>
      <c r="WEH83" s="539"/>
      <c r="WEI83" s="539"/>
      <c r="WEJ83" s="539"/>
      <c r="WEK83" s="539"/>
      <c r="WEL83" s="539"/>
      <c r="WEM83" s="539"/>
      <c r="WEN83" s="539"/>
      <c r="WEO83" s="539"/>
      <c r="WEP83" s="539"/>
      <c r="WEQ83" s="539"/>
      <c r="WER83" s="539"/>
      <c r="WES83" s="539"/>
      <c r="WET83" s="539"/>
      <c r="WEU83" s="539"/>
      <c r="WEV83" s="539"/>
      <c r="WEW83" s="539"/>
      <c r="WEX83" s="539"/>
      <c r="WEY83" s="539"/>
      <c r="WEZ83" s="539"/>
      <c r="WFA83" s="539"/>
      <c r="WFB83" s="539"/>
      <c r="WFC83" s="539"/>
      <c r="WFD83" s="539"/>
      <c r="WFE83" s="539"/>
      <c r="WFF83" s="539"/>
      <c r="WFG83" s="539"/>
      <c r="WFH83" s="539"/>
      <c r="WFI83" s="539"/>
      <c r="WFJ83" s="539"/>
      <c r="WFK83" s="539"/>
      <c r="WFL83" s="539"/>
      <c r="WFM83" s="539"/>
      <c r="WFN83" s="539"/>
      <c r="WFO83" s="539"/>
      <c r="WFP83" s="539"/>
      <c r="WFQ83" s="539"/>
      <c r="WFR83" s="539"/>
      <c r="WFS83" s="539"/>
      <c r="WFT83" s="539"/>
      <c r="WFU83" s="539"/>
      <c r="WFV83" s="539"/>
      <c r="WFW83" s="539"/>
      <c r="WFX83" s="539"/>
      <c r="WFY83" s="539"/>
      <c r="WFZ83" s="539"/>
      <c r="WGA83" s="539"/>
      <c r="WGB83" s="539"/>
      <c r="WGC83" s="539"/>
      <c r="WGD83" s="539"/>
      <c r="WGE83" s="539"/>
      <c r="WGF83" s="539"/>
      <c r="WGG83" s="539"/>
      <c r="WGH83" s="539"/>
      <c r="WGI83" s="539"/>
      <c r="WGJ83" s="539"/>
      <c r="WGK83" s="539"/>
      <c r="WGL83" s="539"/>
      <c r="WGM83" s="539"/>
      <c r="WGN83" s="539"/>
      <c r="WGO83" s="539"/>
      <c r="WGP83" s="539"/>
      <c r="WGQ83" s="539"/>
      <c r="WGR83" s="539"/>
      <c r="WGS83" s="539"/>
      <c r="WGT83" s="539"/>
      <c r="WGU83" s="539"/>
      <c r="WGV83" s="539"/>
      <c r="WGW83" s="539"/>
      <c r="WGX83" s="539"/>
      <c r="WGY83" s="539"/>
      <c r="WGZ83" s="539"/>
      <c r="WHA83" s="539"/>
      <c r="WHB83" s="539"/>
      <c r="WHC83" s="539"/>
      <c r="WHD83" s="539"/>
      <c r="WHE83" s="539"/>
      <c r="WHF83" s="539"/>
      <c r="WHG83" s="539"/>
      <c r="WHH83" s="539"/>
      <c r="WHI83" s="539"/>
      <c r="WHJ83" s="539"/>
      <c r="WHK83" s="539"/>
      <c r="WHL83" s="539"/>
      <c r="WHM83" s="539"/>
      <c r="WHN83" s="539"/>
      <c r="WHO83" s="539"/>
      <c r="WHP83" s="539"/>
      <c r="WHQ83" s="539"/>
      <c r="WHR83" s="539"/>
      <c r="WHS83" s="539"/>
      <c r="WHT83" s="539"/>
      <c r="WHU83" s="539"/>
      <c r="WHV83" s="539"/>
      <c r="WHW83" s="539"/>
      <c r="WHX83" s="539"/>
      <c r="WHY83" s="539"/>
      <c r="WHZ83" s="539"/>
      <c r="WIA83" s="539"/>
      <c r="WIB83" s="539"/>
      <c r="WIC83" s="539"/>
      <c r="WID83" s="539"/>
      <c r="WIE83" s="539"/>
      <c r="WIF83" s="539"/>
      <c r="WIG83" s="539"/>
      <c r="WIH83" s="539"/>
      <c r="WII83" s="539"/>
      <c r="WIJ83" s="539"/>
      <c r="WIK83" s="539"/>
      <c r="WIL83" s="539"/>
      <c r="WIM83" s="539"/>
      <c r="WIN83" s="539"/>
      <c r="WIO83" s="539"/>
      <c r="WIP83" s="539"/>
      <c r="WIQ83" s="539"/>
      <c r="WIR83" s="539"/>
      <c r="WIS83" s="539"/>
      <c r="WIT83" s="539"/>
      <c r="WIU83" s="539"/>
      <c r="WIV83" s="539"/>
      <c r="WIW83" s="539"/>
      <c r="WIX83" s="539"/>
      <c r="WIY83" s="539"/>
      <c r="WIZ83" s="539"/>
      <c r="WJA83" s="539"/>
      <c r="WJB83" s="539"/>
      <c r="WJC83" s="539"/>
      <c r="WJD83" s="539"/>
      <c r="WJE83" s="539"/>
      <c r="WJF83" s="539"/>
      <c r="WJG83" s="539"/>
      <c r="WJH83" s="539"/>
      <c r="WJI83" s="539"/>
      <c r="WJJ83" s="539"/>
      <c r="WJK83" s="539"/>
      <c r="WJL83" s="539"/>
      <c r="WJM83" s="539"/>
      <c r="WJN83" s="539"/>
      <c r="WJO83" s="539"/>
      <c r="WJP83" s="539"/>
      <c r="WJQ83" s="539"/>
      <c r="WJR83" s="539"/>
      <c r="WJS83" s="539"/>
      <c r="WJT83" s="539"/>
      <c r="WJU83" s="539"/>
      <c r="WJV83" s="539"/>
      <c r="WJW83" s="539"/>
      <c r="WJX83" s="539"/>
      <c r="WJY83" s="539"/>
      <c r="WJZ83" s="539"/>
      <c r="WKA83" s="539"/>
      <c r="WKB83" s="539"/>
      <c r="WKC83" s="539"/>
      <c r="WKD83" s="539"/>
      <c r="WKE83" s="539"/>
      <c r="WKF83" s="539"/>
      <c r="WKG83" s="539"/>
      <c r="WKH83" s="539"/>
      <c r="WKI83" s="539"/>
      <c r="WKJ83" s="539"/>
      <c r="WKK83" s="539"/>
      <c r="WKL83" s="539"/>
      <c r="WKM83" s="539"/>
      <c r="WKN83" s="539"/>
      <c r="WKO83" s="539"/>
      <c r="WKP83" s="539"/>
      <c r="WKQ83" s="539"/>
      <c r="WKR83" s="539"/>
      <c r="WKS83" s="539"/>
      <c r="WKT83" s="539"/>
      <c r="WKU83" s="539"/>
      <c r="WKV83" s="539"/>
      <c r="WKW83" s="539"/>
      <c r="WKX83" s="539"/>
      <c r="WKY83" s="539"/>
      <c r="WKZ83" s="539"/>
      <c r="WLA83" s="539"/>
      <c r="WLB83" s="539"/>
      <c r="WLC83" s="539"/>
      <c r="WLD83" s="539"/>
      <c r="WLE83" s="539"/>
      <c r="WLF83" s="539"/>
      <c r="WLG83" s="539"/>
      <c r="WLH83" s="539"/>
      <c r="WLI83" s="539"/>
      <c r="WLJ83" s="539"/>
      <c r="WLK83" s="539"/>
      <c r="WLL83" s="539"/>
      <c r="WLM83" s="539"/>
      <c r="WLN83" s="539"/>
      <c r="WLO83" s="539"/>
      <c r="WLP83" s="539"/>
      <c r="WLQ83" s="539"/>
      <c r="WLR83" s="539"/>
      <c r="WLS83" s="539"/>
      <c r="WLT83" s="539"/>
      <c r="WLU83" s="539"/>
      <c r="WLV83" s="539"/>
      <c r="WLW83" s="539"/>
      <c r="WLX83" s="539"/>
      <c r="WLY83" s="539"/>
      <c r="WLZ83" s="539"/>
      <c r="WMA83" s="539"/>
      <c r="WMB83" s="539"/>
      <c r="WMC83" s="539"/>
      <c r="WMD83" s="539"/>
      <c r="WME83" s="539"/>
      <c r="WMF83" s="539"/>
      <c r="WMG83" s="539"/>
      <c r="WMH83" s="539"/>
      <c r="WMI83" s="539"/>
      <c r="WMJ83" s="539"/>
      <c r="WMK83" s="539"/>
      <c r="WML83" s="539"/>
      <c r="WMM83" s="539"/>
      <c r="WMN83" s="539"/>
      <c r="WMO83" s="539"/>
      <c r="WMP83" s="539"/>
      <c r="WMQ83" s="539"/>
      <c r="WMR83" s="539"/>
      <c r="WMS83" s="539"/>
      <c r="WMT83" s="539"/>
      <c r="WMU83" s="539"/>
      <c r="WMV83" s="539"/>
      <c r="WMW83" s="539"/>
      <c r="WMX83" s="539"/>
      <c r="WMY83" s="539"/>
      <c r="WMZ83" s="539"/>
      <c r="WNA83" s="539"/>
      <c r="WNB83" s="539"/>
      <c r="WNC83" s="539"/>
      <c r="WND83" s="539"/>
      <c r="WNE83" s="539"/>
      <c r="WNF83" s="539"/>
      <c r="WNG83" s="539"/>
      <c r="WNH83" s="539"/>
      <c r="WNI83" s="539"/>
      <c r="WNJ83" s="539"/>
      <c r="WNK83" s="539"/>
      <c r="WNL83" s="539"/>
      <c r="WNM83" s="539"/>
      <c r="WNN83" s="539"/>
      <c r="WNO83" s="539"/>
      <c r="WNP83" s="539"/>
      <c r="WNQ83" s="539"/>
      <c r="WNR83" s="539"/>
      <c r="WNS83" s="539"/>
      <c r="WNT83" s="539"/>
      <c r="WNU83" s="539"/>
      <c r="WNV83" s="539"/>
      <c r="WNW83" s="539"/>
      <c r="WNX83" s="539"/>
      <c r="WNY83" s="539"/>
      <c r="WNZ83" s="539"/>
      <c r="WOA83" s="539"/>
      <c r="WOB83" s="539"/>
      <c r="WOC83" s="539"/>
      <c r="WOD83" s="539"/>
      <c r="WOE83" s="539"/>
      <c r="WOF83" s="539"/>
      <c r="WOG83" s="539"/>
      <c r="WOH83" s="539"/>
      <c r="WOI83" s="539"/>
      <c r="WOJ83" s="539"/>
      <c r="WOK83" s="539"/>
      <c r="WOL83" s="539"/>
      <c r="WOM83" s="539"/>
      <c r="WON83" s="539"/>
      <c r="WOO83" s="539"/>
      <c r="WOP83" s="539"/>
      <c r="WOQ83" s="539"/>
      <c r="WOR83" s="539"/>
      <c r="WOS83" s="539"/>
      <c r="WOT83" s="539"/>
      <c r="WOU83" s="539"/>
      <c r="WOV83" s="539"/>
      <c r="WOW83" s="539"/>
      <c r="WOX83" s="539"/>
      <c r="WOY83" s="539"/>
      <c r="WOZ83" s="539"/>
      <c r="WPA83" s="539"/>
      <c r="WPB83" s="539"/>
      <c r="WPC83" s="539"/>
      <c r="WPD83" s="539"/>
      <c r="WPE83" s="539"/>
      <c r="WPF83" s="539"/>
      <c r="WPG83" s="539"/>
      <c r="WPH83" s="539"/>
      <c r="WPI83" s="539"/>
      <c r="WPJ83" s="539"/>
      <c r="WPK83" s="539"/>
      <c r="WPL83" s="539"/>
      <c r="WPM83" s="539"/>
      <c r="WPN83" s="539"/>
      <c r="WPO83" s="539"/>
      <c r="WPP83" s="539"/>
      <c r="WPQ83" s="539"/>
      <c r="WPR83" s="539"/>
      <c r="WPS83" s="539"/>
      <c r="WPT83" s="539"/>
      <c r="WPU83" s="539"/>
      <c r="WPV83" s="539"/>
      <c r="WPW83" s="539"/>
      <c r="WPX83" s="539"/>
      <c r="WPY83" s="539"/>
      <c r="WPZ83" s="539"/>
      <c r="WQA83" s="539"/>
      <c r="WQB83" s="539"/>
      <c r="WQC83" s="539"/>
      <c r="WQD83" s="539"/>
      <c r="WQE83" s="539"/>
      <c r="WQF83" s="539"/>
      <c r="WQG83" s="539"/>
      <c r="WQH83" s="539"/>
      <c r="WQI83" s="539"/>
      <c r="WQJ83" s="539"/>
      <c r="WQK83" s="539"/>
      <c r="WQL83" s="539"/>
      <c r="WQM83" s="539"/>
      <c r="WQN83" s="539"/>
      <c r="WQO83" s="539"/>
      <c r="WQP83" s="539"/>
      <c r="WQQ83" s="539"/>
      <c r="WQR83" s="539"/>
      <c r="WQS83" s="539"/>
      <c r="WQT83" s="539"/>
      <c r="WQU83" s="539"/>
      <c r="WQV83" s="539"/>
      <c r="WQW83" s="539"/>
      <c r="WQX83" s="539"/>
      <c r="WQY83" s="539"/>
      <c r="WQZ83" s="539"/>
      <c r="WRA83" s="539"/>
      <c r="WRB83" s="539"/>
      <c r="WRC83" s="539"/>
      <c r="WRD83" s="539"/>
      <c r="WRE83" s="539"/>
      <c r="WRF83" s="539"/>
      <c r="WRG83" s="539"/>
      <c r="WRH83" s="539"/>
      <c r="WRI83" s="539"/>
      <c r="WRJ83" s="539"/>
      <c r="WRK83" s="539"/>
      <c r="WRL83" s="539"/>
      <c r="WRM83" s="539"/>
      <c r="WRN83" s="539"/>
      <c r="WRO83" s="539"/>
      <c r="WRP83" s="539"/>
      <c r="WRQ83" s="539"/>
      <c r="WRR83" s="539"/>
      <c r="WRS83" s="539"/>
      <c r="WRT83" s="539"/>
      <c r="WRU83" s="539"/>
      <c r="WRV83" s="539"/>
      <c r="WRW83" s="539"/>
      <c r="WRX83" s="539"/>
      <c r="WRY83" s="539"/>
      <c r="WRZ83" s="539"/>
      <c r="WSA83" s="539"/>
      <c r="WSB83" s="539"/>
      <c r="WSC83" s="539"/>
      <c r="WSD83" s="539"/>
      <c r="WSE83" s="539"/>
      <c r="WSF83" s="539"/>
      <c r="WSG83" s="539"/>
      <c r="WSH83" s="539"/>
      <c r="WSI83" s="539"/>
      <c r="WSJ83" s="539"/>
      <c r="WSK83" s="539"/>
      <c r="WSL83" s="539"/>
      <c r="WSM83" s="539"/>
      <c r="WSN83" s="539"/>
      <c r="WSO83" s="539"/>
      <c r="WSP83" s="539"/>
      <c r="WSQ83" s="539"/>
      <c r="WSR83" s="539"/>
      <c r="WSS83" s="539"/>
      <c r="WST83" s="539"/>
      <c r="WSU83" s="539"/>
      <c r="WSV83" s="539"/>
      <c r="WSW83" s="539"/>
      <c r="WSX83" s="539"/>
      <c r="WSY83" s="539"/>
      <c r="WSZ83" s="539"/>
      <c r="WTA83" s="539"/>
      <c r="WTB83" s="539"/>
      <c r="WTC83" s="539"/>
      <c r="WTD83" s="539"/>
      <c r="WTE83" s="539"/>
      <c r="WTF83" s="539"/>
      <c r="WTG83" s="539"/>
      <c r="WTH83" s="539"/>
      <c r="WTI83" s="539"/>
      <c r="WTJ83" s="539"/>
      <c r="WTK83" s="539"/>
      <c r="WTL83" s="539"/>
      <c r="WTM83" s="539"/>
      <c r="WTN83" s="539"/>
      <c r="WTO83" s="539"/>
      <c r="WTP83" s="539"/>
      <c r="WTQ83" s="539"/>
      <c r="WTR83" s="539"/>
      <c r="WTS83" s="539"/>
      <c r="WTT83" s="539"/>
      <c r="WTU83" s="539"/>
      <c r="WTV83" s="539"/>
      <c r="WTW83" s="539"/>
      <c r="WTX83" s="539"/>
      <c r="WTY83" s="539"/>
      <c r="WTZ83" s="539"/>
      <c r="WUA83" s="539"/>
      <c r="WUB83" s="539"/>
      <c r="WUC83" s="539"/>
      <c r="WUD83" s="539"/>
      <c r="WUE83" s="539"/>
      <c r="WUF83" s="539"/>
      <c r="WUG83" s="539"/>
      <c r="WUH83" s="539"/>
      <c r="WUI83" s="539"/>
      <c r="WUJ83" s="539"/>
      <c r="WUK83" s="539"/>
      <c r="WUL83" s="539"/>
      <c r="WUM83" s="539"/>
      <c r="WUN83" s="539"/>
      <c r="WUO83" s="539"/>
      <c r="WUP83" s="539"/>
      <c r="WUQ83" s="539"/>
      <c r="WUR83" s="539"/>
      <c r="WUS83" s="539"/>
      <c r="WUT83" s="539"/>
      <c r="WUU83" s="539"/>
      <c r="WUV83" s="539"/>
      <c r="WUW83" s="539"/>
      <c r="WUX83" s="539"/>
      <c r="WUY83" s="539"/>
      <c r="WUZ83" s="539"/>
      <c r="WVA83" s="539"/>
      <c r="WVB83" s="539"/>
      <c r="WVC83" s="539"/>
      <c r="WVD83" s="539"/>
      <c r="WVE83" s="539"/>
      <c r="WVF83" s="539"/>
      <c r="WVG83" s="539"/>
      <c r="WVH83" s="539"/>
      <c r="WVI83" s="539"/>
      <c r="WVJ83" s="539"/>
      <c r="WVK83" s="539"/>
      <c r="WVL83" s="539"/>
      <c r="WVM83" s="539"/>
      <c r="WVN83" s="539"/>
      <c r="WVO83" s="539"/>
      <c r="WVP83" s="539"/>
      <c r="WVQ83" s="539"/>
      <c r="WVR83" s="539"/>
      <c r="WVS83" s="539"/>
      <c r="WVT83" s="539"/>
      <c r="WVU83" s="539"/>
      <c r="WVV83" s="539"/>
      <c r="WVW83" s="539"/>
      <c r="WVX83" s="539"/>
      <c r="WVY83" s="539"/>
      <c r="WVZ83" s="539"/>
      <c r="WWA83" s="539"/>
      <c r="WWB83" s="539"/>
      <c r="WWC83" s="539"/>
      <c r="WWD83" s="539"/>
      <c r="WWE83" s="539"/>
      <c r="WWF83" s="539"/>
      <c r="WWG83" s="539"/>
      <c r="WWH83" s="539"/>
    </row>
    <row r="84" spans="1:16154" s="540" customFormat="1">
      <c r="A84" s="539"/>
      <c r="B84" s="539"/>
      <c r="D84" s="541"/>
      <c r="E84" s="541"/>
      <c r="F84" s="541"/>
      <c r="G84" s="541"/>
      <c r="I84" s="541"/>
      <c r="W84" s="539"/>
      <c r="X84" s="539"/>
      <c r="Y84" s="539"/>
      <c r="Z84" s="539"/>
      <c r="AA84" s="539"/>
      <c r="AB84" s="539"/>
      <c r="AC84" s="539"/>
      <c r="AD84" s="539"/>
      <c r="AE84" s="539"/>
      <c r="AF84" s="539"/>
      <c r="AG84" s="539"/>
      <c r="AH84" s="539"/>
      <c r="AI84" s="539"/>
      <c r="AJ84" s="539"/>
      <c r="AK84" s="539"/>
      <c r="AL84" s="539"/>
      <c r="AM84" s="539"/>
      <c r="AN84" s="539"/>
      <c r="AO84" s="539"/>
      <c r="AP84" s="539"/>
      <c r="AQ84" s="539"/>
      <c r="AR84" s="539"/>
      <c r="AS84" s="539"/>
      <c r="AT84" s="539"/>
      <c r="AU84" s="539"/>
      <c r="AV84" s="539"/>
      <c r="AW84" s="539"/>
      <c r="AX84" s="539"/>
      <c r="AY84" s="539"/>
      <c r="AZ84" s="539"/>
      <c r="BA84" s="539"/>
      <c r="BB84" s="539"/>
      <c r="BC84" s="539"/>
      <c r="BD84" s="539"/>
      <c r="BE84" s="539"/>
      <c r="BF84" s="539"/>
      <c r="BG84" s="539"/>
      <c r="BH84" s="539"/>
      <c r="BI84" s="539"/>
      <c r="BJ84" s="539"/>
      <c r="BK84" s="539"/>
      <c r="BL84" s="539"/>
      <c r="BM84" s="539"/>
      <c r="BN84" s="539"/>
      <c r="BO84" s="539"/>
      <c r="BP84" s="539"/>
      <c r="BQ84" s="539"/>
      <c r="BR84" s="539"/>
      <c r="BS84" s="539"/>
      <c r="BT84" s="539"/>
      <c r="BU84" s="539"/>
      <c r="BV84" s="539"/>
      <c r="BW84" s="539"/>
      <c r="BX84" s="539"/>
      <c r="BY84" s="539"/>
      <c r="BZ84" s="539"/>
      <c r="CA84" s="539"/>
      <c r="CB84" s="539"/>
      <c r="CC84" s="539"/>
      <c r="CD84" s="539"/>
      <c r="CE84" s="539"/>
      <c r="CF84" s="539"/>
      <c r="CG84" s="539"/>
      <c r="CH84" s="539"/>
      <c r="CI84" s="539"/>
      <c r="CJ84" s="539"/>
      <c r="CK84" s="539"/>
      <c r="CL84" s="539"/>
      <c r="CM84" s="539"/>
      <c r="CN84" s="539"/>
      <c r="CO84" s="539"/>
      <c r="CP84" s="539"/>
      <c r="CQ84" s="539"/>
      <c r="CR84" s="539"/>
      <c r="CS84" s="539"/>
      <c r="CT84" s="539"/>
      <c r="CU84" s="539"/>
      <c r="CV84" s="539"/>
      <c r="CW84" s="539"/>
      <c r="CX84" s="539"/>
      <c r="CY84" s="539"/>
      <c r="CZ84" s="539"/>
      <c r="DA84" s="539"/>
      <c r="DB84" s="539"/>
      <c r="DC84" s="539"/>
      <c r="DD84" s="539"/>
      <c r="DE84" s="539"/>
      <c r="DF84" s="539"/>
      <c r="DG84" s="539"/>
      <c r="DH84" s="539"/>
      <c r="DI84" s="539"/>
      <c r="DJ84" s="539"/>
      <c r="DK84" s="539"/>
      <c r="DL84" s="539"/>
      <c r="DM84" s="539"/>
      <c r="DN84" s="539"/>
      <c r="DO84" s="539"/>
      <c r="DP84" s="539"/>
      <c r="DQ84" s="539"/>
      <c r="DR84" s="539"/>
      <c r="DS84" s="539"/>
      <c r="DT84" s="539"/>
      <c r="DU84" s="539"/>
      <c r="DV84" s="539"/>
      <c r="DW84" s="539"/>
      <c r="DX84" s="539"/>
      <c r="DY84" s="539"/>
      <c r="DZ84" s="539"/>
      <c r="EA84" s="539"/>
      <c r="EB84" s="539"/>
      <c r="EC84" s="539"/>
      <c r="ED84" s="539"/>
      <c r="EE84" s="539"/>
      <c r="EF84" s="539"/>
      <c r="EG84" s="539"/>
      <c r="EH84" s="539"/>
      <c r="EI84" s="539"/>
      <c r="EJ84" s="539"/>
      <c r="EK84" s="539"/>
      <c r="EL84" s="539"/>
      <c r="EM84" s="539"/>
      <c r="EN84" s="539"/>
      <c r="EO84" s="539"/>
      <c r="EP84" s="539"/>
      <c r="EQ84" s="539"/>
      <c r="ER84" s="539"/>
      <c r="ES84" s="539"/>
      <c r="ET84" s="539"/>
      <c r="EU84" s="539"/>
      <c r="EV84" s="539"/>
      <c r="EW84" s="539"/>
      <c r="EX84" s="539"/>
      <c r="EY84" s="539"/>
      <c r="EZ84" s="539"/>
      <c r="FA84" s="539"/>
      <c r="FB84" s="539"/>
      <c r="FC84" s="539"/>
      <c r="FD84" s="539"/>
      <c r="FE84" s="539"/>
      <c r="FF84" s="539"/>
      <c r="FG84" s="539"/>
      <c r="FH84" s="539"/>
      <c r="FI84" s="539"/>
      <c r="FJ84" s="539"/>
      <c r="FK84" s="539"/>
      <c r="FL84" s="539"/>
      <c r="FM84" s="539"/>
      <c r="FN84" s="539"/>
      <c r="FO84" s="539"/>
      <c r="FP84" s="539"/>
      <c r="FQ84" s="539"/>
      <c r="FR84" s="539"/>
      <c r="FS84" s="539"/>
      <c r="FT84" s="539"/>
      <c r="FU84" s="539"/>
      <c r="FV84" s="539"/>
      <c r="FW84" s="539"/>
      <c r="FX84" s="539"/>
      <c r="FY84" s="539"/>
      <c r="FZ84" s="539"/>
      <c r="GA84" s="539"/>
      <c r="GB84" s="539"/>
      <c r="GC84" s="539"/>
      <c r="GD84" s="539"/>
      <c r="GE84" s="539"/>
      <c r="GF84" s="539"/>
      <c r="GG84" s="539"/>
      <c r="GH84" s="539"/>
      <c r="GI84" s="539"/>
      <c r="GJ84" s="539"/>
      <c r="GK84" s="539"/>
      <c r="GL84" s="539"/>
      <c r="GM84" s="539"/>
      <c r="GN84" s="539"/>
      <c r="GO84" s="539"/>
      <c r="GP84" s="539"/>
      <c r="GQ84" s="539"/>
      <c r="GR84" s="539"/>
      <c r="GS84" s="539"/>
      <c r="GT84" s="539"/>
      <c r="GU84" s="539"/>
      <c r="GV84" s="539"/>
      <c r="GW84" s="539"/>
      <c r="GX84" s="539"/>
      <c r="GY84" s="539"/>
      <c r="GZ84" s="539"/>
      <c r="HA84" s="539"/>
      <c r="HB84" s="539"/>
      <c r="HC84" s="539"/>
      <c r="HD84" s="539"/>
      <c r="HE84" s="539"/>
      <c r="HF84" s="539"/>
      <c r="HG84" s="539"/>
      <c r="HH84" s="539"/>
      <c r="HI84" s="539"/>
      <c r="HJ84" s="539"/>
      <c r="HK84" s="539"/>
      <c r="HL84" s="539"/>
      <c r="HM84" s="539"/>
      <c r="HN84" s="539"/>
      <c r="HO84" s="539"/>
      <c r="HP84" s="539"/>
      <c r="HQ84" s="539"/>
      <c r="HR84" s="539"/>
      <c r="HS84" s="539"/>
      <c r="HT84" s="539"/>
      <c r="HU84" s="539"/>
      <c r="HV84" s="539"/>
      <c r="HW84" s="539"/>
      <c r="HX84" s="539"/>
      <c r="HY84" s="539"/>
      <c r="HZ84" s="539"/>
      <c r="IA84" s="539"/>
      <c r="IB84" s="539"/>
      <c r="IC84" s="539"/>
      <c r="ID84" s="539"/>
      <c r="IE84" s="539"/>
      <c r="IF84" s="539"/>
      <c r="IG84" s="539"/>
      <c r="IH84" s="539"/>
      <c r="II84" s="539"/>
      <c r="IJ84" s="539"/>
      <c r="IK84" s="539"/>
      <c r="IL84" s="539"/>
      <c r="IM84" s="539"/>
      <c r="IN84" s="539"/>
      <c r="IO84" s="539"/>
      <c r="IP84" s="539"/>
      <c r="IQ84" s="539"/>
      <c r="IR84" s="539"/>
      <c r="IS84" s="539"/>
      <c r="IT84" s="539"/>
      <c r="IU84" s="539"/>
      <c r="IV84" s="539"/>
      <c r="IW84" s="539"/>
      <c r="IX84" s="539"/>
      <c r="IY84" s="539"/>
      <c r="IZ84" s="539"/>
      <c r="JA84" s="539"/>
      <c r="JB84" s="539"/>
      <c r="JC84" s="539"/>
      <c r="JD84" s="539"/>
      <c r="JE84" s="539"/>
      <c r="JF84" s="539"/>
      <c r="JG84" s="539"/>
      <c r="JH84" s="539"/>
      <c r="JI84" s="539"/>
      <c r="JJ84" s="539"/>
      <c r="JK84" s="539"/>
      <c r="JL84" s="539"/>
      <c r="JM84" s="539"/>
      <c r="JN84" s="539"/>
      <c r="JO84" s="539"/>
      <c r="JP84" s="539"/>
      <c r="JQ84" s="539"/>
      <c r="JR84" s="539"/>
      <c r="JS84" s="539"/>
      <c r="JT84" s="539"/>
      <c r="JU84" s="539"/>
      <c r="JV84" s="539"/>
      <c r="JW84" s="539"/>
      <c r="JX84" s="539"/>
      <c r="JY84" s="539"/>
      <c r="JZ84" s="539"/>
      <c r="KA84" s="539"/>
      <c r="KB84" s="539"/>
      <c r="KC84" s="539"/>
      <c r="KD84" s="539"/>
      <c r="KE84" s="539"/>
      <c r="KF84" s="539"/>
      <c r="KG84" s="539"/>
      <c r="KH84" s="539"/>
      <c r="KI84" s="539"/>
      <c r="KJ84" s="539"/>
      <c r="KK84" s="539"/>
      <c r="KL84" s="539"/>
      <c r="KM84" s="539"/>
      <c r="KN84" s="539"/>
      <c r="KO84" s="539"/>
      <c r="KP84" s="539"/>
      <c r="KQ84" s="539"/>
      <c r="KR84" s="539"/>
      <c r="KS84" s="539"/>
      <c r="KT84" s="539"/>
      <c r="KU84" s="539"/>
      <c r="KV84" s="539"/>
      <c r="KW84" s="539"/>
      <c r="KX84" s="539"/>
      <c r="KY84" s="539"/>
      <c r="KZ84" s="539"/>
      <c r="LA84" s="539"/>
      <c r="LB84" s="539"/>
      <c r="LC84" s="539"/>
      <c r="LD84" s="539"/>
      <c r="LE84" s="539"/>
      <c r="LF84" s="539"/>
      <c r="LG84" s="539"/>
      <c r="LH84" s="539"/>
      <c r="LI84" s="539"/>
      <c r="LJ84" s="539"/>
      <c r="LK84" s="539"/>
      <c r="LL84" s="539"/>
      <c r="LM84" s="539"/>
      <c r="LN84" s="539"/>
      <c r="LO84" s="539"/>
      <c r="LP84" s="539"/>
      <c r="LQ84" s="539"/>
      <c r="LR84" s="539"/>
      <c r="LS84" s="539"/>
      <c r="LT84" s="539"/>
      <c r="LU84" s="539"/>
      <c r="LV84" s="539"/>
      <c r="LW84" s="539"/>
      <c r="LX84" s="539"/>
      <c r="LY84" s="539"/>
      <c r="LZ84" s="539"/>
      <c r="MA84" s="539"/>
      <c r="MB84" s="539"/>
      <c r="MC84" s="539"/>
      <c r="MD84" s="539"/>
      <c r="ME84" s="539"/>
      <c r="MF84" s="539"/>
      <c r="MG84" s="539"/>
      <c r="MH84" s="539"/>
      <c r="MI84" s="539"/>
      <c r="MJ84" s="539"/>
      <c r="MK84" s="539"/>
      <c r="ML84" s="539"/>
      <c r="MM84" s="539"/>
      <c r="MN84" s="539"/>
      <c r="MO84" s="539"/>
      <c r="MP84" s="539"/>
      <c r="MQ84" s="539"/>
      <c r="MR84" s="539"/>
      <c r="MS84" s="539"/>
      <c r="MT84" s="539"/>
      <c r="MU84" s="539"/>
      <c r="MV84" s="539"/>
      <c r="MW84" s="539"/>
      <c r="MX84" s="539"/>
      <c r="MY84" s="539"/>
      <c r="MZ84" s="539"/>
      <c r="NA84" s="539"/>
      <c r="NB84" s="539"/>
      <c r="NC84" s="539"/>
      <c r="ND84" s="539"/>
      <c r="NE84" s="539"/>
      <c r="NF84" s="539"/>
      <c r="NG84" s="539"/>
      <c r="NH84" s="539"/>
      <c r="NI84" s="539"/>
      <c r="NJ84" s="539"/>
      <c r="NK84" s="539"/>
      <c r="NL84" s="539"/>
      <c r="NM84" s="539"/>
      <c r="NN84" s="539"/>
      <c r="NO84" s="539"/>
      <c r="NP84" s="539"/>
      <c r="NQ84" s="539"/>
      <c r="NR84" s="539"/>
      <c r="NS84" s="539"/>
      <c r="NT84" s="539"/>
      <c r="NU84" s="539"/>
      <c r="NV84" s="539"/>
      <c r="NW84" s="539"/>
      <c r="NX84" s="539"/>
      <c r="NY84" s="539"/>
      <c r="NZ84" s="539"/>
      <c r="OA84" s="539"/>
      <c r="OB84" s="539"/>
      <c r="OC84" s="539"/>
      <c r="OD84" s="539"/>
      <c r="OE84" s="539"/>
      <c r="OF84" s="539"/>
      <c r="OG84" s="539"/>
      <c r="OH84" s="539"/>
      <c r="OI84" s="539"/>
      <c r="OJ84" s="539"/>
      <c r="OK84" s="539"/>
      <c r="OL84" s="539"/>
      <c r="OM84" s="539"/>
      <c r="ON84" s="539"/>
      <c r="OO84" s="539"/>
      <c r="OP84" s="539"/>
      <c r="OQ84" s="539"/>
      <c r="OR84" s="539"/>
      <c r="OS84" s="539"/>
      <c r="OT84" s="539"/>
      <c r="OU84" s="539"/>
      <c r="OV84" s="539"/>
      <c r="OW84" s="539"/>
      <c r="OX84" s="539"/>
      <c r="OY84" s="539"/>
      <c r="OZ84" s="539"/>
      <c r="PA84" s="539"/>
      <c r="PB84" s="539"/>
      <c r="PC84" s="539"/>
      <c r="PD84" s="539"/>
      <c r="PE84" s="539"/>
      <c r="PF84" s="539"/>
      <c r="PG84" s="539"/>
      <c r="PH84" s="539"/>
      <c r="PI84" s="539"/>
      <c r="PJ84" s="539"/>
      <c r="PK84" s="539"/>
      <c r="PL84" s="539"/>
      <c r="PM84" s="539"/>
      <c r="PN84" s="539"/>
      <c r="PO84" s="539"/>
      <c r="PP84" s="539"/>
      <c r="PQ84" s="539"/>
      <c r="PR84" s="539"/>
      <c r="PS84" s="539"/>
      <c r="PT84" s="539"/>
      <c r="PU84" s="539"/>
      <c r="PV84" s="539"/>
      <c r="PW84" s="539"/>
      <c r="PX84" s="539"/>
      <c r="PY84" s="539"/>
      <c r="PZ84" s="539"/>
      <c r="QA84" s="539"/>
      <c r="QB84" s="539"/>
      <c r="QC84" s="539"/>
      <c r="QD84" s="539"/>
      <c r="QE84" s="539"/>
      <c r="QF84" s="539"/>
      <c r="QG84" s="539"/>
      <c r="QH84" s="539"/>
      <c r="QI84" s="539"/>
      <c r="QJ84" s="539"/>
      <c r="QK84" s="539"/>
      <c r="QL84" s="539"/>
      <c r="QM84" s="539"/>
      <c r="QN84" s="539"/>
      <c r="QO84" s="539"/>
      <c r="QP84" s="539"/>
      <c r="QQ84" s="539"/>
      <c r="QR84" s="539"/>
      <c r="QS84" s="539"/>
      <c r="QT84" s="539"/>
      <c r="QU84" s="539"/>
      <c r="QV84" s="539"/>
      <c r="QW84" s="539"/>
      <c r="QX84" s="539"/>
      <c r="QY84" s="539"/>
      <c r="QZ84" s="539"/>
      <c r="RA84" s="539"/>
      <c r="RB84" s="539"/>
      <c r="RC84" s="539"/>
      <c r="RD84" s="539"/>
      <c r="RE84" s="539"/>
      <c r="RF84" s="539"/>
      <c r="RG84" s="539"/>
      <c r="RH84" s="539"/>
      <c r="RI84" s="539"/>
      <c r="RJ84" s="539"/>
      <c r="RK84" s="539"/>
      <c r="RL84" s="539"/>
      <c r="RM84" s="539"/>
      <c r="RN84" s="539"/>
      <c r="RO84" s="539"/>
      <c r="RP84" s="539"/>
      <c r="RQ84" s="539"/>
      <c r="RR84" s="539"/>
      <c r="RS84" s="539"/>
      <c r="RT84" s="539"/>
      <c r="RU84" s="539"/>
      <c r="RV84" s="539"/>
      <c r="RW84" s="539"/>
      <c r="RX84" s="539"/>
      <c r="RY84" s="539"/>
      <c r="RZ84" s="539"/>
      <c r="SA84" s="539"/>
      <c r="SB84" s="539"/>
      <c r="SC84" s="539"/>
      <c r="SD84" s="539"/>
      <c r="SE84" s="539"/>
      <c r="SF84" s="539"/>
      <c r="SG84" s="539"/>
      <c r="SH84" s="539"/>
      <c r="SI84" s="539"/>
      <c r="SJ84" s="539"/>
      <c r="SK84" s="539"/>
      <c r="SL84" s="539"/>
      <c r="SM84" s="539"/>
      <c r="SN84" s="539"/>
      <c r="SO84" s="539"/>
      <c r="SP84" s="539"/>
      <c r="SQ84" s="539"/>
      <c r="SR84" s="539"/>
      <c r="SS84" s="539"/>
      <c r="ST84" s="539"/>
      <c r="SU84" s="539"/>
      <c r="SV84" s="539"/>
      <c r="SW84" s="539"/>
      <c r="SX84" s="539"/>
      <c r="SY84" s="539"/>
      <c r="SZ84" s="539"/>
      <c r="TA84" s="539"/>
      <c r="TB84" s="539"/>
      <c r="TC84" s="539"/>
      <c r="TD84" s="539"/>
      <c r="TE84" s="539"/>
      <c r="TF84" s="539"/>
      <c r="TG84" s="539"/>
      <c r="TH84" s="539"/>
      <c r="TI84" s="539"/>
      <c r="TJ84" s="539"/>
      <c r="TK84" s="539"/>
      <c r="TL84" s="539"/>
      <c r="TM84" s="539"/>
      <c r="TN84" s="539"/>
      <c r="TO84" s="539"/>
      <c r="TP84" s="539"/>
      <c r="TQ84" s="539"/>
      <c r="TR84" s="539"/>
      <c r="TS84" s="539"/>
      <c r="TT84" s="539"/>
      <c r="TU84" s="539"/>
      <c r="TV84" s="539"/>
      <c r="TW84" s="539"/>
      <c r="TX84" s="539"/>
      <c r="TY84" s="539"/>
      <c r="TZ84" s="539"/>
      <c r="UA84" s="539"/>
      <c r="UB84" s="539"/>
      <c r="UC84" s="539"/>
      <c r="UD84" s="539"/>
      <c r="UE84" s="539"/>
      <c r="UF84" s="539"/>
      <c r="UG84" s="539"/>
      <c r="UH84" s="539"/>
      <c r="UI84" s="539"/>
      <c r="UJ84" s="539"/>
      <c r="UK84" s="539"/>
      <c r="UL84" s="539"/>
      <c r="UM84" s="539"/>
      <c r="UN84" s="539"/>
      <c r="UO84" s="539"/>
      <c r="UP84" s="539"/>
      <c r="UQ84" s="539"/>
      <c r="UR84" s="539"/>
      <c r="US84" s="539"/>
      <c r="UT84" s="539"/>
      <c r="UU84" s="539"/>
      <c r="UV84" s="539"/>
      <c r="UW84" s="539"/>
      <c r="UX84" s="539"/>
      <c r="UY84" s="539"/>
      <c r="UZ84" s="539"/>
      <c r="VA84" s="539"/>
      <c r="VB84" s="539"/>
      <c r="VC84" s="539"/>
      <c r="VD84" s="539"/>
      <c r="VE84" s="539"/>
      <c r="VF84" s="539"/>
      <c r="VG84" s="539"/>
      <c r="VH84" s="539"/>
      <c r="VI84" s="539"/>
      <c r="VJ84" s="539"/>
      <c r="VK84" s="539"/>
      <c r="VL84" s="539"/>
      <c r="VM84" s="539"/>
      <c r="VN84" s="539"/>
      <c r="VO84" s="539"/>
      <c r="VP84" s="539"/>
      <c r="VQ84" s="539"/>
      <c r="VR84" s="539"/>
      <c r="VS84" s="539"/>
      <c r="VT84" s="539"/>
      <c r="VU84" s="539"/>
      <c r="VV84" s="539"/>
      <c r="VW84" s="539"/>
      <c r="VX84" s="539"/>
      <c r="VY84" s="539"/>
      <c r="VZ84" s="539"/>
      <c r="WA84" s="539"/>
      <c r="WB84" s="539"/>
      <c r="WC84" s="539"/>
      <c r="WD84" s="539"/>
      <c r="WE84" s="539"/>
      <c r="WF84" s="539"/>
      <c r="WG84" s="539"/>
      <c r="WH84" s="539"/>
      <c r="WI84" s="539"/>
      <c r="WJ84" s="539"/>
      <c r="WK84" s="539"/>
      <c r="WL84" s="539"/>
      <c r="WM84" s="539"/>
      <c r="WN84" s="539"/>
      <c r="WO84" s="539"/>
      <c r="WP84" s="539"/>
      <c r="WQ84" s="539"/>
      <c r="WR84" s="539"/>
      <c r="WS84" s="539"/>
      <c r="WT84" s="539"/>
      <c r="WU84" s="539"/>
      <c r="WV84" s="539"/>
      <c r="WW84" s="539"/>
      <c r="WX84" s="539"/>
      <c r="WY84" s="539"/>
      <c r="WZ84" s="539"/>
      <c r="XA84" s="539"/>
      <c r="XB84" s="539"/>
      <c r="XC84" s="539"/>
      <c r="XD84" s="539"/>
      <c r="XE84" s="539"/>
      <c r="XF84" s="539"/>
      <c r="XG84" s="539"/>
      <c r="XH84" s="539"/>
      <c r="XI84" s="539"/>
      <c r="XJ84" s="539"/>
      <c r="XK84" s="539"/>
      <c r="XL84" s="539"/>
      <c r="XM84" s="539"/>
      <c r="XN84" s="539"/>
      <c r="XO84" s="539"/>
      <c r="XP84" s="539"/>
      <c r="XQ84" s="539"/>
      <c r="XR84" s="539"/>
      <c r="XS84" s="539"/>
      <c r="XT84" s="539"/>
      <c r="XU84" s="539"/>
      <c r="XV84" s="539"/>
      <c r="XW84" s="539"/>
      <c r="XX84" s="539"/>
      <c r="XY84" s="539"/>
      <c r="XZ84" s="539"/>
      <c r="YA84" s="539"/>
      <c r="YB84" s="539"/>
      <c r="YC84" s="539"/>
      <c r="YD84" s="539"/>
      <c r="YE84" s="539"/>
      <c r="YF84" s="539"/>
      <c r="YG84" s="539"/>
      <c r="YH84" s="539"/>
      <c r="YI84" s="539"/>
      <c r="YJ84" s="539"/>
      <c r="YK84" s="539"/>
      <c r="YL84" s="539"/>
      <c r="YM84" s="539"/>
      <c r="YN84" s="539"/>
      <c r="YO84" s="539"/>
      <c r="YP84" s="539"/>
      <c r="YQ84" s="539"/>
      <c r="YR84" s="539"/>
      <c r="YS84" s="539"/>
      <c r="YT84" s="539"/>
      <c r="YU84" s="539"/>
      <c r="YV84" s="539"/>
      <c r="YW84" s="539"/>
      <c r="YX84" s="539"/>
      <c r="YY84" s="539"/>
      <c r="YZ84" s="539"/>
      <c r="ZA84" s="539"/>
      <c r="ZB84" s="539"/>
      <c r="ZC84" s="539"/>
      <c r="ZD84" s="539"/>
      <c r="ZE84" s="539"/>
      <c r="ZF84" s="539"/>
      <c r="ZG84" s="539"/>
      <c r="ZH84" s="539"/>
      <c r="ZI84" s="539"/>
      <c r="ZJ84" s="539"/>
      <c r="ZK84" s="539"/>
      <c r="ZL84" s="539"/>
      <c r="ZM84" s="539"/>
      <c r="ZN84" s="539"/>
      <c r="ZO84" s="539"/>
      <c r="ZP84" s="539"/>
      <c r="ZQ84" s="539"/>
      <c r="ZR84" s="539"/>
      <c r="ZS84" s="539"/>
      <c r="ZT84" s="539"/>
      <c r="ZU84" s="539"/>
      <c r="ZV84" s="539"/>
      <c r="ZW84" s="539"/>
      <c r="ZX84" s="539"/>
      <c r="ZY84" s="539"/>
      <c r="ZZ84" s="539"/>
      <c r="AAA84" s="539"/>
      <c r="AAB84" s="539"/>
      <c r="AAC84" s="539"/>
      <c r="AAD84" s="539"/>
      <c r="AAE84" s="539"/>
      <c r="AAF84" s="539"/>
      <c r="AAG84" s="539"/>
      <c r="AAH84" s="539"/>
      <c r="AAI84" s="539"/>
      <c r="AAJ84" s="539"/>
      <c r="AAK84" s="539"/>
      <c r="AAL84" s="539"/>
      <c r="AAM84" s="539"/>
      <c r="AAN84" s="539"/>
      <c r="AAO84" s="539"/>
      <c r="AAP84" s="539"/>
      <c r="AAQ84" s="539"/>
      <c r="AAR84" s="539"/>
      <c r="AAS84" s="539"/>
      <c r="AAT84" s="539"/>
      <c r="AAU84" s="539"/>
      <c r="AAV84" s="539"/>
      <c r="AAW84" s="539"/>
      <c r="AAX84" s="539"/>
      <c r="AAY84" s="539"/>
      <c r="AAZ84" s="539"/>
      <c r="ABA84" s="539"/>
      <c r="ABB84" s="539"/>
      <c r="ABC84" s="539"/>
      <c r="ABD84" s="539"/>
      <c r="ABE84" s="539"/>
      <c r="ABF84" s="539"/>
      <c r="ABG84" s="539"/>
      <c r="ABH84" s="539"/>
      <c r="ABI84" s="539"/>
      <c r="ABJ84" s="539"/>
      <c r="ABK84" s="539"/>
      <c r="ABL84" s="539"/>
      <c r="ABM84" s="539"/>
      <c r="ABN84" s="539"/>
      <c r="ABO84" s="539"/>
      <c r="ABP84" s="539"/>
      <c r="ABQ84" s="539"/>
      <c r="ABR84" s="539"/>
      <c r="ABS84" s="539"/>
      <c r="ABT84" s="539"/>
      <c r="ABU84" s="539"/>
      <c r="ABV84" s="539"/>
      <c r="ABW84" s="539"/>
      <c r="ABX84" s="539"/>
      <c r="ABY84" s="539"/>
      <c r="ABZ84" s="539"/>
      <c r="ACA84" s="539"/>
      <c r="ACB84" s="539"/>
      <c r="ACC84" s="539"/>
      <c r="ACD84" s="539"/>
      <c r="ACE84" s="539"/>
      <c r="ACF84" s="539"/>
      <c r="ACG84" s="539"/>
      <c r="ACH84" s="539"/>
      <c r="ACI84" s="539"/>
      <c r="ACJ84" s="539"/>
      <c r="ACK84" s="539"/>
      <c r="ACL84" s="539"/>
      <c r="ACM84" s="539"/>
      <c r="ACN84" s="539"/>
      <c r="ACO84" s="539"/>
      <c r="ACP84" s="539"/>
      <c r="ACQ84" s="539"/>
      <c r="ACR84" s="539"/>
      <c r="ACS84" s="539"/>
      <c r="ACT84" s="539"/>
      <c r="ACU84" s="539"/>
      <c r="ACV84" s="539"/>
      <c r="ACW84" s="539"/>
      <c r="ACX84" s="539"/>
      <c r="ACY84" s="539"/>
      <c r="ACZ84" s="539"/>
      <c r="ADA84" s="539"/>
      <c r="ADB84" s="539"/>
      <c r="ADC84" s="539"/>
      <c r="ADD84" s="539"/>
      <c r="ADE84" s="539"/>
      <c r="ADF84" s="539"/>
      <c r="ADG84" s="539"/>
      <c r="ADH84" s="539"/>
      <c r="ADI84" s="539"/>
      <c r="ADJ84" s="539"/>
      <c r="ADK84" s="539"/>
      <c r="ADL84" s="539"/>
      <c r="ADM84" s="539"/>
      <c r="ADN84" s="539"/>
      <c r="ADO84" s="539"/>
      <c r="ADP84" s="539"/>
      <c r="ADQ84" s="539"/>
      <c r="ADR84" s="539"/>
      <c r="ADS84" s="539"/>
      <c r="ADT84" s="539"/>
      <c r="ADU84" s="539"/>
      <c r="ADV84" s="539"/>
      <c r="ADW84" s="539"/>
      <c r="ADX84" s="539"/>
      <c r="ADY84" s="539"/>
      <c r="ADZ84" s="539"/>
      <c r="AEA84" s="539"/>
      <c r="AEB84" s="539"/>
      <c r="AEC84" s="539"/>
      <c r="AED84" s="539"/>
      <c r="AEE84" s="539"/>
      <c r="AEF84" s="539"/>
      <c r="AEG84" s="539"/>
      <c r="AEH84" s="539"/>
      <c r="AEI84" s="539"/>
      <c r="AEJ84" s="539"/>
      <c r="AEK84" s="539"/>
      <c r="AEL84" s="539"/>
      <c r="AEM84" s="539"/>
      <c r="AEN84" s="539"/>
      <c r="AEO84" s="539"/>
      <c r="AEP84" s="539"/>
      <c r="AEQ84" s="539"/>
      <c r="AER84" s="539"/>
      <c r="AES84" s="539"/>
      <c r="AET84" s="539"/>
      <c r="AEU84" s="539"/>
      <c r="AEV84" s="539"/>
      <c r="AEW84" s="539"/>
      <c r="AEX84" s="539"/>
      <c r="AEY84" s="539"/>
      <c r="AEZ84" s="539"/>
      <c r="AFA84" s="539"/>
      <c r="AFB84" s="539"/>
      <c r="AFC84" s="539"/>
      <c r="AFD84" s="539"/>
      <c r="AFE84" s="539"/>
      <c r="AFF84" s="539"/>
      <c r="AFG84" s="539"/>
      <c r="AFH84" s="539"/>
      <c r="AFI84" s="539"/>
      <c r="AFJ84" s="539"/>
      <c r="AFK84" s="539"/>
      <c r="AFL84" s="539"/>
      <c r="AFM84" s="539"/>
      <c r="AFN84" s="539"/>
      <c r="AFO84" s="539"/>
      <c r="AFP84" s="539"/>
      <c r="AFQ84" s="539"/>
      <c r="AFR84" s="539"/>
      <c r="AFS84" s="539"/>
      <c r="AFT84" s="539"/>
      <c r="AFU84" s="539"/>
      <c r="AFV84" s="539"/>
      <c r="AFW84" s="539"/>
      <c r="AFX84" s="539"/>
      <c r="AFY84" s="539"/>
      <c r="AFZ84" s="539"/>
      <c r="AGA84" s="539"/>
      <c r="AGB84" s="539"/>
      <c r="AGC84" s="539"/>
      <c r="AGD84" s="539"/>
      <c r="AGE84" s="539"/>
      <c r="AGF84" s="539"/>
      <c r="AGG84" s="539"/>
      <c r="AGH84" s="539"/>
      <c r="AGI84" s="539"/>
      <c r="AGJ84" s="539"/>
      <c r="AGK84" s="539"/>
      <c r="AGL84" s="539"/>
      <c r="AGM84" s="539"/>
      <c r="AGN84" s="539"/>
      <c r="AGO84" s="539"/>
      <c r="AGP84" s="539"/>
      <c r="AGQ84" s="539"/>
      <c r="AGR84" s="539"/>
      <c r="AGS84" s="539"/>
      <c r="AGT84" s="539"/>
      <c r="AGU84" s="539"/>
      <c r="AGV84" s="539"/>
      <c r="AGW84" s="539"/>
      <c r="AGX84" s="539"/>
      <c r="AGY84" s="539"/>
      <c r="AGZ84" s="539"/>
      <c r="AHA84" s="539"/>
      <c r="AHB84" s="539"/>
      <c r="AHC84" s="539"/>
      <c r="AHD84" s="539"/>
      <c r="AHE84" s="539"/>
      <c r="AHF84" s="539"/>
      <c r="AHG84" s="539"/>
      <c r="AHH84" s="539"/>
      <c r="AHI84" s="539"/>
      <c r="AHJ84" s="539"/>
      <c r="AHK84" s="539"/>
      <c r="AHL84" s="539"/>
      <c r="AHM84" s="539"/>
      <c r="AHN84" s="539"/>
      <c r="AHO84" s="539"/>
      <c r="AHP84" s="539"/>
      <c r="AHQ84" s="539"/>
      <c r="AHR84" s="539"/>
      <c r="AHS84" s="539"/>
      <c r="AHT84" s="539"/>
      <c r="AHU84" s="539"/>
      <c r="AHV84" s="539"/>
      <c r="AHW84" s="539"/>
      <c r="AHX84" s="539"/>
      <c r="AHY84" s="539"/>
      <c r="AHZ84" s="539"/>
      <c r="AIA84" s="539"/>
      <c r="AIB84" s="539"/>
      <c r="AIC84" s="539"/>
      <c r="AID84" s="539"/>
      <c r="AIE84" s="539"/>
      <c r="AIF84" s="539"/>
      <c r="AIG84" s="539"/>
      <c r="AIH84" s="539"/>
      <c r="AII84" s="539"/>
      <c r="AIJ84" s="539"/>
      <c r="AIK84" s="539"/>
      <c r="AIL84" s="539"/>
      <c r="AIM84" s="539"/>
      <c r="AIN84" s="539"/>
      <c r="AIO84" s="539"/>
      <c r="AIP84" s="539"/>
      <c r="AIQ84" s="539"/>
      <c r="AIR84" s="539"/>
      <c r="AIS84" s="539"/>
      <c r="AIT84" s="539"/>
      <c r="AIU84" s="539"/>
      <c r="AIV84" s="539"/>
      <c r="AIW84" s="539"/>
      <c r="AIX84" s="539"/>
      <c r="AIY84" s="539"/>
      <c r="AIZ84" s="539"/>
      <c r="AJA84" s="539"/>
      <c r="AJB84" s="539"/>
      <c r="AJC84" s="539"/>
      <c r="AJD84" s="539"/>
      <c r="AJE84" s="539"/>
      <c r="AJF84" s="539"/>
      <c r="AJG84" s="539"/>
      <c r="AJH84" s="539"/>
      <c r="AJI84" s="539"/>
      <c r="AJJ84" s="539"/>
      <c r="AJK84" s="539"/>
      <c r="AJL84" s="539"/>
      <c r="AJM84" s="539"/>
      <c r="AJN84" s="539"/>
      <c r="AJO84" s="539"/>
      <c r="AJP84" s="539"/>
      <c r="AJQ84" s="539"/>
      <c r="AJR84" s="539"/>
      <c r="AJS84" s="539"/>
      <c r="AJT84" s="539"/>
      <c r="AJU84" s="539"/>
      <c r="AJV84" s="539"/>
      <c r="AJW84" s="539"/>
      <c r="AJX84" s="539"/>
      <c r="AJY84" s="539"/>
      <c r="AJZ84" s="539"/>
      <c r="AKA84" s="539"/>
      <c r="AKB84" s="539"/>
      <c r="AKC84" s="539"/>
      <c r="AKD84" s="539"/>
      <c r="AKE84" s="539"/>
      <c r="AKF84" s="539"/>
      <c r="AKG84" s="539"/>
      <c r="AKH84" s="539"/>
      <c r="AKI84" s="539"/>
      <c r="AKJ84" s="539"/>
      <c r="AKK84" s="539"/>
      <c r="AKL84" s="539"/>
      <c r="AKM84" s="539"/>
      <c r="AKN84" s="539"/>
      <c r="AKO84" s="539"/>
      <c r="AKP84" s="539"/>
      <c r="AKQ84" s="539"/>
      <c r="AKR84" s="539"/>
      <c r="AKS84" s="539"/>
      <c r="AKT84" s="539"/>
      <c r="AKU84" s="539"/>
      <c r="AKV84" s="539"/>
      <c r="AKW84" s="539"/>
      <c r="AKX84" s="539"/>
      <c r="AKY84" s="539"/>
      <c r="AKZ84" s="539"/>
      <c r="ALA84" s="539"/>
      <c r="ALB84" s="539"/>
      <c r="ALC84" s="539"/>
      <c r="ALD84" s="539"/>
      <c r="ALE84" s="539"/>
      <c r="ALF84" s="539"/>
      <c r="ALG84" s="539"/>
      <c r="ALH84" s="539"/>
      <c r="ALI84" s="539"/>
      <c r="ALJ84" s="539"/>
      <c r="ALK84" s="539"/>
      <c r="ALL84" s="539"/>
      <c r="ALM84" s="539"/>
      <c r="ALN84" s="539"/>
      <c r="ALO84" s="539"/>
      <c r="ALP84" s="539"/>
      <c r="ALQ84" s="539"/>
      <c r="ALR84" s="539"/>
      <c r="ALS84" s="539"/>
      <c r="ALT84" s="539"/>
      <c r="ALU84" s="539"/>
      <c r="ALV84" s="539"/>
      <c r="ALW84" s="539"/>
      <c r="ALX84" s="539"/>
      <c r="ALY84" s="539"/>
      <c r="ALZ84" s="539"/>
      <c r="AMA84" s="539"/>
      <c r="AMB84" s="539"/>
      <c r="AMC84" s="539"/>
      <c r="AMD84" s="539"/>
      <c r="AME84" s="539"/>
      <c r="AMF84" s="539"/>
      <c r="AMG84" s="539"/>
      <c r="AMH84" s="539"/>
      <c r="AMI84" s="539"/>
      <c r="AMJ84" s="539"/>
      <c r="AMK84" s="539"/>
      <c r="AML84" s="539"/>
      <c r="AMM84" s="539"/>
      <c r="AMN84" s="539"/>
      <c r="AMO84" s="539"/>
      <c r="AMP84" s="539"/>
      <c r="AMQ84" s="539"/>
      <c r="AMR84" s="539"/>
      <c r="AMS84" s="539"/>
      <c r="AMT84" s="539"/>
      <c r="AMU84" s="539"/>
      <c r="AMV84" s="539"/>
      <c r="AMW84" s="539"/>
      <c r="AMX84" s="539"/>
      <c r="AMY84" s="539"/>
      <c r="AMZ84" s="539"/>
      <c r="ANA84" s="539"/>
      <c r="ANB84" s="539"/>
      <c r="ANC84" s="539"/>
      <c r="AND84" s="539"/>
      <c r="ANE84" s="539"/>
      <c r="ANF84" s="539"/>
      <c r="ANG84" s="539"/>
      <c r="ANH84" s="539"/>
      <c r="ANI84" s="539"/>
      <c r="ANJ84" s="539"/>
      <c r="ANK84" s="539"/>
      <c r="ANL84" s="539"/>
      <c r="ANM84" s="539"/>
      <c r="ANN84" s="539"/>
      <c r="ANO84" s="539"/>
      <c r="ANP84" s="539"/>
      <c r="ANQ84" s="539"/>
      <c r="ANR84" s="539"/>
      <c r="ANS84" s="539"/>
      <c r="ANT84" s="539"/>
      <c r="ANU84" s="539"/>
      <c r="ANV84" s="539"/>
      <c r="ANW84" s="539"/>
      <c r="ANX84" s="539"/>
      <c r="ANY84" s="539"/>
      <c r="ANZ84" s="539"/>
      <c r="AOA84" s="539"/>
      <c r="AOB84" s="539"/>
      <c r="AOC84" s="539"/>
      <c r="AOD84" s="539"/>
      <c r="AOE84" s="539"/>
      <c r="AOF84" s="539"/>
      <c r="AOG84" s="539"/>
      <c r="AOH84" s="539"/>
      <c r="AOI84" s="539"/>
      <c r="AOJ84" s="539"/>
      <c r="AOK84" s="539"/>
      <c r="AOL84" s="539"/>
      <c r="AOM84" s="539"/>
      <c r="AON84" s="539"/>
      <c r="AOO84" s="539"/>
      <c r="AOP84" s="539"/>
      <c r="AOQ84" s="539"/>
      <c r="AOR84" s="539"/>
      <c r="AOS84" s="539"/>
      <c r="AOT84" s="539"/>
      <c r="AOU84" s="539"/>
      <c r="AOV84" s="539"/>
      <c r="AOW84" s="539"/>
      <c r="AOX84" s="539"/>
      <c r="AOY84" s="539"/>
      <c r="AOZ84" s="539"/>
      <c r="APA84" s="539"/>
      <c r="APB84" s="539"/>
      <c r="APC84" s="539"/>
      <c r="APD84" s="539"/>
      <c r="APE84" s="539"/>
      <c r="APF84" s="539"/>
      <c r="APG84" s="539"/>
      <c r="APH84" s="539"/>
      <c r="API84" s="539"/>
      <c r="APJ84" s="539"/>
      <c r="APK84" s="539"/>
      <c r="APL84" s="539"/>
      <c r="APM84" s="539"/>
      <c r="APN84" s="539"/>
      <c r="APO84" s="539"/>
      <c r="APP84" s="539"/>
      <c r="APQ84" s="539"/>
      <c r="APR84" s="539"/>
      <c r="APS84" s="539"/>
      <c r="APT84" s="539"/>
      <c r="APU84" s="539"/>
      <c r="APV84" s="539"/>
      <c r="APW84" s="539"/>
      <c r="APX84" s="539"/>
      <c r="APY84" s="539"/>
      <c r="APZ84" s="539"/>
      <c r="AQA84" s="539"/>
      <c r="AQB84" s="539"/>
      <c r="AQC84" s="539"/>
      <c r="AQD84" s="539"/>
      <c r="AQE84" s="539"/>
      <c r="AQF84" s="539"/>
      <c r="AQG84" s="539"/>
      <c r="AQH84" s="539"/>
      <c r="AQI84" s="539"/>
      <c r="AQJ84" s="539"/>
      <c r="AQK84" s="539"/>
      <c r="AQL84" s="539"/>
      <c r="AQM84" s="539"/>
      <c r="AQN84" s="539"/>
      <c r="AQO84" s="539"/>
      <c r="AQP84" s="539"/>
      <c r="AQQ84" s="539"/>
      <c r="AQR84" s="539"/>
      <c r="AQS84" s="539"/>
      <c r="AQT84" s="539"/>
      <c r="AQU84" s="539"/>
      <c r="AQV84" s="539"/>
      <c r="AQW84" s="539"/>
      <c r="AQX84" s="539"/>
      <c r="AQY84" s="539"/>
      <c r="AQZ84" s="539"/>
      <c r="ARA84" s="539"/>
      <c r="ARB84" s="539"/>
      <c r="ARC84" s="539"/>
      <c r="ARD84" s="539"/>
      <c r="ARE84" s="539"/>
      <c r="ARF84" s="539"/>
      <c r="ARG84" s="539"/>
      <c r="ARH84" s="539"/>
      <c r="ARI84" s="539"/>
      <c r="ARJ84" s="539"/>
      <c r="ARK84" s="539"/>
      <c r="ARL84" s="539"/>
      <c r="ARM84" s="539"/>
      <c r="ARN84" s="539"/>
      <c r="ARO84" s="539"/>
      <c r="ARP84" s="539"/>
      <c r="ARQ84" s="539"/>
      <c r="ARR84" s="539"/>
      <c r="ARS84" s="539"/>
      <c r="ART84" s="539"/>
      <c r="ARU84" s="539"/>
      <c r="ARV84" s="539"/>
      <c r="ARW84" s="539"/>
      <c r="ARX84" s="539"/>
      <c r="ARY84" s="539"/>
      <c r="ARZ84" s="539"/>
      <c r="ASA84" s="539"/>
      <c r="ASB84" s="539"/>
      <c r="ASC84" s="539"/>
      <c r="ASD84" s="539"/>
      <c r="ASE84" s="539"/>
      <c r="ASF84" s="539"/>
      <c r="ASG84" s="539"/>
      <c r="ASH84" s="539"/>
      <c r="ASI84" s="539"/>
      <c r="ASJ84" s="539"/>
      <c r="ASK84" s="539"/>
      <c r="ASL84" s="539"/>
      <c r="ASM84" s="539"/>
      <c r="ASN84" s="539"/>
      <c r="ASO84" s="539"/>
      <c r="ASP84" s="539"/>
      <c r="ASQ84" s="539"/>
      <c r="ASR84" s="539"/>
      <c r="ASS84" s="539"/>
      <c r="AST84" s="539"/>
      <c r="ASU84" s="539"/>
      <c r="ASV84" s="539"/>
      <c r="ASW84" s="539"/>
      <c r="ASX84" s="539"/>
      <c r="ASY84" s="539"/>
      <c r="ASZ84" s="539"/>
      <c r="ATA84" s="539"/>
      <c r="ATB84" s="539"/>
      <c r="ATC84" s="539"/>
      <c r="ATD84" s="539"/>
      <c r="ATE84" s="539"/>
      <c r="ATF84" s="539"/>
      <c r="ATG84" s="539"/>
      <c r="ATH84" s="539"/>
      <c r="ATI84" s="539"/>
      <c r="ATJ84" s="539"/>
      <c r="ATK84" s="539"/>
      <c r="ATL84" s="539"/>
      <c r="ATM84" s="539"/>
      <c r="ATN84" s="539"/>
      <c r="ATO84" s="539"/>
      <c r="ATP84" s="539"/>
      <c r="ATQ84" s="539"/>
      <c r="ATR84" s="539"/>
      <c r="ATS84" s="539"/>
      <c r="ATT84" s="539"/>
      <c r="ATU84" s="539"/>
      <c r="ATV84" s="539"/>
      <c r="ATW84" s="539"/>
      <c r="ATX84" s="539"/>
      <c r="ATY84" s="539"/>
      <c r="ATZ84" s="539"/>
      <c r="AUA84" s="539"/>
      <c r="AUB84" s="539"/>
      <c r="AUC84" s="539"/>
      <c r="AUD84" s="539"/>
      <c r="AUE84" s="539"/>
      <c r="AUF84" s="539"/>
      <c r="AUG84" s="539"/>
      <c r="AUH84" s="539"/>
      <c r="AUI84" s="539"/>
      <c r="AUJ84" s="539"/>
      <c r="AUK84" s="539"/>
      <c r="AUL84" s="539"/>
      <c r="AUM84" s="539"/>
      <c r="AUN84" s="539"/>
      <c r="AUO84" s="539"/>
      <c r="AUP84" s="539"/>
      <c r="AUQ84" s="539"/>
      <c r="AUR84" s="539"/>
      <c r="AUS84" s="539"/>
      <c r="AUT84" s="539"/>
      <c r="AUU84" s="539"/>
      <c r="AUV84" s="539"/>
      <c r="AUW84" s="539"/>
      <c r="AUX84" s="539"/>
      <c r="AUY84" s="539"/>
      <c r="AUZ84" s="539"/>
      <c r="AVA84" s="539"/>
      <c r="AVB84" s="539"/>
      <c r="AVC84" s="539"/>
      <c r="AVD84" s="539"/>
      <c r="AVE84" s="539"/>
      <c r="AVF84" s="539"/>
      <c r="AVG84" s="539"/>
      <c r="AVH84" s="539"/>
      <c r="AVI84" s="539"/>
      <c r="AVJ84" s="539"/>
      <c r="AVK84" s="539"/>
      <c r="AVL84" s="539"/>
      <c r="AVM84" s="539"/>
      <c r="AVN84" s="539"/>
      <c r="AVO84" s="539"/>
      <c r="AVP84" s="539"/>
      <c r="AVQ84" s="539"/>
      <c r="AVR84" s="539"/>
      <c r="AVS84" s="539"/>
      <c r="AVT84" s="539"/>
      <c r="AVU84" s="539"/>
      <c r="AVV84" s="539"/>
      <c r="AVW84" s="539"/>
      <c r="AVX84" s="539"/>
      <c r="AVY84" s="539"/>
      <c r="AVZ84" s="539"/>
      <c r="AWA84" s="539"/>
      <c r="AWB84" s="539"/>
      <c r="AWC84" s="539"/>
      <c r="AWD84" s="539"/>
      <c r="AWE84" s="539"/>
      <c r="AWF84" s="539"/>
      <c r="AWG84" s="539"/>
      <c r="AWH84" s="539"/>
      <c r="AWI84" s="539"/>
      <c r="AWJ84" s="539"/>
      <c r="AWK84" s="539"/>
      <c r="AWL84" s="539"/>
      <c r="AWM84" s="539"/>
      <c r="AWN84" s="539"/>
      <c r="AWO84" s="539"/>
      <c r="AWP84" s="539"/>
      <c r="AWQ84" s="539"/>
      <c r="AWR84" s="539"/>
      <c r="AWS84" s="539"/>
      <c r="AWT84" s="539"/>
      <c r="AWU84" s="539"/>
      <c r="AWV84" s="539"/>
      <c r="AWW84" s="539"/>
      <c r="AWX84" s="539"/>
      <c r="AWY84" s="539"/>
      <c r="AWZ84" s="539"/>
      <c r="AXA84" s="539"/>
      <c r="AXB84" s="539"/>
      <c r="AXC84" s="539"/>
      <c r="AXD84" s="539"/>
      <c r="AXE84" s="539"/>
      <c r="AXF84" s="539"/>
      <c r="AXG84" s="539"/>
      <c r="AXH84" s="539"/>
      <c r="AXI84" s="539"/>
      <c r="AXJ84" s="539"/>
      <c r="AXK84" s="539"/>
      <c r="AXL84" s="539"/>
      <c r="AXM84" s="539"/>
      <c r="AXN84" s="539"/>
      <c r="AXO84" s="539"/>
      <c r="AXP84" s="539"/>
      <c r="AXQ84" s="539"/>
      <c r="AXR84" s="539"/>
      <c r="AXS84" s="539"/>
      <c r="AXT84" s="539"/>
      <c r="AXU84" s="539"/>
      <c r="AXV84" s="539"/>
      <c r="AXW84" s="539"/>
      <c r="AXX84" s="539"/>
      <c r="AXY84" s="539"/>
      <c r="AXZ84" s="539"/>
      <c r="AYA84" s="539"/>
      <c r="AYB84" s="539"/>
      <c r="AYC84" s="539"/>
      <c r="AYD84" s="539"/>
      <c r="AYE84" s="539"/>
      <c r="AYF84" s="539"/>
      <c r="AYG84" s="539"/>
      <c r="AYH84" s="539"/>
      <c r="AYI84" s="539"/>
      <c r="AYJ84" s="539"/>
      <c r="AYK84" s="539"/>
      <c r="AYL84" s="539"/>
      <c r="AYM84" s="539"/>
      <c r="AYN84" s="539"/>
      <c r="AYO84" s="539"/>
      <c r="AYP84" s="539"/>
      <c r="AYQ84" s="539"/>
      <c r="AYR84" s="539"/>
      <c r="AYS84" s="539"/>
      <c r="AYT84" s="539"/>
      <c r="AYU84" s="539"/>
      <c r="AYV84" s="539"/>
      <c r="AYW84" s="539"/>
      <c r="AYX84" s="539"/>
      <c r="AYY84" s="539"/>
      <c r="AYZ84" s="539"/>
      <c r="AZA84" s="539"/>
      <c r="AZB84" s="539"/>
      <c r="AZC84" s="539"/>
      <c r="AZD84" s="539"/>
      <c r="AZE84" s="539"/>
      <c r="AZF84" s="539"/>
      <c r="AZG84" s="539"/>
      <c r="AZH84" s="539"/>
      <c r="AZI84" s="539"/>
      <c r="AZJ84" s="539"/>
      <c r="AZK84" s="539"/>
      <c r="AZL84" s="539"/>
      <c r="AZM84" s="539"/>
      <c r="AZN84" s="539"/>
      <c r="AZO84" s="539"/>
      <c r="AZP84" s="539"/>
      <c r="AZQ84" s="539"/>
      <c r="AZR84" s="539"/>
      <c r="AZS84" s="539"/>
      <c r="AZT84" s="539"/>
      <c r="AZU84" s="539"/>
      <c r="AZV84" s="539"/>
      <c r="AZW84" s="539"/>
      <c r="AZX84" s="539"/>
      <c r="AZY84" s="539"/>
      <c r="AZZ84" s="539"/>
      <c r="BAA84" s="539"/>
      <c r="BAB84" s="539"/>
      <c r="BAC84" s="539"/>
      <c r="BAD84" s="539"/>
      <c r="BAE84" s="539"/>
      <c r="BAF84" s="539"/>
      <c r="BAG84" s="539"/>
      <c r="BAH84" s="539"/>
      <c r="BAI84" s="539"/>
      <c r="BAJ84" s="539"/>
      <c r="BAK84" s="539"/>
      <c r="BAL84" s="539"/>
      <c r="BAM84" s="539"/>
      <c r="BAN84" s="539"/>
      <c r="BAO84" s="539"/>
      <c r="BAP84" s="539"/>
      <c r="BAQ84" s="539"/>
      <c r="BAR84" s="539"/>
      <c r="BAS84" s="539"/>
      <c r="BAT84" s="539"/>
      <c r="BAU84" s="539"/>
      <c r="BAV84" s="539"/>
      <c r="BAW84" s="539"/>
      <c r="BAX84" s="539"/>
      <c r="BAY84" s="539"/>
      <c r="BAZ84" s="539"/>
      <c r="BBA84" s="539"/>
      <c r="BBB84" s="539"/>
      <c r="BBC84" s="539"/>
      <c r="BBD84" s="539"/>
      <c r="BBE84" s="539"/>
      <c r="BBF84" s="539"/>
      <c r="BBG84" s="539"/>
      <c r="BBH84" s="539"/>
      <c r="BBI84" s="539"/>
      <c r="BBJ84" s="539"/>
      <c r="BBK84" s="539"/>
      <c r="BBL84" s="539"/>
      <c r="BBM84" s="539"/>
      <c r="BBN84" s="539"/>
      <c r="BBO84" s="539"/>
      <c r="BBP84" s="539"/>
      <c r="BBQ84" s="539"/>
      <c r="BBR84" s="539"/>
      <c r="BBS84" s="539"/>
      <c r="BBT84" s="539"/>
      <c r="BBU84" s="539"/>
      <c r="BBV84" s="539"/>
      <c r="BBW84" s="539"/>
      <c r="BBX84" s="539"/>
      <c r="BBY84" s="539"/>
      <c r="BBZ84" s="539"/>
      <c r="BCA84" s="539"/>
      <c r="BCB84" s="539"/>
      <c r="BCC84" s="539"/>
      <c r="BCD84" s="539"/>
      <c r="BCE84" s="539"/>
      <c r="BCF84" s="539"/>
      <c r="BCG84" s="539"/>
      <c r="BCH84" s="539"/>
      <c r="BCI84" s="539"/>
      <c r="BCJ84" s="539"/>
      <c r="BCK84" s="539"/>
      <c r="BCL84" s="539"/>
      <c r="BCM84" s="539"/>
      <c r="BCN84" s="539"/>
      <c r="BCO84" s="539"/>
      <c r="BCP84" s="539"/>
      <c r="BCQ84" s="539"/>
      <c r="BCR84" s="539"/>
      <c r="BCS84" s="539"/>
      <c r="BCT84" s="539"/>
      <c r="BCU84" s="539"/>
      <c r="BCV84" s="539"/>
      <c r="BCW84" s="539"/>
      <c r="BCX84" s="539"/>
      <c r="BCY84" s="539"/>
      <c r="BCZ84" s="539"/>
      <c r="BDA84" s="539"/>
      <c r="BDB84" s="539"/>
      <c r="BDC84" s="539"/>
      <c r="BDD84" s="539"/>
      <c r="BDE84" s="539"/>
      <c r="BDF84" s="539"/>
      <c r="BDG84" s="539"/>
      <c r="BDH84" s="539"/>
      <c r="BDI84" s="539"/>
      <c r="BDJ84" s="539"/>
      <c r="BDK84" s="539"/>
      <c r="BDL84" s="539"/>
      <c r="BDM84" s="539"/>
      <c r="BDN84" s="539"/>
      <c r="BDO84" s="539"/>
      <c r="BDP84" s="539"/>
      <c r="BDQ84" s="539"/>
      <c r="BDR84" s="539"/>
      <c r="BDS84" s="539"/>
      <c r="BDT84" s="539"/>
      <c r="BDU84" s="539"/>
      <c r="BDV84" s="539"/>
      <c r="BDW84" s="539"/>
      <c r="BDX84" s="539"/>
      <c r="BDY84" s="539"/>
      <c r="BDZ84" s="539"/>
      <c r="BEA84" s="539"/>
      <c r="BEB84" s="539"/>
      <c r="BEC84" s="539"/>
      <c r="BED84" s="539"/>
      <c r="BEE84" s="539"/>
      <c r="BEF84" s="539"/>
      <c r="BEG84" s="539"/>
      <c r="BEH84" s="539"/>
      <c r="BEI84" s="539"/>
      <c r="BEJ84" s="539"/>
      <c r="BEK84" s="539"/>
      <c r="BEL84" s="539"/>
      <c r="BEM84" s="539"/>
      <c r="BEN84" s="539"/>
      <c r="BEO84" s="539"/>
      <c r="BEP84" s="539"/>
      <c r="BEQ84" s="539"/>
      <c r="BER84" s="539"/>
      <c r="BES84" s="539"/>
      <c r="BET84" s="539"/>
      <c r="BEU84" s="539"/>
      <c r="BEV84" s="539"/>
      <c r="BEW84" s="539"/>
      <c r="BEX84" s="539"/>
      <c r="BEY84" s="539"/>
      <c r="BEZ84" s="539"/>
      <c r="BFA84" s="539"/>
      <c r="BFB84" s="539"/>
      <c r="BFC84" s="539"/>
      <c r="BFD84" s="539"/>
      <c r="BFE84" s="539"/>
      <c r="BFF84" s="539"/>
      <c r="BFG84" s="539"/>
      <c r="BFH84" s="539"/>
      <c r="BFI84" s="539"/>
      <c r="BFJ84" s="539"/>
      <c r="BFK84" s="539"/>
      <c r="BFL84" s="539"/>
      <c r="BFM84" s="539"/>
      <c r="BFN84" s="539"/>
      <c r="BFO84" s="539"/>
      <c r="BFP84" s="539"/>
      <c r="BFQ84" s="539"/>
      <c r="BFR84" s="539"/>
      <c r="BFS84" s="539"/>
      <c r="BFT84" s="539"/>
      <c r="BFU84" s="539"/>
      <c r="BFV84" s="539"/>
      <c r="BFW84" s="539"/>
      <c r="BFX84" s="539"/>
      <c r="BFY84" s="539"/>
      <c r="BFZ84" s="539"/>
      <c r="BGA84" s="539"/>
      <c r="BGB84" s="539"/>
      <c r="BGC84" s="539"/>
      <c r="BGD84" s="539"/>
      <c r="BGE84" s="539"/>
      <c r="BGF84" s="539"/>
      <c r="BGG84" s="539"/>
      <c r="BGH84" s="539"/>
      <c r="BGI84" s="539"/>
      <c r="BGJ84" s="539"/>
      <c r="BGK84" s="539"/>
      <c r="BGL84" s="539"/>
      <c r="BGM84" s="539"/>
      <c r="BGN84" s="539"/>
      <c r="BGO84" s="539"/>
      <c r="BGP84" s="539"/>
      <c r="BGQ84" s="539"/>
      <c r="BGR84" s="539"/>
      <c r="BGS84" s="539"/>
      <c r="BGT84" s="539"/>
      <c r="BGU84" s="539"/>
      <c r="BGV84" s="539"/>
      <c r="BGW84" s="539"/>
      <c r="BGX84" s="539"/>
      <c r="BGY84" s="539"/>
      <c r="BGZ84" s="539"/>
      <c r="BHA84" s="539"/>
      <c r="BHB84" s="539"/>
      <c r="BHC84" s="539"/>
      <c r="BHD84" s="539"/>
      <c r="BHE84" s="539"/>
      <c r="BHF84" s="539"/>
      <c r="BHG84" s="539"/>
      <c r="BHH84" s="539"/>
      <c r="BHI84" s="539"/>
      <c r="BHJ84" s="539"/>
      <c r="BHK84" s="539"/>
      <c r="BHL84" s="539"/>
      <c r="BHM84" s="539"/>
      <c r="BHN84" s="539"/>
      <c r="BHO84" s="539"/>
      <c r="BHP84" s="539"/>
      <c r="BHQ84" s="539"/>
      <c r="BHR84" s="539"/>
      <c r="BHS84" s="539"/>
      <c r="BHT84" s="539"/>
      <c r="BHU84" s="539"/>
      <c r="BHV84" s="539"/>
      <c r="BHW84" s="539"/>
      <c r="BHX84" s="539"/>
      <c r="BHY84" s="539"/>
      <c r="BHZ84" s="539"/>
      <c r="BIA84" s="539"/>
      <c r="BIB84" s="539"/>
      <c r="BIC84" s="539"/>
      <c r="BID84" s="539"/>
      <c r="BIE84" s="539"/>
      <c r="BIF84" s="539"/>
      <c r="BIG84" s="539"/>
      <c r="BIH84" s="539"/>
      <c r="BII84" s="539"/>
      <c r="BIJ84" s="539"/>
      <c r="BIK84" s="539"/>
      <c r="BIL84" s="539"/>
      <c r="BIM84" s="539"/>
      <c r="BIN84" s="539"/>
      <c r="BIO84" s="539"/>
      <c r="BIP84" s="539"/>
      <c r="BIQ84" s="539"/>
      <c r="BIR84" s="539"/>
      <c r="BIS84" s="539"/>
      <c r="BIT84" s="539"/>
      <c r="BIU84" s="539"/>
      <c r="BIV84" s="539"/>
      <c r="BIW84" s="539"/>
      <c r="BIX84" s="539"/>
      <c r="BIY84" s="539"/>
      <c r="BIZ84" s="539"/>
      <c r="BJA84" s="539"/>
      <c r="BJB84" s="539"/>
      <c r="BJC84" s="539"/>
      <c r="BJD84" s="539"/>
      <c r="BJE84" s="539"/>
      <c r="BJF84" s="539"/>
      <c r="BJG84" s="539"/>
      <c r="BJH84" s="539"/>
      <c r="BJI84" s="539"/>
      <c r="BJJ84" s="539"/>
      <c r="BJK84" s="539"/>
      <c r="BJL84" s="539"/>
      <c r="BJM84" s="539"/>
      <c r="BJN84" s="539"/>
      <c r="BJO84" s="539"/>
      <c r="BJP84" s="539"/>
      <c r="BJQ84" s="539"/>
      <c r="BJR84" s="539"/>
      <c r="BJS84" s="539"/>
      <c r="BJT84" s="539"/>
      <c r="BJU84" s="539"/>
      <c r="BJV84" s="539"/>
      <c r="BJW84" s="539"/>
      <c r="BJX84" s="539"/>
      <c r="BJY84" s="539"/>
      <c r="BJZ84" s="539"/>
      <c r="BKA84" s="539"/>
      <c r="BKB84" s="539"/>
      <c r="BKC84" s="539"/>
      <c r="BKD84" s="539"/>
      <c r="BKE84" s="539"/>
      <c r="BKF84" s="539"/>
      <c r="BKG84" s="539"/>
      <c r="BKH84" s="539"/>
      <c r="BKI84" s="539"/>
      <c r="BKJ84" s="539"/>
      <c r="BKK84" s="539"/>
      <c r="BKL84" s="539"/>
      <c r="BKM84" s="539"/>
      <c r="BKN84" s="539"/>
      <c r="BKO84" s="539"/>
      <c r="BKP84" s="539"/>
      <c r="BKQ84" s="539"/>
      <c r="BKR84" s="539"/>
      <c r="BKS84" s="539"/>
      <c r="BKT84" s="539"/>
      <c r="BKU84" s="539"/>
      <c r="BKV84" s="539"/>
      <c r="BKW84" s="539"/>
      <c r="BKX84" s="539"/>
      <c r="BKY84" s="539"/>
      <c r="BKZ84" s="539"/>
      <c r="BLA84" s="539"/>
      <c r="BLB84" s="539"/>
      <c r="BLC84" s="539"/>
      <c r="BLD84" s="539"/>
      <c r="BLE84" s="539"/>
      <c r="BLF84" s="539"/>
      <c r="BLG84" s="539"/>
      <c r="BLH84" s="539"/>
      <c r="BLI84" s="539"/>
      <c r="BLJ84" s="539"/>
      <c r="BLK84" s="539"/>
      <c r="BLL84" s="539"/>
      <c r="BLM84" s="539"/>
      <c r="BLN84" s="539"/>
      <c r="BLO84" s="539"/>
      <c r="BLP84" s="539"/>
      <c r="BLQ84" s="539"/>
      <c r="BLR84" s="539"/>
      <c r="BLS84" s="539"/>
      <c r="BLT84" s="539"/>
      <c r="BLU84" s="539"/>
      <c r="BLV84" s="539"/>
      <c r="BLW84" s="539"/>
      <c r="BLX84" s="539"/>
      <c r="BLY84" s="539"/>
      <c r="BLZ84" s="539"/>
      <c r="BMA84" s="539"/>
      <c r="BMB84" s="539"/>
      <c r="BMC84" s="539"/>
      <c r="BMD84" s="539"/>
      <c r="BME84" s="539"/>
      <c r="BMF84" s="539"/>
      <c r="BMG84" s="539"/>
      <c r="BMH84" s="539"/>
      <c r="BMI84" s="539"/>
      <c r="BMJ84" s="539"/>
      <c r="BMK84" s="539"/>
      <c r="BML84" s="539"/>
      <c r="BMM84" s="539"/>
      <c r="BMN84" s="539"/>
      <c r="BMO84" s="539"/>
      <c r="BMP84" s="539"/>
      <c r="BMQ84" s="539"/>
      <c r="BMR84" s="539"/>
      <c r="BMS84" s="539"/>
      <c r="BMT84" s="539"/>
      <c r="BMU84" s="539"/>
      <c r="BMV84" s="539"/>
      <c r="BMW84" s="539"/>
      <c r="BMX84" s="539"/>
      <c r="BMY84" s="539"/>
      <c r="BMZ84" s="539"/>
      <c r="BNA84" s="539"/>
      <c r="BNB84" s="539"/>
      <c r="BNC84" s="539"/>
      <c r="BND84" s="539"/>
      <c r="BNE84" s="539"/>
      <c r="BNF84" s="539"/>
      <c r="BNG84" s="539"/>
      <c r="BNH84" s="539"/>
      <c r="BNI84" s="539"/>
      <c r="BNJ84" s="539"/>
      <c r="BNK84" s="539"/>
      <c r="BNL84" s="539"/>
      <c r="BNM84" s="539"/>
      <c r="BNN84" s="539"/>
      <c r="BNO84" s="539"/>
      <c r="BNP84" s="539"/>
      <c r="BNQ84" s="539"/>
      <c r="BNR84" s="539"/>
      <c r="BNS84" s="539"/>
      <c r="BNT84" s="539"/>
      <c r="BNU84" s="539"/>
      <c r="BNV84" s="539"/>
      <c r="BNW84" s="539"/>
      <c r="BNX84" s="539"/>
      <c r="BNY84" s="539"/>
      <c r="BNZ84" s="539"/>
      <c r="BOA84" s="539"/>
      <c r="BOB84" s="539"/>
      <c r="BOC84" s="539"/>
      <c r="BOD84" s="539"/>
      <c r="BOE84" s="539"/>
      <c r="BOF84" s="539"/>
      <c r="BOG84" s="539"/>
      <c r="BOH84" s="539"/>
      <c r="BOI84" s="539"/>
      <c r="BOJ84" s="539"/>
      <c r="BOK84" s="539"/>
      <c r="BOL84" s="539"/>
      <c r="BOM84" s="539"/>
      <c r="BON84" s="539"/>
      <c r="BOO84" s="539"/>
      <c r="BOP84" s="539"/>
      <c r="BOQ84" s="539"/>
      <c r="BOR84" s="539"/>
      <c r="BOS84" s="539"/>
      <c r="BOT84" s="539"/>
      <c r="BOU84" s="539"/>
      <c r="BOV84" s="539"/>
      <c r="BOW84" s="539"/>
      <c r="BOX84" s="539"/>
      <c r="BOY84" s="539"/>
      <c r="BOZ84" s="539"/>
      <c r="BPA84" s="539"/>
      <c r="BPB84" s="539"/>
      <c r="BPC84" s="539"/>
      <c r="BPD84" s="539"/>
      <c r="BPE84" s="539"/>
      <c r="BPF84" s="539"/>
      <c r="BPG84" s="539"/>
      <c r="BPH84" s="539"/>
      <c r="BPI84" s="539"/>
      <c r="BPJ84" s="539"/>
      <c r="BPK84" s="539"/>
      <c r="BPL84" s="539"/>
      <c r="BPM84" s="539"/>
      <c r="BPN84" s="539"/>
      <c r="BPO84" s="539"/>
      <c r="BPP84" s="539"/>
      <c r="BPQ84" s="539"/>
      <c r="BPR84" s="539"/>
      <c r="BPS84" s="539"/>
      <c r="BPT84" s="539"/>
      <c r="BPU84" s="539"/>
      <c r="BPV84" s="539"/>
      <c r="BPW84" s="539"/>
      <c r="BPX84" s="539"/>
      <c r="BPY84" s="539"/>
      <c r="BPZ84" s="539"/>
      <c r="BQA84" s="539"/>
      <c r="BQB84" s="539"/>
      <c r="BQC84" s="539"/>
      <c r="BQD84" s="539"/>
      <c r="BQE84" s="539"/>
      <c r="BQF84" s="539"/>
      <c r="BQG84" s="539"/>
      <c r="BQH84" s="539"/>
      <c r="BQI84" s="539"/>
      <c r="BQJ84" s="539"/>
      <c r="BQK84" s="539"/>
      <c r="BQL84" s="539"/>
      <c r="BQM84" s="539"/>
      <c r="BQN84" s="539"/>
      <c r="BQO84" s="539"/>
      <c r="BQP84" s="539"/>
      <c r="BQQ84" s="539"/>
      <c r="BQR84" s="539"/>
      <c r="BQS84" s="539"/>
      <c r="BQT84" s="539"/>
      <c r="BQU84" s="539"/>
      <c r="BQV84" s="539"/>
      <c r="BQW84" s="539"/>
      <c r="BQX84" s="539"/>
      <c r="BQY84" s="539"/>
      <c r="BQZ84" s="539"/>
      <c r="BRA84" s="539"/>
      <c r="BRB84" s="539"/>
      <c r="BRC84" s="539"/>
      <c r="BRD84" s="539"/>
      <c r="BRE84" s="539"/>
      <c r="BRF84" s="539"/>
      <c r="BRG84" s="539"/>
      <c r="BRH84" s="539"/>
      <c r="BRI84" s="539"/>
      <c r="BRJ84" s="539"/>
      <c r="BRK84" s="539"/>
      <c r="BRL84" s="539"/>
      <c r="BRM84" s="539"/>
      <c r="BRN84" s="539"/>
      <c r="BRO84" s="539"/>
      <c r="BRP84" s="539"/>
      <c r="BRQ84" s="539"/>
      <c r="BRR84" s="539"/>
      <c r="BRS84" s="539"/>
      <c r="BRT84" s="539"/>
      <c r="BRU84" s="539"/>
      <c r="BRV84" s="539"/>
      <c r="BRW84" s="539"/>
      <c r="BRX84" s="539"/>
      <c r="BRY84" s="539"/>
      <c r="BRZ84" s="539"/>
      <c r="BSA84" s="539"/>
      <c r="BSB84" s="539"/>
      <c r="BSC84" s="539"/>
      <c r="BSD84" s="539"/>
      <c r="BSE84" s="539"/>
      <c r="BSF84" s="539"/>
      <c r="BSG84" s="539"/>
      <c r="BSH84" s="539"/>
      <c r="BSI84" s="539"/>
      <c r="BSJ84" s="539"/>
      <c r="BSK84" s="539"/>
      <c r="BSL84" s="539"/>
      <c r="BSM84" s="539"/>
      <c r="BSN84" s="539"/>
      <c r="BSO84" s="539"/>
      <c r="BSP84" s="539"/>
      <c r="BSQ84" s="539"/>
      <c r="BSR84" s="539"/>
      <c r="BSS84" s="539"/>
      <c r="BST84" s="539"/>
      <c r="BSU84" s="539"/>
      <c r="BSV84" s="539"/>
      <c r="BSW84" s="539"/>
      <c r="BSX84" s="539"/>
      <c r="BSY84" s="539"/>
      <c r="BSZ84" s="539"/>
      <c r="BTA84" s="539"/>
      <c r="BTB84" s="539"/>
      <c r="BTC84" s="539"/>
      <c r="BTD84" s="539"/>
      <c r="BTE84" s="539"/>
      <c r="BTF84" s="539"/>
      <c r="BTG84" s="539"/>
      <c r="BTH84" s="539"/>
      <c r="BTI84" s="539"/>
      <c r="BTJ84" s="539"/>
      <c r="BTK84" s="539"/>
      <c r="BTL84" s="539"/>
      <c r="BTM84" s="539"/>
      <c r="BTN84" s="539"/>
      <c r="BTO84" s="539"/>
      <c r="BTP84" s="539"/>
      <c r="BTQ84" s="539"/>
      <c r="BTR84" s="539"/>
      <c r="BTS84" s="539"/>
      <c r="BTT84" s="539"/>
      <c r="BTU84" s="539"/>
      <c r="BTV84" s="539"/>
      <c r="BTW84" s="539"/>
      <c r="BTX84" s="539"/>
      <c r="BTY84" s="539"/>
      <c r="BTZ84" s="539"/>
      <c r="BUA84" s="539"/>
      <c r="BUB84" s="539"/>
      <c r="BUC84" s="539"/>
      <c r="BUD84" s="539"/>
      <c r="BUE84" s="539"/>
      <c r="BUF84" s="539"/>
      <c r="BUG84" s="539"/>
      <c r="BUH84" s="539"/>
      <c r="BUI84" s="539"/>
      <c r="BUJ84" s="539"/>
      <c r="BUK84" s="539"/>
      <c r="BUL84" s="539"/>
      <c r="BUM84" s="539"/>
      <c r="BUN84" s="539"/>
      <c r="BUO84" s="539"/>
      <c r="BUP84" s="539"/>
      <c r="BUQ84" s="539"/>
      <c r="BUR84" s="539"/>
      <c r="BUS84" s="539"/>
      <c r="BUT84" s="539"/>
      <c r="BUU84" s="539"/>
      <c r="BUV84" s="539"/>
      <c r="BUW84" s="539"/>
      <c r="BUX84" s="539"/>
      <c r="BUY84" s="539"/>
      <c r="BUZ84" s="539"/>
      <c r="BVA84" s="539"/>
      <c r="BVB84" s="539"/>
      <c r="BVC84" s="539"/>
      <c r="BVD84" s="539"/>
      <c r="BVE84" s="539"/>
      <c r="BVF84" s="539"/>
      <c r="BVG84" s="539"/>
      <c r="BVH84" s="539"/>
      <c r="BVI84" s="539"/>
      <c r="BVJ84" s="539"/>
      <c r="BVK84" s="539"/>
      <c r="BVL84" s="539"/>
      <c r="BVM84" s="539"/>
      <c r="BVN84" s="539"/>
      <c r="BVO84" s="539"/>
      <c r="BVP84" s="539"/>
      <c r="BVQ84" s="539"/>
      <c r="BVR84" s="539"/>
      <c r="BVS84" s="539"/>
      <c r="BVT84" s="539"/>
      <c r="BVU84" s="539"/>
      <c r="BVV84" s="539"/>
      <c r="BVW84" s="539"/>
      <c r="BVX84" s="539"/>
      <c r="BVY84" s="539"/>
      <c r="BVZ84" s="539"/>
      <c r="BWA84" s="539"/>
      <c r="BWB84" s="539"/>
      <c r="BWC84" s="539"/>
      <c r="BWD84" s="539"/>
      <c r="BWE84" s="539"/>
      <c r="BWF84" s="539"/>
      <c r="BWG84" s="539"/>
      <c r="BWH84" s="539"/>
      <c r="BWI84" s="539"/>
      <c r="BWJ84" s="539"/>
      <c r="BWK84" s="539"/>
      <c r="BWL84" s="539"/>
      <c r="BWM84" s="539"/>
      <c r="BWN84" s="539"/>
      <c r="BWO84" s="539"/>
      <c r="BWP84" s="539"/>
      <c r="BWQ84" s="539"/>
      <c r="BWR84" s="539"/>
      <c r="BWS84" s="539"/>
      <c r="BWT84" s="539"/>
      <c r="BWU84" s="539"/>
      <c r="BWV84" s="539"/>
      <c r="BWW84" s="539"/>
      <c r="BWX84" s="539"/>
      <c r="BWY84" s="539"/>
      <c r="BWZ84" s="539"/>
      <c r="BXA84" s="539"/>
      <c r="BXB84" s="539"/>
      <c r="BXC84" s="539"/>
      <c r="BXD84" s="539"/>
      <c r="BXE84" s="539"/>
      <c r="BXF84" s="539"/>
      <c r="BXG84" s="539"/>
      <c r="BXH84" s="539"/>
      <c r="BXI84" s="539"/>
      <c r="BXJ84" s="539"/>
      <c r="BXK84" s="539"/>
      <c r="BXL84" s="539"/>
      <c r="BXM84" s="539"/>
      <c r="BXN84" s="539"/>
      <c r="BXO84" s="539"/>
      <c r="BXP84" s="539"/>
      <c r="BXQ84" s="539"/>
      <c r="BXR84" s="539"/>
      <c r="BXS84" s="539"/>
      <c r="BXT84" s="539"/>
      <c r="BXU84" s="539"/>
      <c r="BXV84" s="539"/>
      <c r="BXW84" s="539"/>
      <c r="BXX84" s="539"/>
      <c r="BXY84" s="539"/>
      <c r="BXZ84" s="539"/>
      <c r="BYA84" s="539"/>
      <c r="BYB84" s="539"/>
      <c r="BYC84" s="539"/>
      <c r="BYD84" s="539"/>
      <c r="BYE84" s="539"/>
      <c r="BYF84" s="539"/>
      <c r="BYG84" s="539"/>
      <c r="BYH84" s="539"/>
      <c r="BYI84" s="539"/>
      <c r="BYJ84" s="539"/>
      <c r="BYK84" s="539"/>
      <c r="BYL84" s="539"/>
      <c r="BYM84" s="539"/>
      <c r="BYN84" s="539"/>
      <c r="BYO84" s="539"/>
      <c r="BYP84" s="539"/>
      <c r="BYQ84" s="539"/>
      <c r="BYR84" s="539"/>
      <c r="BYS84" s="539"/>
      <c r="BYT84" s="539"/>
      <c r="BYU84" s="539"/>
      <c r="BYV84" s="539"/>
      <c r="BYW84" s="539"/>
      <c r="BYX84" s="539"/>
      <c r="BYY84" s="539"/>
      <c r="BYZ84" s="539"/>
      <c r="BZA84" s="539"/>
      <c r="BZB84" s="539"/>
      <c r="BZC84" s="539"/>
      <c r="BZD84" s="539"/>
      <c r="BZE84" s="539"/>
      <c r="BZF84" s="539"/>
      <c r="BZG84" s="539"/>
      <c r="BZH84" s="539"/>
      <c r="BZI84" s="539"/>
      <c r="BZJ84" s="539"/>
      <c r="BZK84" s="539"/>
      <c r="BZL84" s="539"/>
      <c r="BZM84" s="539"/>
      <c r="BZN84" s="539"/>
      <c r="BZO84" s="539"/>
      <c r="BZP84" s="539"/>
      <c r="BZQ84" s="539"/>
      <c r="BZR84" s="539"/>
      <c r="BZS84" s="539"/>
      <c r="BZT84" s="539"/>
      <c r="BZU84" s="539"/>
      <c r="BZV84" s="539"/>
      <c r="BZW84" s="539"/>
      <c r="BZX84" s="539"/>
      <c r="BZY84" s="539"/>
      <c r="BZZ84" s="539"/>
      <c r="CAA84" s="539"/>
      <c r="CAB84" s="539"/>
      <c r="CAC84" s="539"/>
      <c r="CAD84" s="539"/>
      <c r="CAE84" s="539"/>
      <c r="CAF84" s="539"/>
      <c r="CAG84" s="539"/>
      <c r="CAH84" s="539"/>
      <c r="CAI84" s="539"/>
      <c r="CAJ84" s="539"/>
      <c r="CAK84" s="539"/>
      <c r="CAL84" s="539"/>
      <c r="CAM84" s="539"/>
      <c r="CAN84" s="539"/>
      <c r="CAO84" s="539"/>
      <c r="CAP84" s="539"/>
      <c r="CAQ84" s="539"/>
      <c r="CAR84" s="539"/>
      <c r="CAS84" s="539"/>
      <c r="CAT84" s="539"/>
      <c r="CAU84" s="539"/>
      <c r="CAV84" s="539"/>
      <c r="CAW84" s="539"/>
      <c r="CAX84" s="539"/>
      <c r="CAY84" s="539"/>
      <c r="CAZ84" s="539"/>
      <c r="CBA84" s="539"/>
      <c r="CBB84" s="539"/>
      <c r="CBC84" s="539"/>
      <c r="CBD84" s="539"/>
      <c r="CBE84" s="539"/>
      <c r="CBF84" s="539"/>
      <c r="CBG84" s="539"/>
      <c r="CBH84" s="539"/>
      <c r="CBI84" s="539"/>
      <c r="CBJ84" s="539"/>
      <c r="CBK84" s="539"/>
      <c r="CBL84" s="539"/>
      <c r="CBM84" s="539"/>
      <c r="CBN84" s="539"/>
      <c r="CBO84" s="539"/>
      <c r="CBP84" s="539"/>
      <c r="CBQ84" s="539"/>
      <c r="CBR84" s="539"/>
      <c r="CBS84" s="539"/>
      <c r="CBT84" s="539"/>
      <c r="CBU84" s="539"/>
      <c r="CBV84" s="539"/>
      <c r="CBW84" s="539"/>
      <c r="CBX84" s="539"/>
      <c r="CBY84" s="539"/>
      <c r="CBZ84" s="539"/>
      <c r="CCA84" s="539"/>
      <c r="CCB84" s="539"/>
      <c r="CCC84" s="539"/>
      <c r="CCD84" s="539"/>
      <c r="CCE84" s="539"/>
      <c r="CCF84" s="539"/>
      <c r="CCG84" s="539"/>
      <c r="CCH84" s="539"/>
      <c r="CCI84" s="539"/>
      <c r="CCJ84" s="539"/>
      <c r="CCK84" s="539"/>
      <c r="CCL84" s="539"/>
      <c r="CCM84" s="539"/>
      <c r="CCN84" s="539"/>
      <c r="CCO84" s="539"/>
      <c r="CCP84" s="539"/>
      <c r="CCQ84" s="539"/>
      <c r="CCR84" s="539"/>
      <c r="CCS84" s="539"/>
      <c r="CCT84" s="539"/>
      <c r="CCU84" s="539"/>
      <c r="CCV84" s="539"/>
      <c r="CCW84" s="539"/>
      <c r="CCX84" s="539"/>
      <c r="CCY84" s="539"/>
      <c r="CCZ84" s="539"/>
      <c r="CDA84" s="539"/>
      <c r="CDB84" s="539"/>
      <c r="CDC84" s="539"/>
      <c r="CDD84" s="539"/>
      <c r="CDE84" s="539"/>
      <c r="CDF84" s="539"/>
      <c r="CDG84" s="539"/>
      <c r="CDH84" s="539"/>
      <c r="CDI84" s="539"/>
      <c r="CDJ84" s="539"/>
      <c r="CDK84" s="539"/>
      <c r="CDL84" s="539"/>
      <c r="CDM84" s="539"/>
      <c r="CDN84" s="539"/>
      <c r="CDO84" s="539"/>
      <c r="CDP84" s="539"/>
      <c r="CDQ84" s="539"/>
      <c r="CDR84" s="539"/>
      <c r="CDS84" s="539"/>
      <c r="CDT84" s="539"/>
      <c r="CDU84" s="539"/>
      <c r="CDV84" s="539"/>
      <c r="CDW84" s="539"/>
      <c r="CDX84" s="539"/>
      <c r="CDY84" s="539"/>
      <c r="CDZ84" s="539"/>
      <c r="CEA84" s="539"/>
      <c r="CEB84" s="539"/>
      <c r="CEC84" s="539"/>
      <c r="CED84" s="539"/>
      <c r="CEE84" s="539"/>
      <c r="CEF84" s="539"/>
      <c r="CEG84" s="539"/>
      <c r="CEH84" s="539"/>
      <c r="CEI84" s="539"/>
      <c r="CEJ84" s="539"/>
      <c r="CEK84" s="539"/>
      <c r="CEL84" s="539"/>
      <c r="CEM84" s="539"/>
      <c r="CEN84" s="539"/>
      <c r="CEO84" s="539"/>
      <c r="CEP84" s="539"/>
      <c r="CEQ84" s="539"/>
      <c r="CER84" s="539"/>
      <c r="CES84" s="539"/>
      <c r="CET84" s="539"/>
      <c r="CEU84" s="539"/>
      <c r="CEV84" s="539"/>
      <c r="CEW84" s="539"/>
      <c r="CEX84" s="539"/>
      <c r="CEY84" s="539"/>
      <c r="CEZ84" s="539"/>
      <c r="CFA84" s="539"/>
      <c r="CFB84" s="539"/>
      <c r="CFC84" s="539"/>
      <c r="CFD84" s="539"/>
      <c r="CFE84" s="539"/>
      <c r="CFF84" s="539"/>
      <c r="CFG84" s="539"/>
      <c r="CFH84" s="539"/>
      <c r="CFI84" s="539"/>
      <c r="CFJ84" s="539"/>
      <c r="CFK84" s="539"/>
      <c r="CFL84" s="539"/>
      <c r="CFM84" s="539"/>
      <c r="CFN84" s="539"/>
      <c r="CFO84" s="539"/>
      <c r="CFP84" s="539"/>
      <c r="CFQ84" s="539"/>
      <c r="CFR84" s="539"/>
      <c r="CFS84" s="539"/>
      <c r="CFT84" s="539"/>
      <c r="CFU84" s="539"/>
      <c r="CFV84" s="539"/>
      <c r="CFW84" s="539"/>
      <c r="CFX84" s="539"/>
      <c r="CFY84" s="539"/>
      <c r="CFZ84" s="539"/>
      <c r="CGA84" s="539"/>
      <c r="CGB84" s="539"/>
      <c r="CGC84" s="539"/>
      <c r="CGD84" s="539"/>
      <c r="CGE84" s="539"/>
      <c r="CGF84" s="539"/>
      <c r="CGG84" s="539"/>
      <c r="CGH84" s="539"/>
      <c r="CGI84" s="539"/>
      <c r="CGJ84" s="539"/>
      <c r="CGK84" s="539"/>
      <c r="CGL84" s="539"/>
      <c r="CGM84" s="539"/>
      <c r="CGN84" s="539"/>
      <c r="CGO84" s="539"/>
      <c r="CGP84" s="539"/>
      <c r="CGQ84" s="539"/>
      <c r="CGR84" s="539"/>
      <c r="CGS84" s="539"/>
      <c r="CGT84" s="539"/>
      <c r="CGU84" s="539"/>
      <c r="CGV84" s="539"/>
      <c r="CGW84" s="539"/>
      <c r="CGX84" s="539"/>
      <c r="CGY84" s="539"/>
      <c r="CGZ84" s="539"/>
      <c r="CHA84" s="539"/>
      <c r="CHB84" s="539"/>
      <c r="CHC84" s="539"/>
      <c r="CHD84" s="539"/>
      <c r="CHE84" s="539"/>
      <c r="CHF84" s="539"/>
      <c r="CHG84" s="539"/>
      <c r="CHH84" s="539"/>
      <c r="CHI84" s="539"/>
      <c r="CHJ84" s="539"/>
      <c r="CHK84" s="539"/>
      <c r="CHL84" s="539"/>
      <c r="CHM84" s="539"/>
      <c r="CHN84" s="539"/>
      <c r="CHO84" s="539"/>
      <c r="CHP84" s="539"/>
      <c r="CHQ84" s="539"/>
      <c r="CHR84" s="539"/>
      <c r="CHS84" s="539"/>
      <c r="CHT84" s="539"/>
      <c r="CHU84" s="539"/>
      <c r="CHV84" s="539"/>
      <c r="CHW84" s="539"/>
      <c r="CHX84" s="539"/>
      <c r="CHY84" s="539"/>
      <c r="CHZ84" s="539"/>
      <c r="CIA84" s="539"/>
      <c r="CIB84" s="539"/>
      <c r="CIC84" s="539"/>
      <c r="CID84" s="539"/>
      <c r="CIE84" s="539"/>
      <c r="CIF84" s="539"/>
      <c r="CIG84" s="539"/>
      <c r="CIH84" s="539"/>
      <c r="CII84" s="539"/>
      <c r="CIJ84" s="539"/>
      <c r="CIK84" s="539"/>
      <c r="CIL84" s="539"/>
      <c r="CIM84" s="539"/>
      <c r="CIN84" s="539"/>
      <c r="CIO84" s="539"/>
      <c r="CIP84" s="539"/>
      <c r="CIQ84" s="539"/>
      <c r="CIR84" s="539"/>
      <c r="CIS84" s="539"/>
      <c r="CIT84" s="539"/>
      <c r="CIU84" s="539"/>
      <c r="CIV84" s="539"/>
      <c r="CIW84" s="539"/>
      <c r="CIX84" s="539"/>
      <c r="CIY84" s="539"/>
      <c r="CIZ84" s="539"/>
      <c r="CJA84" s="539"/>
      <c r="CJB84" s="539"/>
      <c r="CJC84" s="539"/>
      <c r="CJD84" s="539"/>
      <c r="CJE84" s="539"/>
      <c r="CJF84" s="539"/>
      <c r="CJG84" s="539"/>
      <c r="CJH84" s="539"/>
      <c r="CJI84" s="539"/>
      <c r="CJJ84" s="539"/>
      <c r="CJK84" s="539"/>
      <c r="CJL84" s="539"/>
      <c r="CJM84" s="539"/>
      <c r="CJN84" s="539"/>
      <c r="CJO84" s="539"/>
      <c r="CJP84" s="539"/>
      <c r="CJQ84" s="539"/>
      <c r="CJR84" s="539"/>
      <c r="CJS84" s="539"/>
      <c r="CJT84" s="539"/>
      <c r="CJU84" s="539"/>
      <c r="CJV84" s="539"/>
      <c r="CJW84" s="539"/>
      <c r="CJX84" s="539"/>
      <c r="CJY84" s="539"/>
      <c r="CJZ84" s="539"/>
      <c r="CKA84" s="539"/>
      <c r="CKB84" s="539"/>
      <c r="CKC84" s="539"/>
      <c r="CKD84" s="539"/>
      <c r="CKE84" s="539"/>
      <c r="CKF84" s="539"/>
      <c r="CKG84" s="539"/>
      <c r="CKH84" s="539"/>
      <c r="CKI84" s="539"/>
      <c r="CKJ84" s="539"/>
      <c r="CKK84" s="539"/>
      <c r="CKL84" s="539"/>
      <c r="CKM84" s="539"/>
      <c r="CKN84" s="539"/>
      <c r="CKO84" s="539"/>
      <c r="CKP84" s="539"/>
      <c r="CKQ84" s="539"/>
      <c r="CKR84" s="539"/>
      <c r="CKS84" s="539"/>
      <c r="CKT84" s="539"/>
      <c r="CKU84" s="539"/>
      <c r="CKV84" s="539"/>
      <c r="CKW84" s="539"/>
      <c r="CKX84" s="539"/>
      <c r="CKY84" s="539"/>
      <c r="CKZ84" s="539"/>
      <c r="CLA84" s="539"/>
      <c r="CLB84" s="539"/>
      <c r="CLC84" s="539"/>
      <c r="CLD84" s="539"/>
      <c r="CLE84" s="539"/>
      <c r="CLF84" s="539"/>
      <c r="CLG84" s="539"/>
      <c r="CLH84" s="539"/>
      <c r="CLI84" s="539"/>
      <c r="CLJ84" s="539"/>
      <c r="CLK84" s="539"/>
      <c r="CLL84" s="539"/>
      <c r="CLM84" s="539"/>
      <c r="CLN84" s="539"/>
      <c r="CLO84" s="539"/>
      <c r="CLP84" s="539"/>
      <c r="CLQ84" s="539"/>
      <c r="CLR84" s="539"/>
      <c r="CLS84" s="539"/>
      <c r="CLT84" s="539"/>
      <c r="CLU84" s="539"/>
      <c r="CLV84" s="539"/>
      <c r="CLW84" s="539"/>
      <c r="CLX84" s="539"/>
      <c r="CLY84" s="539"/>
      <c r="CLZ84" s="539"/>
      <c r="CMA84" s="539"/>
      <c r="CMB84" s="539"/>
      <c r="CMC84" s="539"/>
      <c r="CMD84" s="539"/>
      <c r="CME84" s="539"/>
      <c r="CMF84" s="539"/>
      <c r="CMG84" s="539"/>
      <c r="CMH84" s="539"/>
      <c r="CMI84" s="539"/>
      <c r="CMJ84" s="539"/>
      <c r="CMK84" s="539"/>
      <c r="CML84" s="539"/>
      <c r="CMM84" s="539"/>
      <c r="CMN84" s="539"/>
      <c r="CMO84" s="539"/>
      <c r="CMP84" s="539"/>
      <c r="CMQ84" s="539"/>
      <c r="CMR84" s="539"/>
      <c r="CMS84" s="539"/>
      <c r="CMT84" s="539"/>
      <c r="CMU84" s="539"/>
      <c r="CMV84" s="539"/>
      <c r="CMW84" s="539"/>
      <c r="CMX84" s="539"/>
      <c r="CMY84" s="539"/>
      <c r="CMZ84" s="539"/>
      <c r="CNA84" s="539"/>
      <c r="CNB84" s="539"/>
      <c r="CNC84" s="539"/>
      <c r="CND84" s="539"/>
      <c r="CNE84" s="539"/>
      <c r="CNF84" s="539"/>
      <c r="CNG84" s="539"/>
      <c r="CNH84" s="539"/>
      <c r="CNI84" s="539"/>
      <c r="CNJ84" s="539"/>
      <c r="CNK84" s="539"/>
      <c r="CNL84" s="539"/>
      <c r="CNM84" s="539"/>
      <c r="CNN84" s="539"/>
      <c r="CNO84" s="539"/>
      <c r="CNP84" s="539"/>
      <c r="CNQ84" s="539"/>
      <c r="CNR84" s="539"/>
      <c r="CNS84" s="539"/>
      <c r="CNT84" s="539"/>
      <c r="CNU84" s="539"/>
      <c r="CNV84" s="539"/>
      <c r="CNW84" s="539"/>
      <c r="CNX84" s="539"/>
      <c r="CNY84" s="539"/>
      <c r="CNZ84" s="539"/>
      <c r="COA84" s="539"/>
      <c r="COB84" s="539"/>
      <c r="COC84" s="539"/>
      <c r="COD84" s="539"/>
      <c r="COE84" s="539"/>
      <c r="COF84" s="539"/>
      <c r="COG84" s="539"/>
      <c r="COH84" s="539"/>
      <c r="COI84" s="539"/>
      <c r="COJ84" s="539"/>
      <c r="COK84" s="539"/>
      <c r="COL84" s="539"/>
      <c r="COM84" s="539"/>
      <c r="CON84" s="539"/>
      <c r="COO84" s="539"/>
      <c r="COP84" s="539"/>
      <c r="COQ84" s="539"/>
      <c r="COR84" s="539"/>
      <c r="COS84" s="539"/>
      <c r="COT84" s="539"/>
      <c r="COU84" s="539"/>
      <c r="COV84" s="539"/>
      <c r="COW84" s="539"/>
      <c r="COX84" s="539"/>
      <c r="COY84" s="539"/>
      <c r="COZ84" s="539"/>
      <c r="CPA84" s="539"/>
      <c r="CPB84" s="539"/>
      <c r="CPC84" s="539"/>
      <c r="CPD84" s="539"/>
      <c r="CPE84" s="539"/>
      <c r="CPF84" s="539"/>
      <c r="CPG84" s="539"/>
      <c r="CPH84" s="539"/>
      <c r="CPI84" s="539"/>
      <c r="CPJ84" s="539"/>
      <c r="CPK84" s="539"/>
      <c r="CPL84" s="539"/>
      <c r="CPM84" s="539"/>
      <c r="CPN84" s="539"/>
      <c r="CPO84" s="539"/>
      <c r="CPP84" s="539"/>
      <c r="CPQ84" s="539"/>
      <c r="CPR84" s="539"/>
      <c r="CPS84" s="539"/>
      <c r="CPT84" s="539"/>
      <c r="CPU84" s="539"/>
      <c r="CPV84" s="539"/>
      <c r="CPW84" s="539"/>
      <c r="CPX84" s="539"/>
      <c r="CPY84" s="539"/>
      <c r="CPZ84" s="539"/>
      <c r="CQA84" s="539"/>
      <c r="CQB84" s="539"/>
      <c r="CQC84" s="539"/>
      <c r="CQD84" s="539"/>
      <c r="CQE84" s="539"/>
      <c r="CQF84" s="539"/>
      <c r="CQG84" s="539"/>
      <c r="CQH84" s="539"/>
      <c r="CQI84" s="539"/>
      <c r="CQJ84" s="539"/>
      <c r="CQK84" s="539"/>
      <c r="CQL84" s="539"/>
      <c r="CQM84" s="539"/>
      <c r="CQN84" s="539"/>
      <c r="CQO84" s="539"/>
      <c r="CQP84" s="539"/>
      <c r="CQQ84" s="539"/>
      <c r="CQR84" s="539"/>
      <c r="CQS84" s="539"/>
      <c r="CQT84" s="539"/>
      <c r="CQU84" s="539"/>
      <c r="CQV84" s="539"/>
      <c r="CQW84" s="539"/>
      <c r="CQX84" s="539"/>
      <c r="CQY84" s="539"/>
      <c r="CQZ84" s="539"/>
      <c r="CRA84" s="539"/>
      <c r="CRB84" s="539"/>
      <c r="CRC84" s="539"/>
      <c r="CRD84" s="539"/>
      <c r="CRE84" s="539"/>
      <c r="CRF84" s="539"/>
      <c r="CRG84" s="539"/>
      <c r="CRH84" s="539"/>
      <c r="CRI84" s="539"/>
      <c r="CRJ84" s="539"/>
      <c r="CRK84" s="539"/>
      <c r="CRL84" s="539"/>
      <c r="CRM84" s="539"/>
      <c r="CRN84" s="539"/>
      <c r="CRO84" s="539"/>
      <c r="CRP84" s="539"/>
      <c r="CRQ84" s="539"/>
      <c r="CRR84" s="539"/>
      <c r="CRS84" s="539"/>
      <c r="CRT84" s="539"/>
      <c r="CRU84" s="539"/>
      <c r="CRV84" s="539"/>
      <c r="CRW84" s="539"/>
      <c r="CRX84" s="539"/>
      <c r="CRY84" s="539"/>
      <c r="CRZ84" s="539"/>
      <c r="CSA84" s="539"/>
      <c r="CSB84" s="539"/>
      <c r="CSC84" s="539"/>
      <c r="CSD84" s="539"/>
      <c r="CSE84" s="539"/>
      <c r="CSF84" s="539"/>
      <c r="CSG84" s="539"/>
      <c r="CSH84" s="539"/>
      <c r="CSI84" s="539"/>
      <c r="CSJ84" s="539"/>
      <c r="CSK84" s="539"/>
      <c r="CSL84" s="539"/>
      <c r="CSM84" s="539"/>
      <c r="CSN84" s="539"/>
      <c r="CSO84" s="539"/>
      <c r="CSP84" s="539"/>
      <c r="CSQ84" s="539"/>
      <c r="CSR84" s="539"/>
      <c r="CSS84" s="539"/>
      <c r="CST84" s="539"/>
      <c r="CSU84" s="539"/>
      <c r="CSV84" s="539"/>
      <c r="CSW84" s="539"/>
      <c r="CSX84" s="539"/>
      <c r="CSY84" s="539"/>
      <c r="CSZ84" s="539"/>
      <c r="CTA84" s="539"/>
      <c r="CTB84" s="539"/>
      <c r="CTC84" s="539"/>
      <c r="CTD84" s="539"/>
      <c r="CTE84" s="539"/>
      <c r="CTF84" s="539"/>
      <c r="CTG84" s="539"/>
      <c r="CTH84" s="539"/>
      <c r="CTI84" s="539"/>
      <c r="CTJ84" s="539"/>
      <c r="CTK84" s="539"/>
      <c r="CTL84" s="539"/>
      <c r="CTM84" s="539"/>
      <c r="CTN84" s="539"/>
      <c r="CTO84" s="539"/>
      <c r="CTP84" s="539"/>
      <c r="CTQ84" s="539"/>
      <c r="CTR84" s="539"/>
      <c r="CTS84" s="539"/>
      <c r="CTT84" s="539"/>
      <c r="CTU84" s="539"/>
      <c r="CTV84" s="539"/>
      <c r="CTW84" s="539"/>
      <c r="CTX84" s="539"/>
      <c r="CTY84" s="539"/>
      <c r="CTZ84" s="539"/>
      <c r="CUA84" s="539"/>
      <c r="CUB84" s="539"/>
      <c r="CUC84" s="539"/>
      <c r="CUD84" s="539"/>
      <c r="CUE84" s="539"/>
      <c r="CUF84" s="539"/>
      <c r="CUG84" s="539"/>
      <c r="CUH84" s="539"/>
      <c r="CUI84" s="539"/>
      <c r="CUJ84" s="539"/>
      <c r="CUK84" s="539"/>
      <c r="CUL84" s="539"/>
      <c r="CUM84" s="539"/>
      <c r="CUN84" s="539"/>
      <c r="CUO84" s="539"/>
      <c r="CUP84" s="539"/>
      <c r="CUQ84" s="539"/>
      <c r="CUR84" s="539"/>
      <c r="CUS84" s="539"/>
      <c r="CUT84" s="539"/>
      <c r="CUU84" s="539"/>
      <c r="CUV84" s="539"/>
      <c r="CUW84" s="539"/>
      <c r="CUX84" s="539"/>
      <c r="CUY84" s="539"/>
      <c r="CUZ84" s="539"/>
      <c r="CVA84" s="539"/>
      <c r="CVB84" s="539"/>
      <c r="CVC84" s="539"/>
      <c r="CVD84" s="539"/>
      <c r="CVE84" s="539"/>
      <c r="CVF84" s="539"/>
      <c r="CVG84" s="539"/>
      <c r="CVH84" s="539"/>
      <c r="CVI84" s="539"/>
      <c r="CVJ84" s="539"/>
      <c r="CVK84" s="539"/>
      <c r="CVL84" s="539"/>
      <c r="CVM84" s="539"/>
      <c r="CVN84" s="539"/>
      <c r="CVO84" s="539"/>
      <c r="CVP84" s="539"/>
      <c r="CVQ84" s="539"/>
      <c r="CVR84" s="539"/>
      <c r="CVS84" s="539"/>
      <c r="CVT84" s="539"/>
      <c r="CVU84" s="539"/>
      <c r="CVV84" s="539"/>
      <c r="CVW84" s="539"/>
      <c r="CVX84" s="539"/>
      <c r="CVY84" s="539"/>
      <c r="CVZ84" s="539"/>
      <c r="CWA84" s="539"/>
      <c r="CWB84" s="539"/>
      <c r="CWC84" s="539"/>
      <c r="CWD84" s="539"/>
      <c r="CWE84" s="539"/>
      <c r="CWF84" s="539"/>
      <c r="CWG84" s="539"/>
      <c r="CWH84" s="539"/>
      <c r="CWI84" s="539"/>
      <c r="CWJ84" s="539"/>
      <c r="CWK84" s="539"/>
      <c r="CWL84" s="539"/>
      <c r="CWM84" s="539"/>
      <c r="CWN84" s="539"/>
      <c r="CWO84" s="539"/>
      <c r="CWP84" s="539"/>
      <c r="CWQ84" s="539"/>
      <c r="CWR84" s="539"/>
      <c r="CWS84" s="539"/>
      <c r="CWT84" s="539"/>
      <c r="CWU84" s="539"/>
      <c r="CWV84" s="539"/>
      <c r="CWW84" s="539"/>
      <c r="CWX84" s="539"/>
      <c r="CWY84" s="539"/>
      <c r="CWZ84" s="539"/>
      <c r="CXA84" s="539"/>
      <c r="CXB84" s="539"/>
      <c r="CXC84" s="539"/>
      <c r="CXD84" s="539"/>
      <c r="CXE84" s="539"/>
      <c r="CXF84" s="539"/>
      <c r="CXG84" s="539"/>
      <c r="CXH84" s="539"/>
      <c r="CXI84" s="539"/>
      <c r="CXJ84" s="539"/>
      <c r="CXK84" s="539"/>
      <c r="CXL84" s="539"/>
      <c r="CXM84" s="539"/>
      <c r="CXN84" s="539"/>
      <c r="CXO84" s="539"/>
      <c r="CXP84" s="539"/>
      <c r="CXQ84" s="539"/>
      <c r="CXR84" s="539"/>
      <c r="CXS84" s="539"/>
      <c r="CXT84" s="539"/>
      <c r="CXU84" s="539"/>
      <c r="CXV84" s="539"/>
      <c r="CXW84" s="539"/>
      <c r="CXX84" s="539"/>
      <c r="CXY84" s="539"/>
      <c r="CXZ84" s="539"/>
      <c r="CYA84" s="539"/>
      <c r="CYB84" s="539"/>
      <c r="CYC84" s="539"/>
      <c r="CYD84" s="539"/>
      <c r="CYE84" s="539"/>
      <c r="CYF84" s="539"/>
      <c r="CYG84" s="539"/>
      <c r="CYH84" s="539"/>
      <c r="CYI84" s="539"/>
      <c r="CYJ84" s="539"/>
      <c r="CYK84" s="539"/>
      <c r="CYL84" s="539"/>
      <c r="CYM84" s="539"/>
      <c r="CYN84" s="539"/>
      <c r="CYO84" s="539"/>
      <c r="CYP84" s="539"/>
      <c r="CYQ84" s="539"/>
      <c r="CYR84" s="539"/>
      <c r="CYS84" s="539"/>
      <c r="CYT84" s="539"/>
      <c r="CYU84" s="539"/>
      <c r="CYV84" s="539"/>
      <c r="CYW84" s="539"/>
      <c r="CYX84" s="539"/>
      <c r="CYY84" s="539"/>
      <c r="CYZ84" s="539"/>
      <c r="CZA84" s="539"/>
      <c r="CZB84" s="539"/>
      <c r="CZC84" s="539"/>
      <c r="CZD84" s="539"/>
      <c r="CZE84" s="539"/>
      <c r="CZF84" s="539"/>
      <c r="CZG84" s="539"/>
      <c r="CZH84" s="539"/>
      <c r="CZI84" s="539"/>
      <c r="CZJ84" s="539"/>
      <c r="CZK84" s="539"/>
      <c r="CZL84" s="539"/>
      <c r="CZM84" s="539"/>
      <c r="CZN84" s="539"/>
      <c r="CZO84" s="539"/>
      <c r="CZP84" s="539"/>
      <c r="CZQ84" s="539"/>
      <c r="CZR84" s="539"/>
      <c r="CZS84" s="539"/>
      <c r="CZT84" s="539"/>
      <c r="CZU84" s="539"/>
      <c r="CZV84" s="539"/>
      <c r="CZW84" s="539"/>
      <c r="CZX84" s="539"/>
      <c r="CZY84" s="539"/>
      <c r="CZZ84" s="539"/>
      <c r="DAA84" s="539"/>
      <c r="DAB84" s="539"/>
      <c r="DAC84" s="539"/>
      <c r="DAD84" s="539"/>
      <c r="DAE84" s="539"/>
      <c r="DAF84" s="539"/>
      <c r="DAG84" s="539"/>
      <c r="DAH84" s="539"/>
      <c r="DAI84" s="539"/>
      <c r="DAJ84" s="539"/>
      <c r="DAK84" s="539"/>
      <c r="DAL84" s="539"/>
      <c r="DAM84" s="539"/>
      <c r="DAN84" s="539"/>
      <c r="DAO84" s="539"/>
      <c r="DAP84" s="539"/>
      <c r="DAQ84" s="539"/>
      <c r="DAR84" s="539"/>
      <c r="DAS84" s="539"/>
      <c r="DAT84" s="539"/>
      <c r="DAU84" s="539"/>
      <c r="DAV84" s="539"/>
      <c r="DAW84" s="539"/>
      <c r="DAX84" s="539"/>
      <c r="DAY84" s="539"/>
      <c r="DAZ84" s="539"/>
      <c r="DBA84" s="539"/>
      <c r="DBB84" s="539"/>
      <c r="DBC84" s="539"/>
      <c r="DBD84" s="539"/>
      <c r="DBE84" s="539"/>
      <c r="DBF84" s="539"/>
      <c r="DBG84" s="539"/>
      <c r="DBH84" s="539"/>
      <c r="DBI84" s="539"/>
      <c r="DBJ84" s="539"/>
      <c r="DBK84" s="539"/>
      <c r="DBL84" s="539"/>
      <c r="DBM84" s="539"/>
      <c r="DBN84" s="539"/>
      <c r="DBO84" s="539"/>
      <c r="DBP84" s="539"/>
      <c r="DBQ84" s="539"/>
      <c r="DBR84" s="539"/>
      <c r="DBS84" s="539"/>
      <c r="DBT84" s="539"/>
      <c r="DBU84" s="539"/>
      <c r="DBV84" s="539"/>
      <c r="DBW84" s="539"/>
      <c r="DBX84" s="539"/>
      <c r="DBY84" s="539"/>
      <c r="DBZ84" s="539"/>
      <c r="DCA84" s="539"/>
      <c r="DCB84" s="539"/>
      <c r="DCC84" s="539"/>
      <c r="DCD84" s="539"/>
      <c r="DCE84" s="539"/>
      <c r="DCF84" s="539"/>
      <c r="DCG84" s="539"/>
      <c r="DCH84" s="539"/>
      <c r="DCI84" s="539"/>
      <c r="DCJ84" s="539"/>
      <c r="DCK84" s="539"/>
      <c r="DCL84" s="539"/>
      <c r="DCM84" s="539"/>
      <c r="DCN84" s="539"/>
      <c r="DCO84" s="539"/>
      <c r="DCP84" s="539"/>
      <c r="DCQ84" s="539"/>
      <c r="DCR84" s="539"/>
      <c r="DCS84" s="539"/>
      <c r="DCT84" s="539"/>
      <c r="DCU84" s="539"/>
      <c r="DCV84" s="539"/>
      <c r="DCW84" s="539"/>
      <c r="DCX84" s="539"/>
      <c r="DCY84" s="539"/>
      <c r="DCZ84" s="539"/>
      <c r="DDA84" s="539"/>
      <c r="DDB84" s="539"/>
      <c r="DDC84" s="539"/>
      <c r="DDD84" s="539"/>
      <c r="DDE84" s="539"/>
      <c r="DDF84" s="539"/>
      <c r="DDG84" s="539"/>
      <c r="DDH84" s="539"/>
      <c r="DDI84" s="539"/>
      <c r="DDJ84" s="539"/>
      <c r="DDK84" s="539"/>
      <c r="DDL84" s="539"/>
      <c r="DDM84" s="539"/>
      <c r="DDN84" s="539"/>
      <c r="DDO84" s="539"/>
      <c r="DDP84" s="539"/>
      <c r="DDQ84" s="539"/>
      <c r="DDR84" s="539"/>
      <c r="DDS84" s="539"/>
      <c r="DDT84" s="539"/>
      <c r="DDU84" s="539"/>
      <c r="DDV84" s="539"/>
      <c r="DDW84" s="539"/>
      <c r="DDX84" s="539"/>
      <c r="DDY84" s="539"/>
      <c r="DDZ84" s="539"/>
      <c r="DEA84" s="539"/>
      <c r="DEB84" s="539"/>
      <c r="DEC84" s="539"/>
      <c r="DED84" s="539"/>
      <c r="DEE84" s="539"/>
      <c r="DEF84" s="539"/>
      <c r="DEG84" s="539"/>
      <c r="DEH84" s="539"/>
      <c r="DEI84" s="539"/>
      <c r="DEJ84" s="539"/>
      <c r="DEK84" s="539"/>
      <c r="DEL84" s="539"/>
      <c r="DEM84" s="539"/>
      <c r="DEN84" s="539"/>
      <c r="DEO84" s="539"/>
      <c r="DEP84" s="539"/>
      <c r="DEQ84" s="539"/>
      <c r="DER84" s="539"/>
      <c r="DES84" s="539"/>
      <c r="DET84" s="539"/>
      <c r="DEU84" s="539"/>
      <c r="DEV84" s="539"/>
      <c r="DEW84" s="539"/>
      <c r="DEX84" s="539"/>
      <c r="DEY84" s="539"/>
      <c r="DEZ84" s="539"/>
      <c r="DFA84" s="539"/>
      <c r="DFB84" s="539"/>
      <c r="DFC84" s="539"/>
      <c r="DFD84" s="539"/>
      <c r="DFE84" s="539"/>
      <c r="DFF84" s="539"/>
      <c r="DFG84" s="539"/>
      <c r="DFH84" s="539"/>
      <c r="DFI84" s="539"/>
      <c r="DFJ84" s="539"/>
      <c r="DFK84" s="539"/>
      <c r="DFL84" s="539"/>
      <c r="DFM84" s="539"/>
      <c r="DFN84" s="539"/>
      <c r="DFO84" s="539"/>
      <c r="DFP84" s="539"/>
      <c r="DFQ84" s="539"/>
      <c r="DFR84" s="539"/>
      <c r="DFS84" s="539"/>
      <c r="DFT84" s="539"/>
      <c r="DFU84" s="539"/>
      <c r="DFV84" s="539"/>
      <c r="DFW84" s="539"/>
      <c r="DFX84" s="539"/>
      <c r="DFY84" s="539"/>
      <c r="DFZ84" s="539"/>
      <c r="DGA84" s="539"/>
      <c r="DGB84" s="539"/>
      <c r="DGC84" s="539"/>
      <c r="DGD84" s="539"/>
      <c r="DGE84" s="539"/>
      <c r="DGF84" s="539"/>
      <c r="DGG84" s="539"/>
      <c r="DGH84" s="539"/>
      <c r="DGI84" s="539"/>
      <c r="DGJ84" s="539"/>
      <c r="DGK84" s="539"/>
      <c r="DGL84" s="539"/>
      <c r="DGM84" s="539"/>
      <c r="DGN84" s="539"/>
      <c r="DGO84" s="539"/>
      <c r="DGP84" s="539"/>
      <c r="DGQ84" s="539"/>
      <c r="DGR84" s="539"/>
      <c r="DGS84" s="539"/>
      <c r="DGT84" s="539"/>
      <c r="DGU84" s="539"/>
      <c r="DGV84" s="539"/>
      <c r="DGW84" s="539"/>
      <c r="DGX84" s="539"/>
      <c r="DGY84" s="539"/>
      <c r="DGZ84" s="539"/>
      <c r="DHA84" s="539"/>
      <c r="DHB84" s="539"/>
      <c r="DHC84" s="539"/>
      <c r="DHD84" s="539"/>
      <c r="DHE84" s="539"/>
      <c r="DHF84" s="539"/>
      <c r="DHG84" s="539"/>
      <c r="DHH84" s="539"/>
      <c r="DHI84" s="539"/>
      <c r="DHJ84" s="539"/>
      <c r="DHK84" s="539"/>
      <c r="DHL84" s="539"/>
      <c r="DHM84" s="539"/>
      <c r="DHN84" s="539"/>
      <c r="DHO84" s="539"/>
      <c r="DHP84" s="539"/>
      <c r="DHQ84" s="539"/>
      <c r="DHR84" s="539"/>
      <c r="DHS84" s="539"/>
      <c r="DHT84" s="539"/>
      <c r="DHU84" s="539"/>
      <c r="DHV84" s="539"/>
      <c r="DHW84" s="539"/>
      <c r="DHX84" s="539"/>
      <c r="DHY84" s="539"/>
      <c r="DHZ84" s="539"/>
      <c r="DIA84" s="539"/>
      <c r="DIB84" s="539"/>
      <c r="DIC84" s="539"/>
      <c r="DID84" s="539"/>
      <c r="DIE84" s="539"/>
      <c r="DIF84" s="539"/>
      <c r="DIG84" s="539"/>
      <c r="DIH84" s="539"/>
      <c r="DII84" s="539"/>
      <c r="DIJ84" s="539"/>
      <c r="DIK84" s="539"/>
      <c r="DIL84" s="539"/>
      <c r="DIM84" s="539"/>
      <c r="DIN84" s="539"/>
      <c r="DIO84" s="539"/>
      <c r="DIP84" s="539"/>
      <c r="DIQ84" s="539"/>
      <c r="DIR84" s="539"/>
      <c r="DIS84" s="539"/>
      <c r="DIT84" s="539"/>
      <c r="DIU84" s="539"/>
      <c r="DIV84" s="539"/>
      <c r="DIW84" s="539"/>
      <c r="DIX84" s="539"/>
      <c r="DIY84" s="539"/>
      <c r="DIZ84" s="539"/>
      <c r="DJA84" s="539"/>
      <c r="DJB84" s="539"/>
      <c r="DJC84" s="539"/>
      <c r="DJD84" s="539"/>
      <c r="DJE84" s="539"/>
      <c r="DJF84" s="539"/>
      <c r="DJG84" s="539"/>
      <c r="DJH84" s="539"/>
      <c r="DJI84" s="539"/>
      <c r="DJJ84" s="539"/>
      <c r="DJK84" s="539"/>
      <c r="DJL84" s="539"/>
      <c r="DJM84" s="539"/>
      <c r="DJN84" s="539"/>
      <c r="DJO84" s="539"/>
      <c r="DJP84" s="539"/>
      <c r="DJQ84" s="539"/>
      <c r="DJR84" s="539"/>
      <c r="DJS84" s="539"/>
      <c r="DJT84" s="539"/>
      <c r="DJU84" s="539"/>
      <c r="DJV84" s="539"/>
      <c r="DJW84" s="539"/>
      <c r="DJX84" s="539"/>
      <c r="DJY84" s="539"/>
      <c r="DJZ84" s="539"/>
      <c r="DKA84" s="539"/>
      <c r="DKB84" s="539"/>
      <c r="DKC84" s="539"/>
      <c r="DKD84" s="539"/>
      <c r="DKE84" s="539"/>
      <c r="DKF84" s="539"/>
      <c r="DKG84" s="539"/>
      <c r="DKH84" s="539"/>
      <c r="DKI84" s="539"/>
      <c r="DKJ84" s="539"/>
      <c r="DKK84" s="539"/>
      <c r="DKL84" s="539"/>
      <c r="DKM84" s="539"/>
      <c r="DKN84" s="539"/>
      <c r="DKO84" s="539"/>
      <c r="DKP84" s="539"/>
      <c r="DKQ84" s="539"/>
      <c r="DKR84" s="539"/>
      <c r="DKS84" s="539"/>
      <c r="DKT84" s="539"/>
      <c r="DKU84" s="539"/>
      <c r="DKV84" s="539"/>
      <c r="DKW84" s="539"/>
      <c r="DKX84" s="539"/>
      <c r="DKY84" s="539"/>
      <c r="DKZ84" s="539"/>
      <c r="DLA84" s="539"/>
      <c r="DLB84" s="539"/>
      <c r="DLC84" s="539"/>
      <c r="DLD84" s="539"/>
      <c r="DLE84" s="539"/>
      <c r="DLF84" s="539"/>
      <c r="DLG84" s="539"/>
      <c r="DLH84" s="539"/>
      <c r="DLI84" s="539"/>
      <c r="DLJ84" s="539"/>
      <c r="DLK84" s="539"/>
      <c r="DLL84" s="539"/>
      <c r="DLM84" s="539"/>
      <c r="DLN84" s="539"/>
      <c r="DLO84" s="539"/>
      <c r="DLP84" s="539"/>
      <c r="DLQ84" s="539"/>
      <c r="DLR84" s="539"/>
      <c r="DLS84" s="539"/>
      <c r="DLT84" s="539"/>
      <c r="DLU84" s="539"/>
      <c r="DLV84" s="539"/>
      <c r="DLW84" s="539"/>
      <c r="DLX84" s="539"/>
      <c r="DLY84" s="539"/>
      <c r="DLZ84" s="539"/>
      <c r="DMA84" s="539"/>
      <c r="DMB84" s="539"/>
      <c r="DMC84" s="539"/>
      <c r="DMD84" s="539"/>
      <c r="DME84" s="539"/>
      <c r="DMF84" s="539"/>
      <c r="DMG84" s="539"/>
      <c r="DMH84" s="539"/>
      <c r="DMI84" s="539"/>
      <c r="DMJ84" s="539"/>
      <c r="DMK84" s="539"/>
      <c r="DML84" s="539"/>
      <c r="DMM84" s="539"/>
      <c r="DMN84" s="539"/>
      <c r="DMO84" s="539"/>
      <c r="DMP84" s="539"/>
      <c r="DMQ84" s="539"/>
      <c r="DMR84" s="539"/>
      <c r="DMS84" s="539"/>
      <c r="DMT84" s="539"/>
      <c r="DMU84" s="539"/>
      <c r="DMV84" s="539"/>
      <c r="DMW84" s="539"/>
      <c r="DMX84" s="539"/>
      <c r="DMY84" s="539"/>
      <c r="DMZ84" s="539"/>
      <c r="DNA84" s="539"/>
      <c r="DNB84" s="539"/>
      <c r="DNC84" s="539"/>
      <c r="DND84" s="539"/>
      <c r="DNE84" s="539"/>
      <c r="DNF84" s="539"/>
      <c r="DNG84" s="539"/>
      <c r="DNH84" s="539"/>
      <c r="DNI84" s="539"/>
      <c r="DNJ84" s="539"/>
      <c r="DNK84" s="539"/>
      <c r="DNL84" s="539"/>
      <c r="DNM84" s="539"/>
      <c r="DNN84" s="539"/>
      <c r="DNO84" s="539"/>
      <c r="DNP84" s="539"/>
      <c r="DNQ84" s="539"/>
      <c r="DNR84" s="539"/>
      <c r="DNS84" s="539"/>
      <c r="DNT84" s="539"/>
      <c r="DNU84" s="539"/>
      <c r="DNV84" s="539"/>
      <c r="DNW84" s="539"/>
      <c r="DNX84" s="539"/>
      <c r="DNY84" s="539"/>
      <c r="DNZ84" s="539"/>
      <c r="DOA84" s="539"/>
      <c r="DOB84" s="539"/>
      <c r="DOC84" s="539"/>
      <c r="DOD84" s="539"/>
      <c r="DOE84" s="539"/>
      <c r="DOF84" s="539"/>
      <c r="DOG84" s="539"/>
      <c r="DOH84" s="539"/>
      <c r="DOI84" s="539"/>
      <c r="DOJ84" s="539"/>
      <c r="DOK84" s="539"/>
      <c r="DOL84" s="539"/>
      <c r="DOM84" s="539"/>
      <c r="DON84" s="539"/>
      <c r="DOO84" s="539"/>
      <c r="DOP84" s="539"/>
      <c r="DOQ84" s="539"/>
      <c r="DOR84" s="539"/>
      <c r="DOS84" s="539"/>
      <c r="DOT84" s="539"/>
      <c r="DOU84" s="539"/>
      <c r="DOV84" s="539"/>
      <c r="DOW84" s="539"/>
      <c r="DOX84" s="539"/>
      <c r="DOY84" s="539"/>
      <c r="DOZ84" s="539"/>
      <c r="DPA84" s="539"/>
      <c r="DPB84" s="539"/>
      <c r="DPC84" s="539"/>
      <c r="DPD84" s="539"/>
      <c r="DPE84" s="539"/>
      <c r="DPF84" s="539"/>
      <c r="DPG84" s="539"/>
      <c r="DPH84" s="539"/>
      <c r="DPI84" s="539"/>
      <c r="DPJ84" s="539"/>
      <c r="DPK84" s="539"/>
      <c r="DPL84" s="539"/>
      <c r="DPM84" s="539"/>
      <c r="DPN84" s="539"/>
      <c r="DPO84" s="539"/>
      <c r="DPP84" s="539"/>
      <c r="DPQ84" s="539"/>
      <c r="DPR84" s="539"/>
      <c r="DPS84" s="539"/>
      <c r="DPT84" s="539"/>
      <c r="DPU84" s="539"/>
      <c r="DPV84" s="539"/>
      <c r="DPW84" s="539"/>
      <c r="DPX84" s="539"/>
      <c r="DPY84" s="539"/>
      <c r="DPZ84" s="539"/>
      <c r="DQA84" s="539"/>
      <c r="DQB84" s="539"/>
      <c r="DQC84" s="539"/>
      <c r="DQD84" s="539"/>
      <c r="DQE84" s="539"/>
      <c r="DQF84" s="539"/>
      <c r="DQG84" s="539"/>
      <c r="DQH84" s="539"/>
      <c r="DQI84" s="539"/>
      <c r="DQJ84" s="539"/>
      <c r="DQK84" s="539"/>
      <c r="DQL84" s="539"/>
      <c r="DQM84" s="539"/>
      <c r="DQN84" s="539"/>
      <c r="DQO84" s="539"/>
      <c r="DQP84" s="539"/>
      <c r="DQQ84" s="539"/>
      <c r="DQR84" s="539"/>
      <c r="DQS84" s="539"/>
      <c r="DQT84" s="539"/>
      <c r="DQU84" s="539"/>
      <c r="DQV84" s="539"/>
      <c r="DQW84" s="539"/>
      <c r="DQX84" s="539"/>
      <c r="DQY84" s="539"/>
      <c r="DQZ84" s="539"/>
      <c r="DRA84" s="539"/>
      <c r="DRB84" s="539"/>
      <c r="DRC84" s="539"/>
      <c r="DRD84" s="539"/>
      <c r="DRE84" s="539"/>
      <c r="DRF84" s="539"/>
      <c r="DRG84" s="539"/>
      <c r="DRH84" s="539"/>
      <c r="DRI84" s="539"/>
      <c r="DRJ84" s="539"/>
      <c r="DRK84" s="539"/>
      <c r="DRL84" s="539"/>
      <c r="DRM84" s="539"/>
      <c r="DRN84" s="539"/>
      <c r="DRO84" s="539"/>
      <c r="DRP84" s="539"/>
      <c r="DRQ84" s="539"/>
      <c r="DRR84" s="539"/>
      <c r="DRS84" s="539"/>
      <c r="DRT84" s="539"/>
      <c r="DRU84" s="539"/>
      <c r="DRV84" s="539"/>
      <c r="DRW84" s="539"/>
      <c r="DRX84" s="539"/>
      <c r="DRY84" s="539"/>
      <c r="DRZ84" s="539"/>
      <c r="DSA84" s="539"/>
      <c r="DSB84" s="539"/>
      <c r="DSC84" s="539"/>
      <c r="DSD84" s="539"/>
      <c r="DSE84" s="539"/>
      <c r="DSF84" s="539"/>
      <c r="DSG84" s="539"/>
      <c r="DSH84" s="539"/>
      <c r="DSI84" s="539"/>
      <c r="DSJ84" s="539"/>
      <c r="DSK84" s="539"/>
      <c r="DSL84" s="539"/>
      <c r="DSM84" s="539"/>
      <c r="DSN84" s="539"/>
      <c r="DSO84" s="539"/>
      <c r="DSP84" s="539"/>
      <c r="DSQ84" s="539"/>
      <c r="DSR84" s="539"/>
      <c r="DSS84" s="539"/>
      <c r="DST84" s="539"/>
      <c r="DSU84" s="539"/>
      <c r="DSV84" s="539"/>
      <c r="DSW84" s="539"/>
      <c r="DSX84" s="539"/>
      <c r="DSY84" s="539"/>
      <c r="DSZ84" s="539"/>
      <c r="DTA84" s="539"/>
      <c r="DTB84" s="539"/>
      <c r="DTC84" s="539"/>
      <c r="DTD84" s="539"/>
      <c r="DTE84" s="539"/>
      <c r="DTF84" s="539"/>
      <c r="DTG84" s="539"/>
      <c r="DTH84" s="539"/>
      <c r="DTI84" s="539"/>
      <c r="DTJ84" s="539"/>
      <c r="DTK84" s="539"/>
      <c r="DTL84" s="539"/>
      <c r="DTM84" s="539"/>
      <c r="DTN84" s="539"/>
      <c r="DTO84" s="539"/>
      <c r="DTP84" s="539"/>
      <c r="DTQ84" s="539"/>
      <c r="DTR84" s="539"/>
      <c r="DTS84" s="539"/>
      <c r="DTT84" s="539"/>
      <c r="DTU84" s="539"/>
      <c r="DTV84" s="539"/>
      <c r="DTW84" s="539"/>
      <c r="DTX84" s="539"/>
      <c r="DTY84" s="539"/>
      <c r="DTZ84" s="539"/>
      <c r="DUA84" s="539"/>
      <c r="DUB84" s="539"/>
      <c r="DUC84" s="539"/>
      <c r="DUD84" s="539"/>
      <c r="DUE84" s="539"/>
      <c r="DUF84" s="539"/>
      <c r="DUG84" s="539"/>
      <c r="DUH84" s="539"/>
      <c r="DUI84" s="539"/>
      <c r="DUJ84" s="539"/>
      <c r="DUK84" s="539"/>
      <c r="DUL84" s="539"/>
      <c r="DUM84" s="539"/>
      <c r="DUN84" s="539"/>
      <c r="DUO84" s="539"/>
      <c r="DUP84" s="539"/>
      <c r="DUQ84" s="539"/>
      <c r="DUR84" s="539"/>
      <c r="DUS84" s="539"/>
      <c r="DUT84" s="539"/>
      <c r="DUU84" s="539"/>
      <c r="DUV84" s="539"/>
      <c r="DUW84" s="539"/>
      <c r="DUX84" s="539"/>
      <c r="DUY84" s="539"/>
      <c r="DUZ84" s="539"/>
      <c r="DVA84" s="539"/>
      <c r="DVB84" s="539"/>
      <c r="DVC84" s="539"/>
      <c r="DVD84" s="539"/>
      <c r="DVE84" s="539"/>
      <c r="DVF84" s="539"/>
      <c r="DVG84" s="539"/>
      <c r="DVH84" s="539"/>
      <c r="DVI84" s="539"/>
      <c r="DVJ84" s="539"/>
      <c r="DVK84" s="539"/>
      <c r="DVL84" s="539"/>
      <c r="DVM84" s="539"/>
      <c r="DVN84" s="539"/>
      <c r="DVO84" s="539"/>
      <c r="DVP84" s="539"/>
      <c r="DVQ84" s="539"/>
      <c r="DVR84" s="539"/>
      <c r="DVS84" s="539"/>
      <c r="DVT84" s="539"/>
      <c r="DVU84" s="539"/>
      <c r="DVV84" s="539"/>
      <c r="DVW84" s="539"/>
      <c r="DVX84" s="539"/>
      <c r="DVY84" s="539"/>
      <c r="DVZ84" s="539"/>
      <c r="DWA84" s="539"/>
      <c r="DWB84" s="539"/>
      <c r="DWC84" s="539"/>
      <c r="DWD84" s="539"/>
      <c r="DWE84" s="539"/>
      <c r="DWF84" s="539"/>
      <c r="DWG84" s="539"/>
      <c r="DWH84" s="539"/>
      <c r="DWI84" s="539"/>
      <c r="DWJ84" s="539"/>
      <c r="DWK84" s="539"/>
      <c r="DWL84" s="539"/>
      <c r="DWM84" s="539"/>
      <c r="DWN84" s="539"/>
      <c r="DWO84" s="539"/>
      <c r="DWP84" s="539"/>
      <c r="DWQ84" s="539"/>
      <c r="DWR84" s="539"/>
      <c r="DWS84" s="539"/>
      <c r="DWT84" s="539"/>
      <c r="DWU84" s="539"/>
      <c r="DWV84" s="539"/>
      <c r="DWW84" s="539"/>
      <c r="DWX84" s="539"/>
      <c r="DWY84" s="539"/>
      <c r="DWZ84" s="539"/>
      <c r="DXA84" s="539"/>
      <c r="DXB84" s="539"/>
      <c r="DXC84" s="539"/>
      <c r="DXD84" s="539"/>
      <c r="DXE84" s="539"/>
      <c r="DXF84" s="539"/>
      <c r="DXG84" s="539"/>
      <c r="DXH84" s="539"/>
      <c r="DXI84" s="539"/>
      <c r="DXJ84" s="539"/>
      <c r="DXK84" s="539"/>
      <c r="DXL84" s="539"/>
      <c r="DXM84" s="539"/>
      <c r="DXN84" s="539"/>
      <c r="DXO84" s="539"/>
      <c r="DXP84" s="539"/>
      <c r="DXQ84" s="539"/>
      <c r="DXR84" s="539"/>
      <c r="DXS84" s="539"/>
      <c r="DXT84" s="539"/>
      <c r="DXU84" s="539"/>
      <c r="DXV84" s="539"/>
      <c r="DXW84" s="539"/>
      <c r="DXX84" s="539"/>
      <c r="DXY84" s="539"/>
      <c r="DXZ84" s="539"/>
      <c r="DYA84" s="539"/>
      <c r="DYB84" s="539"/>
      <c r="DYC84" s="539"/>
      <c r="DYD84" s="539"/>
      <c r="DYE84" s="539"/>
      <c r="DYF84" s="539"/>
      <c r="DYG84" s="539"/>
      <c r="DYH84" s="539"/>
      <c r="DYI84" s="539"/>
      <c r="DYJ84" s="539"/>
      <c r="DYK84" s="539"/>
      <c r="DYL84" s="539"/>
      <c r="DYM84" s="539"/>
      <c r="DYN84" s="539"/>
      <c r="DYO84" s="539"/>
      <c r="DYP84" s="539"/>
      <c r="DYQ84" s="539"/>
      <c r="DYR84" s="539"/>
      <c r="DYS84" s="539"/>
      <c r="DYT84" s="539"/>
      <c r="DYU84" s="539"/>
      <c r="DYV84" s="539"/>
      <c r="DYW84" s="539"/>
      <c r="DYX84" s="539"/>
      <c r="DYY84" s="539"/>
      <c r="DYZ84" s="539"/>
      <c r="DZA84" s="539"/>
      <c r="DZB84" s="539"/>
      <c r="DZC84" s="539"/>
      <c r="DZD84" s="539"/>
      <c r="DZE84" s="539"/>
      <c r="DZF84" s="539"/>
      <c r="DZG84" s="539"/>
      <c r="DZH84" s="539"/>
      <c r="DZI84" s="539"/>
      <c r="DZJ84" s="539"/>
      <c r="DZK84" s="539"/>
      <c r="DZL84" s="539"/>
      <c r="DZM84" s="539"/>
      <c r="DZN84" s="539"/>
      <c r="DZO84" s="539"/>
      <c r="DZP84" s="539"/>
      <c r="DZQ84" s="539"/>
      <c r="DZR84" s="539"/>
      <c r="DZS84" s="539"/>
      <c r="DZT84" s="539"/>
      <c r="DZU84" s="539"/>
      <c r="DZV84" s="539"/>
      <c r="DZW84" s="539"/>
      <c r="DZX84" s="539"/>
      <c r="DZY84" s="539"/>
      <c r="DZZ84" s="539"/>
      <c r="EAA84" s="539"/>
      <c r="EAB84" s="539"/>
      <c r="EAC84" s="539"/>
      <c r="EAD84" s="539"/>
      <c r="EAE84" s="539"/>
      <c r="EAF84" s="539"/>
      <c r="EAG84" s="539"/>
      <c r="EAH84" s="539"/>
      <c r="EAI84" s="539"/>
      <c r="EAJ84" s="539"/>
      <c r="EAK84" s="539"/>
      <c r="EAL84" s="539"/>
      <c r="EAM84" s="539"/>
      <c r="EAN84" s="539"/>
      <c r="EAO84" s="539"/>
      <c r="EAP84" s="539"/>
      <c r="EAQ84" s="539"/>
      <c r="EAR84" s="539"/>
      <c r="EAS84" s="539"/>
      <c r="EAT84" s="539"/>
      <c r="EAU84" s="539"/>
      <c r="EAV84" s="539"/>
      <c r="EAW84" s="539"/>
      <c r="EAX84" s="539"/>
      <c r="EAY84" s="539"/>
      <c r="EAZ84" s="539"/>
      <c r="EBA84" s="539"/>
      <c r="EBB84" s="539"/>
      <c r="EBC84" s="539"/>
      <c r="EBD84" s="539"/>
      <c r="EBE84" s="539"/>
      <c r="EBF84" s="539"/>
      <c r="EBG84" s="539"/>
      <c r="EBH84" s="539"/>
      <c r="EBI84" s="539"/>
      <c r="EBJ84" s="539"/>
      <c r="EBK84" s="539"/>
      <c r="EBL84" s="539"/>
      <c r="EBM84" s="539"/>
      <c r="EBN84" s="539"/>
      <c r="EBO84" s="539"/>
      <c r="EBP84" s="539"/>
      <c r="EBQ84" s="539"/>
      <c r="EBR84" s="539"/>
      <c r="EBS84" s="539"/>
      <c r="EBT84" s="539"/>
      <c r="EBU84" s="539"/>
      <c r="EBV84" s="539"/>
      <c r="EBW84" s="539"/>
      <c r="EBX84" s="539"/>
      <c r="EBY84" s="539"/>
      <c r="EBZ84" s="539"/>
      <c r="ECA84" s="539"/>
      <c r="ECB84" s="539"/>
      <c r="ECC84" s="539"/>
      <c r="ECD84" s="539"/>
      <c r="ECE84" s="539"/>
      <c r="ECF84" s="539"/>
      <c r="ECG84" s="539"/>
      <c r="ECH84" s="539"/>
      <c r="ECI84" s="539"/>
      <c r="ECJ84" s="539"/>
      <c r="ECK84" s="539"/>
      <c r="ECL84" s="539"/>
      <c r="ECM84" s="539"/>
      <c r="ECN84" s="539"/>
      <c r="ECO84" s="539"/>
      <c r="ECP84" s="539"/>
      <c r="ECQ84" s="539"/>
      <c r="ECR84" s="539"/>
      <c r="ECS84" s="539"/>
      <c r="ECT84" s="539"/>
      <c r="ECU84" s="539"/>
      <c r="ECV84" s="539"/>
      <c r="ECW84" s="539"/>
      <c r="ECX84" s="539"/>
      <c r="ECY84" s="539"/>
      <c r="ECZ84" s="539"/>
      <c r="EDA84" s="539"/>
      <c r="EDB84" s="539"/>
      <c r="EDC84" s="539"/>
      <c r="EDD84" s="539"/>
      <c r="EDE84" s="539"/>
      <c r="EDF84" s="539"/>
      <c r="EDG84" s="539"/>
      <c r="EDH84" s="539"/>
      <c r="EDI84" s="539"/>
      <c r="EDJ84" s="539"/>
      <c r="EDK84" s="539"/>
      <c r="EDL84" s="539"/>
      <c r="EDM84" s="539"/>
      <c r="EDN84" s="539"/>
      <c r="EDO84" s="539"/>
      <c r="EDP84" s="539"/>
      <c r="EDQ84" s="539"/>
      <c r="EDR84" s="539"/>
      <c r="EDS84" s="539"/>
      <c r="EDT84" s="539"/>
      <c r="EDU84" s="539"/>
      <c r="EDV84" s="539"/>
      <c r="EDW84" s="539"/>
      <c r="EDX84" s="539"/>
      <c r="EDY84" s="539"/>
      <c r="EDZ84" s="539"/>
      <c r="EEA84" s="539"/>
      <c r="EEB84" s="539"/>
      <c r="EEC84" s="539"/>
      <c r="EED84" s="539"/>
      <c r="EEE84" s="539"/>
      <c r="EEF84" s="539"/>
      <c r="EEG84" s="539"/>
      <c r="EEH84" s="539"/>
      <c r="EEI84" s="539"/>
      <c r="EEJ84" s="539"/>
      <c r="EEK84" s="539"/>
      <c r="EEL84" s="539"/>
      <c r="EEM84" s="539"/>
      <c r="EEN84" s="539"/>
      <c r="EEO84" s="539"/>
      <c r="EEP84" s="539"/>
      <c r="EEQ84" s="539"/>
      <c r="EER84" s="539"/>
      <c r="EES84" s="539"/>
      <c r="EET84" s="539"/>
      <c r="EEU84" s="539"/>
      <c r="EEV84" s="539"/>
      <c r="EEW84" s="539"/>
      <c r="EEX84" s="539"/>
      <c r="EEY84" s="539"/>
      <c r="EEZ84" s="539"/>
      <c r="EFA84" s="539"/>
      <c r="EFB84" s="539"/>
      <c r="EFC84" s="539"/>
      <c r="EFD84" s="539"/>
      <c r="EFE84" s="539"/>
      <c r="EFF84" s="539"/>
      <c r="EFG84" s="539"/>
      <c r="EFH84" s="539"/>
      <c r="EFI84" s="539"/>
      <c r="EFJ84" s="539"/>
      <c r="EFK84" s="539"/>
      <c r="EFL84" s="539"/>
      <c r="EFM84" s="539"/>
      <c r="EFN84" s="539"/>
      <c r="EFO84" s="539"/>
      <c r="EFP84" s="539"/>
      <c r="EFQ84" s="539"/>
      <c r="EFR84" s="539"/>
      <c r="EFS84" s="539"/>
      <c r="EFT84" s="539"/>
      <c r="EFU84" s="539"/>
      <c r="EFV84" s="539"/>
      <c r="EFW84" s="539"/>
      <c r="EFX84" s="539"/>
      <c r="EFY84" s="539"/>
      <c r="EFZ84" s="539"/>
      <c r="EGA84" s="539"/>
      <c r="EGB84" s="539"/>
      <c r="EGC84" s="539"/>
      <c r="EGD84" s="539"/>
      <c r="EGE84" s="539"/>
      <c r="EGF84" s="539"/>
      <c r="EGG84" s="539"/>
      <c r="EGH84" s="539"/>
      <c r="EGI84" s="539"/>
      <c r="EGJ84" s="539"/>
      <c r="EGK84" s="539"/>
      <c r="EGL84" s="539"/>
      <c r="EGM84" s="539"/>
      <c r="EGN84" s="539"/>
      <c r="EGO84" s="539"/>
      <c r="EGP84" s="539"/>
      <c r="EGQ84" s="539"/>
      <c r="EGR84" s="539"/>
      <c r="EGS84" s="539"/>
      <c r="EGT84" s="539"/>
      <c r="EGU84" s="539"/>
      <c r="EGV84" s="539"/>
      <c r="EGW84" s="539"/>
      <c r="EGX84" s="539"/>
      <c r="EGY84" s="539"/>
      <c r="EGZ84" s="539"/>
      <c r="EHA84" s="539"/>
      <c r="EHB84" s="539"/>
      <c r="EHC84" s="539"/>
      <c r="EHD84" s="539"/>
      <c r="EHE84" s="539"/>
      <c r="EHF84" s="539"/>
      <c r="EHG84" s="539"/>
      <c r="EHH84" s="539"/>
      <c r="EHI84" s="539"/>
      <c r="EHJ84" s="539"/>
      <c r="EHK84" s="539"/>
      <c r="EHL84" s="539"/>
      <c r="EHM84" s="539"/>
      <c r="EHN84" s="539"/>
      <c r="EHO84" s="539"/>
      <c r="EHP84" s="539"/>
      <c r="EHQ84" s="539"/>
      <c r="EHR84" s="539"/>
      <c r="EHS84" s="539"/>
      <c r="EHT84" s="539"/>
      <c r="EHU84" s="539"/>
      <c r="EHV84" s="539"/>
      <c r="EHW84" s="539"/>
      <c r="EHX84" s="539"/>
      <c r="EHY84" s="539"/>
      <c r="EHZ84" s="539"/>
      <c r="EIA84" s="539"/>
      <c r="EIB84" s="539"/>
      <c r="EIC84" s="539"/>
      <c r="EID84" s="539"/>
      <c r="EIE84" s="539"/>
      <c r="EIF84" s="539"/>
      <c r="EIG84" s="539"/>
      <c r="EIH84" s="539"/>
      <c r="EII84" s="539"/>
      <c r="EIJ84" s="539"/>
      <c r="EIK84" s="539"/>
      <c r="EIL84" s="539"/>
      <c r="EIM84" s="539"/>
      <c r="EIN84" s="539"/>
      <c r="EIO84" s="539"/>
      <c r="EIP84" s="539"/>
      <c r="EIQ84" s="539"/>
      <c r="EIR84" s="539"/>
      <c r="EIS84" s="539"/>
      <c r="EIT84" s="539"/>
      <c r="EIU84" s="539"/>
      <c r="EIV84" s="539"/>
      <c r="EIW84" s="539"/>
      <c r="EIX84" s="539"/>
      <c r="EIY84" s="539"/>
      <c r="EIZ84" s="539"/>
      <c r="EJA84" s="539"/>
      <c r="EJB84" s="539"/>
      <c r="EJC84" s="539"/>
      <c r="EJD84" s="539"/>
      <c r="EJE84" s="539"/>
      <c r="EJF84" s="539"/>
      <c r="EJG84" s="539"/>
      <c r="EJH84" s="539"/>
      <c r="EJI84" s="539"/>
      <c r="EJJ84" s="539"/>
      <c r="EJK84" s="539"/>
      <c r="EJL84" s="539"/>
      <c r="EJM84" s="539"/>
      <c r="EJN84" s="539"/>
      <c r="EJO84" s="539"/>
      <c r="EJP84" s="539"/>
      <c r="EJQ84" s="539"/>
      <c r="EJR84" s="539"/>
      <c r="EJS84" s="539"/>
      <c r="EJT84" s="539"/>
      <c r="EJU84" s="539"/>
      <c r="EJV84" s="539"/>
      <c r="EJW84" s="539"/>
      <c r="EJX84" s="539"/>
      <c r="EJY84" s="539"/>
      <c r="EJZ84" s="539"/>
      <c r="EKA84" s="539"/>
      <c r="EKB84" s="539"/>
      <c r="EKC84" s="539"/>
      <c r="EKD84" s="539"/>
      <c r="EKE84" s="539"/>
      <c r="EKF84" s="539"/>
      <c r="EKG84" s="539"/>
      <c r="EKH84" s="539"/>
      <c r="EKI84" s="539"/>
      <c r="EKJ84" s="539"/>
      <c r="EKK84" s="539"/>
      <c r="EKL84" s="539"/>
      <c r="EKM84" s="539"/>
      <c r="EKN84" s="539"/>
      <c r="EKO84" s="539"/>
      <c r="EKP84" s="539"/>
      <c r="EKQ84" s="539"/>
      <c r="EKR84" s="539"/>
      <c r="EKS84" s="539"/>
      <c r="EKT84" s="539"/>
      <c r="EKU84" s="539"/>
      <c r="EKV84" s="539"/>
      <c r="EKW84" s="539"/>
      <c r="EKX84" s="539"/>
      <c r="EKY84" s="539"/>
      <c r="EKZ84" s="539"/>
      <c r="ELA84" s="539"/>
      <c r="ELB84" s="539"/>
      <c r="ELC84" s="539"/>
      <c r="ELD84" s="539"/>
      <c r="ELE84" s="539"/>
      <c r="ELF84" s="539"/>
      <c r="ELG84" s="539"/>
      <c r="ELH84" s="539"/>
      <c r="ELI84" s="539"/>
      <c r="ELJ84" s="539"/>
      <c r="ELK84" s="539"/>
      <c r="ELL84" s="539"/>
      <c r="ELM84" s="539"/>
      <c r="ELN84" s="539"/>
      <c r="ELO84" s="539"/>
      <c r="ELP84" s="539"/>
      <c r="ELQ84" s="539"/>
      <c r="ELR84" s="539"/>
      <c r="ELS84" s="539"/>
      <c r="ELT84" s="539"/>
      <c r="ELU84" s="539"/>
      <c r="ELV84" s="539"/>
      <c r="ELW84" s="539"/>
      <c r="ELX84" s="539"/>
      <c r="ELY84" s="539"/>
      <c r="ELZ84" s="539"/>
      <c r="EMA84" s="539"/>
      <c r="EMB84" s="539"/>
      <c r="EMC84" s="539"/>
      <c r="EMD84" s="539"/>
      <c r="EME84" s="539"/>
      <c r="EMF84" s="539"/>
      <c r="EMG84" s="539"/>
      <c r="EMH84" s="539"/>
      <c r="EMI84" s="539"/>
      <c r="EMJ84" s="539"/>
      <c r="EMK84" s="539"/>
      <c r="EML84" s="539"/>
      <c r="EMM84" s="539"/>
      <c r="EMN84" s="539"/>
      <c r="EMO84" s="539"/>
      <c r="EMP84" s="539"/>
      <c r="EMQ84" s="539"/>
      <c r="EMR84" s="539"/>
      <c r="EMS84" s="539"/>
      <c r="EMT84" s="539"/>
      <c r="EMU84" s="539"/>
      <c r="EMV84" s="539"/>
      <c r="EMW84" s="539"/>
      <c r="EMX84" s="539"/>
      <c r="EMY84" s="539"/>
      <c r="EMZ84" s="539"/>
      <c r="ENA84" s="539"/>
      <c r="ENB84" s="539"/>
      <c r="ENC84" s="539"/>
      <c r="END84" s="539"/>
      <c r="ENE84" s="539"/>
      <c r="ENF84" s="539"/>
      <c r="ENG84" s="539"/>
      <c r="ENH84" s="539"/>
      <c r="ENI84" s="539"/>
      <c r="ENJ84" s="539"/>
      <c r="ENK84" s="539"/>
      <c r="ENL84" s="539"/>
      <c r="ENM84" s="539"/>
      <c r="ENN84" s="539"/>
      <c r="ENO84" s="539"/>
      <c r="ENP84" s="539"/>
      <c r="ENQ84" s="539"/>
      <c r="ENR84" s="539"/>
      <c r="ENS84" s="539"/>
      <c r="ENT84" s="539"/>
      <c r="ENU84" s="539"/>
      <c r="ENV84" s="539"/>
      <c r="ENW84" s="539"/>
      <c r="ENX84" s="539"/>
      <c r="ENY84" s="539"/>
      <c r="ENZ84" s="539"/>
      <c r="EOA84" s="539"/>
      <c r="EOB84" s="539"/>
      <c r="EOC84" s="539"/>
      <c r="EOD84" s="539"/>
      <c r="EOE84" s="539"/>
      <c r="EOF84" s="539"/>
      <c r="EOG84" s="539"/>
      <c r="EOH84" s="539"/>
      <c r="EOI84" s="539"/>
      <c r="EOJ84" s="539"/>
      <c r="EOK84" s="539"/>
      <c r="EOL84" s="539"/>
      <c r="EOM84" s="539"/>
      <c r="EON84" s="539"/>
      <c r="EOO84" s="539"/>
      <c r="EOP84" s="539"/>
      <c r="EOQ84" s="539"/>
      <c r="EOR84" s="539"/>
      <c r="EOS84" s="539"/>
      <c r="EOT84" s="539"/>
      <c r="EOU84" s="539"/>
      <c r="EOV84" s="539"/>
      <c r="EOW84" s="539"/>
      <c r="EOX84" s="539"/>
      <c r="EOY84" s="539"/>
      <c r="EOZ84" s="539"/>
      <c r="EPA84" s="539"/>
      <c r="EPB84" s="539"/>
      <c r="EPC84" s="539"/>
      <c r="EPD84" s="539"/>
      <c r="EPE84" s="539"/>
      <c r="EPF84" s="539"/>
      <c r="EPG84" s="539"/>
      <c r="EPH84" s="539"/>
      <c r="EPI84" s="539"/>
      <c r="EPJ84" s="539"/>
      <c r="EPK84" s="539"/>
      <c r="EPL84" s="539"/>
      <c r="EPM84" s="539"/>
      <c r="EPN84" s="539"/>
      <c r="EPO84" s="539"/>
      <c r="EPP84" s="539"/>
      <c r="EPQ84" s="539"/>
      <c r="EPR84" s="539"/>
      <c r="EPS84" s="539"/>
      <c r="EPT84" s="539"/>
      <c r="EPU84" s="539"/>
      <c r="EPV84" s="539"/>
      <c r="EPW84" s="539"/>
      <c r="EPX84" s="539"/>
      <c r="EPY84" s="539"/>
      <c r="EPZ84" s="539"/>
      <c r="EQA84" s="539"/>
      <c r="EQB84" s="539"/>
      <c r="EQC84" s="539"/>
      <c r="EQD84" s="539"/>
      <c r="EQE84" s="539"/>
      <c r="EQF84" s="539"/>
      <c r="EQG84" s="539"/>
      <c r="EQH84" s="539"/>
      <c r="EQI84" s="539"/>
      <c r="EQJ84" s="539"/>
      <c r="EQK84" s="539"/>
      <c r="EQL84" s="539"/>
      <c r="EQM84" s="539"/>
      <c r="EQN84" s="539"/>
      <c r="EQO84" s="539"/>
      <c r="EQP84" s="539"/>
      <c r="EQQ84" s="539"/>
      <c r="EQR84" s="539"/>
      <c r="EQS84" s="539"/>
      <c r="EQT84" s="539"/>
      <c r="EQU84" s="539"/>
      <c r="EQV84" s="539"/>
      <c r="EQW84" s="539"/>
      <c r="EQX84" s="539"/>
      <c r="EQY84" s="539"/>
      <c r="EQZ84" s="539"/>
      <c r="ERA84" s="539"/>
      <c r="ERB84" s="539"/>
      <c r="ERC84" s="539"/>
      <c r="ERD84" s="539"/>
      <c r="ERE84" s="539"/>
      <c r="ERF84" s="539"/>
      <c r="ERG84" s="539"/>
      <c r="ERH84" s="539"/>
      <c r="ERI84" s="539"/>
      <c r="ERJ84" s="539"/>
      <c r="ERK84" s="539"/>
      <c r="ERL84" s="539"/>
      <c r="ERM84" s="539"/>
      <c r="ERN84" s="539"/>
      <c r="ERO84" s="539"/>
      <c r="ERP84" s="539"/>
      <c r="ERQ84" s="539"/>
      <c r="ERR84" s="539"/>
      <c r="ERS84" s="539"/>
      <c r="ERT84" s="539"/>
      <c r="ERU84" s="539"/>
      <c r="ERV84" s="539"/>
      <c r="ERW84" s="539"/>
      <c r="ERX84" s="539"/>
      <c r="ERY84" s="539"/>
      <c r="ERZ84" s="539"/>
      <c r="ESA84" s="539"/>
      <c r="ESB84" s="539"/>
      <c r="ESC84" s="539"/>
      <c r="ESD84" s="539"/>
      <c r="ESE84" s="539"/>
      <c r="ESF84" s="539"/>
      <c r="ESG84" s="539"/>
      <c r="ESH84" s="539"/>
      <c r="ESI84" s="539"/>
      <c r="ESJ84" s="539"/>
      <c r="ESK84" s="539"/>
      <c r="ESL84" s="539"/>
      <c r="ESM84" s="539"/>
      <c r="ESN84" s="539"/>
      <c r="ESO84" s="539"/>
      <c r="ESP84" s="539"/>
      <c r="ESQ84" s="539"/>
      <c r="ESR84" s="539"/>
      <c r="ESS84" s="539"/>
      <c r="EST84" s="539"/>
      <c r="ESU84" s="539"/>
      <c r="ESV84" s="539"/>
      <c r="ESW84" s="539"/>
      <c r="ESX84" s="539"/>
      <c r="ESY84" s="539"/>
      <c r="ESZ84" s="539"/>
      <c r="ETA84" s="539"/>
      <c r="ETB84" s="539"/>
      <c r="ETC84" s="539"/>
      <c r="ETD84" s="539"/>
      <c r="ETE84" s="539"/>
      <c r="ETF84" s="539"/>
      <c r="ETG84" s="539"/>
      <c r="ETH84" s="539"/>
      <c r="ETI84" s="539"/>
      <c r="ETJ84" s="539"/>
      <c r="ETK84" s="539"/>
      <c r="ETL84" s="539"/>
      <c r="ETM84" s="539"/>
      <c r="ETN84" s="539"/>
      <c r="ETO84" s="539"/>
      <c r="ETP84" s="539"/>
      <c r="ETQ84" s="539"/>
      <c r="ETR84" s="539"/>
      <c r="ETS84" s="539"/>
      <c r="ETT84" s="539"/>
      <c r="ETU84" s="539"/>
      <c r="ETV84" s="539"/>
      <c r="ETW84" s="539"/>
      <c r="ETX84" s="539"/>
      <c r="ETY84" s="539"/>
      <c r="ETZ84" s="539"/>
      <c r="EUA84" s="539"/>
      <c r="EUB84" s="539"/>
      <c r="EUC84" s="539"/>
      <c r="EUD84" s="539"/>
      <c r="EUE84" s="539"/>
      <c r="EUF84" s="539"/>
      <c r="EUG84" s="539"/>
      <c r="EUH84" s="539"/>
      <c r="EUI84" s="539"/>
      <c r="EUJ84" s="539"/>
      <c r="EUK84" s="539"/>
      <c r="EUL84" s="539"/>
      <c r="EUM84" s="539"/>
      <c r="EUN84" s="539"/>
      <c r="EUO84" s="539"/>
      <c r="EUP84" s="539"/>
      <c r="EUQ84" s="539"/>
      <c r="EUR84" s="539"/>
      <c r="EUS84" s="539"/>
      <c r="EUT84" s="539"/>
      <c r="EUU84" s="539"/>
      <c r="EUV84" s="539"/>
      <c r="EUW84" s="539"/>
      <c r="EUX84" s="539"/>
      <c r="EUY84" s="539"/>
      <c r="EUZ84" s="539"/>
      <c r="EVA84" s="539"/>
      <c r="EVB84" s="539"/>
      <c r="EVC84" s="539"/>
      <c r="EVD84" s="539"/>
      <c r="EVE84" s="539"/>
      <c r="EVF84" s="539"/>
      <c r="EVG84" s="539"/>
      <c r="EVH84" s="539"/>
      <c r="EVI84" s="539"/>
      <c r="EVJ84" s="539"/>
      <c r="EVK84" s="539"/>
      <c r="EVL84" s="539"/>
      <c r="EVM84" s="539"/>
      <c r="EVN84" s="539"/>
      <c r="EVO84" s="539"/>
      <c r="EVP84" s="539"/>
      <c r="EVQ84" s="539"/>
      <c r="EVR84" s="539"/>
      <c r="EVS84" s="539"/>
      <c r="EVT84" s="539"/>
      <c r="EVU84" s="539"/>
      <c r="EVV84" s="539"/>
      <c r="EVW84" s="539"/>
      <c r="EVX84" s="539"/>
      <c r="EVY84" s="539"/>
      <c r="EVZ84" s="539"/>
      <c r="EWA84" s="539"/>
      <c r="EWB84" s="539"/>
      <c r="EWC84" s="539"/>
      <c r="EWD84" s="539"/>
      <c r="EWE84" s="539"/>
      <c r="EWF84" s="539"/>
      <c r="EWG84" s="539"/>
      <c r="EWH84" s="539"/>
      <c r="EWI84" s="539"/>
      <c r="EWJ84" s="539"/>
      <c r="EWK84" s="539"/>
      <c r="EWL84" s="539"/>
      <c r="EWM84" s="539"/>
      <c r="EWN84" s="539"/>
      <c r="EWO84" s="539"/>
      <c r="EWP84" s="539"/>
      <c r="EWQ84" s="539"/>
      <c r="EWR84" s="539"/>
      <c r="EWS84" s="539"/>
      <c r="EWT84" s="539"/>
      <c r="EWU84" s="539"/>
      <c r="EWV84" s="539"/>
      <c r="EWW84" s="539"/>
      <c r="EWX84" s="539"/>
      <c r="EWY84" s="539"/>
      <c r="EWZ84" s="539"/>
      <c r="EXA84" s="539"/>
      <c r="EXB84" s="539"/>
      <c r="EXC84" s="539"/>
      <c r="EXD84" s="539"/>
      <c r="EXE84" s="539"/>
      <c r="EXF84" s="539"/>
      <c r="EXG84" s="539"/>
      <c r="EXH84" s="539"/>
      <c r="EXI84" s="539"/>
      <c r="EXJ84" s="539"/>
      <c r="EXK84" s="539"/>
      <c r="EXL84" s="539"/>
      <c r="EXM84" s="539"/>
      <c r="EXN84" s="539"/>
      <c r="EXO84" s="539"/>
      <c r="EXP84" s="539"/>
      <c r="EXQ84" s="539"/>
      <c r="EXR84" s="539"/>
      <c r="EXS84" s="539"/>
      <c r="EXT84" s="539"/>
      <c r="EXU84" s="539"/>
      <c r="EXV84" s="539"/>
      <c r="EXW84" s="539"/>
      <c r="EXX84" s="539"/>
      <c r="EXY84" s="539"/>
      <c r="EXZ84" s="539"/>
      <c r="EYA84" s="539"/>
      <c r="EYB84" s="539"/>
      <c r="EYC84" s="539"/>
      <c r="EYD84" s="539"/>
      <c r="EYE84" s="539"/>
      <c r="EYF84" s="539"/>
      <c r="EYG84" s="539"/>
      <c r="EYH84" s="539"/>
      <c r="EYI84" s="539"/>
      <c r="EYJ84" s="539"/>
      <c r="EYK84" s="539"/>
      <c r="EYL84" s="539"/>
      <c r="EYM84" s="539"/>
      <c r="EYN84" s="539"/>
      <c r="EYO84" s="539"/>
      <c r="EYP84" s="539"/>
      <c r="EYQ84" s="539"/>
      <c r="EYR84" s="539"/>
      <c r="EYS84" s="539"/>
      <c r="EYT84" s="539"/>
      <c r="EYU84" s="539"/>
      <c r="EYV84" s="539"/>
      <c r="EYW84" s="539"/>
      <c r="EYX84" s="539"/>
      <c r="EYY84" s="539"/>
      <c r="EYZ84" s="539"/>
      <c r="EZA84" s="539"/>
      <c r="EZB84" s="539"/>
      <c r="EZC84" s="539"/>
      <c r="EZD84" s="539"/>
      <c r="EZE84" s="539"/>
      <c r="EZF84" s="539"/>
      <c r="EZG84" s="539"/>
      <c r="EZH84" s="539"/>
      <c r="EZI84" s="539"/>
      <c r="EZJ84" s="539"/>
      <c r="EZK84" s="539"/>
      <c r="EZL84" s="539"/>
      <c r="EZM84" s="539"/>
      <c r="EZN84" s="539"/>
      <c r="EZO84" s="539"/>
      <c r="EZP84" s="539"/>
      <c r="EZQ84" s="539"/>
      <c r="EZR84" s="539"/>
      <c r="EZS84" s="539"/>
      <c r="EZT84" s="539"/>
      <c r="EZU84" s="539"/>
      <c r="EZV84" s="539"/>
      <c r="EZW84" s="539"/>
      <c r="EZX84" s="539"/>
      <c r="EZY84" s="539"/>
      <c r="EZZ84" s="539"/>
      <c r="FAA84" s="539"/>
      <c r="FAB84" s="539"/>
      <c r="FAC84" s="539"/>
      <c r="FAD84" s="539"/>
      <c r="FAE84" s="539"/>
      <c r="FAF84" s="539"/>
      <c r="FAG84" s="539"/>
      <c r="FAH84" s="539"/>
      <c r="FAI84" s="539"/>
      <c r="FAJ84" s="539"/>
      <c r="FAK84" s="539"/>
      <c r="FAL84" s="539"/>
      <c r="FAM84" s="539"/>
      <c r="FAN84" s="539"/>
      <c r="FAO84" s="539"/>
      <c r="FAP84" s="539"/>
      <c r="FAQ84" s="539"/>
      <c r="FAR84" s="539"/>
      <c r="FAS84" s="539"/>
      <c r="FAT84" s="539"/>
      <c r="FAU84" s="539"/>
      <c r="FAV84" s="539"/>
      <c r="FAW84" s="539"/>
      <c r="FAX84" s="539"/>
      <c r="FAY84" s="539"/>
      <c r="FAZ84" s="539"/>
      <c r="FBA84" s="539"/>
      <c r="FBB84" s="539"/>
      <c r="FBC84" s="539"/>
      <c r="FBD84" s="539"/>
      <c r="FBE84" s="539"/>
      <c r="FBF84" s="539"/>
      <c r="FBG84" s="539"/>
      <c r="FBH84" s="539"/>
      <c r="FBI84" s="539"/>
      <c r="FBJ84" s="539"/>
      <c r="FBK84" s="539"/>
      <c r="FBL84" s="539"/>
      <c r="FBM84" s="539"/>
      <c r="FBN84" s="539"/>
      <c r="FBO84" s="539"/>
      <c r="FBP84" s="539"/>
      <c r="FBQ84" s="539"/>
      <c r="FBR84" s="539"/>
      <c r="FBS84" s="539"/>
      <c r="FBT84" s="539"/>
      <c r="FBU84" s="539"/>
      <c r="FBV84" s="539"/>
      <c r="FBW84" s="539"/>
      <c r="FBX84" s="539"/>
      <c r="FBY84" s="539"/>
      <c r="FBZ84" s="539"/>
      <c r="FCA84" s="539"/>
      <c r="FCB84" s="539"/>
      <c r="FCC84" s="539"/>
      <c r="FCD84" s="539"/>
      <c r="FCE84" s="539"/>
      <c r="FCF84" s="539"/>
      <c r="FCG84" s="539"/>
      <c r="FCH84" s="539"/>
      <c r="FCI84" s="539"/>
      <c r="FCJ84" s="539"/>
      <c r="FCK84" s="539"/>
      <c r="FCL84" s="539"/>
      <c r="FCM84" s="539"/>
      <c r="FCN84" s="539"/>
      <c r="FCO84" s="539"/>
      <c r="FCP84" s="539"/>
      <c r="FCQ84" s="539"/>
      <c r="FCR84" s="539"/>
      <c r="FCS84" s="539"/>
      <c r="FCT84" s="539"/>
      <c r="FCU84" s="539"/>
      <c r="FCV84" s="539"/>
      <c r="FCW84" s="539"/>
      <c r="FCX84" s="539"/>
      <c r="FCY84" s="539"/>
      <c r="FCZ84" s="539"/>
      <c r="FDA84" s="539"/>
      <c r="FDB84" s="539"/>
      <c r="FDC84" s="539"/>
      <c r="FDD84" s="539"/>
      <c r="FDE84" s="539"/>
      <c r="FDF84" s="539"/>
      <c r="FDG84" s="539"/>
      <c r="FDH84" s="539"/>
      <c r="FDI84" s="539"/>
      <c r="FDJ84" s="539"/>
      <c r="FDK84" s="539"/>
      <c r="FDL84" s="539"/>
      <c r="FDM84" s="539"/>
      <c r="FDN84" s="539"/>
      <c r="FDO84" s="539"/>
      <c r="FDP84" s="539"/>
      <c r="FDQ84" s="539"/>
      <c r="FDR84" s="539"/>
      <c r="FDS84" s="539"/>
      <c r="FDT84" s="539"/>
      <c r="FDU84" s="539"/>
      <c r="FDV84" s="539"/>
      <c r="FDW84" s="539"/>
      <c r="FDX84" s="539"/>
      <c r="FDY84" s="539"/>
      <c r="FDZ84" s="539"/>
      <c r="FEA84" s="539"/>
      <c r="FEB84" s="539"/>
      <c r="FEC84" s="539"/>
      <c r="FED84" s="539"/>
      <c r="FEE84" s="539"/>
      <c r="FEF84" s="539"/>
      <c r="FEG84" s="539"/>
      <c r="FEH84" s="539"/>
      <c r="FEI84" s="539"/>
      <c r="FEJ84" s="539"/>
      <c r="FEK84" s="539"/>
      <c r="FEL84" s="539"/>
      <c r="FEM84" s="539"/>
      <c r="FEN84" s="539"/>
      <c r="FEO84" s="539"/>
      <c r="FEP84" s="539"/>
      <c r="FEQ84" s="539"/>
      <c r="FER84" s="539"/>
      <c r="FES84" s="539"/>
      <c r="FET84" s="539"/>
      <c r="FEU84" s="539"/>
      <c r="FEV84" s="539"/>
      <c r="FEW84" s="539"/>
      <c r="FEX84" s="539"/>
      <c r="FEY84" s="539"/>
      <c r="FEZ84" s="539"/>
      <c r="FFA84" s="539"/>
      <c r="FFB84" s="539"/>
      <c r="FFC84" s="539"/>
      <c r="FFD84" s="539"/>
      <c r="FFE84" s="539"/>
      <c r="FFF84" s="539"/>
      <c r="FFG84" s="539"/>
      <c r="FFH84" s="539"/>
      <c r="FFI84" s="539"/>
      <c r="FFJ84" s="539"/>
      <c r="FFK84" s="539"/>
      <c r="FFL84" s="539"/>
      <c r="FFM84" s="539"/>
      <c r="FFN84" s="539"/>
      <c r="FFO84" s="539"/>
      <c r="FFP84" s="539"/>
      <c r="FFQ84" s="539"/>
      <c r="FFR84" s="539"/>
      <c r="FFS84" s="539"/>
      <c r="FFT84" s="539"/>
      <c r="FFU84" s="539"/>
      <c r="FFV84" s="539"/>
      <c r="FFW84" s="539"/>
      <c r="FFX84" s="539"/>
      <c r="FFY84" s="539"/>
      <c r="FFZ84" s="539"/>
      <c r="FGA84" s="539"/>
      <c r="FGB84" s="539"/>
      <c r="FGC84" s="539"/>
      <c r="FGD84" s="539"/>
      <c r="FGE84" s="539"/>
      <c r="FGF84" s="539"/>
      <c r="FGG84" s="539"/>
      <c r="FGH84" s="539"/>
      <c r="FGI84" s="539"/>
      <c r="FGJ84" s="539"/>
      <c r="FGK84" s="539"/>
      <c r="FGL84" s="539"/>
      <c r="FGM84" s="539"/>
      <c r="FGN84" s="539"/>
      <c r="FGO84" s="539"/>
      <c r="FGP84" s="539"/>
      <c r="FGQ84" s="539"/>
      <c r="FGR84" s="539"/>
      <c r="FGS84" s="539"/>
      <c r="FGT84" s="539"/>
      <c r="FGU84" s="539"/>
      <c r="FGV84" s="539"/>
      <c r="FGW84" s="539"/>
      <c r="FGX84" s="539"/>
      <c r="FGY84" s="539"/>
      <c r="FGZ84" s="539"/>
      <c r="FHA84" s="539"/>
      <c r="FHB84" s="539"/>
      <c r="FHC84" s="539"/>
      <c r="FHD84" s="539"/>
      <c r="FHE84" s="539"/>
      <c r="FHF84" s="539"/>
      <c r="FHG84" s="539"/>
      <c r="FHH84" s="539"/>
      <c r="FHI84" s="539"/>
      <c r="FHJ84" s="539"/>
      <c r="FHK84" s="539"/>
      <c r="FHL84" s="539"/>
      <c r="FHM84" s="539"/>
      <c r="FHN84" s="539"/>
      <c r="FHO84" s="539"/>
      <c r="FHP84" s="539"/>
      <c r="FHQ84" s="539"/>
      <c r="FHR84" s="539"/>
      <c r="FHS84" s="539"/>
      <c r="FHT84" s="539"/>
      <c r="FHU84" s="539"/>
      <c r="FHV84" s="539"/>
      <c r="FHW84" s="539"/>
      <c r="FHX84" s="539"/>
      <c r="FHY84" s="539"/>
      <c r="FHZ84" s="539"/>
      <c r="FIA84" s="539"/>
      <c r="FIB84" s="539"/>
      <c r="FIC84" s="539"/>
      <c r="FID84" s="539"/>
      <c r="FIE84" s="539"/>
      <c r="FIF84" s="539"/>
      <c r="FIG84" s="539"/>
      <c r="FIH84" s="539"/>
      <c r="FII84" s="539"/>
      <c r="FIJ84" s="539"/>
      <c r="FIK84" s="539"/>
      <c r="FIL84" s="539"/>
      <c r="FIM84" s="539"/>
      <c r="FIN84" s="539"/>
      <c r="FIO84" s="539"/>
      <c r="FIP84" s="539"/>
      <c r="FIQ84" s="539"/>
      <c r="FIR84" s="539"/>
      <c r="FIS84" s="539"/>
      <c r="FIT84" s="539"/>
      <c r="FIU84" s="539"/>
      <c r="FIV84" s="539"/>
      <c r="FIW84" s="539"/>
      <c r="FIX84" s="539"/>
      <c r="FIY84" s="539"/>
      <c r="FIZ84" s="539"/>
      <c r="FJA84" s="539"/>
      <c r="FJB84" s="539"/>
      <c r="FJC84" s="539"/>
      <c r="FJD84" s="539"/>
      <c r="FJE84" s="539"/>
      <c r="FJF84" s="539"/>
      <c r="FJG84" s="539"/>
      <c r="FJH84" s="539"/>
      <c r="FJI84" s="539"/>
      <c r="FJJ84" s="539"/>
      <c r="FJK84" s="539"/>
      <c r="FJL84" s="539"/>
      <c r="FJM84" s="539"/>
      <c r="FJN84" s="539"/>
      <c r="FJO84" s="539"/>
      <c r="FJP84" s="539"/>
      <c r="FJQ84" s="539"/>
      <c r="FJR84" s="539"/>
      <c r="FJS84" s="539"/>
      <c r="FJT84" s="539"/>
      <c r="FJU84" s="539"/>
      <c r="FJV84" s="539"/>
      <c r="FJW84" s="539"/>
      <c r="FJX84" s="539"/>
      <c r="FJY84" s="539"/>
      <c r="FJZ84" s="539"/>
      <c r="FKA84" s="539"/>
      <c r="FKB84" s="539"/>
      <c r="FKC84" s="539"/>
      <c r="FKD84" s="539"/>
      <c r="FKE84" s="539"/>
      <c r="FKF84" s="539"/>
      <c r="FKG84" s="539"/>
      <c r="FKH84" s="539"/>
      <c r="FKI84" s="539"/>
      <c r="FKJ84" s="539"/>
      <c r="FKK84" s="539"/>
      <c r="FKL84" s="539"/>
      <c r="FKM84" s="539"/>
      <c r="FKN84" s="539"/>
      <c r="FKO84" s="539"/>
      <c r="FKP84" s="539"/>
      <c r="FKQ84" s="539"/>
      <c r="FKR84" s="539"/>
      <c r="FKS84" s="539"/>
      <c r="FKT84" s="539"/>
      <c r="FKU84" s="539"/>
      <c r="FKV84" s="539"/>
      <c r="FKW84" s="539"/>
      <c r="FKX84" s="539"/>
      <c r="FKY84" s="539"/>
      <c r="FKZ84" s="539"/>
      <c r="FLA84" s="539"/>
      <c r="FLB84" s="539"/>
      <c r="FLC84" s="539"/>
      <c r="FLD84" s="539"/>
      <c r="FLE84" s="539"/>
      <c r="FLF84" s="539"/>
      <c r="FLG84" s="539"/>
      <c r="FLH84" s="539"/>
      <c r="FLI84" s="539"/>
      <c r="FLJ84" s="539"/>
      <c r="FLK84" s="539"/>
      <c r="FLL84" s="539"/>
      <c r="FLM84" s="539"/>
      <c r="FLN84" s="539"/>
      <c r="FLO84" s="539"/>
      <c r="FLP84" s="539"/>
      <c r="FLQ84" s="539"/>
      <c r="FLR84" s="539"/>
      <c r="FLS84" s="539"/>
      <c r="FLT84" s="539"/>
      <c r="FLU84" s="539"/>
      <c r="FLV84" s="539"/>
      <c r="FLW84" s="539"/>
      <c r="FLX84" s="539"/>
      <c r="FLY84" s="539"/>
      <c r="FLZ84" s="539"/>
      <c r="FMA84" s="539"/>
      <c r="FMB84" s="539"/>
      <c r="FMC84" s="539"/>
      <c r="FMD84" s="539"/>
      <c r="FME84" s="539"/>
      <c r="FMF84" s="539"/>
      <c r="FMG84" s="539"/>
      <c r="FMH84" s="539"/>
      <c r="FMI84" s="539"/>
      <c r="FMJ84" s="539"/>
      <c r="FMK84" s="539"/>
      <c r="FML84" s="539"/>
      <c r="FMM84" s="539"/>
      <c r="FMN84" s="539"/>
      <c r="FMO84" s="539"/>
      <c r="FMP84" s="539"/>
      <c r="FMQ84" s="539"/>
      <c r="FMR84" s="539"/>
      <c r="FMS84" s="539"/>
      <c r="FMT84" s="539"/>
      <c r="FMU84" s="539"/>
      <c r="FMV84" s="539"/>
      <c r="FMW84" s="539"/>
      <c r="FMX84" s="539"/>
      <c r="FMY84" s="539"/>
      <c r="FMZ84" s="539"/>
      <c r="FNA84" s="539"/>
      <c r="FNB84" s="539"/>
      <c r="FNC84" s="539"/>
      <c r="FND84" s="539"/>
      <c r="FNE84" s="539"/>
      <c r="FNF84" s="539"/>
      <c r="FNG84" s="539"/>
      <c r="FNH84" s="539"/>
      <c r="FNI84" s="539"/>
      <c r="FNJ84" s="539"/>
      <c r="FNK84" s="539"/>
      <c r="FNL84" s="539"/>
      <c r="FNM84" s="539"/>
      <c r="FNN84" s="539"/>
      <c r="FNO84" s="539"/>
      <c r="FNP84" s="539"/>
      <c r="FNQ84" s="539"/>
      <c r="FNR84" s="539"/>
      <c r="FNS84" s="539"/>
      <c r="FNT84" s="539"/>
      <c r="FNU84" s="539"/>
      <c r="FNV84" s="539"/>
      <c r="FNW84" s="539"/>
      <c r="FNX84" s="539"/>
      <c r="FNY84" s="539"/>
      <c r="FNZ84" s="539"/>
      <c r="FOA84" s="539"/>
      <c r="FOB84" s="539"/>
      <c r="FOC84" s="539"/>
      <c r="FOD84" s="539"/>
      <c r="FOE84" s="539"/>
      <c r="FOF84" s="539"/>
      <c r="FOG84" s="539"/>
      <c r="FOH84" s="539"/>
      <c r="FOI84" s="539"/>
      <c r="FOJ84" s="539"/>
      <c r="FOK84" s="539"/>
      <c r="FOL84" s="539"/>
      <c r="FOM84" s="539"/>
      <c r="FON84" s="539"/>
      <c r="FOO84" s="539"/>
      <c r="FOP84" s="539"/>
      <c r="FOQ84" s="539"/>
      <c r="FOR84" s="539"/>
      <c r="FOS84" s="539"/>
      <c r="FOT84" s="539"/>
      <c r="FOU84" s="539"/>
      <c r="FOV84" s="539"/>
      <c r="FOW84" s="539"/>
      <c r="FOX84" s="539"/>
      <c r="FOY84" s="539"/>
      <c r="FOZ84" s="539"/>
      <c r="FPA84" s="539"/>
      <c r="FPB84" s="539"/>
      <c r="FPC84" s="539"/>
      <c r="FPD84" s="539"/>
      <c r="FPE84" s="539"/>
      <c r="FPF84" s="539"/>
      <c r="FPG84" s="539"/>
      <c r="FPH84" s="539"/>
      <c r="FPI84" s="539"/>
      <c r="FPJ84" s="539"/>
      <c r="FPK84" s="539"/>
      <c r="FPL84" s="539"/>
      <c r="FPM84" s="539"/>
      <c r="FPN84" s="539"/>
      <c r="FPO84" s="539"/>
      <c r="FPP84" s="539"/>
      <c r="FPQ84" s="539"/>
      <c r="FPR84" s="539"/>
      <c r="FPS84" s="539"/>
      <c r="FPT84" s="539"/>
      <c r="FPU84" s="539"/>
      <c r="FPV84" s="539"/>
      <c r="FPW84" s="539"/>
      <c r="FPX84" s="539"/>
      <c r="FPY84" s="539"/>
      <c r="FPZ84" s="539"/>
      <c r="FQA84" s="539"/>
      <c r="FQB84" s="539"/>
      <c r="FQC84" s="539"/>
      <c r="FQD84" s="539"/>
      <c r="FQE84" s="539"/>
      <c r="FQF84" s="539"/>
      <c r="FQG84" s="539"/>
      <c r="FQH84" s="539"/>
      <c r="FQI84" s="539"/>
      <c r="FQJ84" s="539"/>
      <c r="FQK84" s="539"/>
      <c r="FQL84" s="539"/>
      <c r="FQM84" s="539"/>
      <c r="FQN84" s="539"/>
      <c r="FQO84" s="539"/>
      <c r="FQP84" s="539"/>
      <c r="FQQ84" s="539"/>
      <c r="FQR84" s="539"/>
      <c r="FQS84" s="539"/>
      <c r="FQT84" s="539"/>
      <c r="FQU84" s="539"/>
      <c r="FQV84" s="539"/>
      <c r="FQW84" s="539"/>
      <c r="FQX84" s="539"/>
      <c r="FQY84" s="539"/>
      <c r="FQZ84" s="539"/>
      <c r="FRA84" s="539"/>
      <c r="FRB84" s="539"/>
      <c r="FRC84" s="539"/>
      <c r="FRD84" s="539"/>
      <c r="FRE84" s="539"/>
      <c r="FRF84" s="539"/>
      <c r="FRG84" s="539"/>
      <c r="FRH84" s="539"/>
      <c r="FRI84" s="539"/>
      <c r="FRJ84" s="539"/>
      <c r="FRK84" s="539"/>
      <c r="FRL84" s="539"/>
      <c r="FRM84" s="539"/>
      <c r="FRN84" s="539"/>
      <c r="FRO84" s="539"/>
      <c r="FRP84" s="539"/>
      <c r="FRQ84" s="539"/>
      <c r="FRR84" s="539"/>
      <c r="FRS84" s="539"/>
      <c r="FRT84" s="539"/>
      <c r="FRU84" s="539"/>
      <c r="FRV84" s="539"/>
      <c r="FRW84" s="539"/>
      <c r="FRX84" s="539"/>
      <c r="FRY84" s="539"/>
      <c r="FRZ84" s="539"/>
      <c r="FSA84" s="539"/>
      <c r="FSB84" s="539"/>
      <c r="FSC84" s="539"/>
      <c r="FSD84" s="539"/>
      <c r="FSE84" s="539"/>
      <c r="FSF84" s="539"/>
      <c r="FSG84" s="539"/>
      <c r="FSH84" s="539"/>
      <c r="FSI84" s="539"/>
      <c r="FSJ84" s="539"/>
      <c r="FSK84" s="539"/>
      <c r="FSL84" s="539"/>
      <c r="FSM84" s="539"/>
      <c r="FSN84" s="539"/>
      <c r="FSO84" s="539"/>
      <c r="FSP84" s="539"/>
      <c r="FSQ84" s="539"/>
      <c r="FSR84" s="539"/>
      <c r="FSS84" s="539"/>
      <c r="FST84" s="539"/>
      <c r="FSU84" s="539"/>
      <c r="FSV84" s="539"/>
      <c r="FSW84" s="539"/>
      <c r="FSX84" s="539"/>
      <c r="FSY84" s="539"/>
      <c r="FSZ84" s="539"/>
      <c r="FTA84" s="539"/>
      <c r="FTB84" s="539"/>
      <c r="FTC84" s="539"/>
      <c r="FTD84" s="539"/>
      <c r="FTE84" s="539"/>
      <c r="FTF84" s="539"/>
      <c r="FTG84" s="539"/>
      <c r="FTH84" s="539"/>
      <c r="FTI84" s="539"/>
      <c r="FTJ84" s="539"/>
      <c r="FTK84" s="539"/>
      <c r="FTL84" s="539"/>
      <c r="FTM84" s="539"/>
      <c r="FTN84" s="539"/>
      <c r="FTO84" s="539"/>
      <c r="FTP84" s="539"/>
      <c r="FTQ84" s="539"/>
      <c r="FTR84" s="539"/>
      <c r="FTS84" s="539"/>
      <c r="FTT84" s="539"/>
      <c r="FTU84" s="539"/>
      <c r="FTV84" s="539"/>
      <c r="FTW84" s="539"/>
      <c r="FTX84" s="539"/>
      <c r="FTY84" s="539"/>
      <c r="FTZ84" s="539"/>
      <c r="FUA84" s="539"/>
      <c r="FUB84" s="539"/>
      <c r="FUC84" s="539"/>
      <c r="FUD84" s="539"/>
      <c r="FUE84" s="539"/>
      <c r="FUF84" s="539"/>
      <c r="FUG84" s="539"/>
      <c r="FUH84" s="539"/>
      <c r="FUI84" s="539"/>
      <c r="FUJ84" s="539"/>
      <c r="FUK84" s="539"/>
      <c r="FUL84" s="539"/>
      <c r="FUM84" s="539"/>
      <c r="FUN84" s="539"/>
      <c r="FUO84" s="539"/>
      <c r="FUP84" s="539"/>
      <c r="FUQ84" s="539"/>
      <c r="FUR84" s="539"/>
      <c r="FUS84" s="539"/>
      <c r="FUT84" s="539"/>
      <c r="FUU84" s="539"/>
      <c r="FUV84" s="539"/>
      <c r="FUW84" s="539"/>
      <c r="FUX84" s="539"/>
      <c r="FUY84" s="539"/>
      <c r="FUZ84" s="539"/>
      <c r="FVA84" s="539"/>
      <c r="FVB84" s="539"/>
      <c r="FVC84" s="539"/>
      <c r="FVD84" s="539"/>
      <c r="FVE84" s="539"/>
      <c r="FVF84" s="539"/>
      <c r="FVG84" s="539"/>
      <c r="FVH84" s="539"/>
      <c r="FVI84" s="539"/>
      <c r="FVJ84" s="539"/>
      <c r="FVK84" s="539"/>
      <c r="FVL84" s="539"/>
      <c r="FVM84" s="539"/>
      <c r="FVN84" s="539"/>
      <c r="FVO84" s="539"/>
      <c r="FVP84" s="539"/>
      <c r="FVQ84" s="539"/>
      <c r="FVR84" s="539"/>
      <c r="FVS84" s="539"/>
      <c r="FVT84" s="539"/>
      <c r="FVU84" s="539"/>
      <c r="FVV84" s="539"/>
      <c r="FVW84" s="539"/>
      <c r="FVX84" s="539"/>
      <c r="FVY84" s="539"/>
      <c r="FVZ84" s="539"/>
      <c r="FWA84" s="539"/>
      <c r="FWB84" s="539"/>
      <c r="FWC84" s="539"/>
      <c r="FWD84" s="539"/>
      <c r="FWE84" s="539"/>
      <c r="FWF84" s="539"/>
      <c r="FWG84" s="539"/>
      <c r="FWH84" s="539"/>
      <c r="FWI84" s="539"/>
      <c r="FWJ84" s="539"/>
      <c r="FWK84" s="539"/>
      <c r="FWL84" s="539"/>
      <c r="FWM84" s="539"/>
      <c r="FWN84" s="539"/>
      <c r="FWO84" s="539"/>
      <c r="FWP84" s="539"/>
      <c r="FWQ84" s="539"/>
      <c r="FWR84" s="539"/>
      <c r="FWS84" s="539"/>
      <c r="FWT84" s="539"/>
      <c r="FWU84" s="539"/>
      <c r="FWV84" s="539"/>
      <c r="FWW84" s="539"/>
      <c r="FWX84" s="539"/>
      <c r="FWY84" s="539"/>
      <c r="FWZ84" s="539"/>
      <c r="FXA84" s="539"/>
      <c r="FXB84" s="539"/>
      <c r="FXC84" s="539"/>
      <c r="FXD84" s="539"/>
      <c r="FXE84" s="539"/>
      <c r="FXF84" s="539"/>
      <c r="FXG84" s="539"/>
      <c r="FXH84" s="539"/>
      <c r="FXI84" s="539"/>
      <c r="FXJ84" s="539"/>
      <c r="FXK84" s="539"/>
      <c r="FXL84" s="539"/>
      <c r="FXM84" s="539"/>
      <c r="FXN84" s="539"/>
      <c r="FXO84" s="539"/>
      <c r="FXP84" s="539"/>
      <c r="FXQ84" s="539"/>
      <c r="FXR84" s="539"/>
      <c r="FXS84" s="539"/>
      <c r="FXT84" s="539"/>
      <c r="FXU84" s="539"/>
      <c r="FXV84" s="539"/>
      <c r="FXW84" s="539"/>
      <c r="FXX84" s="539"/>
      <c r="FXY84" s="539"/>
      <c r="FXZ84" s="539"/>
      <c r="FYA84" s="539"/>
      <c r="FYB84" s="539"/>
      <c r="FYC84" s="539"/>
      <c r="FYD84" s="539"/>
      <c r="FYE84" s="539"/>
      <c r="FYF84" s="539"/>
      <c r="FYG84" s="539"/>
      <c r="FYH84" s="539"/>
      <c r="FYI84" s="539"/>
      <c r="FYJ84" s="539"/>
      <c r="FYK84" s="539"/>
      <c r="FYL84" s="539"/>
      <c r="FYM84" s="539"/>
      <c r="FYN84" s="539"/>
      <c r="FYO84" s="539"/>
      <c r="FYP84" s="539"/>
      <c r="FYQ84" s="539"/>
      <c r="FYR84" s="539"/>
      <c r="FYS84" s="539"/>
      <c r="FYT84" s="539"/>
      <c r="FYU84" s="539"/>
      <c r="FYV84" s="539"/>
      <c r="FYW84" s="539"/>
      <c r="FYX84" s="539"/>
      <c r="FYY84" s="539"/>
      <c r="FYZ84" s="539"/>
      <c r="FZA84" s="539"/>
      <c r="FZB84" s="539"/>
      <c r="FZC84" s="539"/>
      <c r="FZD84" s="539"/>
      <c r="FZE84" s="539"/>
      <c r="FZF84" s="539"/>
      <c r="FZG84" s="539"/>
      <c r="FZH84" s="539"/>
      <c r="FZI84" s="539"/>
      <c r="FZJ84" s="539"/>
      <c r="FZK84" s="539"/>
      <c r="FZL84" s="539"/>
      <c r="FZM84" s="539"/>
      <c r="FZN84" s="539"/>
      <c r="FZO84" s="539"/>
      <c r="FZP84" s="539"/>
      <c r="FZQ84" s="539"/>
      <c r="FZR84" s="539"/>
      <c r="FZS84" s="539"/>
      <c r="FZT84" s="539"/>
      <c r="FZU84" s="539"/>
      <c r="FZV84" s="539"/>
      <c r="FZW84" s="539"/>
      <c r="FZX84" s="539"/>
      <c r="FZY84" s="539"/>
      <c r="FZZ84" s="539"/>
      <c r="GAA84" s="539"/>
      <c r="GAB84" s="539"/>
      <c r="GAC84" s="539"/>
      <c r="GAD84" s="539"/>
      <c r="GAE84" s="539"/>
      <c r="GAF84" s="539"/>
      <c r="GAG84" s="539"/>
      <c r="GAH84" s="539"/>
      <c r="GAI84" s="539"/>
      <c r="GAJ84" s="539"/>
      <c r="GAK84" s="539"/>
      <c r="GAL84" s="539"/>
      <c r="GAM84" s="539"/>
      <c r="GAN84" s="539"/>
      <c r="GAO84" s="539"/>
      <c r="GAP84" s="539"/>
      <c r="GAQ84" s="539"/>
      <c r="GAR84" s="539"/>
      <c r="GAS84" s="539"/>
      <c r="GAT84" s="539"/>
      <c r="GAU84" s="539"/>
      <c r="GAV84" s="539"/>
      <c r="GAW84" s="539"/>
      <c r="GAX84" s="539"/>
      <c r="GAY84" s="539"/>
      <c r="GAZ84" s="539"/>
      <c r="GBA84" s="539"/>
      <c r="GBB84" s="539"/>
      <c r="GBC84" s="539"/>
      <c r="GBD84" s="539"/>
      <c r="GBE84" s="539"/>
      <c r="GBF84" s="539"/>
      <c r="GBG84" s="539"/>
      <c r="GBH84" s="539"/>
      <c r="GBI84" s="539"/>
      <c r="GBJ84" s="539"/>
      <c r="GBK84" s="539"/>
      <c r="GBL84" s="539"/>
      <c r="GBM84" s="539"/>
      <c r="GBN84" s="539"/>
      <c r="GBO84" s="539"/>
      <c r="GBP84" s="539"/>
      <c r="GBQ84" s="539"/>
      <c r="GBR84" s="539"/>
      <c r="GBS84" s="539"/>
      <c r="GBT84" s="539"/>
      <c r="GBU84" s="539"/>
      <c r="GBV84" s="539"/>
      <c r="GBW84" s="539"/>
      <c r="GBX84" s="539"/>
      <c r="GBY84" s="539"/>
      <c r="GBZ84" s="539"/>
      <c r="GCA84" s="539"/>
      <c r="GCB84" s="539"/>
      <c r="GCC84" s="539"/>
      <c r="GCD84" s="539"/>
      <c r="GCE84" s="539"/>
      <c r="GCF84" s="539"/>
      <c r="GCG84" s="539"/>
      <c r="GCH84" s="539"/>
      <c r="GCI84" s="539"/>
      <c r="GCJ84" s="539"/>
      <c r="GCK84" s="539"/>
      <c r="GCL84" s="539"/>
      <c r="GCM84" s="539"/>
      <c r="GCN84" s="539"/>
      <c r="GCO84" s="539"/>
      <c r="GCP84" s="539"/>
      <c r="GCQ84" s="539"/>
      <c r="GCR84" s="539"/>
      <c r="GCS84" s="539"/>
      <c r="GCT84" s="539"/>
      <c r="GCU84" s="539"/>
      <c r="GCV84" s="539"/>
      <c r="GCW84" s="539"/>
      <c r="GCX84" s="539"/>
      <c r="GCY84" s="539"/>
      <c r="GCZ84" s="539"/>
      <c r="GDA84" s="539"/>
      <c r="GDB84" s="539"/>
      <c r="GDC84" s="539"/>
      <c r="GDD84" s="539"/>
      <c r="GDE84" s="539"/>
      <c r="GDF84" s="539"/>
      <c r="GDG84" s="539"/>
      <c r="GDH84" s="539"/>
      <c r="GDI84" s="539"/>
      <c r="GDJ84" s="539"/>
      <c r="GDK84" s="539"/>
      <c r="GDL84" s="539"/>
      <c r="GDM84" s="539"/>
      <c r="GDN84" s="539"/>
      <c r="GDO84" s="539"/>
      <c r="GDP84" s="539"/>
      <c r="GDQ84" s="539"/>
      <c r="GDR84" s="539"/>
      <c r="GDS84" s="539"/>
      <c r="GDT84" s="539"/>
      <c r="GDU84" s="539"/>
      <c r="GDV84" s="539"/>
      <c r="GDW84" s="539"/>
      <c r="GDX84" s="539"/>
      <c r="GDY84" s="539"/>
      <c r="GDZ84" s="539"/>
      <c r="GEA84" s="539"/>
      <c r="GEB84" s="539"/>
      <c r="GEC84" s="539"/>
      <c r="GED84" s="539"/>
      <c r="GEE84" s="539"/>
      <c r="GEF84" s="539"/>
      <c r="GEG84" s="539"/>
      <c r="GEH84" s="539"/>
      <c r="GEI84" s="539"/>
      <c r="GEJ84" s="539"/>
      <c r="GEK84" s="539"/>
      <c r="GEL84" s="539"/>
      <c r="GEM84" s="539"/>
      <c r="GEN84" s="539"/>
      <c r="GEO84" s="539"/>
      <c r="GEP84" s="539"/>
      <c r="GEQ84" s="539"/>
      <c r="GER84" s="539"/>
      <c r="GES84" s="539"/>
      <c r="GET84" s="539"/>
      <c r="GEU84" s="539"/>
      <c r="GEV84" s="539"/>
      <c r="GEW84" s="539"/>
      <c r="GEX84" s="539"/>
      <c r="GEY84" s="539"/>
      <c r="GEZ84" s="539"/>
      <c r="GFA84" s="539"/>
      <c r="GFB84" s="539"/>
      <c r="GFC84" s="539"/>
      <c r="GFD84" s="539"/>
      <c r="GFE84" s="539"/>
      <c r="GFF84" s="539"/>
      <c r="GFG84" s="539"/>
      <c r="GFH84" s="539"/>
      <c r="GFI84" s="539"/>
      <c r="GFJ84" s="539"/>
      <c r="GFK84" s="539"/>
      <c r="GFL84" s="539"/>
      <c r="GFM84" s="539"/>
      <c r="GFN84" s="539"/>
      <c r="GFO84" s="539"/>
      <c r="GFP84" s="539"/>
      <c r="GFQ84" s="539"/>
      <c r="GFR84" s="539"/>
      <c r="GFS84" s="539"/>
      <c r="GFT84" s="539"/>
      <c r="GFU84" s="539"/>
      <c r="GFV84" s="539"/>
      <c r="GFW84" s="539"/>
      <c r="GFX84" s="539"/>
      <c r="GFY84" s="539"/>
      <c r="GFZ84" s="539"/>
      <c r="GGA84" s="539"/>
      <c r="GGB84" s="539"/>
      <c r="GGC84" s="539"/>
      <c r="GGD84" s="539"/>
      <c r="GGE84" s="539"/>
      <c r="GGF84" s="539"/>
      <c r="GGG84" s="539"/>
      <c r="GGH84" s="539"/>
      <c r="GGI84" s="539"/>
      <c r="GGJ84" s="539"/>
      <c r="GGK84" s="539"/>
      <c r="GGL84" s="539"/>
      <c r="GGM84" s="539"/>
      <c r="GGN84" s="539"/>
      <c r="GGO84" s="539"/>
      <c r="GGP84" s="539"/>
      <c r="GGQ84" s="539"/>
      <c r="GGR84" s="539"/>
      <c r="GGS84" s="539"/>
      <c r="GGT84" s="539"/>
      <c r="GGU84" s="539"/>
      <c r="GGV84" s="539"/>
      <c r="GGW84" s="539"/>
      <c r="GGX84" s="539"/>
      <c r="GGY84" s="539"/>
      <c r="GGZ84" s="539"/>
      <c r="GHA84" s="539"/>
      <c r="GHB84" s="539"/>
      <c r="GHC84" s="539"/>
      <c r="GHD84" s="539"/>
      <c r="GHE84" s="539"/>
      <c r="GHF84" s="539"/>
      <c r="GHG84" s="539"/>
      <c r="GHH84" s="539"/>
      <c r="GHI84" s="539"/>
      <c r="GHJ84" s="539"/>
      <c r="GHK84" s="539"/>
      <c r="GHL84" s="539"/>
      <c r="GHM84" s="539"/>
      <c r="GHN84" s="539"/>
      <c r="GHO84" s="539"/>
      <c r="GHP84" s="539"/>
      <c r="GHQ84" s="539"/>
      <c r="GHR84" s="539"/>
      <c r="GHS84" s="539"/>
      <c r="GHT84" s="539"/>
      <c r="GHU84" s="539"/>
      <c r="GHV84" s="539"/>
      <c r="GHW84" s="539"/>
      <c r="GHX84" s="539"/>
      <c r="GHY84" s="539"/>
      <c r="GHZ84" s="539"/>
      <c r="GIA84" s="539"/>
      <c r="GIB84" s="539"/>
      <c r="GIC84" s="539"/>
      <c r="GID84" s="539"/>
      <c r="GIE84" s="539"/>
      <c r="GIF84" s="539"/>
      <c r="GIG84" s="539"/>
      <c r="GIH84" s="539"/>
      <c r="GII84" s="539"/>
      <c r="GIJ84" s="539"/>
      <c r="GIK84" s="539"/>
      <c r="GIL84" s="539"/>
      <c r="GIM84" s="539"/>
      <c r="GIN84" s="539"/>
      <c r="GIO84" s="539"/>
      <c r="GIP84" s="539"/>
      <c r="GIQ84" s="539"/>
      <c r="GIR84" s="539"/>
      <c r="GIS84" s="539"/>
      <c r="GIT84" s="539"/>
      <c r="GIU84" s="539"/>
      <c r="GIV84" s="539"/>
      <c r="GIW84" s="539"/>
      <c r="GIX84" s="539"/>
      <c r="GIY84" s="539"/>
      <c r="GIZ84" s="539"/>
      <c r="GJA84" s="539"/>
      <c r="GJB84" s="539"/>
      <c r="GJC84" s="539"/>
      <c r="GJD84" s="539"/>
      <c r="GJE84" s="539"/>
      <c r="GJF84" s="539"/>
      <c r="GJG84" s="539"/>
      <c r="GJH84" s="539"/>
      <c r="GJI84" s="539"/>
      <c r="GJJ84" s="539"/>
      <c r="GJK84" s="539"/>
      <c r="GJL84" s="539"/>
      <c r="GJM84" s="539"/>
      <c r="GJN84" s="539"/>
      <c r="GJO84" s="539"/>
      <c r="GJP84" s="539"/>
      <c r="GJQ84" s="539"/>
      <c r="GJR84" s="539"/>
      <c r="GJS84" s="539"/>
      <c r="GJT84" s="539"/>
      <c r="GJU84" s="539"/>
      <c r="GJV84" s="539"/>
      <c r="GJW84" s="539"/>
      <c r="GJX84" s="539"/>
      <c r="GJY84" s="539"/>
      <c r="GJZ84" s="539"/>
      <c r="GKA84" s="539"/>
      <c r="GKB84" s="539"/>
      <c r="GKC84" s="539"/>
      <c r="GKD84" s="539"/>
      <c r="GKE84" s="539"/>
      <c r="GKF84" s="539"/>
      <c r="GKG84" s="539"/>
      <c r="GKH84" s="539"/>
      <c r="GKI84" s="539"/>
      <c r="GKJ84" s="539"/>
      <c r="GKK84" s="539"/>
      <c r="GKL84" s="539"/>
      <c r="GKM84" s="539"/>
      <c r="GKN84" s="539"/>
      <c r="GKO84" s="539"/>
      <c r="GKP84" s="539"/>
      <c r="GKQ84" s="539"/>
      <c r="GKR84" s="539"/>
      <c r="GKS84" s="539"/>
      <c r="GKT84" s="539"/>
      <c r="GKU84" s="539"/>
      <c r="GKV84" s="539"/>
      <c r="GKW84" s="539"/>
      <c r="GKX84" s="539"/>
      <c r="GKY84" s="539"/>
      <c r="GKZ84" s="539"/>
      <c r="GLA84" s="539"/>
      <c r="GLB84" s="539"/>
      <c r="GLC84" s="539"/>
      <c r="GLD84" s="539"/>
      <c r="GLE84" s="539"/>
      <c r="GLF84" s="539"/>
      <c r="GLG84" s="539"/>
      <c r="GLH84" s="539"/>
      <c r="GLI84" s="539"/>
      <c r="GLJ84" s="539"/>
      <c r="GLK84" s="539"/>
      <c r="GLL84" s="539"/>
      <c r="GLM84" s="539"/>
      <c r="GLN84" s="539"/>
      <c r="GLO84" s="539"/>
      <c r="GLP84" s="539"/>
      <c r="GLQ84" s="539"/>
      <c r="GLR84" s="539"/>
      <c r="GLS84" s="539"/>
      <c r="GLT84" s="539"/>
      <c r="GLU84" s="539"/>
      <c r="GLV84" s="539"/>
      <c r="GLW84" s="539"/>
      <c r="GLX84" s="539"/>
      <c r="GLY84" s="539"/>
      <c r="GLZ84" s="539"/>
      <c r="GMA84" s="539"/>
      <c r="GMB84" s="539"/>
      <c r="GMC84" s="539"/>
      <c r="GMD84" s="539"/>
      <c r="GME84" s="539"/>
      <c r="GMF84" s="539"/>
      <c r="GMG84" s="539"/>
      <c r="GMH84" s="539"/>
      <c r="GMI84" s="539"/>
      <c r="GMJ84" s="539"/>
      <c r="GMK84" s="539"/>
      <c r="GML84" s="539"/>
      <c r="GMM84" s="539"/>
      <c r="GMN84" s="539"/>
      <c r="GMO84" s="539"/>
      <c r="GMP84" s="539"/>
      <c r="GMQ84" s="539"/>
      <c r="GMR84" s="539"/>
      <c r="GMS84" s="539"/>
      <c r="GMT84" s="539"/>
      <c r="GMU84" s="539"/>
      <c r="GMV84" s="539"/>
      <c r="GMW84" s="539"/>
      <c r="GMX84" s="539"/>
      <c r="GMY84" s="539"/>
      <c r="GMZ84" s="539"/>
      <c r="GNA84" s="539"/>
      <c r="GNB84" s="539"/>
      <c r="GNC84" s="539"/>
      <c r="GND84" s="539"/>
      <c r="GNE84" s="539"/>
      <c r="GNF84" s="539"/>
      <c r="GNG84" s="539"/>
      <c r="GNH84" s="539"/>
      <c r="GNI84" s="539"/>
      <c r="GNJ84" s="539"/>
      <c r="GNK84" s="539"/>
      <c r="GNL84" s="539"/>
      <c r="GNM84" s="539"/>
      <c r="GNN84" s="539"/>
      <c r="GNO84" s="539"/>
      <c r="GNP84" s="539"/>
      <c r="GNQ84" s="539"/>
      <c r="GNR84" s="539"/>
      <c r="GNS84" s="539"/>
      <c r="GNT84" s="539"/>
      <c r="GNU84" s="539"/>
      <c r="GNV84" s="539"/>
      <c r="GNW84" s="539"/>
      <c r="GNX84" s="539"/>
      <c r="GNY84" s="539"/>
      <c r="GNZ84" s="539"/>
      <c r="GOA84" s="539"/>
      <c r="GOB84" s="539"/>
      <c r="GOC84" s="539"/>
      <c r="GOD84" s="539"/>
      <c r="GOE84" s="539"/>
      <c r="GOF84" s="539"/>
      <c r="GOG84" s="539"/>
      <c r="GOH84" s="539"/>
      <c r="GOI84" s="539"/>
      <c r="GOJ84" s="539"/>
      <c r="GOK84" s="539"/>
      <c r="GOL84" s="539"/>
      <c r="GOM84" s="539"/>
      <c r="GON84" s="539"/>
      <c r="GOO84" s="539"/>
      <c r="GOP84" s="539"/>
      <c r="GOQ84" s="539"/>
      <c r="GOR84" s="539"/>
      <c r="GOS84" s="539"/>
      <c r="GOT84" s="539"/>
      <c r="GOU84" s="539"/>
      <c r="GOV84" s="539"/>
      <c r="GOW84" s="539"/>
      <c r="GOX84" s="539"/>
      <c r="GOY84" s="539"/>
      <c r="GOZ84" s="539"/>
      <c r="GPA84" s="539"/>
      <c r="GPB84" s="539"/>
      <c r="GPC84" s="539"/>
      <c r="GPD84" s="539"/>
      <c r="GPE84" s="539"/>
      <c r="GPF84" s="539"/>
      <c r="GPG84" s="539"/>
      <c r="GPH84" s="539"/>
      <c r="GPI84" s="539"/>
      <c r="GPJ84" s="539"/>
      <c r="GPK84" s="539"/>
      <c r="GPL84" s="539"/>
      <c r="GPM84" s="539"/>
      <c r="GPN84" s="539"/>
      <c r="GPO84" s="539"/>
      <c r="GPP84" s="539"/>
      <c r="GPQ84" s="539"/>
      <c r="GPR84" s="539"/>
      <c r="GPS84" s="539"/>
      <c r="GPT84" s="539"/>
      <c r="GPU84" s="539"/>
      <c r="GPV84" s="539"/>
      <c r="GPW84" s="539"/>
      <c r="GPX84" s="539"/>
      <c r="GPY84" s="539"/>
      <c r="GPZ84" s="539"/>
      <c r="GQA84" s="539"/>
      <c r="GQB84" s="539"/>
      <c r="GQC84" s="539"/>
      <c r="GQD84" s="539"/>
      <c r="GQE84" s="539"/>
      <c r="GQF84" s="539"/>
      <c r="GQG84" s="539"/>
      <c r="GQH84" s="539"/>
      <c r="GQI84" s="539"/>
      <c r="GQJ84" s="539"/>
      <c r="GQK84" s="539"/>
      <c r="GQL84" s="539"/>
      <c r="GQM84" s="539"/>
      <c r="GQN84" s="539"/>
      <c r="GQO84" s="539"/>
      <c r="GQP84" s="539"/>
      <c r="GQQ84" s="539"/>
      <c r="GQR84" s="539"/>
      <c r="GQS84" s="539"/>
      <c r="GQT84" s="539"/>
      <c r="GQU84" s="539"/>
      <c r="GQV84" s="539"/>
      <c r="GQW84" s="539"/>
      <c r="GQX84" s="539"/>
      <c r="GQY84" s="539"/>
      <c r="GQZ84" s="539"/>
      <c r="GRA84" s="539"/>
      <c r="GRB84" s="539"/>
      <c r="GRC84" s="539"/>
      <c r="GRD84" s="539"/>
      <c r="GRE84" s="539"/>
      <c r="GRF84" s="539"/>
      <c r="GRG84" s="539"/>
      <c r="GRH84" s="539"/>
      <c r="GRI84" s="539"/>
      <c r="GRJ84" s="539"/>
      <c r="GRK84" s="539"/>
      <c r="GRL84" s="539"/>
      <c r="GRM84" s="539"/>
      <c r="GRN84" s="539"/>
      <c r="GRO84" s="539"/>
      <c r="GRP84" s="539"/>
      <c r="GRQ84" s="539"/>
      <c r="GRR84" s="539"/>
      <c r="GRS84" s="539"/>
      <c r="GRT84" s="539"/>
      <c r="GRU84" s="539"/>
      <c r="GRV84" s="539"/>
      <c r="GRW84" s="539"/>
      <c r="GRX84" s="539"/>
      <c r="GRY84" s="539"/>
      <c r="GRZ84" s="539"/>
      <c r="GSA84" s="539"/>
      <c r="GSB84" s="539"/>
      <c r="GSC84" s="539"/>
      <c r="GSD84" s="539"/>
      <c r="GSE84" s="539"/>
      <c r="GSF84" s="539"/>
      <c r="GSG84" s="539"/>
      <c r="GSH84" s="539"/>
      <c r="GSI84" s="539"/>
      <c r="GSJ84" s="539"/>
      <c r="GSK84" s="539"/>
      <c r="GSL84" s="539"/>
      <c r="GSM84" s="539"/>
      <c r="GSN84" s="539"/>
      <c r="GSO84" s="539"/>
      <c r="GSP84" s="539"/>
      <c r="GSQ84" s="539"/>
      <c r="GSR84" s="539"/>
      <c r="GSS84" s="539"/>
      <c r="GST84" s="539"/>
      <c r="GSU84" s="539"/>
      <c r="GSV84" s="539"/>
      <c r="GSW84" s="539"/>
      <c r="GSX84" s="539"/>
      <c r="GSY84" s="539"/>
      <c r="GSZ84" s="539"/>
      <c r="GTA84" s="539"/>
      <c r="GTB84" s="539"/>
      <c r="GTC84" s="539"/>
      <c r="GTD84" s="539"/>
      <c r="GTE84" s="539"/>
      <c r="GTF84" s="539"/>
      <c r="GTG84" s="539"/>
      <c r="GTH84" s="539"/>
      <c r="GTI84" s="539"/>
      <c r="GTJ84" s="539"/>
      <c r="GTK84" s="539"/>
      <c r="GTL84" s="539"/>
      <c r="GTM84" s="539"/>
      <c r="GTN84" s="539"/>
      <c r="GTO84" s="539"/>
      <c r="GTP84" s="539"/>
      <c r="GTQ84" s="539"/>
      <c r="GTR84" s="539"/>
      <c r="GTS84" s="539"/>
      <c r="GTT84" s="539"/>
      <c r="GTU84" s="539"/>
      <c r="GTV84" s="539"/>
      <c r="GTW84" s="539"/>
      <c r="GTX84" s="539"/>
      <c r="GTY84" s="539"/>
      <c r="GTZ84" s="539"/>
      <c r="GUA84" s="539"/>
      <c r="GUB84" s="539"/>
      <c r="GUC84" s="539"/>
      <c r="GUD84" s="539"/>
      <c r="GUE84" s="539"/>
      <c r="GUF84" s="539"/>
      <c r="GUG84" s="539"/>
      <c r="GUH84" s="539"/>
      <c r="GUI84" s="539"/>
      <c r="GUJ84" s="539"/>
      <c r="GUK84" s="539"/>
      <c r="GUL84" s="539"/>
      <c r="GUM84" s="539"/>
      <c r="GUN84" s="539"/>
      <c r="GUO84" s="539"/>
      <c r="GUP84" s="539"/>
      <c r="GUQ84" s="539"/>
      <c r="GUR84" s="539"/>
      <c r="GUS84" s="539"/>
      <c r="GUT84" s="539"/>
      <c r="GUU84" s="539"/>
      <c r="GUV84" s="539"/>
      <c r="GUW84" s="539"/>
      <c r="GUX84" s="539"/>
      <c r="GUY84" s="539"/>
      <c r="GUZ84" s="539"/>
      <c r="GVA84" s="539"/>
      <c r="GVB84" s="539"/>
      <c r="GVC84" s="539"/>
      <c r="GVD84" s="539"/>
      <c r="GVE84" s="539"/>
      <c r="GVF84" s="539"/>
      <c r="GVG84" s="539"/>
      <c r="GVH84" s="539"/>
      <c r="GVI84" s="539"/>
      <c r="GVJ84" s="539"/>
      <c r="GVK84" s="539"/>
      <c r="GVL84" s="539"/>
      <c r="GVM84" s="539"/>
      <c r="GVN84" s="539"/>
      <c r="GVO84" s="539"/>
      <c r="GVP84" s="539"/>
      <c r="GVQ84" s="539"/>
      <c r="GVR84" s="539"/>
      <c r="GVS84" s="539"/>
      <c r="GVT84" s="539"/>
      <c r="GVU84" s="539"/>
      <c r="GVV84" s="539"/>
      <c r="GVW84" s="539"/>
      <c r="GVX84" s="539"/>
      <c r="GVY84" s="539"/>
      <c r="GVZ84" s="539"/>
      <c r="GWA84" s="539"/>
      <c r="GWB84" s="539"/>
      <c r="GWC84" s="539"/>
      <c r="GWD84" s="539"/>
      <c r="GWE84" s="539"/>
      <c r="GWF84" s="539"/>
      <c r="GWG84" s="539"/>
      <c r="GWH84" s="539"/>
      <c r="GWI84" s="539"/>
      <c r="GWJ84" s="539"/>
      <c r="GWK84" s="539"/>
      <c r="GWL84" s="539"/>
      <c r="GWM84" s="539"/>
      <c r="GWN84" s="539"/>
      <c r="GWO84" s="539"/>
      <c r="GWP84" s="539"/>
      <c r="GWQ84" s="539"/>
      <c r="GWR84" s="539"/>
      <c r="GWS84" s="539"/>
      <c r="GWT84" s="539"/>
      <c r="GWU84" s="539"/>
      <c r="GWV84" s="539"/>
      <c r="GWW84" s="539"/>
      <c r="GWX84" s="539"/>
      <c r="GWY84" s="539"/>
      <c r="GWZ84" s="539"/>
      <c r="GXA84" s="539"/>
      <c r="GXB84" s="539"/>
      <c r="GXC84" s="539"/>
      <c r="GXD84" s="539"/>
      <c r="GXE84" s="539"/>
      <c r="GXF84" s="539"/>
      <c r="GXG84" s="539"/>
      <c r="GXH84" s="539"/>
      <c r="GXI84" s="539"/>
      <c r="GXJ84" s="539"/>
      <c r="GXK84" s="539"/>
      <c r="GXL84" s="539"/>
      <c r="GXM84" s="539"/>
      <c r="GXN84" s="539"/>
      <c r="GXO84" s="539"/>
      <c r="GXP84" s="539"/>
      <c r="GXQ84" s="539"/>
      <c r="GXR84" s="539"/>
      <c r="GXS84" s="539"/>
      <c r="GXT84" s="539"/>
      <c r="GXU84" s="539"/>
      <c r="GXV84" s="539"/>
      <c r="GXW84" s="539"/>
      <c r="GXX84" s="539"/>
      <c r="GXY84" s="539"/>
      <c r="GXZ84" s="539"/>
      <c r="GYA84" s="539"/>
      <c r="GYB84" s="539"/>
      <c r="GYC84" s="539"/>
      <c r="GYD84" s="539"/>
      <c r="GYE84" s="539"/>
      <c r="GYF84" s="539"/>
      <c r="GYG84" s="539"/>
      <c r="GYH84" s="539"/>
      <c r="GYI84" s="539"/>
      <c r="GYJ84" s="539"/>
      <c r="GYK84" s="539"/>
      <c r="GYL84" s="539"/>
      <c r="GYM84" s="539"/>
      <c r="GYN84" s="539"/>
      <c r="GYO84" s="539"/>
      <c r="GYP84" s="539"/>
      <c r="GYQ84" s="539"/>
      <c r="GYR84" s="539"/>
      <c r="GYS84" s="539"/>
      <c r="GYT84" s="539"/>
      <c r="GYU84" s="539"/>
      <c r="GYV84" s="539"/>
      <c r="GYW84" s="539"/>
      <c r="GYX84" s="539"/>
      <c r="GYY84" s="539"/>
      <c r="GYZ84" s="539"/>
      <c r="GZA84" s="539"/>
      <c r="GZB84" s="539"/>
      <c r="GZC84" s="539"/>
      <c r="GZD84" s="539"/>
      <c r="GZE84" s="539"/>
      <c r="GZF84" s="539"/>
      <c r="GZG84" s="539"/>
      <c r="GZH84" s="539"/>
      <c r="GZI84" s="539"/>
      <c r="GZJ84" s="539"/>
      <c r="GZK84" s="539"/>
      <c r="GZL84" s="539"/>
      <c r="GZM84" s="539"/>
      <c r="GZN84" s="539"/>
      <c r="GZO84" s="539"/>
      <c r="GZP84" s="539"/>
      <c r="GZQ84" s="539"/>
      <c r="GZR84" s="539"/>
      <c r="GZS84" s="539"/>
      <c r="GZT84" s="539"/>
      <c r="GZU84" s="539"/>
      <c r="GZV84" s="539"/>
      <c r="GZW84" s="539"/>
      <c r="GZX84" s="539"/>
      <c r="GZY84" s="539"/>
      <c r="GZZ84" s="539"/>
      <c r="HAA84" s="539"/>
      <c r="HAB84" s="539"/>
      <c r="HAC84" s="539"/>
      <c r="HAD84" s="539"/>
      <c r="HAE84" s="539"/>
      <c r="HAF84" s="539"/>
      <c r="HAG84" s="539"/>
      <c r="HAH84" s="539"/>
      <c r="HAI84" s="539"/>
      <c r="HAJ84" s="539"/>
      <c r="HAK84" s="539"/>
      <c r="HAL84" s="539"/>
      <c r="HAM84" s="539"/>
      <c r="HAN84" s="539"/>
      <c r="HAO84" s="539"/>
      <c r="HAP84" s="539"/>
      <c r="HAQ84" s="539"/>
      <c r="HAR84" s="539"/>
      <c r="HAS84" s="539"/>
      <c r="HAT84" s="539"/>
      <c r="HAU84" s="539"/>
      <c r="HAV84" s="539"/>
      <c r="HAW84" s="539"/>
      <c r="HAX84" s="539"/>
      <c r="HAY84" s="539"/>
      <c r="HAZ84" s="539"/>
      <c r="HBA84" s="539"/>
      <c r="HBB84" s="539"/>
      <c r="HBC84" s="539"/>
      <c r="HBD84" s="539"/>
      <c r="HBE84" s="539"/>
      <c r="HBF84" s="539"/>
      <c r="HBG84" s="539"/>
      <c r="HBH84" s="539"/>
      <c r="HBI84" s="539"/>
      <c r="HBJ84" s="539"/>
      <c r="HBK84" s="539"/>
      <c r="HBL84" s="539"/>
      <c r="HBM84" s="539"/>
      <c r="HBN84" s="539"/>
      <c r="HBO84" s="539"/>
      <c r="HBP84" s="539"/>
      <c r="HBQ84" s="539"/>
      <c r="HBR84" s="539"/>
      <c r="HBS84" s="539"/>
      <c r="HBT84" s="539"/>
      <c r="HBU84" s="539"/>
      <c r="HBV84" s="539"/>
      <c r="HBW84" s="539"/>
      <c r="HBX84" s="539"/>
      <c r="HBY84" s="539"/>
      <c r="HBZ84" s="539"/>
      <c r="HCA84" s="539"/>
      <c r="HCB84" s="539"/>
      <c r="HCC84" s="539"/>
      <c r="HCD84" s="539"/>
      <c r="HCE84" s="539"/>
      <c r="HCF84" s="539"/>
      <c r="HCG84" s="539"/>
      <c r="HCH84" s="539"/>
      <c r="HCI84" s="539"/>
      <c r="HCJ84" s="539"/>
      <c r="HCK84" s="539"/>
      <c r="HCL84" s="539"/>
      <c r="HCM84" s="539"/>
      <c r="HCN84" s="539"/>
      <c r="HCO84" s="539"/>
      <c r="HCP84" s="539"/>
      <c r="HCQ84" s="539"/>
      <c r="HCR84" s="539"/>
      <c r="HCS84" s="539"/>
      <c r="HCT84" s="539"/>
      <c r="HCU84" s="539"/>
      <c r="HCV84" s="539"/>
      <c r="HCW84" s="539"/>
      <c r="HCX84" s="539"/>
      <c r="HCY84" s="539"/>
      <c r="HCZ84" s="539"/>
      <c r="HDA84" s="539"/>
      <c r="HDB84" s="539"/>
      <c r="HDC84" s="539"/>
      <c r="HDD84" s="539"/>
      <c r="HDE84" s="539"/>
      <c r="HDF84" s="539"/>
      <c r="HDG84" s="539"/>
      <c r="HDH84" s="539"/>
      <c r="HDI84" s="539"/>
      <c r="HDJ84" s="539"/>
      <c r="HDK84" s="539"/>
      <c r="HDL84" s="539"/>
      <c r="HDM84" s="539"/>
      <c r="HDN84" s="539"/>
      <c r="HDO84" s="539"/>
      <c r="HDP84" s="539"/>
      <c r="HDQ84" s="539"/>
      <c r="HDR84" s="539"/>
      <c r="HDS84" s="539"/>
      <c r="HDT84" s="539"/>
      <c r="HDU84" s="539"/>
      <c r="HDV84" s="539"/>
      <c r="HDW84" s="539"/>
      <c r="HDX84" s="539"/>
      <c r="HDY84" s="539"/>
      <c r="HDZ84" s="539"/>
      <c r="HEA84" s="539"/>
      <c r="HEB84" s="539"/>
      <c r="HEC84" s="539"/>
      <c r="HED84" s="539"/>
      <c r="HEE84" s="539"/>
      <c r="HEF84" s="539"/>
      <c r="HEG84" s="539"/>
      <c r="HEH84" s="539"/>
      <c r="HEI84" s="539"/>
      <c r="HEJ84" s="539"/>
      <c r="HEK84" s="539"/>
      <c r="HEL84" s="539"/>
      <c r="HEM84" s="539"/>
      <c r="HEN84" s="539"/>
      <c r="HEO84" s="539"/>
      <c r="HEP84" s="539"/>
      <c r="HEQ84" s="539"/>
      <c r="HER84" s="539"/>
      <c r="HES84" s="539"/>
      <c r="HET84" s="539"/>
      <c r="HEU84" s="539"/>
      <c r="HEV84" s="539"/>
      <c r="HEW84" s="539"/>
      <c r="HEX84" s="539"/>
      <c r="HEY84" s="539"/>
      <c r="HEZ84" s="539"/>
      <c r="HFA84" s="539"/>
      <c r="HFB84" s="539"/>
      <c r="HFC84" s="539"/>
      <c r="HFD84" s="539"/>
      <c r="HFE84" s="539"/>
      <c r="HFF84" s="539"/>
      <c r="HFG84" s="539"/>
      <c r="HFH84" s="539"/>
      <c r="HFI84" s="539"/>
      <c r="HFJ84" s="539"/>
      <c r="HFK84" s="539"/>
      <c r="HFL84" s="539"/>
      <c r="HFM84" s="539"/>
      <c r="HFN84" s="539"/>
      <c r="HFO84" s="539"/>
      <c r="HFP84" s="539"/>
      <c r="HFQ84" s="539"/>
      <c r="HFR84" s="539"/>
      <c r="HFS84" s="539"/>
      <c r="HFT84" s="539"/>
      <c r="HFU84" s="539"/>
      <c r="HFV84" s="539"/>
      <c r="HFW84" s="539"/>
      <c r="HFX84" s="539"/>
      <c r="HFY84" s="539"/>
      <c r="HFZ84" s="539"/>
      <c r="HGA84" s="539"/>
      <c r="HGB84" s="539"/>
      <c r="HGC84" s="539"/>
      <c r="HGD84" s="539"/>
      <c r="HGE84" s="539"/>
      <c r="HGF84" s="539"/>
      <c r="HGG84" s="539"/>
      <c r="HGH84" s="539"/>
      <c r="HGI84" s="539"/>
      <c r="HGJ84" s="539"/>
      <c r="HGK84" s="539"/>
      <c r="HGL84" s="539"/>
      <c r="HGM84" s="539"/>
      <c r="HGN84" s="539"/>
      <c r="HGO84" s="539"/>
      <c r="HGP84" s="539"/>
      <c r="HGQ84" s="539"/>
      <c r="HGR84" s="539"/>
      <c r="HGS84" s="539"/>
      <c r="HGT84" s="539"/>
      <c r="HGU84" s="539"/>
      <c r="HGV84" s="539"/>
      <c r="HGW84" s="539"/>
      <c r="HGX84" s="539"/>
      <c r="HGY84" s="539"/>
      <c r="HGZ84" s="539"/>
      <c r="HHA84" s="539"/>
      <c r="HHB84" s="539"/>
      <c r="HHC84" s="539"/>
      <c r="HHD84" s="539"/>
      <c r="HHE84" s="539"/>
      <c r="HHF84" s="539"/>
      <c r="HHG84" s="539"/>
      <c r="HHH84" s="539"/>
      <c r="HHI84" s="539"/>
      <c r="HHJ84" s="539"/>
      <c r="HHK84" s="539"/>
      <c r="HHL84" s="539"/>
      <c r="HHM84" s="539"/>
      <c r="HHN84" s="539"/>
      <c r="HHO84" s="539"/>
      <c r="HHP84" s="539"/>
      <c r="HHQ84" s="539"/>
      <c r="HHR84" s="539"/>
      <c r="HHS84" s="539"/>
      <c r="HHT84" s="539"/>
      <c r="HHU84" s="539"/>
      <c r="HHV84" s="539"/>
      <c r="HHW84" s="539"/>
      <c r="HHX84" s="539"/>
      <c r="HHY84" s="539"/>
      <c r="HHZ84" s="539"/>
      <c r="HIA84" s="539"/>
      <c r="HIB84" s="539"/>
      <c r="HIC84" s="539"/>
      <c r="HID84" s="539"/>
      <c r="HIE84" s="539"/>
      <c r="HIF84" s="539"/>
      <c r="HIG84" s="539"/>
      <c r="HIH84" s="539"/>
      <c r="HII84" s="539"/>
      <c r="HIJ84" s="539"/>
      <c r="HIK84" s="539"/>
      <c r="HIL84" s="539"/>
      <c r="HIM84" s="539"/>
      <c r="HIN84" s="539"/>
      <c r="HIO84" s="539"/>
      <c r="HIP84" s="539"/>
      <c r="HIQ84" s="539"/>
      <c r="HIR84" s="539"/>
      <c r="HIS84" s="539"/>
      <c r="HIT84" s="539"/>
      <c r="HIU84" s="539"/>
      <c r="HIV84" s="539"/>
      <c r="HIW84" s="539"/>
      <c r="HIX84" s="539"/>
      <c r="HIY84" s="539"/>
      <c r="HIZ84" s="539"/>
      <c r="HJA84" s="539"/>
      <c r="HJB84" s="539"/>
      <c r="HJC84" s="539"/>
      <c r="HJD84" s="539"/>
      <c r="HJE84" s="539"/>
      <c r="HJF84" s="539"/>
      <c r="HJG84" s="539"/>
      <c r="HJH84" s="539"/>
      <c r="HJI84" s="539"/>
      <c r="HJJ84" s="539"/>
      <c r="HJK84" s="539"/>
      <c r="HJL84" s="539"/>
      <c r="HJM84" s="539"/>
      <c r="HJN84" s="539"/>
      <c r="HJO84" s="539"/>
      <c r="HJP84" s="539"/>
      <c r="HJQ84" s="539"/>
      <c r="HJR84" s="539"/>
      <c r="HJS84" s="539"/>
      <c r="HJT84" s="539"/>
      <c r="HJU84" s="539"/>
      <c r="HJV84" s="539"/>
      <c r="HJW84" s="539"/>
      <c r="HJX84" s="539"/>
      <c r="HJY84" s="539"/>
      <c r="HJZ84" s="539"/>
      <c r="HKA84" s="539"/>
      <c r="HKB84" s="539"/>
      <c r="HKC84" s="539"/>
      <c r="HKD84" s="539"/>
      <c r="HKE84" s="539"/>
      <c r="HKF84" s="539"/>
      <c r="HKG84" s="539"/>
      <c r="HKH84" s="539"/>
      <c r="HKI84" s="539"/>
      <c r="HKJ84" s="539"/>
      <c r="HKK84" s="539"/>
      <c r="HKL84" s="539"/>
      <c r="HKM84" s="539"/>
      <c r="HKN84" s="539"/>
      <c r="HKO84" s="539"/>
      <c r="HKP84" s="539"/>
      <c r="HKQ84" s="539"/>
      <c r="HKR84" s="539"/>
      <c r="HKS84" s="539"/>
      <c r="HKT84" s="539"/>
      <c r="HKU84" s="539"/>
      <c r="HKV84" s="539"/>
      <c r="HKW84" s="539"/>
      <c r="HKX84" s="539"/>
      <c r="HKY84" s="539"/>
      <c r="HKZ84" s="539"/>
      <c r="HLA84" s="539"/>
      <c r="HLB84" s="539"/>
      <c r="HLC84" s="539"/>
      <c r="HLD84" s="539"/>
      <c r="HLE84" s="539"/>
      <c r="HLF84" s="539"/>
      <c r="HLG84" s="539"/>
      <c r="HLH84" s="539"/>
      <c r="HLI84" s="539"/>
      <c r="HLJ84" s="539"/>
      <c r="HLK84" s="539"/>
      <c r="HLL84" s="539"/>
      <c r="HLM84" s="539"/>
      <c r="HLN84" s="539"/>
      <c r="HLO84" s="539"/>
      <c r="HLP84" s="539"/>
      <c r="HLQ84" s="539"/>
      <c r="HLR84" s="539"/>
      <c r="HLS84" s="539"/>
      <c r="HLT84" s="539"/>
      <c r="HLU84" s="539"/>
      <c r="HLV84" s="539"/>
      <c r="HLW84" s="539"/>
      <c r="HLX84" s="539"/>
      <c r="HLY84" s="539"/>
      <c r="HLZ84" s="539"/>
      <c r="HMA84" s="539"/>
      <c r="HMB84" s="539"/>
      <c r="HMC84" s="539"/>
      <c r="HMD84" s="539"/>
      <c r="HME84" s="539"/>
      <c r="HMF84" s="539"/>
      <c r="HMG84" s="539"/>
      <c r="HMH84" s="539"/>
      <c r="HMI84" s="539"/>
      <c r="HMJ84" s="539"/>
      <c r="HMK84" s="539"/>
      <c r="HML84" s="539"/>
      <c r="HMM84" s="539"/>
      <c r="HMN84" s="539"/>
      <c r="HMO84" s="539"/>
      <c r="HMP84" s="539"/>
      <c r="HMQ84" s="539"/>
      <c r="HMR84" s="539"/>
      <c r="HMS84" s="539"/>
      <c r="HMT84" s="539"/>
      <c r="HMU84" s="539"/>
      <c r="HMV84" s="539"/>
      <c r="HMW84" s="539"/>
      <c r="HMX84" s="539"/>
      <c r="HMY84" s="539"/>
      <c r="HMZ84" s="539"/>
      <c r="HNA84" s="539"/>
      <c r="HNB84" s="539"/>
      <c r="HNC84" s="539"/>
      <c r="HND84" s="539"/>
      <c r="HNE84" s="539"/>
      <c r="HNF84" s="539"/>
      <c r="HNG84" s="539"/>
      <c r="HNH84" s="539"/>
      <c r="HNI84" s="539"/>
      <c r="HNJ84" s="539"/>
      <c r="HNK84" s="539"/>
      <c r="HNL84" s="539"/>
      <c r="HNM84" s="539"/>
      <c r="HNN84" s="539"/>
      <c r="HNO84" s="539"/>
      <c r="HNP84" s="539"/>
      <c r="HNQ84" s="539"/>
      <c r="HNR84" s="539"/>
      <c r="HNS84" s="539"/>
      <c r="HNT84" s="539"/>
      <c r="HNU84" s="539"/>
      <c r="HNV84" s="539"/>
      <c r="HNW84" s="539"/>
      <c r="HNX84" s="539"/>
      <c r="HNY84" s="539"/>
      <c r="HNZ84" s="539"/>
      <c r="HOA84" s="539"/>
      <c r="HOB84" s="539"/>
      <c r="HOC84" s="539"/>
      <c r="HOD84" s="539"/>
      <c r="HOE84" s="539"/>
      <c r="HOF84" s="539"/>
      <c r="HOG84" s="539"/>
      <c r="HOH84" s="539"/>
      <c r="HOI84" s="539"/>
      <c r="HOJ84" s="539"/>
      <c r="HOK84" s="539"/>
      <c r="HOL84" s="539"/>
      <c r="HOM84" s="539"/>
      <c r="HON84" s="539"/>
      <c r="HOO84" s="539"/>
      <c r="HOP84" s="539"/>
      <c r="HOQ84" s="539"/>
      <c r="HOR84" s="539"/>
      <c r="HOS84" s="539"/>
      <c r="HOT84" s="539"/>
      <c r="HOU84" s="539"/>
      <c r="HOV84" s="539"/>
      <c r="HOW84" s="539"/>
      <c r="HOX84" s="539"/>
      <c r="HOY84" s="539"/>
      <c r="HOZ84" s="539"/>
      <c r="HPA84" s="539"/>
      <c r="HPB84" s="539"/>
      <c r="HPC84" s="539"/>
      <c r="HPD84" s="539"/>
      <c r="HPE84" s="539"/>
      <c r="HPF84" s="539"/>
      <c r="HPG84" s="539"/>
      <c r="HPH84" s="539"/>
      <c r="HPI84" s="539"/>
      <c r="HPJ84" s="539"/>
      <c r="HPK84" s="539"/>
      <c r="HPL84" s="539"/>
      <c r="HPM84" s="539"/>
      <c r="HPN84" s="539"/>
      <c r="HPO84" s="539"/>
      <c r="HPP84" s="539"/>
      <c r="HPQ84" s="539"/>
      <c r="HPR84" s="539"/>
      <c r="HPS84" s="539"/>
      <c r="HPT84" s="539"/>
      <c r="HPU84" s="539"/>
      <c r="HPV84" s="539"/>
      <c r="HPW84" s="539"/>
      <c r="HPX84" s="539"/>
      <c r="HPY84" s="539"/>
      <c r="HPZ84" s="539"/>
      <c r="HQA84" s="539"/>
      <c r="HQB84" s="539"/>
      <c r="HQC84" s="539"/>
      <c r="HQD84" s="539"/>
      <c r="HQE84" s="539"/>
      <c r="HQF84" s="539"/>
      <c r="HQG84" s="539"/>
      <c r="HQH84" s="539"/>
      <c r="HQI84" s="539"/>
      <c r="HQJ84" s="539"/>
      <c r="HQK84" s="539"/>
      <c r="HQL84" s="539"/>
      <c r="HQM84" s="539"/>
      <c r="HQN84" s="539"/>
      <c r="HQO84" s="539"/>
      <c r="HQP84" s="539"/>
      <c r="HQQ84" s="539"/>
      <c r="HQR84" s="539"/>
      <c r="HQS84" s="539"/>
      <c r="HQT84" s="539"/>
      <c r="HQU84" s="539"/>
      <c r="HQV84" s="539"/>
      <c r="HQW84" s="539"/>
      <c r="HQX84" s="539"/>
      <c r="HQY84" s="539"/>
      <c r="HQZ84" s="539"/>
      <c r="HRA84" s="539"/>
      <c r="HRB84" s="539"/>
      <c r="HRC84" s="539"/>
      <c r="HRD84" s="539"/>
      <c r="HRE84" s="539"/>
      <c r="HRF84" s="539"/>
      <c r="HRG84" s="539"/>
      <c r="HRH84" s="539"/>
      <c r="HRI84" s="539"/>
      <c r="HRJ84" s="539"/>
      <c r="HRK84" s="539"/>
      <c r="HRL84" s="539"/>
      <c r="HRM84" s="539"/>
      <c r="HRN84" s="539"/>
      <c r="HRO84" s="539"/>
      <c r="HRP84" s="539"/>
      <c r="HRQ84" s="539"/>
      <c r="HRR84" s="539"/>
      <c r="HRS84" s="539"/>
      <c r="HRT84" s="539"/>
      <c r="HRU84" s="539"/>
      <c r="HRV84" s="539"/>
      <c r="HRW84" s="539"/>
      <c r="HRX84" s="539"/>
      <c r="HRY84" s="539"/>
      <c r="HRZ84" s="539"/>
      <c r="HSA84" s="539"/>
      <c r="HSB84" s="539"/>
      <c r="HSC84" s="539"/>
      <c r="HSD84" s="539"/>
      <c r="HSE84" s="539"/>
      <c r="HSF84" s="539"/>
      <c r="HSG84" s="539"/>
      <c r="HSH84" s="539"/>
      <c r="HSI84" s="539"/>
      <c r="HSJ84" s="539"/>
      <c r="HSK84" s="539"/>
      <c r="HSL84" s="539"/>
      <c r="HSM84" s="539"/>
      <c r="HSN84" s="539"/>
      <c r="HSO84" s="539"/>
      <c r="HSP84" s="539"/>
      <c r="HSQ84" s="539"/>
      <c r="HSR84" s="539"/>
      <c r="HSS84" s="539"/>
      <c r="HST84" s="539"/>
      <c r="HSU84" s="539"/>
      <c r="HSV84" s="539"/>
      <c r="HSW84" s="539"/>
      <c r="HSX84" s="539"/>
      <c r="HSY84" s="539"/>
      <c r="HSZ84" s="539"/>
      <c r="HTA84" s="539"/>
      <c r="HTB84" s="539"/>
      <c r="HTC84" s="539"/>
      <c r="HTD84" s="539"/>
      <c r="HTE84" s="539"/>
      <c r="HTF84" s="539"/>
      <c r="HTG84" s="539"/>
      <c r="HTH84" s="539"/>
      <c r="HTI84" s="539"/>
      <c r="HTJ84" s="539"/>
      <c r="HTK84" s="539"/>
      <c r="HTL84" s="539"/>
      <c r="HTM84" s="539"/>
      <c r="HTN84" s="539"/>
      <c r="HTO84" s="539"/>
      <c r="HTP84" s="539"/>
      <c r="HTQ84" s="539"/>
      <c r="HTR84" s="539"/>
      <c r="HTS84" s="539"/>
      <c r="HTT84" s="539"/>
      <c r="HTU84" s="539"/>
      <c r="HTV84" s="539"/>
      <c r="HTW84" s="539"/>
      <c r="HTX84" s="539"/>
      <c r="HTY84" s="539"/>
      <c r="HTZ84" s="539"/>
      <c r="HUA84" s="539"/>
      <c r="HUB84" s="539"/>
      <c r="HUC84" s="539"/>
      <c r="HUD84" s="539"/>
      <c r="HUE84" s="539"/>
      <c r="HUF84" s="539"/>
      <c r="HUG84" s="539"/>
      <c r="HUH84" s="539"/>
      <c r="HUI84" s="539"/>
      <c r="HUJ84" s="539"/>
      <c r="HUK84" s="539"/>
      <c r="HUL84" s="539"/>
      <c r="HUM84" s="539"/>
      <c r="HUN84" s="539"/>
      <c r="HUO84" s="539"/>
      <c r="HUP84" s="539"/>
      <c r="HUQ84" s="539"/>
      <c r="HUR84" s="539"/>
      <c r="HUS84" s="539"/>
      <c r="HUT84" s="539"/>
      <c r="HUU84" s="539"/>
      <c r="HUV84" s="539"/>
      <c r="HUW84" s="539"/>
      <c r="HUX84" s="539"/>
      <c r="HUY84" s="539"/>
      <c r="HUZ84" s="539"/>
      <c r="HVA84" s="539"/>
      <c r="HVB84" s="539"/>
      <c r="HVC84" s="539"/>
      <c r="HVD84" s="539"/>
      <c r="HVE84" s="539"/>
      <c r="HVF84" s="539"/>
      <c r="HVG84" s="539"/>
      <c r="HVH84" s="539"/>
      <c r="HVI84" s="539"/>
      <c r="HVJ84" s="539"/>
      <c r="HVK84" s="539"/>
      <c r="HVL84" s="539"/>
      <c r="HVM84" s="539"/>
      <c r="HVN84" s="539"/>
      <c r="HVO84" s="539"/>
      <c r="HVP84" s="539"/>
      <c r="HVQ84" s="539"/>
      <c r="HVR84" s="539"/>
      <c r="HVS84" s="539"/>
      <c r="HVT84" s="539"/>
      <c r="HVU84" s="539"/>
      <c r="HVV84" s="539"/>
      <c r="HVW84" s="539"/>
      <c r="HVX84" s="539"/>
      <c r="HVY84" s="539"/>
      <c r="HVZ84" s="539"/>
      <c r="HWA84" s="539"/>
      <c r="HWB84" s="539"/>
      <c r="HWC84" s="539"/>
      <c r="HWD84" s="539"/>
      <c r="HWE84" s="539"/>
      <c r="HWF84" s="539"/>
      <c r="HWG84" s="539"/>
      <c r="HWH84" s="539"/>
      <c r="HWI84" s="539"/>
      <c r="HWJ84" s="539"/>
      <c r="HWK84" s="539"/>
      <c r="HWL84" s="539"/>
      <c r="HWM84" s="539"/>
      <c r="HWN84" s="539"/>
      <c r="HWO84" s="539"/>
      <c r="HWP84" s="539"/>
      <c r="HWQ84" s="539"/>
      <c r="HWR84" s="539"/>
      <c r="HWS84" s="539"/>
      <c r="HWT84" s="539"/>
      <c r="HWU84" s="539"/>
      <c r="HWV84" s="539"/>
      <c r="HWW84" s="539"/>
      <c r="HWX84" s="539"/>
      <c r="HWY84" s="539"/>
      <c r="HWZ84" s="539"/>
      <c r="HXA84" s="539"/>
      <c r="HXB84" s="539"/>
      <c r="HXC84" s="539"/>
      <c r="HXD84" s="539"/>
      <c r="HXE84" s="539"/>
      <c r="HXF84" s="539"/>
      <c r="HXG84" s="539"/>
      <c r="HXH84" s="539"/>
      <c r="HXI84" s="539"/>
      <c r="HXJ84" s="539"/>
      <c r="HXK84" s="539"/>
      <c r="HXL84" s="539"/>
      <c r="HXM84" s="539"/>
      <c r="HXN84" s="539"/>
      <c r="HXO84" s="539"/>
      <c r="HXP84" s="539"/>
      <c r="HXQ84" s="539"/>
      <c r="HXR84" s="539"/>
      <c r="HXS84" s="539"/>
      <c r="HXT84" s="539"/>
      <c r="HXU84" s="539"/>
      <c r="HXV84" s="539"/>
      <c r="HXW84" s="539"/>
      <c r="HXX84" s="539"/>
      <c r="HXY84" s="539"/>
      <c r="HXZ84" s="539"/>
      <c r="HYA84" s="539"/>
      <c r="HYB84" s="539"/>
      <c r="HYC84" s="539"/>
      <c r="HYD84" s="539"/>
      <c r="HYE84" s="539"/>
      <c r="HYF84" s="539"/>
      <c r="HYG84" s="539"/>
      <c r="HYH84" s="539"/>
      <c r="HYI84" s="539"/>
      <c r="HYJ84" s="539"/>
      <c r="HYK84" s="539"/>
      <c r="HYL84" s="539"/>
      <c r="HYM84" s="539"/>
      <c r="HYN84" s="539"/>
      <c r="HYO84" s="539"/>
      <c r="HYP84" s="539"/>
      <c r="HYQ84" s="539"/>
      <c r="HYR84" s="539"/>
      <c r="HYS84" s="539"/>
      <c r="HYT84" s="539"/>
      <c r="HYU84" s="539"/>
      <c r="HYV84" s="539"/>
      <c r="HYW84" s="539"/>
      <c r="HYX84" s="539"/>
      <c r="HYY84" s="539"/>
      <c r="HYZ84" s="539"/>
      <c r="HZA84" s="539"/>
      <c r="HZB84" s="539"/>
      <c r="HZC84" s="539"/>
      <c r="HZD84" s="539"/>
      <c r="HZE84" s="539"/>
      <c r="HZF84" s="539"/>
      <c r="HZG84" s="539"/>
      <c r="HZH84" s="539"/>
      <c r="HZI84" s="539"/>
      <c r="HZJ84" s="539"/>
      <c r="HZK84" s="539"/>
      <c r="HZL84" s="539"/>
      <c r="HZM84" s="539"/>
      <c r="HZN84" s="539"/>
      <c r="HZO84" s="539"/>
      <c r="HZP84" s="539"/>
      <c r="HZQ84" s="539"/>
      <c r="HZR84" s="539"/>
      <c r="HZS84" s="539"/>
      <c r="HZT84" s="539"/>
      <c r="HZU84" s="539"/>
      <c r="HZV84" s="539"/>
      <c r="HZW84" s="539"/>
      <c r="HZX84" s="539"/>
      <c r="HZY84" s="539"/>
      <c r="HZZ84" s="539"/>
      <c r="IAA84" s="539"/>
      <c r="IAB84" s="539"/>
      <c r="IAC84" s="539"/>
      <c r="IAD84" s="539"/>
      <c r="IAE84" s="539"/>
      <c r="IAF84" s="539"/>
      <c r="IAG84" s="539"/>
      <c r="IAH84" s="539"/>
      <c r="IAI84" s="539"/>
      <c r="IAJ84" s="539"/>
      <c r="IAK84" s="539"/>
      <c r="IAL84" s="539"/>
      <c r="IAM84" s="539"/>
      <c r="IAN84" s="539"/>
      <c r="IAO84" s="539"/>
      <c r="IAP84" s="539"/>
      <c r="IAQ84" s="539"/>
      <c r="IAR84" s="539"/>
      <c r="IAS84" s="539"/>
      <c r="IAT84" s="539"/>
      <c r="IAU84" s="539"/>
      <c r="IAV84" s="539"/>
      <c r="IAW84" s="539"/>
      <c r="IAX84" s="539"/>
      <c r="IAY84" s="539"/>
      <c r="IAZ84" s="539"/>
      <c r="IBA84" s="539"/>
      <c r="IBB84" s="539"/>
      <c r="IBC84" s="539"/>
      <c r="IBD84" s="539"/>
      <c r="IBE84" s="539"/>
      <c r="IBF84" s="539"/>
      <c r="IBG84" s="539"/>
      <c r="IBH84" s="539"/>
      <c r="IBI84" s="539"/>
      <c r="IBJ84" s="539"/>
      <c r="IBK84" s="539"/>
      <c r="IBL84" s="539"/>
      <c r="IBM84" s="539"/>
      <c r="IBN84" s="539"/>
      <c r="IBO84" s="539"/>
      <c r="IBP84" s="539"/>
      <c r="IBQ84" s="539"/>
      <c r="IBR84" s="539"/>
      <c r="IBS84" s="539"/>
      <c r="IBT84" s="539"/>
      <c r="IBU84" s="539"/>
      <c r="IBV84" s="539"/>
      <c r="IBW84" s="539"/>
      <c r="IBX84" s="539"/>
      <c r="IBY84" s="539"/>
      <c r="IBZ84" s="539"/>
      <c r="ICA84" s="539"/>
      <c r="ICB84" s="539"/>
      <c r="ICC84" s="539"/>
      <c r="ICD84" s="539"/>
      <c r="ICE84" s="539"/>
      <c r="ICF84" s="539"/>
      <c r="ICG84" s="539"/>
      <c r="ICH84" s="539"/>
      <c r="ICI84" s="539"/>
      <c r="ICJ84" s="539"/>
      <c r="ICK84" s="539"/>
      <c r="ICL84" s="539"/>
      <c r="ICM84" s="539"/>
      <c r="ICN84" s="539"/>
      <c r="ICO84" s="539"/>
      <c r="ICP84" s="539"/>
      <c r="ICQ84" s="539"/>
      <c r="ICR84" s="539"/>
      <c r="ICS84" s="539"/>
      <c r="ICT84" s="539"/>
      <c r="ICU84" s="539"/>
      <c r="ICV84" s="539"/>
      <c r="ICW84" s="539"/>
      <c r="ICX84" s="539"/>
      <c r="ICY84" s="539"/>
      <c r="ICZ84" s="539"/>
      <c r="IDA84" s="539"/>
      <c r="IDB84" s="539"/>
      <c r="IDC84" s="539"/>
      <c r="IDD84" s="539"/>
      <c r="IDE84" s="539"/>
      <c r="IDF84" s="539"/>
      <c r="IDG84" s="539"/>
      <c r="IDH84" s="539"/>
      <c r="IDI84" s="539"/>
      <c r="IDJ84" s="539"/>
      <c r="IDK84" s="539"/>
      <c r="IDL84" s="539"/>
      <c r="IDM84" s="539"/>
      <c r="IDN84" s="539"/>
      <c r="IDO84" s="539"/>
      <c r="IDP84" s="539"/>
      <c r="IDQ84" s="539"/>
      <c r="IDR84" s="539"/>
      <c r="IDS84" s="539"/>
      <c r="IDT84" s="539"/>
      <c r="IDU84" s="539"/>
      <c r="IDV84" s="539"/>
      <c r="IDW84" s="539"/>
      <c r="IDX84" s="539"/>
      <c r="IDY84" s="539"/>
      <c r="IDZ84" s="539"/>
      <c r="IEA84" s="539"/>
      <c r="IEB84" s="539"/>
      <c r="IEC84" s="539"/>
      <c r="IED84" s="539"/>
      <c r="IEE84" s="539"/>
      <c r="IEF84" s="539"/>
      <c r="IEG84" s="539"/>
      <c r="IEH84" s="539"/>
      <c r="IEI84" s="539"/>
      <c r="IEJ84" s="539"/>
      <c r="IEK84" s="539"/>
      <c r="IEL84" s="539"/>
      <c r="IEM84" s="539"/>
      <c r="IEN84" s="539"/>
      <c r="IEO84" s="539"/>
      <c r="IEP84" s="539"/>
      <c r="IEQ84" s="539"/>
      <c r="IER84" s="539"/>
      <c r="IES84" s="539"/>
      <c r="IET84" s="539"/>
      <c r="IEU84" s="539"/>
      <c r="IEV84" s="539"/>
      <c r="IEW84" s="539"/>
      <c r="IEX84" s="539"/>
      <c r="IEY84" s="539"/>
      <c r="IEZ84" s="539"/>
      <c r="IFA84" s="539"/>
      <c r="IFB84" s="539"/>
      <c r="IFC84" s="539"/>
      <c r="IFD84" s="539"/>
      <c r="IFE84" s="539"/>
      <c r="IFF84" s="539"/>
      <c r="IFG84" s="539"/>
      <c r="IFH84" s="539"/>
      <c r="IFI84" s="539"/>
      <c r="IFJ84" s="539"/>
      <c r="IFK84" s="539"/>
      <c r="IFL84" s="539"/>
      <c r="IFM84" s="539"/>
      <c r="IFN84" s="539"/>
      <c r="IFO84" s="539"/>
      <c r="IFP84" s="539"/>
      <c r="IFQ84" s="539"/>
      <c r="IFR84" s="539"/>
      <c r="IFS84" s="539"/>
      <c r="IFT84" s="539"/>
      <c r="IFU84" s="539"/>
      <c r="IFV84" s="539"/>
      <c r="IFW84" s="539"/>
      <c r="IFX84" s="539"/>
      <c r="IFY84" s="539"/>
      <c r="IFZ84" s="539"/>
      <c r="IGA84" s="539"/>
      <c r="IGB84" s="539"/>
      <c r="IGC84" s="539"/>
      <c r="IGD84" s="539"/>
      <c r="IGE84" s="539"/>
      <c r="IGF84" s="539"/>
      <c r="IGG84" s="539"/>
      <c r="IGH84" s="539"/>
      <c r="IGI84" s="539"/>
      <c r="IGJ84" s="539"/>
      <c r="IGK84" s="539"/>
      <c r="IGL84" s="539"/>
      <c r="IGM84" s="539"/>
      <c r="IGN84" s="539"/>
      <c r="IGO84" s="539"/>
      <c r="IGP84" s="539"/>
      <c r="IGQ84" s="539"/>
      <c r="IGR84" s="539"/>
      <c r="IGS84" s="539"/>
      <c r="IGT84" s="539"/>
      <c r="IGU84" s="539"/>
      <c r="IGV84" s="539"/>
      <c r="IGW84" s="539"/>
      <c r="IGX84" s="539"/>
      <c r="IGY84" s="539"/>
      <c r="IGZ84" s="539"/>
      <c r="IHA84" s="539"/>
      <c r="IHB84" s="539"/>
      <c r="IHC84" s="539"/>
      <c r="IHD84" s="539"/>
      <c r="IHE84" s="539"/>
      <c r="IHF84" s="539"/>
      <c r="IHG84" s="539"/>
      <c r="IHH84" s="539"/>
      <c r="IHI84" s="539"/>
      <c r="IHJ84" s="539"/>
      <c r="IHK84" s="539"/>
      <c r="IHL84" s="539"/>
      <c r="IHM84" s="539"/>
      <c r="IHN84" s="539"/>
      <c r="IHO84" s="539"/>
      <c r="IHP84" s="539"/>
      <c r="IHQ84" s="539"/>
      <c r="IHR84" s="539"/>
      <c r="IHS84" s="539"/>
      <c r="IHT84" s="539"/>
      <c r="IHU84" s="539"/>
      <c r="IHV84" s="539"/>
      <c r="IHW84" s="539"/>
      <c r="IHX84" s="539"/>
      <c r="IHY84" s="539"/>
      <c r="IHZ84" s="539"/>
      <c r="IIA84" s="539"/>
      <c r="IIB84" s="539"/>
      <c r="IIC84" s="539"/>
      <c r="IID84" s="539"/>
      <c r="IIE84" s="539"/>
      <c r="IIF84" s="539"/>
      <c r="IIG84" s="539"/>
      <c r="IIH84" s="539"/>
      <c r="III84" s="539"/>
      <c r="IIJ84" s="539"/>
      <c r="IIK84" s="539"/>
      <c r="IIL84" s="539"/>
      <c r="IIM84" s="539"/>
      <c r="IIN84" s="539"/>
      <c r="IIO84" s="539"/>
      <c r="IIP84" s="539"/>
      <c r="IIQ84" s="539"/>
      <c r="IIR84" s="539"/>
      <c r="IIS84" s="539"/>
      <c r="IIT84" s="539"/>
      <c r="IIU84" s="539"/>
      <c r="IIV84" s="539"/>
      <c r="IIW84" s="539"/>
      <c r="IIX84" s="539"/>
      <c r="IIY84" s="539"/>
      <c r="IIZ84" s="539"/>
      <c r="IJA84" s="539"/>
      <c r="IJB84" s="539"/>
      <c r="IJC84" s="539"/>
      <c r="IJD84" s="539"/>
      <c r="IJE84" s="539"/>
      <c r="IJF84" s="539"/>
      <c r="IJG84" s="539"/>
      <c r="IJH84" s="539"/>
      <c r="IJI84" s="539"/>
      <c r="IJJ84" s="539"/>
      <c r="IJK84" s="539"/>
      <c r="IJL84" s="539"/>
      <c r="IJM84" s="539"/>
      <c r="IJN84" s="539"/>
      <c r="IJO84" s="539"/>
      <c r="IJP84" s="539"/>
      <c r="IJQ84" s="539"/>
      <c r="IJR84" s="539"/>
      <c r="IJS84" s="539"/>
      <c r="IJT84" s="539"/>
      <c r="IJU84" s="539"/>
      <c r="IJV84" s="539"/>
      <c r="IJW84" s="539"/>
      <c r="IJX84" s="539"/>
      <c r="IJY84" s="539"/>
      <c r="IJZ84" s="539"/>
      <c r="IKA84" s="539"/>
      <c r="IKB84" s="539"/>
      <c r="IKC84" s="539"/>
      <c r="IKD84" s="539"/>
      <c r="IKE84" s="539"/>
      <c r="IKF84" s="539"/>
      <c r="IKG84" s="539"/>
      <c r="IKH84" s="539"/>
      <c r="IKI84" s="539"/>
      <c r="IKJ84" s="539"/>
      <c r="IKK84" s="539"/>
      <c r="IKL84" s="539"/>
      <c r="IKM84" s="539"/>
      <c r="IKN84" s="539"/>
      <c r="IKO84" s="539"/>
      <c r="IKP84" s="539"/>
      <c r="IKQ84" s="539"/>
      <c r="IKR84" s="539"/>
      <c r="IKS84" s="539"/>
      <c r="IKT84" s="539"/>
      <c r="IKU84" s="539"/>
      <c r="IKV84" s="539"/>
      <c r="IKW84" s="539"/>
      <c r="IKX84" s="539"/>
      <c r="IKY84" s="539"/>
      <c r="IKZ84" s="539"/>
      <c r="ILA84" s="539"/>
      <c r="ILB84" s="539"/>
      <c r="ILC84" s="539"/>
      <c r="ILD84" s="539"/>
      <c r="ILE84" s="539"/>
      <c r="ILF84" s="539"/>
      <c r="ILG84" s="539"/>
      <c r="ILH84" s="539"/>
      <c r="ILI84" s="539"/>
      <c r="ILJ84" s="539"/>
      <c r="ILK84" s="539"/>
      <c r="ILL84" s="539"/>
      <c r="ILM84" s="539"/>
      <c r="ILN84" s="539"/>
      <c r="ILO84" s="539"/>
      <c r="ILP84" s="539"/>
      <c r="ILQ84" s="539"/>
      <c r="ILR84" s="539"/>
      <c r="ILS84" s="539"/>
      <c r="ILT84" s="539"/>
      <c r="ILU84" s="539"/>
      <c r="ILV84" s="539"/>
      <c r="ILW84" s="539"/>
      <c r="ILX84" s="539"/>
      <c r="ILY84" s="539"/>
      <c r="ILZ84" s="539"/>
      <c r="IMA84" s="539"/>
      <c r="IMB84" s="539"/>
      <c r="IMC84" s="539"/>
      <c r="IMD84" s="539"/>
      <c r="IME84" s="539"/>
      <c r="IMF84" s="539"/>
      <c r="IMG84" s="539"/>
      <c r="IMH84" s="539"/>
      <c r="IMI84" s="539"/>
      <c r="IMJ84" s="539"/>
      <c r="IMK84" s="539"/>
      <c r="IML84" s="539"/>
      <c r="IMM84" s="539"/>
      <c r="IMN84" s="539"/>
      <c r="IMO84" s="539"/>
      <c r="IMP84" s="539"/>
      <c r="IMQ84" s="539"/>
      <c r="IMR84" s="539"/>
      <c r="IMS84" s="539"/>
      <c r="IMT84" s="539"/>
      <c r="IMU84" s="539"/>
      <c r="IMV84" s="539"/>
      <c r="IMW84" s="539"/>
      <c r="IMX84" s="539"/>
      <c r="IMY84" s="539"/>
      <c r="IMZ84" s="539"/>
      <c r="INA84" s="539"/>
      <c r="INB84" s="539"/>
      <c r="INC84" s="539"/>
      <c r="IND84" s="539"/>
      <c r="INE84" s="539"/>
      <c r="INF84" s="539"/>
      <c r="ING84" s="539"/>
      <c r="INH84" s="539"/>
      <c r="INI84" s="539"/>
      <c r="INJ84" s="539"/>
      <c r="INK84" s="539"/>
      <c r="INL84" s="539"/>
      <c r="INM84" s="539"/>
      <c r="INN84" s="539"/>
      <c r="INO84" s="539"/>
      <c r="INP84" s="539"/>
      <c r="INQ84" s="539"/>
      <c r="INR84" s="539"/>
      <c r="INS84" s="539"/>
      <c r="INT84" s="539"/>
      <c r="INU84" s="539"/>
      <c r="INV84" s="539"/>
      <c r="INW84" s="539"/>
      <c r="INX84" s="539"/>
      <c r="INY84" s="539"/>
      <c r="INZ84" s="539"/>
      <c r="IOA84" s="539"/>
      <c r="IOB84" s="539"/>
      <c r="IOC84" s="539"/>
      <c r="IOD84" s="539"/>
      <c r="IOE84" s="539"/>
      <c r="IOF84" s="539"/>
      <c r="IOG84" s="539"/>
      <c r="IOH84" s="539"/>
      <c r="IOI84" s="539"/>
      <c r="IOJ84" s="539"/>
      <c r="IOK84" s="539"/>
      <c r="IOL84" s="539"/>
      <c r="IOM84" s="539"/>
      <c r="ION84" s="539"/>
      <c r="IOO84" s="539"/>
      <c r="IOP84" s="539"/>
      <c r="IOQ84" s="539"/>
      <c r="IOR84" s="539"/>
      <c r="IOS84" s="539"/>
      <c r="IOT84" s="539"/>
      <c r="IOU84" s="539"/>
      <c r="IOV84" s="539"/>
      <c r="IOW84" s="539"/>
      <c r="IOX84" s="539"/>
      <c r="IOY84" s="539"/>
      <c r="IOZ84" s="539"/>
      <c r="IPA84" s="539"/>
      <c r="IPB84" s="539"/>
      <c r="IPC84" s="539"/>
      <c r="IPD84" s="539"/>
      <c r="IPE84" s="539"/>
      <c r="IPF84" s="539"/>
      <c r="IPG84" s="539"/>
      <c r="IPH84" s="539"/>
      <c r="IPI84" s="539"/>
      <c r="IPJ84" s="539"/>
      <c r="IPK84" s="539"/>
      <c r="IPL84" s="539"/>
      <c r="IPM84" s="539"/>
      <c r="IPN84" s="539"/>
      <c r="IPO84" s="539"/>
      <c r="IPP84" s="539"/>
      <c r="IPQ84" s="539"/>
      <c r="IPR84" s="539"/>
      <c r="IPS84" s="539"/>
      <c r="IPT84" s="539"/>
      <c r="IPU84" s="539"/>
      <c r="IPV84" s="539"/>
      <c r="IPW84" s="539"/>
      <c r="IPX84" s="539"/>
      <c r="IPY84" s="539"/>
      <c r="IPZ84" s="539"/>
      <c r="IQA84" s="539"/>
      <c r="IQB84" s="539"/>
      <c r="IQC84" s="539"/>
      <c r="IQD84" s="539"/>
      <c r="IQE84" s="539"/>
      <c r="IQF84" s="539"/>
      <c r="IQG84" s="539"/>
      <c r="IQH84" s="539"/>
      <c r="IQI84" s="539"/>
      <c r="IQJ84" s="539"/>
      <c r="IQK84" s="539"/>
      <c r="IQL84" s="539"/>
      <c r="IQM84" s="539"/>
      <c r="IQN84" s="539"/>
      <c r="IQO84" s="539"/>
      <c r="IQP84" s="539"/>
      <c r="IQQ84" s="539"/>
      <c r="IQR84" s="539"/>
      <c r="IQS84" s="539"/>
      <c r="IQT84" s="539"/>
      <c r="IQU84" s="539"/>
      <c r="IQV84" s="539"/>
      <c r="IQW84" s="539"/>
      <c r="IQX84" s="539"/>
      <c r="IQY84" s="539"/>
      <c r="IQZ84" s="539"/>
      <c r="IRA84" s="539"/>
      <c r="IRB84" s="539"/>
      <c r="IRC84" s="539"/>
      <c r="IRD84" s="539"/>
      <c r="IRE84" s="539"/>
      <c r="IRF84" s="539"/>
      <c r="IRG84" s="539"/>
      <c r="IRH84" s="539"/>
      <c r="IRI84" s="539"/>
      <c r="IRJ84" s="539"/>
      <c r="IRK84" s="539"/>
      <c r="IRL84" s="539"/>
      <c r="IRM84" s="539"/>
      <c r="IRN84" s="539"/>
      <c r="IRO84" s="539"/>
      <c r="IRP84" s="539"/>
      <c r="IRQ84" s="539"/>
      <c r="IRR84" s="539"/>
      <c r="IRS84" s="539"/>
      <c r="IRT84" s="539"/>
      <c r="IRU84" s="539"/>
      <c r="IRV84" s="539"/>
      <c r="IRW84" s="539"/>
      <c r="IRX84" s="539"/>
      <c r="IRY84" s="539"/>
      <c r="IRZ84" s="539"/>
      <c r="ISA84" s="539"/>
      <c r="ISB84" s="539"/>
      <c r="ISC84" s="539"/>
      <c r="ISD84" s="539"/>
      <c r="ISE84" s="539"/>
      <c r="ISF84" s="539"/>
      <c r="ISG84" s="539"/>
      <c r="ISH84" s="539"/>
      <c r="ISI84" s="539"/>
      <c r="ISJ84" s="539"/>
      <c r="ISK84" s="539"/>
      <c r="ISL84" s="539"/>
      <c r="ISM84" s="539"/>
      <c r="ISN84" s="539"/>
      <c r="ISO84" s="539"/>
      <c r="ISP84" s="539"/>
      <c r="ISQ84" s="539"/>
      <c r="ISR84" s="539"/>
      <c r="ISS84" s="539"/>
      <c r="IST84" s="539"/>
      <c r="ISU84" s="539"/>
      <c r="ISV84" s="539"/>
      <c r="ISW84" s="539"/>
      <c r="ISX84" s="539"/>
      <c r="ISY84" s="539"/>
      <c r="ISZ84" s="539"/>
      <c r="ITA84" s="539"/>
      <c r="ITB84" s="539"/>
      <c r="ITC84" s="539"/>
      <c r="ITD84" s="539"/>
      <c r="ITE84" s="539"/>
      <c r="ITF84" s="539"/>
      <c r="ITG84" s="539"/>
      <c r="ITH84" s="539"/>
      <c r="ITI84" s="539"/>
      <c r="ITJ84" s="539"/>
      <c r="ITK84" s="539"/>
      <c r="ITL84" s="539"/>
      <c r="ITM84" s="539"/>
      <c r="ITN84" s="539"/>
      <c r="ITO84" s="539"/>
      <c r="ITP84" s="539"/>
      <c r="ITQ84" s="539"/>
      <c r="ITR84" s="539"/>
      <c r="ITS84" s="539"/>
      <c r="ITT84" s="539"/>
      <c r="ITU84" s="539"/>
      <c r="ITV84" s="539"/>
      <c r="ITW84" s="539"/>
      <c r="ITX84" s="539"/>
      <c r="ITY84" s="539"/>
      <c r="ITZ84" s="539"/>
      <c r="IUA84" s="539"/>
      <c r="IUB84" s="539"/>
      <c r="IUC84" s="539"/>
      <c r="IUD84" s="539"/>
      <c r="IUE84" s="539"/>
      <c r="IUF84" s="539"/>
      <c r="IUG84" s="539"/>
      <c r="IUH84" s="539"/>
      <c r="IUI84" s="539"/>
      <c r="IUJ84" s="539"/>
      <c r="IUK84" s="539"/>
      <c r="IUL84" s="539"/>
      <c r="IUM84" s="539"/>
      <c r="IUN84" s="539"/>
      <c r="IUO84" s="539"/>
      <c r="IUP84" s="539"/>
      <c r="IUQ84" s="539"/>
      <c r="IUR84" s="539"/>
      <c r="IUS84" s="539"/>
      <c r="IUT84" s="539"/>
      <c r="IUU84" s="539"/>
      <c r="IUV84" s="539"/>
      <c r="IUW84" s="539"/>
      <c r="IUX84" s="539"/>
      <c r="IUY84" s="539"/>
      <c r="IUZ84" s="539"/>
      <c r="IVA84" s="539"/>
      <c r="IVB84" s="539"/>
      <c r="IVC84" s="539"/>
      <c r="IVD84" s="539"/>
      <c r="IVE84" s="539"/>
      <c r="IVF84" s="539"/>
      <c r="IVG84" s="539"/>
      <c r="IVH84" s="539"/>
      <c r="IVI84" s="539"/>
      <c r="IVJ84" s="539"/>
      <c r="IVK84" s="539"/>
      <c r="IVL84" s="539"/>
      <c r="IVM84" s="539"/>
      <c r="IVN84" s="539"/>
      <c r="IVO84" s="539"/>
      <c r="IVP84" s="539"/>
      <c r="IVQ84" s="539"/>
      <c r="IVR84" s="539"/>
      <c r="IVS84" s="539"/>
      <c r="IVT84" s="539"/>
      <c r="IVU84" s="539"/>
      <c r="IVV84" s="539"/>
      <c r="IVW84" s="539"/>
      <c r="IVX84" s="539"/>
      <c r="IVY84" s="539"/>
      <c r="IVZ84" s="539"/>
      <c r="IWA84" s="539"/>
      <c r="IWB84" s="539"/>
      <c r="IWC84" s="539"/>
      <c r="IWD84" s="539"/>
      <c r="IWE84" s="539"/>
      <c r="IWF84" s="539"/>
      <c r="IWG84" s="539"/>
      <c r="IWH84" s="539"/>
      <c r="IWI84" s="539"/>
      <c r="IWJ84" s="539"/>
      <c r="IWK84" s="539"/>
      <c r="IWL84" s="539"/>
      <c r="IWM84" s="539"/>
      <c r="IWN84" s="539"/>
      <c r="IWO84" s="539"/>
      <c r="IWP84" s="539"/>
      <c r="IWQ84" s="539"/>
      <c r="IWR84" s="539"/>
      <c r="IWS84" s="539"/>
      <c r="IWT84" s="539"/>
      <c r="IWU84" s="539"/>
      <c r="IWV84" s="539"/>
      <c r="IWW84" s="539"/>
      <c r="IWX84" s="539"/>
      <c r="IWY84" s="539"/>
      <c r="IWZ84" s="539"/>
      <c r="IXA84" s="539"/>
      <c r="IXB84" s="539"/>
      <c r="IXC84" s="539"/>
      <c r="IXD84" s="539"/>
      <c r="IXE84" s="539"/>
      <c r="IXF84" s="539"/>
      <c r="IXG84" s="539"/>
      <c r="IXH84" s="539"/>
      <c r="IXI84" s="539"/>
      <c r="IXJ84" s="539"/>
      <c r="IXK84" s="539"/>
      <c r="IXL84" s="539"/>
      <c r="IXM84" s="539"/>
      <c r="IXN84" s="539"/>
      <c r="IXO84" s="539"/>
      <c r="IXP84" s="539"/>
      <c r="IXQ84" s="539"/>
      <c r="IXR84" s="539"/>
      <c r="IXS84" s="539"/>
      <c r="IXT84" s="539"/>
      <c r="IXU84" s="539"/>
      <c r="IXV84" s="539"/>
      <c r="IXW84" s="539"/>
      <c r="IXX84" s="539"/>
      <c r="IXY84" s="539"/>
      <c r="IXZ84" s="539"/>
      <c r="IYA84" s="539"/>
      <c r="IYB84" s="539"/>
      <c r="IYC84" s="539"/>
      <c r="IYD84" s="539"/>
      <c r="IYE84" s="539"/>
      <c r="IYF84" s="539"/>
      <c r="IYG84" s="539"/>
      <c r="IYH84" s="539"/>
      <c r="IYI84" s="539"/>
      <c r="IYJ84" s="539"/>
      <c r="IYK84" s="539"/>
      <c r="IYL84" s="539"/>
      <c r="IYM84" s="539"/>
      <c r="IYN84" s="539"/>
      <c r="IYO84" s="539"/>
      <c r="IYP84" s="539"/>
      <c r="IYQ84" s="539"/>
      <c r="IYR84" s="539"/>
      <c r="IYS84" s="539"/>
      <c r="IYT84" s="539"/>
      <c r="IYU84" s="539"/>
      <c r="IYV84" s="539"/>
      <c r="IYW84" s="539"/>
      <c r="IYX84" s="539"/>
      <c r="IYY84" s="539"/>
      <c r="IYZ84" s="539"/>
      <c r="IZA84" s="539"/>
      <c r="IZB84" s="539"/>
      <c r="IZC84" s="539"/>
      <c r="IZD84" s="539"/>
      <c r="IZE84" s="539"/>
      <c r="IZF84" s="539"/>
      <c r="IZG84" s="539"/>
      <c r="IZH84" s="539"/>
      <c r="IZI84" s="539"/>
      <c r="IZJ84" s="539"/>
      <c r="IZK84" s="539"/>
      <c r="IZL84" s="539"/>
      <c r="IZM84" s="539"/>
      <c r="IZN84" s="539"/>
      <c r="IZO84" s="539"/>
      <c r="IZP84" s="539"/>
      <c r="IZQ84" s="539"/>
      <c r="IZR84" s="539"/>
      <c r="IZS84" s="539"/>
      <c r="IZT84" s="539"/>
      <c r="IZU84" s="539"/>
      <c r="IZV84" s="539"/>
      <c r="IZW84" s="539"/>
      <c r="IZX84" s="539"/>
      <c r="IZY84" s="539"/>
      <c r="IZZ84" s="539"/>
      <c r="JAA84" s="539"/>
      <c r="JAB84" s="539"/>
      <c r="JAC84" s="539"/>
      <c r="JAD84" s="539"/>
      <c r="JAE84" s="539"/>
      <c r="JAF84" s="539"/>
      <c r="JAG84" s="539"/>
      <c r="JAH84" s="539"/>
      <c r="JAI84" s="539"/>
      <c r="JAJ84" s="539"/>
      <c r="JAK84" s="539"/>
      <c r="JAL84" s="539"/>
      <c r="JAM84" s="539"/>
      <c r="JAN84" s="539"/>
      <c r="JAO84" s="539"/>
      <c r="JAP84" s="539"/>
      <c r="JAQ84" s="539"/>
      <c r="JAR84" s="539"/>
      <c r="JAS84" s="539"/>
      <c r="JAT84" s="539"/>
      <c r="JAU84" s="539"/>
      <c r="JAV84" s="539"/>
      <c r="JAW84" s="539"/>
      <c r="JAX84" s="539"/>
      <c r="JAY84" s="539"/>
      <c r="JAZ84" s="539"/>
      <c r="JBA84" s="539"/>
      <c r="JBB84" s="539"/>
      <c r="JBC84" s="539"/>
      <c r="JBD84" s="539"/>
      <c r="JBE84" s="539"/>
      <c r="JBF84" s="539"/>
      <c r="JBG84" s="539"/>
      <c r="JBH84" s="539"/>
      <c r="JBI84" s="539"/>
      <c r="JBJ84" s="539"/>
      <c r="JBK84" s="539"/>
      <c r="JBL84" s="539"/>
      <c r="JBM84" s="539"/>
      <c r="JBN84" s="539"/>
      <c r="JBO84" s="539"/>
      <c r="JBP84" s="539"/>
      <c r="JBQ84" s="539"/>
      <c r="JBR84" s="539"/>
      <c r="JBS84" s="539"/>
      <c r="JBT84" s="539"/>
      <c r="JBU84" s="539"/>
      <c r="JBV84" s="539"/>
      <c r="JBW84" s="539"/>
      <c r="JBX84" s="539"/>
      <c r="JBY84" s="539"/>
      <c r="JBZ84" s="539"/>
      <c r="JCA84" s="539"/>
      <c r="JCB84" s="539"/>
      <c r="JCC84" s="539"/>
      <c r="JCD84" s="539"/>
      <c r="JCE84" s="539"/>
      <c r="JCF84" s="539"/>
      <c r="JCG84" s="539"/>
      <c r="JCH84" s="539"/>
      <c r="JCI84" s="539"/>
      <c r="JCJ84" s="539"/>
      <c r="JCK84" s="539"/>
      <c r="JCL84" s="539"/>
      <c r="JCM84" s="539"/>
      <c r="JCN84" s="539"/>
      <c r="JCO84" s="539"/>
      <c r="JCP84" s="539"/>
      <c r="JCQ84" s="539"/>
      <c r="JCR84" s="539"/>
      <c r="JCS84" s="539"/>
      <c r="JCT84" s="539"/>
      <c r="JCU84" s="539"/>
      <c r="JCV84" s="539"/>
      <c r="JCW84" s="539"/>
      <c r="JCX84" s="539"/>
      <c r="JCY84" s="539"/>
      <c r="JCZ84" s="539"/>
      <c r="JDA84" s="539"/>
      <c r="JDB84" s="539"/>
      <c r="JDC84" s="539"/>
      <c r="JDD84" s="539"/>
      <c r="JDE84" s="539"/>
      <c r="JDF84" s="539"/>
      <c r="JDG84" s="539"/>
      <c r="JDH84" s="539"/>
      <c r="JDI84" s="539"/>
      <c r="JDJ84" s="539"/>
      <c r="JDK84" s="539"/>
      <c r="JDL84" s="539"/>
      <c r="JDM84" s="539"/>
      <c r="JDN84" s="539"/>
      <c r="JDO84" s="539"/>
      <c r="JDP84" s="539"/>
      <c r="JDQ84" s="539"/>
      <c r="JDR84" s="539"/>
      <c r="JDS84" s="539"/>
      <c r="JDT84" s="539"/>
      <c r="JDU84" s="539"/>
      <c r="JDV84" s="539"/>
      <c r="JDW84" s="539"/>
      <c r="JDX84" s="539"/>
      <c r="JDY84" s="539"/>
      <c r="JDZ84" s="539"/>
      <c r="JEA84" s="539"/>
      <c r="JEB84" s="539"/>
      <c r="JEC84" s="539"/>
      <c r="JED84" s="539"/>
      <c r="JEE84" s="539"/>
      <c r="JEF84" s="539"/>
      <c r="JEG84" s="539"/>
      <c r="JEH84" s="539"/>
      <c r="JEI84" s="539"/>
      <c r="JEJ84" s="539"/>
      <c r="JEK84" s="539"/>
      <c r="JEL84" s="539"/>
      <c r="JEM84" s="539"/>
      <c r="JEN84" s="539"/>
      <c r="JEO84" s="539"/>
      <c r="JEP84" s="539"/>
      <c r="JEQ84" s="539"/>
      <c r="JER84" s="539"/>
      <c r="JES84" s="539"/>
      <c r="JET84" s="539"/>
      <c r="JEU84" s="539"/>
      <c r="JEV84" s="539"/>
      <c r="JEW84" s="539"/>
      <c r="JEX84" s="539"/>
      <c r="JEY84" s="539"/>
      <c r="JEZ84" s="539"/>
      <c r="JFA84" s="539"/>
      <c r="JFB84" s="539"/>
      <c r="JFC84" s="539"/>
      <c r="JFD84" s="539"/>
      <c r="JFE84" s="539"/>
      <c r="JFF84" s="539"/>
      <c r="JFG84" s="539"/>
      <c r="JFH84" s="539"/>
      <c r="JFI84" s="539"/>
      <c r="JFJ84" s="539"/>
      <c r="JFK84" s="539"/>
      <c r="JFL84" s="539"/>
      <c r="JFM84" s="539"/>
      <c r="JFN84" s="539"/>
      <c r="JFO84" s="539"/>
      <c r="JFP84" s="539"/>
      <c r="JFQ84" s="539"/>
      <c r="JFR84" s="539"/>
      <c r="JFS84" s="539"/>
      <c r="JFT84" s="539"/>
      <c r="JFU84" s="539"/>
      <c r="JFV84" s="539"/>
      <c r="JFW84" s="539"/>
      <c r="JFX84" s="539"/>
      <c r="JFY84" s="539"/>
      <c r="JFZ84" s="539"/>
      <c r="JGA84" s="539"/>
      <c r="JGB84" s="539"/>
      <c r="JGC84" s="539"/>
      <c r="JGD84" s="539"/>
      <c r="JGE84" s="539"/>
      <c r="JGF84" s="539"/>
      <c r="JGG84" s="539"/>
      <c r="JGH84" s="539"/>
      <c r="JGI84" s="539"/>
      <c r="JGJ84" s="539"/>
      <c r="JGK84" s="539"/>
      <c r="JGL84" s="539"/>
      <c r="JGM84" s="539"/>
      <c r="JGN84" s="539"/>
      <c r="JGO84" s="539"/>
      <c r="JGP84" s="539"/>
      <c r="JGQ84" s="539"/>
      <c r="JGR84" s="539"/>
      <c r="JGS84" s="539"/>
      <c r="JGT84" s="539"/>
      <c r="JGU84" s="539"/>
      <c r="JGV84" s="539"/>
      <c r="JGW84" s="539"/>
      <c r="JGX84" s="539"/>
      <c r="JGY84" s="539"/>
      <c r="JGZ84" s="539"/>
      <c r="JHA84" s="539"/>
      <c r="JHB84" s="539"/>
      <c r="JHC84" s="539"/>
      <c r="JHD84" s="539"/>
      <c r="JHE84" s="539"/>
      <c r="JHF84" s="539"/>
      <c r="JHG84" s="539"/>
      <c r="JHH84" s="539"/>
      <c r="JHI84" s="539"/>
      <c r="JHJ84" s="539"/>
      <c r="JHK84" s="539"/>
      <c r="JHL84" s="539"/>
      <c r="JHM84" s="539"/>
      <c r="JHN84" s="539"/>
      <c r="JHO84" s="539"/>
      <c r="JHP84" s="539"/>
      <c r="JHQ84" s="539"/>
      <c r="JHR84" s="539"/>
      <c r="JHS84" s="539"/>
      <c r="JHT84" s="539"/>
      <c r="JHU84" s="539"/>
      <c r="JHV84" s="539"/>
      <c r="JHW84" s="539"/>
      <c r="JHX84" s="539"/>
      <c r="JHY84" s="539"/>
      <c r="JHZ84" s="539"/>
      <c r="JIA84" s="539"/>
      <c r="JIB84" s="539"/>
      <c r="JIC84" s="539"/>
      <c r="JID84" s="539"/>
      <c r="JIE84" s="539"/>
      <c r="JIF84" s="539"/>
      <c r="JIG84" s="539"/>
      <c r="JIH84" s="539"/>
      <c r="JII84" s="539"/>
      <c r="JIJ84" s="539"/>
      <c r="JIK84" s="539"/>
      <c r="JIL84" s="539"/>
      <c r="JIM84" s="539"/>
      <c r="JIN84" s="539"/>
      <c r="JIO84" s="539"/>
      <c r="JIP84" s="539"/>
      <c r="JIQ84" s="539"/>
      <c r="JIR84" s="539"/>
      <c r="JIS84" s="539"/>
      <c r="JIT84" s="539"/>
      <c r="JIU84" s="539"/>
      <c r="JIV84" s="539"/>
      <c r="JIW84" s="539"/>
      <c r="JIX84" s="539"/>
      <c r="JIY84" s="539"/>
      <c r="JIZ84" s="539"/>
      <c r="JJA84" s="539"/>
      <c r="JJB84" s="539"/>
      <c r="JJC84" s="539"/>
      <c r="JJD84" s="539"/>
      <c r="JJE84" s="539"/>
      <c r="JJF84" s="539"/>
      <c r="JJG84" s="539"/>
      <c r="JJH84" s="539"/>
      <c r="JJI84" s="539"/>
      <c r="JJJ84" s="539"/>
      <c r="JJK84" s="539"/>
      <c r="JJL84" s="539"/>
      <c r="JJM84" s="539"/>
      <c r="JJN84" s="539"/>
      <c r="JJO84" s="539"/>
      <c r="JJP84" s="539"/>
      <c r="JJQ84" s="539"/>
      <c r="JJR84" s="539"/>
      <c r="JJS84" s="539"/>
      <c r="JJT84" s="539"/>
      <c r="JJU84" s="539"/>
      <c r="JJV84" s="539"/>
      <c r="JJW84" s="539"/>
      <c r="JJX84" s="539"/>
      <c r="JJY84" s="539"/>
      <c r="JJZ84" s="539"/>
      <c r="JKA84" s="539"/>
      <c r="JKB84" s="539"/>
      <c r="JKC84" s="539"/>
      <c r="JKD84" s="539"/>
      <c r="JKE84" s="539"/>
      <c r="JKF84" s="539"/>
      <c r="JKG84" s="539"/>
      <c r="JKH84" s="539"/>
      <c r="JKI84" s="539"/>
      <c r="JKJ84" s="539"/>
      <c r="JKK84" s="539"/>
      <c r="JKL84" s="539"/>
      <c r="JKM84" s="539"/>
      <c r="JKN84" s="539"/>
      <c r="JKO84" s="539"/>
      <c r="JKP84" s="539"/>
      <c r="JKQ84" s="539"/>
      <c r="JKR84" s="539"/>
      <c r="JKS84" s="539"/>
      <c r="JKT84" s="539"/>
      <c r="JKU84" s="539"/>
      <c r="JKV84" s="539"/>
      <c r="JKW84" s="539"/>
      <c r="JKX84" s="539"/>
      <c r="JKY84" s="539"/>
      <c r="JKZ84" s="539"/>
      <c r="JLA84" s="539"/>
      <c r="JLB84" s="539"/>
      <c r="JLC84" s="539"/>
      <c r="JLD84" s="539"/>
      <c r="JLE84" s="539"/>
      <c r="JLF84" s="539"/>
      <c r="JLG84" s="539"/>
      <c r="JLH84" s="539"/>
      <c r="JLI84" s="539"/>
      <c r="JLJ84" s="539"/>
      <c r="JLK84" s="539"/>
      <c r="JLL84" s="539"/>
      <c r="JLM84" s="539"/>
      <c r="JLN84" s="539"/>
      <c r="JLO84" s="539"/>
      <c r="JLP84" s="539"/>
      <c r="JLQ84" s="539"/>
      <c r="JLR84" s="539"/>
      <c r="JLS84" s="539"/>
      <c r="JLT84" s="539"/>
      <c r="JLU84" s="539"/>
      <c r="JLV84" s="539"/>
      <c r="JLW84" s="539"/>
      <c r="JLX84" s="539"/>
      <c r="JLY84" s="539"/>
      <c r="JLZ84" s="539"/>
      <c r="JMA84" s="539"/>
      <c r="JMB84" s="539"/>
      <c r="JMC84" s="539"/>
      <c r="JMD84" s="539"/>
      <c r="JME84" s="539"/>
      <c r="JMF84" s="539"/>
      <c r="JMG84" s="539"/>
      <c r="JMH84" s="539"/>
      <c r="JMI84" s="539"/>
      <c r="JMJ84" s="539"/>
      <c r="JMK84" s="539"/>
      <c r="JML84" s="539"/>
      <c r="JMM84" s="539"/>
      <c r="JMN84" s="539"/>
      <c r="JMO84" s="539"/>
      <c r="JMP84" s="539"/>
      <c r="JMQ84" s="539"/>
      <c r="JMR84" s="539"/>
      <c r="JMS84" s="539"/>
      <c r="JMT84" s="539"/>
      <c r="JMU84" s="539"/>
      <c r="JMV84" s="539"/>
      <c r="JMW84" s="539"/>
      <c r="JMX84" s="539"/>
      <c r="JMY84" s="539"/>
      <c r="JMZ84" s="539"/>
      <c r="JNA84" s="539"/>
      <c r="JNB84" s="539"/>
      <c r="JNC84" s="539"/>
      <c r="JND84" s="539"/>
      <c r="JNE84" s="539"/>
      <c r="JNF84" s="539"/>
      <c r="JNG84" s="539"/>
      <c r="JNH84" s="539"/>
      <c r="JNI84" s="539"/>
      <c r="JNJ84" s="539"/>
      <c r="JNK84" s="539"/>
      <c r="JNL84" s="539"/>
      <c r="JNM84" s="539"/>
      <c r="JNN84" s="539"/>
      <c r="JNO84" s="539"/>
      <c r="JNP84" s="539"/>
      <c r="JNQ84" s="539"/>
      <c r="JNR84" s="539"/>
      <c r="JNS84" s="539"/>
      <c r="JNT84" s="539"/>
      <c r="JNU84" s="539"/>
      <c r="JNV84" s="539"/>
      <c r="JNW84" s="539"/>
      <c r="JNX84" s="539"/>
      <c r="JNY84" s="539"/>
      <c r="JNZ84" s="539"/>
      <c r="JOA84" s="539"/>
      <c r="JOB84" s="539"/>
      <c r="JOC84" s="539"/>
      <c r="JOD84" s="539"/>
      <c r="JOE84" s="539"/>
      <c r="JOF84" s="539"/>
      <c r="JOG84" s="539"/>
      <c r="JOH84" s="539"/>
      <c r="JOI84" s="539"/>
      <c r="JOJ84" s="539"/>
      <c r="JOK84" s="539"/>
      <c r="JOL84" s="539"/>
      <c r="JOM84" s="539"/>
      <c r="JON84" s="539"/>
      <c r="JOO84" s="539"/>
      <c r="JOP84" s="539"/>
      <c r="JOQ84" s="539"/>
      <c r="JOR84" s="539"/>
      <c r="JOS84" s="539"/>
      <c r="JOT84" s="539"/>
      <c r="JOU84" s="539"/>
      <c r="JOV84" s="539"/>
      <c r="JOW84" s="539"/>
      <c r="JOX84" s="539"/>
      <c r="JOY84" s="539"/>
      <c r="JOZ84" s="539"/>
      <c r="JPA84" s="539"/>
      <c r="JPB84" s="539"/>
      <c r="JPC84" s="539"/>
      <c r="JPD84" s="539"/>
      <c r="JPE84" s="539"/>
      <c r="JPF84" s="539"/>
      <c r="JPG84" s="539"/>
      <c r="JPH84" s="539"/>
      <c r="JPI84" s="539"/>
      <c r="JPJ84" s="539"/>
      <c r="JPK84" s="539"/>
      <c r="JPL84" s="539"/>
      <c r="JPM84" s="539"/>
      <c r="JPN84" s="539"/>
      <c r="JPO84" s="539"/>
      <c r="JPP84" s="539"/>
      <c r="JPQ84" s="539"/>
      <c r="JPR84" s="539"/>
      <c r="JPS84" s="539"/>
      <c r="JPT84" s="539"/>
      <c r="JPU84" s="539"/>
      <c r="JPV84" s="539"/>
      <c r="JPW84" s="539"/>
      <c r="JPX84" s="539"/>
      <c r="JPY84" s="539"/>
      <c r="JPZ84" s="539"/>
      <c r="JQA84" s="539"/>
      <c r="JQB84" s="539"/>
      <c r="JQC84" s="539"/>
      <c r="JQD84" s="539"/>
      <c r="JQE84" s="539"/>
      <c r="JQF84" s="539"/>
      <c r="JQG84" s="539"/>
      <c r="JQH84" s="539"/>
      <c r="JQI84" s="539"/>
      <c r="JQJ84" s="539"/>
      <c r="JQK84" s="539"/>
      <c r="JQL84" s="539"/>
      <c r="JQM84" s="539"/>
      <c r="JQN84" s="539"/>
      <c r="JQO84" s="539"/>
      <c r="JQP84" s="539"/>
      <c r="JQQ84" s="539"/>
      <c r="JQR84" s="539"/>
      <c r="JQS84" s="539"/>
      <c r="JQT84" s="539"/>
      <c r="JQU84" s="539"/>
      <c r="JQV84" s="539"/>
      <c r="JQW84" s="539"/>
      <c r="JQX84" s="539"/>
      <c r="JQY84" s="539"/>
      <c r="JQZ84" s="539"/>
      <c r="JRA84" s="539"/>
      <c r="JRB84" s="539"/>
      <c r="JRC84" s="539"/>
      <c r="JRD84" s="539"/>
      <c r="JRE84" s="539"/>
      <c r="JRF84" s="539"/>
      <c r="JRG84" s="539"/>
      <c r="JRH84" s="539"/>
      <c r="JRI84" s="539"/>
      <c r="JRJ84" s="539"/>
      <c r="JRK84" s="539"/>
      <c r="JRL84" s="539"/>
      <c r="JRM84" s="539"/>
      <c r="JRN84" s="539"/>
      <c r="JRO84" s="539"/>
      <c r="JRP84" s="539"/>
      <c r="JRQ84" s="539"/>
      <c r="JRR84" s="539"/>
      <c r="JRS84" s="539"/>
      <c r="JRT84" s="539"/>
      <c r="JRU84" s="539"/>
      <c r="JRV84" s="539"/>
      <c r="JRW84" s="539"/>
      <c r="JRX84" s="539"/>
      <c r="JRY84" s="539"/>
      <c r="JRZ84" s="539"/>
      <c r="JSA84" s="539"/>
      <c r="JSB84" s="539"/>
      <c r="JSC84" s="539"/>
      <c r="JSD84" s="539"/>
      <c r="JSE84" s="539"/>
      <c r="JSF84" s="539"/>
      <c r="JSG84" s="539"/>
      <c r="JSH84" s="539"/>
      <c r="JSI84" s="539"/>
      <c r="JSJ84" s="539"/>
      <c r="JSK84" s="539"/>
      <c r="JSL84" s="539"/>
      <c r="JSM84" s="539"/>
      <c r="JSN84" s="539"/>
      <c r="JSO84" s="539"/>
      <c r="JSP84" s="539"/>
      <c r="JSQ84" s="539"/>
      <c r="JSR84" s="539"/>
      <c r="JSS84" s="539"/>
      <c r="JST84" s="539"/>
      <c r="JSU84" s="539"/>
      <c r="JSV84" s="539"/>
      <c r="JSW84" s="539"/>
      <c r="JSX84" s="539"/>
      <c r="JSY84" s="539"/>
      <c r="JSZ84" s="539"/>
      <c r="JTA84" s="539"/>
      <c r="JTB84" s="539"/>
      <c r="JTC84" s="539"/>
      <c r="JTD84" s="539"/>
      <c r="JTE84" s="539"/>
      <c r="JTF84" s="539"/>
      <c r="JTG84" s="539"/>
      <c r="JTH84" s="539"/>
      <c r="JTI84" s="539"/>
      <c r="JTJ84" s="539"/>
      <c r="JTK84" s="539"/>
      <c r="JTL84" s="539"/>
      <c r="JTM84" s="539"/>
      <c r="JTN84" s="539"/>
      <c r="JTO84" s="539"/>
      <c r="JTP84" s="539"/>
      <c r="JTQ84" s="539"/>
      <c r="JTR84" s="539"/>
      <c r="JTS84" s="539"/>
      <c r="JTT84" s="539"/>
      <c r="JTU84" s="539"/>
      <c r="JTV84" s="539"/>
      <c r="JTW84" s="539"/>
      <c r="JTX84" s="539"/>
      <c r="JTY84" s="539"/>
      <c r="JTZ84" s="539"/>
      <c r="JUA84" s="539"/>
      <c r="JUB84" s="539"/>
      <c r="JUC84" s="539"/>
      <c r="JUD84" s="539"/>
      <c r="JUE84" s="539"/>
      <c r="JUF84" s="539"/>
      <c r="JUG84" s="539"/>
      <c r="JUH84" s="539"/>
      <c r="JUI84" s="539"/>
      <c r="JUJ84" s="539"/>
      <c r="JUK84" s="539"/>
      <c r="JUL84" s="539"/>
      <c r="JUM84" s="539"/>
      <c r="JUN84" s="539"/>
      <c r="JUO84" s="539"/>
      <c r="JUP84" s="539"/>
      <c r="JUQ84" s="539"/>
      <c r="JUR84" s="539"/>
      <c r="JUS84" s="539"/>
      <c r="JUT84" s="539"/>
      <c r="JUU84" s="539"/>
      <c r="JUV84" s="539"/>
      <c r="JUW84" s="539"/>
      <c r="JUX84" s="539"/>
      <c r="JUY84" s="539"/>
      <c r="JUZ84" s="539"/>
      <c r="JVA84" s="539"/>
      <c r="JVB84" s="539"/>
      <c r="JVC84" s="539"/>
      <c r="JVD84" s="539"/>
      <c r="JVE84" s="539"/>
      <c r="JVF84" s="539"/>
      <c r="JVG84" s="539"/>
      <c r="JVH84" s="539"/>
      <c r="JVI84" s="539"/>
      <c r="JVJ84" s="539"/>
      <c r="JVK84" s="539"/>
      <c r="JVL84" s="539"/>
      <c r="JVM84" s="539"/>
      <c r="JVN84" s="539"/>
      <c r="JVO84" s="539"/>
      <c r="JVP84" s="539"/>
      <c r="JVQ84" s="539"/>
      <c r="JVR84" s="539"/>
      <c r="JVS84" s="539"/>
      <c r="JVT84" s="539"/>
      <c r="JVU84" s="539"/>
      <c r="JVV84" s="539"/>
      <c r="JVW84" s="539"/>
      <c r="JVX84" s="539"/>
      <c r="JVY84" s="539"/>
      <c r="JVZ84" s="539"/>
      <c r="JWA84" s="539"/>
      <c r="JWB84" s="539"/>
      <c r="JWC84" s="539"/>
      <c r="JWD84" s="539"/>
      <c r="JWE84" s="539"/>
      <c r="JWF84" s="539"/>
      <c r="JWG84" s="539"/>
      <c r="JWH84" s="539"/>
      <c r="JWI84" s="539"/>
      <c r="JWJ84" s="539"/>
      <c r="JWK84" s="539"/>
      <c r="JWL84" s="539"/>
      <c r="JWM84" s="539"/>
      <c r="JWN84" s="539"/>
      <c r="JWO84" s="539"/>
      <c r="JWP84" s="539"/>
      <c r="JWQ84" s="539"/>
      <c r="JWR84" s="539"/>
      <c r="JWS84" s="539"/>
      <c r="JWT84" s="539"/>
      <c r="JWU84" s="539"/>
      <c r="JWV84" s="539"/>
      <c r="JWW84" s="539"/>
      <c r="JWX84" s="539"/>
      <c r="JWY84" s="539"/>
      <c r="JWZ84" s="539"/>
      <c r="JXA84" s="539"/>
      <c r="JXB84" s="539"/>
      <c r="JXC84" s="539"/>
      <c r="JXD84" s="539"/>
      <c r="JXE84" s="539"/>
      <c r="JXF84" s="539"/>
      <c r="JXG84" s="539"/>
      <c r="JXH84" s="539"/>
      <c r="JXI84" s="539"/>
      <c r="JXJ84" s="539"/>
      <c r="JXK84" s="539"/>
      <c r="JXL84" s="539"/>
      <c r="JXM84" s="539"/>
      <c r="JXN84" s="539"/>
      <c r="JXO84" s="539"/>
      <c r="JXP84" s="539"/>
      <c r="JXQ84" s="539"/>
      <c r="JXR84" s="539"/>
      <c r="JXS84" s="539"/>
      <c r="JXT84" s="539"/>
      <c r="JXU84" s="539"/>
      <c r="JXV84" s="539"/>
      <c r="JXW84" s="539"/>
      <c r="JXX84" s="539"/>
      <c r="JXY84" s="539"/>
      <c r="JXZ84" s="539"/>
      <c r="JYA84" s="539"/>
      <c r="JYB84" s="539"/>
      <c r="JYC84" s="539"/>
      <c r="JYD84" s="539"/>
      <c r="JYE84" s="539"/>
      <c r="JYF84" s="539"/>
      <c r="JYG84" s="539"/>
      <c r="JYH84" s="539"/>
      <c r="JYI84" s="539"/>
      <c r="JYJ84" s="539"/>
      <c r="JYK84" s="539"/>
      <c r="JYL84" s="539"/>
      <c r="JYM84" s="539"/>
      <c r="JYN84" s="539"/>
      <c r="JYO84" s="539"/>
      <c r="JYP84" s="539"/>
      <c r="JYQ84" s="539"/>
      <c r="JYR84" s="539"/>
      <c r="JYS84" s="539"/>
      <c r="JYT84" s="539"/>
      <c r="JYU84" s="539"/>
      <c r="JYV84" s="539"/>
      <c r="JYW84" s="539"/>
      <c r="JYX84" s="539"/>
      <c r="JYY84" s="539"/>
      <c r="JYZ84" s="539"/>
      <c r="JZA84" s="539"/>
      <c r="JZB84" s="539"/>
      <c r="JZC84" s="539"/>
      <c r="JZD84" s="539"/>
      <c r="JZE84" s="539"/>
      <c r="JZF84" s="539"/>
      <c r="JZG84" s="539"/>
      <c r="JZH84" s="539"/>
      <c r="JZI84" s="539"/>
      <c r="JZJ84" s="539"/>
      <c r="JZK84" s="539"/>
      <c r="JZL84" s="539"/>
      <c r="JZM84" s="539"/>
      <c r="JZN84" s="539"/>
      <c r="JZO84" s="539"/>
      <c r="JZP84" s="539"/>
      <c r="JZQ84" s="539"/>
      <c r="JZR84" s="539"/>
      <c r="JZS84" s="539"/>
      <c r="JZT84" s="539"/>
      <c r="JZU84" s="539"/>
      <c r="JZV84" s="539"/>
      <c r="JZW84" s="539"/>
      <c r="JZX84" s="539"/>
      <c r="JZY84" s="539"/>
      <c r="JZZ84" s="539"/>
      <c r="KAA84" s="539"/>
      <c r="KAB84" s="539"/>
      <c r="KAC84" s="539"/>
      <c r="KAD84" s="539"/>
      <c r="KAE84" s="539"/>
      <c r="KAF84" s="539"/>
      <c r="KAG84" s="539"/>
      <c r="KAH84" s="539"/>
      <c r="KAI84" s="539"/>
      <c r="KAJ84" s="539"/>
      <c r="KAK84" s="539"/>
      <c r="KAL84" s="539"/>
      <c r="KAM84" s="539"/>
      <c r="KAN84" s="539"/>
      <c r="KAO84" s="539"/>
      <c r="KAP84" s="539"/>
      <c r="KAQ84" s="539"/>
      <c r="KAR84" s="539"/>
      <c r="KAS84" s="539"/>
      <c r="KAT84" s="539"/>
      <c r="KAU84" s="539"/>
      <c r="KAV84" s="539"/>
      <c r="KAW84" s="539"/>
      <c r="KAX84" s="539"/>
      <c r="KAY84" s="539"/>
      <c r="KAZ84" s="539"/>
      <c r="KBA84" s="539"/>
      <c r="KBB84" s="539"/>
      <c r="KBC84" s="539"/>
      <c r="KBD84" s="539"/>
      <c r="KBE84" s="539"/>
      <c r="KBF84" s="539"/>
      <c r="KBG84" s="539"/>
      <c r="KBH84" s="539"/>
      <c r="KBI84" s="539"/>
      <c r="KBJ84" s="539"/>
      <c r="KBK84" s="539"/>
      <c r="KBL84" s="539"/>
      <c r="KBM84" s="539"/>
      <c r="KBN84" s="539"/>
      <c r="KBO84" s="539"/>
      <c r="KBP84" s="539"/>
      <c r="KBQ84" s="539"/>
      <c r="KBR84" s="539"/>
      <c r="KBS84" s="539"/>
      <c r="KBT84" s="539"/>
      <c r="KBU84" s="539"/>
      <c r="KBV84" s="539"/>
      <c r="KBW84" s="539"/>
      <c r="KBX84" s="539"/>
      <c r="KBY84" s="539"/>
      <c r="KBZ84" s="539"/>
      <c r="KCA84" s="539"/>
      <c r="KCB84" s="539"/>
      <c r="KCC84" s="539"/>
      <c r="KCD84" s="539"/>
      <c r="KCE84" s="539"/>
      <c r="KCF84" s="539"/>
      <c r="KCG84" s="539"/>
      <c r="KCH84" s="539"/>
      <c r="KCI84" s="539"/>
      <c r="KCJ84" s="539"/>
      <c r="KCK84" s="539"/>
      <c r="KCL84" s="539"/>
      <c r="KCM84" s="539"/>
      <c r="KCN84" s="539"/>
      <c r="KCO84" s="539"/>
      <c r="KCP84" s="539"/>
      <c r="KCQ84" s="539"/>
      <c r="KCR84" s="539"/>
      <c r="KCS84" s="539"/>
      <c r="KCT84" s="539"/>
      <c r="KCU84" s="539"/>
      <c r="KCV84" s="539"/>
      <c r="KCW84" s="539"/>
      <c r="KCX84" s="539"/>
      <c r="KCY84" s="539"/>
      <c r="KCZ84" s="539"/>
      <c r="KDA84" s="539"/>
      <c r="KDB84" s="539"/>
      <c r="KDC84" s="539"/>
      <c r="KDD84" s="539"/>
      <c r="KDE84" s="539"/>
      <c r="KDF84" s="539"/>
      <c r="KDG84" s="539"/>
      <c r="KDH84" s="539"/>
      <c r="KDI84" s="539"/>
      <c r="KDJ84" s="539"/>
      <c r="KDK84" s="539"/>
      <c r="KDL84" s="539"/>
      <c r="KDM84" s="539"/>
      <c r="KDN84" s="539"/>
      <c r="KDO84" s="539"/>
      <c r="KDP84" s="539"/>
      <c r="KDQ84" s="539"/>
      <c r="KDR84" s="539"/>
      <c r="KDS84" s="539"/>
      <c r="KDT84" s="539"/>
      <c r="KDU84" s="539"/>
      <c r="KDV84" s="539"/>
      <c r="KDW84" s="539"/>
      <c r="KDX84" s="539"/>
      <c r="KDY84" s="539"/>
      <c r="KDZ84" s="539"/>
      <c r="KEA84" s="539"/>
      <c r="KEB84" s="539"/>
      <c r="KEC84" s="539"/>
      <c r="KED84" s="539"/>
      <c r="KEE84" s="539"/>
      <c r="KEF84" s="539"/>
      <c r="KEG84" s="539"/>
      <c r="KEH84" s="539"/>
      <c r="KEI84" s="539"/>
      <c r="KEJ84" s="539"/>
      <c r="KEK84" s="539"/>
      <c r="KEL84" s="539"/>
      <c r="KEM84" s="539"/>
      <c r="KEN84" s="539"/>
      <c r="KEO84" s="539"/>
      <c r="KEP84" s="539"/>
      <c r="KEQ84" s="539"/>
      <c r="KER84" s="539"/>
      <c r="KES84" s="539"/>
      <c r="KET84" s="539"/>
      <c r="KEU84" s="539"/>
      <c r="KEV84" s="539"/>
      <c r="KEW84" s="539"/>
      <c r="KEX84" s="539"/>
      <c r="KEY84" s="539"/>
      <c r="KEZ84" s="539"/>
      <c r="KFA84" s="539"/>
      <c r="KFB84" s="539"/>
      <c r="KFC84" s="539"/>
      <c r="KFD84" s="539"/>
      <c r="KFE84" s="539"/>
      <c r="KFF84" s="539"/>
      <c r="KFG84" s="539"/>
      <c r="KFH84" s="539"/>
      <c r="KFI84" s="539"/>
      <c r="KFJ84" s="539"/>
      <c r="KFK84" s="539"/>
      <c r="KFL84" s="539"/>
      <c r="KFM84" s="539"/>
      <c r="KFN84" s="539"/>
      <c r="KFO84" s="539"/>
      <c r="KFP84" s="539"/>
      <c r="KFQ84" s="539"/>
      <c r="KFR84" s="539"/>
      <c r="KFS84" s="539"/>
      <c r="KFT84" s="539"/>
      <c r="KFU84" s="539"/>
      <c r="KFV84" s="539"/>
      <c r="KFW84" s="539"/>
      <c r="KFX84" s="539"/>
      <c r="KFY84" s="539"/>
      <c r="KFZ84" s="539"/>
      <c r="KGA84" s="539"/>
      <c r="KGB84" s="539"/>
      <c r="KGC84" s="539"/>
      <c r="KGD84" s="539"/>
      <c r="KGE84" s="539"/>
      <c r="KGF84" s="539"/>
      <c r="KGG84" s="539"/>
      <c r="KGH84" s="539"/>
      <c r="KGI84" s="539"/>
      <c r="KGJ84" s="539"/>
      <c r="KGK84" s="539"/>
      <c r="KGL84" s="539"/>
      <c r="KGM84" s="539"/>
      <c r="KGN84" s="539"/>
      <c r="KGO84" s="539"/>
      <c r="KGP84" s="539"/>
      <c r="KGQ84" s="539"/>
      <c r="KGR84" s="539"/>
      <c r="KGS84" s="539"/>
      <c r="KGT84" s="539"/>
      <c r="KGU84" s="539"/>
      <c r="KGV84" s="539"/>
      <c r="KGW84" s="539"/>
      <c r="KGX84" s="539"/>
      <c r="KGY84" s="539"/>
      <c r="KGZ84" s="539"/>
      <c r="KHA84" s="539"/>
      <c r="KHB84" s="539"/>
      <c r="KHC84" s="539"/>
      <c r="KHD84" s="539"/>
      <c r="KHE84" s="539"/>
      <c r="KHF84" s="539"/>
      <c r="KHG84" s="539"/>
      <c r="KHH84" s="539"/>
      <c r="KHI84" s="539"/>
      <c r="KHJ84" s="539"/>
      <c r="KHK84" s="539"/>
      <c r="KHL84" s="539"/>
      <c r="KHM84" s="539"/>
      <c r="KHN84" s="539"/>
      <c r="KHO84" s="539"/>
      <c r="KHP84" s="539"/>
      <c r="KHQ84" s="539"/>
      <c r="KHR84" s="539"/>
      <c r="KHS84" s="539"/>
      <c r="KHT84" s="539"/>
      <c r="KHU84" s="539"/>
      <c r="KHV84" s="539"/>
      <c r="KHW84" s="539"/>
      <c r="KHX84" s="539"/>
      <c r="KHY84" s="539"/>
      <c r="KHZ84" s="539"/>
      <c r="KIA84" s="539"/>
      <c r="KIB84" s="539"/>
      <c r="KIC84" s="539"/>
      <c r="KID84" s="539"/>
      <c r="KIE84" s="539"/>
      <c r="KIF84" s="539"/>
      <c r="KIG84" s="539"/>
      <c r="KIH84" s="539"/>
      <c r="KII84" s="539"/>
      <c r="KIJ84" s="539"/>
      <c r="KIK84" s="539"/>
      <c r="KIL84" s="539"/>
      <c r="KIM84" s="539"/>
      <c r="KIN84" s="539"/>
      <c r="KIO84" s="539"/>
      <c r="KIP84" s="539"/>
      <c r="KIQ84" s="539"/>
      <c r="KIR84" s="539"/>
      <c r="KIS84" s="539"/>
      <c r="KIT84" s="539"/>
      <c r="KIU84" s="539"/>
      <c r="KIV84" s="539"/>
      <c r="KIW84" s="539"/>
      <c r="KIX84" s="539"/>
      <c r="KIY84" s="539"/>
      <c r="KIZ84" s="539"/>
      <c r="KJA84" s="539"/>
      <c r="KJB84" s="539"/>
      <c r="KJC84" s="539"/>
      <c r="KJD84" s="539"/>
      <c r="KJE84" s="539"/>
      <c r="KJF84" s="539"/>
      <c r="KJG84" s="539"/>
      <c r="KJH84" s="539"/>
      <c r="KJI84" s="539"/>
      <c r="KJJ84" s="539"/>
      <c r="KJK84" s="539"/>
      <c r="KJL84" s="539"/>
      <c r="KJM84" s="539"/>
      <c r="KJN84" s="539"/>
      <c r="KJO84" s="539"/>
      <c r="KJP84" s="539"/>
      <c r="KJQ84" s="539"/>
      <c r="KJR84" s="539"/>
      <c r="KJS84" s="539"/>
      <c r="KJT84" s="539"/>
      <c r="KJU84" s="539"/>
      <c r="KJV84" s="539"/>
      <c r="KJW84" s="539"/>
      <c r="KJX84" s="539"/>
      <c r="KJY84" s="539"/>
      <c r="KJZ84" s="539"/>
      <c r="KKA84" s="539"/>
      <c r="KKB84" s="539"/>
      <c r="KKC84" s="539"/>
      <c r="KKD84" s="539"/>
      <c r="KKE84" s="539"/>
      <c r="KKF84" s="539"/>
      <c r="KKG84" s="539"/>
      <c r="KKH84" s="539"/>
      <c r="KKI84" s="539"/>
      <c r="KKJ84" s="539"/>
      <c r="KKK84" s="539"/>
      <c r="KKL84" s="539"/>
      <c r="KKM84" s="539"/>
      <c r="KKN84" s="539"/>
      <c r="KKO84" s="539"/>
      <c r="KKP84" s="539"/>
      <c r="KKQ84" s="539"/>
      <c r="KKR84" s="539"/>
      <c r="KKS84" s="539"/>
      <c r="KKT84" s="539"/>
      <c r="KKU84" s="539"/>
      <c r="KKV84" s="539"/>
      <c r="KKW84" s="539"/>
      <c r="KKX84" s="539"/>
      <c r="KKY84" s="539"/>
      <c r="KKZ84" s="539"/>
      <c r="KLA84" s="539"/>
      <c r="KLB84" s="539"/>
      <c r="KLC84" s="539"/>
      <c r="KLD84" s="539"/>
      <c r="KLE84" s="539"/>
      <c r="KLF84" s="539"/>
      <c r="KLG84" s="539"/>
      <c r="KLH84" s="539"/>
      <c r="KLI84" s="539"/>
      <c r="KLJ84" s="539"/>
      <c r="KLK84" s="539"/>
      <c r="KLL84" s="539"/>
      <c r="KLM84" s="539"/>
      <c r="KLN84" s="539"/>
      <c r="KLO84" s="539"/>
      <c r="KLP84" s="539"/>
      <c r="KLQ84" s="539"/>
      <c r="KLR84" s="539"/>
      <c r="KLS84" s="539"/>
      <c r="KLT84" s="539"/>
      <c r="KLU84" s="539"/>
      <c r="KLV84" s="539"/>
      <c r="KLW84" s="539"/>
      <c r="KLX84" s="539"/>
      <c r="KLY84" s="539"/>
      <c r="KLZ84" s="539"/>
      <c r="KMA84" s="539"/>
      <c r="KMB84" s="539"/>
      <c r="KMC84" s="539"/>
      <c r="KMD84" s="539"/>
      <c r="KME84" s="539"/>
      <c r="KMF84" s="539"/>
      <c r="KMG84" s="539"/>
      <c r="KMH84" s="539"/>
      <c r="KMI84" s="539"/>
      <c r="KMJ84" s="539"/>
      <c r="KMK84" s="539"/>
      <c r="KML84" s="539"/>
      <c r="KMM84" s="539"/>
      <c r="KMN84" s="539"/>
      <c r="KMO84" s="539"/>
      <c r="KMP84" s="539"/>
      <c r="KMQ84" s="539"/>
      <c r="KMR84" s="539"/>
      <c r="KMS84" s="539"/>
      <c r="KMT84" s="539"/>
      <c r="KMU84" s="539"/>
      <c r="KMV84" s="539"/>
      <c r="KMW84" s="539"/>
      <c r="KMX84" s="539"/>
      <c r="KMY84" s="539"/>
      <c r="KMZ84" s="539"/>
      <c r="KNA84" s="539"/>
      <c r="KNB84" s="539"/>
      <c r="KNC84" s="539"/>
      <c r="KND84" s="539"/>
      <c r="KNE84" s="539"/>
      <c r="KNF84" s="539"/>
      <c r="KNG84" s="539"/>
      <c r="KNH84" s="539"/>
      <c r="KNI84" s="539"/>
      <c r="KNJ84" s="539"/>
      <c r="KNK84" s="539"/>
      <c r="KNL84" s="539"/>
      <c r="KNM84" s="539"/>
      <c r="KNN84" s="539"/>
      <c r="KNO84" s="539"/>
      <c r="KNP84" s="539"/>
      <c r="KNQ84" s="539"/>
      <c r="KNR84" s="539"/>
      <c r="KNS84" s="539"/>
      <c r="KNT84" s="539"/>
      <c r="KNU84" s="539"/>
      <c r="KNV84" s="539"/>
      <c r="KNW84" s="539"/>
      <c r="KNX84" s="539"/>
      <c r="KNY84" s="539"/>
      <c r="KNZ84" s="539"/>
      <c r="KOA84" s="539"/>
      <c r="KOB84" s="539"/>
      <c r="KOC84" s="539"/>
      <c r="KOD84" s="539"/>
      <c r="KOE84" s="539"/>
      <c r="KOF84" s="539"/>
      <c r="KOG84" s="539"/>
      <c r="KOH84" s="539"/>
      <c r="KOI84" s="539"/>
      <c r="KOJ84" s="539"/>
      <c r="KOK84" s="539"/>
      <c r="KOL84" s="539"/>
      <c r="KOM84" s="539"/>
      <c r="KON84" s="539"/>
      <c r="KOO84" s="539"/>
      <c r="KOP84" s="539"/>
      <c r="KOQ84" s="539"/>
      <c r="KOR84" s="539"/>
      <c r="KOS84" s="539"/>
      <c r="KOT84" s="539"/>
      <c r="KOU84" s="539"/>
      <c r="KOV84" s="539"/>
      <c r="KOW84" s="539"/>
      <c r="KOX84" s="539"/>
      <c r="KOY84" s="539"/>
      <c r="KOZ84" s="539"/>
      <c r="KPA84" s="539"/>
      <c r="KPB84" s="539"/>
      <c r="KPC84" s="539"/>
      <c r="KPD84" s="539"/>
      <c r="KPE84" s="539"/>
      <c r="KPF84" s="539"/>
      <c r="KPG84" s="539"/>
      <c r="KPH84" s="539"/>
      <c r="KPI84" s="539"/>
      <c r="KPJ84" s="539"/>
      <c r="KPK84" s="539"/>
      <c r="KPL84" s="539"/>
      <c r="KPM84" s="539"/>
      <c r="KPN84" s="539"/>
      <c r="KPO84" s="539"/>
      <c r="KPP84" s="539"/>
      <c r="KPQ84" s="539"/>
      <c r="KPR84" s="539"/>
      <c r="KPS84" s="539"/>
      <c r="KPT84" s="539"/>
      <c r="KPU84" s="539"/>
      <c r="KPV84" s="539"/>
      <c r="KPW84" s="539"/>
      <c r="KPX84" s="539"/>
      <c r="KPY84" s="539"/>
      <c r="KPZ84" s="539"/>
      <c r="KQA84" s="539"/>
      <c r="KQB84" s="539"/>
      <c r="KQC84" s="539"/>
      <c r="KQD84" s="539"/>
      <c r="KQE84" s="539"/>
      <c r="KQF84" s="539"/>
      <c r="KQG84" s="539"/>
      <c r="KQH84" s="539"/>
      <c r="KQI84" s="539"/>
      <c r="KQJ84" s="539"/>
      <c r="KQK84" s="539"/>
      <c r="KQL84" s="539"/>
      <c r="KQM84" s="539"/>
      <c r="KQN84" s="539"/>
      <c r="KQO84" s="539"/>
      <c r="KQP84" s="539"/>
      <c r="KQQ84" s="539"/>
      <c r="KQR84" s="539"/>
      <c r="KQS84" s="539"/>
      <c r="KQT84" s="539"/>
      <c r="KQU84" s="539"/>
      <c r="KQV84" s="539"/>
      <c r="KQW84" s="539"/>
      <c r="KQX84" s="539"/>
      <c r="KQY84" s="539"/>
      <c r="KQZ84" s="539"/>
      <c r="KRA84" s="539"/>
      <c r="KRB84" s="539"/>
      <c r="KRC84" s="539"/>
      <c r="KRD84" s="539"/>
      <c r="KRE84" s="539"/>
      <c r="KRF84" s="539"/>
      <c r="KRG84" s="539"/>
      <c r="KRH84" s="539"/>
      <c r="KRI84" s="539"/>
      <c r="KRJ84" s="539"/>
      <c r="KRK84" s="539"/>
      <c r="KRL84" s="539"/>
      <c r="KRM84" s="539"/>
      <c r="KRN84" s="539"/>
      <c r="KRO84" s="539"/>
      <c r="KRP84" s="539"/>
      <c r="KRQ84" s="539"/>
      <c r="KRR84" s="539"/>
      <c r="KRS84" s="539"/>
      <c r="KRT84" s="539"/>
      <c r="KRU84" s="539"/>
      <c r="KRV84" s="539"/>
      <c r="KRW84" s="539"/>
      <c r="KRX84" s="539"/>
      <c r="KRY84" s="539"/>
      <c r="KRZ84" s="539"/>
      <c r="KSA84" s="539"/>
      <c r="KSB84" s="539"/>
      <c r="KSC84" s="539"/>
      <c r="KSD84" s="539"/>
      <c r="KSE84" s="539"/>
      <c r="KSF84" s="539"/>
      <c r="KSG84" s="539"/>
      <c r="KSH84" s="539"/>
      <c r="KSI84" s="539"/>
      <c r="KSJ84" s="539"/>
      <c r="KSK84" s="539"/>
      <c r="KSL84" s="539"/>
      <c r="KSM84" s="539"/>
      <c r="KSN84" s="539"/>
      <c r="KSO84" s="539"/>
      <c r="KSP84" s="539"/>
      <c r="KSQ84" s="539"/>
      <c r="KSR84" s="539"/>
      <c r="KSS84" s="539"/>
      <c r="KST84" s="539"/>
      <c r="KSU84" s="539"/>
      <c r="KSV84" s="539"/>
      <c r="KSW84" s="539"/>
      <c r="KSX84" s="539"/>
      <c r="KSY84" s="539"/>
      <c r="KSZ84" s="539"/>
      <c r="KTA84" s="539"/>
      <c r="KTB84" s="539"/>
      <c r="KTC84" s="539"/>
      <c r="KTD84" s="539"/>
      <c r="KTE84" s="539"/>
      <c r="KTF84" s="539"/>
      <c r="KTG84" s="539"/>
      <c r="KTH84" s="539"/>
      <c r="KTI84" s="539"/>
      <c r="KTJ84" s="539"/>
      <c r="KTK84" s="539"/>
      <c r="KTL84" s="539"/>
      <c r="KTM84" s="539"/>
      <c r="KTN84" s="539"/>
      <c r="KTO84" s="539"/>
      <c r="KTP84" s="539"/>
      <c r="KTQ84" s="539"/>
      <c r="KTR84" s="539"/>
      <c r="KTS84" s="539"/>
      <c r="KTT84" s="539"/>
      <c r="KTU84" s="539"/>
      <c r="KTV84" s="539"/>
      <c r="KTW84" s="539"/>
      <c r="KTX84" s="539"/>
      <c r="KTY84" s="539"/>
      <c r="KTZ84" s="539"/>
      <c r="KUA84" s="539"/>
      <c r="KUB84" s="539"/>
      <c r="KUC84" s="539"/>
      <c r="KUD84" s="539"/>
      <c r="KUE84" s="539"/>
      <c r="KUF84" s="539"/>
      <c r="KUG84" s="539"/>
      <c r="KUH84" s="539"/>
      <c r="KUI84" s="539"/>
      <c r="KUJ84" s="539"/>
      <c r="KUK84" s="539"/>
      <c r="KUL84" s="539"/>
      <c r="KUM84" s="539"/>
      <c r="KUN84" s="539"/>
      <c r="KUO84" s="539"/>
      <c r="KUP84" s="539"/>
      <c r="KUQ84" s="539"/>
      <c r="KUR84" s="539"/>
      <c r="KUS84" s="539"/>
      <c r="KUT84" s="539"/>
      <c r="KUU84" s="539"/>
      <c r="KUV84" s="539"/>
      <c r="KUW84" s="539"/>
      <c r="KUX84" s="539"/>
      <c r="KUY84" s="539"/>
      <c r="KUZ84" s="539"/>
      <c r="KVA84" s="539"/>
      <c r="KVB84" s="539"/>
      <c r="KVC84" s="539"/>
      <c r="KVD84" s="539"/>
      <c r="KVE84" s="539"/>
      <c r="KVF84" s="539"/>
      <c r="KVG84" s="539"/>
      <c r="KVH84" s="539"/>
      <c r="KVI84" s="539"/>
      <c r="KVJ84" s="539"/>
      <c r="KVK84" s="539"/>
      <c r="KVL84" s="539"/>
      <c r="KVM84" s="539"/>
      <c r="KVN84" s="539"/>
      <c r="KVO84" s="539"/>
      <c r="KVP84" s="539"/>
      <c r="KVQ84" s="539"/>
      <c r="KVR84" s="539"/>
      <c r="KVS84" s="539"/>
      <c r="KVT84" s="539"/>
      <c r="KVU84" s="539"/>
      <c r="KVV84" s="539"/>
      <c r="KVW84" s="539"/>
      <c r="KVX84" s="539"/>
      <c r="KVY84" s="539"/>
      <c r="KVZ84" s="539"/>
      <c r="KWA84" s="539"/>
      <c r="KWB84" s="539"/>
      <c r="KWC84" s="539"/>
      <c r="KWD84" s="539"/>
      <c r="KWE84" s="539"/>
      <c r="KWF84" s="539"/>
      <c r="KWG84" s="539"/>
      <c r="KWH84" s="539"/>
      <c r="KWI84" s="539"/>
      <c r="KWJ84" s="539"/>
      <c r="KWK84" s="539"/>
      <c r="KWL84" s="539"/>
      <c r="KWM84" s="539"/>
      <c r="KWN84" s="539"/>
      <c r="KWO84" s="539"/>
      <c r="KWP84" s="539"/>
      <c r="KWQ84" s="539"/>
      <c r="KWR84" s="539"/>
      <c r="KWS84" s="539"/>
      <c r="KWT84" s="539"/>
      <c r="KWU84" s="539"/>
      <c r="KWV84" s="539"/>
      <c r="KWW84" s="539"/>
      <c r="KWX84" s="539"/>
      <c r="KWY84" s="539"/>
      <c r="KWZ84" s="539"/>
      <c r="KXA84" s="539"/>
      <c r="KXB84" s="539"/>
      <c r="KXC84" s="539"/>
      <c r="KXD84" s="539"/>
      <c r="KXE84" s="539"/>
      <c r="KXF84" s="539"/>
      <c r="KXG84" s="539"/>
      <c r="KXH84" s="539"/>
      <c r="KXI84" s="539"/>
      <c r="KXJ84" s="539"/>
      <c r="KXK84" s="539"/>
      <c r="KXL84" s="539"/>
      <c r="KXM84" s="539"/>
      <c r="KXN84" s="539"/>
      <c r="KXO84" s="539"/>
      <c r="KXP84" s="539"/>
      <c r="KXQ84" s="539"/>
      <c r="KXR84" s="539"/>
      <c r="KXS84" s="539"/>
      <c r="KXT84" s="539"/>
      <c r="KXU84" s="539"/>
      <c r="KXV84" s="539"/>
      <c r="KXW84" s="539"/>
      <c r="KXX84" s="539"/>
      <c r="KXY84" s="539"/>
      <c r="KXZ84" s="539"/>
      <c r="KYA84" s="539"/>
      <c r="KYB84" s="539"/>
      <c r="KYC84" s="539"/>
      <c r="KYD84" s="539"/>
      <c r="KYE84" s="539"/>
      <c r="KYF84" s="539"/>
      <c r="KYG84" s="539"/>
      <c r="KYH84" s="539"/>
      <c r="KYI84" s="539"/>
      <c r="KYJ84" s="539"/>
      <c r="KYK84" s="539"/>
      <c r="KYL84" s="539"/>
      <c r="KYM84" s="539"/>
      <c r="KYN84" s="539"/>
      <c r="KYO84" s="539"/>
      <c r="KYP84" s="539"/>
      <c r="KYQ84" s="539"/>
      <c r="KYR84" s="539"/>
      <c r="KYS84" s="539"/>
      <c r="KYT84" s="539"/>
      <c r="KYU84" s="539"/>
      <c r="KYV84" s="539"/>
      <c r="KYW84" s="539"/>
      <c r="KYX84" s="539"/>
      <c r="KYY84" s="539"/>
      <c r="KYZ84" s="539"/>
      <c r="KZA84" s="539"/>
      <c r="KZB84" s="539"/>
      <c r="KZC84" s="539"/>
      <c r="KZD84" s="539"/>
      <c r="KZE84" s="539"/>
      <c r="KZF84" s="539"/>
      <c r="KZG84" s="539"/>
      <c r="KZH84" s="539"/>
      <c r="KZI84" s="539"/>
      <c r="KZJ84" s="539"/>
      <c r="KZK84" s="539"/>
      <c r="KZL84" s="539"/>
      <c r="KZM84" s="539"/>
      <c r="KZN84" s="539"/>
      <c r="KZO84" s="539"/>
      <c r="KZP84" s="539"/>
      <c r="KZQ84" s="539"/>
      <c r="KZR84" s="539"/>
      <c r="KZS84" s="539"/>
      <c r="KZT84" s="539"/>
      <c r="KZU84" s="539"/>
      <c r="KZV84" s="539"/>
      <c r="KZW84" s="539"/>
      <c r="KZX84" s="539"/>
      <c r="KZY84" s="539"/>
      <c r="KZZ84" s="539"/>
      <c r="LAA84" s="539"/>
      <c r="LAB84" s="539"/>
      <c r="LAC84" s="539"/>
      <c r="LAD84" s="539"/>
      <c r="LAE84" s="539"/>
      <c r="LAF84" s="539"/>
      <c r="LAG84" s="539"/>
      <c r="LAH84" s="539"/>
      <c r="LAI84" s="539"/>
      <c r="LAJ84" s="539"/>
      <c r="LAK84" s="539"/>
      <c r="LAL84" s="539"/>
      <c r="LAM84" s="539"/>
      <c r="LAN84" s="539"/>
      <c r="LAO84" s="539"/>
      <c r="LAP84" s="539"/>
      <c r="LAQ84" s="539"/>
      <c r="LAR84" s="539"/>
      <c r="LAS84" s="539"/>
      <c r="LAT84" s="539"/>
      <c r="LAU84" s="539"/>
      <c r="LAV84" s="539"/>
      <c r="LAW84" s="539"/>
      <c r="LAX84" s="539"/>
      <c r="LAY84" s="539"/>
      <c r="LAZ84" s="539"/>
      <c r="LBA84" s="539"/>
      <c r="LBB84" s="539"/>
      <c r="LBC84" s="539"/>
      <c r="LBD84" s="539"/>
      <c r="LBE84" s="539"/>
      <c r="LBF84" s="539"/>
      <c r="LBG84" s="539"/>
      <c r="LBH84" s="539"/>
      <c r="LBI84" s="539"/>
      <c r="LBJ84" s="539"/>
      <c r="LBK84" s="539"/>
      <c r="LBL84" s="539"/>
      <c r="LBM84" s="539"/>
      <c r="LBN84" s="539"/>
      <c r="LBO84" s="539"/>
      <c r="LBP84" s="539"/>
      <c r="LBQ84" s="539"/>
      <c r="LBR84" s="539"/>
      <c r="LBS84" s="539"/>
      <c r="LBT84" s="539"/>
      <c r="LBU84" s="539"/>
      <c r="LBV84" s="539"/>
      <c r="LBW84" s="539"/>
      <c r="LBX84" s="539"/>
      <c r="LBY84" s="539"/>
      <c r="LBZ84" s="539"/>
      <c r="LCA84" s="539"/>
      <c r="LCB84" s="539"/>
      <c r="LCC84" s="539"/>
      <c r="LCD84" s="539"/>
      <c r="LCE84" s="539"/>
      <c r="LCF84" s="539"/>
      <c r="LCG84" s="539"/>
      <c r="LCH84" s="539"/>
      <c r="LCI84" s="539"/>
      <c r="LCJ84" s="539"/>
      <c r="LCK84" s="539"/>
      <c r="LCL84" s="539"/>
      <c r="LCM84" s="539"/>
      <c r="LCN84" s="539"/>
      <c r="LCO84" s="539"/>
      <c r="LCP84" s="539"/>
      <c r="LCQ84" s="539"/>
      <c r="LCR84" s="539"/>
      <c r="LCS84" s="539"/>
      <c r="LCT84" s="539"/>
      <c r="LCU84" s="539"/>
      <c r="LCV84" s="539"/>
      <c r="LCW84" s="539"/>
      <c r="LCX84" s="539"/>
      <c r="LCY84" s="539"/>
      <c r="LCZ84" s="539"/>
      <c r="LDA84" s="539"/>
      <c r="LDB84" s="539"/>
      <c r="LDC84" s="539"/>
      <c r="LDD84" s="539"/>
      <c r="LDE84" s="539"/>
      <c r="LDF84" s="539"/>
      <c r="LDG84" s="539"/>
      <c r="LDH84" s="539"/>
      <c r="LDI84" s="539"/>
      <c r="LDJ84" s="539"/>
      <c r="LDK84" s="539"/>
      <c r="LDL84" s="539"/>
      <c r="LDM84" s="539"/>
      <c r="LDN84" s="539"/>
      <c r="LDO84" s="539"/>
      <c r="LDP84" s="539"/>
      <c r="LDQ84" s="539"/>
      <c r="LDR84" s="539"/>
      <c r="LDS84" s="539"/>
      <c r="LDT84" s="539"/>
      <c r="LDU84" s="539"/>
      <c r="LDV84" s="539"/>
      <c r="LDW84" s="539"/>
      <c r="LDX84" s="539"/>
      <c r="LDY84" s="539"/>
      <c r="LDZ84" s="539"/>
      <c r="LEA84" s="539"/>
      <c r="LEB84" s="539"/>
      <c r="LEC84" s="539"/>
      <c r="LED84" s="539"/>
      <c r="LEE84" s="539"/>
      <c r="LEF84" s="539"/>
      <c r="LEG84" s="539"/>
      <c r="LEH84" s="539"/>
      <c r="LEI84" s="539"/>
      <c r="LEJ84" s="539"/>
      <c r="LEK84" s="539"/>
      <c r="LEL84" s="539"/>
      <c r="LEM84" s="539"/>
      <c r="LEN84" s="539"/>
      <c r="LEO84" s="539"/>
      <c r="LEP84" s="539"/>
      <c r="LEQ84" s="539"/>
      <c r="LER84" s="539"/>
      <c r="LES84" s="539"/>
      <c r="LET84" s="539"/>
      <c r="LEU84" s="539"/>
      <c r="LEV84" s="539"/>
      <c r="LEW84" s="539"/>
      <c r="LEX84" s="539"/>
      <c r="LEY84" s="539"/>
      <c r="LEZ84" s="539"/>
      <c r="LFA84" s="539"/>
      <c r="LFB84" s="539"/>
      <c r="LFC84" s="539"/>
      <c r="LFD84" s="539"/>
      <c r="LFE84" s="539"/>
      <c r="LFF84" s="539"/>
      <c r="LFG84" s="539"/>
      <c r="LFH84" s="539"/>
      <c r="LFI84" s="539"/>
      <c r="LFJ84" s="539"/>
      <c r="LFK84" s="539"/>
      <c r="LFL84" s="539"/>
      <c r="LFM84" s="539"/>
      <c r="LFN84" s="539"/>
      <c r="LFO84" s="539"/>
      <c r="LFP84" s="539"/>
      <c r="LFQ84" s="539"/>
      <c r="LFR84" s="539"/>
      <c r="LFS84" s="539"/>
      <c r="LFT84" s="539"/>
      <c r="LFU84" s="539"/>
      <c r="LFV84" s="539"/>
      <c r="LFW84" s="539"/>
      <c r="LFX84" s="539"/>
      <c r="LFY84" s="539"/>
      <c r="LFZ84" s="539"/>
      <c r="LGA84" s="539"/>
      <c r="LGB84" s="539"/>
      <c r="LGC84" s="539"/>
      <c r="LGD84" s="539"/>
      <c r="LGE84" s="539"/>
      <c r="LGF84" s="539"/>
      <c r="LGG84" s="539"/>
      <c r="LGH84" s="539"/>
      <c r="LGI84" s="539"/>
      <c r="LGJ84" s="539"/>
      <c r="LGK84" s="539"/>
      <c r="LGL84" s="539"/>
      <c r="LGM84" s="539"/>
      <c r="LGN84" s="539"/>
      <c r="LGO84" s="539"/>
      <c r="LGP84" s="539"/>
      <c r="LGQ84" s="539"/>
      <c r="LGR84" s="539"/>
      <c r="LGS84" s="539"/>
      <c r="LGT84" s="539"/>
      <c r="LGU84" s="539"/>
      <c r="LGV84" s="539"/>
      <c r="LGW84" s="539"/>
      <c r="LGX84" s="539"/>
      <c r="LGY84" s="539"/>
      <c r="LGZ84" s="539"/>
      <c r="LHA84" s="539"/>
      <c r="LHB84" s="539"/>
      <c r="LHC84" s="539"/>
      <c r="LHD84" s="539"/>
      <c r="LHE84" s="539"/>
      <c r="LHF84" s="539"/>
      <c r="LHG84" s="539"/>
      <c r="LHH84" s="539"/>
      <c r="LHI84" s="539"/>
      <c r="LHJ84" s="539"/>
      <c r="LHK84" s="539"/>
      <c r="LHL84" s="539"/>
      <c r="LHM84" s="539"/>
      <c r="LHN84" s="539"/>
      <c r="LHO84" s="539"/>
      <c r="LHP84" s="539"/>
      <c r="LHQ84" s="539"/>
      <c r="LHR84" s="539"/>
      <c r="LHS84" s="539"/>
      <c r="LHT84" s="539"/>
      <c r="LHU84" s="539"/>
      <c r="LHV84" s="539"/>
      <c r="LHW84" s="539"/>
      <c r="LHX84" s="539"/>
      <c r="LHY84" s="539"/>
      <c r="LHZ84" s="539"/>
      <c r="LIA84" s="539"/>
      <c r="LIB84" s="539"/>
      <c r="LIC84" s="539"/>
      <c r="LID84" s="539"/>
      <c r="LIE84" s="539"/>
      <c r="LIF84" s="539"/>
      <c r="LIG84" s="539"/>
      <c r="LIH84" s="539"/>
      <c r="LII84" s="539"/>
      <c r="LIJ84" s="539"/>
      <c r="LIK84" s="539"/>
      <c r="LIL84" s="539"/>
      <c r="LIM84" s="539"/>
      <c r="LIN84" s="539"/>
      <c r="LIO84" s="539"/>
      <c r="LIP84" s="539"/>
      <c r="LIQ84" s="539"/>
      <c r="LIR84" s="539"/>
      <c r="LIS84" s="539"/>
      <c r="LIT84" s="539"/>
      <c r="LIU84" s="539"/>
      <c r="LIV84" s="539"/>
      <c r="LIW84" s="539"/>
      <c r="LIX84" s="539"/>
      <c r="LIY84" s="539"/>
      <c r="LIZ84" s="539"/>
      <c r="LJA84" s="539"/>
      <c r="LJB84" s="539"/>
      <c r="LJC84" s="539"/>
      <c r="LJD84" s="539"/>
      <c r="LJE84" s="539"/>
      <c r="LJF84" s="539"/>
      <c r="LJG84" s="539"/>
      <c r="LJH84" s="539"/>
      <c r="LJI84" s="539"/>
      <c r="LJJ84" s="539"/>
      <c r="LJK84" s="539"/>
      <c r="LJL84" s="539"/>
      <c r="LJM84" s="539"/>
      <c r="LJN84" s="539"/>
      <c r="LJO84" s="539"/>
      <c r="LJP84" s="539"/>
      <c r="LJQ84" s="539"/>
      <c r="LJR84" s="539"/>
      <c r="LJS84" s="539"/>
      <c r="LJT84" s="539"/>
      <c r="LJU84" s="539"/>
      <c r="LJV84" s="539"/>
      <c r="LJW84" s="539"/>
      <c r="LJX84" s="539"/>
      <c r="LJY84" s="539"/>
      <c r="LJZ84" s="539"/>
      <c r="LKA84" s="539"/>
      <c r="LKB84" s="539"/>
      <c r="LKC84" s="539"/>
      <c r="LKD84" s="539"/>
      <c r="LKE84" s="539"/>
      <c r="LKF84" s="539"/>
      <c r="LKG84" s="539"/>
      <c r="LKH84" s="539"/>
      <c r="LKI84" s="539"/>
      <c r="LKJ84" s="539"/>
      <c r="LKK84" s="539"/>
      <c r="LKL84" s="539"/>
      <c r="LKM84" s="539"/>
      <c r="LKN84" s="539"/>
      <c r="LKO84" s="539"/>
      <c r="LKP84" s="539"/>
      <c r="LKQ84" s="539"/>
      <c r="LKR84" s="539"/>
      <c r="LKS84" s="539"/>
      <c r="LKT84" s="539"/>
      <c r="LKU84" s="539"/>
      <c r="LKV84" s="539"/>
      <c r="LKW84" s="539"/>
      <c r="LKX84" s="539"/>
      <c r="LKY84" s="539"/>
      <c r="LKZ84" s="539"/>
      <c r="LLA84" s="539"/>
      <c r="LLB84" s="539"/>
      <c r="LLC84" s="539"/>
      <c r="LLD84" s="539"/>
      <c r="LLE84" s="539"/>
      <c r="LLF84" s="539"/>
      <c r="LLG84" s="539"/>
      <c r="LLH84" s="539"/>
      <c r="LLI84" s="539"/>
      <c r="LLJ84" s="539"/>
      <c r="LLK84" s="539"/>
      <c r="LLL84" s="539"/>
      <c r="LLM84" s="539"/>
      <c r="LLN84" s="539"/>
      <c r="LLO84" s="539"/>
      <c r="LLP84" s="539"/>
      <c r="LLQ84" s="539"/>
      <c r="LLR84" s="539"/>
      <c r="LLS84" s="539"/>
      <c r="LLT84" s="539"/>
      <c r="LLU84" s="539"/>
      <c r="LLV84" s="539"/>
      <c r="LLW84" s="539"/>
      <c r="LLX84" s="539"/>
      <c r="LLY84" s="539"/>
      <c r="LLZ84" s="539"/>
      <c r="LMA84" s="539"/>
      <c r="LMB84" s="539"/>
      <c r="LMC84" s="539"/>
      <c r="LMD84" s="539"/>
      <c r="LME84" s="539"/>
      <c r="LMF84" s="539"/>
      <c r="LMG84" s="539"/>
      <c r="LMH84" s="539"/>
      <c r="LMI84" s="539"/>
      <c r="LMJ84" s="539"/>
      <c r="LMK84" s="539"/>
      <c r="LML84" s="539"/>
      <c r="LMM84" s="539"/>
      <c r="LMN84" s="539"/>
      <c r="LMO84" s="539"/>
      <c r="LMP84" s="539"/>
      <c r="LMQ84" s="539"/>
      <c r="LMR84" s="539"/>
      <c r="LMS84" s="539"/>
      <c r="LMT84" s="539"/>
      <c r="LMU84" s="539"/>
      <c r="LMV84" s="539"/>
      <c r="LMW84" s="539"/>
      <c r="LMX84" s="539"/>
      <c r="LMY84" s="539"/>
      <c r="LMZ84" s="539"/>
      <c r="LNA84" s="539"/>
      <c r="LNB84" s="539"/>
      <c r="LNC84" s="539"/>
      <c r="LND84" s="539"/>
      <c r="LNE84" s="539"/>
      <c r="LNF84" s="539"/>
      <c r="LNG84" s="539"/>
      <c r="LNH84" s="539"/>
      <c r="LNI84" s="539"/>
      <c r="LNJ84" s="539"/>
      <c r="LNK84" s="539"/>
      <c r="LNL84" s="539"/>
      <c r="LNM84" s="539"/>
      <c r="LNN84" s="539"/>
      <c r="LNO84" s="539"/>
      <c r="LNP84" s="539"/>
      <c r="LNQ84" s="539"/>
      <c r="LNR84" s="539"/>
      <c r="LNS84" s="539"/>
      <c r="LNT84" s="539"/>
      <c r="LNU84" s="539"/>
      <c r="LNV84" s="539"/>
      <c r="LNW84" s="539"/>
      <c r="LNX84" s="539"/>
      <c r="LNY84" s="539"/>
      <c r="LNZ84" s="539"/>
      <c r="LOA84" s="539"/>
      <c r="LOB84" s="539"/>
      <c r="LOC84" s="539"/>
      <c r="LOD84" s="539"/>
      <c r="LOE84" s="539"/>
      <c r="LOF84" s="539"/>
      <c r="LOG84" s="539"/>
      <c r="LOH84" s="539"/>
      <c r="LOI84" s="539"/>
      <c r="LOJ84" s="539"/>
      <c r="LOK84" s="539"/>
      <c r="LOL84" s="539"/>
      <c r="LOM84" s="539"/>
      <c r="LON84" s="539"/>
      <c r="LOO84" s="539"/>
      <c r="LOP84" s="539"/>
      <c r="LOQ84" s="539"/>
      <c r="LOR84" s="539"/>
      <c r="LOS84" s="539"/>
      <c r="LOT84" s="539"/>
      <c r="LOU84" s="539"/>
      <c r="LOV84" s="539"/>
      <c r="LOW84" s="539"/>
      <c r="LOX84" s="539"/>
      <c r="LOY84" s="539"/>
      <c r="LOZ84" s="539"/>
      <c r="LPA84" s="539"/>
      <c r="LPB84" s="539"/>
      <c r="LPC84" s="539"/>
      <c r="LPD84" s="539"/>
      <c r="LPE84" s="539"/>
      <c r="LPF84" s="539"/>
      <c r="LPG84" s="539"/>
      <c r="LPH84" s="539"/>
      <c r="LPI84" s="539"/>
      <c r="LPJ84" s="539"/>
      <c r="LPK84" s="539"/>
      <c r="LPL84" s="539"/>
      <c r="LPM84" s="539"/>
      <c r="LPN84" s="539"/>
      <c r="LPO84" s="539"/>
      <c r="LPP84" s="539"/>
      <c r="LPQ84" s="539"/>
      <c r="LPR84" s="539"/>
      <c r="LPS84" s="539"/>
      <c r="LPT84" s="539"/>
      <c r="LPU84" s="539"/>
      <c r="LPV84" s="539"/>
      <c r="LPW84" s="539"/>
      <c r="LPX84" s="539"/>
      <c r="LPY84" s="539"/>
      <c r="LPZ84" s="539"/>
      <c r="LQA84" s="539"/>
      <c r="LQB84" s="539"/>
      <c r="LQC84" s="539"/>
      <c r="LQD84" s="539"/>
      <c r="LQE84" s="539"/>
      <c r="LQF84" s="539"/>
      <c r="LQG84" s="539"/>
      <c r="LQH84" s="539"/>
      <c r="LQI84" s="539"/>
      <c r="LQJ84" s="539"/>
      <c r="LQK84" s="539"/>
      <c r="LQL84" s="539"/>
      <c r="LQM84" s="539"/>
      <c r="LQN84" s="539"/>
      <c r="LQO84" s="539"/>
      <c r="LQP84" s="539"/>
      <c r="LQQ84" s="539"/>
      <c r="LQR84" s="539"/>
      <c r="LQS84" s="539"/>
      <c r="LQT84" s="539"/>
      <c r="LQU84" s="539"/>
      <c r="LQV84" s="539"/>
      <c r="LQW84" s="539"/>
      <c r="LQX84" s="539"/>
      <c r="LQY84" s="539"/>
      <c r="LQZ84" s="539"/>
      <c r="LRA84" s="539"/>
      <c r="LRB84" s="539"/>
      <c r="LRC84" s="539"/>
      <c r="LRD84" s="539"/>
      <c r="LRE84" s="539"/>
      <c r="LRF84" s="539"/>
      <c r="LRG84" s="539"/>
      <c r="LRH84" s="539"/>
      <c r="LRI84" s="539"/>
      <c r="LRJ84" s="539"/>
      <c r="LRK84" s="539"/>
      <c r="LRL84" s="539"/>
      <c r="LRM84" s="539"/>
      <c r="LRN84" s="539"/>
      <c r="LRO84" s="539"/>
      <c r="LRP84" s="539"/>
      <c r="LRQ84" s="539"/>
      <c r="LRR84" s="539"/>
      <c r="LRS84" s="539"/>
      <c r="LRT84" s="539"/>
      <c r="LRU84" s="539"/>
      <c r="LRV84" s="539"/>
      <c r="LRW84" s="539"/>
      <c r="LRX84" s="539"/>
      <c r="LRY84" s="539"/>
      <c r="LRZ84" s="539"/>
      <c r="LSA84" s="539"/>
      <c r="LSB84" s="539"/>
      <c r="LSC84" s="539"/>
      <c r="LSD84" s="539"/>
      <c r="LSE84" s="539"/>
      <c r="LSF84" s="539"/>
      <c r="LSG84" s="539"/>
      <c r="LSH84" s="539"/>
      <c r="LSI84" s="539"/>
      <c r="LSJ84" s="539"/>
      <c r="LSK84" s="539"/>
      <c r="LSL84" s="539"/>
      <c r="LSM84" s="539"/>
      <c r="LSN84" s="539"/>
      <c r="LSO84" s="539"/>
      <c r="LSP84" s="539"/>
      <c r="LSQ84" s="539"/>
      <c r="LSR84" s="539"/>
      <c r="LSS84" s="539"/>
      <c r="LST84" s="539"/>
      <c r="LSU84" s="539"/>
      <c r="LSV84" s="539"/>
      <c r="LSW84" s="539"/>
      <c r="LSX84" s="539"/>
      <c r="LSY84" s="539"/>
      <c r="LSZ84" s="539"/>
      <c r="LTA84" s="539"/>
      <c r="LTB84" s="539"/>
      <c r="LTC84" s="539"/>
      <c r="LTD84" s="539"/>
      <c r="LTE84" s="539"/>
      <c r="LTF84" s="539"/>
      <c r="LTG84" s="539"/>
      <c r="LTH84" s="539"/>
      <c r="LTI84" s="539"/>
      <c r="LTJ84" s="539"/>
      <c r="LTK84" s="539"/>
      <c r="LTL84" s="539"/>
      <c r="LTM84" s="539"/>
      <c r="LTN84" s="539"/>
      <c r="LTO84" s="539"/>
      <c r="LTP84" s="539"/>
      <c r="LTQ84" s="539"/>
      <c r="LTR84" s="539"/>
      <c r="LTS84" s="539"/>
      <c r="LTT84" s="539"/>
      <c r="LTU84" s="539"/>
      <c r="LTV84" s="539"/>
      <c r="LTW84" s="539"/>
      <c r="LTX84" s="539"/>
      <c r="LTY84" s="539"/>
      <c r="LTZ84" s="539"/>
      <c r="LUA84" s="539"/>
      <c r="LUB84" s="539"/>
      <c r="LUC84" s="539"/>
      <c r="LUD84" s="539"/>
      <c r="LUE84" s="539"/>
      <c r="LUF84" s="539"/>
      <c r="LUG84" s="539"/>
      <c r="LUH84" s="539"/>
      <c r="LUI84" s="539"/>
      <c r="LUJ84" s="539"/>
      <c r="LUK84" s="539"/>
      <c r="LUL84" s="539"/>
      <c r="LUM84" s="539"/>
      <c r="LUN84" s="539"/>
      <c r="LUO84" s="539"/>
      <c r="LUP84" s="539"/>
      <c r="LUQ84" s="539"/>
      <c r="LUR84" s="539"/>
      <c r="LUS84" s="539"/>
      <c r="LUT84" s="539"/>
      <c r="LUU84" s="539"/>
      <c r="LUV84" s="539"/>
      <c r="LUW84" s="539"/>
      <c r="LUX84" s="539"/>
      <c r="LUY84" s="539"/>
      <c r="LUZ84" s="539"/>
      <c r="LVA84" s="539"/>
      <c r="LVB84" s="539"/>
      <c r="LVC84" s="539"/>
      <c r="LVD84" s="539"/>
      <c r="LVE84" s="539"/>
      <c r="LVF84" s="539"/>
      <c r="LVG84" s="539"/>
      <c r="LVH84" s="539"/>
      <c r="LVI84" s="539"/>
      <c r="LVJ84" s="539"/>
      <c r="LVK84" s="539"/>
      <c r="LVL84" s="539"/>
      <c r="LVM84" s="539"/>
      <c r="LVN84" s="539"/>
      <c r="LVO84" s="539"/>
      <c r="LVP84" s="539"/>
      <c r="LVQ84" s="539"/>
      <c r="LVR84" s="539"/>
      <c r="LVS84" s="539"/>
      <c r="LVT84" s="539"/>
      <c r="LVU84" s="539"/>
      <c r="LVV84" s="539"/>
      <c r="LVW84" s="539"/>
      <c r="LVX84" s="539"/>
      <c r="LVY84" s="539"/>
      <c r="LVZ84" s="539"/>
      <c r="LWA84" s="539"/>
      <c r="LWB84" s="539"/>
      <c r="LWC84" s="539"/>
      <c r="LWD84" s="539"/>
      <c r="LWE84" s="539"/>
      <c r="LWF84" s="539"/>
      <c r="LWG84" s="539"/>
      <c r="LWH84" s="539"/>
      <c r="LWI84" s="539"/>
      <c r="LWJ84" s="539"/>
      <c r="LWK84" s="539"/>
      <c r="LWL84" s="539"/>
      <c r="LWM84" s="539"/>
      <c r="LWN84" s="539"/>
      <c r="LWO84" s="539"/>
      <c r="LWP84" s="539"/>
      <c r="LWQ84" s="539"/>
      <c r="LWR84" s="539"/>
      <c r="LWS84" s="539"/>
      <c r="LWT84" s="539"/>
      <c r="LWU84" s="539"/>
      <c r="LWV84" s="539"/>
      <c r="LWW84" s="539"/>
      <c r="LWX84" s="539"/>
      <c r="LWY84" s="539"/>
      <c r="LWZ84" s="539"/>
      <c r="LXA84" s="539"/>
      <c r="LXB84" s="539"/>
      <c r="LXC84" s="539"/>
      <c r="LXD84" s="539"/>
      <c r="LXE84" s="539"/>
      <c r="LXF84" s="539"/>
      <c r="LXG84" s="539"/>
      <c r="LXH84" s="539"/>
      <c r="LXI84" s="539"/>
      <c r="LXJ84" s="539"/>
      <c r="LXK84" s="539"/>
      <c r="LXL84" s="539"/>
      <c r="LXM84" s="539"/>
      <c r="LXN84" s="539"/>
      <c r="LXO84" s="539"/>
      <c r="LXP84" s="539"/>
      <c r="LXQ84" s="539"/>
      <c r="LXR84" s="539"/>
      <c r="LXS84" s="539"/>
      <c r="LXT84" s="539"/>
      <c r="LXU84" s="539"/>
      <c r="LXV84" s="539"/>
      <c r="LXW84" s="539"/>
      <c r="LXX84" s="539"/>
      <c r="LXY84" s="539"/>
      <c r="LXZ84" s="539"/>
      <c r="LYA84" s="539"/>
      <c r="LYB84" s="539"/>
      <c r="LYC84" s="539"/>
      <c r="LYD84" s="539"/>
      <c r="LYE84" s="539"/>
      <c r="LYF84" s="539"/>
      <c r="LYG84" s="539"/>
      <c r="LYH84" s="539"/>
      <c r="LYI84" s="539"/>
      <c r="LYJ84" s="539"/>
      <c r="LYK84" s="539"/>
      <c r="LYL84" s="539"/>
      <c r="LYM84" s="539"/>
      <c r="LYN84" s="539"/>
      <c r="LYO84" s="539"/>
      <c r="LYP84" s="539"/>
      <c r="LYQ84" s="539"/>
      <c r="LYR84" s="539"/>
      <c r="LYS84" s="539"/>
      <c r="LYT84" s="539"/>
      <c r="LYU84" s="539"/>
      <c r="LYV84" s="539"/>
      <c r="LYW84" s="539"/>
      <c r="LYX84" s="539"/>
      <c r="LYY84" s="539"/>
      <c r="LYZ84" s="539"/>
      <c r="LZA84" s="539"/>
      <c r="LZB84" s="539"/>
      <c r="LZC84" s="539"/>
      <c r="LZD84" s="539"/>
      <c r="LZE84" s="539"/>
      <c r="LZF84" s="539"/>
      <c r="LZG84" s="539"/>
      <c r="LZH84" s="539"/>
      <c r="LZI84" s="539"/>
      <c r="LZJ84" s="539"/>
      <c r="LZK84" s="539"/>
      <c r="LZL84" s="539"/>
      <c r="LZM84" s="539"/>
      <c r="LZN84" s="539"/>
      <c r="LZO84" s="539"/>
      <c r="LZP84" s="539"/>
      <c r="LZQ84" s="539"/>
      <c r="LZR84" s="539"/>
      <c r="LZS84" s="539"/>
      <c r="LZT84" s="539"/>
      <c r="LZU84" s="539"/>
      <c r="LZV84" s="539"/>
      <c r="LZW84" s="539"/>
      <c r="LZX84" s="539"/>
      <c r="LZY84" s="539"/>
      <c r="LZZ84" s="539"/>
      <c r="MAA84" s="539"/>
      <c r="MAB84" s="539"/>
      <c r="MAC84" s="539"/>
      <c r="MAD84" s="539"/>
      <c r="MAE84" s="539"/>
      <c r="MAF84" s="539"/>
      <c r="MAG84" s="539"/>
      <c r="MAH84" s="539"/>
      <c r="MAI84" s="539"/>
      <c r="MAJ84" s="539"/>
      <c r="MAK84" s="539"/>
      <c r="MAL84" s="539"/>
      <c r="MAM84" s="539"/>
      <c r="MAN84" s="539"/>
      <c r="MAO84" s="539"/>
      <c r="MAP84" s="539"/>
      <c r="MAQ84" s="539"/>
      <c r="MAR84" s="539"/>
      <c r="MAS84" s="539"/>
      <c r="MAT84" s="539"/>
      <c r="MAU84" s="539"/>
      <c r="MAV84" s="539"/>
      <c r="MAW84" s="539"/>
      <c r="MAX84" s="539"/>
      <c r="MAY84" s="539"/>
      <c r="MAZ84" s="539"/>
      <c r="MBA84" s="539"/>
      <c r="MBB84" s="539"/>
      <c r="MBC84" s="539"/>
      <c r="MBD84" s="539"/>
      <c r="MBE84" s="539"/>
      <c r="MBF84" s="539"/>
      <c r="MBG84" s="539"/>
      <c r="MBH84" s="539"/>
      <c r="MBI84" s="539"/>
      <c r="MBJ84" s="539"/>
      <c r="MBK84" s="539"/>
      <c r="MBL84" s="539"/>
      <c r="MBM84" s="539"/>
      <c r="MBN84" s="539"/>
      <c r="MBO84" s="539"/>
      <c r="MBP84" s="539"/>
      <c r="MBQ84" s="539"/>
      <c r="MBR84" s="539"/>
      <c r="MBS84" s="539"/>
      <c r="MBT84" s="539"/>
      <c r="MBU84" s="539"/>
      <c r="MBV84" s="539"/>
      <c r="MBW84" s="539"/>
      <c r="MBX84" s="539"/>
      <c r="MBY84" s="539"/>
      <c r="MBZ84" s="539"/>
      <c r="MCA84" s="539"/>
      <c r="MCB84" s="539"/>
      <c r="MCC84" s="539"/>
      <c r="MCD84" s="539"/>
      <c r="MCE84" s="539"/>
      <c r="MCF84" s="539"/>
      <c r="MCG84" s="539"/>
      <c r="MCH84" s="539"/>
      <c r="MCI84" s="539"/>
      <c r="MCJ84" s="539"/>
      <c r="MCK84" s="539"/>
      <c r="MCL84" s="539"/>
      <c r="MCM84" s="539"/>
      <c r="MCN84" s="539"/>
      <c r="MCO84" s="539"/>
      <c r="MCP84" s="539"/>
      <c r="MCQ84" s="539"/>
      <c r="MCR84" s="539"/>
      <c r="MCS84" s="539"/>
      <c r="MCT84" s="539"/>
      <c r="MCU84" s="539"/>
      <c r="MCV84" s="539"/>
      <c r="MCW84" s="539"/>
      <c r="MCX84" s="539"/>
      <c r="MCY84" s="539"/>
      <c r="MCZ84" s="539"/>
      <c r="MDA84" s="539"/>
      <c r="MDB84" s="539"/>
      <c r="MDC84" s="539"/>
      <c r="MDD84" s="539"/>
      <c r="MDE84" s="539"/>
      <c r="MDF84" s="539"/>
      <c r="MDG84" s="539"/>
      <c r="MDH84" s="539"/>
      <c r="MDI84" s="539"/>
      <c r="MDJ84" s="539"/>
      <c r="MDK84" s="539"/>
      <c r="MDL84" s="539"/>
      <c r="MDM84" s="539"/>
      <c r="MDN84" s="539"/>
      <c r="MDO84" s="539"/>
      <c r="MDP84" s="539"/>
      <c r="MDQ84" s="539"/>
      <c r="MDR84" s="539"/>
      <c r="MDS84" s="539"/>
      <c r="MDT84" s="539"/>
      <c r="MDU84" s="539"/>
      <c r="MDV84" s="539"/>
      <c r="MDW84" s="539"/>
      <c r="MDX84" s="539"/>
      <c r="MDY84" s="539"/>
      <c r="MDZ84" s="539"/>
      <c r="MEA84" s="539"/>
      <c r="MEB84" s="539"/>
      <c r="MEC84" s="539"/>
      <c r="MED84" s="539"/>
      <c r="MEE84" s="539"/>
      <c r="MEF84" s="539"/>
      <c r="MEG84" s="539"/>
      <c r="MEH84" s="539"/>
      <c r="MEI84" s="539"/>
      <c r="MEJ84" s="539"/>
      <c r="MEK84" s="539"/>
      <c r="MEL84" s="539"/>
      <c r="MEM84" s="539"/>
      <c r="MEN84" s="539"/>
      <c r="MEO84" s="539"/>
      <c r="MEP84" s="539"/>
      <c r="MEQ84" s="539"/>
      <c r="MER84" s="539"/>
      <c r="MES84" s="539"/>
      <c r="MET84" s="539"/>
      <c r="MEU84" s="539"/>
      <c r="MEV84" s="539"/>
      <c r="MEW84" s="539"/>
      <c r="MEX84" s="539"/>
      <c r="MEY84" s="539"/>
      <c r="MEZ84" s="539"/>
      <c r="MFA84" s="539"/>
      <c r="MFB84" s="539"/>
      <c r="MFC84" s="539"/>
      <c r="MFD84" s="539"/>
      <c r="MFE84" s="539"/>
      <c r="MFF84" s="539"/>
      <c r="MFG84" s="539"/>
      <c r="MFH84" s="539"/>
      <c r="MFI84" s="539"/>
      <c r="MFJ84" s="539"/>
      <c r="MFK84" s="539"/>
      <c r="MFL84" s="539"/>
      <c r="MFM84" s="539"/>
      <c r="MFN84" s="539"/>
      <c r="MFO84" s="539"/>
      <c r="MFP84" s="539"/>
      <c r="MFQ84" s="539"/>
      <c r="MFR84" s="539"/>
      <c r="MFS84" s="539"/>
      <c r="MFT84" s="539"/>
      <c r="MFU84" s="539"/>
      <c r="MFV84" s="539"/>
      <c r="MFW84" s="539"/>
      <c r="MFX84" s="539"/>
      <c r="MFY84" s="539"/>
      <c r="MFZ84" s="539"/>
      <c r="MGA84" s="539"/>
      <c r="MGB84" s="539"/>
      <c r="MGC84" s="539"/>
      <c r="MGD84" s="539"/>
      <c r="MGE84" s="539"/>
      <c r="MGF84" s="539"/>
      <c r="MGG84" s="539"/>
      <c r="MGH84" s="539"/>
      <c r="MGI84" s="539"/>
      <c r="MGJ84" s="539"/>
      <c r="MGK84" s="539"/>
      <c r="MGL84" s="539"/>
      <c r="MGM84" s="539"/>
      <c r="MGN84" s="539"/>
      <c r="MGO84" s="539"/>
      <c r="MGP84" s="539"/>
      <c r="MGQ84" s="539"/>
      <c r="MGR84" s="539"/>
      <c r="MGS84" s="539"/>
      <c r="MGT84" s="539"/>
      <c r="MGU84" s="539"/>
      <c r="MGV84" s="539"/>
      <c r="MGW84" s="539"/>
      <c r="MGX84" s="539"/>
      <c r="MGY84" s="539"/>
      <c r="MGZ84" s="539"/>
      <c r="MHA84" s="539"/>
      <c r="MHB84" s="539"/>
      <c r="MHC84" s="539"/>
      <c r="MHD84" s="539"/>
      <c r="MHE84" s="539"/>
      <c r="MHF84" s="539"/>
      <c r="MHG84" s="539"/>
      <c r="MHH84" s="539"/>
      <c r="MHI84" s="539"/>
      <c r="MHJ84" s="539"/>
      <c r="MHK84" s="539"/>
      <c r="MHL84" s="539"/>
      <c r="MHM84" s="539"/>
      <c r="MHN84" s="539"/>
      <c r="MHO84" s="539"/>
      <c r="MHP84" s="539"/>
      <c r="MHQ84" s="539"/>
      <c r="MHR84" s="539"/>
      <c r="MHS84" s="539"/>
      <c r="MHT84" s="539"/>
      <c r="MHU84" s="539"/>
      <c r="MHV84" s="539"/>
      <c r="MHW84" s="539"/>
      <c r="MHX84" s="539"/>
      <c r="MHY84" s="539"/>
      <c r="MHZ84" s="539"/>
      <c r="MIA84" s="539"/>
      <c r="MIB84" s="539"/>
      <c r="MIC84" s="539"/>
      <c r="MID84" s="539"/>
      <c r="MIE84" s="539"/>
      <c r="MIF84" s="539"/>
      <c r="MIG84" s="539"/>
      <c r="MIH84" s="539"/>
      <c r="MII84" s="539"/>
      <c r="MIJ84" s="539"/>
      <c r="MIK84" s="539"/>
      <c r="MIL84" s="539"/>
      <c r="MIM84" s="539"/>
      <c r="MIN84" s="539"/>
      <c r="MIO84" s="539"/>
      <c r="MIP84" s="539"/>
      <c r="MIQ84" s="539"/>
      <c r="MIR84" s="539"/>
      <c r="MIS84" s="539"/>
      <c r="MIT84" s="539"/>
      <c r="MIU84" s="539"/>
      <c r="MIV84" s="539"/>
      <c r="MIW84" s="539"/>
      <c r="MIX84" s="539"/>
      <c r="MIY84" s="539"/>
      <c r="MIZ84" s="539"/>
      <c r="MJA84" s="539"/>
      <c r="MJB84" s="539"/>
      <c r="MJC84" s="539"/>
      <c r="MJD84" s="539"/>
      <c r="MJE84" s="539"/>
      <c r="MJF84" s="539"/>
      <c r="MJG84" s="539"/>
      <c r="MJH84" s="539"/>
      <c r="MJI84" s="539"/>
      <c r="MJJ84" s="539"/>
      <c r="MJK84" s="539"/>
      <c r="MJL84" s="539"/>
      <c r="MJM84" s="539"/>
      <c r="MJN84" s="539"/>
      <c r="MJO84" s="539"/>
      <c r="MJP84" s="539"/>
      <c r="MJQ84" s="539"/>
      <c r="MJR84" s="539"/>
      <c r="MJS84" s="539"/>
      <c r="MJT84" s="539"/>
      <c r="MJU84" s="539"/>
      <c r="MJV84" s="539"/>
      <c r="MJW84" s="539"/>
      <c r="MJX84" s="539"/>
      <c r="MJY84" s="539"/>
      <c r="MJZ84" s="539"/>
      <c r="MKA84" s="539"/>
      <c r="MKB84" s="539"/>
      <c r="MKC84" s="539"/>
      <c r="MKD84" s="539"/>
      <c r="MKE84" s="539"/>
      <c r="MKF84" s="539"/>
      <c r="MKG84" s="539"/>
      <c r="MKH84" s="539"/>
      <c r="MKI84" s="539"/>
      <c r="MKJ84" s="539"/>
      <c r="MKK84" s="539"/>
      <c r="MKL84" s="539"/>
      <c r="MKM84" s="539"/>
      <c r="MKN84" s="539"/>
      <c r="MKO84" s="539"/>
      <c r="MKP84" s="539"/>
      <c r="MKQ84" s="539"/>
      <c r="MKR84" s="539"/>
      <c r="MKS84" s="539"/>
      <c r="MKT84" s="539"/>
      <c r="MKU84" s="539"/>
      <c r="MKV84" s="539"/>
      <c r="MKW84" s="539"/>
      <c r="MKX84" s="539"/>
      <c r="MKY84" s="539"/>
      <c r="MKZ84" s="539"/>
      <c r="MLA84" s="539"/>
      <c r="MLB84" s="539"/>
      <c r="MLC84" s="539"/>
      <c r="MLD84" s="539"/>
      <c r="MLE84" s="539"/>
      <c r="MLF84" s="539"/>
      <c r="MLG84" s="539"/>
      <c r="MLH84" s="539"/>
      <c r="MLI84" s="539"/>
      <c r="MLJ84" s="539"/>
      <c r="MLK84" s="539"/>
      <c r="MLL84" s="539"/>
      <c r="MLM84" s="539"/>
      <c r="MLN84" s="539"/>
      <c r="MLO84" s="539"/>
      <c r="MLP84" s="539"/>
      <c r="MLQ84" s="539"/>
      <c r="MLR84" s="539"/>
      <c r="MLS84" s="539"/>
      <c r="MLT84" s="539"/>
      <c r="MLU84" s="539"/>
      <c r="MLV84" s="539"/>
      <c r="MLW84" s="539"/>
      <c r="MLX84" s="539"/>
      <c r="MLY84" s="539"/>
      <c r="MLZ84" s="539"/>
      <c r="MMA84" s="539"/>
      <c r="MMB84" s="539"/>
      <c r="MMC84" s="539"/>
      <c r="MMD84" s="539"/>
      <c r="MME84" s="539"/>
      <c r="MMF84" s="539"/>
      <c r="MMG84" s="539"/>
      <c r="MMH84" s="539"/>
      <c r="MMI84" s="539"/>
      <c r="MMJ84" s="539"/>
      <c r="MMK84" s="539"/>
      <c r="MML84" s="539"/>
      <c r="MMM84" s="539"/>
      <c r="MMN84" s="539"/>
      <c r="MMO84" s="539"/>
      <c r="MMP84" s="539"/>
      <c r="MMQ84" s="539"/>
      <c r="MMR84" s="539"/>
      <c r="MMS84" s="539"/>
      <c r="MMT84" s="539"/>
      <c r="MMU84" s="539"/>
      <c r="MMV84" s="539"/>
      <c r="MMW84" s="539"/>
      <c r="MMX84" s="539"/>
      <c r="MMY84" s="539"/>
      <c r="MMZ84" s="539"/>
      <c r="MNA84" s="539"/>
      <c r="MNB84" s="539"/>
      <c r="MNC84" s="539"/>
      <c r="MND84" s="539"/>
      <c r="MNE84" s="539"/>
      <c r="MNF84" s="539"/>
      <c r="MNG84" s="539"/>
      <c r="MNH84" s="539"/>
      <c r="MNI84" s="539"/>
      <c r="MNJ84" s="539"/>
      <c r="MNK84" s="539"/>
      <c r="MNL84" s="539"/>
      <c r="MNM84" s="539"/>
      <c r="MNN84" s="539"/>
      <c r="MNO84" s="539"/>
      <c r="MNP84" s="539"/>
      <c r="MNQ84" s="539"/>
      <c r="MNR84" s="539"/>
      <c r="MNS84" s="539"/>
      <c r="MNT84" s="539"/>
      <c r="MNU84" s="539"/>
      <c r="MNV84" s="539"/>
      <c r="MNW84" s="539"/>
      <c r="MNX84" s="539"/>
      <c r="MNY84" s="539"/>
      <c r="MNZ84" s="539"/>
      <c r="MOA84" s="539"/>
      <c r="MOB84" s="539"/>
      <c r="MOC84" s="539"/>
      <c r="MOD84" s="539"/>
      <c r="MOE84" s="539"/>
      <c r="MOF84" s="539"/>
      <c r="MOG84" s="539"/>
      <c r="MOH84" s="539"/>
      <c r="MOI84" s="539"/>
      <c r="MOJ84" s="539"/>
      <c r="MOK84" s="539"/>
      <c r="MOL84" s="539"/>
      <c r="MOM84" s="539"/>
      <c r="MON84" s="539"/>
      <c r="MOO84" s="539"/>
      <c r="MOP84" s="539"/>
      <c r="MOQ84" s="539"/>
      <c r="MOR84" s="539"/>
      <c r="MOS84" s="539"/>
      <c r="MOT84" s="539"/>
      <c r="MOU84" s="539"/>
      <c r="MOV84" s="539"/>
      <c r="MOW84" s="539"/>
      <c r="MOX84" s="539"/>
      <c r="MOY84" s="539"/>
      <c r="MOZ84" s="539"/>
      <c r="MPA84" s="539"/>
      <c r="MPB84" s="539"/>
      <c r="MPC84" s="539"/>
      <c r="MPD84" s="539"/>
      <c r="MPE84" s="539"/>
      <c r="MPF84" s="539"/>
      <c r="MPG84" s="539"/>
      <c r="MPH84" s="539"/>
      <c r="MPI84" s="539"/>
      <c r="MPJ84" s="539"/>
      <c r="MPK84" s="539"/>
      <c r="MPL84" s="539"/>
      <c r="MPM84" s="539"/>
      <c r="MPN84" s="539"/>
      <c r="MPO84" s="539"/>
      <c r="MPP84" s="539"/>
      <c r="MPQ84" s="539"/>
      <c r="MPR84" s="539"/>
      <c r="MPS84" s="539"/>
      <c r="MPT84" s="539"/>
      <c r="MPU84" s="539"/>
      <c r="MPV84" s="539"/>
      <c r="MPW84" s="539"/>
      <c r="MPX84" s="539"/>
      <c r="MPY84" s="539"/>
      <c r="MPZ84" s="539"/>
      <c r="MQA84" s="539"/>
      <c r="MQB84" s="539"/>
      <c r="MQC84" s="539"/>
      <c r="MQD84" s="539"/>
      <c r="MQE84" s="539"/>
      <c r="MQF84" s="539"/>
      <c r="MQG84" s="539"/>
      <c r="MQH84" s="539"/>
      <c r="MQI84" s="539"/>
      <c r="MQJ84" s="539"/>
      <c r="MQK84" s="539"/>
      <c r="MQL84" s="539"/>
      <c r="MQM84" s="539"/>
      <c r="MQN84" s="539"/>
      <c r="MQO84" s="539"/>
      <c r="MQP84" s="539"/>
      <c r="MQQ84" s="539"/>
      <c r="MQR84" s="539"/>
      <c r="MQS84" s="539"/>
      <c r="MQT84" s="539"/>
      <c r="MQU84" s="539"/>
      <c r="MQV84" s="539"/>
      <c r="MQW84" s="539"/>
      <c r="MQX84" s="539"/>
      <c r="MQY84" s="539"/>
      <c r="MQZ84" s="539"/>
      <c r="MRA84" s="539"/>
      <c r="MRB84" s="539"/>
      <c r="MRC84" s="539"/>
      <c r="MRD84" s="539"/>
      <c r="MRE84" s="539"/>
      <c r="MRF84" s="539"/>
      <c r="MRG84" s="539"/>
      <c r="MRH84" s="539"/>
      <c r="MRI84" s="539"/>
      <c r="MRJ84" s="539"/>
      <c r="MRK84" s="539"/>
      <c r="MRL84" s="539"/>
      <c r="MRM84" s="539"/>
      <c r="MRN84" s="539"/>
      <c r="MRO84" s="539"/>
      <c r="MRP84" s="539"/>
      <c r="MRQ84" s="539"/>
      <c r="MRR84" s="539"/>
      <c r="MRS84" s="539"/>
      <c r="MRT84" s="539"/>
      <c r="MRU84" s="539"/>
      <c r="MRV84" s="539"/>
      <c r="MRW84" s="539"/>
      <c r="MRX84" s="539"/>
      <c r="MRY84" s="539"/>
      <c r="MRZ84" s="539"/>
      <c r="MSA84" s="539"/>
      <c r="MSB84" s="539"/>
      <c r="MSC84" s="539"/>
      <c r="MSD84" s="539"/>
      <c r="MSE84" s="539"/>
      <c r="MSF84" s="539"/>
      <c r="MSG84" s="539"/>
      <c r="MSH84" s="539"/>
      <c r="MSI84" s="539"/>
      <c r="MSJ84" s="539"/>
      <c r="MSK84" s="539"/>
      <c r="MSL84" s="539"/>
      <c r="MSM84" s="539"/>
      <c r="MSN84" s="539"/>
      <c r="MSO84" s="539"/>
      <c r="MSP84" s="539"/>
      <c r="MSQ84" s="539"/>
      <c r="MSR84" s="539"/>
      <c r="MSS84" s="539"/>
      <c r="MST84" s="539"/>
      <c r="MSU84" s="539"/>
      <c r="MSV84" s="539"/>
      <c r="MSW84" s="539"/>
      <c r="MSX84" s="539"/>
      <c r="MSY84" s="539"/>
      <c r="MSZ84" s="539"/>
      <c r="MTA84" s="539"/>
      <c r="MTB84" s="539"/>
      <c r="MTC84" s="539"/>
      <c r="MTD84" s="539"/>
      <c r="MTE84" s="539"/>
      <c r="MTF84" s="539"/>
      <c r="MTG84" s="539"/>
      <c r="MTH84" s="539"/>
      <c r="MTI84" s="539"/>
      <c r="MTJ84" s="539"/>
      <c r="MTK84" s="539"/>
      <c r="MTL84" s="539"/>
      <c r="MTM84" s="539"/>
      <c r="MTN84" s="539"/>
      <c r="MTO84" s="539"/>
      <c r="MTP84" s="539"/>
      <c r="MTQ84" s="539"/>
      <c r="MTR84" s="539"/>
      <c r="MTS84" s="539"/>
      <c r="MTT84" s="539"/>
      <c r="MTU84" s="539"/>
      <c r="MTV84" s="539"/>
      <c r="MTW84" s="539"/>
      <c r="MTX84" s="539"/>
      <c r="MTY84" s="539"/>
      <c r="MTZ84" s="539"/>
      <c r="MUA84" s="539"/>
      <c r="MUB84" s="539"/>
      <c r="MUC84" s="539"/>
      <c r="MUD84" s="539"/>
      <c r="MUE84" s="539"/>
      <c r="MUF84" s="539"/>
      <c r="MUG84" s="539"/>
      <c r="MUH84" s="539"/>
      <c r="MUI84" s="539"/>
      <c r="MUJ84" s="539"/>
      <c r="MUK84" s="539"/>
      <c r="MUL84" s="539"/>
      <c r="MUM84" s="539"/>
      <c r="MUN84" s="539"/>
      <c r="MUO84" s="539"/>
      <c r="MUP84" s="539"/>
      <c r="MUQ84" s="539"/>
      <c r="MUR84" s="539"/>
      <c r="MUS84" s="539"/>
      <c r="MUT84" s="539"/>
      <c r="MUU84" s="539"/>
      <c r="MUV84" s="539"/>
      <c r="MUW84" s="539"/>
      <c r="MUX84" s="539"/>
      <c r="MUY84" s="539"/>
      <c r="MUZ84" s="539"/>
      <c r="MVA84" s="539"/>
      <c r="MVB84" s="539"/>
      <c r="MVC84" s="539"/>
      <c r="MVD84" s="539"/>
      <c r="MVE84" s="539"/>
      <c r="MVF84" s="539"/>
      <c r="MVG84" s="539"/>
      <c r="MVH84" s="539"/>
      <c r="MVI84" s="539"/>
      <c r="MVJ84" s="539"/>
      <c r="MVK84" s="539"/>
      <c r="MVL84" s="539"/>
      <c r="MVM84" s="539"/>
      <c r="MVN84" s="539"/>
      <c r="MVO84" s="539"/>
      <c r="MVP84" s="539"/>
      <c r="MVQ84" s="539"/>
      <c r="MVR84" s="539"/>
      <c r="MVS84" s="539"/>
      <c r="MVT84" s="539"/>
      <c r="MVU84" s="539"/>
      <c r="MVV84" s="539"/>
      <c r="MVW84" s="539"/>
      <c r="MVX84" s="539"/>
      <c r="MVY84" s="539"/>
      <c r="MVZ84" s="539"/>
      <c r="MWA84" s="539"/>
      <c r="MWB84" s="539"/>
      <c r="MWC84" s="539"/>
      <c r="MWD84" s="539"/>
      <c r="MWE84" s="539"/>
      <c r="MWF84" s="539"/>
      <c r="MWG84" s="539"/>
      <c r="MWH84" s="539"/>
      <c r="MWI84" s="539"/>
      <c r="MWJ84" s="539"/>
      <c r="MWK84" s="539"/>
      <c r="MWL84" s="539"/>
      <c r="MWM84" s="539"/>
      <c r="MWN84" s="539"/>
      <c r="MWO84" s="539"/>
      <c r="MWP84" s="539"/>
      <c r="MWQ84" s="539"/>
      <c r="MWR84" s="539"/>
      <c r="MWS84" s="539"/>
      <c r="MWT84" s="539"/>
      <c r="MWU84" s="539"/>
      <c r="MWV84" s="539"/>
      <c r="MWW84" s="539"/>
      <c r="MWX84" s="539"/>
      <c r="MWY84" s="539"/>
      <c r="MWZ84" s="539"/>
      <c r="MXA84" s="539"/>
      <c r="MXB84" s="539"/>
      <c r="MXC84" s="539"/>
      <c r="MXD84" s="539"/>
      <c r="MXE84" s="539"/>
      <c r="MXF84" s="539"/>
      <c r="MXG84" s="539"/>
      <c r="MXH84" s="539"/>
      <c r="MXI84" s="539"/>
      <c r="MXJ84" s="539"/>
      <c r="MXK84" s="539"/>
      <c r="MXL84" s="539"/>
      <c r="MXM84" s="539"/>
      <c r="MXN84" s="539"/>
      <c r="MXO84" s="539"/>
      <c r="MXP84" s="539"/>
      <c r="MXQ84" s="539"/>
      <c r="MXR84" s="539"/>
      <c r="MXS84" s="539"/>
      <c r="MXT84" s="539"/>
      <c r="MXU84" s="539"/>
      <c r="MXV84" s="539"/>
      <c r="MXW84" s="539"/>
      <c r="MXX84" s="539"/>
      <c r="MXY84" s="539"/>
      <c r="MXZ84" s="539"/>
      <c r="MYA84" s="539"/>
      <c r="MYB84" s="539"/>
      <c r="MYC84" s="539"/>
      <c r="MYD84" s="539"/>
      <c r="MYE84" s="539"/>
      <c r="MYF84" s="539"/>
      <c r="MYG84" s="539"/>
      <c r="MYH84" s="539"/>
      <c r="MYI84" s="539"/>
      <c r="MYJ84" s="539"/>
      <c r="MYK84" s="539"/>
      <c r="MYL84" s="539"/>
      <c r="MYM84" s="539"/>
      <c r="MYN84" s="539"/>
      <c r="MYO84" s="539"/>
      <c r="MYP84" s="539"/>
      <c r="MYQ84" s="539"/>
      <c r="MYR84" s="539"/>
      <c r="MYS84" s="539"/>
      <c r="MYT84" s="539"/>
      <c r="MYU84" s="539"/>
      <c r="MYV84" s="539"/>
      <c r="MYW84" s="539"/>
      <c r="MYX84" s="539"/>
      <c r="MYY84" s="539"/>
      <c r="MYZ84" s="539"/>
      <c r="MZA84" s="539"/>
      <c r="MZB84" s="539"/>
      <c r="MZC84" s="539"/>
      <c r="MZD84" s="539"/>
      <c r="MZE84" s="539"/>
      <c r="MZF84" s="539"/>
      <c r="MZG84" s="539"/>
      <c r="MZH84" s="539"/>
      <c r="MZI84" s="539"/>
      <c r="MZJ84" s="539"/>
      <c r="MZK84" s="539"/>
      <c r="MZL84" s="539"/>
      <c r="MZM84" s="539"/>
      <c r="MZN84" s="539"/>
      <c r="MZO84" s="539"/>
      <c r="MZP84" s="539"/>
      <c r="MZQ84" s="539"/>
      <c r="MZR84" s="539"/>
      <c r="MZS84" s="539"/>
      <c r="MZT84" s="539"/>
      <c r="MZU84" s="539"/>
      <c r="MZV84" s="539"/>
      <c r="MZW84" s="539"/>
      <c r="MZX84" s="539"/>
      <c r="MZY84" s="539"/>
      <c r="MZZ84" s="539"/>
      <c r="NAA84" s="539"/>
      <c r="NAB84" s="539"/>
      <c r="NAC84" s="539"/>
      <c r="NAD84" s="539"/>
      <c r="NAE84" s="539"/>
      <c r="NAF84" s="539"/>
      <c r="NAG84" s="539"/>
      <c r="NAH84" s="539"/>
      <c r="NAI84" s="539"/>
      <c r="NAJ84" s="539"/>
      <c r="NAK84" s="539"/>
      <c r="NAL84" s="539"/>
      <c r="NAM84" s="539"/>
      <c r="NAN84" s="539"/>
      <c r="NAO84" s="539"/>
      <c r="NAP84" s="539"/>
      <c r="NAQ84" s="539"/>
      <c r="NAR84" s="539"/>
      <c r="NAS84" s="539"/>
      <c r="NAT84" s="539"/>
      <c r="NAU84" s="539"/>
      <c r="NAV84" s="539"/>
      <c r="NAW84" s="539"/>
      <c r="NAX84" s="539"/>
      <c r="NAY84" s="539"/>
      <c r="NAZ84" s="539"/>
      <c r="NBA84" s="539"/>
      <c r="NBB84" s="539"/>
      <c r="NBC84" s="539"/>
      <c r="NBD84" s="539"/>
      <c r="NBE84" s="539"/>
      <c r="NBF84" s="539"/>
      <c r="NBG84" s="539"/>
      <c r="NBH84" s="539"/>
      <c r="NBI84" s="539"/>
      <c r="NBJ84" s="539"/>
      <c r="NBK84" s="539"/>
      <c r="NBL84" s="539"/>
      <c r="NBM84" s="539"/>
      <c r="NBN84" s="539"/>
      <c r="NBO84" s="539"/>
      <c r="NBP84" s="539"/>
      <c r="NBQ84" s="539"/>
      <c r="NBR84" s="539"/>
      <c r="NBS84" s="539"/>
      <c r="NBT84" s="539"/>
      <c r="NBU84" s="539"/>
      <c r="NBV84" s="539"/>
      <c r="NBW84" s="539"/>
      <c r="NBX84" s="539"/>
      <c r="NBY84" s="539"/>
      <c r="NBZ84" s="539"/>
      <c r="NCA84" s="539"/>
      <c r="NCB84" s="539"/>
      <c r="NCC84" s="539"/>
      <c r="NCD84" s="539"/>
      <c r="NCE84" s="539"/>
      <c r="NCF84" s="539"/>
      <c r="NCG84" s="539"/>
      <c r="NCH84" s="539"/>
      <c r="NCI84" s="539"/>
      <c r="NCJ84" s="539"/>
      <c r="NCK84" s="539"/>
      <c r="NCL84" s="539"/>
      <c r="NCM84" s="539"/>
      <c r="NCN84" s="539"/>
      <c r="NCO84" s="539"/>
      <c r="NCP84" s="539"/>
      <c r="NCQ84" s="539"/>
      <c r="NCR84" s="539"/>
      <c r="NCS84" s="539"/>
      <c r="NCT84" s="539"/>
      <c r="NCU84" s="539"/>
      <c r="NCV84" s="539"/>
      <c r="NCW84" s="539"/>
      <c r="NCX84" s="539"/>
      <c r="NCY84" s="539"/>
      <c r="NCZ84" s="539"/>
      <c r="NDA84" s="539"/>
      <c r="NDB84" s="539"/>
      <c r="NDC84" s="539"/>
      <c r="NDD84" s="539"/>
      <c r="NDE84" s="539"/>
      <c r="NDF84" s="539"/>
      <c r="NDG84" s="539"/>
      <c r="NDH84" s="539"/>
      <c r="NDI84" s="539"/>
      <c r="NDJ84" s="539"/>
      <c r="NDK84" s="539"/>
      <c r="NDL84" s="539"/>
      <c r="NDM84" s="539"/>
      <c r="NDN84" s="539"/>
      <c r="NDO84" s="539"/>
      <c r="NDP84" s="539"/>
      <c r="NDQ84" s="539"/>
      <c r="NDR84" s="539"/>
      <c r="NDS84" s="539"/>
      <c r="NDT84" s="539"/>
      <c r="NDU84" s="539"/>
      <c r="NDV84" s="539"/>
      <c r="NDW84" s="539"/>
      <c r="NDX84" s="539"/>
      <c r="NDY84" s="539"/>
      <c r="NDZ84" s="539"/>
      <c r="NEA84" s="539"/>
      <c r="NEB84" s="539"/>
      <c r="NEC84" s="539"/>
      <c r="NED84" s="539"/>
      <c r="NEE84" s="539"/>
      <c r="NEF84" s="539"/>
      <c r="NEG84" s="539"/>
      <c r="NEH84" s="539"/>
      <c r="NEI84" s="539"/>
      <c r="NEJ84" s="539"/>
      <c r="NEK84" s="539"/>
      <c r="NEL84" s="539"/>
      <c r="NEM84" s="539"/>
      <c r="NEN84" s="539"/>
      <c r="NEO84" s="539"/>
      <c r="NEP84" s="539"/>
      <c r="NEQ84" s="539"/>
      <c r="NER84" s="539"/>
      <c r="NES84" s="539"/>
      <c r="NET84" s="539"/>
      <c r="NEU84" s="539"/>
      <c r="NEV84" s="539"/>
      <c r="NEW84" s="539"/>
      <c r="NEX84" s="539"/>
      <c r="NEY84" s="539"/>
      <c r="NEZ84" s="539"/>
      <c r="NFA84" s="539"/>
      <c r="NFB84" s="539"/>
      <c r="NFC84" s="539"/>
      <c r="NFD84" s="539"/>
      <c r="NFE84" s="539"/>
      <c r="NFF84" s="539"/>
      <c r="NFG84" s="539"/>
      <c r="NFH84" s="539"/>
      <c r="NFI84" s="539"/>
      <c r="NFJ84" s="539"/>
      <c r="NFK84" s="539"/>
      <c r="NFL84" s="539"/>
      <c r="NFM84" s="539"/>
      <c r="NFN84" s="539"/>
      <c r="NFO84" s="539"/>
      <c r="NFP84" s="539"/>
      <c r="NFQ84" s="539"/>
      <c r="NFR84" s="539"/>
      <c r="NFS84" s="539"/>
      <c r="NFT84" s="539"/>
      <c r="NFU84" s="539"/>
      <c r="NFV84" s="539"/>
      <c r="NFW84" s="539"/>
      <c r="NFX84" s="539"/>
      <c r="NFY84" s="539"/>
      <c r="NFZ84" s="539"/>
      <c r="NGA84" s="539"/>
      <c r="NGB84" s="539"/>
      <c r="NGC84" s="539"/>
      <c r="NGD84" s="539"/>
      <c r="NGE84" s="539"/>
      <c r="NGF84" s="539"/>
      <c r="NGG84" s="539"/>
      <c r="NGH84" s="539"/>
      <c r="NGI84" s="539"/>
      <c r="NGJ84" s="539"/>
      <c r="NGK84" s="539"/>
      <c r="NGL84" s="539"/>
      <c r="NGM84" s="539"/>
      <c r="NGN84" s="539"/>
      <c r="NGO84" s="539"/>
      <c r="NGP84" s="539"/>
      <c r="NGQ84" s="539"/>
      <c r="NGR84" s="539"/>
      <c r="NGS84" s="539"/>
      <c r="NGT84" s="539"/>
      <c r="NGU84" s="539"/>
      <c r="NGV84" s="539"/>
      <c r="NGW84" s="539"/>
      <c r="NGX84" s="539"/>
      <c r="NGY84" s="539"/>
      <c r="NGZ84" s="539"/>
      <c r="NHA84" s="539"/>
      <c r="NHB84" s="539"/>
      <c r="NHC84" s="539"/>
      <c r="NHD84" s="539"/>
      <c r="NHE84" s="539"/>
      <c r="NHF84" s="539"/>
      <c r="NHG84" s="539"/>
      <c r="NHH84" s="539"/>
      <c r="NHI84" s="539"/>
      <c r="NHJ84" s="539"/>
      <c r="NHK84" s="539"/>
      <c r="NHL84" s="539"/>
      <c r="NHM84" s="539"/>
      <c r="NHN84" s="539"/>
      <c r="NHO84" s="539"/>
      <c r="NHP84" s="539"/>
      <c r="NHQ84" s="539"/>
      <c r="NHR84" s="539"/>
      <c r="NHS84" s="539"/>
      <c r="NHT84" s="539"/>
      <c r="NHU84" s="539"/>
      <c r="NHV84" s="539"/>
      <c r="NHW84" s="539"/>
      <c r="NHX84" s="539"/>
      <c r="NHY84" s="539"/>
      <c r="NHZ84" s="539"/>
      <c r="NIA84" s="539"/>
      <c r="NIB84" s="539"/>
      <c r="NIC84" s="539"/>
      <c r="NID84" s="539"/>
      <c r="NIE84" s="539"/>
      <c r="NIF84" s="539"/>
      <c r="NIG84" s="539"/>
      <c r="NIH84" s="539"/>
      <c r="NII84" s="539"/>
      <c r="NIJ84" s="539"/>
      <c r="NIK84" s="539"/>
      <c r="NIL84" s="539"/>
      <c r="NIM84" s="539"/>
      <c r="NIN84" s="539"/>
      <c r="NIO84" s="539"/>
      <c r="NIP84" s="539"/>
      <c r="NIQ84" s="539"/>
      <c r="NIR84" s="539"/>
      <c r="NIS84" s="539"/>
      <c r="NIT84" s="539"/>
      <c r="NIU84" s="539"/>
      <c r="NIV84" s="539"/>
      <c r="NIW84" s="539"/>
      <c r="NIX84" s="539"/>
      <c r="NIY84" s="539"/>
      <c r="NIZ84" s="539"/>
      <c r="NJA84" s="539"/>
      <c r="NJB84" s="539"/>
      <c r="NJC84" s="539"/>
      <c r="NJD84" s="539"/>
      <c r="NJE84" s="539"/>
      <c r="NJF84" s="539"/>
      <c r="NJG84" s="539"/>
      <c r="NJH84" s="539"/>
      <c r="NJI84" s="539"/>
      <c r="NJJ84" s="539"/>
      <c r="NJK84" s="539"/>
      <c r="NJL84" s="539"/>
      <c r="NJM84" s="539"/>
      <c r="NJN84" s="539"/>
      <c r="NJO84" s="539"/>
      <c r="NJP84" s="539"/>
      <c r="NJQ84" s="539"/>
      <c r="NJR84" s="539"/>
      <c r="NJS84" s="539"/>
      <c r="NJT84" s="539"/>
      <c r="NJU84" s="539"/>
      <c r="NJV84" s="539"/>
      <c r="NJW84" s="539"/>
      <c r="NJX84" s="539"/>
      <c r="NJY84" s="539"/>
      <c r="NJZ84" s="539"/>
      <c r="NKA84" s="539"/>
      <c r="NKB84" s="539"/>
      <c r="NKC84" s="539"/>
      <c r="NKD84" s="539"/>
      <c r="NKE84" s="539"/>
      <c r="NKF84" s="539"/>
      <c r="NKG84" s="539"/>
      <c r="NKH84" s="539"/>
      <c r="NKI84" s="539"/>
      <c r="NKJ84" s="539"/>
      <c r="NKK84" s="539"/>
      <c r="NKL84" s="539"/>
      <c r="NKM84" s="539"/>
      <c r="NKN84" s="539"/>
      <c r="NKO84" s="539"/>
      <c r="NKP84" s="539"/>
      <c r="NKQ84" s="539"/>
      <c r="NKR84" s="539"/>
      <c r="NKS84" s="539"/>
      <c r="NKT84" s="539"/>
      <c r="NKU84" s="539"/>
      <c r="NKV84" s="539"/>
      <c r="NKW84" s="539"/>
      <c r="NKX84" s="539"/>
      <c r="NKY84" s="539"/>
      <c r="NKZ84" s="539"/>
      <c r="NLA84" s="539"/>
      <c r="NLB84" s="539"/>
      <c r="NLC84" s="539"/>
      <c r="NLD84" s="539"/>
      <c r="NLE84" s="539"/>
      <c r="NLF84" s="539"/>
      <c r="NLG84" s="539"/>
      <c r="NLH84" s="539"/>
      <c r="NLI84" s="539"/>
      <c r="NLJ84" s="539"/>
      <c r="NLK84" s="539"/>
      <c r="NLL84" s="539"/>
      <c r="NLM84" s="539"/>
      <c r="NLN84" s="539"/>
      <c r="NLO84" s="539"/>
      <c r="NLP84" s="539"/>
      <c r="NLQ84" s="539"/>
      <c r="NLR84" s="539"/>
      <c r="NLS84" s="539"/>
      <c r="NLT84" s="539"/>
      <c r="NLU84" s="539"/>
      <c r="NLV84" s="539"/>
      <c r="NLW84" s="539"/>
      <c r="NLX84" s="539"/>
      <c r="NLY84" s="539"/>
      <c r="NLZ84" s="539"/>
      <c r="NMA84" s="539"/>
      <c r="NMB84" s="539"/>
      <c r="NMC84" s="539"/>
      <c r="NMD84" s="539"/>
      <c r="NME84" s="539"/>
      <c r="NMF84" s="539"/>
      <c r="NMG84" s="539"/>
      <c r="NMH84" s="539"/>
      <c r="NMI84" s="539"/>
      <c r="NMJ84" s="539"/>
      <c r="NMK84" s="539"/>
      <c r="NML84" s="539"/>
      <c r="NMM84" s="539"/>
      <c r="NMN84" s="539"/>
      <c r="NMO84" s="539"/>
      <c r="NMP84" s="539"/>
      <c r="NMQ84" s="539"/>
      <c r="NMR84" s="539"/>
      <c r="NMS84" s="539"/>
      <c r="NMT84" s="539"/>
      <c r="NMU84" s="539"/>
      <c r="NMV84" s="539"/>
      <c r="NMW84" s="539"/>
      <c r="NMX84" s="539"/>
      <c r="NMY84" s="539"/>
      <c r="NMZ84" s="539"/>
      <c r="NNA84" s="539"/>
      <c r="NNB84" s="539"/>
      <c r="NNC84" s="539"/>
      <c r="NND84" s="539"/>
      <c r="NNE84" s="539"/>
      <c r="NNF84" s="539"/>
      <c r="NNG84" s="539"/>
      <c r="NNH84" s="539"/>
      <c r="NNI84" s="539"/>
      <c r="NNJ84" s="539"/>
      <c r="NNK84" s="539"/>
      <c r="NNL84" s="539"/>
      <c r="NNM84" s="539"/>
      <c r="NNN84" s="539"/>
      <c r="NNO84" s="539"/>
      <c r="NNP84" s="539"/>
      <c r="NNQ84" s="539"/>
      <c r="NNR84" s="539"/>
      <c r="NNS84" s="539"/>
      <c r="NNT84" s="539"/>
      <c r="NNU84" s="539"/>
      <c r="NNV84" s="539"/>
      <c r="NNW84" s="539"/>
      <c r="NNX84" s="539"/>
      <c r="NNY84" s="539"/>
      <c r="NNZ84" s="539"/>
      <c r="NOA84" s="539"/>
      <c r="NOB84" s="539"/>
      <c r="NOC84" s="539"/>
      <c r="NOD84" s="539"/>
      <c r="NOE84" s="539"/>
      <c r="NOF84" s="539"/>
      <c r="NOG84" s="539"/>
      <c r="NOH84" s="539"/>
      <c r="NOI84" s="539"/>
      <c r="NOJ84" s="539"/>
      <c r="NOK84" s="539"/>
      <c r="NOL84" s="539"/>
      <c r="NOM84" s="539"/>
      <c r="NON84" s="539"/>
      <c r="NOO84" s="539"/>
      <c r="NOP84" s="539"/>
      <c r="NOQ84" s="539"/>
      <c r="NOR84" s="539"/>
      <c r="NOS84" s="539"/>
      <c r="NOT84" s="539"/>
      <c r="NOU84" s="539"/>
      <c r="NOV84" s="539"/>
      <c r="NOW84" s="539"/>
      <c r="NOX84" s="539"/>
      <c r="NOY84" s="539"/>
      <c r="NOZ84" s="539"/>
      <c r="NPA84" s="539"/>
      <c r="NPB84" s="539"/>
      <c r="NPC84" s="539"/>
      <c r="NPD84" s="539"/>
      <c r="NPE84" s="539"/>
      <c r="NPF84" s="539"/>
      <c r="NPG84" s="539"/>
      <c r="NPH84" s="539"/>
      <c r="NPI84" s="539"/>
      <c r="NPJ84" s="539"/>
      <c r="NPK84" s="539"/>
      <c r="NPL84" s="539"/>
      <c r="NPM84" s="539"/>
      <c r="NPN84" s="539"/>
      <c r="NPO84" s="539"/>
      <c r="NPP84" s="539"/>
      <c r="NPQ84" s="539"/>
      <c r="NPR84" s="539"/>
      <c r="NPS84" s="539"/>
      <c r="NPT84" s="539"/>
      <c r="NPU84" s="539"/>
      <c r="NPV84" s="539"/>
      <c r="NPW84" s="539"/>
      <c r="NPX84" s="539"/>
      <c r="NPY84" s="539"/>
      <c r="NPZ84" s="539"/>
      <c r="NQA84" s="539"/>
      <c r="NQB84" s="539"/>
      <c r="NQC84" s="539"/>
      <c r="NQD84" s="539"/>
      <c r="NQE84" s="539"/>
      <c r="NQF84" s="539"/>
      <c r="NQG84" s="539"/>
      <c r="NQH84" s="539"/>
      <c r="NQI84" s="539"/>
      <c r="NQJ84" s="539"/>
      <c r="NQK84" s="539"/>
      <c r="NQL84" s="539"/>
      <c r="NQM84" s="539"/>
      <c r="NQN84" s="539"/>
      <c r="NQO84" s="539"/>
      <c r="NQP84" s="539"/>
      <c r="NQQ84" s="539"/>
      <c r="NQR84" s="539"/>
      <c r="NQS84" s="539"/>
      <c r="NQT84" s="539"/>
      <c r="NQU84" s="539"/>
      <c r="NQV84" s="539"/>
      <c r="NQW84" s="539"/>
      <c r="NQX84" s="539"/>
      <c r="NQY84" s="539"/>
      <c r="NQZ84" s="539"/>
      <c r="NRA84" s="539"/>
      <c r="NRB84" s="539"/>
      <c r="NRC84" s="539"/>
      <c r="NRD84" s="539"/>
      <c r="NRE84" s="539"/>
      <c r="NRF84" s="539"/>
      <c r="NRG84" s="539"/>
      <c r="NRH84" s="539"/>
      <c r="NRI84" s="539"/>
      <c r="NRJ84" s="539"/>
      <c r="NRK84" s="539"/>
      <c r="NRL84" s="539"/>
      <c r="NRM84" s="539"/>
      <c r="NRN84" s="539"/>
      <c r="NRO84" s="539"/>
      <c r="NRP84" s="539"/>
      <c r="NRQ84" s="539"/>
      <c r="NRR84" s="539"/>
      <c r="NRS84" s="539"/>
      <c r="NRT84" s="539"/>
      <c r="NRU84" s="539"/>
      <c r="NRV84" s="539"/>
      <c r="NRW84" s="539"/>
      <c r="NRX84" s="539"/>
      <c r="NRY84" s="539"/>
      <c r="NRZ84" s="539"/>
      <c r="NSA84" s="539"/>
      <c r="NSB84" s="539"/>
      <c r="NSC84" s="539"/>
      <c r="NSD84" s="539"/>
      <c r="NSE84" s="539"/>
      <c r="NSF84" s="539"/>
      <c r="NSG84" s="539"/>
      <c r="NSH84" s="539"/>
      <c r="NSI84" s="539"/>
      <c r="NSJ84" s="539"/>
      <c r="NSK84" s="539"/>
      <c r="NSL84" s="539"/>
      <c r="NSM84" s="539"/>
      <c r="NSN84" s="539"/>
      <c r="NSO84" s="539"/>
      <c r="NSP84" s="539"/>
      <c r="NSQ84" s="539"/>
      <c r="NSR84" s="539"/>
      <c r="NSS84" s="539"/>
      <c r="NST84" s="539"/>
      <c r="NSU84" s="539"/>
      <c r="NSV84" s="539"/>
      <c r="NSW84" s="539"/>
      <c r="NSX84" s="539"/>
      <c r="NSY84" s="539"/>
      <c r="NSZ84" s="539"/>
      <c r="NTA84" s="539"/>
      <c r="NTB84" s="539"/>
      <c r="NTC84" s="539"/>
      <c r="NTD84" s="539"/>
      <c r="NTE84" s="539"/>
      <c r="NTF84" s="539"/>
      <c r="NTG84" s="539"/>
      <c r="NTH84" s="539"/>
      <c r="NTI84" s="539"/>
      <c r="NTJ84" s="539"/>
      <c r="NTK84" s="539"/>
      <c r="NTL84" s="539"/>
      <c r="NTM84" s="539"/>
      <c r="NTN84" s="539"/>
      <c r="NTO84" s="539"/>
      <c r="NTP84" s="539"/>
      <c r="NTQ84" s="539"/>
      <c r="NTR84" s="539"/>
      <c r="NTS84" s="539"/>
      <c r="NTT84" s="539"/>
      <c r="NTU84" s="539"/>
      <c r="NTV84" s="539"/>
      <c r="NTW84" s="539"/>
      <c r="NTX84" s="539"/>
      <c r="NTY84" s="539"/>
      <c r="NTZ84" s="539"/>
      <c r="NUA84" s="539"/>
      <c r="NUB84" s="539"/>
      <c r="NUC84" s="539"/>
      <c r="NUD84" s="539"/>
      <c r="NUE84" s="539"/>
      <c r="NUF84" s="539"/>
      <c r="NUG84" s="539"/>
      <c r="NUH84" s="539"/>
      <c r="NUI84" s="539"/>
      <c r="NUJ84" s="539"/>
      <c r="NUK84" s="539"/>
      <c r="NUL84" s="539"/>
      <c r="NUM84" s="539"/>
      <c r="NUN84" s="539"/>
      <c r="NUO84" s="539"/>
      <c r="NUP84" s="539"/>
      <c r="NUQ84" s="539"/>
      <c r="NUR84" s="539"/>
      <c r="NUS84" s="539"/>
      <c r="NUT84" s="539"/>
      <c r="NUU84" s="539"/>
      <c r="NUV84" s="539"/>
      <c r="NUW84" s="539"/>
      <c r="NUX84" s="539"/>
      <c r="NUY84" s="539"/>
      <c r="NUZ84" s="539"/>
      <c r="NVA84" s="539"/>
      <c r="NVB84" s="539"/>
      <c r="NVC84" s="539"/>
      <c r="NVD84" s="539"/>
      <c r="NVE84" s="539"/>
      <c r="NVF84" s="539"/>
      <c r="NVG84" s="539"/>
      <c r="NVH84" s="539"/>
      <c r="NVI84" s="539"/>
      <c r="NVJ84" s="539"/>
      <c r="NVK84" s="539"/>
      <c r="NVL84" s="539"/>
      <c r="NVM84" s="539"/>
      <c r="NVN84" s="539"/>
      <c r="NVO84" s="539"/>
      <c r="NVP84" s="539"/>
      <c r="NVQ84" s="539"/>
      <c r="NVR84" s="539"/>
      <c r="NVS84" s="539"/>
      <c r="NVT84" s="539"/>
      <c r="NVU84" s="539"/>
      <c r="NVV84" s="539"/>
      <c r="NVW84" s="539"/>
      <c r="NVX84" s="539"/>
      <c r="NVY84" s="539"/>
      <c r="NVZ84" s="539"/>
      <c r="NWA84" s="539"/>
      <c r="NWB84" s="539"/>
      <c r="NWC84" s="539"/>
      <c r="NWD84" s="539"/>
      <c r="NWE84" s="539"/>
      <c r="NWF84" s="539"/>
      <c r="NWG84" s="539"/>
      <c r="NWH84" s="539"/>
      <c r="NWI84" s="539"/>
      <c r="NWJ84" s="539"/>
      <c r="NWK84" s="539"/>
      <c r="NWL84" s="539"/>
      <c r="NWM84" s="539"/>
      <c r="NWN84" s="539"/>
      <c r="NWO84" s="539"/>
      <c r="NWP84" s="539"/>
      <c r="NWQ84" s="539"/>
      <c r="NWR84" s="539"/>
      <c r="NWS84" s="539"/>
      <c r="NWT84" s="539"/>
      <c r="NWU84" s="539"/>
      <c r="NWV84" s="539"/>
      <c r="NWW84" s="539"/>
      <c r="NWX84" s="539"/>
      <c r="NWY84" s="539"/>
      <c r="NWZ84" s="539"/>
      <c r="NXA84" s="539"/>
      <c r="NXB84" s="539"/>
      <c r="NXC84" s="539"/>
      <c r="NXD84" s="539"/>
      <c r="NXE84" s="539"/>
      <c r="NXF84" s="539"/>
      <c r="NXG84" s="539"/>
      <c r="NXH84" s="539"/>
      <c r="NXI84" s="539"/>
      <c r="NXJ84" s="539"/>
      <c r="NXK84" s="539"/>
      <c r="NXL84" s="539"/>
      <c r="NXM84" s="539"/>
      <c r="NXN84" s="539"/>
      <c r="NXO84" s="539"/>
      <c r="NXP84" s="539"/>
      <c r="NXQ84" s="539"/>
      <c r="NXR84" s="539"/>
      <c r="NXS84" s="539"/>
      <c r="NXT84" s="539"/>
      <c r="NXU84" s="539"/>
      <c r="NXV84" s="539"/>
      <c r="NXW84" s="539"/>
      <c r="NXX84" s="539"/>
      <c r="NXY84" s="539"/>
      <c r="NXZ84" s="539"/>
      <c r="NYA84" s="539"/>
      <c r="NYB84" s="539"/>
      <c r="NYC84" s="539"/>
      <c r="NYD84" s="539"/>
      <c r="NYE84" s="539"/>
      <c r="NYF84" s="539"/>
      <c r="NYG84" s="539"/>
      <c r="NYH84" s="539"/>
      <c r="NYI84" s="539"/>
      <c r="NYJ84" s="539"/>
      <c r="NYK84" s="539"/>
      <c r="NYL84" s="539"/>
      <c r="NYM84" s="539"/>
      <c r="NYN84" s="539"/>
      <c r="NYO84" s="539"/>
      <c r="NYP84" s="539"/>
      <c r="NYQ84" s="539"/>
      <c r="NYR84" s="539"/>
      <c r="NYS84" s="539"/>
      <c r="NYT84" s="539"/>
      <c r="NYU84" s="539"/>
      <c r="NYV84" s="539"/>
      <c r="NYW84" s="539"/>
      <c r="NYX84" s="539"/>
      <c r="NYY84" s="539"/>
      <c r="NYZ84" s="539"/>
      <c r="NZA84" s="539"/>
      <c r="NZB84" s="539"/>
      <c r="NZC84" s="539"/>
      <c r="NZD84" s="539"/>
      <c r="NZE84" s="539"/>
      <c r="NZF84" s="539"/>
      <c r="NZG84" s="539"/>
      <c r="NZH84" s="539"/>
      <c r="NZI84" s="539"/>
      <c r="NZJ84" s="539"/>
      <c r="NZK84" s="539"/>
      <c r="NZL84" s="539"/>
      <c r="NZM84" s="539"/>
      <c r="NZN84" s="539"/>
      <c r="NZO84" s="539"/>
      <c r="NZP84" s="539"/>
      <c r="NZQ84" s="539"/>
      <c r="NZR84" s="539"/>
      <c r="NZS84" s="539"/>
      <c r="NZT84" s="539"/>
      <c r="NZU84" s="539"/>
      <c r="NZV84" s="539"/>
      <c r="NZW84" s="539"/>
      <c r="NZX84" s="539"/>
      <c r="NZY84" s="539"/>
      <c r="NZZ84" s="539"/>
      <c r="OAA84" s="539"/>
      <c r="OAB84" s="539"/>
      <c r="OAC84" s="539"/>
      <c r="OAD84" s="539"/>
      <c r="OAE84" s="539"/>
      <c r="OAF84" s="539"/>
      <c r="OAG84" s="539"/>
      <c r="OAH84" s="539"/>
      <c r="OAI84" s="539"/>
      <c r="OAJ84" s="539"/>
      <c r="OAK84" s="539"/>
      <c r="OAL84" s="539"/>
      <c r="OAM84" s="539"/>
      <c r="OAN84" s="539"/>
      <c r="OAO84" s="539"/>
      <c r="OAP84" s="539"/>
      <c r="OAQ84" s="539"/>
      <c r="OAR84" s="539"/>
      <c r="OAS84" s="539"/>
      <c r="OAT84" s="539"/>
      <c r="OAU84" s="539"/>
      <c r="OAV84" s="539"/>
      <c r="OAW84" s="539"/>
      <c r="OAX84" s="539"/>
      <c r="OAY84" s="539"/>
      <c r="OAZ84" s="539"/>
      <c r="OBA84" s="539"/>
      <c r="OBB84" s="539"/>
      <c r="OBC84" s="539"/>
      <c r="OBD84" s="539"/>
      <c r="OBE84" s="539"/>
      <c r="OBF84" s="539"/>
      <c r="OBG84" s="539"/>
      <c r="OBH84" s="539"/>
      <c r="OBI84" s="539"/>
      <c r="OBJ84" s="539"/>
      <c r="OBK84" s="539"/>
      <c r="OBL84" s="539"/>
      <c r="OBM84" s="539"/>
      <c r="OBN84" s="539"/>
      <c r="OBO84" s="539"/>
      <c r="OBP84" s="539"/>
      <c r="OBQ84" s="539"/>
      <c r="OBR84" s="539"/>
      <c r="OBS84" s="539"/>
      <c r="OBT84" s="539"/>
      <c r="OBU84" s="539"/>
      <c r="OBV84" s="539"/>
      <c r="OBW84" s="539"/>
      <c r="OBX84" s="539"/>
      <c r="OBY84" s="539"/>
      <c r="OBZ84" s="539"/>
      <c r="OCA84" s="539"/>
      <c r="OCB84" s="539"/>
      <c r="OCC84" s="539"/>
      <c r="OCD84" s="539"/>
      <c r="OCE84" s="539"/>
      <c r="OCF84" s="539"/>
      <c r="OCG84" s="539"/>
      <c r="OCH84" s="539"/>
      <c r="OCI84" s="539"/>
      <c r="OCJ84" s="539"/>
      <c r="OCK84" s="539"/>
      <c r="OCL84" s="539"/>
      <c r="OCM84" s="539"/>
      <c r="OCN84" s="539"/>
      <c r="OCO84" s="539"/>
      <c r="OCP84" s="539"/>
      <c r="OCQ84" s="539"/>
      <c r="OCR84" s="539"/>
      <c r="OCS84" s="539"/>
      <c r="OCT84" s="539"/>
      <c r="OCU84" s="539"/>
      <c r="OCV84" s="539"/>
      <c r="OCW84" s="539"/>
      <c r="OCX84" s="539"/>
      <c r="OCY84" s="539"/>
      <c r="OCZ84" s="539"/>
      <c r="ODA84" s="539"/>
      <c r="ODB84" s="539"/>
      <c r="ODC84" s="539"/>
      <c r="ODD84" s="539"/>
      <c r="ODE84" s="539"/>
      <c r="ODF84" s="539"/>
      <c r="ODG84" s="539"/>
      <c r="ODH84" s="539"/>
      <c r="ODI84" s="539"/>
      <c r="ODJ84" s="539"/>
      <c r="ODK84" s="539"/>
      <c r="ODL84" s="539"/>
      <c r="ODM84" s="539"/>
      <c r="ODN84" s="539"/>
      <c r="ODO84" s="539"/>
      <c r="ODP84" s="539"/>
      <c r="ODQ84" s="539"/>
      <c r="ODR84" s="539"/>
      <c r="ODS84" s="539"/>
      <c r="ODT84" s="539"/>
      <c r="ODU84" s="539"/>
      <c r="ODV84" s="539"/>
      <c r="ODW84" s="539"/>
      <c r="ODX84" s="539"/>
      <c r="ODY84" s="539"/>
      <c r="ODZ84" s="539"/>
      <c r="OEA84" s="539"/>
      <c r="OEB84" s="539"/>
      <c r="OEC84" s="539"/>
      <c r="OED84" s="539"/>
      <c r="OEE84" s="539"/>
      <c r="OEF84" s="539"/>
      <c r="OEG84" s="539"/>
      <c r="OEH84" s="539"/>
      <c r="OEI84" s="539"/>
      <c r="OEJ84" s="539"/>
      <c r="OEK84" s="539"/>
      <c r="OEL84" s="539"/>
      <c r="OEM84" s="539"/>
      <c r="OEN84" s="539"/>
      <c r="OEO84" s="539"/>
      <c r="OEP84" s="539"/>
      <c r="OEQ84" s="539"/>
      <c r="OER84" s="539"/>
      <c r="OES84" s="539"/>
      <c r="OET84" s="539"/>
      <c r="OEU84" s="539"/>
      <c r="OEV84" s="539"/>
      <c r="OEW84" s="539"/>
      <c r="OEX84" s="539"/>
      <c r="OEY84" s="539"/>
      <c r="OEZ84" s="539"/>
      <c r="OFA84" s="539"/>
      <c r="OFB84" s="539"/>
      <c r="OFC84" s="539"/>
      <c r="OFD84" s="539"/>
      <c r="OFE84" s="539"/>
      <c r="OFF84" s="539"/>
      <c r="OFG84" s="539"/>
      <c r="OFH84" s="539"/>
      <c r="OFI84" s="539"/>
      <c r="OFJ84" s="539"/>
      <c r="OFK84" s="539"/>
      <c r="OFL84" s="539"/>
      <c r="OFM84" s="539"/>
      <c r="OFN84" s="539"/>
      <c r="OFO84" s="539"/>
      <c r="OFP84" s="539"/>
      <c r="OFQ84" s="539"/>
      <c r="OFR84" s="539"/>
      <c r="OFS84" s="539"/>
      <c r="OFT84" s="539"/>
      <c r="OFU84" s="539"/>
      <c r="OFV84" s="539"/>
      <c r="OFW84" s="539"/>
      <c r="OFX84" s="539"/>
      <c r="OFY84" s="539"/>
      <c r="OFZ84" s="539"/>
      <c r="OGA84" s="539"/>
      <c r="OGB84" s="539"/>
      <c r="OGC84" s="539"/>
      <c r="OGD84" s="539"/>
      <c r="OGE84" s="539"/>
      <c r="OGF84" s="539"/>
      <c r="OGG84" s="539"/>
      <c r="OGH84" s="539"/>
      <c r="OGI84" s="539"/>
      <c r="OGJ84" s="539"/>
      <c r="OGK84" s="539"/>
      <c r="OGL84" s="539"/>
      <c r="OGM84" s="539"/>
      <c r="OGN84" s="539"/>
      <c r="OGO84" s="539"/>
      <c r="OGP84" s="539"/>
      <c r="OGQ84" s="539"/>
      <c r="OGR84" s="539"/>
      <c r="OGS84" s="539"/>
      <c r="OGT84" s="539"/>
      <c r="OGU84" s="539"/>
      <c r="OGV84" s="539"/>
      <c r="OGW84" s="539"/>
      <c r="OGX84" s="539"/>
      <c r="OGY84" s="539"/>
      <c r="OGZ84" s="539"/>
      <c r="OHA84" s="539"/>
      <c r="OHB84" s="539"/>
      <c r="OHC84" s="539"/>
      <c r="OHD84" s="539"/>
      <c r="OHE84" s="539"/>
      <c r="OHF84" s="539"/>
      <c r="OHG84" s="539"/>
      <c r="OHH84" s="539"/>
      <c r="OHI84" s="539"/>
      <c r="OHJ84" s="539"/>
      <c r="OHK84" s="539"/>
      <c r="OHL84" s="539"/>
      <c r="OHM84" s="539"/>
      <c r="OHN84" s="539"/>
      <c r="OHO84" s="539"/>
      <c r="OHP84" s="539"/>
      <c r="OHQ84" s="539"/>
      <c r="OHR84" s="539"/>
      <c r="OHS84" s="539"/>
      <c r="OHT84" s="539"/>
      <c r="OHU84" s="539"/>
      <c r="OHV84" s="539"/>
      <c r="OHW84" s="539"/>
      <c r="OHX84" s="539"/>
      <c r="OHY84" s="539"/>
      <c r="OHZ84" s="539"/>
      <c r="OIA84" s="539"/>
      <c r="OIB84" s="539"/>
      <c r="OIC84" s="539"/>
      <c r="OID84" s="539"/>
      <c r="OIE84" s="539"/>
      <c r="OIF84" s="539"/>
      <c r="OIG84" s="539"/>
      <c r="OIH84" s="539"/>
      <c r="OII84" s="539"/>
      <c r="OIJ84" s="539"/>
      <c r="OIK84" s="539"/>
      <c r="OIL84" s="539"/>
      <c r="OIM84" s="539"/>
      <c r="OIN84" s="539"/>
      <c r="OIO84" s="539"/>
      <c r="OIP84" s="539"/>
      <c r="OIQ84" s="539"/>
      <c r="OIR84" s="539"/>
      <c r="OIS84" s="539"/>
      <c r="OIT84" s="539"/>
      <c r="OIU84" s="539"/>
      <c r="OIV84" s="539"/>
      <c r="OIW84" s="539"/>
      <c r="OIX84" s="539"/>
      <c r="OIY84" s="539"/>
      <c r="OIZ84" s="539"/>
      <c r="OJA84" s="539"/>
      <c r="OJB84" s="539"/>
      <c r="OJC84" s="539"/>
      <c r="OJD84" s="539"/>
      <c r="OJE84" s="539"/>
      <c r="OJF84" s="539"/>
      <c r="OJG84" s="539"/>
      <c r="OJH84" s="539"/>
      <c r="OJI84" s="539"/>
      <c r="OJJ84" s="539"/>
      <c r="OJK84" s="539"/>
      <c r="OJL84" s="539"/>
      <c r="OJM84" s="539"/>
      <c r="OJN84" s="539"/>
      <c r="OJO84" s="539"/>
      <c r="OJP84" s="539"/>
      <c r="OJQ84" s="539"/>
      <c r="OJR84" s="539"/>
      <c r="OJS84" s="539"/>
      <c r="OJT84" s="539"/>
      <c r="OJU84" s="539"/>
      <c r="OJV84" s="539"/>
      <c r="OJW84" s="539"/>
      <c r="OJX84" s="539"/>
      <c r="OJY84" s="539"/>
      <c r="OJZ84" s="539"/>
      <c r="OKA84" s="539"/>
      <c r="OKB84" s="539"/>
      <c r="OKC84" s="539"/>
      <c r="OKD84" s="539"/>
      <c r="OKE84" s="539"/>
      <c r="OKF84" s="539"/>
      <c r="OKG84" s="539"/>
      <c r="OKH84" s="539"/>
      <c r="OKI84" s="539"/>
      <c r="OKJ84" s="539"/>
      <c r="OKK84" s="539"/>
      <c r="OKL84" s="539"/>
      <c r="OKM84" s="539"/>
      <c r="OKN84" s="539"/>
      <c r="OKO84" s="539"/>
      <c r="OKP84" s="539"/>
      <c r="OKQ84" s="539"/>
      <c r="OKR84" s="539"/>
      <c r="OKS84" s="539"/>
      <c r="OKT84" s="539"/>
      <c r="OKU84" s="539"/>
      <c r="OKV84" s="539"/>
      <c r="OKW84" s="539"/>
      <c r="OKX84" s="539"/>
      <c r="OKY84" s="539"/>
      <c r="OKZ84" s="539"/>
      <c r="OLA84" s="539"/>
      <c r="OLB84" s="539"/>
      <c r="OLC84" s="539"/>
      <c r="OLD84" s="539"/>
      <c r="OLE84" s="539"/>
      <c r="OLF84" s="539"/>
      <c r="OLG84" s="539"/>
      <c r="OLH84" s="539"/>
      <c r="OLI84" s="539"/>
      <c r="OLJ84" s="539"/>
      <c r="OLK84" s="539"/>
      <c r="OLL84" s="539"/>
      <c r="OLM84" s="539"/>
      <c r="OLN84" s="539"/>
      <c r="OLO84" s="539"/>
      <c r="OLP84" s="539"/>
      <c r="OLQ84" s="539"/>
      <c r="OLR84" s="539"/>
      <c r="OLS84" s="539"/>
      <c r="OLT84" s="539"/>
      <c r="OLU84" s="539"/>
      <c r="OLV84" s="539"/>
      <c r="OLW84" s="539"/>
      <c r="OLX84" s="539"/>
      <c r="OLY84" s="539"/>
      <c r="OLZ84" s="539"/>
      <c r="OMA84" s="539"/>
      <c r="OMB84" s="539"/>
      <c r="OMC84" s="539"/>
      <c r="OMD84" s="539"/>
      <c r="OME84" s="539"/>
      <c r="OMF84" s="539"/>
      <c r="OMG84" s="539"/>
      <c r="OMH84" s="539"/>
      <c r="OMI84" s="539"/>
      <c r="OMJ84" s="539"/>
      <c r="OMK84" s="539"/>
      <c r="OML84" s="539"/>
      <c r="OMM84" s="539"/>
      <c r="OMN84" s="539"/>
      <c r="OMO84" s="539"/>
      <c r="OMP84" s="539"/>
      <c r="OMQ84" s="539"/>
      <c r="OMR84" s="539"/>
      <c r="OMS84" s="539"/>
      <c r="OMT84" s="539"/>
      <c r="OMU84" s="539"/>
      <c r="OMV84" s="539"/>
      <c r="OMW84" s="539"/>
      <c r="OMX84" s="539"/>
      <c r="OMY84" s="539"/>
      <c r="OMZ84" s="539"/>
      <c r="ONA84" s="539"/>
      <c r="ONB84" s="539"/>
      <c r="ONC84" s="539"/>
      <c r="OND84" s="539"/>
      <c r="ONE84" s="539"/>
      <c r="ONF84" s="539"/>
      <c r="ONG84" s="539"/>
      <c r="ONH84" s="539"/>
      <c r="ONI84" s="539"/>
      <c r="ONJ84" s="539"/>
      <c r="ONK84" s="539"/>
      <c r="ONL84" s="539"/>
      <c r="ONM84" s="539"/>
      <c r="ONN84" s="539"/>
      <c r="ONO84" s="539"/>
      <c r="ONP84" s="539"/>
      <c r="ONQ84" s="539"/>
      <c r="ONR84" s="539"/>
      <c r="ONS84" s="539"/>
      <c r="ONT84" s="539"/>
      <c r="ONU84" s="539"/>
      <c r="ONV84" s="539"/>
      <c r="ONW84" s="539"/>
      <c r="ONX84" s="539"/>
      <c r="ONY84" s="539"/>
      <c r="ONZ84" s="539"/>
      <c r="OOA84" s="539"/>
      <c r="OOB84" s="539"/>
      <c r="OOC84" s="539"/>
      <c r="OOD84" s="539"/>
      <c r="OOE84" s="539"/>
      <c r="OOF84" s="539"/>
      <c r="OOG84" s="539"/>
      <c r="OOH84" s="539"/>
      <c r="OOI84" s="539"/>
      <c r="OOJ84" s="539"/>
      <c r="OOK84" s="539"/>
      <c r="OOL84" s="539"/>
      <c r="OOM84" s="539"/>
      <c r="OON84" s="539"/>
      <c r="OOO84" s="539"/>
      <c r="OOP84" s="539"/>
      <c r="OOQ84" s="539"/>
      <c r="OOR84" s="539"/>
      <c r="OOS84" s="539"/>
      <c r="OOT84" s="539"/>
      <c r="OOU84" s="539"/>
      <c r="OOV84" s="539"/>
      <c r="OOW84" s="539"/>
      <c r="OOX84" s="539"/>
      <c r="OOY84" s="539"/>
      <c r="OOZ84" s="539"/>
      <c r="OPA84" s="539"/>
      <c r="OPB84" s="539"/>
      <c r="OPC84" s="539"/>
      <c r="OPD84" s="539"/>
      <c r="OPE84" s="539"/>
      <c r="OPF84" s="539"/>
      <c r="OPG84" s="539"/>
      <c r="OPH84" s="539"/>
      <c r="OPI84" s="539"/>
      <c r="OPJ84" s="539"/>
      <c r="OPK84" s="539"/>
      <c r="OPL84" s="539"/>
      <c r="OPM84" s="539"/>
      <c r="OPN84" s="539"/>
      <c r="OPO84" s="539"/>
      <c r="OPP84" s="539"/>
      <c r="OPQ84" s="539"/>
      <c r="OPR84" s="539"/>
      <c r="OPS84" s="539"/>
      <c r="OPT84" s="539"/>
      <c r="OPU84" s="539"/>
      <c r="OPV84" s="539"/>
      <c r="OPW84" s="539"/>
      <c r="OPX84" s="539"/>
      <c r="OPY84" s="539"/>
      <c r="OPZ84" s="539"/>
      <c r="OQA84" s="539"/>
      <c r="OQB84" s="539"/>
      <c r="OQC84" s="539"/>
      <c r="OQD84" s="539"/>
      <c r="OQE84" s="539"/>
      <c r="OQF84" s="539"/>
      <c r="OQG84" s="539"/>
      <c r="OQH84" s="539"/>
      <c r="OQI84" s="539"/>
      <c r="OQJ84" s="539"/>
      <c r="OQK84" s="539"/>
      <c r="OQL84" s="539"/>
      <c r="OQM84" s="539"/>
      <c r="OQN84" s="539"/>
      <c r="OQO84" s="539"/>
      <c r="OQP84" s="539"/>
      <c r="OQQ84" s="539"/>
      <c r="OQR84" s="539"/>
      <c r="OQS84" s="539"/>
      <c r="OQT84" s="539"/>
      <c r="OQU84" s="539"/>
      <c r="OQV84" s="539"/>
      <c r="OQW84" s="539"/>
      <c r="OQX84" s="539"/>
      <c r="OQY84" s="539"/>
      <c r="OQZ84" s="539"/>
      <c r="ORA84" s="539"/>
      <c r="ORB84" s="539"/>
      <c r="ORC84" s="539"/>
      <c r="ORD84" s="539"/>
      <c r="ORE84" s="539"/>
      <c r="ORF84" s="539"/>
      <c r="ORG84" s="539"/>
      <c r="ORH84" s="539"/>
      <c r="ORI84" s="539"/>
      <c r="ORJ84" s="539"/>
      <c r="ORK84" s="539"/>
      <c r="ORL84" s="539"/>
      <c r="ORM84" s="539"/>
      <c r="ORN84" s="539"/>
      <c r="ORO84" s="539"/>
      <c r="ORP84" s="539"/>
      <c r="ORQ84" s="539"/>
      <c r="ORR84" s="539"/>
      <c r="ORS84" s="539"/>
      <c r="ORT84" s="539"/>
      <c r="ORU84" s="539"/>
      <c r="ORV84" s="539"/>
      <c r="ORW84" s="539"/>
      <c r="ORX84" s="539"/>
      <c r="ORY84" s="539"/>
      <c r="ORZ84" s="539"/>
      <c r="OSA84" s="539"/>
      <c r="OSB84" s="539"/>
      <c r="OSC84" s="539"/>
      <c r="OSD84" s="539"/>
      <c r="OSE84" s="539"/>
      <c r="OSF84" s="539"/>
      <c r="OSG84" s="539"/>
      <c r="OSH84" s="539"/>
      <c r="OSI84" s="539"/>
      <c r="OSJ84" s="539"/>
      <c r="OSK84" s="539"/>
      <c r="OSL84" s="539"/>
      <c r="OSM84" s="539"/>
      <c r="OSN84" s="539"/>
      <c r="OSO84" s="539"/>
      <c r="OSP84" s="539"/>
      <c r="OSQ84" s="539"/>
      <c r="OSR84" s="539"/>
      <c r="OSS84" s="539"/>
      <c r="OST84" s="539"/>
      <c r="OSU84" s="539"/>
      <c r="OSV84" s="539"/>
      <c r="OSW84" s="539"/>
      <c r="OSX84" s="539"/>
      <c r="OSY84" s="539"/>
      <c r="OSZ84" s="539"/>
      <c r="OTA84" s="539"/>
      <c r="OTB84" s="539"/>
      <c r="OTC84" s="539"/>
      <c r="OTD84" s="539"/>
      <c r="OTE84" s="539"/>
      <c r="OTF84" s="539"/>
      <c r="OTG84" s="539"/>
      <c r="OTH84" s="539"/>
      <c r="OTI84" s="539"/>
      <c r="OTJ84" s="539"/>
      <c r="OTK84" s="539"/>
      <c r="OTL84" s="539"/>
      <c r="OTM84" s="539"/>
      <c r="OTN84" s="539"/>
      <c r="OTO84" s="539"/>
      <c r="OTP84" s="539"/>
      <c r="OTQ84" s="539"/>
      <c r="OTR84" s="539"/>
      <c r="OTS84" s="539"/>
      <c r="OTT84" s="539"/>
      <c r="OTU84" s="539"/>
      <c r="OTV84" s="539"/>
      <c r="OTW84" s="539"/>
      <c r="OTX84" s="539"/>
      <c r="OTY84" s="539"/>
      <c r="OTZ84" s="539"/>
      <c r="OUA84" s="539"/>
      <c r="OUB84" s="539"/>
      <c r="OUC84" s="539"/>
      <c r="OUD84" s="539"/>
      <c r="OUE84" s="539"/>
      <c r="OUF84" s="539"/>
      <c r="OUG84" s="539"/>
      <c r="OUH84" s="539"/>
      <c r="OUI84" s="539"/>
      <c r="OUJ84" s="539"/>
      <c r="OUK84" s="539"/>
      <c r="OUL84" s="539"/>
      <c r="OUM84" s="539"/>
      <c r="OUN84" s="539"/>
      <c r="OUO84" s="539"/>
      <c r="OUP84" s="539"/>
      <c r="OUQ84" s="539"/>
      <c r="OUR84" s="539"/>
      <c r="OUS84" s="539"/>
      <c r="OUT84" s="539"/>
      <c r="OUU84" s="539"/>
      <c r="OUV84" s="539"/>
      <c r="OUW84" s="539"/>
      <c r="OUX84" s="539"/>
      <c r="OUY84" s="539"/>
      <c r="OUZ84" s="539"/>
      <c r="OVA84" s="539"/>
      <c r="OVB84" s="539"/>
      <c r="OVC84" s="539"/>
      <c r="OVD84" s="539"/>
      <c r="OVE84" s="539"/>
      <c r="OVF84" s="539"/>
      <c r="OVG84" s="539"/>
      <c r="OVH84" s="539"/>
      <c r="OVI84" s="539"/>
      <c r="OVJ84" s="539"/>
      <c r="OVK84" s="539"/>
      <c r="OVL84" s="539"/>
      <c r="OVM84" s="539"/>
      <c r="OVN84" s="539"/>
      <c r="OVO84" s="539"/>
      <c r="OVP84" s="539"/>
      <c r="OVQ84" s="539"/>
      <c r="OVR84" s="539"/>
      <c r="OVS84" s="539"/>
      <c r="OVT84" s="539"/>
      <c r="OVU84" s="539"/>
      <c r="OVV84" s="539"/>
      <c r="OVW84" s="539"/>
      <c r="OVX84" s="539"/>
      <c r="OVY84" s="539"/>
      <c r="OVZ84" s="539"/>
      <c r="OWA84" s="539"/>
      <c r="OWB84" s="539"/>
      <c r="OWC84" s="539"/>
      <c r="OWD84" s="539"/>
      <c r="OWE84" s="539"/>
      <c r="OWF84" s="539"/>
      <c r="OWG84" s="539"/>
      <c r="OWH84" s="539"/>
      <c r="OWI84" s="539"/>
      <c r="OWJ84" s="539"/>
      <c r="OWK84" s="539"/>
      <c r="OWL84" s="539"/>
      <c r="OWM84" s="539"/>
      <c r="OWN84" s="539"/>
      <c r="OWO84" s="539"/>
      <c r="OWP84" s="539"/>
      <c r="OWQ84" s="539"/>
      <c r="OWR84" s="539"/>
      <c r="OWS84" s="539"/>
      <c r="OWT84" s="539"/>
      <c r="OWU84" s="539"/>
      <c r="OWV84" s="539"/>
      <c r="OWW84" s="539"/>
      <c r="OWX84" s="539"/>
      <c r="OWY84" s="539"/>
      <c r="OWZ84" s="539"/>
      <c r="OXA84" s="539"/>
      <c r="OXB84" s="539"/>
      <c r="OXC84" s="539"/>
      <c r="OXD84" s="539"/>
      <c r="OXE84" s="539"/>
      <c r="OXF84" s="539"/>
      <c r="OXG84" s="539"/>
      <c r="OXH84" s="539"/>
      <c r="OXI84" s="539"/>
      <c r="OXJ84" s="539"/>
      <c r="OXK84" s="539"/>
      <c r="OXL84" s="539"/>
      <c r="OXM84" s="539"/>
      <c r="OXN84" s="539"/>
      <c r="OXO84" s="539"/>
      <c r="OXP84" s="539"/>
      <c r="OXQ84" s="539"/>
      <c r="OXR84" s="539"/>
      <c r="OXS84" s="539"/>
      <c r="OXT84" s="539"/>
      <c r="OXU84" s="539"/>
      <c r="OXV84" s="539"/>
      <c r="OXW84" s="539"/>
      <c r="OXX84" s="539"/>
      <c r="OXY84" s="539"/>
      <c r="OXZ84" s="539"/>
      <c r="OYA84" s="539"/>
      <c r="OYB84" s="539"/>
      <c r="OYC84" s="539"/>
      <c r="OYD84" s="539"/>
      <c r="OYE84" s="539"/>
      <c r="OYF84" s="539"/>
      <c r="OYG84" s="539"/>
      <c r="OYH84" s="539"/>
      <c r="OYI84" s="539"/>
      <c r="OYJ84" s="539"/>
      <c r="OYK84" s="539"/>
      <c r="OYL84" s="539"/>
      <c r="OYM84" s="539"/>
      <c r="OYN84" s="539"/>
      <c r="OYO84" s="539"/>
      <c r="OYP84" s="539"/>
      <c r="OYQ84" s="539"/>
      <c r="OYR84" s="539"/>
      <c r="OYS84" s="539"/>
      <c r="OYT84" s="539"/>
      <c r="OYU84" s="539"/>
      <c r="OYV84" s="539"/>
      <c r="OYW84" s="539"/>
      <c r="OYX84" s="539"/>
      <c r="OYY84" s="539"/>
      <c r="OYZ84" s="539"/>
      <c r="OZA84" s="539"/>
      <c r="OZB84" s="539"/>
      <c r="OZC84" s="539"/>
      <c r="OZD84" s="539"/>
      <c r="OZE84" s="539"/>
      <c r="OZF84" s="539"/>
      <c r="OZG84" s="539"/>
      <c r="OZH84" s="539"/>
      <c r="OZI84" s="539"/>
      <c r="OZJ84" s="539"/>
      <c r="OZK84" s="539"/>
      <c r="OZL84" s="539"/>
      <c r="OZM84" s="539"/>
      <c r="OZN84" s="539"/>
      <c r="OZO84" s="539"/>
      <c r="OZP84" s="539"/>
      <c r="OZQ84" s="539"/>
      <c r="OZR84" s="539"/>
      <c r="OZS84" s="539"/>
      <c r="OZT84" s="539"/>
      <c r="OZU84" s="539"/>
      <c r="OZV84" s="539"/>
      <c r="OZW84" s="539"/>
      <c r="OZX84" s="539"/>
      <c r="OZY84" s="539"/>
      <c r="OZZ84" s="539"/>
      <c r="PAA84" s="539"/>
      <c r="PAB84" s="539"/>
      <c r="PAC84" s="539"/>
      <c r="PAD84" s="539"/>
      <c r="PAE84" s="539"/>
      <c r="PAF84" s="539"/>
      <c r="PAG84" s="539"/>
      <c r="PAH84" s="539"/>
      <c r="PAI84" s="539"/>
      <c r="PAJ84" s="539"/>
      <c r="PAK84" s="539"/>
      <c r="PAL84" s="539"/>
      <c r="PAM84" s="539"/>
      <c r="PAN84" s="539"/>
      <c r="PAO84" s="539"/>
      <c r="PAP84" s="539"/>
      <c r="PAQ84" s="539"/>
      <c r="PAR84" s="539"/>
      <c r="PAS84" s="539"/>
      <c r="PAT84" s="539"/>
      <c r="PAU84" s="539"/>
      <c r="PAV84" s="539"/>
      <c r="PAW84" s="539"/>
      <c r="PAX84" s="539"/>
      <c r="PAY84" s="539"/>
      <c r="PAZ84" s="539"/>
      <c r="PBA84" s="539"/>
      <c r="PBB84" s="539"/>
      <c r="PBC84" s="539"/>
      <c r="PBD84" s="539"/>
      <c r="PBE84" s="539"/>
      <c r="PBF84" s="539"/>
      <c r="PBG84" s="539"/>
      <c r="PBH84" s="539"/>
      <c r="PBI84" s="539"/>
      <c r="PBJ84" s="539"/>
      <c r="PBK84" s="539"/>
      <c r="PBL84" s="539"/>
      <c r="PBM84" s="539"/>
      <c r="PBN84" s="539"/>
      <c r="PBO84" s="539"/>
      <c r="PBP84" s="539"/>
      <c r="PBQ84" s="539"/>
      <c r="PBR84" s="539"/>
      <c r="PBS84" s="539"/>
      <c r="PBT84" s="539"/>
      <c r="PBU84" s="539"/>
      <c r="PBV84" s="539"/>
      <c r="PBW84" s="539"/>
      <c r="PBX84" s="539"/>
      <c r="PBY84" s="539"/>
      <c r="PBZ84" s="539"/>
      <c r="PCA84" s="539"/>
      <c r="PCB84" s="539"/>
      <c r="PCC84" s="539"/>
      <c r="PCD84" s="539"/>
      <c r="PCE84" s="539"/>
      <c r="PCF84" s="539"/>
      <c r="PCG84" s="539"/>
      <c r="PCH84" s="539"/>
      <c r="PCI84" s="539"/>
      <c r="PCJ84" s="539"/>
      <c r="PCK84" s="539"/>
      <c r="PCL84" s="539"/>
      <c r="PCM84" s="539"/>
      <c r="PCN84" s="539"/>
      <c r="PCO84" s="539"/>
      <c r="PCP84" s="539"/>
      <c r="PCQ84" s="539"/>
      <c r="PCR84" s="539"/>
      <c r="PCS84" s="539"/>
      <c r="PCT84" s="539"/>
      <c r="PCU84" s="539"/>
      <c r="PCV84" s="539"/>
      <c r="PCW84" s="539"/>
      <c r="PCX84" s="539"/>
      <c r="PCY84" s="539"/>
      <c r="PCZ84" s="539"/>
      <c r="PDA84" s="539"/>
      <c r="PDB84" s="539"/>
      <c r="PDC84" s="539"/>
      <c r="PDD84" s="539"/>
      <c r="PDE84" s="539"/>
      <c r="PDF84" s="539"/>
      <c r="PDG84" s="539"/>
      <c r="PDH84" s="539"/>
      <c r="PDI84" s="539"/>
      <c r="PDJ84" s="539"/>
      <c r="PDK84" s="539"/>
      <c r="PDL84" s="539"/>
      <c r="PDM84" s="539"/>
      <c r="PDN84" s="539"/>
      <c r="PDO84" s="539"/>
      <c r="PDP84" s="539"/>
      <c r="PDQ84" s="539"/>
      <c r="PDR84" s="539"/>
      <c r="PDS84" s="539"/>
      <c r="PDT84" s="539"/>
      <c r="PDU84" s="539"/>
      <c r="PDV84" s="539"/>
      <c r="PDW84" s="539"/>
      <c r="PDX84" s="539"/>
      <c r="PDY84" s="539"/>
      <c r="PDZ84" s="539"/>
      <c r="PEA84" s="539"/>
      <c r="PEB84" s="539"/>
      <c r="PEC84" s="539"/>
      <c r="PED84" s="539"/>
      <c r="PEE84" s="539"/>
      <c r="PEF84" s="539"/>
      <c r="PEG84" s="539"/>
      <c r="PEH84" s="539"/>
      <c r="PEI84" s="539"/>
      <c r="PEJ84" s="539"/>
      <c r="PEK84" s="539"/>
      <c r="PEL84" s="539"/>
      <c r="PEM84" s="539"/>
      <c r="PEN84" s="539"/>
      <c r="PEO84" s="539"/>
      <c r="PEP84" s="539"/>
      <c r="PEQ84" s="539"/>
      <c r="PER84" s="539"/>
      <c r="PES84" s="539"/>
      <c r="PET84" s="539"/>
      <c r="PEU84" s="539"/>
      <c r="PEV84" s="539"/>
      <c r="PEW84" s="539"/>
      <c r="PEX84" s="539"/>
      <c r="PEY84" s="539"/>
      <c r="PEZ84" s="539"/>
      <c r="PFA84" s="539"/>
      <c r="PFB84" s="539"/>
      <c r="PFC84" s="539"/>
      <c r="PFD84" s="539"/>
      <c r="PFE84" s="539"/>
      <c r="PFF84" s="539"/>
      <c r="PFG84" s="539"/>
      <c r="PFH84" s="539"/>
      <c r="PFI84" s="539"/>
      <c r="PFJ84" s="539"/>
      <c r="PFK84" s="539"/>
      <c r="PFL84" s="539"/>
      <c r="PFM84" s="539"/>
      <c r="PFN84" s="539"/>
      <c r="PFO84" s="539"/>
      <c r="PFP84" s="539"/>
      <c r="PFQ84" s="539"/>
      <c r="PFR84" s="539"/>
      <c r="PFS84" s="539"/>
      <c r="PFT84" s="539"/>
      <c r="PFU84" s="539"/>
      <c r="PFV84" s="539"/>
      <c r="PFW84" s="539"/>
      <c r="PFX84" s="539"/>
      <c r="PFY84" s="539"/>
      <c r="PFZ84" s="539"/>
      <c r="PGA84" s="539"/>
      <c r="PGB84" s="539"/>
      <c r="PGC84" s="539"/>
      <c r="PGD84" s="539"/>
      <c r="PGE84" s="539"/>
      <c r="PGF84" s="539"/>
      <c r="PGG84" s="539"/>
      <c r="PGH84" s="539"/>
      <c r="PGI84" s="539"/>
      <c r="PGJ84" s="539"/>
      <c r="PGK84" s="539"/>
      <c r="PGL84" s="539"/>
      <c r="PGM84" s="539"/>
      <c r="PGN84" s="539"/>
      <c r="PGO84" s="539"/>
      <c r="PGP84" s="539"/>
      <c r="PGQ84" s="539"/>
      <c r="PGR84" s="539"/>
      <c r="PGS84" s="539"/>
      <c r="PGT84" s="539"/>
      <c r="PGU84" s="539"/>
      <c r="PGV84" s="539"/>
      <c r="PGW84" s="539"/>
      <c r="PGX84" s="539"/>
      <c r="PGY84" s="539"/>
      <c r="PGZ84" s="539"/>
      <c r="PHA84" s="539"/>
      <c r="PHB84" s="539"/>
      <c r="PHC84" s="539"/>
      <c r="PHD84" s="539"/>
      <c r="PHE84" s="539"/>
      <c r="PHF84" s="539"/>
      <c r="PHG84" s="539"/>
      <c r="PHH84" s="539"/>
      <c r="PHI84" s="539"/>
      <c r="PHJ84" s="539"/>
      <c r="PHK84" s="539"/>
      <c r="PHL84" s="539"/>
      <c r="PHM84" s="539"/>
      <c r="PHN84" s="539"/>
      <c r="PHO84" s="539"/>
      <c r="PHP84" s="539"/>
      <c r="PHQ84" s="539"/>
      <c r="PHR84" s="539"/>
      <c r="PHS84" s="539"/>
      <c r="PHT84" s="539"/>
      <c r="PHU84" s="539"/>
      <c r="PHV84" s="539"/>
      <c r="PHW84" s="539"/>
      <c r="PHX84" s="539"/>
      <c r="PHY84" s="539"/>
      <c r="PHZ84" s="539"/>
      <c r="PIA84" s="539"/>
      <c r="PIB84" s="539"/>
      <c r="PIC84" s="539"/>
      <c r="PID84" s="539"/>
      <c r="PIE84" s="539"/>
      <c r="PIF84" s="539"/>
      <c r="PIG84" s="539"/>
      <c r="PIH84" s="539"/>
      <c r="PII84" s="539"/>
      <c r="PIJ84" s="539"/>
      <c r="PIK84" s="539"/>
      <c r="PIL84" s="539"/>
      <c r="PIM84" s="539"/>
      <c r="PIN84" s="539"/>
      <c r="PIO84" s="539"/>
      <c r="PIP84" s="539"/>
      <c r="PIQ84" s="539"/>
      <c r="PIR84" s="539"/>
      <c r="PIS84" s="539"/>
      <c r="PIT84" s="539"/>
      <c r="PIU84" s="539"/>
      <c r="PIV84" s="539"/>
      <c r="PIW84" s="539"/>
      <c r="PIX84" s="539"/>
      <c r="PIY84" s="539"/>
      <c r="PIZ84" s="539"/>
      <c r="PJA84" s="539"/>
      <c r="PJB84" s="539"/>
      <c r="PJC84" s="539"/>
      <c r="PJD84" s="539"/>
      <c r="PJE84" s="539"/>
      <c r="PJF84" s="539"/>
      <c r="PJG84" s="539"/>
      <c r="PJH84" s="539"/>
      <c r="PJI84" s="539"/>
      <c r="PJJ84" s="539"/>
      <c r="PJK84" s="539"/>
      <c r="PJL84" s="539"/>
      <c r="PJM84" s="539"/>
      <c r="PJN84" s="539"/>
      <c r="PJO84" s="539"/>
      <c r="PJP84" s="539"/>
      <c r="PJQ84" s="539"/>
      <c r="PJR84" s="539"/>
      <c r="PJS84" s="539"/>
      <c r="PJT84" s="539"/>
      <c r="PJU84" s="539"/>
      <c r="PJV84" s="539"/>
      <c r="PJW84" s="539"/>
      <c r="PJX84" s="539"/>
      <c r="PJY84" s="539"/>
      <c r="PJZ84" s="539"/>
      <c r="PKA84" s="539"/>
      <c r="PKB84" s="539"/>
      <c r="PKC84" s="539"/>
      <c r="PKD84" s="539"/>
      <c r="PKE84" s="539"/>
      <c r="PKF84" s="539"/>
      <c r="PKG84" s="539"/>
      <c r="PKH84" s="539"/>
      <c r="PKI84" s="539"/>
      <c r="PKJ84" s="539"/>
      <c r="PKK84" s="539"/>
      <c r="PKL84" s="539"/>
      <c r="PKM84" s="539"/>
      <c r="PKN84" s="539"/>
      <c r="PKO84" s="539"/>
      <c r="PKP84" s="539"/>
      <c r="PKQ84" s="539"/>
      <c r="PKR84" s="539"/>
      <c r="PKS84" s="539"/>
      <c r="PKT84" s="539"/>
      <c r="PKU84" s="539"/>
      <c r="PKV84" s="539"/>
      <c r="PKW84" s="539"/>
      <c r="PKX84" s="539"/>
      <c r="PKY84" s="539"/>
      <c r="PKZ84" s="539"/>
      <c r="PLA84" s="539"/>
      <c r="PLB84" s="539"/>
      <c r="PLC84" s="539"/>
      <c r="PLD84" s="539"/>
      <c r="PLE84" s="539"/>
      <c r="PLF84" s="539"/>
      <c r="PLG84" s="539"/>
      <c r="PLH84" s="539"/>
      <c r="PLI84" s="539"/>
      <c r="PLJ84" s="539"/>
      <c r="PLK84" s="539"/>
      <c r="PLL84" s="539"/>
      <c r="PLM84" s="539"/>
      <c r="PLN84" s="539"/>
      <c r="PLO84" s="539"/>
      <c r="PLP84" s="539"/>
      <c r="PLQ84" s="539"/>
      <c r="PLR84" s="539"/>
      <c r="PLS84" s="539"/>
      <c r="PLT84" s="539"/>
      <c r="PLU84" s="539"/>
      <c r="PLV84" s="539"/>
      <c r="PLW84" s="539"/>
      <c r="PLX84" s="539"/>
      <c r="PLY84" s="539"/>
      <c r="PLZ84" s="539"/>
      <c r="PMA84" s="539"/>
      <c r="PMB84" s="539"/>
      <c r="PMC84" s="539"/>
      <c r="PMD84" s="539"/>
      <c r="PME84" s="539"/>
      <c r="PMF84" s="539"/>
      <c r="PMG84" s="539"/>
      <c r="PMH84" s="539"/>
      <c r="PMI84" s="539"/>
      <c r="PMJ84" s="539"/>
      <c r="PMK84" s="539"/>
      <c r="PML84" s="539"/>
      <c r="PMM84" s="539"/>
      <c r="PMN84" s="539"/>
      <c r="PMO84" s="539"/>
      <c r="PMP84" s="539"/>
      <c r="PMQ84" s="539"/>
      <c r="PMR84" s="539"/>
      <c r="PMS84" s="539"/>
      <c r="PMT84" s="539"/>
      <c r="PMU84" s="539"/>
      <c r="PMV84" s="539"/>
      <c r="PMW84" s="539"/>
      <c r="PMX84" s="539"/>
      <c r="PMY84" s="539"/>
      <c r="PMZ84" s="539"/>
      <c r="PNA84" s="539"/>
      <c r="PNB84" s="539"/>
      <c r="PNC84" s="539"/>
      <c r="PND84" s="539"/>
      <c r="PNE84" s="539"/>
      <c r="PNF84" s="539"/>
      <c r="PNG84" s="539"/>
      <c r="PNH84" s="539"/>
      <c r="PNI84" s="539"/>
      <c r="PNJ84" s="539"/>
      <c r="PNK84" s="539"/>
      <c r="PNL84" s="539"/>
      <c r="PNM84" s="539"/>
      <c r="PNN84" s="539"/>
      <c r="PNO84" s="539"/>
      <c r="PNP84" s="539"/>
      <c r="PNQ84" s="539"/>
      <c r="PNR84" s="539"/>
      <c r="PNS84" s="539"/>
      <c r="PNT84" s="539"/>
      <c r="PNU84" s="539"/>
      <c r="PNV84" s="539"/>
      <c r="PNW84" s="539"/>
      <c r="PNX84" s="539"/>
      <c r="PNY84" s="539"/>
      <c r="PNZ84" s="539"/>
      <c r="POA84" s="539"/>
      <c r="POB84" s="539"/>
      <c r="POC84" s="539"/>
      <c r="POD84" s="539"/>
      <c r="POE84" s="539"/>
      <c r="POF84" s="539"/>
      <c r="POG84" s="539"/>
      <c r="POH84" s="539"/>
      <c r="POI84" s="539"/>
      <c r="POJ84" s="539"/>
      <c r="POK84" s="539"/>
      <c r="POL84" s="539"/>
      <c r="POM84" s="539"/>
      <c r="PON84" s="539"/>
      <c r="POO84" s="539"/>
      <c r="POP84" s="539"/>
      <c r="POQ84" s="539"/>
      <c r="POR84" s="539"/>
      <c r="POS84" s="539"/>
      <c r="POT84" s="539"/>
      <c r="POU84" s="539"/>
      <c r="POV84" s="539"/>
      <c r="POW84" s="539"/>
      <c r="POX84" s="539"/>
      <c r="POY84" s="539"/>
      <c r="POZ84" s="539"/>
      <c r="PPA84" s="539"/>
      <c r="PPB84" s="539"/>
      <c r="PPC84" s="539"/>
      <c r="PPD84" s="539"/>
      <c r="PPE84" s="539"/>
      <c r="PPF84" s="539"/>
      <c r="PPG84" s="539"/>
      <c r="PPH84" s="539"/>
      <c r="PPI84" s="539"/>
      <c r="PPJ84" s="539"/>
      <c r="PPK84" s="539"/>
      <c r="PPL84" s="539"/>
      <c r="PPM84" s="539"/>
      <c r="PPN84" s="539"/>
      <c r="PPO84" s="539"/>
      <c r="PPP84" s="539"/>
      <c r="PPQ84" s="539"/>
      <c r="PPR84" s="539"/>
      <c r="PPS84" s="539"/>
      <c r="PPT84" s="539"/>
      <c r="PPU84" s="539"/>
      <c r="PPV84" s="539"/>
      <c r="PPW84" s="539"/>
      <c r="PPX84" s="539"/>
      <c r="PPY84" s="539"/>
      <c r="PPZ84" s="539"/>
      <c r="PQA84" s="539"/>
      <c r="PQB84" s="539"/>
      <c r="PQC84" s="539"/>
      <c r="PQD84" s="539"/>
      <c r="PQE84" s="539"/>
      <c r="PQF84" s="539"/>
      <c r="PQG84" s="539"/>
      <c r="PQH84" s="539"/>
      <c r="PQI84" s="539"/>
      <c r="PQJ84" s="539"/>
      <c r="PQK84" s="539"/>
      <c r="PQL84" s="539"/>
      <c r="PQM84" s="539"/>
      <c r="PQN84" s="539"/>
      <c r="PQO84" s="539"/>
      <c r="PQP84" s="539"/>
      <c r="PQQ84" s="539"/>
      <c r="PQR84" s="539"/>
      <c r="PQS84" s="539"/>
      <c r="PQT84" s="539"/>
      <c r="PQU84" s="539"/>
      <c r="PQV84" s="539"/>
      <c r="PQW84" s="539"/>
      <c r="PQX84" s="539"/>
      <c r="PQY84" s="539"/>
      <c r="PQZ84" s="539"/>
      <c r="PRA84" s="539"/>
      <c r="PRB84" s="539"/>
      <c r="PRC84" s="539"/>
      <c r="PRD84" s="539"/>
      <c r="PRE84" s="539"/>
      <c r="PRF84" s="539"/>
      <c r="PRG84" s="539"/>
      <c r="PRH84" s="539"/>
      <c r="PRI84" s="539"/>
      <c r="PRJ84" s="539"/>
      <c r="PRK84" s="539"/>
      <c r="PRL84" s="539"/>
      <c r="PRM84" s="539"/>
      <c r="PRN84" s="539"/>
      <c r="PRO84" s="539"/>
      <c r="PRP84" s="539"/>
      <c r="PRQ84" s="539"/>
      <c r="PRR84" s="539"/>
      <c r="PRS84" s="539"/>
      <c r="PRT84" s="539"/>
      <c r="PRU84" s="539"/>
      <c r="PRV84" s="539"/>
      <c r="PRW84" s="539"/>
      <c r="PRX84" s="539"/>
      <c r="PRY84" s="539"/>
      <c r="PRZ84" s="539"/>
      <c r="PSA84" s="539"/>
      <c r="PSB84" s="539"/>
      <c r="PSC84" s="539"/>
      <c r="PSD84" s="539"/>
      <c r="PSE84" s="539"/>
      <c r="PSF84" s="539"/>
      <c r="PSG84" s="539"/>
      <c r="PSH84" s="539"/>
      <c r="PSI84" s="539"/>
      <c r="PSJ84" s="539"/>
      <c r="PSK84" s="539"/>
      <c r="PSL84" s="539"/>
      <c r="PSM84" s="539"/>
      <c r="PSN84" s="539"/>
      <c r="PSO84" s="539"/>
      <c r="PSP84" s="539"/>
      <c r="PSQ84" s="539"/>
      <c r="PSR84" s="539"/>
      <c r="PSS84" s="539"/>
      <c r="PST84" s="539"/>
      <c r="PSU84" s="539"/>
      <c r="PSV84" s="539"/>
      <c r="PSW84" s="539"/>
      <c r="PSX84" s="539"/>
      <c r="PSY84" s="539"/>
      <c r="PSZ84" s="539"/>
      <c r="PTA84" s="539"/>
      <c r="PTB84" s="539"/>
      <c r="PTC84" s="539"/>
      <c r="PTD84" s="539"/>
      <c r="PTE84" s="539"/>
      <c r="PTF84" s="539"/>
      <c r="PTG84" s="539"/>
      <c r="PTH84" s="539"/>
      <c r="PTI84" s="539"/>
      <c r="PTJ84" s="539"/>
      <c r="PTK84" s="539"/>
      <c r="PTL84" s="539"/>
      <c r="PTM84" s="539"/>
      <c r="PTN84" s="539"/>
      <c r="PTO84" s="539"/>
      <c r="PTP84" s="539"/>
      <c r="PTQ84" s="539"/>
      <c r="PTR84" s="539"/>
      <c r="PTS84" s="539"/>
      <c r="PTT84" s="539"/>
      <c r="PTU84" s="539"/>
      <c r="PTV84" s="539"/>
      <c r="PTW84" s="539"/>
      <c r="PTX84" s="539"/>
      <c r="PTY84" s="539"/>
      <c r="PTZ84" s="539"/>
      <c r="PUA84" s="539"/>
      <c r="PUB84" s="539"/>
      <c r="PUC84" s="539"/>
      <c r="PUD84" s="539"/>
      <c r="PUE84" s="539"/>
      <c r="PUF84" s="539"/>
      <c r="PUG84" s="539"/>
      <c r="PUH84" s="539"/>
      <c r="PUI84" s="539"/>
      <c r="PUJ84" s="539"/>
      <c r="PUK84" s="539"/>
      <c r="PUL84" s="539"/>
      <c r="PUM84" s="539"/>
      <c r="PUN84" s="539"/>
      <c r="PUO84" s="539"/>
      <c r="PUP84" s="539"/>
      <c r="PUQ84" s="539"/>
      <c r="PUR84" s="539"/>
      <c r="PUS84" s="539"/>
      <c r="PUT84" s="539"/>
      <c r="PUU84" s="539"/>
      <c r="PUV84" s="539"/>
      <c r="PUW84" s="539"/>
      <c r="PUX84" s="539"/>
      <c r="PUY84" s="539"/>
      <c r="PUZ84" s="539"/>
      <c r="PVA84" s="539"/>
      <c r="PVB84" s="539"/>
      <c r="PVC84" s="539"/>
      <c r="PVD84" s="539"/>
      <c r="PVE84" s="539"/>
      <c r="PVF84" s="539"/>
      <c r="PVG84" s="539"/>
      <c r="PVH84" s="539"/>
      <c r="PVI84" s="539"/>
      <c r="PVJ84" s="539"/>
      <c r="PVK84" s="539"/>
      <c r="PVL84" s="539"/>
      <c r="PVM84" s="539"/>
      <c r="PVN84" s="539"/>
      <c r="PVO84" s="539"/>
      <c r="PVP84" s="539"/>
      <c r="PVQ84" s="539"/>
      <c r="PVR84" s="539"/>
      <c r="PVS84" s="539"/>
      <c r="PVT84" s="539"/>
      <c r="PVU84" s="539"/>
      <c r="PVV84" s="539"/>
      <c r="PVW84" s="539"/>
      <c r="PVX84" s="539"/>
      <c r="PVY84" s="539"/>
      <c r="PVZ84" s="539"/>
      <c r="PWA84" s="539"/>
      <c r="PWB84" s="539"/>
      <c r="PWC84" s="539"/>
      <c r="PWD84" s="539"/>
      <c r="PWE84" s="539"/>
      <c r="PWF84" s="539"/>
      <c r="PWG84" s="539"/>
      <c r="PWH84" s="539"/>
      <c r="PWI84" s="539"/>
      <c r="PWJ84" s="539"/>
      <c r="PWK84" s="539"/>
      <c r="PWL84" s="539"/>
      <c r="PWM84" s="539"/>
      <c r="PWN84" s="539"/>
      <c r="PWO84" s="539"/>
      <c r="PWP84" s="539"/>
      <c r="PWQ84" s="539"/>
      <c r="PWR84" s="539"/>
      <c r="PWS84" s="539"/>
      <c r="PWT84" s="539"/>
      <c r="PWU84" s="539"/>
      <c r="PWV84" s="539"/>
      <c r="PWW84" s="539"/>
      <c r="PWX84" s="539"/>
      <c r="PWY84" s="539"/>
      <c r="PWZ84" s="539"/>
      <c r="PXA84" s="539"/>
      <c r="PXB84" s="539"/>
      <c r="PXC84" s="539"/>
      <c r="PXD84" s="539"/>
      <c r="PXE84" s="539"/>
      <c r="PXF84" s="539"/>
      <c r="PXG84" s="539"/>
      <c r="PXH84" s="539"/>
      <c r="PXI84" s="539"/>
      <c r="PXJ84" s="539"/>
      <c r="PXK84" s="539"/>
      <c r="PXL84" s="539"/>
      <c r="PXM84" s="539"/>
      <c r="PXN84" s="539"/>
      <c r="PXO84" s="539"/>
      <c r="PXP84" s="539"/>
      <c r="PXQ84" s="539"/>
      <c r="PXR84" s="539"/>
      <c r="PXS84" s="539"/>
      <c r="PXT84" s="539"/>
      <c r="PXU84" s="539"/>
      <c r="PXV84" s="539"/>
      <c r="PXW84" s="539"/>
      <c r="PXX84" s="539"/>
      <c r="PXY84" s="539"/>
      <c r="PXZ84" s="539"/>
      <c r="PYA84" s="539"/>
      <c r="PYB84" s="539"/>
      <c r="PYC84" s="539"/>
      <c r="PYD84" s="539"/>
      <c r="PYE84" s="539"/>
      <c r="PYF84" s="539"/>
      <c r="PYG84" s="539"/>
      <c r="PYH84" s="539"/>
      <c r="PYI84" s="539"/>
      <c r="PYJ84" s="539"/>
      <c r="PYK84" s="539"/>
      <c r="PYL84" s="539"/>
      <c r="PYM84" s="539"/>
      <c r="PYN84" s="539"/>
      <c r="PYO84" s="539"/>
      <c r="PYP84" s="539"/>
      <c r="PYQ84" s="539"/>
      <c r="PYR84" s="539"/>
      <c r="PYS84" s="539"/>
      <c r="PYT84" s="539"/>
      <c r="PYU84" s="539"/>
      <c r="PYV84" s="539"/>
      <c r="PYW84" s="539"/>
      <c r="PYX84" s="539"/>
      <c r="PYY84" s="539"/>
      <c r="PYZ84" s="539"/>
      <c r="PZA84" s="539"/>
      <c r="PZB84" s="539"/>
      <c r="PZC84" s="539"/>
      <c r="PZD84" s="539"/>
      <c r="PZE84" s="539"/>
      <c r="PZF84" s="539"/>
      <c r="PZG84" s="539"/>
      <c r="PZH84" s="539"/>
      <c r="PZI84" s="539"/>
      <c r="PZJ84" s="539"/>
      <c r="PZK84" s="539"/>
      <c r="PZL84" s="539"/>
      <c r="PZM84" s="539"/>
      <c r="PZN84" s="539"/>
      <c r="PZO84" s="539"/>
      <c r="PZP84" s="539"/>
      <c r="PZQ84" s="539"/>
      <c r="PZR84" s="539"/>
      <c r="PZS84" s="539"/>
      <c r="PZT84" s="539"/>
      <c r="PZU84" s="539"/>
      <c r="PZV84" s="539"/>
      <c r="PZW84" s="539"/>
      <c r="PZX84" s="539"/>
      <c r="PZY84" s="539"/>
      <c r="PZZ84" s="539"/>
      <c r="QAA84" s="539"/>
      <c r="QAB84" s="539"/>
      <c r="QAC84" s="539"/>
      <c r="QAD84" s="539"/>
      <c r="QAE84" s="539"/>
      <c r="QAF84" s="539"/>
      <c r="QAG84" s="539"/>
      <c r="QAH84" s="539"/>
      <c r="QAI84" s="539"/>
      <c r="QAJ84" s="539"/>
      <c r="QAK84" s="539"/>
      <c r="QAL84" s="539"/>
      <c r="QAM84" s="539"/>
      <c r="QAN84" s="539"/>
      <c r="QAO84" s="539"/>
      <c r="QAP84" s="539"/>
      <c r="QAQ84" s="539"/>
      <c r="QAR84" s="539"/>
      <c r="QAS84" s="539"/>
      <c r="QAT84" s="539"/>
      <c r="QAU84" s="539"/>
      <c r="QAV84" s="539"/>
      <c r="QAW84" s="539"/>
      <c r="QAX84" s="539"/>
      <c r="QAY84" s="539"/>
      <c r="QAZ84" s="539"/>
      <c r="QBA84" s="539"/>
      <c r="QBB84" s="539"/>
      <c r="QBC84" s="539"/>
      <c r="QBD84" s="539"/>
      <c r="QBE84" s="539"/>
      <c r="QBF84" s="539"/>
      <c r="QBG84" s="539"/>
      <c r="QBH84" s="539"/>
      <c r="QBI84" s="539"/>
      <c r="QBJ84" s="539"/>
      <c r="QBK84" s="539"/>
      <c r="QBL84" s="539"/>
      <c r="QBM84" s="539"/>
      <c r="QBN84" s="539"/>
      <c r="QBO84" s="539"/>
      <c r="QBP84" s="539"/>
      <c r="QBQ84" s="539"/>
      <c r="QBR84" s="539"/>
      <c r="QBS84" s="539"/>
      <c r="QBT84" s="539"/>
      <c r="QBU84" s="539"/>
      <c r="QBV84" s="539"/>
      <c r="QBW84" s="539"/>
      <c r="QBX84" s="539"/>
      <c r="QBY84" s="539"/>
      <c r="QBZ84" s="539"/>
      <c r="QCA84" s="539"/>
      <c r="QCB84" s="539"/>
      <c r="QCC84" s="539"/>
      <c r="QCD84" s="539"/>
      <c r="QCE84" s="539"/>
      <c r="QCF84" s="539"/>
      <c r="QCG84" s="539"/>
      <c r="QCH84" s="539"/>
      <c r="QCI84" s="539"/>
      <c r="QCJ84" s="539"/>
      <c r="QCK84" s="539"/>
      <c r="QCL84" s="539"/>
      <c r="QCM84" s="539"/>
      <c r="QCN84" s="539"/>
      <c r="QCO84" s="539"/>
      <c r="QCP84" s="539"/>
      <c r="QCQ84" s="539"/>
      <c r="QCR84" s="539"/>
      <c r="QCS84" s="539"/>
      <c r="QCT84" s="539"/>
      <c r="QCU84" s="539"/>
      <c r="QCV84" s="539"/>
      <c r="QCW84" s="539"/>
      <c r="QCX84" s="539"/>
      <c r="QCY84" s="539"/>
      <c r="QCZ84" s="539"/>
      <c r="QDA84" s="539"/>
      <c r="QDB84" s="539"/>
      <c r="QDC84" s="539"/>
      <c r="QDD84" s="539"/>
      <c r="QDE84" s="539"/>
      <c r="QDF84" s="539"/>
      <c r="QDG84" s="539"/>
      <c r="QDH84" s="539"/>
      <c r="QDI84" s="539"/>
      <c r="QDJ84" s="539"/>
      <c r="QDK84" s="539"/>
      <c r="QDL84" s="539"/>
      <c r="QDM84" s="539"/>
      <c r="QDN84" s="539"/>
      <c r="QDO84" s="539"/>
      <c r="QDP84" s="539"/>
      <c r="QDQ84" s="539"/>
      <c r="QDR84" s="539"/>
      <c r="QDS84" s="539"/>
      <c r="QDT84" s="539"/>
      <c r="QDU84" s="539"/>
      <c r="QDV84" s="539"/>
      <c r="QDW84" s="539"/>
      <c r="QDX84" s="539"/>
      <c r="QDY84" s="539"/>
      <c r="QDZ84" s="539"/>
      <c r="QEA84" s="539"/>
      <c r="QEB84" s="539"/>
      <c r="QEC84" s="539"/>
      <c r="QED84" s="539"/>
      <c r="QEE84" s="539"/>
      <c r="QEF84" s="539"/>
      <c r="QEG84" s="539"/>
      <c r="QEH84" s="539"/>
      <c r="QEI84" s="539"/>
      <c r="QEJ84" s="539"/>
      <c r="QEK84" s="539"/>
      <c r="QEL84" s="539"/>
      <c r="QEM84" s="539"/>
      <c r="QEN84" s="539"/>
      <c r="QEO84" s="539"/>
      <c r="QEP84" s="539"/>
      <c r="QEQ84" s="539"/>
      <c r="QER84" s="539"/>
      <c r="QES84" s="539"/>
      <c r="QET84" s="539"/>
      <c r="QEU84" s="539"/>
      <c r="QEV84" s="539"/>
      <c r="QEW84" s="539"/>
      <c r="QEX84" s="539"/>
      <c r="QEY84" s="539"/>
      <c r="QEZ84" s="539"/>
      <c r="QFA84" s="539"/>
      <c r="QFB84" s="539"/>
      <c r="QFC84" s="539"/>
      <c r="QFD84" s="539"/>
      <c r="QFE84" s="539"/>
      <c r="QFF84" s="539"/>
      <c r="QFG84" s="539"/>
      <c r="QFH84" s="539"/>
      <c r="QFI84" s="539"/>
      <c r="QFJ84" s="539"/>
      <c r="QFK84" s="539"/>
      <c r="QFL84" s="539"/>
      <c r="QFM84" s="539"/>
      <c r="QFN84" s="539"/>
      <c r="QFO84" s="539"/>
      <c r="QFP84" s="539"/>
      <c r="QFQ84" s="539"/>
      <c r="QFR84" s="539"/>
      <c r="QFS84" s="539"/>
      <c r="QFT84" s="539"/>
      <c r="QFU84" s="539"/>
      <c r="QFV84" s="539"/>
      <c r="QFW84" s="539"/>
      <c r="QFX84" s="539"/>
      <c r="QFY84" s="539"/>
      <c r="QFZ84" s="539"/>
      <c r="QGA84" s="539"/>
      <c r="QGB84" s="539"/>
      <c r="QGC84" s="539"/>
      <c r="QGD84" s="539"/>
      <c r="QGE84" s="539"/>
      <c r="QGF84" s="539"/>
      <c r="QGG84" s="539"/>
      <c r="QGH84" s="539"/>
      <c r="QGI84" s="539"/>
      <c r="QGJ84" s="539"/>
      <c r="QGK84" s="539"/>
      <c r="QGL84" s="539"/>
      <c r="QGM84" s="539"/>
      <c r="QGN84" s="539"/>
      <c r="QGO84" s="539"/>
      <c r="QGP84" s="539"/>
      <c r="QGQ84" s="539"/>
      <c r="QGR84" s="539"/>
      <c r="QGS84" s="539"/>
      <c r="QGT84" s="539"/>
      <c r="QGU84" s="539"/>
      <c r="QGV84" s="539"/>
      <c r="QGW84" s="539"/>
      <c r="QGX84" s="539"/>
      <c r="QGY84" s="539"/>
      <c r="QGZ84" s="539"/>
      <c r="QHA84" s="539"/>
      <c r="QHB84" s="539"/>
      <c r="QHC84" s="539"/>
      <c r="QHD84" s="539"/>
      <c r="QHE84" s="539"/>
      <c r="QHF84" s="539"/>
      <c r="QHG84" s="539"/>
      <c r="QHH84" s="539"/>
      <c r="QHI84" s="539"/>
      <c r="QHJ84" s="539"/>
      <c r="QHK84" s="539"/>
      <c r="QHL84" s="539"/>
      <c r="QHM84" s="539"/>
      <c r="QHN84" s="539"/>
      <c r="QHO84" s="539"/>
      <c r="QHP84" s="539"/>
      <c r="QHQ84" s="539"/>
      <c r="QHR84" s="539"/>
      <c r="QHS84" s="539"/>
      <c r="QHT84" s="539"/>
      <c r="QHU84" s="539"/>
      <c r="QHV84" s="539"/>
      <c r="QHW84" s="539"/>
      <c r="QHX84" s="539"/>
      <c r="QHY84" s="539"/>
      <c r="QHZ84" s="539"/>
      <c r="QIA84" s="539"/>
      <c r="QIB84" s="539"/>
      <c r="QIC84" s="539"/>
      <c r="QID84" s="539"/>
      <c r="QIE84" s="539"/>
      <c r="QIF84" s="539"/>
      <c r="QIG84" s="539"/>
      <c r="QIH84" s="539"/>
      <c r="QII84" s="539"/>
      <c r="QIJ84" s="539"/>
      <c r="QIK84" s="539"/>
      <c r="QIL84" s="539"/>
      <c r="QIM84" s="539"/>
      <c r="QIN84" s="539"/>
      <c r="QIO84" s="539"/>
      <c r="QIP84" s="539"/>
      <c r="QIQ84" s="539"/>
      <c r="QIR84" s="539"/>
      <c r="QIS84" s="539"/>
      <c r="QIT84" s="539"/>
      <c r="QIU84" s="539"/>
      <c r="QIV84" s="539"/>
      <c r="QIW84" s="539"/>
      <c r="QIX84" s="539"/>
      <c r="QIY84" s="539"/>
      <c r="QIZ84" s="539"/>
      <c r="QJA84" s="539"/>
      <c r="QJB84" s="539"/>
      <c r="QJC84" s="539"/>
      <c r="QJD84" s="539"/>
      <c r="QJE84" s="539"/>
      <c r="QJF84" s="539"/>
      <c r="QJG84" s="539"/>
      <c r="QJH84" s="539"/>
      <c r="QJI84" s="539"/>
      <c r="QJJ84" s="539"/>
      <c r="QJK84" s="539"/>
      <c r="QJL84" s="539"/>
      <c r="QJM84" s="539"/>
      <c r="QJN84" s="539"/>
      <c r="QJO84" s="539"/>
      <c r="QJP84" s="539"/>
      <c r="QJQ84" s="539"/>
      <c r="QJR84" s="539"/>
      <c r="QJS84" s="539"/>
      <c r="QJT84" s="539"/>
      <c r="QJU84" s="539"/>
      <c r="QJV84" s="539"/>
      <c r="QJW84" s="539"/>
      <c r="QJX84" s="539"/>
      <c r="QJY84" s="539"/>
      <c r="QJZ84" s="539"/>
      <c r="QKA84" s="539"/>
      <c r="QKB84" s="539"/>
      <c r="QKC84" s="539"/>
      <c r="QKD84" s="539"/>
      <c r="QKE84" s="539"/>
      <c r="QKF84" s="539"/>
      <c r="QKG84" s="539"/>
      <c r="QKH84" s="539"/>
      <c r="QKI84" s="539"/>
      <c r="QKJ84" s="539"/>
      <c r="QKK84" s="539"/>
      <c r="QKL84" s="539"/>
      <c r="QKM84" s="539"/>
      <c r="QKN84" s="539"/>
      <c r="QKO84" s="539"/>
      <c r="QKP84" s="539"/>
      <c r="QKQ84" s="539"/>
      <c r="QKR84" s="539"/>
      <c r="QKS84" s="539"/>
      <c r="QKT84" s="539"/>
      <c r="QKU84" s="539"/>
      <c r="QKV84" s="539"/>
      <c r="QKW84" s="539"/>
      <c r="QKX84" s="539"/>
      <c r="QKY84" s="539"/>
      <c r="QKZ84" s="539"/>
      <c r="QLA84" s="539"/>
      <c r="QLB84" s="539"/>
      <c r="QLC84" s="539"/>
      <c r="QLD84" s="539"/>
      <c r="QLE84" s="539"/>
      <c r="QLF84" s="539"/>
      <c r="QLG84" s="539"/>
      <c r="QLH84" s="539"/>
      <c r="QLI84" s="539"/>
      <c r="QLJ84" s="539"/>
      <c r="QLK84" s="539"/>
      <c r="QLL84" s="539"/>
      <c r="QLM84" s="539"/>
      <c r="QLN84" s="539"/>
      <c r="QLO84" s="539"/>
      <c r="QLP84" s="539"/>
      <c r="QLQ84" s="539"/>
      <c r="QLR84" s="539"/>
      <c r="QLS84" s="539"/>
      <c r="QLT84" s="539"/>
      <c r="QLU84" s="539"/>
      <c r="QLV84" s="539"/>
      <c r="QLW84" s="539"/>
      <c r="QLX84" s="539"/>
      <c r="QLY84" s="539"/>
      <c r="QLZ84" s="539"/>
      <c r="QMA84" s="539"/>
      <c r="QMB84" s="539"/>
      <c r="QMC84" s="539"/>
      <c r="QMD84" s="539"/>
      <c r="QME84" s="539"/>
      <c r="QMF84" s="539"/>
      <c r="QMG84" s="539"/>
      <c r="QMH84" s="539"/>
      <c r="QMI84" s="539"/>
      <c r="QMJ84" s="539"/>
      <c r="QMK84" s="539"/>
      <c r="QML84" s="539"/>
      <c r="QMM84" s="539"/>
      <c r="QMN84" s="539"/>
      <c r="QMO84" s="539"/>
      <c r="QMP84" s="539"/>
      <c r="QMQ84" s="539"/>
      <c r="QMR84" s="539"/>
      <c r="QMS84" s="539"/>
      <c r="QMT84" s="539"/>
      <c r="QMU84" s="539"/>
      <c r="QMV84" s="539"/>
      <c r="QMW84" s="539"/>
      <c r="QMX84" s="539"/>
      <c r="QMY84" s="539"/>
      <c r="QMZ84" s="539"/>
      <c r="QNA84" s="539"/>
      <c r="QNB84" s="539"/>
      <c r="QNC84" s="539"/>
      <c r="QND84" s="539"/>
      <c r="QNE84" s="539"/>
      <c r="QNF84" s="539"/>
      <c r="QNG84" s="539"/>
      <c r="QNH84" s="539"/>
      <c r="QNI84" s="539"/>
      <c r="QNJ84" s="539"/>
      <c r="QNK84" s="539"/>
      <c r="QNL84" s="539"/>
      <c r="QNM84" s="539"/>
      <c r="QNN84" s="539"/>
      <c r="QNO84" s="539"/>
      <c r="QNP84" s="539"/>
      <c r="QNQ84" s="539"/>
      <c r="QNR84" s="539"/>
      <c r="QNS84" s="539"/>
      <c r="QNT84" s="539"/>
      <c r="QNU84" s="539"/>
      <c r="QNV84" s="539"/>
      <c r="QNW84" s="539"/>
      <c r="QNX84" s="539"/>
      <c r="QNY84" s="539"/>
      <c r="QNZ84" s="539"/>
      <c r="QOA84" s="539"/>
      <c r="QOB84" s="539"/>
      <c r="QOC84" s="539"/>
      <c r="QOD84" s="539"/>
      <c r="QOE84" s="539"/>
      <c r="QOF84" s="539"/>
      <c r="QOG84" s="539"/>
      <c r="QOH84" s="539"/>
      <c r="QOI84" s="539"/>
      <c r="QOJ84" s="539"/>
      <c r="QOK84" s="539"/>
      <c r="QOL84" s="539"/>
      <c r="QOM84" s="539"/>
      <c r="QON84" s="539"/>
      <c r="QOO84" s="539"/>
      <c r="QOP84" s="539"/>
      <c r="QOQ84" s="539"/>
      <c r="QOR84" s="539"/>
      <c r="QOS84" s="539"/>
      <c r="QOT84" s="539"/>
      <c r="QOU84" s="539"/>
      <c r="QOV84" s="539"/>
      <c r="QOW84" s="539"/>
      <c r="QOX84" s="539"/>
      <c r="QOY84" s="539"/>
      <c r="QOZ84" s="539"/>
      <c r="QPA84" s="539"/>
      <c r="QPB84" s="539"/>
      <c r="QPC84" s="539"/>
      <c r="QPD84" s="539"/>
      <c r="QPE84" s="539"/>
      <c r="QPF84" s="539"/>
      <c r="QPG84" s="539"/>
      <c r="QPH84" s="539"/>
      <c r="QPI84" s="539"/>
      <c r="QPJ84" s="539"/>
      <c r="QPK84" s="539"/>
      <c r="QPL84" s="539"/>
      <c r="QPM84" s="539"/>
      <c r="QPN84" s="539"/>
      <c r="QPO84" s="539"/>
      <c r="QPP84" s="539"/>
      <c r="QPQ84" s="539"/>
      <c r="QPR84" s="539"/>
      <c r="QPS84" s="539"/>
      <c r="QPT84" s="539"/>
      <c r="QPU84" s="539"/>
      <c r="QPV84" s="539"/>
      <c r="QPW84" s="539"/>
      <c r="QPX84" s="539"/>
      <c r="QPY84" s="539"/>
      <c r="QPZ84" s="539"/>
      <c r="QQA84" s="539"/>
      <c r="QQB84" s="539"/>
      <c r="QQC84" s="539"/>
      <c r="QQD84" s="539"/>
      <c r="QQE84" s="539"/>
      <c r="QQF84" s="539"/>
      <c r="QQG84" s="539"/>
      <c r="QQH84" s="539"/>
      <c r="QQI84" s="539"/>
      <c r="QQJ84" s="539"/>
      <c r="QQK84" s="539"/>
      <c r="QQL84" s="539"/>
      <c r="QQM84" s="539"/>
      <c r="QQN84" s="539"/>
      <c r="QQO84" s="539"/>
      <c r="QQP84" s="539"/>
      <c r="QQQ84" s="539"/>
      <c r="QQR84" s="539"/>
      <c r="QQS84" s="539"/>
      <c r="QQT84" s="539"/>
      <c r="QQU84" s="539"/>
      <c r="QQV84" s="539"/>
      <c r="QQW84" s="539"/>
      <c r="QQX84" s="539"/>
      <c r="QQY84" s="539"/>
      <c r="QQZ84" s="539"/>
      <c r="QRA84" s="539"/>
      <c r="QRB84" s="539"/>
      <c r="QRC84" s="539"/>
      <c r="QRD84" s="539"/>
      <c r="QRE84" s="539"/>
      <c r="QRF84" s="539"/>
      <c r="QRG84" s="539"/>
      <c r="QRH84" s="539"/>
      <c r="QRI84" s="539"/>
      <c r="QRJ84" s="539"/>
      <c r="QRK84" s="539"/>
      <c r="QRL84" s="539"/>
      <c r="QRM84" s="539"/>
      <c r="QRN84" s="539"/>
      <c r="QRO84" s="539"/>
      <c r="QRP84" s="539"/>
      <c r="QRQ84" s="539"/>
      <c r="QRR84" s="539"/>
      <c r="QRS84" s="539"/>
      <c r="QRT84" s="539"/>
      <c r="QRU84" s="539"/>
      <c r="QRV84" s="539"/>
      <c r="QRW84" s="539"/>
      <c r="QRX84" s="539"/>
      <c r="QRY84" s="539"/>
      <c r="QRZ84" s="539"/>
      <c r="QSA84" s="539"/>
      <c r="QSB84" s="539"/>
      <c r="QSC84" s="539"/>
      <c r="QSD84" s="539"/>
      <c r="QSE84" s="539"/>
      <c r="QSF84" s="539"/>
      <c r="QSG84" s="539"/>
      <c r="QSH84" s="539"/>
      <c r="QSI84" s="539"/>
      <c r="QSJ84" s="539"/>
      <c r="QSK84" s="539"/>
      <c r="QSL84" s="539"/>
      <c r="QSM84" s="539"/>
      <c r="QSN84" s="539"/>
      <c r="QSO84" s="539"/>
      <c r="QSP84" s="539"/>
      <c r="QSQ84" s="539"/>
      <c r="QSR84" s="539"/>
      <c r="QSS84" s="539"/>
      <c r="QST84" s="539"/>
      <c r="QSU84" s="539"/>
      <c r="QSV84" s="539"/>
      <c r="QSW84" s="539"/>
      <c r="QSX84" s="539"/>
      <c r="QSY84" s="539"/>
      <c r="QSZ84" s="539"/>
      <c r="QTA84" s="539"/>
      <c r="QTB84" s="539"/>
      <c r="QTC84" s="539"/>
      <c r="QTD84" s="539"/>
      <c r="QTE84" s="539"/>
      <c r="QTF84" s="539"/>
      <c r="QTG84" s="539"/>
      <c r="QTH84" s="539"/>
      <c r="QTI84" s="539"/>
      <c r="QTJ84" s="539"/>
      <c r="QTK84" s="539"/>
      <c r="QTL84" s="539"/>
      <c r="QTM84" s="539"/>
      <c r="QTN84" s="539"/>
      <c r="QTO84" s="539"/>
      <c r="QTP84" s="539"/>
      <c r="QTQ84" s="539"/>
      <c r="QTR84" s="539"/>
      <c r="QTS84" s="539"/>
      <c r="QTT84" s="539"/>
      <c r="QTU84" s="539"/>
      <c r="QTV84" s="539"/>
      <c r="QTW84" s="539"/>
      <c r="QTX84" s="539"/>
      <c r="QTY84" s="539"/>
      <c r="QTZ84" s="539"/>
      <c r="QUA84" s="539"/>
      <c r="QUB84" s="539"/>
      <c r="QUC84" s="539"/>
      <c r="QUD84" s="539"/>
      <c r="QUE84" s="539"/>
      <c r="QUF84" s="539"/>
      <c r="QUG84" s="539"/>
      <c r="QUH84" s="539"/>
      <c r="QUI84" s="539"/>
      <c r="QUJ84" s="539"/>
      <c r="QUK84" s="539"/>
      <c r="QUL84" s="539"/>
      <c r="QUM84" s="539"/>
      <c r="QUN84" s="539"/>
      <c r="QUO84" s="539"/>
      <c r="QUP84" s="539"/>
      <c r="QUQ84" s="539"/>
      <c r="QUR84" s="539"/>
      <c r="QUS84" s="539"/>
      <c r="QUT84" s="539"/>
      <c r="QUU84" s="539"/>
      <c r="QUV84" s="539"/>
      <c r="QUW84" s="539"/>
      <c r="QUX84" s="539"/>
      <c r="QUY84" s="539"/>
      <c r="QUZ84" s="539"/>
      <c r="QVA84" s="539"/>
      <c r="QVB84" s="539"/>
      <c r="QVC84" s="539"/>
      <c r="QVD84" s="539"/>
      <c r="QVE84" s="539"/>
      <c r="QVF84" s="539"/>
      <c r="QVG84" s="539"/>
      <c r="QVH84" s="539"/>
      <c r="QVI84" s="539"/>
      <c r="QVJ84" s="539"/>
      <c r="QVK84" s="539"/>
      <c r="QVL84" s="539"/>
      <c r="QVM84" s="539"/>
      <c r="QVN84" s="539"/>
      <c r="QVO84" s="539"/>
      <c r="QVP84" s="539"/>
      <c r="QVQ84" s="539"/>
      <c r="QVR84" s="539"/>
      <c r="QVS84" s="539"/>
      <c r="QVT84" s="539"/>
      <c r="QVU84" s="539"/>
      <c r="QVV84" s="539"/>
      <c r="QVW84" s="539"/>
      <c r="QVX84" s="539"/>
      <c r="QVY84" s="539"/>
      <c r="QVZ84" s="539"/>
      <c r="QWA84" s="539"/>
      <c r="QWB84" s="539"/>
      <c r="QWC84" s="539"/>
      <c r="QWD84" s="539"/>
      <c r="QWE84" s="539"/>
      <c r="QWF84" s="539"/>
      <c r="QWG84" s="539"/>
      <c r="QWH84" s="539"/>
      <c r="QWI84" s="539"/>
      <c r="QWJ84" s="539"/>
      <c r="QWK84" s="539"/>
      <c r="QWL84" s="539"/>
      <c r="QWM84" s="539"/>
      <c r="QWN84" s="539"/>
      <c r="QWO84" s="539"/>
      <c r="QWP84" s="539"/>
      <c r="QWQ84" s="539"/>
      <c r="QWR84" s="539"/>
      <c r="QWS84" s="539"/>
      <c r="QWT84" s="539"/>
      <c r="QWU84" s="539"/>
      <c r="QWV84" s="539"/>
      <c r="QWW84" s="539"/>
      <c r="QWX84" s="539"/>
      <c r="QWY84" s="539"/>
      <c r="QWZ84" s="539"/>
      <c r="QXA84" s="539"/>
      <c r="QXB84" s="539"/>
      <c r="QXC84" s="539"/>
      <c r="QXD84" s="539"/>
      <c r="QXE84" s="539"/>
      <c r="QXF84" s="539"/>
      <c r="QXG84" s="539"/>
      <c r="QXH84" s="539"/>
      <c r="QXI84" s="539"/>
      <c r="QXJ84" s="539"/>
      <c r="QXK84" s="539"/>
      <c r="QXL84" s="539"/>
      <c r="QXM84" s="539"/>
      <c r="QXN84" s="539"/>
      <c r="QXO84" s="539"/>
      <c r="QXP84" s="539"/>
      <c r="QXQ84" s="539"/>
      <c r="QXR84" s="539"/>
      <c r="QXS84" s="539"/>
      <c r="QXT84" s="539"/>
      <c r="QXU84" s="539"/>
      <c r="QXV84" s="539"/>
      <c r="QXW84" s="539"/>
      <c r="QXX84" s="539"/>
      <c r="QXY84" s="539"/>
      <c r="QXZ84" s="539"/>
      <c r="QYA84" s="539"/>
      <c r="QYB84" s="539"/>
      <c r="QYC84" s="539"/>
      <c r="QYD84" s="539"/>
      <c r="QYE84" s="539"/>
      <c r="QYF84" s="539"/>
      <c r="QYG84" s="539"/>
      <c r="QYH84" s="539"/>
      <c r="QYI84" s="539"/>
      <c r="QYJ84" s="539"/>
      <c r="QYK84" s="539"/>
      <c r="QYL84" s="539"/>
      <c r="QYM84" s="539"/>
      <c r="QYN84" s="539"/>
      <c r="QYO84" s="539"/>
      <c r="QYP84" s="539"/>
      <c r="QYQ84" s="539"/>
      <c r="QYR84" s="539"/>
      <c r="QYS84" s="539"/>
      <c r="QYT84" s="539"/>
      <c r="QYU84" s="539"/>
      <c r="QYV84" s="539"/>
      <c r="QYW84" s="539"/>
      <c r="QYX84" s="539"/>
      <c r="QYY84" s="539"/>
      <c r="QYZ84" s="539"/>
      <c r="QZA84" s="539"/>
      <c r="QZB84" s="539"/>
      <c r="QZC84" s="539"/>
      <c r="QZD84" s="539"/>
      <c r="QZE84" s="539"/>
      <c r="QZF84" s="539"/>
      <c r="QZG84" s="539"/>
      <c r="QZH84" s="539"/>
      <c r="QZI84" s="539"/>
      <c r="QZJ84" s="539"/>
      <c r="QZK84" s="539"/>
      <c r="QZL84" s="539"/>
      <c r="QZM84" s="539"/>
      <c r="QZN84" s="539"/>
      <c r="QZO84" s="539"/>
      <c r="QZP84" s="539"/>
      <c r="QZQ84" s="539"/>
      <c r="QZR84" s="539"/>
      <c r="QZS84" s="539"/>
      <c r="QZT84" s="539"/>
      <c r="QZU84" s="539"/>
      <c r="QZV84" s="539"/>
      <c r="QZW84" s="539"/>
      <c r="QZX84" s="539"/>
      <c r="QZY84" s="539"/>
      <c r="QZZ84" s="539"/>
      <c r="RAA84" s="539"/>
      <c r="RAB84" s="539"/>
      <c r="RAC84" s="539"/>
      <c r="RAD84" s="539"/>
      <c r="RAE84" s="539"/>
      <c r="RAF84" s="539"/>
      <c r="RAG84" s="539"/>
      <c r="RAH84" s="539"/>
      <c r="RAI84" s="539"/>
      <c r="RAJ84" s="539"/>
      <c r="RAK84" s="539"/>
      <c r="RAL84" s="539"/>
      <c r="RAM84" s="539"/>
      <c r="RAN84" s="539"/>
      <c r="RAO84" s="539"/>
      <c r="RAP84" s="539"/>
      <c r="RAQ84" s="539"/>
      <c r="RAR84" s="539"/>
      <c r="RAS84" s="539"/>
      <c r="RAT84" s="539"/>
      <c r="RAU84" s="539"/>
      <c r="RAV84" s="539"/>
      <c r="RAW84" s="539"/>
      <c r="RAX84" s="539"/>
      <c r="RAY84" s="539"/>
      <c r="RAZ84" s="539"/>
      <c r="RBA84" s="539"/>
      <c r="RBB84" s="539"/>
      <c r="RBC84" s="539"/>
      <c r="RBD84" s="539"/>
      <c r="RBE84" s="539"/>
      <c r="RBF84" s="539"/>
      <c r="RBG84" s="539"/>
      <c r="RBH84" s="539"/>
      <c r="RBI84" s="539"/>
      <c r="RBJ84" s="539"/>
      <c r="RBK84" s="539"/>
      <c r="RBL84" s="539"/>
      <c r="RBM84" s="539"/>
      <c r="RBN84" s="539"/>
      <c r="RBO84" s="539"/>
      <c r="RBP84" s="539"/>
      <c r="RBQ84" s="539"/>
      <c r="RBR84" s="539"/>
      <c r="RBS84" s="539"/>
      <c r="RBT84" s="539"/>
      <c r="RBU84" s="539"/>
      <c r="RBV84" s="539"/>
      <c r="RBW84" s="539"/>
      <c r="RBX84" s="539"/>
      <c r="RBY84" s="539"/>
      <c r="RBZ84" s="539"/>
      <c r="RCA84" s="539"/>
      <c r="RCB84" s="539"/>
      <c r="RCC84" s="539"/>
      <c r="RCD84" s="539"/>
      <c r="RCE84" s="539"/>
      <c r="RCF84" s="539"/>
      <c r="RCG84" s="539"/>
      <c r="RCH84" s="539"/>
      <c r="RCI84" s="539"/>
      <c r="RCJ84" s="539"/>
      <c r="RCK84" s="539"/>
      <c r="RCL84" s="539"/>
      <c r="RCM84" s="539"/>
      <c r="RCN84" s="539"/>
      <c r="RCO84" s="539"/>
      <c r="RCP84" s="539"/>
      <c r="RCQ84" s="539"/>
      <c r="RCR84" s="539"/>
      <c r="RCS84" s="539"/>
      <c r="RCT84" s="539"/>
      <c r="RCU84" s="539"/>
      <c r="RCV84" s="539"/>
      <c r="RCW84" s="539"/>
      <c r="RCX84" s="539"/>
      <c r="RCY84" s="539"/>
      <c r="RCZ84" s="539"/>
      <c r="RDA84" s="539"/>
      <c r="RDB84" s="539"/>
      <c r="RDC84" s="539"/>
      <c r="RDD84" s="539"/>
      <c r="RDE84" s="539"/>
      <c r="RDF84" s="539"/>
      <c r="RDG84" s="539"/>
      <c r="RDH84" s="539"/>
      <c r="RDI84" s="539"/>
      <c r="RDJ84" s="539"/>
      <c r="RDK84" s="539"/>
      <c r="RDL84" s="539"/>
      <c r="RDM84" s="539"/>
      <c r="RDN84" s="539"/>
      <c r="RDO84" s="539"/>
      <c r="RDP84" s="539"/>
      <c r="RDQ84" s="539"/>
      <c r="RDR84" s="539"/>
      <c r="RDS84" s="539"/>
      <c r="RDT84" s="539"/>
      <c r="RDU84" s="539"/>
      <c r="RDV84" s="539"/>
      <c r="RDW84" s="539"/>
      <c r="RDX84" s="539"/>
      <c r="RDY84" s="539"/>
      <c r="RDZ84" s="539"/>
      <c r="REA84" s="539"/>
      <c r="REB84" s="539"/>
      <c r="REC84" s="539"/>
      <c r="RED84" s="539"/>
      <c r="REE84" s="539"/>
      <c r="REF84" s="539"/>
      <c r="REG84" s="539"/>
      <c r="REH84" s="539"/>
      <c r="REI84" s="539"/>
      <c r="REJ84" s="539"/>
      <c r="REK84" s="539"/>
      <c r="REL84" s="539"/>
      <c r="REM84" s="539"/>
      <c r="REN84" s="539"/>
      <c r="REO84" s="539"/>
      <c r="REP84" s="539"/>
      <c r="REQ84" s="539"/>
      <c r="RER84" s="539"/>
      <c r="RES84" s="539"/>
      <c r="RET84" s="539"/>
      <c r="REU84" s="539"/>
      <c r="REV84" s="539"/>
      <c r="REW84" s="539"/>
      <c r="REX84" s="539"/>
      <c r="REY84" s="539"/>
      <c r="REZ84" s="539"/>
      <c r="RFA84" s="539"/>
      <c r="RFB84" s="539"/>
      <c r="RFC84" s="539"/>
      <c r="RFD84" s="539"/>
      <c r="RFE84" s="539"/>
      <c r="RFF84" s="539"/>
      <c r="RFG84" s="539"/>
      <c r="RFH84" s="539"/>
      <c r="RFI84" s="539"/>
      <c r="RFJ84" s="539"/>
      <c r="RFK84" s="539"/>
      <c r="RFL84" s="539"/>
      <c r="RFM84" s="539"/>
      <c r="RFN84" s="539"/>
      <c r="RFO84" s="539"/>
      <c r="RFP84" s="539"/>
      <c r="RFQ84" s="539"/>
      <c r="RFR84" s="539"/>
      <c r="RFS84" s="539"/>
      <c r="RFT84" s="539"/>
      <c r="RFU84" s="539"/>
      <c r="RFV84" s="539"/>
      <c r="RFW84" s="539"/>
      <c r="RFX84" s="539"/>
      <c r="RFY84" s="539"/>
      <c r="RFZ84" s="539"/>
      <c r="RGA84" s="539"/>
      <c r="RGB84" s="539"/>
      <c r="RGC84" s="539"/>
      <c r="RGD84" s="539"/>
      <c r="RGE84" s="539"/>
      <c r="RGF84" s="539"/>
      <c r="RGG84" s="539"/>
      <c r="RGH84" s="539"/>
      <c r="RGI84" s="539"/>
      <c r="RGJ84" s="539"/>
      <c r="RGK84" s="539"/>
      <c r="RGL84" s="539"/>
      <c r="RGM84" s="539"/>
      <c r="RGN84" s="539"/>
      <c r="RGO84" s="539"/>
      <c r="RGP84" s="539"/>
      <c r="RGQ84" s="539"/>
      <c r="RGR84" s="539"/>
      <c r="RGS84" s="539"/>
      <c r="RGT84" s="539"/>
      <c r="RGU84" s="539"/>
      <c r="RGV84" s="539"/>
      <c r="RGW84" s="539"/>
      <c r="RGX84" s="539"/>
      <c r="RGY84" s="539"/>
      <c r="RGZ84" s="539"/>
      <c r="RHA84" s="539"/>
      <c r="RHB84" s="539"/>
      <c r="RHC84" s="539"/>
      <c r="RHD84" s="539"/>
      <c r="RHE84" s="539"/>
      <c r="RHF84" s="539"/>
      <c r="RHG84" s="539"/>
      <c r="RHH84" s="539"/>
      <c r="RHI84" s="539"/>
      <c r="RHJ84" s="539"/>
      <c r="RHK84" s="539"/>
      <c r="RHL84" s="539"/>
      <c r="RHM84" s="539"/>
      <c r="RHN84" s="539"/>
      <c r="RHO84" s="539"/>
      <c r="RHP84" s="539"/>
      <c r="RHQ84" s="539"/>
      <c r="RHR84" s="539"/>
      <c r="RHS84" s="539"/>
      <c r="RHT84" s="539"/>
      <c r="RHU84" s="539"/>
      <c r="RHV84" s="539"/>
      <c r="RHW84" s="539"/>
      <c r="RHX84" s="539"/>
      <c r="RHY84" s="539"/>
      <c r="RHZ84" s="539"/>
      <c r="RIA84" s="539"/>
      <c r="RIB84" s="539"/>
      <c r="RIC84" s="539"/>
      <c r="RID84" s="539"/>
      <c r="RIE84" s="539"/>
      <c r="RIF84" s="539"/>
      <c r="RIG84" s="539"/>
      <c r="RIH84" s="539"/>
      <c r="RII84" s="539"/>
      <c r="RIJ84" s="539"/>
      <c r="RIK84" s="539"/>
      <c r="RIL84" s="539"/>
      <c r="RIM84" s="539"/>
      <c r="RIN84" s="539"/>
      <c r="RIO84" s="539"/>
      <c r="RIP84" s="539"/>
      <c r="RIQ84" s="539"/>
      <c r="RIR84" s="539"/>
      <c r="RIS84" s="539"/>
      <c r="RIT84" s="539"/>
      <c r="RIU84" s="539"/>
      <c r="RIV84" s="539"/>
      <c r="RIW84" s="539"/>
      <c r="RIX84" s="539"/>
      <c r="RIY84" s="539"/>
      <c r="RIZ84" s="539"/>
      <c r="RJA84" s="539"/>
      <c r="RJB84" s="539"/>
      <c r="RJC84" s="539"/>
      <c r="RJD84" s="539"/>
      <c r="RJE84" s="539"/>
      <c r="RJF84" s="539"/>
      <c r="RJG84" s="539"/>
      <c r="RJH84" s="539"/>
      <c r="RJI84" s="539"/>
      <c r="RJJ84" s="539"/>
      <c r="RJK84" s="539"/>
      <c r="RJL84" s="539"/>
      <c r="RJM84" s="539"/>
      <c r="RJN84" s="539"/>
      <c r="RJO84" s="539"/>
      <c r="RJP84" s="539"/>
      <c r="RJQ84" s="539"/>
      <c r="RJR84" s="539"/>
      <c r="RJS84" s="539"/>
      <c r="RJT84" s="539"/>
      <c r="RJU84" s="539"/>
      <c r="RJV84" s="539"/>
      <c r="RJW84" s="539"/>
      <c r="RJX84" s="539"/>
      <c r="RJY84" s="539"/>
      <c r="RJZ84" s="539"/>
      <c r="RKA84" s="539"/>
      <c r="RKB84" s="539"/>
      <c r="RKC84" s="539"/>
      <c r="RKD84" s="539"/>
      <c r="RKE84" s="539"/>
      <c r="RKF84" s="539"/>
      <c r="RKG84" s="539"/>
      <c r="RKH84" s="539"/>
      <c r="RKI84" s="539"/>
      <c r="RKJ84" s="539"/>
      <c r="RKK84" s="539"/>
      <c r="RKL84" s="539"/>
      <c r="RKM84" s="539"/>
      <c r="RKN84" s="539"/>
      <c r="RKO84" s="539"/>
      <c r="RKP84" s="539"/>
      <c r="RKQ84" s="539"/>
      <c r="RKR84" s="539"/>
      <c r="RKS84" s="539"/>
      <c r="RKT84" s="539"/>
      <c r="RKU84" s="539"/>
      <c r="RKV84" s="539"/>
      <c r="RKW84" s="539"/>
      <c r="RKX84" s="539"/>
      <c r="RKY84" s="539"/>
      <c r="RKZ84" s="539"/>
      <c r="RLA84" s="539"/>
      <c r="RLB84" s="539"/>
      <c r="RLC84" s="539"/>
      <c r="RLD84" s="539"/>
      <c r="RLE84" s="539"/>
      <c r="RLF84" s="539"/>
      <c r="RLG84" s="539"/>
      <c r="RLH84" s="539"/>
      <c r="RLI84" s="539"/>
      <c r="RLJ84" s="539"/>
      <c r="RLK84" s="539"/>
      <c r="RLL84" s="539"/>
      <c r="RLM84" s="539"/>
      <c r="RLN84" s="539"/>
      <c r="RLO84" s="539"/>
      <c r="RLP84" s="539"/>
      <c r="RLQ84" s="539"/>
      <c r="RLR84" s="539"/>
      <c r="RLS84" s="539"/>
      <c r="RLT84" s="539"/>
      <c r="RLU84" s="539"/>
      <c r="RLV84" s="539"/>
      <c r="RLW84" s="539"/>
      <c r="RLX84" s="539"/>
      <c r="RLY84" s="539"/>
      <c r="RLZ84" s="539"/>
      <c r="RMA84" s="539"/>
      <c r="RMB84" s="539"/>
      <c r="RMC84" s="539"/>
      <c r="RMD84" s="539"/>
      <c r="RME84" s="539"/>
      <c r="RMF84" s="539"/>
      <c r="RMG84" s="539"/>
      <c r="RMH84" s="539"/>
      <c r="RMI84" s="539"/>
      <c r="RMJ84" s="539"/>
      <c r="RMK84" s="539"/>
      <c r="RML84" s="539"/>
      <c r="RMM84" s="539"/>
      <c r="RMN84" s="539"/>
      <c r="RMO84" s="539"/>
      <c r="RMP84" s="539"/>
      <c r="RMQ84" s="539"/>
      <c r="RMR84" s="539"/>
      <c r="RMS84" s="539"/>
      <c r="RMT84" s="539"/>
      <c r="RMU84" s="539"/>
      <c r="RMV84" s="539"/>
      <c r="RMW84" s="539"/>
      <c r="RMX84" s="539"/>
      <c r="RMY84" s="539"/>
      <c r="RMZ84" s="539"/>
      <c r="RNA84" s="539"/>
      <c r="RNB84" s="539"/>
      <c r="RNC84" s="539"/>
      <c r="RND84" s="539"/>
      <c r="RNE84" s="539"/>
      <c r="RNF84" s="539"/>
      <c r="RNG84" s="539"/>
      <c r="RNH84" s="539"/>
      <c r="RNI84" s="539"/>
      <c r="RNJ84" s="539"/>
      <c r="RNK84" s="539"/>
      <c r="RNL84" s="539"/>
      <c r="RNM84" s="539"/>
      <c r="RNN84" s="539"/>
      <c r="RNO84" s="539"/>
      <c r="RNP84" s="539"/>
      <c r="RNQ84" s="539"/>
      <c r="RNR84" s="539"/>
      <c r="RNS84" s="539"/>
      <c r="RNT84" s="539"/>
      <c r="RNU84" s="539"/>
      <c r="RNV84" s="539"/>
      <c r="RNW84" s="539"/>
      <c r="RNX84" s="539"/>
      <c r="RNY84" s="539"/>
      <c r="RNZ84" s="539"/>
      <c r="ROA84" s="539"/>
      <c r="ROB84" s="539"/>
      <c r="ROC84" s="539"/>
      <c r="ROD84" s="539"/>
      <c r="ROE84" s="539"/>
      <c r="ROF84" s="539"/>
      <c r="ROG84" s="539"/>
      <c r="ROH84" s="539"/>
      <c r="ROI84" s="539"/>
      <c r="ROJ84" s="539"/>
      <c r="ROK84" s="539"/>
      <c r="ROL84" s="539"/>
      <c r="ROM84" s="539"/>
      <c r="RON84" s="539"/>
      <c r="ROO84" s="539"/>
      <c r="ROP84" s="539"/>
      <c r="ROQ84" s="539"/>
      <c r="ROR84" s="539"/>
      <c r="ROS84" s="539"/>
      <c r="ROT84" s="539"/>
      <c r="ROU84" s="539"/>
      <c r="ROV84" s="539"/>
      <c r="ROW84" s="539"/>
      <c r="ROX84" s="539"/>
      <c r="ROY84" s="539"/>
      <c r="ROZ84" s="539"/>
      <c r="RPA84" s="539"/>
      <c r="RPB84" s="539"/>
      <c r="RPC84" s="539"/>
      <c r="RPD84" s="539"/>
      <c r="RPE84" s="539"/>
      <c r="RPF84" s="539"/>
      <c r="RPG84" s="539"/>
      <c r="RPH84" s="539"/>
      <c r="RPI84" s="539"/>
      <c r="RPJ84" s="539"/>
      <c r="RPK84" s="539"/>
      <c r="RPL84" s="539"/>
      <c r="RPM84" s="539"/>
      <c r="RPN84" s="539"/>
      <c r="RPO84" s="539"/>
      <c r="RPP84" s="539"/>
      <c r="RPQ84" s="539"/>
      <c r="RPR84" s="539"/>
      <c r="RPS84" s="539"/>
      <c r="RPT84" s="539"/>
      <c r="RPU84" s="539"/>
      <c r="RPV84" s="539"/>
      <c r="RPW84" s="539"/>
      <c r="RPX84" s="539"/>
      <c r="RPY84" s="539"/>
      <c r="RPZ84" s="539"/>
      <c r="RQA84" s="539"/>
      <c r="RQB84" s="539"/>
      <c r="RQC84" s="539"/>
      <c r="RQD84" s="539"/>
      <c r="RQE84" s="539"/>
      <c r="RQF84" s="539"/>
      <c r="RQG84" s="539"/>
      <c r="RQH84" s="539"/>
      <c r="RQI84" s="539"/>
      <c r="RQJ84" s="539"/>
      <c r="RQK84" s="539"/>
      <c r="RQL84" s="539"/>
      <c r="RQM84" s="539"/>
      <c r="RQN84" s="539"/>
      <c r="RQO84" s="539"/>
      <c r="RQP84" s="539"/>
      <c r="RQQ84" s="539"/>
      <c r="RQR84" s="539"/>
      <c r="RQS84" s="539"/>
      <c r="RQT84" s="539"/>
      <c r="RQU84" s="539"/>
      <c r="RQV84" s="539"/>
      <c r="RQW84" s="539"/>
      <c r="RQX84" s="539"/>
      <c r="RQY84" s="539"/>
      <c r="RQZ84" s="539"/>
      <c r="RRA84" s="539"/>
      <c r="RRB84" s="539"/>
      <c r="RRC84" s="539"/>
      <c r="RRD84" s="539"/>
      <c r="RRE84" s="539"/>
      <c r="RRF84" s="539"/>
      <c r="RRG84" s="539"/>
      <c r="RRH84" s="539"/>
      <c r="RRI84" s="539"/>
      <c r="RRJ84" s="539"/>
      <c r="RRK84" s="539"/>
      <c r="RRL84" s="539"/>
      <c r="RRM84" s="539"/>
      <c r="RRN84" s="539"/>
      <c r="RRO84" s="539"/>
      <c r="RRP84" s="539"/>
      <c r="RRQ84" s="539"/>
      <c r="RRR84" s="539"/>
      <c r="RRS84" s="539"/>
      <c r="RRT84" s="539"/>
      <c r="RRU84" s="539"/>
      <c r="RRV84" s="539"/>
      <c r="RRW84" s="539"/>
      <c r="RRX84" s="539"/>
      <c r="RRY84" s="539"/>
      <c r="RRZ84" s="539"/>
      <c r="RSA84" s="539"/>
      <c r="RSB84" s="539"/>
      <c r="RSC84" s="539"/>
      <c r="RSD84" s="539"/>
      <c r="RSE84" s="539"/>
      <c r="RSF84" s="539"/>
      <c r="RSG84" s="539"/>
      <c r="RSH84" s="539"/>
      <c r="RSI84" s="539"/>
      <c r="RSJ84" s="539"/>
      <c r="RSK84" s="539"/>
      <c r="RSL84" s="539"/>
      <c r="RSM84" s="539"/>
      <c r="RSN84" s="539"/>
      <c r="RSO84" s="539"/>
      <c r="RSP84" s="539"/>
      <c r="RSQ84" s="539"/>
      <c r="RSR84" s="539"/>
      <c r="RSS84" s="539"/>
      <c r="RST84" s="539"/>
      <c r="RSU84" s="539"/>
      <c r="RSV84" s="539"/>
      <c r="RSW84" s="539"/>
      <c r="RSX84" s="539"/>
      <c r="RSY84" s="539"/>
      <c r="RSZ84" s="539"/>
      <c r="RTA84" s="539"/>
      <c r="RTB84" s="539"/>
      <c r="RTC84" s="539"/>
      <c r="RTD84" s="539"/>
      <c r="RTE84" s="539"/>
      <c r="RTF84" s="539"/>
      <c r="RTG84" s="539"/>
      <c r="RTH84" s="539"/>
      <c r="RTI84" s="539"/>
      <c r="RTJ84" s="539"/>
      <c r="RTK84" s="539"/>
      <c r="RTL84" s="539"/>
      <c r="RTM84" s="539"/>
      <c r="RTN84" s="539"/>
      <c r="RTO84" s="539"/>
      <c r="RTP84" s="539"/>
      <c r="RTQ84" s="539"/>
      <c r="RTR84" s="539"/>
      <c r="RTS84" s="539"/>
      <c r="RTT84" s="539"/>
      <c r="RTU84" s="539"/>
      <c r="RTV84" s="539"/>
      <c r="RTW84" s="539"/>
      <c r="RTX84" s="539"/>
      <c r="RTY84" s="539"/>
      <c r="RTZ84" s="539"/>
      <c r="RUA84" s="539"/>
      <c r="RUB84" s="539"/>
      <c r="RUC84" s="539"/>
      <c r="RUD84" s="539"/>
      <c r="RUE84" s="539"/>
      <c r="RUF84" s="539"/>
      <c r="RUG84" s="539"/>
      <c r="RUH84" s="539"/>
      <c r="RUI84" s="539"/>
      <c r="RUJ84" s="539"/>
      <c r="RUK84" s="539"/>
      <c r="RUL84" s="539"/>
      <c r="RUM84" s="539"/>
      <c r="RUN84" s="539"/>
      <c r="RUO84" s="539"/>
      <c r="RUP84" s="539"/>
      <c r="RUQ84" s="539"/>
      <c r="RUR84" s="539"/>
      <c r="RUS84" s="539"/>
      <c r="RUT84" s="539"/>
      <c r="RUU84" s="539"/>
      <c r="RUV84" s="539"/>
      <c r="RUW84" s="539"/>
      <c r="RUX84" s="539"/>
      <c r="RUY84" s="539"/>
      <c r="RUZ84" s="539"/>
      <c r="RVA84" s="539"/>
      <c r="RVB84" s="539"/>
      <c r="RVC84" s="539"/>
      <c r="RVD84" s="539"/>
      <c r="RVE84" s="539"/>
      <c r="RVF84" s="539"/>
      <c r="RVG84" s="539"/>
      <c r="RVH84" s="539"/>
      <c r="RVI84" s="539"/>
      <c r="RVJ84" s="539"/>
      <c r="RVK84" s="539"/>
      <c r="RVL84" s="539"/>
      <c r="RVM84" s="539"/>
      <c r="RVN84" s="539"/>
      <c r="RVO84" s="539"/>
      <c r="RVP84" s="539"/>
      <c r="RVQ84" s="539"/>
      <c r="RVR84" s="539"/>
      <c r="RVS84" s="539"/>
      <c r="RVT84" s="539"/>
      <c r="RVU84" s="539"/>
      <c r="RVV84" s="539"/>
      <c r="RVW84" s="539"/>
      <c r="RVX84" s="539"/>
      <c r="RVY84" s="539"/>
      <c r="RVZ84" s="539"/>
      <c r="RWA84" s="539"/>
      <c r="RWB84" s="539"/>
      <c r="RWC84" s="539"/>
      <c r="RWD84" s="539"/>
      <c r="RWE84" s="539"/>
      <c r="RWF84" s="539"/>
      <c r="RWG84" s="539"/>
      <c r="RWH84" s="539"/>
      <c r="RWI84" s="539"/>
      <c r="RWJ84" s="539"/>
      <c r="RWK84" s="539"/>
      <c r="RWL84" s="539"/>
      <c r="RWM84" s="539"/>
      <c r="RWN84" s="539"/>
      <c r="RWO84" s="539"/>
      <c r="RWP84" s="539"/>
      <c r="RWQ84" s="539"/>
      <c r="RWR84" s="539"/>
      <c r="RWS84" s="539"/>
      <c r="RWT84" s="539"/>
      <c r="RWU84" s="539"/>
      <c r="RWV84" s="539"/>
      <c r="RWW84" s="539"/>
      <c r="RWX84" s="539"/>
      <c r="RWY84" s="539"/>
      <c r="RWZ84" s="539"/>
      <c r="RXA84" s="539"/>
      <c r="RXB84" s="539"/>
      <c r="RXC84" s="539"/>
      <c r="RXD84" s="539"/>
      <c r="RXE84" s="539"/>
      <c r="RXF84" s="539"/>
      <c r="RXG84" s="539"/>
      <c r="RXH84" s="539"/>
      <c r="RXI84" s="539"/>
      <c r="RXJ84" s="539"/>
      <c r="RXK84" s="539"/>
      <c r="RXL84" s="539"/>
      <c r="RXM84" s="539"/>
      <c r="RXN84" s="539"/>
      <c r="RXO84" s="539"/>
      <c r="RXP84" s="539"/>
      <c r="RXQ84" s="539"/>
      <c r="RXR84" s="539"/>
      <c r="RXS84" s="539"/>
      <c r="RXT84" s="539"/>
      <c r="RXU84" s="539"/>
      <c r="RXV84" s="539"/>
      <c r="RXW84" s="539"/>
      <c r="RXX84" s="539"/>
      <c r="RXY84" s="539"/>
      <c r="RXZ84" s="539"/>
      <c r="RYA84" s="539"/>
      <c r="RYB84" s="539"/>
      <c r="RYC84" s="539"/>
      <c r="RYD84" s="539"/>
      <c r="RYE84" s="539"/>
      <c r="RYF84" s="539"/>
      <c r="RYG84" s="539"/>
      <c r="RYH84" s="539"/>
      <c r="RYI84" s="539"/>
      <c r="RYJ84" s="539"/>
      <c r="RYK84" s="539"/>
      <c r="RYL84" s="539"/>
      <c r="RYM84" s="539"/>
      <c r="RYN84" s="539"/>
      <c r="RYO84" s="539"/>
      <c r="RYP84" s="539"/>
      <c r="RYQ84" s="539"/>
      <c r="RYR84" s="539"/>
      <c r="RYS84" s="539"/>
      <c r="RYT84" s="539"/>
      <c r="RYU84" s="539"/>
      <c r="RYV84" s="539"/>
      <c r="RYW84" s="539"/>
      <c r="RYX84" s="539"/>
      <c r="RYY84" s="539"/>
      <c r="RYZ84" s="539"/>
      <c r="RZA84" s="539"/>
      <c r="RZB84" s="539"/>
      <c r="RZC84" s="539"/>
      <c r="RZD84" s="539"/>
      <c r="RZE84" s="539"/>
      <c r="RZF84" s="539"/>
      <c r="RZG84" s="539"/>
      <c r="RZH84" s="539"/>
      <c r="RZI84" s="539"/>
      <c r="RZJ84" s="539"/>
      <c r="RZK84" s="539"/>
      <c r="RZL84" s="539"/>
      <c r="RZM84" s="539"/>
      <c r="RZN84" s="539"/>
      <c r="RZO84" s="539"/>
      <c r="RZP84" s="539"/>
      <c r="RZQ84" s="539"/>
      <c r="RZR84" s="539"/>
      <c r="RZS84" s="539"/>
      <c r="RZT84" s="539"/>
      <c r="RZU84" s="539"/>
      <c r="RZV84" s="539"/>
      <c r="RZW84" s="539"/>
      <c r="RZX84" s="539"/>
      <c r="RZY84" s="539"/>
      <c r="RZZ84" s="539"/>
      <c r="SAA84" s="539"/>
      <c r="SAB84" s="539"/>
      <c r="SAC84" s="539"/>
      <c r="SAD84" s="539"/>
      <c r="SAE84" s="539"/>
      <c r="SAF84" s="539"/>
      <c r="SAG84" s="539"/>
      <c r="SAH84" s="539"/>
      <c r="SAI84" s="539"/>
      <c r="SAJ84" s="539"/>
      <c r="SAK84" s="539"/>
      <c r="SAL84" s="539"/>
      <c r="SAM84" s="539"/>
      <c r="SAN84" s="539"/>
      <c r="SAO84" s="539"/>
      <c r="SAP84" s="539"/>
      <c r="SAQ84" s="539"/>
      <c r="SAR84" s="539"/>
      <c r="SAS84" s="539"/>
      <c r="SAT84" s="539"/>
      <c r="SAU84" s="539"/>
      <c r="SAV84" s="539"/>
      <c r="SAW84" s="539"/>
      <c r="SAX84" s="539"/>
      <c r="SAY84" s="539"/>
      <c r="SAZ84" s="539"/>
      <c r="SBA84" s="539"/>
      <c r="SBB84" s="539"/>
      <c r="SBC84" s="539"/>
      <c r="SBD84" s="539"/>
      <c r="SBE84" s="539"/>
      <c r="SBF84" s="539"/>
      <c r="SBG84" s="539"/>
      <c r="SBH84" s="539"/>
      <c r="SBI84" s="539"/>
      <c r="SBJ84" s="539"/>
      <c r="SBK84" s="539"/>
      <c r="SBL84" s="539"/>
      <c r="SBM84" s="539"/>
      <c r="SBN84" s="539"/>
      <c r="SBO84" s="539"/>
      <c r="SBP84" s="539"/>
      <c r="SBQ84" s="539"/>
      <c r="SBR84" s="539"/>
      <c r="SBS84" s="539"/>
      <c r="SBT84" s="539"/>
      <c r="SBU84" s="539"/>
      <c r="SBV84" s="539"/>
      <c r="SBW84" s="539"/>
      <c r="SBX84" s="539"/>
      <c r="SBY84" s="539"/>
      <c r="SBZ84" s="539"/>
      <c r="SCA84" s="539"/>
      <c r="SCB84" s="539"/>
      <c r="SCC84" s="539"/>
      <c r="SCD84" s="539"/>
      <c r="SCE84" s="539"/>
      <c r="SCF84" s="539"/>
      <c r="SCG84" s="539"/>
      <c r="SCH84" s="539"/>
      <c r="SCI84" s="539"/>
      <c r="SCJ84" s="539"/>
      <c r="SCK84" s="539"/>
      <c r="SCL84" s="539"/>
      <c r="SCM84" s="539"/>
      <c r="SCN84" s="539"/>
      <c r="SCO84" s="539"/>
      <c r="SCP84" s="539"/>
      <c r="SCQ84" s="539"/>
      <c r="SCR84" s="539"/>
      <c r="SCS84" s="539"/>
      <c r="SCT84" s="539"/>
      <c r="SCU84" s="539"/>
      <c r="SCV84" s="539"/>
      <c r="SCW84" s="539"/>
      <c r="SCX84" s="539"/>
      <c r="SCY84" s="539"/>
      <c r="SCZ84" s="539"/>
      <c r="SDA84" s="539"/>
      <c r="SDB84" s="539"/>
      <c r="SDC84" s="539"/>
      <c r="SDD84" s="539"/>
      <c r="SDE84" s="539"/>
      <c r="SDF84" s="539"/>
      <c r="SDG84" s="539"/>
      <c r="SDH84" s="539"/>
      <c r="SDI84" s="539"/>
      <c r="SDJ84" s="539"/>
      <c r="SDK84" s="539"/>
      <c r="SDL84" s="539"/>
      <c r="SDM84" s="539"/>
      <c r="SDN84" s="539"/>
      <c r="SDO84" s="539"/>
      <c r="SDP84" s="539"/>
      <c r="SDQ84" s="539"/>
      <c r="SDR84" s="539"/>
      <c r="SDS84" s="539"/>
      <c r="SDT84" s="539"/>
      <c r="SDU84" s="539"/>
      <c r="SDV84" s="539"/>
      <c r="SDW84" s="539"/>
      <c r="SDX84" s="539"/>
      <c r="SDY84" s="539"/>
      <c r="SDZ84" s="539"/>
      <c r="SEA84" s="539"/>
      <c r="SEB84" s="539"/>
      <c r="SEC84" s="539"/>
      <c r="SED84" s="539"/>
      <c r="SEE84" s="539"/>
      <c r="SEF84" s="539"/>
      <c r="SEG84" s="539"/>
      <c r="SEH84" s="539"/>
      <c r="SEI84" s="539"/>
      <c r="SEJ84" s="539"/>
      <c r="SEK84" s="539"/>
      <c r="SEL84" s="539"/>
      <c r="SEM84" s="539"/>
      <c r="SEN84" s="539"/>
      <c r="SEO84" s="539"/>
      <c r="SEP84" s="539"/>
      <c r="SEQ84" s="539"/>
      <c r="SER84" s="539"/>
      <c r="SES84" s="539"/>
      <c r="SET84" s="539"/>
      <c r="SEU84" s="539"/>
      <c r="SEV84" s="539"/>
      <c r="SEW84" s="539"/>
      <c r="SEX84" s="539"/>
      <c r="SEY84" s="539"/>
      <c r="SEZ84" s="539"/>
      <c r="SFA84" s="539"/>
      <c r="SFB84" s="539"/>
      <c r="SFC84" s="539"/>
      <c r="SFD84" s="539"/>
      <c r="SFE84" s="539"/>
      <c r="SFF84" s="539"/>
      <c r="SFG84" s="539"/>
      <c r="SFH84" s="539"/>
      <c r="SFI84" s="539"/>
      <c r="SFJ84" s="539"/>
      <c r="SFK84" s="539"/>
      <c r="SFL84" s="539"/>
      <c r="SFM84" s="539"/>
      <c r="SFN84" s="539"/>
      <c r="SFO84" s="539"/>
      <c r="SFP84" s="539"/>
      <c r="SFQ84" s="539"/>
      <c r="SFR84" s="539"/>
      <c r="SFS84" s="539"/>
      <c r="SFT84" s="539"/>
      <c r="SFU84" s="539"/>
      <c r="SFV84" s="539"/>
      <c r="SFW84" s="539"/>
      <c r="SFX84" s="539"/>
      <c r="SFY84" s="539"/>
      <c r="SFZ84" s="539"/>
      <c r="SGA84" s="539"/>
      <c r="SGB84" s="539"/>
      <c r="SGC84" s="539"/>
      <c r="SGD84" s="539"/>
      <c r="SGE84" s="539"/>
      <c r="SGF84" s="539"/>
      <c r="SGG84" s="539"/>
      <c r="SGH84" s="539"/>
      <c r="SGI84" s="539"/>
      <c r="SGJ84" s="539"/>
      <c r="SGK84" s="539"/>
      <c r="SGL84" s="539"/>
      <c r="SGM84" s="539"/>
      <c r="SGN84" s="539"/>
      <c r="SGO84" s="539"/>
      <c r="SGP84" s="539"/>
      <c r="SGQ84" s="539"/>
      <c r="SGR84" s="539"/>
      <c r="SGS84" s="539"/>
      <c r="SGT84" s="539"/>
      <c r="SGU84" s="539"/>
      <c r="SGV84" s="539"/>
      <c r="SGW84" s="539"/>
      <c r="SGX84" s="539"/>
      <c r="SGY84" s="539"/>
      <c r="SGZ84" s="539"/>
      <c r="SHA84" s="539"/>
      <c r="SHB84" s="539"/>
      <c r="SHC84" s="539"/>
      <c r="SHD84" s="539"/>
      <c r="SHE84" s="539"/>
      <c r="SHF84" s="539"/>
      <c r="SHG84" s="539"/>
      <c r="SHH84" s="539"/>
      <c r="SHI84" s="539"/>
      <c r="SHJ84" s="539"/>
      <c r="SHK84" s="539"/>
      <c r="SHL84" s="539"/>
      <c r="SHM84" s="539"/>
      <c r="SHN84" s="539"/>
      <c r="SHO84" s="539"/>
      <c r="SHP84" s="539"/>
      <c r="SHQ84" s="539"/>
      <c r="SHR84" s="539"/>
      <c r="SHS84" s="539"/>
      <c r="SHT84" s="539"/>
      <c r="SHU84" s="539"/>
      <c r="SHV84" s="539"/>
      <c r="SHW84" s="539"/>
      <c r="SHX84" s="539"/>
      <c r="SHY84" s="539"/>
      <c r="SHZ84" s="539"/>
      <c r="SIA84" s="539"/>
      <c r="SIB84" s="539"/>
      <c r="SIC84" s="539"/>
      <c r="SID84" s="539"/>
      <c r="SIE84" s="539"/>
      <c r="SIF84" s="539"/>
      <c r="SIG84" s="539"/>
      <c r="SIH84" s="539"/>
      <c r="SII84" s="539"/>
      <c r="SIJ84" s="539"/>
      <c r="SIK84" s="539"/>
      <c r="SIL84" s="539"/>
      <c r="SIM84" s="539"/>
      <c r="SIN84" s="539"/>
      <c r="SIO84" s="539"/>
      <c r="SIP84" s="539"/>
      <c r="SIQ84" s="539"/>
      <c r="SIR84" s="539"/>
      <c r="SIS84" s="539"/>
      <c r="SIT84" s="539"/>
      <c r="SIU84" s="539"/>
      <c r="SIV84" s="539"/>
      <c r="SIW84" s="539"/>
      <c r="SIX84" s="539"/>
      <c r="SIY84" s="539"/>
      <c r="SIZ84" s="539"/>
      <c r="SJA84" s="539"/>
      <c r="SJB84" s="539"/>
      <c r="SJC84" s="539"/>
      <c r="SJD84" s="539"/>
      <c r="SJE84" s="539"/>
      <c r="SJF84" s="539"/>
      <c r="SJG84" s="539"/>
      <c r="SJH84" s="539"/>
      <c r="SJI84" s="539"/>
      <c r="SJJ84" s="539"/>
      <c r="SJK84" s="539"/>
      <c r="SJL84" s="539"/>
      <c r="SJM84" s="539"/>
      <c r="SJN84" s="539"/>
      <c r="SJO84" s="539"/>
      <c r="SJP84" s="539"/>
      <c r="SJQ84" s="539"/>
      <c r="SJR84" s="539"/>
      <c r="SJS84" s="539"/>
      <c r="SJT84" s="539"/>
      <c r="SJU84" s="539"/>
      <c r="SJV84" s="539"/>
      <c r="SJW84" s="539"/>
      <c r="SJX84" s="539"/>
      <c r="SJY84" s="539"/>
      <c r="SJZ84" s="539"/>
      <c r="SKA84" s="539"/>
      <c r="SKB84" s="539"/>
      <c r="SKC84" s="539"/>
      <c r="SKD84" s="539"/>
      <c r="SKE84" s="539"/>
      <c r="SKF84" s="539"/>
      <c r="SKG84" s="539"/>
      <c r="SKH84" s="539"/>
      <c r="SKI84" s="539"/>
      <c r="SKJ84" s="539"/>
      <c r="SKK84" s="539"/>
      <c r="SKL84" s="539"/>
      <c r="SKM84" s="539"/>
      <c r="SKN84" s="539"/>
      <c r="SKO84" s="539"/>
      <c r="SKP84" s="539"/>
      <c r="SKQ84" s="539"/>
      <c r="SKR84" s="539"/>
      <c r="SKS84" s="539"/>
      <c r="SKT84" s="539"/>
      <c r="SKU84" s="539"/>
      <c r="SKV84" s="539"/>
      <c r="SKW84" s="539"/>
      <c r="SKX84" s="539"/>
      <c r="SKY84" s="539"/>
      <c r="SKZ84" s="539"/>
      <c r="SLA84" s="539"/>
      <c r="SLB84" s="539"/>
      <c r="SLC84" s="539"/>
      <c r="SLD84" s="539"/>
      <c r="SLE84" s="539"/>
      <c r="SLF84" s="539"/>
      <c r="SLG84" s="539"/>
      <c r="SLH84" s="539"/>
      <c r="SLI84" s="539"/>
      <c r="SLJ84" s="539"/>
      <c r="SLK84" s="539"/>
      <c r="SLL84" s="539"/>
      <c r="SLM84" s="539"/>
      <c r="SLN84" s="539"/>
      <c r="SLO84" s="539"/>
      <c r="SLP84" s="539"/>
      <c r="SLQ84" s="539"/>
      <c r="SLR84" s="539"/>
      <c r="SLS84" s="539"/>
      <c r="SLT84" s="539"/>
      <c r="SLU84" s="539"/>
      <c r="SLV84" s="539"/>
      <c r="SLW84" s="539"/>
      <c r="SLX84" s="539"/>
      <c r="SLY84" s="539"/>
      <c r="SLZ84" s="539"/>
      <c r="SMA84" s="539"/>
      <c r="SMB84" s="539"/>
      <c r="SMC84" s="539"/>
      <c r="SMD84" s="539"/>
      <c r="SME84" s="539"/>
      <c r="SMF84" s="539"/>
      <c r="SMG84" s="539"/>
      <c r="SMH84" s="539"/>
      <c r="SMI84" s="539"/>
      <c r="SMJ84" s="539"/>
      <c r="SMK84" s="539"/>
      <c r="SML84" s="539"/>
      <c r="SMM84" s="539"/>
      <c r="SMN84" s="539"/>
      <c r="SMO84" s="539"/>
      <c r="SMP84" s="539"/>
      <c r="SMQ84" s="539"/>
      <c r="SMR84" s="539"/>
      <c r="SMS84" s="539"/>
      <c r="SMT84" s="539"/>
      <c r="SMU84" s="539"/>
      <c r="SMV84" s="539"/>
      <c r="SMW84" s="539"/>
      <c r="SMX84" s="539"/>
      <c r="SMY84" s="539"/>
      <c r="SMZ84" s="539"/>
      <c r="SNA84" s="539"/>
      <c r="SNB84" s="539"/>
      <c r="SNC84" s="539"/>
      <c r="SND84" s="539"/>
      <c r="SNE84" s="539"/>
      <c r="SNF84" s="539"/>
      <c r="SNG84" s="539"/>
      <c r="SNH84" s="539"/>
      <c r="SNI84" s="539"/>
      <c r="SNJ84" s="539"/>
      <c r="SNK84" s="539"/>
      <c r="SNL84" s="539"/>
      <c r="SNM84" s="539"/>
      <c r="SNN84" s="539"/>
      <c r="SNO84" s="539"/>
      <c r="SNP84" s="539"/>
      <c r="SNQ84" s="539"/>
      <c r="SNR84" s="539"/>
      <c r="SNS84" s="539"/>
      <c r="SNT84" s="539"/>
      <c r="SNU84" s="539"/>
      <c r="SNV84" s="539"/>
      <c r="SNW84" s="539"/>
      <c r="SNX84" s="539"/>
      <c r="SNY84" s="539"/>
      <c r="SNZ84" s="539"/>
      <c r="SOA84" s="539"/>
      <c r="SOB84" s="539"/>
      <c r="SOC84" s="539"/>
      <c r="SOD84" s="539"/>
      <c r="SOE84" s="539"/>
      <c r="SOF84" s="539"/>
      <c r="SOG84" s="539"/>
      <c r="SOH84" s="539"/>
      <c r="SOI84" s="539"/>
      <c r="SOJ84" s="539"/>
      <c r="SOK84" s="539"/>
      <c r="SOL84" s="539"/>
      <c r="SOM84" s="539"/>
      <c r="SON84" s="539"/>
      <c r="SOO84" s="539"/>
      <c r="SOP84" s="539"/>
      <c r="SOQ84" s="539"/>
      <c r="SOR84" s="539"/>
      <c r="SOS84" s="539"/>
      <c r="SOT84" s="539"/>
      <c r="SOU84" s="539"/>
      <c r="SOV84" s="539"/>
      <c r="SOW84" s="539"/>
      <c r="SOX84" s="539"/>
      <c r="SOY84" s="539"/>
      <c r="SOZ84" s="539"/>
      <c r="SPA84" s="539"/>
      <c r="SPB84" s="539"/>
      <c r="SPC84" s="539"/>
      <c r="SPD84" s="539"/>
      <c r="SPE84" s="539"/>
      <c r="SPF84" s="539"/>
      <c r="SPG84" s="539"/>
      <c r="SPH84" s="539"/>
      <c r="SPI84" s="539"/>
      <c r="SPJ84" s="539"/>
      <c r="SPK84" s="539"/>
      <c r="SPL84" s="539"/>
      <c r="SPM84" s="539"/>
      <c r="SPN84" s="539"/>
      <c r="SPO84" s="539"/>
      <c r="SPP84" s="539"/>
      <c r="SPQ84" s="539"/>
      <c r="SPR84" s="539"/>
      <c r="SPS84" s="539"/>
      <c r="SPT84" s="539"/>
      <c r="SPU84" s="539"/>
      <c r="SPV84" s="539"/>
      <c r="SPW84" s="539"/>
      <c r="SPX84" s="539"/>
      <c r="SPY84" s="539"/>
      <c r="SPZ84" s="539"/>
      <c r="SQA84" s="539"/>
      <c r="SQB84" s="539"/>
      <c r="SQC84" s="539"/>
      <c r="SQD84" s="539"/>
      <c r="SQE84" s="539"/>
      <c r="SQF84" s="539"/>
      <c r="SQG84" s="539"/>
      <c r="SQH84" s="539"/>
      <c r="SQI84" s="539"/>
      <c r="SQJ84" s="539"/>
      <c r="SQK84" s="539"/>
      <c r="SQL84" s="539"/>
      <c r="SQM84" s="539"/>
      <c r="SQN84" s="539"/>
      <c r="SQO84" s="539"/>
      <c r="SQP84" s="539"/>
      <c r="SQQ84" s="539"/>
      <c r="SQR84" s="539"/>
      <c r="SQS84" s="539"/>
      <c r="SQT84" s="539"/>
      <c r="SQU84" s="539"/>
      <c r="SQV84" s="539"/>
      <c r="SQW84" s="539"/>
      <c r="SQX84" s="539"/>
      <c r="SQY84" s="539"/>
      <c r="SQZ84" s="539"/>
      <c r="SRA84" s="539"/>
      <c r="SRB84" s="539"/>
      <c r="SRC84" s="539"/>
      <c r="SRD84" s="539"/>
      <c r="SRE84" s="539"/>
      <c r="SRF84" s="539"/>
      <c r="SRG84" s="539"/>
      <c r="SRH84" s="539"/>
      <c r="SRI84" s="539"/>
      <c r="SRJ84" s="539"/>
      <c r="SRK84" s="539"/>
      <c r="SRL84" s="539"/>
      <c r="SRM84" s="539"/>
      <c r="SRN84" s="539"/>
      <c r="SRO84" s="539"/>
      <c r="SRP84" s="539"/>
      <c r="SRQ84" s="539"/>
      <c r="SRR84" s="539"/>
      <c r="SRS84" s="539"/>
      <c r="SRT84" s="539"/>
      <c r="SRU84" s="539"/>
      <c r="SRV84" s="539"/>
      <c r="SRW84" s="539"/>
      <c r="SRX84" s="539"/>
      <c r="SRY84" s="539"/>
      <c r="SRZ84" s="539"/>
      <c r="SSA84" s="539"/>
      <c r="SSB84" s="539"/>
      <c r="SSC84" s="539"/>
      <c r="SSD84" s="539"/>
      <c r="SSE84" s="539"/>
      <c r="SSF84" s="539"/>
      <c r="SSG84" s="539"/>
      <c r="SSH84" s="539"/>
      <c r="SSI84" s="539"/>
      <c r="SSJ84" s="539"/>
      <c r="SSK84" s="539"/>
      <c r="SSL84" s="539"/>
      <c r="SSM84" s="539"/>
      <c r="SSN84" s="539"/>
      <c r="SSO84" s="539"/>
      <c r="SSP84" s="539"/>
      <c r="SSQ84" s="539"/>
      <c r="SSR84" s="539"/>
      <c r="SSS84" s="539"/>
      <c r="SST84" s="539"/>
      <c r="SSU84" s="539"/>
      <c r="SSV84" s="539"/>
      <c r="SSW84" s="539"/>
      <c r="SSX84" s="539"/>
      <c r="SSY84" s="539"/>
      <c r="SSZ84" s="539"/>
      <c r="STA84" s="539"/>
      <c r="STB84" s="539"/>
      <c r="STC84" s="539"/>
      <c r="STD84" s="539"/>
      <c r="STE84" s="539"/>
      <c r="STF84" s="539"/>
      <c r="STG84" s="539"/>
      <c r="STH84" s="539"/>
      <c r="STI84" s="539"/>
      <c r="STJ84" s="539"/>
      <c r="STK84" s="539"/>
      <c r="STL84" s="539"/>
      <c r="STM84" s="539"/>
      <c r="STN84" s="539"/>
      <c r="STO84" s="539"/>
      <c r="STP84" s="539"/>
      <c r="STQ84" s="539"/>
      <c r="STR84" s="539"/>
      <c r="STS84" s="539"/>
      <c r="STT84" s="539"/>
      <c r="STU84" s="539"/>
      <c r="STV84" s="539"/>
      <c r="STW84" s="539"/>
      <c r="STX84" s="539"/>
      <c r="STY84" s="539"/>
      <c r="STZ84" s="539"/>
      <c r="SUA84" s="539"/>
      <c r="SUB84" s="539"/>
      <c r="SUC84" s="539"/>
      <c r="SUD84" s="539"/>
      <c r="SUE84" s="539"/>
      <c r="SUF84" s="539"/>
      <c r="SUG84" s="539"/>
      <c r="SUH84" s="539"/>
      <c r="SUI84" s="539"/>
      <c r="SUJ84" s="539"/>
      <c r="SUK84" s="539"/>
      <c r="SUL84" s="539"/>
      <c r="SUM84" s="539"/>
      <c r="SUN84" s="539"/>
      <c r="SUO84" s="539"/>
      <c r="SUP84" s="539"/>
      <c r="SUQ84" s="539"/>
      <c r="SUR84" s="539"/>
      <c r="SUS84" s="539"/>
      <c r="SUT84" s="539"/>
      <c r="SUU84" s="539"/>
      <c r="SUV84" s="539"/>
      <c r="SUW84" s="539"/>
      <c r="SUX84" s="539"/>
      <c r="SUY84" s="539"/>
      <c r="SUZ84" s="539"/>
      <c r="SVA84" s="539"/>
      <c r="SVB84" s="539"/>
      <c r="SVC84" s="539"/>
      <c r="SVD84" s="539"/>
      <c r="SVE84" s="539"/>
      <c r="SVF84" s="539"/>
      <c r="SVG84" s="539"/>
      <c r="SVH84" s="539"/>
      <c r="SVI84" s="539"/>
      <c r="SVJ84" s="539"/>
      <c r="SVK84" s="539"/>
      <c r="SVL84" s="539"/>
      <c r="SVM84" s="539"/>
      <c r="SVN84" s="539"/>
      <c r="SVO84" s="539"/>
      <c r="SVP84" s="539"/>
      <c r="SVQ84" s="539"/>
      <c r="SVR84" s="539"/>
      <c r="SVS84" s="539"/>
      <c r="SVT84" s="539"/>
      <c r="SVU84" s="539"/>
      <c r="SVV84" s="539"/>
      <c r="SVW84" s="539"/>
      <c r="SVX84" s="539"/>
      <c r="SVY84" s="539"/>
      <c r="SVZ84" s="539"/>
      <c r="SWA84" s="539"/>
      <c r="SWB84" s="539"/>
      <c r="SWC84" s="539"/>
      <c r="SWD84" s="539"/>
      <c r="SWE84" s="539"/>
      <c r="SWF84" s="539"/>
      <c r="SWG84" s="539"/>
      <c r="SWH84" s="539"/>
      <c r="SWI84" s="539"/>
      <c r="SWJ84" s="539"/>
      <c r="SWK84" s="539"/>
      <c r="SWL84" s="539"/>
      <c r="SWM84" s="539"/>
      <c r="SWN84" s="539"/>
      <c r="SWO84" s="539"/>
      <c r="SWP84" s="539"/>
      <c r="SWQ84" s="539"/>
      <c r="SWR84" s="539"/>
      <c r="SWS84" s="539"/>
      <c r="SWT84" s="539"/>
      <c r="SWU84" s="539"/>
      <c r="SWV84" s="539"/>
      <c r="SWW84" s="539"/>
      <c r="SWX84" s="539"/>
      <c r="SWY84" s="539"/>
      <c r="SWZ84" s="539"/>
      <c r="SXA84" s="539"/>
      <c r="SXB84" s="539"/>
      <c r="SXC84" s="539"/>
      <c r="SXD84" s="539"/>
      <c r="SXE84" s="539"/>
      <c r="SXF84" s="539"/>
      <c r="SXG84" s="539"/>
      <c r="SXH84" s="539"/>
      <c r="SXI84" s="539"/>
      <c r="SXJ84" s="539"/>
      <c r="SXK84" s="539"/>
      <c r="SXL84" s="539"/>
      <c r="SXM84" s="539"/>
      <c r="SXN84" s="539"/>
      <c r="SXO84" s="539"/>
      <c r="SXP84" s="539"/>
      <c r="SXQ84" s="539"/>
      <c r="SXR84" s="539"/>
      <c r="SXS84" s="539"/>
      <c r="SXT84" s="539"/>
      <c r="SXU84" s="539"/>
      <c r="SXV84" s="539"/>
      <c r="SXW84" s="539"/>
      <c r="SXX84" s="539"/>
      <c r="SXY84" s="539"/>
      <c r="SXZ84" s="539"/>
      <c r="SYA84" s="539"/>
      <c r="SYB84" s="539"/>
      <c r="SYC84" s="539"/>
      <c r="SYD84" s="539"/>
      <c r="SYE84" s="539"/>
      <c r="SYF84" s="539"/>
      <c r="SYG84" s="539"/>
      <c r="SYH84" s="539"/>
      <c r="SYI84" s="539"/>
      <c r="SYJ84" s="539"/>
      <c r="SYK84" s="539"/>
      <c r="SYL84" s="539"/>
      <c r="SYM84" s="539"/>
      <c r="SYN84" s="539"/>
      <c r="SYO84" s="539"/>
      <c r="SYP84" s="539"/>
      <c r="SYQ84" s="539"/>
      <c r="SYR84" s="539"/>
      <c r="SYS84" s="539"/>
      <c r="SYT84" s="539"/>
      <c r="SYU84" s="539"/>
      <c r="SYV84" s="539"/>
      <c r="SYW84" s="539"/>
      <c r="SYX84" s="539"/>
      <c r="SYY84" s="539"/>
      <c r="SYZ84" s="539"/>
      <c r="SZA84" s="539"/>
      <c r="SZB84" s="539"/>
      <c r="SZC84" s="539"/>
      <c r="SZD84" s="539"/>
      <c r="SZE84" s="539"/>
      <c r="SZF84" s="539"/>
      <c r="SZG84" s="539"/>
      <c r="SZH84" s="539"/>
      <c r="SZI84" s="539"/>
      <c r="SZJ84" s="539"/>
      <c r="SZK84" s="539"/>
      <c r="SZL84" s="539"/>
      <c r="SZM84" s="539"/>
      <c r="SZN84" s="539"/>
      <c r="SZO84" s="539"/>
      <c r="SZP84" s="539"/>
      <c r="SZQ84" s="539"/>
      <c r="SZR84" s="539"/>
      <c r="SZS84" s="539"/>
      <c r="SZT84" s="539"/>
      <c r="SZU84" s="539"/>
      <c r="SZV84" s="539"/>
      <c r="SZW84" s="539"/>
      <c r="SZX84" s="539"/>
      <c r="SZY84" s="539"/>
      <c r="SZZ84" s="539"/>
      <c r="TAA84" s="539"/>
      <c r="TAB84" s="539"/>
      <c r="TAC84" s="539"/>
      <c r="TAD84" s="539"/>
      <c r="TAE84" s="539"/>
      <c r="TAF84" s="539"/>
      <c r="TAG84" s="539"/>
      <c r="TAH84" s="539"/>
      <c r="TAI84" s="539"/>
      <c r="TAJ84" s="539"/>
      <c r="TAK84" s="539"/>
      <c r="TAL84" s="539"/>
      <c r="TAM84" s="539"/>
      <c r="TAN84" s="539"/>
      <c r="TAO84" s="539"/>
      <c r="TAP84" s="539"/>
      <c r="TAQ84" s="539"/>
      <c r="TAR84" s="539"/>
      <c r="TAS84" s="539"/>
      <c r="TAT84" s="539"/>
      <c r="TAU84" s="539"/>
      <c r="TAV84" s="539"/>
      <c r="TAW84" s="539"/>
      <c r="TAX84" s="539"/>
      <c r="TAY84" s="539"/>
      <c r="TAZ84" s="539"/>
      <c r="TBA84" s="539"/>
      <c r="TBB84" s="539"/>
      <c r="TBC84" s="539"/>
      <c r="TBD84" s="539"/>
      <c r="TBE84" s="539"/>
      <c r="TBF84" s="539"/>
      <c r="TBG84" s="539"/>
      <c r="TBH84" s="539"/>
      <c r="TBI84" s="539"/>
      <c r="TBJ84" s="539"/>
      <c r="TBK84" s="539"/>
      <c r="TBL84" s="539"/>
      <c r="TBM84" s="539"/>
      <c r="TBN84" s="539"/>
      <c r="TBO84" s="539"/>
      <c r="TBP84" s="539"/>
      <c r="TBQ84" s="539"/>
      <c r="TBR84" s="539"/>
      <c r="TBS84" s="539"/>
      <c r="TBT84" s="539"/>
      <c r="TBU84" s="539"/>
      <c r="TBV84" s="539"/>
      <c r="TBW84" s="539"/>
      <c r="TBX84" s="539"/>
      <c r="TBY84" s="539"/>
      <c r="TBZ84" s="539"/>
      <c r="TCA84" s="539"/>
      <c r="TCB84" s="539"/>
      <c r="TCC84" s="539"/>
      <c r="TCD84" s="539"/>
      <c r="TCE84" s="539"/>
      <c r="TCF84" s="539"/>
      <c r="TCG84" s="539"/>
      <c r="TCH84" s="539"/>
      <c r="TCI84" s="539"/>
      <c r="TCJ84" s="539"/>
      <c r="TCK84" s="539"/>
      <c r="TCL84" s="539"/>
      <c r="TCM84" s="539"/>
      <c r="TCN84" s="539"/>
      <c r="TCO84" s="539"/>
      <c r="TCP84" s="539"/>
      <c r="TCQ84" s="539"/>
      <c r="TCR84" s="539"/>
      <c r="TCS84" s="539"/>
      <c r="TCT84" s="539"/>
      <c r="TCU84" s="539"/>
      <c r="TCV84" s="539"/>
      <c r="TCW84" s="539"/>
      <c r="TCX84" s="539"/>
      <c r="TCY84" s="539"/>
      <c r="TCZ84" s="539"/>
      <c r="TDA84" s="539"/>
      <c r="TDB84" s="539"/>
      <c r="TDC84" s="539"/>
      <c r="TDD84" s="539"/>
      <c r="TDE84" s="539"/>
      <c r="TDF84" s="539"/>
      <c r="TDG84" s="539"/>
      <c r="TDH84" s="539"/>
      <c r="TDI84" s="539"/>
      <c r="TDJ84" s="539"/>
      <c r="TDK84" s="539"/>
      <c r="TDL84" s="539"/>
      <c r="TDM84" s="539"/>
      <c r="TDN84" s="539"/>
      <c r="TDO84" s="539"/>
      <c r="TDP84" s="539"/>
      <c r="TDQ84" s="539"/>
      <c r="TDR84" s="539"/>
      <c r="TDS84" s="539"/>
      <c r="TDT84" s="539"/>
      <c r="TDU84" s="539"/>
      <c r="TDV84" s="539"/>
      <c r="TDW84" s="539"/>
      <c r="TDX84" s="539"/>
      <c r="TDY84" s="539"/>
      <c r="TDZ84" s="539"/>
      <c r="TEA84" s="539"/>
      <c r="TEB84" s="539"/>
      <c r="TEC84" s="539"/>
      <c r="TED84" s="539"/>
      <c r="TEE84" s="539"/>
      <c r="TEF84" s="539"/>
      <c r="TEG84" s="539"/>
      <c r="TEH84" s="539"/>
      <c r="TEI84" s="539"/>
      <c r="TEJ84" s="539"/>
      <c r="TEK84" s="539"/>
      <c r="TEL84" s="539"/>
      <c r="TEM84" s="539"/>
      <c r="TEN84" s="539"/>
      <c r="TEO84" s="539"/>
      <c r="TEP84" s="539"/>
      <c r="TEQ84" s="539"/>
      <c r="TER84" s="539"/>
      <c r="TES84" s="539"/>
      <c r="TET84" s="539"/>
      <c r="TEU84" s="539"/>
      <c r="TEV84" s="539"/>
      <c r="TEW84" s="539"/>
      <c r="TEX84" s="539"/>
      <c r="TEY84" s="539"/>
      <c r="TEZ84" s="539"/>
      <c r="TFA84" s="539"/>
      <c r="TFB84" s="539"/>
      <c r="TFC84" s="539"/>
      <c r="TFD84" s="539"/>
      <c r="TFE84" s="539"/>
      <c r="TFF84" s="539"/>
      <c r="TFG84" s="539"/>
      <c r="TFH84" s="539"/>
      <c r="TFI84" s="539"/>
      <c r="TFJ84" s="539"/>
      <c r="TFK84" s="539"/>
      <c r="TFL84" s="539"/>
      <c r="TFM84" s="539"/>
      <c r="TFN84" s="539"/>
      <c r="TFO84" s="539"/>
      <c r="TFP84" s="539"/>
      <c r="TFQ84" s="539"/>
      <c r="TFR84" s="539"/>
      <c r="TFS84" s="539"/>
      <c r="TFT84" s="539"/>
      <c r="TFU84" s="539"/>
      <c r="TFV84" s="539"/>
      <c r="TFW84" s="539"/>
      <c r="TFX84" s="539"/>
      <c r="TFY84" s="539"/>
      <c r="TFZ84" s="539"/>
      <c r="TGA84" s="539"/>
      <c r="TGB84" s="539"/>
      <c r="TGC84" s="539"/>
      <c r="TGD84" s="539"/>
      <c r="TGE84" s="539"/>
      <c r="TGF84" s="539"/>
      <c r="TGG84" s="539"/>
      <c r="TGH84" s="539"/>
      <c r="TGI84" s="539"/>
      <c r="TGJ84" s="539"/>
      <c r="TGK84" s="539"/>
      <c r="TGL84" s="539"/>
      <c r="TGM84" s="539"/>
      <c r="TGN84" s="539"/>
      <c r="TGO84" s="539"/>
      <c r="TGP84" s="539"/>
      <c r="TGQ84" s="539"/>
      <c r="TGR84" s="539"/>
      <c r="TGS84" s="539"/>
      <c r="TGT84" s="539"/>
      <c r="TGU84" s="539"/>
      <c r="TGV84" s="539"/>
      <c r="TGW84" s="539"/>
      <c r="TGX84" s="539"/>
      <c r="TGY84" s="539"/>
      <c r="TGZ84" s="539"/>
      <c r="THA84" s="539"/>
      <c r="THB84" s="539"/>
      <c r="THC84" s="539"/>
      <c r="THD84" s="539"/>
      <c r="THE84" s="539"/>
      <c r="THF84" s="539"/>
      <c r="THG84" s="539"/>
      <c r="THH84" s="539"/>
      <c r="THI84" s="539"/>
      <c r="THJ84" s="539"/>
      <c r="THK84" s="539"/>
      <c r="THL84" s="539"/>
      <c r="THM84" s="539"/>
      <c r="THN84" s="539"/>
      <c r="THO84" s="539"/>
      <c r="THP84" s="539"/>
      <c r="THQ84" s="539"/>
      <c r="THR84" s="539"/>
      <c r="THS84" s="539"/>
      <c r="THT84" s="539"/>
      <c r="THU84" s="539"/>
      <c r="THV84" s="539"/>
      <c r="THW84" s="539"/>
      <c r="THX84" s="539"/>
      <c r="THY84" s="539"/>
      <c r="THZ84" s="539"/>
      <c r="TIA84" s="539"/>
      <c r="TIB84" s="539"/>
      <c r="TIC84" s="539"/>
      <c r="TID84" s="539"/>
      <c r="TIE84" s="539"/>
      <c r="TIF84" s="539"/>
      <c r="TIG84" s="539"/>
      <c r="TIH84" s="539"/>
      <c r="TII84" s="539"/>
      <c r="TIJ84" s="539"/>
      <c r="TIK84" s="539"/>
      <c r="TIL84" s="539"/>
      <c r="TIM84" s="539"/>
      <c r="TIN84" s="539"/>
      <c r="TIO84" s="539"/>
      <c r="TIP84" s="539"/>
      <c r="TIQ84" s="539"/>
      <c r="TIR84" s="539"/>
      <c r="TIS84" s="539"/>
      <c r="TIT84" s="539"/>
      <c r="TIU84" s="539"/>
      <c r="TIV84" s="539"/>
      <c r="TIW84" s="539"/>
      <c r="TIX84" s="539"/>
      <c r="TIY84" s="539"/>
      <c r="TIZ84" s="539"/>
      <c r="TJA84" s="539"/>
      <c r="TJB84" s="539"/>
      <c r="TJC84" s="539"/>
      <c r="TJD84" s="539"/>
      <c r="TJE84" s="539"/>
      <c r="TJF84" s="539"/>
      <c r="TJG84" s="539"/>
      <c r="TJH84" s="539"/>
      <c r="TJI84" s="539"/>
      <c r="TJJ84" s="539"/>
      <c r="TJK84" s="539"/>
      <c r="TJL84" s="539"/>
      <c r="TJM84" s="539"/>
      <c r="TJN84" s="539"/>
      <c r="TJO84" s="539"/>
      <c r="TJP84" s="539"/>
      <c r="TJQ84" s="539"/>
      <c r="TJR84" s="539"/>
      <c r="TJS84" s="539"/>
      <c r="TJT84" s="539"/>
      <c r="TJU84" s="539"/>
      <c r="TJV84" s="539"/>
      <c r="TJW84" s="539"/>
      <c r="TJX84" s="539"/>
      <c r="TJY84" s="539"/>
      <c r="TJZ84" s="539"/>
      <c r="TKA84" s="539"/>
      <c r="TKB84" s="539"/>
      <c r="TKC84" s="539"/>
      <c r="TKD84" s="539"/>
      <c r="TKE84" s="539"/>
      <c r="TKF84" s="539"/>
      <c r="TKG84" s="539"/>
      <c r="TKH84" s="539"/>
      <c r="TKI84" s="539"/>
      <c r="TKJ84" s="539"/>
      <c r="TKK84" s="539"/>
      <c r="TKL84" s="539"/>
      <c r="TKM84" s="539"/>
      <c r="TKN84" s="539"/>
      <c r="TKO84" s="539"/>
      <c r="TKP84" s="539"/>
      <c r="TKQ84" s="539"/>
      <c r="TKR84" s="539"/>
      <c r="TKS84" s="539"/>
      <c r="TKT84" s="539"/>
      <c r="TKU84" s="539"/>
      <c r="TKV84" s="539"/>
      <c r="TKW84" s="539"/>
      <c r="TKX84" s="539"/>
      <c r="TKY84" s="539"/>
      <c r="TKZ84" s="539"/>
      <c r="TLA84" s="539"/>
      <c r="TLB84" s="539"/>
      <c r="TLC84" s="539"/>
      <c r="TLD84" s="539"/>
      <c r="TLE84" s="539"/>
      <c r="TLF84" s="539"/>
      <c r="TLG84" s="539"/>
      <c r="TLH84" s="539"/>
      <c r="TLI84" s="539"/>
      <c r="TLJ84" s="539"/>
      <c r="TLK84" s="539"/>
      <c r="TLL84" s="539"/>
      <c r="TLM84" s="539"/>
      <c r="TLN84" s="539"/>
      <c r="TLO84" s="539"/>
      <c r="TLP84" s="539"/>
      <c r="TLQ84" s="539"/>
      <c r="TLR84" s="539"/>
      <c r="TLS84" s="539"/>
      <c r="TLT84" s="539"/>
      <c r="TLU84" s="539"/>
      <c r="TLV84" s="539"/>
      <c r="TLW84" s="539"/>
      <c r="TLX84" s="539"/>
      <c r="TLY84" s="539"/>
      <c r="TLZ84" s="539"/>
      <c r="TMA84" s="539"/>
      <c r="TMB84" s="539"/>
      <c r="TMC84" s="539"/>
      <c r="TMD84" s="539"/>
      <c r="TME84" s="539"/>
      <c r="TMF84" s="539"/>
      <c r="TMG84" s="539"/>
      <c r="TMH84" s="539"/>
      <c r="TMI84" s="539"/>
      <c r="TMJ84" s="539"/>
      <c r="TMK84" s="539"/>
      <c r="TML84" s="539"/>
      <c r="TMM84" s="539"/>
      <c r="TMN84" s="539"/>
      <c r="TMO84" s="539"/>
      <c r="TMP84" s="539"/>
      <c r="TMQ84" s="539"/>
      <c r="TMR84" s="539"/>
      <c r="TMS84" s="539"/>
      <c r="TMT84" s="539"/>
      <c r="TMU84" s="539"/>
      <c r="TMV84" s="539"/>
      <c r="TMW84" s="539"/>
      <c r="TMX84" s="539"/>
      <c r="TMY84" s="539"/>
      <c r="TMZ84" s="539"/>
      <c r="TNA84" s="539"/>
      <c r="TNB84" s="539"/>
      <c r="TNC84" s="539"/>
      <c r="TND84" s="539"/>
      <c r="TNE84" s="539"/>
      <c r="TNF84" s="539"/>
      <c r="TNG84" s="539"/>
      <c r="TNH84" s="539"/>
      <c r="TNI84" s="539"/>
      <c r="TNJ84" s="539"/>
      <c r="TNK84" s="539"/>
      <c r="TNL84" s="539"/>
      <c r="TNM84" s="539"/>
      <c r="TNN84" s="539"/>
      <c r="TNO84" s="539"/>
      <c r="TNP84" s="539"/>
      <c r="TNQ84" s="539"/>
      <c r="TNR84" s="539"/>
      <c r="TNS84" s="539"/>
      <c r="TNT84" s="539"/>
      <c r="TNU84" s="539"/>
      <c r="TNV84" s="539"/>
      <c r="TNW84" s="539"/>
      <c r="TNX84" s="539"/>
      <c r="TNY84" s="539"/>
      <c r="TNZ84" s="539"/>
      <c r="TOA84" s="539"/>
      <c r="TOB84" s="539"/>
      <c r="TOC84" s="539"/>
      <c r="TOD84" s="539"/>
      <c r="TOE84" s="539"/>
      <c r="TOF84" s="539"/>
      <c r="TOG84" s="539"/>
      <c r="TOH84" s="539"/>
      <c r="TOI84" s="539"/>
      <c r="TOJ84" s="539"/>
      <c r="TOK84" s="539"/>
      <c r="TOL84" s="539"/>
      <c r="TOM84" s="539"/>
      <c r="TON84" s="539"/>
      <c r="TOO84" s="539"/>
      <c r="TOP84" s="539"/>
      <c r="TOQ84" s="539"/>
      <c r="TOR84" s="539"/>
      <c r="TOS84" s="539"/>
      <c r="TOT84" s="539"/>
      <c r="TOU84" s="539"/>
      <c r="TOV84" s="539"/>
      <c r="TOW84" s="539"/>
      <c r="TOX84" s="539"/>
      <c r="TOY84" s="539"/>
      <c r="TOZ84" s="539"/>
      <c r="TPA84" s="539"/>
      <c r="TPB84" s="539"/>
      <c r="TPC84" s="539"/>
      <c r="TPD84" s="539"/>
      <c r="TPE84" s="539"/>
      <c r="TPF84" s="539"/>
      <c r="TPG84" s="539"/>
      <c r="TPH84" s="539"/>
      <c r="TPI84" s="539"/>
      <c r="TPJ84" s="539"/>
      <c r="TPK84" s="539"/>
      <c r="TPL84" s="539"/>
      <c r="TPM84" s="539"/>
      <c r="TPN84" s="539"/>
      <c r="TPO84" s="539"/>
      <c r="TPP84" s="539"/>
      <c r="TPQ84" s="539"/>
      <c r="TPR84" s="539"/>
      <c r="TPS84" s="539"/>
      <c r="TPT84" s="539"/>
      <c r="TPU84" s="539"/>
      <c r="TPV84" s="539"/>
      <c r="TPW84" s="539"/>
      <c r="TPX84" s="539"/>
      <c r="TPY84" s="539"/>
      <c r="TPZ84" s="539"/>
      <c r="TQA84" s="539"/>
      <c r="TQB84" s="539"/>
      <c r="TQC84" s="539"/>
      <c r="TQD84" s="539"/>
      <c r="TQE84" s="539"/>
      <c r="TQF84" s="539"/>
      <c r="TQG84" s="539"/>
      <c r="TQH84" s="539"/>
      <c r="TQI84" s="539"/>
      <c r="TQJ84" s="539"/>
      <c r="TQK84" s="539"/>
      <c r="TQL84" s="539"/>
      <c r="TQM84" s="539"/>
      <c r="TQN84" s="539"/>
      <c r="TQO84" s="539"/>
      <c r="TQP84" s="539"/>
      <c r="TQQ84" s="539"/>
      <c r="TQR84" s="539"/>
      <c r="TQS84" s="539"/>
      <c r="TQT84" s="539"/>
      <c r="TQU84" s="539"/>
      <c r="TQV84" s="539"/>
      <c r="TQW84" s="539"/>
      <c r="TQX84" s="539"/>
      <c r="TQY84" s="539"/>
      <c r="TQZ84" s="539"/>
      <c r="TRA84" s="539"/>
      <c r="TRB84" s="539"/>
      <c r="TRC84" s="539"/>
      <c r="TRD84" s="539"/>
      <c r="TRE84" s="539"/>
      <c r="TRF84" s="539"/>
      <c r="TRG84" s="539"/>
      <c r="TRH84" s="539"/>
      <c r="TRI84" s="539"/>
      <c r="TRJ84" s="539"/>
      <c r="TRK84" s="539"/>
      <c r="TRL84" s="539"/>
      <c r="TRM84" s="539"/>
      <c r="TRN84" s="539"/>
      <c r="TRO84" s="539"/>
      <c r="TRP84" s="539"/>
      <c r="TRQ84" s="539"/>
      <c r="TRR84" s="539"/>
      <c r="TRS84" s="539"/>
      <c r="TRT84" s="539"/>
      <c r="TRU84" s="539"/>
      <c r="TRV84" s="539"/>
      <c r="TRW84" s="539"/>
      <c r="TRX84" s="539"/>
      <c r="TRY84" s="539"/>
      <c r="TRZ84" s="539"/>
      <c r="TSA84" s="539"/>
      <c r="TSB84" s="539"/>
      <c r="TSC84" s="539"/>
      <c r="TSD84" s="539"/>
      <c r="TSE84" s="539"/>
      <c r="TSF84" s="539"/>
      <c r="TSG84" s="539"/>
      <c r="TSH84" s="539"/>
      <c r="TSI84" s="539"/>
      <c r="TSJ84" s="539"/>
      <c r="TSK84" s="539"/>
      <c r="TSL84" s="539"/>
      <c r="TSM84" s="539"/>
      <c r="TSN84" s="539"/>
      <c r="TSO84" s="539"/>
      <c r="TSP84" s="539"/>
      <c r="TSQ84" s="539"/>
      <c r="TSR84" s="539"/>
      <c r="TSS84" s="539"/>
      <c r="TST84" s="539"/>
      <c r="TSU84" s="539"/>
      <c r="TSV84" s="539"/>
      <c r="TSW84" s="539"/>
      <c r="TSX84" s="539"/>
      <c r="TSY84" s="539"/>
      <c r="TSZ84" s="539"/>
      <c r="TTA84" s="539"/>
      <c r="TTB84" s="539"/>
      <c r="TTC84" s="539"/>
      <c r="TTD84" s="539"/>
      <c r="TTE84" s="539"/>
      <c r="TTF84" s="539"/>
      <c r="TTG84" s="539"/>
      <c r="TTH84" s="539"/>
      <c r="TTI84" s="539"/>
      <c r="TTJ84" s="539"/>
      <c r="TTK84" s="539"/>
      <c r="TTL84" s="539"/>
      <c r="TTM84" s="539"/>
      <c r="TTN84" s="539"/>
      <c r="TTO84" s="539"/>
      <c r="TTP84" s="539"/>
      <c r="TTQ84" s="539"/>
      <c r="TTR84" s="539"/>
      <c r="TTS84" s="539"/>
      <c r="TTT84" s="539"/>
      <c r="TTU84" s="539"/>
      <c r="TTV84" s="539"/>
      <c r="TTW84" s="539"/>
      <c r="TTX84" s="539"/>
      <c r="TTY84" s="539"/>
      <c r="TTZ84" s="539"/>
      <c r="TUA84" s="539"/>
      <c r="TUB84" s="539"/>
      <c r="TUC84" s="539"/>
      <c r="TUD84" s="539"/>
      <c r="TUE84" s="539"/>
      <c r="TUF84" s="539"/>
      <c r="TUG84" s="539"/>
      <c r="TUH84" s="539"/>
      <c r="TUI84" s="539"/>
      <c r="TUJ84" s="539"/>
      <c r="TUK84" s="539"/>
      <c r="TUL84" s="539"/>
      <c r="TUM84" s="539"/>
      <c r="TUN84" s="539"/>
      <c r="TUO84" s="539"/>
      <c r="TUP84" s="539"/>
      <c r="TUQ84" s="539"/>
      <c r="TUR84" s="539"/>
      <c r="TUS84" s="539"/>
      <c r="TUT84" s="539"/>
      <c r="TUU84" s="539"/>
      <c r="TUV84" s="539"/>
      <c r="TUW84" s="539"/>
      <c r="TUX84" s="539"/>
      <c r="TUY84" s="539"/>
      <c r="TUZ84" s="539"/>
      <c r="TVA84" s="539"/>
      <c r="TVB84" s="539"/>
      <c r="TVC84" s="539"/>
      <c r="TVD84" s="539"/>
      <c r="TVE84" s="539"/>
      <c r="TVF84" s="539"/>
      <c r="TVG84" s="539"/>
      <c r="TVH84" s="539"/>
      <c r="TVI84" s="539"/>
      <c r="TVJ84" s="539"/>
      <c r="TVK84" s="539"/>
      <c r="TVL84" s="539"/>
      <c r="TVM84" s="539"/>
      <c r="TVN84" s="539"/>
      <c r="TVO84" s="539"/>
      <c r="TVP84" s="539"/>
      <c r="TVQ84" s="539"/>
      <c r="TVR84" s="539"/>
      <c r="TVS84" s="539"/>
      <c r="TVT84" s="539"/>
      <c r="TVU84" s="539"/>
      <c r="TVV84" s="539"/>
      <c r="TVW84" s="539"/>
      <c r="TVX84" s="539"/>
      <c r="TVY84" s="539"/>
      <c r="TVZ84" s="539"/>
      <c r="TWA84" s="539"/>
      <c r="TWB84" s="539"/>
      <c r="TWC84" s="539"/>
      <c r="TWD84" s="539"/>
      <c r="TWE84" s="539"/>
      <c r="TWF84" s="539"/>
      <c r="TWG84" s="539"/>
      <c r="TWH84" s="539"/>
      <c r="TWI84" s="539"/>
      <c r="TWJ84" s="539"/>
      <c r="TWK84" s="539"/>
      <c r="TWL84" s="539"/>
      <c r="TWM84" s="539"/>
      <c r="TWN84" s="539"/>
      <c r="TWO84" s="539"/>
      <c r="TWP84" s="539"/>
      <c r="TWQ84" s="539"/>
      <c r="TWR84" s="539"/>
      <c r="TWS84" s="539"/>
      <c r="TWT84" s="539"/>
      <c r="TWU84" s="539"/>
      <c r="TWV84" s="539"/>
      <c r="TWW84" s="539"/>
      <c r="TWX84" s="539"/>
      <c r="TWY84" s="539"/>
      <c r="TWZ84" s="539"/>
      <c r="TXA84" s="539"/>
      <c r="TXB84" s="539"/>
      <c r="TXC84" s="539"/>
      <c r="TXD84" s="539"/>
      <c r="TXE84" s="539"/>
      <c r="TXF84" s="539"/>
      <c r="TXG84" s="539"/>
      <c r="TXH84" s="539"/>
      <c r="TXI84" s="539"/>
      <c r="TXJ84" s="539"/>
      <c r="TXK84" s="539"/>
      <c r="TXL84" s="539"/>
      <c r="TXM84" s="539"/>
      <c r="TXN84" s="539"/>
      <c r="TXO84" s="539"/>
      <c r="TXP84" s="539"/>
      <c r="TXQ84" s="539"/>
      <c r="TXR84" s="539"/>
      <c r="TXS84" s="539"/>
      <c r="TXT84" s="539"/>
      <c r="TXU84" s="539"/>
      <c r="TXV84" s="539"/>
      <c r="TXW84" s="539"/>
      <c r="TXX84" s="539"/>
      <c r="TXY84" s="539"/>
      <c r="TXZ84" s="539"/>
      <c r="TYA84" s="539"/>
      <c r="TYB84" s="539"/>
      <c r="TYC84" s="539"/>
      <c r="TYD84" s="539"/>
      <c r="TYE84" s="539"/>
      <c r="TYF84" s="539"/>
      <c r="TYG84" s="539"/>
      <c r="TYH84" s="539"/>
      <c r="TYI84" s="539"/>
      <c r="TYJ84" s="539"/>
      <c r="TYK84" s="539"/>
      <c r="TYL84" s="539"/>
      <c r="TYM84" s="539"/>
      <c r="TYN84" s="539"/>
      <c r="TYO84" s="539"/>
      <c r="TYP84" s="539"/>
      <c r="TYQ84" s="539"/>
      <c r="TYR84" s="539"/>
      <c r="TYS84" s="539"/>
      <c r="TYT84" s="539"/>
      <c r="TYU84" s="539"/>
      <c r="TYV84" s="539"/>
      <c r="TYW84" s="539"/>
      <c r="TYX84" s="539"/>
      <c r="TYY84" s="539"/>
      <c r="TYZ84" s="539"/>
      <c r="TZA84" s="539"/>
      <c r="TZB84" s="539"/>
      <c r="TZC84" s="539"/>
      <c r="TZD84" s="539"/>
      <c r="TZE84" s="539"/>
      <c r="TZF84" s="539"/>
      <c r="TZG84" s="539"/>
      <c r="TZH84" s="539"/>
      <c r="TZI84" s="539"/>
      <c r="TZJ84" s="539"/>
      <c r="TZK84" s="539"/>
      <c r="TZL84" s="539"/>
      <c r="TZM84" s="539"/>
      <c r="TZN84" s="539"/>
      <c r="TZO84" s="539"/>
      <c r="TZP84" s="539"/>
      <c r="TZQ84" s="539"/>
      <c r="TZR84" s="539"/>
      <c r="TZS84" s="539"/>
      <c r="TZT84" s="539"/>
      <c r="TZU84" s="539"/>
      <c r="TZV84" s="539"/>
      <c r="TZW84" s="539"/>
      <c r="TZX84" s="539"/>
      <c r="TZY84" s="539"/>
      <c r="TZZ84" s="539"/>
      <c r="UAA84" s="539"/>
      <c r="UAB84" s="539"/>
      <c r="UAC84" s="539"/>
      <c r="UAD84" s="539"/>
      <c r="UAE84" s="539"/>
      <c r="UAF84" s="539"/>
      <c r="UAG84" s="539"/>
      <c r="UAH84" s="539"/>
      <c r="UAI84" s="539"/>
      <c r="UAJ84" s="539"/>
      <c r="UAK84" s="539"/>
      <c r="UAL84" s="539"/>
      <c r="UAM84" s="539"/>
      <c r="UAN84" s="539"/>
      <c r="UAO84" s="539"/>
      <c r="UAP84" s="539"/>
      <c r="UAQ84" s="539"/>
      <c r="UAR84" s="539"/>
      <c r="UAS84" s="539"/>
      <c r="UAT84" s="539"/>
      <c r="UAU84" s="539"/>
      <c r="UAV84" s="539"/>
      <c r="UAW84" s="539"/>
      <c r="UAX84" s="539"/>
      <c r="UAY84" s="539"/>
      <c r="UAZ84" s="539"/>
      <c r="UBA84" s="539"/>
      <c r="UBB84" s="539"/>
      <c r="UBC84" s="539"/>
      <c r="UBD84" s="539"/>
      <c r="UBE84" s="539"/>
      <c r="UBF84" s="539"/>
      <c r="UBG84" s="539"/>
      <c r="UBH84" s="539"/>
      <c r="UBI84" s="539"/>
      <c r="UBJ84" s="539"/>
      <c r="UBK84" s="539"/>
      <c r="UBL84" s="539"/>
      <c r="UBM84" s="539"/>
      <c r="UBN84" s="539"/>
      <c r="UBO84" s="539"/>
      <c r="UBP84" s="539"/>
      <c r="UBQ84" s="539"/>
      <c r="UBR84" s="539"/>
      <c r="UBS84" s="539"/>
      <c r="UBT84" s="539"/>
      <c r="UBU84" s="539"/>
      <c r="UBV84" s="539"/>
      <c r="UBW84" s="539"/>
      <c r="UBX84" s="539"/>
      <c r="UBY84" s="539"/>
      <c r="UBZ84" s="539"/>
      <c r="UCA84" s="539"/>
      <c r="UCB84" s="539"/>
      <c r="UCC84" s="539"/>
      <c r="UCD84" s="539"/>
      <c r="UCE84" s="539"/>
      <c r="UCF84" s="539"/>
      <c r="UCG84" s="539"/>
      <c r="UCH84" s="539"/>
      <c r="UCI84" s="539"/>
      <c r="UCJ84" s="539"/>
      <c r="UCK84" s="539"/>
      <c r="UCL84" s="539"/>
      <c r="UCM84" s="539"/>
      <c r="UCN84" s="539"/>
      <c r="UCO84" s="539"/>
      <c r="UCP84" s="539"/>
      <c r="UCQ84" s="539"/>
      <c r="UCR84" s="539"/>
      <c r="UCS84" s="539"/>
      <c r="UCT84" s="539"/>
      <c r="UCU84" s="539"/>
      <c r="UCV84" s="539"/>
      <c r="UCW84" s="539"/>
      <c r="UCX84" s="539"/>
      <c r="UCY84" s="539"/>
      <c r="UCZ84" s="539"/>
      <c r="UDA84" s="539"/>
      <c r="UDB84" s="539"/>
      <c r="UDC84" s="539"/>
      <c r="UDD84" s="539"/>
      <c r="UDE84" s="539"/>
      <c r="UDF84" s="539"/>
      <c r="UDG84" s="539"/>
      <c r="UDH84" s="539"/>
      <c r="UDI84" s="539"/>
      <c r="UDJ84" s="539"/>
      <c r="UDK84" s="539"/>
      <c r="UDL84" s="539"/>
      <c r="UDM84" s="539"/>
      <c r="UDN84" s="539"/>
      <c r="UDO84" s="539"/>
      <c r="UDP84" s="539"/>
      <c r="UDQ84" s="539"/>
      <c r="UDR84" s="539"/>
      <c r="UDS84" s="539"/>
      <c r="UDT84" s="539"/>
      <c r="UDU84" s="539"/>
      <c r="UDV84" s="539"/>
      <c r="UDW84" s="539"/>
      <c r="UDX84" s="539"/>
      <c r="UDY84" s="539"/>
      <c r="UDZ84" s="539"/>
      <c r="UEA84" s="539"/>
      <c r="UEB84" s="539"/>
      <c r="UEC84" s="539"/>
      <c r="UED84" s="539"/>
      <c r="UEE84" s="539"/>
      <c r="UEF84" s="539"/>
      <c r="UEG84" s="539"/>
      <c r="UEH84" s="539"/>
      <c r="UEI84" s="539"/>
      <c r="UEJ84" s="539"/>
      <c r="UEK84" s="539"/>
      <c r="UEL84" s="539"/>
      <c r="UEM84" s="539"/>
      <c r="UEN84" s="539"/>
      <c r="UEO84" s="539"/>
      <c r="UEP84" s="539"/>
      <c r="UEQ84" s="539"/>
      <c r="UER84" s="539"/>
      <c r="UES84" s="539"/>
      <c r="UET84" s="539"/>
      <c r="UEU84" s="539"/>
      <c r="UEV84" s="539"/>
      <c r="UEW84" s="539"/>
      <c r="UEX84" s="539"/>
      <c r="UEY84" s="539"/>
      <c r="UEZ84" s="539"/>
      <c r="UFA84" s="539"/>
      <c r="UFB84" s="539"/>
      <c r="UFC84" s="539"/>
      <c r="UFD84" s="539"/>
      <c r="UFE84" s="539"/>
      <c r="UFF84" s="539"/>
      <c r="UFG84" s="539"/>
      <c r="UFH84" s="539"/>
      <c r="UFI84" s="539"/>
      <c r="UFJ84" s="539"/>
      <c r="UFK84" s="539"/>
      <c r="UFL84" s="539"/>
      <c r="UFM84" s="539"/>
      <c r="UFN84" s="539"/>
      <c r="UFO84" s="539"/>
      <c r="UFP84" s="539"/>
      <c r="UFQ84" s="539"/>
      <c r="UFR84" s="539"/>
      <c r="UFS84" s="539"/>
      <c r="UFT84" s="539"/>
      <c r="UFU84" s="539"/>
      <c r="UFV84" s="539"/>
      <c r="UFW84" s="539"/>
      <c r="UFX84" s="539"/>
      <c r="UFY84" s="539"/>
      <c r="UFZ84" s="539"/>
      <c r="UGA84" s="539"/>
      <c r="UGB84" s="539"/>
      <c r="UGC84" s="539"/>
      <c r="UGD84" s="539"/>
      <c r="UGE84" s="539"/>
      <c r="UGF84" s="539"/>
      <c r="UGG84" s="539"/>
      <c r="UGH84" s="539"/>
      <c r="UGI84" s="539"/>
      <c r="UGJ84" s="539"/>
      <c r="UGK84" s="539"/>
      <c r="UGL84" s="539"/>
      <c r="UGM84" s="539"/>
      <c r="UGN84" s="539"/>
      <c r="UGO84" s="539"/>
      <c r="UGP84" s="539"/>
      <c r="UGQ84" s="539"/>
      <c r="UGR84" s="539"/>
      <c r="UGS84" s="539"/>
      <c r="UGT84" s="539"/>
      <c r="UGU84" s="539"/>
      <c r="UGV84" s="539"/>
      <c r="UGW84" s="539"/>
      <c r="UGX84" s="539"/>
      <c r="UGY84" s="539"/>
      <c r="UGZ84" s="539"/>
      <c r="UHA84" s="539"/>
      <c r="UHB84" s="539"/>
      <c r="UHC84" s="539"/>
      <c r="UHD84" s="539"/>
      <c r="UHE84" s="539"/>
      <c r="UHF84" s="539"/>
      <c r="UHG84" s="539"/>
      <c r="UHH84" s="539"/>
      <c r="UHI84" s="539"/>
      <c r="UHJ84" s="539"/>
      <c r="UHK84" s="539"/>
      <c r="UHL84" s="539"/>
      <c r="UHM84" s="539"/>
      <c r="UHN84" s="539"/>
      <c r="UHO84" s="539"/>
      <c r="UHP84" s="539"/>
      <c r="UHQ84" s="539"/>
      <c r="UHR84" s="539"/>
      <c r="UHS84" s="539"/>
      <c r="UHT84" s="539"/>
      <c r="UHU84" s="539"/>
      <c r="UHV84" s="539"/>
      <c r="UHW84" s="539"/>
      <c r="UHX84" s="539"/>
      <c r="UHY84" s="539"/>
      <c r="UHZ84" s="539"/>
      <c r="UIA84" s="539"/>
      <c r="UIB84" s="539"/>
      <c r="UIC84" s="539"/>
      <c r="UID84" s="539"/>
      <c r="UIE84" s="539"/>
      <c r="UIF84" s="539"/>
      <c r="UIG84" s="539"/>
      <c r="UIH84" s="539"/>
      <c r="UII84" s="539"/>
      <c r="UIJ84" s="539"/>
      <c r="UIK84" s="539"/>
      <c r="UIL84" s="539"/>
      <c r="UIM84" s="539"/>
      <c r="UIN84" s="539"/>
      <c r="UIO84" s="539"/>
      <c r="UIP84" s="539"/>
      <c r="UIQ84" s="539"/>
      <c r="UIR84" s="539"/>
      <c r="UIS84" s="539"/>
      <c r="UIT84" s="539"/>
      <c r="UIU84" s="539"/>
      <c r="UIV84" s="539"/>
      <c r="UIW84" s="539"/>
      <c r="UIX84" s="539"/>
      <c r="UIY84" s="539"/>
      <c r="UIZ84" s="539"/>
      <c r="UJA84" s="539"/>
      <c r="UJB84" s="539"/>
      <c r="UJC84" s="539"/>
      <c r="UJD84" s="539"/>
      <c r="UJE84" s="539"/>
      <c r="UJF84" s="539"/>
      <c r="UJG84" s="539"/>
      <c r="UJH84" s="539"/>
      <c r="UJI84" s="539"/>
      <c r="UJJ84" s="539"/>
      <c r="UJK84" s="539"/>
      <c r="UJL84" s="539"/>
      <c r="UJM84" s="539"/>
      <c r="UJN84" s="539"/>
      <c r="UJO84" s="539"/>
      <c r="UJP84" s="539"/>
      <c r="UJQ84" s="539"/>
      <c r="UJR84" s="539"/>
      <c r="UJS84" s="539"/>
      <c r="UJT84" s="539"/>
      <c r="UJU84" s="539"/>
      <c r="UJV84" s="539"/>
      <c r="UJW84" s="539"/>
      <c r="UJX84" s="539"/>
      <c r="UJY84" s="539"/>
      <c r="UJZ84" s="539"/>
      <c r="UKA84" s="539"/>
      <c r="UKB84" s="539"/>
      <c r="UKC84" s="539"/>
      <c r="UKD84" s="539"/>
      <c r="UKE84" s="539"/>
      <c r="UKF84" s="539"/>
      <c r="UKG84" s="539"/>
      <c r="UKH84" s="539"/>
      <c r="UKI84" s="539"/>
      <c r="UKJ84" s="539"/>
      <c r="UKK84" s="539"/>
      <c r="UKL84" s="539"/>
      <c r="UKM84" s="539"/>
      <c r="UKN84" s="539"/>
      <c r="UKO84" s="539"/>
      <c r="UKP84" s="539"/>
      <c r="UKQ84" s="539"/>
      <c r="UKR84" s="539"/>
      <c r="UKS84" s="539"/>
      <c r="UKT84" s="539"/>
      <c r="UKU84" s="539"/>
      <c r="UKV84" s="539"/>
      <c r="UKW84" s="539"/>
      <c r="UKX84" s="539"/>
      <c r="UKY84" s="539"/>
      <c r="UKZ84" s="539"/>
      <c r="ULA84" s="539"/>
      <c r="ULB84" s="539"/>
      <c r="ULC84" s="539"/>
      <c r="ULD84" s="539"/>
      <c r="ULE84" s="539"/>
      <c r="ULF84" s="539"/>
      <c r="ULG84" s="539"/>
      <c r="ULH84" s="539"/>
      <c r="ULI84" s="539"/>
      <c r="ULJ84" s="539"/>
      <c r="ULK84" s="539"/>
      <c r="ULL84" s="539"/>
      <c r="ULM84" s="539"/>
      <c r="ULN84" s="539"/>
      <c r="ULO84" s="539"/>
      <c r="ULP84" s="539"/>
      <c r="ULQ84" s="539"/>
      <c r="ULR84" s="539"/>
      <c r="ULS84" s="539"/>
      <c r="ULT84" s="539"/>
      <c r="ULU84" s="539"/>
      <c r="ULV84" s="539"/>
      <c r="ULW84" s="539"/>
      <c r="ULX84" s="539"/>
      <c r="ULY84" s="539"/>
      <c r="ULZ84" s="539"/>
      <c r="UMA84" s="539"/>
      <c r="UMB84" s="539"/>
      <c r="UMC84" s="539"/>
      <c r="UMD84" s="539"/>
      <c r="UME84" s="539"/>
      <c r="UMF84" s="539"/>
      <c r="UMG84" s="539"/>
      <c r="UMH84" s="539"/>
      <c r="UMI84" s="539"/>
      <c r="UMJ84" s="539"/>
      <c r="UMK84" s="539"/>
      <c r="UML84" s="539"/>
      <c r="UMM84" s="539"/>
      <c r="UMN84" s="539"/>
      <c r="UMO84" s="539"/>
      <c r="UMP84" s="539"/>
      <c r="UMQ84" s="539"/>
      <c r="UMR84" s="539"/>
      <c r="UMS84" s="539"/>
      <c r="UMT84" s="539"/>
      <c r="UMU84" s="539"/>
      <c r="UMV84" s="539"/>
      <c r="UMW84" s="539"/>
      <c r="UMX84" s="539"/>
      <c r="UMY84" s="539"/>
      <c r="UMZ84" s="539"/>
      <c r="UNA84" s="539"/>
      <c r="UNB84" s="539"/>
      <c r="UNC84" s="539"/>
      <c r="UND84" s="539"/>
      <c r="UNE84" s="539"/>
      <c r="UNF84" s="539"/>
      <c r="UNG84" s="539"/>
      <c r="UNH84" s="539"/>
      <c r="UNI84" s="539"/>
      <c r="UNJ84" s="539"/>
      <c r="UNK84" s="539"/>
      <c r="UNL84" s="539"/>
      <c r="UNM84" s="539"/>
      <c r="UNN84" s="539"/>
      <c r="UNO84" s="539"/>
      <c r="UNP84" s="539"/>
      <c r="UNQ84" s="539"/>
      <c r="UNR84" s="539"/>
      <c r="UNS84" s="539"/>
      <c r="UNT84" s="539"/>
      <c r="UNU84" s="539"/>
      <c r="UNV84" s="539"/>
      <c r="UNW84" s="539"/>
      <c r="UNX84" s="539"/>
      <c r="UNY84" s="539"/>
      <c r="UNZ84" s="539"/>
      <c r="UOA84" s="539"/>
      <c r="UOB84" s="539"/>
      <c r="UOC84" s="539"/>
      <c r="UOD84" s="539"/>
      <c r="UOE84" s="539"/>
      <c r="UOF84" s="539"/>
      <c r="UOG84" s="539"/>
      <c r="UOH84" s="539"/>
      <c r="UOI84" s="539"/>
      <c r="UOJ84" s="539"/>
      <c r="UOK84" s="539"/>
      <c r="UOL84" s="539"/>
      <c r="UOM84" s="539"/>
      <c r="UON84" s="539"/>
      <c r="UOO84" s="539"/>
      <c r="UOP84" s="539"/>
      <c r="UOQ84" s="539"/>
      <c r="UOR84" s="539"/>
      <c r="UOS84" s="539"/>
      <c r="UOT84" s="539"/>
      <c r="UOU84" s="539"/>
      <c r="UOV84" s="539"/>
      <c r="UOW84" s="539"/>
      <c r="UOX84" s="539"/>
      <c r="UOY84" s="539"/>
      <c r="UOZ84" s="539"/>
      <c r="UPA84" s="539"/>
      <c r="UPB84" s="539"/>
      <c r="UPC84" s="539"/>
      <c r="UPD84" s="539"/>
      <c r="UPE84" s="539"/>
      <c r="UPF84" s="539"/>
      <c r="UPG84" s="539"/>
      <c r="UPH84" s="539"/>
      <c r="UPI84" s="539"/>
      <c r="UPJ84" s="539"/>
      <c r="UPK84" s="539"/>
      <c r="UPL84" s="539"/>
      <c r="UPM84" s="539"/>
      <c r="UPN84" s="539"/>
      <c r="UPO84" s="539"/>
      <c r="UPP84" s="539"/>
      <c r="UPQ84" s="539"/>
      <c r="UPR84" s="539"/>
      <c r="UPS84" s="539"/>
      <c r="UPT84" s="539"/>
      <c r="UPU84" s="539"/>
      <c r="UPV84" s="539"/>
      <c r="UPW84" s="539"/>
      <c r="UPX84" s="539"/>
      <c r="UPY84" s="539"/>
      <c r="UPZ84" s="539"/>
      <c r="UQA84" s="539"/>
      <c r="UQB84" s="539"/>
      <c r="UQC84" s="539"/>
      <c r="UQD84" s="539"/>
      <c r="UQE84" s="539"/>
      <c r="UQF84" s="539"/>
      <c r="UQG84" s="539"/>
      <c r="UQH84" s="539"/>
      <c r="UQI84" s="539"/>
      <c r="UQJ84" s="539"/>
      <c r="UQK84" s="539"/>
      <c r="UQL84" s="539"/>
      <c r="UQM84" s="539"/>
      <c r="UQN84" s="539"/>
      <c r="UQO84" s="539"/>
      <c r="UQP84" s="539"/>
      <c r="UQQ84" s="539"/>
      <c r="UQR84" s="539"/>
      <c r="UQS84" s="539"/>
      <c r="UQT84" s="539"/>
      <c r="UQU84" s="539"/>
      <c r="UQV84" s="539"/>
      <c r="UQW84" s="539"/>
      <c r="UQX84" s="539"/>
      <c r="UQY84" s="539"/>
      <c r="UQZ84" s="539"/>
      <c r="URA84" s="539"/>
      <c r="URB84" s="539"/>
      <c r="URC84" s="539"/>
      <c r="URD84" s="539"/>
      <c r="URE84" s="539"/>
      <c r="URF84" s="539"/>
      <c r="URG84" s="539"/>
      <c r="URH84" s="539"/>
      <c r="URI84" s="539"/>
      <c r="URJ84" s="539"/>
      <c r="URK84" s="539"/>
      <c r="URL84" s="539"/>
      <c r="URM84" s="539"/>
      <c r="URN84" s="539"/>
      <c r="URO84" s="539"/>
      <c r="URP84" s="539"/>
      <c r="URQ84" s="539"/>
      <c r="URR84" s="539"/>
      <c r="URS84" s="539"/>
      <c r="URT84" s="539"/>
      <c r="URU84" s="539"/>
      <c r="URV84" s="539"/>
      <c r="URW84" s="539"/>
      <c r="URX84" s="539"/>
      <c r="URY84" s="539"/>
      <c r="URZ84" s="539"/>
      <c r="USA84" s="539"/>
      <c r="USB84" s="539"/>
      <c r="USC84" s="539"/>
      <c r="USD84" s="539"/>
      <c r="USE84" s="539"/>
      <c r="USF84" s="539"/>
      <c r="USG84" s="539"/>
      <c r="USH84" s="539"/>
      <c r="USI84" s="539"/>
      <c r="USJ84" s="539"/>
      <c r="USK84" s="539"/>
      <c r="USL84" s="539"/>
      <c r="USM84" s="539"/>
      <c r="USN84" s="539"/>
      <c r="USO84" s="539"/>
      <c r="USP84" s="539"/>
      <c r="USQ84" s="539"/>
      <c r="USR84" s="539"/>
      <c r="USS84" s="539"/>
      <c r="UST84" s="539"/>
      <c r="USU84" s="539"/>
      <c r="USV84" s="539"/>
      <c r="USW84" s="539"/>
      <c r="USX84" s="539"/>
      <c r="USY84" s="539"/>
      <c r="USZ84" s="539"/>
      <c r="UTA84" s="539"/>
      <c r="UTB84" s="539"/>
      <c r="UTC84" s="539"/>
      <c r="UTD84" s="539"/>
      <c r="UTE84" s="539"/>
      <c r="UTF84" s="539"/>
      <c r="UTG84" s="539"/>
      <c r="UTH84" s="539"/>
      <c r="UTI84" s="539"/>
      <c r="UTJ84" s="539"/>
      <c r="UTK84" s="539"/>
      <c r="UTL84" s="539"/>
      <c r="UTM84" s="539"/>
      <c r="UTN84" s="539"/>
      <c r="UTO84" s="539"/>
      <c r="UTP84" s="539"/>
      <c r="UTQ84" s="539"/>
      <c r="UTR84" s="539"/>
      <c r="UTS84" s="539"/>
      <c r="UTT84" s="539"/>
      <c r="UTU84" s="539"/>
      <c r="UTV84" s="539"/>
      <c r="UTW84" s="539"/>
      <c r="UTX84" s="539"/>
      <c r="UTY84" s="539"/>
      <c r="UTZ84" s="539"/>
      <c r="UUA84" s="539"/>
      <c r="UUB84" s="539"/>
      <c r="UUC84" s="539"/>
      <c r="UUD84" s="539"/>
      <c r="UUE84" s="539"/>
      <c r="UUF84" s="539"/>
      <c r="UUG84" s="539"/>
      <c r="UUH84" s="539"/>
      <c r="UUI84" s="539"/>
      <c r="UUJ84" s="539"/>
      <c r="UUK84" s="539"/>
      <c r="UUL84" s="539"/>
      <c r="UUM84" s="539"/>
      <c r="UUN84" s="539"/>
      <c r="UUO84" s="539"/>
      <c r="UUP84" s="539"/>
      <c r="UUQ84" s="539"/>
      <c r="UUR84" s="539"/>
      <c r="UUS84" s="539"/>
      <c r="UUT84" s="539"/>
      <c r="UUU84" s="539"/>
      <c r="UUV84" s="539"/>
      <c r="UUW84" s="539"/>
      <c r="UUX84" s="539"/>
      <c r="UUY84" s="539"/>
      <c r="UUZ84" s="539"/>
      <c r="UVA84" s="539"/>
      <c r="UVB84" s="539"/>
      <c r="UVC84" s="539"/>
      <c r="UVD84" s="539"/>
      <c r="UVE84" s="539"/>
      <c r="UVF84" s="539"/>
      <c r="UVG84" s="539"/>
      <c r="UVH84" s="539"/>
      <c r="UVI84" s="539"/>
      <c r="UVJ84" s="539"/>
      <c r="UVK84" s="539"/>
      <c r="UVL84" s="539"/>
      <c r="UVM84" s="539"/>
      <c r="UVN84" s="539"/>
      <c r="UVO84" s="539"/>
      <c r="UVP84" s="539"/>
      <c r="UVQ84" s="539"/>
      <c r="UVR84" s="539"/>
      <c r="UVS84" s="539"/>
      <c r="UVT84" s="539"/>
      <c r="UVU84" s="539"/>
      <c r="UVV84" s="539"/>
      <c r="UVW84" s="539"/>
      <c r="UVX84" s="539"/>
      <c r="UVY84" s="539"/>
      <c r="UVZ84" s="539"/>
      <c r="UWA84" s="539"/>
      <c r="UWB84" s="539"/>
      <c r="UWC84" s="539"/>
      <c r="UWD84" s="539"/>
      <c r="UWE84" s="539"/>
      <c r="UWF84" s="539"/>
      <c r="UWG84" s="539"/>
      <c r="UWH84" s="539"/>
      <c r="UWI84" s="539"/>
      <c r="UWJ84" s="539"/>
      <c r="UWK84" s="539"/>
      <c r="UWL84" s="539"/>
      <c r="UWM84" s="539"/>
      <c r="UWN84" s="539"/>
      <c r="UWO84" s="539"/>
      <c r="UWP84" s="539"/>
      <c r="UWQ84" s="539"/>
      <c r="UWR84" s="539"/>
      <c r="UWS84" s="539"/>
      <c r="UWT84" s="539"/>
      <c r="UWU84" s="539"/>
      <c r="UWV84" s="539"/>
      <c r="UWW84" s="539"/>
      <c r="UWX84" s="539"/>
      <c r="UWY84" s="539"/>
      <c r="UWZ84" s="539"/>
      <c r="UXA84" s="539"/>
      <c r="UXB84" s="539"/>
      <c r="UXC84" s="539"/>
      <c r="UXD84" s="539"/>
      <c r="UXE84" s="539"/>
      <c r="UXF84" s="539"/>
      <c r="UXG84" s="539"/>
      <c r="UXH84" s="539"/>
      <c r="UXI84" s="539"/>
      <c r="UXJ84" s="539"/>
      <c r="UXK84" s="539"/>
      <c r="UXL84" s="539"/>
      <c r="UXM84" s="539"/>
      <c r="UXN84" s="539"/>
      <c r="UXO84" s="539"/>
      <c r="UXP84" s="539"/>
      <c r="UXQ84" s="539"/>
      <c r="UXR84" s="539"/>
      <c r="UXS84" s="539"/>
      <c r="UXT84" s="539"/>
      <c r="UXU84" s="539"/>
      <c r="UXV84" s="539"/>
      <c r="UXW84" s="539"/>
      <c r="UXX84" s="539"/>
      <c r="UXY84" s="539"/>
      <c r="UXZ84" s="539"/>
      <c r="UYA84" s="539"/>
      <c r="UYB84" s="539"/>
      <c r="UYC84" s="539"/>
      <c r="UYD84" s="539"/>
      <c r="UYE84" s="539"/>
      <c r="UYF84" s="539"/>
      <c r="UYG84" s="539"/>
      <c r="UYH84" s="539"/>
      <c r="UYI84" s="539"/>
      <c r="UYJ84" s="539"/>
      <c r="UYK84" s="539"/>
      <c r="UYL84" s="539"/>
      <c r="UYM84" s="539"/>
      <c r="UYN84" s="539"/>
      <c r="UYO84" s="539"/>
      <c r="UYP84" s="539"/>
      <c r="UYQ84" s="539"/>
      <c r="UYR84" s="539"/>
      <c r="UYS84" s="539"/>
      <c r="UYT84" s="539"/>
      <c r="UYU84" s="539"/>
      <c r="UYV84" s="539"/>
      <c r="UYW84" s="539"/>
      <c r="UYX84" s="539"/>
      <c r="UYY84" s="539"/>
      <c r="UYZ84" s="539"/>
      <c r="UZA84" s="539"/>
      <c r="UZB84" s="539"/>
      <c r="UZC84" s="539"/>
      <c r="UZD84" s="539"/>
      <c r="UZE84" s="539"/>
      <c r="UZF84" s="539"/>
      <c r="UZG84" s="539"/>
      <c r="UZH84" s="539"/>
      <c r="UZI84" s="539"/>
      <c r="UZJ84" s="539"/>
      <c r="UZK84" s="539"/>
      <c r="UZL84" s="539"/>
      <c r="UZM84" s="539"/>
      <c r="UZN84" s="539"/>
      <c r="UZO84" s="539"/>
      <c r="UZP84" s="539"/>
      <c r="UZQ84" s="539"/>
      <c r="UZR84" s="539"/>
      <c r="UZS84" s="539"/>
      <c r="UZT84" s="539"/>
      <c r="UZU84" s="539"/>
      <c r="UZV84" s="539"/>
      <c r="UZW84" s="539"/>
      <c r="UZX84" s="539"/>
      <c r="UZY84" s="539"/>
      <c r="UZZ84" s="539"/>
      <c r="VAA84" s="539"/>
      <c r="VAB84" s="539"/>
      <c r="VAC84" s="539"/>
      <c r="VAD84" s="539"/>
      <c r="VAE84" s="539"/>
      <c r="VAF84" s="539"/>
      <c r="VAG84" s="539"/>
      <c r="VAH84" s="539"/>
      <c r="VAI84" s="539"/>
      <c r="VAJ84" s="539"/>
      <c r="VAK84" s="539"/>
      <c r="VAL84" s="539"/>
      <c r="VAM84" s="539"/>
      <c r="VAN84" s="539"/>
      <c r="VAO84" s="539"/>
      <c r="VAP84" s="539"/>
      <c r="VAQ84" s="539"/>
      <c r="VAR84" s="539"/>
      <c r="VAS84" s="539"/>
      <c r="VAT84" s="539"/>
      <c r="VAU84" s="539"/>
      <c r="VAV84" s="539"/>
      <c r="VAW84" s="539"/>
      <c r="VAX84" s="539"/>
      <c r="VAY84" s="539"/>
      <c r="VAZ84" s="539"/>
      <c r="VBA84" s="539"/>
      <c r="VBB84" s="539"/>
      <c r="VBC84" s="539"/>
      <c r="VBD84" s="539"/>
      <c r="VBE84" s="539"/>
      <c r="VBF84" s="539"/>
      <c r="VBG84" s="539"/>
      <c r="VBH84" s="539"/>
      <c r="VBI84" s="539"/>
      <c r="VBJ84" s="539"/>
      <c r="VBK84" s="539"/>
      <c r="VBL84" s="539"/>
      <c r="VBM84" s="539"/>
      <c r="VBN84" s="539"/>
      <c r="VBO84" s="539"/>
      <c r="VBP84" s="539"/>
      <c r="VBQ84" s="539"/>
      <c r="VBR84" s="539"/>
      <c r="VBS84" s="539"/>
      <c r="VBT84" s="539"/>
      <c r="VBU84" s="539"/>
      <c r="VBV84" s="539"/>
      <c r="VBW84" s="539"/>
      <c r="VBX84" s="539"/>
      <c r="VBY84" s="539"/>
      <c r="VBZ84" s="539"/>
      <c r="VCA84" s="539"/>
      <c r="VCB84" s="539"/>
      <c r="VCC84" s="539"/>
      <c r="VCD84" s="539"/>
      <c r="VCE84" s="539"/>
      <c r="VCF84" s="539"/>
      <c r="VCG84" s="539"/>
      <c r="VCH84" s="539"/>
      <c r="VCI84" s="539"/>
      <c r="VCJ84" s="539"/>
      <c r="VCK84" s="539"/>
      <c r="VCL84" s="539"/>
      <c r="VCM84" s="539"/>
      <c r="VCN84" s="539"/>
      <c r="VCO84" s="539"/>
      <c r="VCP84" s="539"/>
      <c r="VCQ84" s="539"/>
      <c r="VCR84" s="539"/>
      <c r="VCS84" s="539"/>
      <c r="VCT84" s="539"/>
      <c r="VCU84" s="539"/>
      <c r="VCV84" s="539"/>
      <c r="VCW84" s="539"/>
      <c r="VCX84" s="539"/>
      <c r="VCY84" s="539"/>
      <c r="VCZ84" s="539"/>
      <c r="VDA84" s="539"/>
      <c r="VDB84" s="539"/>
      <c r="VDC84" s="539"/>
      <c r="VDD84" s="539"/>
      <c r="VDE84" s="539"/>
      <c r="VDF84" s="539"/>
      <c r="VDG84" s="539"/>
      <c r="VDH84" s="539"/>
      <c r="VDI84" s="539"/>
      <c r="VDJ84" s="539"/>
      <c r="VDK84" s="539"/>
      <c r="VDL84" s="539"/>
      <c r="VDM84" s="539"/>
      <c r="VDN84" s="539"/>
      <c r="VDO84" s="539"/>
      <c r="VDP84" s="539"/>
      <c r="VDQ84" s="539"/>
      <c r="VDR84" s="539"/>
      <c r="VDS84" s="539"/>
      <c r="VDT84" s="539"/>
      <c r="VDU84" s="539"/>
      <c r="VDV84" s="539"/>
      <c r="VDW84" s="539"/>
      <c r="VDX84" s="539"/>
      <c r="VDY84" s="539"/>
      <c r="VDZ84" s="539"/>
      <c r="VEA84" s="539"/>
      <c r="VEB84" s="539"/>
      <c r="VEC84" s="539"/>
      <c r="VED84" s="539"/>
      <c r="VEE84" s="539"/>
      <c r="VEF84" s="539"/>
      <c r="VEG84" s="539"/>
      <c r="VEH84" s="539"/>
      <c r="VEI84" s="539"/>
      <c r="VEJ84" s="539"/>
      <c r="VEK84" s="539"/>
      <c r="VEL84" s="539"/>
      <c r="VEM84" s="539"/>
      <c r="VEN84" s="539"/>
      <c r="VEO84" s="539"/>
      <c r="VEP84" s="539"/>
      <c r="VEQ84" s="539"/>
      <c r="VER84" s="539"/>
      <c r="VES84" s="539"/>
      <c r="VET84" s="539"/>
      <c r="VEU84" s="539"/>
      <c r="VEV84" s="539"/>
      <c r="VEW84" s="539"/>
      <c r="VEX84" s="539"/>
      <c r="VEY84" s="539"/>
      <c r="VEZ84" s="539"/>
      <c r="VFA84" s="539"/>
      <c r="VFB84" s="539"/>
      <c r="VFC84" s="539"/>
      <c r="VFD84" s="539"/>
      <c r="VFE84" s="539"/>
      <c r="VFF84" s="539"/>
      <c r="VFG84" s="539"/>
      <c r="VFH84" s="539"/>
      <c r="VFI84" s="539"/>
      <c r="VFJ84" s="539"/>
      <c r="VFK84" s="539"/>
      <c r="VFL84" s="539"/>
      <c r="VFM84" s="539"/>
      <c r="VFN84" s="539"/>
      <c r="VFO84" s="539"/>
      <c r="VFP84" s="539"/>
      <c r="VFQ84" s="539"/>
      <c r="VFR84" s="539"/>
      <c r="VFS84" s="539"/>
      <c r="VFT84" s="539"/>
      <c r="VFU84" s="539"/>
      <c r="VFV84" s="539"/>
      <c r="VFW84" s="539"/>
      <c r="VFX84" s="539"/>
      <c r="VFY84" s="539"/>
      <c r="VFZ84" s="539"/>
      <c r="VGA84" s="539"/>
      <c r="VGB84" s="539"/>
      <c r="VGC84" s="539"/>
      <c r="VGD84" s="539"/>
      <c r="VGE84" s="539"/>
      <c r="VGF84" s="539"/>
      <c r="VGG84" s="539"/>
      <c r="VGH84" s="539"/>
      <c r="VGI84" s="539"/>
      <c r="VGJ84" s="539"/>
      <c r="VGK84" s="539"/>
      <c r="VGL84" s="539"/>
      <c r="VGM84" s="539"/>
      <c r="VGN84" s="539"/>
      <c r="VGO84" s="539"/>
      <c r="VGP84" s="539"/>
      <c r="VGQ84" s="539"/>
      <c r="VGR84" s="539"/>
      <c r="VGS84" s="539"/>
      <c r="VGT84" s="539"/>
      <c r="VGU84" s="539"/>
      <c r="VGV84" s="539"/>
      <c r="VGW84" s="539"/>
      <c r="VGX84" s="539"/>
      <c r="VGY84" s="539"/>
      <c r="VGZ84" s="539"/>
      <c r="VHA84" s="539"/>
      <c r="VHB84" s="539"/>
      <c r="VHC84" s="539"/>
      <c r="VHD84" s="539"/>
      <c r="VHE84" s="539"/>
      <c r="VHF84" s="539"/>
      <c r="VHG84" s="539"/>
      <c r="VHH84" s="539"/>
      <c r="VHI84" s="539"/>
      <c r="VHJ84" s="539"/>
      <c r="VHK84" s="539"/>
      <c r="VHL84" s="539"/>
      <c r="VHM84" s="539"/>
      <c r="VHN84" s="539"/>
      <c r="VHO84" s="539"/>
      <c r="VHP84" s="539"/>
      <c r="VHQ84" s="539"/>
      <c r="VHR84" s="539"/>
      <c r="VHS84" s="539"/>
      <c r="VHT84" s="539"/>
      <c r="VHU84" s="539"/>
      <c r="VHV84" s="539"/>
      <c r="VHW84" s="539"/>
      <c r="VHX84" s="539"/>
      <c r="VHY84" s="539"/>
      <c r="VHZ84" s="539"/>
      <c r="VIA84" s="539"/>
      <c r="VIB84" s="539"/>
      <c r="VIC84" s="539"/>
      <c r="VID84" s="539"/>
      <c r="VIE84" s="539"/>
      <c r="VIF84" s="539"/>
      <c r="VIG84" s="539"/>
      <c r="VIH84" s="539"/>
      <c r="VII84" s="539"/>
      <c r="VIJ84" s="539"/>
      <c r="VIK84" s="539"/>
      <c r="VIL84" s="539"/>
      <c r="VIM84" s="539"/>
      <c r="VIN84" s="539"/>
      <c r="VIO84" s="539"/>
      <c r="VIP84" s="539"/>
      <c r="VIQ84" s="539"/>
      <c r="VIR84" s="539"/>
      <c r="VIS84" s="539"/>
      <c r="VIT84" s="539"/>
      <c r="VIU84" s="539"/>
      <c r="VIV84" s="539"/>
      <c r="VIW84" s="539"/>
      <c r="VIX84" s="539"/>
      <c r="VIY84" s="539"/>
      <c r="VIZ84" s="539"/>
      <c r="VJA84" s="539"/>
      <c r="VJB84" s="539"/>
      <c r="VJC84" s="539"/>
      <c r="VJD84" s="539"/>
      <c r="VJE84" s="539"/>
      <c r="VJF84" s="539"/>
      <c r="VJG84" s="539"/>
      <c r="VJH84" s="539"/>
      <c r="VJI84" s="539"/>
      <c r="VJJ84" s="539"/>
      <c r="VJK84" s="539"/>
      <c r="VJL84" s="539"/>
      <c r="VJM84" s="539"/>
      <c r="VJN84" s="539"/>
      <c r="VJO84" s="539"/>
      <c r="VJP84" s="539"/>
      <c r="VJQ84" s="539"/>
      <c r="VJR84" s="539"/>
      <c r="VJS84" s="539"/>
      <c r="VJT84" s="539"/>
      <c r="VJU84" s="539"/>
      <c r="VJV84" s="539"/>
      <c r="VJW84" s="539"/>
      <c r="VJX84" s="539"/>
      <c r="VJY84" s="539"/>
      <c r="VJZ84" s="539"/>
      <c r="VKA84" s="539"/>
      <c r="VKB84" s="539"/>
      <c r="VKC84" s="539"/>
      <c r="VKD84" s="539"/>
      <c r="VKE84" s="539"/>
      <c r="VKF84" s="539"/>
      <c r="VKG84" s="539"/>
      <c r="VKH84" s="539"/>
      <c r="VKI84" s="539"/>
      <c r="VKJ84" s="539"/>
      <c r="VKK84" s="539"/>
      <c r="VKL84" s="539"/>
      <c r="VKM84" s="539"/>
      <c r="VKN84" s="539"/>
      <c r="VKO84" s="539"/>
      <c r="VKP84" s="539"/>
      <c r="VKQ84" s="539"/>
      <c r="VKR84" s="539"/>
      <c r="VKS84" s="539"/>
      <c r="VKT84" s="539"/>
      <c r="VKU84" s="539"/>
      <c r="VKV84" s="539"/>
      <c r="VKW84" s="539"/>
      <c r="VKX84" s="539"/>
      <c r="VKY84" s="539"/>
      <c r="VKZ84" s="539"/>
      <c r="VLA84" s="539"/>
      <c r="VLB84" s="539"/>
      <c r="VLC84" s="539"/>
      <c r="VLD84" s="539"/>
      <c r="VLE84" s="539"/>
      <c r="VLF84" s="539"/>
      <c r="VLG84" s="539"/>
      <c r="VLH84" s="539"/>
      <c r="VLI84" s="539"/>
      <c r="VLJ84" s="539"/>
      <c r="VLK84" s="539"/>
      <c r="VLL84" s="539"/>
      <c r="VLM84" s="539"/>
      <c r="VLN84" s="539"/>
      <c r="VLO84" s="539"/>
      <c r="VLP84" s="539"/>
      <c r="VLQ84" s="539"/>
      <c r="VLR84" s="539"/>
      <c r="VLS84" s="539"/>
      <c r="VLT84" s="539"/>
      <c r="VLU84" s="539"/>
      <c r="VLV84" s="539"/>
      <c r="VLW84" s="539"/>
      <c r="VLX84" s="539"/>
      <c r="VLY84" s="539"/>
      <c r="VLZ84" s="539"/>
      <c r="VMA84" s="539"/>
      <c r="VMB84" s="539"/>
      <c r="VMC84" s="539"/>
      <c r="VMD84" s="539"/>
      <c r="VME84" s="539"/>
      <c r="VMF84" s="539"/>
      <c r="VMG84" s="539"/>
      <c r="VMH84" s="539"/>
      <c r="VMI84" s="539"/>
      <c r="VMJ84" s="539"/>
      <c r="VMK84" s="539"/>
      <c r="VML84" s="539"/>
      <c r="VMM84" s="539"/>
      <c r="VMN84" s="539"/>
      <c r="VMO84" s="539"/>
      <c r="VMP84" s="539"/>
      <c r="VMQ84" s="539"/>
      <c r="VMR84" s="539"/>
      <c r="VMS84" s="539"/>
      <c r="VMT84" s="539"/>
      <c r="VMU84" s="539"/>
      <c r="VMV84" s="539"/>
      <c r="VMW84" s="539"/>
      <c r="VMX84" s="539"/>
      <c r="VMY84" s="539"/>
      <c r="VMZ84" s="539"/>
      <c r="VNA84" s="539"/>
      <c r="VNB84" s="539"/>
      <c r="VNC84" s="539"/>
      <c r="VND84" s="539"/>
      <c r="VNE84" s="539"/>
      <c r="VNF84" s="539"/>
      <c r="VNG84" s="539"/>
      <c r="VNH84" s="539"/>
      <c r="VNI84" s="539"/>
      <c r="VNJ84" s="539"/>
      <c r="VNK84" s="539"/>
      <c r="VNL84" s="539"/>
      <c r="VNM84" s="539"/>
      <c r="VNN84" s="539"/>
      <c r="VNO84" s="539"/>
      <c r="VNP84" s="539"/>
      <c r="VNQ84" s="539"/>
      <c r="VNR84" s="539"/>
      <c r="VNS84" s="539"/>
      <c r="VNT84" s="539"/>
      <c r="VNU84" s="539"/>
      <c r="VNV84" s="539"/>
      <c r="VNW84" s="539"/>
      <c r="VNX84" s="539"/>
      <c r="VNY84" s="539"/>
      <c r="VNZ84" s="539"/>
      <c r="VOA84" s="539"/>
      <c r="VOB84" s="539"/>
      <c r="VOC84" s="539"/>
      <c r="VOD84" s="539"/>
      <c r="VOE84" s="539"/>
      <c r="VOF84" s="539"/>
      <c r="VOG84" s="539"/>
      <c r="VOH84" s="539"/>
      <c r="VOI84" s="539"/>
      <c r="VOJ84" s="539"/>
      <c r="VOK84" s="539"/>
      <c r="VOL84" s="539"/>
      <c r="VOM84" s="539"/>
      <c r="VON84" s="539"/>
      <c r="VOO84" s="539"/>
      <c r="VOP84" s="539"/>
      <c r="VOQ84" s="539"/>
      <c r="VOR84" s="539"/>
      <c r="VOS84" s="539"/>
      <c r="VOT84" s="539"/>
      <c r="VOU84" s="539"/>
      <c r="VOV84" s="539"/>
      <c r="VOW84" s="539"/>
      <c r="VOX84" s="539"/>
      <c r="VOY84" s="539"/>
      <c r="VOZ84" s="539"/>
      <c r="VPA84" s="539"/>
      <c r="VPB84" s="539"/>
      <c r="VPC84" s="539"/>
      <c r="VPD84" s="539"/>
      <c r="VPE84" s="539"/>
      <c r="VPF84" s="539"/>
      <c r="VPG84" s="539"/>
      <c r="VPH84" s="539"/>
      <c r="VPI84" s="539"/>
      <c r="VPJ84" s="539"/>
      <c r="VPK84" s="539"/>
      <c r="VPL84" s="539"/>
      <c r="VPM84" s="539"/>
      <c r="VPN84" s="539"/>
      <c r="VPO84" s="539"/>
      <c r="VPP84" s="539"/>
      <c r="VPQ84" s="539"/>
      <c r="VPR84" s="539"/>
      <c r="VPS84" s="539"/>
      <c r="VPT84" s="539"/>
      <c r="VPU84" s="539"/>
      <c r="VPV84" s="539"/>
      <c r="VPW84" s="539"/>
      <c r="VPX84" s="539"/>
      <c r="VPY84" s="539"/>
      <c r="VPZ84" s="539"/>
      <c r="VQA84" s="539"/>
      <c r="VQB84" s="539"/>
      <c r="VQC84" s="539"/>
      <c r="VQD84" s="539"/>
      <c r="VQE84" s="539"/>
      <c r="VQF84" s="539"/>
      <c r="VQG84" s="539"/>
      <c r="VQH84" s="539"/>
      <c r="VQI84" s="539"/>
      <c r="VQJ84" s="539"/>
      <c r="VQK84" s="539"/>
      <c r="VQL84" s="539"/>
      <c r="VQM84" s="539"/>
      <c r="VQN84" s="539"/>
      <c r="VQO84" s="539"/>
      <c r="VQP84" s="539"/>
      <c r="VQQ84" s="539"/>
      <c r="VQR84" s="539"/>
      <c r="VQS84" s="539"/>
      <c r="VQT84" s="539"/>
      <c r="VQU84" s="539"/>
      <c r="VQV84" s="539"/>
      <c r="VQW84" s="539"/>
      <c r="VQX84" s="539"/>
      <c r="VQY84" s="539"/>
      <c r="VQZ84" s="539"/>
      <c r="VRA84" s="539"/>
      <c r="VRB84" s="539"/>
      <c r="VRC84" s="539"/>
      <c r="VRD84" s="539"/>
      <c r="VRE84" s="539"/>
      <c r="VRF84" s="539"/>
      <c r="VRG84" s="539"/>
      <c r="VRH84" s="539"/>
      <c r="VRI84" s="539"/>
      <c r="VRJ84" s="539"/>
      <c r="VRK84" s="539"/>
      <c r="VRL84" s="539"/>
      <c r="VRM84" s="539"/>
      <c r="VRN84" s="539"/>
      <c r="VRO84" s="539"/>
      <c r="VRP84" s="539"/>
      <c r="VRQ84" s="539"/>
      <c r="VRR84" s="539"/>
      <c r="VRS84" s="539"/>
      <c r="VRT84" s="539"/>
      <c r="VRU84" s="539"/>
      <c r="VRV84" s="539"/>
      <c r="VRW84" s="539"/>
      <c r="VRX84" s="539"/>
      <c r="VRY84" s="539"/>
      <c r="VRZ84" s="539"/>
      <c r="VSA84" s="539"/>
      <c r="VSB84" s="539"/>
      <c r="VSC84" s="539"/>
      <c r="VSD84" s="539"/>
      <c r="VSE84" s="539"/>
      <c r="VSF84" s="539"/>
      <c r="VSG84" s="539"/>
      <c r="VSH84" s="539"/>
      <c r="VSI84" s="539"/>
      <c r="VSJ84" s="539"/>
      <c r="VSK84" s="539"/>
      <c r="VSL84" s="539"/>
      <c r="VSM84" s="539"/>
      <c r="VSN84" s="539"/>
      <c r="VSO84" s="539"/>
      <c r="VSP84" s="539"/>
      <c r="VSQ84" s="539"/>
      <c r="VSR84" s="539"/>
      <c r="VSS84" s="539"/>
      <c r="VST84" s="539"/>
      <c r="VSU84" s="539"/>
      <c r="VSV84" s="539"/>
      <c r="VSW84" s="539"/>
      <c r="VSX84" s="539"/>
      <c r="VSY84" s="539"/>
      <c r="VSZ84" s="539"/>
      <c r="VTA84" s="539"/>
      <c r="VTB84" s="539"/>
      <c r="VTC84" s="539"/>
      <c r="VTD84" s="539"/>
      <c r="VTE84" s="539"/>
      <c r="VTF84" s="539"/>
      <c r="VTG84" s="539"/>
      <c r="VTH84" s="539"/>
      <c r="VTI84" s="539"/>
      <c r="VTJ84" s="539"/>
      <c r="VTK84" s="539"/>
      <c r="VTL84" s="539"/>
      <c r="VTM84" s="539"/>
      <c r="VTN84" s="539"/>
      <c r="VTO84" s="539"/>
      <c r="VTP84" s="539"/>
      <c r="VTQ84" s="539"/>
      <c r="VTR84" s="539"/>
      <c r="VTS84" s="539"/>
      <c r="VTT84" s="539"/>
      <c r="VTU84" s="539"/>
      <c r="VTV84" s="539"/>
      <c r="VTW84" s="539"/>
      <c r="VTX84" s="539"/>
      <c r="VTY84" s="539"/>
      <c r="VTZ84" s="539"/>
      <c r="VUA84" s="539"/>
      <c r="VUB84" s="539"/>
      <c r="VUC84" s="539"/>
      <c r="VUD84" s="539"/>
      <c r="VUE84" s="539"/>
      <c r="VUF84" s="539"/>
      <c r="VUG84" s="539"/>
      <c r="VUH84" s="539"/>
      <c r="VUI84" s="539"/>
      <c r="VUJ84" s="539"/>
      <c r="VUK84" s="539"/>
      <c r="VUL84" s="539"/>
      <c r="VUM84" s="539"/>
      <c r="VUN84" s="539"/>
      <c r="VUO84" s="539"/>
      <c r="VUP84" s="539"/>
      <c r="VUQ84" s="539"/>
      <c r="VUR84" s="539"/>
      <c r="VUS84" s="539"/>
      <c r="VUT84" s="539"/>
      <c r="VUU84" s="539"/>
      <c r="VUV84" s="539"/>
      <c r="VUW84" s="539"/>
      <c r="VUX84" s="539"/>
      <c r="VUY84" s="539"/>
      <c r="VUZ84" s="539"/>
      <c r="VVA84" s="539"/>
      <c r="VVB84" s="539"/>
      <c r="VVC84" s="539"/>
      <c r="VVD84" s="539"/>
      <c r="VVE84" s="539"/>
      <c r="VVF84" s="539"/>
      <c r="VVG84" s="539"/>
      <c r="VVH84" s="539"/>
      <c r="VVI84" s="539"/>
      <c r="VVJ84" s="539"/>
      <c r="VVK84" s="539"/>
      <c r="VVL84" s="539"/>
      <c r="VVM84" s="539"/>
      <c r="VVN84" s="539"/>
      <c r="VVO84" s="539"/>
      <c r="VVP84" s="539"/>
      <c r="VVQ84" s="539"/>
      <c r="VVR84" s="539"/>
      <c r="VVS84" s="539"/>
      <c r="VVT84" s="539"/>
      <c r="VVU84" s="539"/>
      <c r="VVV84" s="539"/>
      <c r="VVW84" s="539"/>
      <c r="VVX84" s="539"/>
      <c r="VVY84" s="539"/>
      <c r="VVZ84" s="539"/>
      <c r="VWA84" s="539"/>
      <c r="VWB84" s="539"/>
      <c r="VWC84" s="539"/>
      <c r="VWD84" s="539"/>
      <c r="VWE84" s="539"/>
      <c r="VWF84" s="539"/>
      <c r="VWG84" s="539"/>
      <c r="VWH84" s="539"/>
      <c r="VWI84" s="539"/>
      <c r="VWJ84" s="539"/>
      <c r="VWK84" s="539"/>
      <c r="VWL84" s="539"/>
      <c r="VWM84" s="539"/>
      <c r="VWN84" s="539"/>
      <c r="VWO84" s="539"/>
      <c r="VWP84" s="539"/>
      <c r="VWQ84" s="539"/>
      <c r="VWR84" s="539"/>
      <c r="VWS84" s="539"/>
      <c r="VWT84" s="539"/>
      <c r="VWU84" s="539"/>
      <c r="VWV84" s="539"/>
      <c r="VWW84" s="539"/>
      <c r="VWX84" s="539"/>
      <c r="VWY84" s="539"/>
      <c r="VWZ84" s="539"/>
      <c r="VXA84" s="539"/>
      <c r="VXB84" s="539"/>
      <c r="VXC84" s="539"/>
      <c r="VXD84" s="539"/>
      <c r="VXE84" s="539"/>
      <c r="VXF84" s="539"/>
      <c r="VXG84" s="539"/>
      <c r="VXH84" s="539"/>
      <c r="VXI84" s="539"/>
      <c r="VXJ84" s="539"/>
      <c r="VXK84" s="539"/>
      <c r="VXL84" s="539"/>
      <c r="VXM84" s="539"/>
      <c r="VXN84" s="539"/>
      <c r="VXO84" s="539"/>
      <c r="VXP84" s="539"/>
      <c r="VXQ84" s="539"/>
      <c r="VXR84" s="539"/>
      <c r="VXS84" s="539"/>
      <c r="VXT84" s="539"/>
      <c r="VXU84" s="539"/>
      <c r="VXV84" s="539"/>
      <c r="VXW84" s="539"/>
      <c r="VXX84" s="539"/>
      <c r="VXY84" s="539"/>
      <c r="VXZ84" s="539"/>
      <c r="VYA84" s="539"/>
      <c r="VYB84" s="539"/>
      <c r="VYC84" s="539"/>
      <c r="VYD84" s="539"/>
      <c r="VYE84" s="539"/>
      <c r="VYF84" s="539"/>
      <c r="VYG84" s="539"/>
      <c r="VYH84" s="539"/>
      <c r="VYI84" s="539"/>
      <c r="VYJ84" s="539"/>
      <c r="VYK84" s="539"/>
      <c r="VYL84" s="539"/>
      <c r="VYM84" s="539"/>
      <c r="VYN84" s="539"/>
      <c r="VYO84" s="539"/>
      <c r="VYP84" s="539"/>
      <c r="VYQ84" s="539"/>
      <c r="VYR84" s="539"/>
      <c r="VYS84" s="539"/>
      <c r="VYT84" s="539"/>
      <c r="VYU84" s="539"/>
      <c r="VYV84" s="539"/>
      <c r="VYW84" s="539"/>
      <c r="VYX84" s="539"/>
      <c r="VYY84" s="539"/>
      <c r="VYZ84" s="539"/>
      <c r="VZA84" s="539"/>
      <c r="VZB84" s="539"/>
      <c r="VZC84" s="539"/>
      <c r="VZD84" s="539"/>
      <c r="VZE84" s="539"/>
      <c r="VZF84" s="539"/>
      <c r="VZG84" s="539"/>
      <c r="VZH84" s="539"/>
      <c r="VZI84" s="539"/>
      <c r="VZJ84" s="539"/>
      <c r="VZK84" s="539"/>
      <c r="VZL84" s="539"/>
      <c r="VZM84" s="539"/>
      <c r="VZN84" s="539"/>
      <c r="VZO84" s="539"/>
      <c r="VZP84" s="539"/>
      <c r="VZQ84" s="539"/>
      <c r="VZR84" s="539"/>
      <c r="VZS84" s="539"/>
      <c r="VZT84" s="539"/>
      <c r="VZU84" s="539"/>
      <c r="VZV84" s="539"/>
      <c r="VZW84" s="539"/>
      <c r="VZX84" s="539"/>
      <c r="VZY84" s="539"/>
      <c r="VZZ84" s="539"/>
      <c r="WAA84" s="539"/>
      <c r="WAB84" s="539"/>
      <c r="WAC84" s="539"/>
      <c r="WAD84" s="539"/>
      <c r="WAE84" s="539"/>
      <c r="WAF84" s="539"/>
      <c r="WAG84" s="539"/>
      <c r="WAH84" s="539"/>
      <c r="WAI84" s="539"/>
      <c r="WAJ84" s="539"/>
      <c r="WAK84" s="539"/>
      <c r="WAL84" s="539"/>
      <c r="WAM84" s="539"/>
      <c r="WAN84" s="539"/>
      <c r="WAO84" s="539"/>
      <c r="WAP84" s="539"/>
      <c r="WAQ84" s="539"/>
      <c r="WAR84" s="539"/>
      <c r="WAS84" s="539"/>
      <c r="WAT84" s="539"/>
      <c r="WAU84" s="539"/>
      <c r="WAV84" s="539"/>
      <c r="WAW84" s="539"/>
      <c r="WAX84" s="539"/>
      <c r="WAY84" s="539"/>
      <c r="WAZ84" s="539"/>
      <c r="WBA84" s="539"/>
      <c r="WBB84" s="539"/>
      <c r="WBC84" s="539"/>
      <c r="WBD84" s="539"/>
      <c r="WBE84" s="539"/>
      <c r="WBF84" s="539"/>
      <c r="WBG84" s="539"/>
      <c r="WBH84" s="539"/>
      <c r="WBI84" s="539"/>
      <c r="WBJ84" s="539"/>
      <c r="WBK84" s="539"/>
      <c r="WBL84" s="539"/>
      <c r="WBM84" s="539"/>
      <c r="WBN84" s="539"/>
      <c r="WBO84" s="539"/>
      <c r="WBP84" s="539"/>
      <c r="WBQ84" s="539"/>
      <c r="WBR84" s="539"/>
      <c r="WBS84" s="539"/>
      <c r="WBT84" s="539"/>
      <c r="WBU84" s="539"/>
      <c r="WBV84" s="539"/>
      <c r="WBW84" s="539"/>
      <c r="WBX84" s="539"/>
      <c r="WBY84" s="539"/>
      <c r="WBZ84" s="539"/>
      <c r="WCA84" s="539"/>
      <c r="WCB84" s="539"/>
      <c r="WCC84" s="539"/>
      <c r="WCD84" s="539"/>
      <c r="WCE84" s="539"/>
      <c r="WCF84" s="539"/>
      <c r="WCG84" s="539"/>
      <c r="WCH84" s="539"/>
      <c r="WCI84" s="539"/>
      <c r="WCJ84" s="539"/>
      <c r="WCK84" s="539"/>
      <c r="WCL84" s="539"/>
      <c r="WCM84" s="539"/>
      <c r="WCN84" s="539"/>
      <c r="WCO84" s="539"/>
      <c r="WCP84" s="539"/>
      <c r="WCQ84" s="539"/>
      <c r="WCR84" s="539"/>
      <c r="WCS84" s="539"/>
      <c r="WCT84" s="539"/>
      <c r="WCU84" s="539"/>
      <c r="WCV84" s="539"/>
      <c r="WCW84" s="539"/>
      <c r="WCX84" s="539"/>
      <c r="WCY84" s="539"/>
      <c r="WCZ84" s="539"/>
      <c r="WDA84" s="539"/>
      <c r="WDB84" s="539"/>
      <c r="WDC84" s="539"/>
      <c r="WDD84" s="539"/>
      <c r="WDE84" s="539"/>
      <c r="WDF84" s="539"/>
      <c r="WDG84" s="539"/>
      <c r="WDH84" s="539"/>
      <c r="WDI84" s="539"/>
      <c r="WDJ84" s="539"/>
      <c r="WDK84" s="539"/>
      <c r="WDL84" s="539"/>
      <c r="WDM84" s="539"/>
      <c r="WDN84" s="539"/>
      <c r="WDO84" s="539"/>
      <c r="WDP84" s="539"/>
      <c r="WDQ84" s="539"/>
      <c r="WDR84" s="539"/>
      <c r="WDS84" s="539"/>
      <c r="WDT84" s="539"/>
      <c r="WDU84" s="539"/>
      <c r="WDV84" s="539"/>
      <c r="WDW84" s="539"/>
      <c r="WDX84" s="539"/>
      <c r="WDY84" s="539"/>
      <c r="WDZ84" s="539"/>
      <c r="WEA84" s="539"/>
      <c r="WEB84" s="539"/>
      <c r="WEC84" s="539"/>
      <c r="WED84" s="539"/>
      <c r="WEE84" s="539"/>
      <c r="WEF84" s="539"/>
      <c r="WEG84" s="539"/>
      <c r="WEH84" s="539"/>
      <c r="WEI84" s="539"/>
      <c r="WEJ84" s="539"/>
      <c r="WEK84" s="539"/>
      <c r="WEL84" s="539"/>
      <c r="WEM84" s="539"/>
      <c r="WEN84" s="539"/>
      <c r="WEO84" s="539"/>
      <c r="WEP84" s="539"/>
      <c r="WEQ84" s="539"/>
      <c r="WER84" s="539"/>
      <c r="WES84" s="539"/>
      <c r="WET84" s="539"/>
      <c r="WEU84" s="539"/>
      <c r="WEV84" s="539"/>
      <c r="WEW84" s="539"/>
      <c r="WEX84" s="539"/>
      <c r="WEY84" s="539"/>
      <c r="WEZ84" s="539"/>
      <c r="WFA84" s="539"/>
      <c r="WFB84" s="539"/>
      <c r="WFC84" s="539"/>
      <c r="WFD84" s="539"/>
      <c r="WFE84" s="539"/>
      <c r="WFF84" s="539"/>
      <c r="WFG84" s="539"/>
      <c r="WFH84" s="539"/>
      <c r="WFI84" s="539"/>
      <c r="WFJ84" s="539"/>
      <c r="WFK84" s="539"/>
      <c r="WFL84" s="539"/>
      <c r="WFM84" s="539"/>
      <c r="WFN84" s="539"/>
      <c r="WFO84" s="539"/>
      <c r="WFP84" s="539"/>
      <c r="WFQ84" s="539"/>
      <c r="WFR84" s="539"/>
      <c r="WFS84" s="539"/>
      <c r="WFT84" s="539"/>
      <c r="WFU84" s="539"/>
      <c r="WFV84" s="539"/>
      <c r="WFW84" s="539"/>
      <c r="WFX84" s="539"/>
      <c r="WFY84" s="539"/>
      <c r="WFZ84" s="539"/>
      <c r="WGA84" s="539"/>
      <c r="WGB84" s="539"/>
      <c r="WGC84" s="539"/>
      <c r="WGD84" s="539"/>
      <c r="WGE84" s="539"/>
      <c r="WGF84" s="539"/>
      <c r="WGG84" s="539"/>
      <c r="WGH84" s="539"/>
      <c r="WGI84" s="539"/>
      <c r="WGJ84" s="539"/>
      <c r="WGK84" s="539"/>
      <c r="WGL84" s="539"/>
      <c r="WGM84" s="539"/>
      <c r="WGN84" s="539"/>
      <c r="WGO84" s="539"/>
      <c r="WGP84" s="539"/>
      <c r="WGQ84" s="539"/>
      <c r="WGR84" s="539"/>
      <c r="WGS84" s="539"/>
      <c r="WGT84" s="539"/>
      <c r="WGU84" s="539"/>
      <c r="WGV84" s="539"/>
      <c r="WGW84" s="539"/>
      <c r="WGX84" s="539"/>
      <c r="WGY84" s="539"/>
      <c r="WGZ84" s="539"/>
      <c r="WHA84" s="539"/>
      <c r="WHB84" s="539"/>
      <c r="WHC84" s="539"/>
      <c r="WHD84" s="539"/>
      <c r="WHE84" s="539"/>
      <c r="WHF84" s="539"/>
      <c r="WHG84" s="539"/>
      <c r="WHH84" s="539"/>
      <c r="WHI84" s="539"/>
      <c r="WHJ84" s="539"/>
      <c r="WHK84" s="539"/>
      <c r="WHL84" s="539"/>
      <c r="WHM84" s="539"/>
      <c r="WHN84" s="539"/>
      <c r="WHO84" s="539"/>
      <c r="WHP84" s="539"/>
      <c r="WHQ84" s="539"/>
      <c r="WHR84" s="539"/>
      <c r="WHS84" s="539"/>
      <c r="WHT84" s="539"/>
      <c r="WHU84" s="539"/>
      <c r="WHV84" s="539"/>
      <c r="WHW84" s="539"/>
      <c r="WHX84" s="539"/>
      <c r="WHY84" s="539"/>
      <c r="WHZ84" s="539"/>
      <c r="WIA84" s="539"/>
      <c r="WIB84" s="539"/>
      <c r="WIC84" s="539"/>
      <c r="WID84" s="539"/>
      <c r="WIE84" s="539"/>
      <c r="WIF84" s="539"/>
      <c r="WIG84" s="539"/>
      <c r="WIH84" s="539"/>
      <c r="WII84" s="539"/>
      <c r="WIJ84" s="539"/>
      <c r="WIK84" s="539"/>
      <c r="WIL84" s="539"/>
      <c r="WIM84" s="539"/>
      <c r="WIN84" s="539"/>
      <c r="WIO84" s="539"/>
      <c r="WIP84" s="539"/>
      <c r="WIQ84" s="539"/>
      <c r="WIR84" s="539"/>
      <c r="WIS84" s="539"/>
      <c r="WIT84" s="539"/>
      <c r="WIU84" s="539"/>
      <c r="WIV84" s="539"/>
      <c r="WIW84" s="539"/>
      <c r="WIX84" s="539"/>
      <c r="WIY84" s="539"/>
      <c r="WIZ84" s="539"/>
      <c r="WJA84" s="539"/>
      <c r="WJB84" s="539"/>
      <c r="WJC84" s="539"/>
      <c r="WJD84" s="539"/>
      <c r="WJE84" s="539"/>
      <c r="WJF84" s="539"/>
      <c r="WJG84" s="539"/>
      <c r="WJH84" s="539"/>
      <c r="WJI84" s="539"/>
      <c r="WJJ84" s="539"/>
      <c r="WJK84" s="539"/>
      <c r="WJL84" s="539"/>
      <c r="WJM84" s="539"/>
      <c r="WJN84" s="539"/>
      <c r="WJO84" s="539"/>
      <c r="WJP84" s="539"/>
      <c r="WJQ84" s="539"/>
      <c r="WJR84" s="539"/>
      <c r="WJS84" s="539"/>
      <c r="WJT84" s="539"/>
      <c r="WJU84" s="539"/>
      <c r="WJV84" s="539"/>
      <c r="WJW84" s="539"/>
      <c r="WJX84" s="539"/>
      <c r="WJY84" s="539"/>
      <c r="WJZ84" s="539"/>
      <c r="WKA84" s="539"/>
      <c r="WKB84" s="539"/>
      <c r="WKC84" s="539"/>
      <c r="WKD84" s="539"/>
      <c r="WKE84" s="539"/>
      <c r="WKF84" s="539"/>
      <c r="WKG84" s="539"/>
      <c r="WKH84" s="539"/>
      <c r="WKI84" s="539"/>
      <c r="WKJ84" s="539"/>
      <c r="WKK84" s="539"/>
      <c r="WKL84" s="539"/>
      <c r="WKM84" s="539"/>
      <c r="WKN84" s="539"/>
      <c r="WKO84" s="539"/>
      <c r="WKP84" s="539"/>
      <c r="WKQ84" s="539"/>
      <c r="WKR84" s="539"/>
      <c r="WKS84" s="539"/>
      <c r="WKT84" s="539"/>
      <c r="WKU84" s="539"/>
      <c r="WKV84" s="539"/>
      <c r="WKW84" s="539"/>
      <c r="WKX84" s="539"/>
      <c r="WKY84" s="539"/>
      <c r="WKZ84" s="539"/>
      <c r="WLA84" s="539"/>
      <c r="WLB84" s="539"/>
      <c r="WLC84" s="539"/>
      <c r="WLD84" s="539"/>
      <c r="WLE84" s="539"/>
      <c r="WLF84" s="539"/>
      <c r="WLG84" s="539"/>
      <c r="WLH84" s="539"/>
      <c r="WLI84" s="539"/>
      <c r="WLJ84" s="539"/>
      <c r="WLK84" s="539"/>
      <c r="WLL84" s="539"/>
      <c r="WLM84" s="539"/>
      <c r="WLN84" s="539"/>
      <c r="WLO84" s="539"/>
      <c r="WLP84" s="539"/>
      <c r="WLQ84" s="539"/>
      <c r="WLR84" s="539"/>
      <c r="WLS84" s="539"/>
      <c r="WLT84" s="539"/>
      <c r="WLU84" s="539"/>
      <c r="WLV84" s="539"/>
      <c r="WLW84" s="539"/>
      <c r="WLX84" s="539"/>
      <c r="WLY84" s="539"/>
      <c r="WLZ84" s="539"/>
      <c r="WMA84" s="539"/>
      <c r="WMB84" s="539"/>
      <c r="WMC84" s="539"/>
      <c r="WMD84" s="539"/>
      <c r="WME84" s="539"/>
      <c r="WMF84" s="539"/>
      <c r="WMG84" s="539"/>
      <c r="WMH84" s="539"/>
      <c r="WMI84" s="539"/>
      <c r="WMJ84" s="539"/>
      <c r="WMK84" s="539"/>
      <c r="WML84" s="539"/>
      <c r="WMM84" s="539"/>
      <c r="WMN84" s="539"/>
      <c r="WMO84" s="539"/>
      <c r="WMP84" s="539"/>
      <c r="WMQ84" s="539"/>
      <c r="WMR84" s="539"/>
      <c r="WMS84" s="539"/>
      <c r="WMT84" s="539"/>
      <c r="WMU84" s="539"/>
      <c r="WMV84" s="539"/>
      <c r="WMW84" s="539"/>
      <c r="WMX84" s="539"/>
      <c r="WMY84" s="539"/>
      <c r="WMZ84" s="539"/>
      <c r="WNA84" s="539"/>
      <c r="WNB84" s="539"/>
      <c r="WNC84" s="539"/>
      <c r="WND84" s="539"/>
      <c r="WNE84" s="539"/>
      <c r="WNF84" s="539"/>
      <c r="WNG84" s="539"/>
      <c r="WNH84" s="539"/>
      <c r="WNI84" s="539"/>
      <c r="WNJ84" s="539"/>
      <c r="WNK84" s="539"/>
      <c r="WNL84" s="539"/>
      <c r="WNM84" s="539"/>
      <c r="WNN84" s="539"/>
      <c r="WNO84" s="539"/>
      <c r="WNP84" s="539"/>
      <c r="WNQ84" s="539"/>
      <c r="WNR84" s="539"/>
      <c r="WNS84" s="539"/>
      <c r="WNT84" s="539"/>
      <c r="WNU84" s="539"/>
      <c r="WNV84" s="539"/>
      <c r="WNW84" s="539"/>
      <c r="WNX84" s="539"/>
      <c r="WNY84" s="539"/>
      <c r="WNZ84" s="539"/>
      <c r="WOA84" s="539"/>
      <c r="WOB84" s="539"/>
      <c r="WOC84" s="539"/>
      <c r="WOD84" s="539"/>
      <c r="WOE84" s="539"/>
      <c r="WOF84" s="539"/>
      <c r="WOG84" s="539"/>
      <c r="WOH84" s="539"/>
      <c r="WOI84" s="539"/>
      <c r="WOJ84" s="539"/>
      <c r="WOK84" s="539"/>
      <c r="WOL84" s="539"/>
      <c r="WOM84" s="539"/>
      <c r="WON84" s="539"/>
      <c r="WOO84" s="539"/>
      <c r="WOP84" s="539"/>
      <c r="WOQ84" s="539"/>
      <c r="WOR84" s="539"/>
      <c r="WOS84" s="539"/>
      <c r="WOT84" s="539"/>
      <c r="WOU84" s="539"/>
      <c r="WOV84" s="539"/>
      <c r="WOW84" s="539"/>
      <c r="WOX84" s="539"/>
      <c r="WOY84" s="539"/>
      <c r="WOZ84" s="539"/>
      <c r="WPA84" s="539"/>
      <c r="WPB84" s="539"/>
      <c r="WPC84" s="539"/>
      <c r="WPD84" s="539"/>
      <c r="WPE84" s="539"/>
      <c r="WPF84" s="539"/>
      <c r="WPG84" s="539"/>
      <c r="WPH84" s="539"/>
      <c r="WPI84" s="539"/>
      <c r="WPJ84" s="539"/>
      <c r="WPK84" s="539"/>
      <c r="WPL84" s="539"/>
      <c r="WPM84" s="539"/>
      <c r="WPN84" s="539"/>
      <c r="WPO84" s="539"/>
      <c r="WPP84" s="539"/>
      <c r="WPQ84" s="539"/>
      <c r="WPR84" s="539"/>
      <c r="WPS84" s="539"/>
      <c r="WPT84" s="539"/>
      <c r="WPU84" s="539"/>
      <c r="WPV84" s="539"/>
      <c r="WPW84" s="539"/>
      <c r="WPX84" s="539"/>
      <c r="WPY84" s="539"/>
      <c r="WPZ84" s="539"/>
      <c r="WQA84" s="539"/>
      <c r="WQB84" s="539"/>
      <c r="WQC84" s="539"/>
      <c r="WQD84" s="539"/>
      <c r="WQE84" s="539"/>
      <c r="WQF84" s="539"/>
      <c r="WQG84" s="539"/>
      <c r="WQH84" s="539"/>
      <c r="WQI84" s="539"/>
      <c r="WQJ84" s="539"/>
      <c r="WQK84" s="539"/>
      <c r="WQL84" s="539"/>
      <c r="WQM84" s="539"/>
      <c r="WQN84" s="539"/>
      <c r="WQO84" s="539"/>
      <c r="WQP84" s="539"/>
      <c r="WQQ84" s="539"/>
      <c r="WQR84" s="539"/>
      <c r="WQS84" s="539"/>
      <c r="WQT84" s="539"/>
      <c r="WQU84" s="539"/>
      <c r="WQV84" s="539"/>
      <c r="WQW84" s="539"/>
      <c r="WQX84" s="539"/>
      <c r="WQY84" s="539"/>
      <c r="WQZ84" s="539"/>
      <c r="WRA84" s="539"/>
      <c r="WRB84" s="539"/>
      <c r="WRC84" s="539"/>
      <c r="WRD84" s="539"/>
      <c r="WRE84" s="539"/>
      <c r="WRF84" s="539"/>
      <c r="WRG84" s="539"/>
      <c r="WRH84" s="539"/>
      <c r="WRI84" s="539"/>
      <c r="WRJ84" s="539"/>
      <c r="WRK84" s="539"/>
      <c r="WRL84" s="539"/>
      <c r="WRM84" s="539"/>
      <c r="WRN84" s="539"/>
      <c r="WRO84" s="539"/>
      <c r="WRP84" s="539"/>
      <c r="WRQ84" s="539"/>
      <c r="WRR84" s="539"/>
      <c r="WRS84" s="539"/>
      <c r="WRT84" s="539"/>
      <c r="WRU84" s="539"/>
      <c r="WRV84" s="539"/>
      <c r="WRW84" s="539"/>
      <c r="WRX84" s="539"/>
      <c r="WRY84" s="539"/>
      <c r="WRZ84" s="539"/>
      <c r="WSA84" s="539"/>
      <c r="WSB84" s="539"/>
      <c r="WSC84" s="539"/>
      <c r="WSD84" s="539"/>
      <c r="WSE84" s="539"/>
      <c r="WSF84" s="539"/>
      <c r="WSG84" s="539"/>
      <c r="WSH84" s="539"/>
      <c r="WSI84" s="539"/>
      <c r="WSJ84" s="539"/>
      <c r="WSK84" s="539"/>
      <c r="WSL84" s="539"/>
      <c r="WSM84" s="539"/>
      <c r="WSN84" s="539"/>
      <c r="WSO84" s="539"/>
      <c r="WSP84" s="539"/>
      <c r="WSQ84" s="539"/>
      <c r="WSR84" s="539"/>
      <c r="WSS84" s="539"/>
      <c r="WST84" s="539"/>
      <c r="WSU84" s="539"/>
      <c r="WSV84" s="539"/>
      <c r="WSW84" s="539"/>
      <c r="WSX84" s="539"/>
      <c r="WSY84" s="539"/>
      <c r="WSZ84" s="539"/>
      <c r="WTA84" s="539"/>
      <c r="WTB84" s="539"/>
      <c r="WTC84" s="539"/>
      <c r="WTD84" s="539"/>
      <c r="WTE84" s="539"/>
      <c r="WTF84" s="539"/>
      <c r="WTG84" s="539"/>
      <c r="WTH84" s="539"/>
      <c r="WTI84" s="539"/>
      <c r="WTJ84" s="539"/>
      <c r="WTK84" s="539"/>
      <c r="WTL84" s="539"/>
      <c r="WTM84" s="539"/>
      <c r="WTN84" s="539"/>
      <c r="WTO84" s="539"/>
      <c r="WTP84" s="539"/>
      <c r="WTQ84" s="539"/>
      <c r="WTR84" s="539"/>
      <c r="WTS84" s="539"/>
      <c r="WTT84" s="539"/>
      <c r="WTU84" s="539"/>
      <c r="WTV84" s="539"/>
      <c r="WTW84" s="539"/>
      <c r="WTX84" s="539"/>
      <c r="WTY84" s="539"/>
      <c r="WTZ84" s="539"/>
      <c r="WUA84" s="539"/>
      <c r="WUB84" s="539"/>
      <c r="WUC84" s="539"/>
      <c r="WUD84" s="539"/>
      <c r="WUE84" s="539"/>
      <c r="WUF84" s="539"/>
      <c r="WUG84" s="539"/>
      <c r="WUH84" s="539"/>
      <c r="WUI84" s="539"/>
      <c r="WUJ84" s="539"/>
      <c r="WUK84" s="539"/>
      <c r="WUL84" s="539"/>
      <c r="WUM84" s="539"/>
      <c r="WUN84" s="539"/>
      <c r="WUO84" s="539"/>
      <c r="WUP84" s="539"/>
      <c r="WUQ84" s="539"/>
      <c r="WUR84" s="539"/>
      <c r="WUS84" s="539"/>
      <c r="WUT84" s="539"/>
      <c r="WUU84" s="539"/>
      <c r="WUV84" s="539"/>
      <c r="WUW84" s="539"/>
      <c r="WUX84" s="539"/>
      <c r="WUY84" s="539"/>
      <c r="WUZ84" s="539"/>
      <c r="WVA84" s="539"/>
      <c r="WVB84" s="539"/>
      <c r="WVC84" s="539"/>
      <c r="WVD84" s="539"/>
      <c r="WVE84" s="539"/>
      <c r="WVF84" s="539"/>
      <c r="WVG84" s="539"/>
      <c r="WVH84" s="539"/>
      <c r="WVI84" s="539"/>
      <c r="WVJ84" s="539"/>
      <c r="WVK84" s="539"/>
      <c r="WVL84" s="539"/>
      <c r="WVM84" s="539"/>
      <c r="WVN84" s="539"/>
      <c r="WVO84" s="539"/>
      <c r="WVP84" s="539"/>
      <c r="WVQ84" s="539"/>
      <c r="WVR84" s="539"/>
      <c r="WVS84" s="539"/>
      <c r="WVT84" s="539"/>
      <c r="WVU84" s="539"/>
      <c r="WVV84" s="539"/>
      <c r="WVW84" s="539"/>
      <c r="WVX84" s="539"/>
      <c r="WVY84" s="539"/>
      <c r="WVZ84" s="539"/>
      <c r="WWA84" s="539"/>
      <c r="WWB84" s="539"/>
      <c r="WWC84" s="539"/>
      <c r="WWD84" s="539"/>
      <c r="WWE84" s="539"/>
      <c r="WWF84" s="539"/>
      <c r="WWG84" s="539"/>
      <c r="WWH84" s="539"/>
    </row>
    <row r="85" spans="1:16154" s="540" customFormat="1">
      <c r="A85" s="539"/>
      <c r="B85" s="539"/>
      <c r="D85" s="541"/>
      <c r="E85" s="541"/>
      <c r="F85" s="541"/>
      <c r="G85" s="541"/>
      <c r="I85" s="541"/>
      <c r="W85" s="539"/>
      <c r="X85" s="539"/>
      <c r="Y85" s="539"/>
      <c r="Z85" s="539"/>
      <c r="AA85" s="539"/>
      <c r="AB85" s="539"/>
      <c r="AC85" s="539"/>
      <c r="AD85" s="539"/>
      <c r="AE85" s="539"/>
      <c r="AF85" s="539"/>
      <c r="AG85" s="539"/>
      <c r="AH85" s="539"/>
      <c r="AI85" s="539"/>
      <c r="AJ85" s="539"/>
      <c r="AK85" s="539"/>
      <c r="AL85" s="539"/>
      <c r="AM85" s="539"/>
      <c r="AN85" s="539"/>
      <c r="AO85" s="539"/>
      <c r="AP85" s="539"/>
      <c r="AQ85" s="539"/>
      <c r="AR85" s="539"/>
      <c r="AS85" s="539"/>
      <c r="AT85" s="539"/>
      <c r="AU85" s="539"/>
      <c r="AV85" s="539"/>
      <c r="AW85" s="539"/>
      <c r="AX85" s="539"/>
      <c r="AY85" s="539"/>
      <c r="AZ85" s="539"/>
      <c r="BA85" s="539"/>
      <c r="BB85" s="539"/>
      <c r="BC85" s="539"/>
      <c r="BD85" s="539"/>
      <c r="BE85" s="539"/>
      <c r="BF85" s="539"/>
      <c r="BG85" s="539"/>
      <c r="BH85" s="539"/>
      <c r="BI85" s="539"/>
      <c r="BJ85" s="539"/>
      <c r="BK85" s="539"/>
      <c r="BL85" s="539"/>
      <c r="BM85" s="539"/>
      <c r="BN85" s="539"/>
      <c r="BO85" s="539"/>
      <c r="BP85" s="539"/>
      <c r="BQ85" s="539"/>
      <c r="BR85" s="539"/>
      <c r="BS85" s="539"/>
      <c r="BT85" s="539"/>
      <c r="BU85" s="539"/>
      <c r="BV85" s="539"/>
      <c r="BW85" s="539"/>
      <c r="BX85" s="539"/>
      <c r="BY85" s="539"/>
      <c r="BZ85" s="539"/>
      <c r="CA85" s="539"/>
      <c r="CB85" s="539"/>
      <c r="CC85" s="539"/>
      <c r="CD85" s="539"/>
      <c r="CE85" s="539"/>
      <c r="CF85" s="539"/>
      <c r="CG85" s="539"/>
      <c r="CH85" s="539"/>
      <c r="CI85" s="539"/>
      <c r="CJ85" s="539"/>
      <c r="CK85" s="539"/>
      <c r="CL85" s="539"/>
      <c r="CM85" s="539"/>
      <c r="CN85" s="539"/>
      <c r="CO85" s="539"/>
      <c r="CP85" s="539"/>
      <c r="CQ85" s="539"/>
      <c r="CR85" s="539"/>
      <c r="CS85" s="539"/>
      <c r="CT85" s="539"/>
      <c r="CU85" s="539"/>
      <c r="CV85" s="539"/>
      <c r="CW85" s="539"/>
      <c r="CX85" s="539"/>
      <c r="CY85" s="539"/>
      <c r="CZ85" s="539"/>
      <c r="DA85" s="539"/>
      <c r="DB85" s="539"/>
      <c r="DC85" s="539"/>
      <c r="DD85" s="539"/>
      <c r="DE85" s="539"/>
      <c r="DF85" s="539"/>
      <c r="DG85" s="539"/>
      <c r="DH85" s="539"/>
      <c r="DI85" s="539"/>
      <c r="DJ85" s="539"/>
      <c r="DK85" s="539"/>
      <c r="DL85" s="539"/>
      <c r="DM85" s="539"/>
      <c r="DN85" s="539"/>
      <c r="DO85" s="539"/>
      <c r="DP85" s="539"/>
      <c r="DQ85" s="539"/>
      <c r="DR85" s="539"/>
      <c r="DS85" s="539"/>
      <c r="DT85" s="539"/>
      <c r="DU85" s="539"/>
      <c r="DV85" s="539"/>
      <c r="DW85" s="539"/>
      <c r="DX85" s="539"/>
      <c r="DY85" s="539"/>
      <c r="DZ85" s="539"/>
      <c r="EA85" s="539"/>
      <c r="EB85" s="539"/>
      <c r="EC85" s="539"/>
      <c r="ED85" s="539"/>
      <c r="EE85" s="539"/>
      <c r="EF85" s="539"/>
      <c r="EG85" s="539"/>
      <c r="EH85" s="539"/>
      <c r="EI85" s="539"/>
      <c r="EJ85" s="539"/>
      <c r="EK85" s="539"/>
      <c r="EL85" s="539"/>
      <c r="EM85" s="539"/>
      <c r="EN85" s="539"/>
      <c r="EO85" s="539"/>
      <c r="EP85" s="539"/>
      <c r="EQ85" s="539"/>
      <c r="ER85" s="539"/>
      <c r="ES85" s="539"/>
      <c r="ET85" s="539"/>
      <c r="EU85" s="539"/>
      <c r="EV85" s="539"/>
      <c r="EW85" s="539"/>
      <c r="EX85" s="539"/>
      <c r="EY85" s="539"/>
      <c r="EZ85" s="539"/>
      <c r="FA85" s="539"/>
      <c r="FB85" s="539"/>
      <c r="FC85" s="539"/>
      <c r="FD85" s="539"/>
      <c r="FE85" s="539"/>
      <c r="FF85" s="539"/>
      <c r="FG85" s="539"/>
      <c r="FH85" s="539"/>
      <c r="FI85" s="539"/>
      <c r="FJ85" s="539"/>
      <c r="FK85" s="539"/>
      <c r="FL85" s="539"/>
      <c r="FM85" s="539"/>
      <c r="FN85" s="539"/>
      <c r="FO85" s="539"/>
      <c r="FP85" s="539"/>
      <c r="FQ85" s="539"/>
      <c r="FR85" s="539"/>
      <c r="FS85" s="539"/>
      <c r="FT85" s="539"/>
      <c r="FU85" s="539"/>
      <c r="FV85" s="539"/>
      <c r="FW85" s="539"/>
      <c r="FX85" s="539"/>
      <c r="FY85" s="539"/>
      <c r="FZ85" s="539"/>
      <c r="GA85" s="539"/>
      <c r="GB85" s="539"/>
      <c r="GC85" s="539"/>
      <c r="GD85" s="539"/>
      <c r="GE85" s="539"/>
      <c r="GF85" s="539"/>
      <c r="GG85" s="539"/>
      <c r="GH85" s="539"/>
      <c r="GI85" s="539"/>
      <c r="GJ85" s="539"/>
      <c r="GK85" s="539"/>
      <c r="GL85" s="539"/>
      <c r="GM85" s="539"/>
      <c r="GN85" s="539"/>
      <c r="GO85" s="539"/>
      <c r="GP85" s="539"/>
      <c r="GQ85" s="539"/>
      <c r="GR85" s="539"/>
      <c r="GS85" s="539"/>
      <c r="GT85" s="539"/>
      <c r="GU85" s="539"/>
      <c r="GV85" s="539"/>
      <c r="GW85" s="539"/>
      <c r="GX85" s="539"/>
      <c r="GY85" s="539"/>
      <c r="GZ85" s="539"/>
      <c r="HA85" s="539"/>
      <c r="HB85" s="539"/>
      <c r="HC85" s="539"/>
      <c r="HD85" s="539"/>
      <c r="HE85" s="539"/>
      <c r="HF85" s="539"/>
      <c r="HG85" s="539"/>
      <c r="HH85" s="539"/>
      <c r="HI85" s="539"/>
      <c r="HJ85" s="539"/>
      <c r="HK85" s="539"/>
      <c r="HL85" s="539"/>
      <c r="HM85" s="539"/>
      <c r="HN85" s="539"/>
      <c r="HO85" s="539"/>
      <c r="HP85" s="539"/>
      <c r="HQ85" s="539"/>
      <c r="HR85" s="539"/>
      <c r="HS85" s="539"/>
      <c r="HT85" s="539"/>
      <c r="HU85" s="539"/>
      <c r="HV85" s="539"/>
      <c r="HW85" s="539"/>
      <c r="HX85" s="539"/>
      <c r="HY85" s="539"/>
      <c r="HZ85" s="539"/>
      <c r="IA85" s="539"/>
      <c r="IB85" s="539"/>
      <c r="IC85" s="539"/>
      <c r="ID85" s="539"/>
      <c r="IE85" s="539"/>
      <c r="IF85" s="539"/>
      <c r="IG85" s="539"/>
      <c r="IH85" s="539"/>
      <c r="II85" s="539"/>
      <c r="IJ85" s="539"/>
      <c r="IK85" s="539"/>
      <c r="IL85" s="539"/>
      <c r="IM85" s="539"/>
      <c r="IN85" s="539"/>
      <c r="IO85" s="539"/>
      <c r="IP85" s="539"/>
      <c r="IQ85" s="539"/>
      <c r="IR85" s="539"/>
      <c r="IS85" s="539"/>
      <c r="IT85" s="539"/>
      <c r="IU85" s="539"/>
      <c r="IV85" s="539"/>
      <c r="IW85" s="539"/>
      <c r="IX85" s="539"/>
      <c r="IY85" s="539"/>
      <c r="IZ85" s="539"/>
      <c r="JA85" s="539"/>
      <c r="JB85" s="539"/>
      <c r="JC85" s="539"/>
      <c r="JD85" s="539"/>
      <c r="JE85" s="539"/>
      <c r="JF85" s="539"/>
      <c r="JG85" s="539"/>
      <c r="JH85" s="539"/>
      <c r="JI85" s="539"/>
      <c r="JJ85" s="539"/>
      <c r="JK85" s="539"/>
      <c r="JL85" s="539"/>
      <c r="JM85" s="539"/>
      <c r="JN85" s="539"/>
      <c r="JO85" s="539"/>
      <c r="JP85" s="539"/>
      <c r="JQ85" s="539"/>
      <c r="JR85" s="539"/>
      <c r="JS85" s="539"/>
      <c r="JT85" s="539"/>
      <c r="JU85" s="539"/>
      <c r="JV85" s="539"/>
      <c r="JW85" s="539"/>
      <c r="JX85" s="539"/>
      <c r="JY85" s="539"/>
      <c r="JZ85" s="539"/>
      <c r="KA85" s="539"/>
      <c r="KB85" s="539"/>
      <c r="KC85" s="539"/>
      <c r="KD85" s="539"/>
      <c r="KE85" s="539"/>
      <c r="KF85" s="539"/>
      <c r="KG85" s="539"/>
      <c r="KH85" s="539"/>
      <c r="KI85" s="539"/>
      <c r="KJ85" s="539"/>
      <c r="KK85" s="539"/>
      <c r="KL85" s="539"/>
      <c r="KM85" s="539"/>
      <c r="KN85" s="539"/>
      <c r="KO85" s="539"/>
      <c r="KP85" s="539"/>
      <c r="KQ85" s="539"/>
      <c r="KR85" s="539"/>
      <c r="KS85" s="539"/>
      <c r="KT85" s="539"/>
      <c r="KU85" s="539"/>
      <c r="KV85" s="539"/>
      <c r="KW85" s="539"/>
      <c r="KX85" s="539"/>
      <c r="KY85" s="539"/>
      <c r="KZ85" s="539"/>
      <c r="LA85" s="539"/>
      <c r="LB85" s="539"/>
      <c r="LC85" s="539"/>
      <c r="LD85" s="539"/>
      <c r="LE85" s="539"/>
      <c r="LF85" s="539"/>
      <c r="LG85" s="539"/>
      <c r="LH85" s="539"/>
      <c r="LI85" s="539"/>
      <c r="LJ85" s="539"/>
      <c r="LK85" s="539"/>
      <c r="LL85" s="539"/>
      <c r="LM85" s="539"/>
      <c r="LN85" s="539"/>
      <c r="LO85" s="539"/>
      <c r="LP85" s="539"/>
      <c r="LQ85" s="539"/>
      <c r="LR85" s="539"/>
      <c r="LS85" s="539"/>
      <c r="LT85" s="539"/>
      <c r="LU85" s="539"/>
      <c r="LV85" s="539"/>
      <c r="LW85" s="539"/>
      <c r="LX85" s="539"/>
      <c r="LY85" s="539"/>
      <c r="LZ85" s="539"/>
      <c r="MA85" s="539"/>
      <c r="MB85" s="539"/>
      <c r="MC85" s="539"/>
      <c r="MD85" s="539"/>
      <c r="ME85" s="539"/>
      <c r="MF85" s="539"/>
      <c r="MG85" s="539"/>
      <c r="MH85" s="539"/>
      <c r="MI85" s="539"/>
      <c r="MJ85" s="539"/>
      <c r="MK85" s="539"/>
      <c r="ML85" s="539"/>
      <c r="MM85" s="539"/>
      <c r="MN85" s="539"/>
      <c r="MO85" s="539"/>
      <c r="MP85" s="539"/>
      <c r="MQ85" s="539"/>
      <c r="MR85" s="539"/>
      <c r="MS85" s="539"/>
      <c r="MT85" s="539"/>
      <c r="MU85" s="539"/>
      <c r="MV85" s="539"/>
      <c r="MW85" s="539"/>
      <c r="MX85" s="539"/>
      <c r="MY85" s="539"/>
      <c r="MZ85" s="539"/>
      <c r="NA85" s="539"/>
      <c r="NB85" s="539"/>
      <c r="NC85" s="539"/>
      <c r="ND85" s="539"/>
      <c r="NE85" s="539"/>
      <c r="NF85" s="539"/>
      <c r="NG85" s="539"/>
      <c r="NH85" s="539"/>
      <c r="NI85" s="539"/>
      <c r="NJ85" s="539"/>
      <c r="NK85" s="539"/>
      <c r="NL85" s="539"/>
      <c r="NM85" s="539"/>
      <c r="NN85" s="539"/>
      <c r="NO85" s="539"/>
      <c r="NP85" s="539"/>
      <c r="NQ85" s="539"/>
      <c r="NR85" s="539"/>
      <c r="NS85" s="539"/>
      <c r="NT85" s="539"/>
      <c r="NU85" s="539"/>
      <c r="NV85" s="539"/>
      <c r="NW85" s="539"/>
      <c r="NX85" s="539"/>
      <c r="NY85" s="539"/>
      <c r="NZ85" s="539"/>
      <c r="OA85" s="539"/>
      <c r="OB85" s="539"/>
      <c r="OC85" s="539"/>
      <c r="OD85" s="539"/>
      <c r="OE85" s="539"/>
      <c r="OF85" s="539"/>
      <c r="OG85" s="539"/>
      <c r="OH85" s="539"/>
      <c r="OI85" s="539"/>
      <c r="OJ85" s="539"/>
      <c r="OK85" s="539"/>
      <c r="OL85" s="539"/>
      <c r="OM85" s="539"/>
      <c r="ON85" s="539"/>
      <c r="OO85" s="539"/>
      <c r="OP85" s="539"/>
      <c r="OQ85" s="539"/>
      <c r="OR85" s="539"/>
      <c r="OS85" s="539"/>
      <c r="OT85" s="539"/>
      <c r="OU85" s="539"/>
      <c r="OV85" s="539"/>
      <c r="OW85" s="539"/>
      <c r="OX85" s="539"/>
      <c r="OY85" s="539"/>
      <c r="OZ85" s="539"/>
      <c r="PA85" s="539"/>
      <c r="PB85" s="539"/>
      <c r="PC85" s="539"/>
      <c r="PD85" s="539"/>
      <c r="PE85" s="539"/>
      <c r="PF85" s="539"/>
      <c r="PG85" s="539"/>
      <c r="PH85" s="539"/>
      <c r="PI85" s="539"/>
      <c r="PJ85" s="539"/>
      <c r="PK85" s="539"/>
      <c r="PL85" s="539"/>
      <c r="PM85" s="539"/>
      <c r="PN85" s="539"/>
      <c r="PO85" s="539"/>
      <c r="PP85" s="539"/>
      <c r="PQ85" s="539"/>
      <c r="PR85" s="539"/>
      <c r="PS85" s="539"/>
      <c r="PT85" s="539"/>
      <c r="PU85" s="539"/>
      <c r="PV85" s="539"/>
      <c r="PW85" s="539"/>
      <c r="PX85" s="539"/>
      <c r="PY85" s="539"/>
      <c r="PZ85" s="539"/>
      <c r="QA85" s="539"/>
      <c r="QB85" s="539"/>
      <c r="QC85" s="539"/>
      <c r="QD85" s="539"/>
      <c r="QE85" s="539"/>
      <c r="QF85" s="539"/>
      <c r="QG85" s="539"/>
      <c r="QH85" s="539"/>
      <c r="QI85" s="539"/>
      <c r="QJ85" s="539"/>
      <c r="QK85" s="539"/>
      <c r="QL85" s="539"/>
      <c r="QM85" s="539"/>
      <c r="QN85" s="539"/>
      <c r="QO85" s="539"/>
      <c r="QP85" s="539"/>
      <c r="QQ85" s="539"/>
      <c r="QR85" s="539"/>
      <c r="QS85" s="539"/>
      <c r="QT85" s="539"/>
      <c r="QU85" s="539"/>
      <c r="QV85" s="539"/>
      <c r="QW85" s="539"/>
      <c r="QX85" s="539"/>
      <c r="QY85" s="539"/>
      <c r="QZ85" s="539"/>
      <c r="RA85" s="539"/>
      <c r="RB85" s="539"/>
      <c r="RC85" s="539"/>
      <c r="RD85" s="539"/>
      <c r="RE85" s="539"/>
      <c r="RF85" s="539"/>
      <c r="RG85" s="539"/>
      <c r="RH85" s="539"/>
      <c r="RI85" s="539"/>
      <c r="RJ85" s="539"/>
      <c r="RK85" s="539"/>
      <c r="RL85" s="539"/>
      <c r="RM85" s="539"/>
      <c r="RN85" s="539"/>
      <c r="RO85" s="539"/>
      <c r="RP85" s="539"/>
      <c r="RQ85" s="539"/>
      <c r="RR85" s="539"/>
      <c r="RS85" s="539"/>
      <c r="RT85" s="539"/>
      <c r="RU85" s="539"/>
      <c r="RV85" s="539"/>
      <c r="RW85" s="539"/>
      <c r="RX85" s="539"/>
      <c r="RY85" s="539"/>
      <c r="RZ85" s="539"/>
      <c r="SA85" s="539"/>
      <c r="SB85" s="539"/>
      <c r="SC85" s="539"/>
      <c r="SD85" s="539"/>
      <c r="SE85" s="539"/>
      <c r="SF85" s="539"/>
      <c r="SG85" s="539"/>
      <c r="SH85" s="539"/>
      <c r="SI85" s="539"/>
      <c r="SJ85" s="539"/>
      <c r="SK85" s="539"/>
      <c r="SL85" s="539"/>
      <c r="SM85" s="539"/>
      <c r="SN85" s="539"/>
      <c r="SO85" s="539"/>
      <c r="SP85" s="539"/>
      <c r="SQ85" s="539"/>
      <c r="SR85" s="539"/>
      <c r="SS85" s="539"/>
      <c r="ST85" s="539"/>
      <c r="SU85" s="539"/>
      <c r="SV85" s="539"/>
      <c r="SW85" s="539"/>
      <c r="SX85" s="539"/>
      <c r="SY85" s="539"/>
      <c r="SZ85" s="539"/>
      <c r="TA85" s="539"/>
      <c r="TB85" s="539"/>
      <c r="TC85" s="539"/>
      <c r="TD85" s="539"/>
      <c r="TE85" s="539"/>
      <c r="TF85" s="539"/>
      <c r="TG85" s="539"/>
      <c r="TH85" s="539"/>
      <c r="TI85" s="539"/>
      <c r="TJ85" s="539"/>
      <c r="TK85" s="539"/>
      <c r="TL85" s="539"/>
      <c r="TM85" s="539"/>
      <c r="TN85" s="539"/>
      <c r="TO85" s="539"/>
      <c r="TP85" s="539"/>
      <c r="TQ85" s="539"/>
      <c r="TR85" s="539"/>
      <c r="TS85" s="539"/>
      <c r="TT85" s="539"/>
      <c r="TU85" s="539"/>
      <c r="TV85" s="539"/>
      <c r="TW85" s="539"/>
      <c r="TX85" s="539"/>
      <c r="TY85" s="539"/>
      <c r="TZ85" s="539"/>
      <c r="UA85" s="539"/>
      <c r="UB85" s="539"/>
      <c r="UC85" s="539"/>
      <c r="UD85" s="539"/>
      <c r="UE85" s="539"/>
      <c r="UF85" s="539"/>
      <c r="UG85" s="539"/>
      <c r="UH85" s="539"/>
      <c r="UI85" s="539"/>
      <c r="UJ85" s="539"/>
      <c r="UK85" s="539"/>
      <c r="UL85" s="539"/>
      <c r="UM85" s="539"/>
      <c r="UN85" s="539"/>
      <c r="UO85" s="539"/>
      <c r="UP85" s="539"/>
      <c r="UQ85" s="539"/>
      <c r="UR85" s="539"/>
      <c r="US85" s="539"/>
      <c r="UT85" s="539"/>
      <c r="UU85" s="539"/>
      <c r="UV85" s="539"/>
      <c r="UW85" s="539"/>
      <c r="UX85" s="539"/>
      <c r="UY85" s="539"/>
      <c r="UZ85" s="539"/>
      <c r="VA85" s="539"/>
      <c r="VB85" s="539"/>
      <c r="VC85" s="539"/>
      <c r="VD85" s="539"/>
      <c r="VE85" s="539"/>
      <c r="VF85" s="539"/>
      <c r="VG85" s="539"/>
      <c r="VH85" s="539"/>
      <c r="VI85" s="539"/>
      <c r="VJ85" s="539"/>
      <c r="VK85" s="539"/>
      <c r="VL85" s="539"/>
      <c r="VM85" s="539"/>
      <c r="VN85" s="539"/>
      <c r="VO85" s="539"/>
      <c r="VP85" s="539"/>
      <c r="VQ85" s="539"/>
      <c r="VR85" s="539"/>
      <c r="VS85" s="539"/>
      <c r="VT85" s="539"/>
      <c r="VU85" s="539"/>
      <c r="VV85" s="539"/>
      <c r="VW85" s="539"/>
      <c r="VX85" s="539"/>
      <c r="VY85" s="539"/>
      <c r="VZ85" s="539"/>
      <c r="WA85" s="539"/>
      <c r="WB85" s="539"/>
      <c r="WC85" s="539"/>
      <c r="WD85" s="539"/>
      <c r="WE85" s="539"/>
      <c r="WF85" s="539"/>
      <c r="WG85" s="539"/>
      <c r="WH85" s="539"/>
      <c r="WI85" s="539"/>
      <c r="WJ85" s="539"/>
      <c r="WK85" s="539"/>
      <c r="WL85" s="539"/>
      <c r="WM85" s="539"/>
      <c r="WN85" s="539"/>
      <c r="WO85" s="539"/>
      <c r="WP85" s="539"/>
      <c r="WQ85" s="539"/>
      <c r="WR85" s="539"/>
      <c r="WS85" s="539"/>
      <c r="WT85" s="539"/>
      <c r="WU85" s="539"/>
      <c r="WV85" s="539"/>
      <c r="WW85" s="539"/>
      <c r="WX85" s="539"/>
      <c r="WY85" s="539"/>
      <c r="WZ85" s="539"/>
      <c r="XA85" s="539"/>
      <c r="XB85" s="539"/>
      <c r="XC85" s="539"/>
      <c r="XD85" s="539"/>
      <c r="XE85" s="539"/>
      <c r="XF85" s="539"/>
      <c r="XG85" s="539"/>
      <c r="XH85" s="539"/>
      <c r="XI85" s="539"/>
      <c r="XJ85" s="539"/>
      <c r="XK85" s="539"/>
      <c r="XL85" s="539"/>
      <c r="XM85" s="539"/>
      <c r="XN85" s="539"/>
      <c r="XO85" s="539"/>
      <c r="XP85" s="539"/>
      <c r="XQ85" s="539"/>
      <c r="XR85" s="539"/>
      <c r="XS85" s="539"/>
      <c r="XT85" s="539"/>
      <c r="XU85" s="539"/>
      <c r="XV85" s="539"/>
      <c r="XW85" s="539"/>
      <c r="XX85" s="539"/>
      <c r="XY85" s="539"/>
      <c r="XZ85" s="539"/>
      <c r="YA85" s="539"/>
      <c r="YB85" s="539"/>
      <c r="YC85" s="539"/>
      <c r="YD85" s="539"/>
      <c r="YE85" s="539"/>
      <c r="YF85" s="539"/>
      <c r="YG85" s="539"/>
      <c r="YH85" s="539"/>
      <c r="YI85" s="539"/>
      <c r="YJ85" s="539"/>
      <c r="YK85" s="539"/>
      <c r="YL85" s="539"/>
      <c r="YM85" s="539"/>
      <c r="YN85" s="539"/>
      <c r="YO85" s="539"/>
      <c r="YP85" s="539"/>
      <c r="YQ85" s="539"/>
      <c r="YR85" s="539"/>
      <c r="YS85" s="539"/>
      <c r="YT85" s="539"/>
      <c r="YU85" s="539"/>
      <c r="YV85" s="539"/>
      <c r="YW85" s="539"/>
      <c r="YX85" s="539"/>
      <c r="YY85" s="539"/>
      <c r="YZ85" s="539"/>
      <c r="ZA85" s="539"/>
      <c r="ZB85" s="539"/>
      <c r="ZC85" s="539"/>
      <c r="ZD85" s="539"/>
      <c r="ZE85" s="539"/>
      <c r="ZF85" s="539"/>
      <c r="ZG85" s="539"/>
      <c r="ZH85" s="539"/>
      <c r="ZI85" s="539"/>
      <c r="ZJ85" s="539"/>
      <c r="ZK85" s="539"/>
      <c r="ZL85" s="539"/>
      <c r="ZM85" s="539"/>
      <c r="ZN85" s="539"/>
      <c r="ZO85" s="539"/>
      <c r="ZP85" s="539"/>
      <c r="ZQ85" s="539"/>
      <c r="ZR85" s="539"/>
      <c r="ZS85" s="539"/>
      <c r="ZT85" s="539"/>
      <c r="ZU85" s="539"/>
      <c r="ZV85" s="539"/>
      <c r="ZW85" s="539"/>
      <c r="ZX85" s="539"/>
      <c r="ZY85" s="539"/>
      <c r="ZZ85" s="539"/>
      <c r="AAA85" s="539"/>
      <c r="AAB85" s="539"/>
      <c r="AAC85" s="539"/>
      <c r="AAD85" s="539"/>
      <c r="AAE85" s="539"/>
      <c r="AAF85" s="539"/>
      <c r="AAG85" s="539"/>
      <c r="AAH85" s="539"/>
      <c r="AAI85" s="539"/>
      <c r="AAJ85" s="539"/>
      <c r="AAK85" s="539"/>
      <c r="AAL85" s="539"/>
      <c r="AAM85" s="539"/>
      <c r="AAN85" s="539"/>
      <c r="AAO85" s="539"/>
      <c r="AAP85" s="539"/>
      <c r="AAQ85" s="539"/>
      <c r="AAR85" s="539"/>
      <c r="AAS85" s="539"/>
      <c r="AAT85" s="539"/>
      <c r="AAU85" s="539"/>
      <c r="AAV85" s="539"/>
      <c r="AAW85" s="539"/>
      <c r="AAX85" s="539"/>
      <c r="AAY85" s="539"/>
      <c r="AAZ85" s="539"/>
      <c r="ABA85" s="539"/>
      <c r="ABB85" s="539"/>
      <c r="ABC85" s="539"/>
      <c r="ABD85" s="539"/>
      <c r="ABE85" s="539"/>
      <c r="ABF85" s="539"/>
      <c r="ABG85" s="539"/>
      <c r="ABH85" s="539"/>
      <c r="ABI85" s="539"/>
      <c r="ABJ85" s="539"/>
      <c r="ABK85" s="539"/>
      <c r="ABL85" s="539"/>
      <c r="ABM85" s="539"/>
      <c r="ABN85" s="539"/>
      <c r="ABO85" s="539"/>
      <c r="ABP85" s="539"/>
      <c r="ABQ85" s="539"/>
      <c r="ABR85" s="539"/>
      <c r="ABS85" s="539"/>
      <c r="ABT85" s="539"/>
      <c r="ABU85" s="539"/>
      <c r="ABV85" s="539"/>
      <c r="ABW85" s="539"/>
      <c r="ABX85" s="539"/>
      <c r="ABY85" s="539"/>
      <c r="ABZ85" s="539"/>
      <c r="ACA85" s="539"/>
      <c r="ACB85" s="539"/>
      <c r="ACC85" s="539"/>
      <c r="ACD85" s="539"/>
      <c r="ACE85" s="539"/>
      <c r="ACF85" s="539"/>
      <c r="ACG85" s="539"/>
      <c r="ACH85" s="539"/>
      <c r="ACI85" s="539"/>
      <c r="ACJ85" s="539"/>
      <c r="ACK85" s="539"/>
      <c r="ACL85" s="539"/>
      <c r="ACM85" s="539"/>
      <c r="ACN85" s="539"/>
      <c r="ACO85" s="539"/>
      <c r="ACP85" s="539"/>
      <c r="ACQ85" s="539"/>
      <c r="ACR85" s="539"/>
      <c r="ACS85" s="539"/>
      <c r="ACT85" s="539"/>
      <c r="ACU85" s="539"/>
      <c r="ACV85" s="539"/>
      <c r="ACW85" s="539"/>
      <c r="ACX85" s="539"/>
      <c r="ACY85" s="539"/>
      <c r="ACZ85" s="539"/>
      <c r="ADA85" s="539"/>
      <c r="ADB85" s="539"/>
      <c r="ADC85" s="539"/>
      <c r="ADD85" s="539"/>
      <c r="ADE85" s="539"/>
      <c r="ADF85" s="539"/>
      <c r="ADG85" s="539"/>
      <c r="ADH85" s="539"/>
      <c r="ADI85" s="539"/>
      <c r="ADJ85" s="539"/>
      <c r="ADK85" s="539"/>
      <c r="ADL85" s="539"/>
      <c r="ADM85" s="539"/>
      <c r="ADN85" s="539"/>
      <c r="ADO85" s="539"/>
      <c r="ADP85" s="539"/>
      <c r="ADQ85" s="539"/>
      <c r="ADR85" s="539"/>
      <c r="ADS85" s="539"/>
      <c r="ADT85" s="539"/>
      <c r="ADU85" s="539"/>
      <c r="ADV85" s="539"/>
      <c r="ADW85" s="539"/>
      <c r="ADX85" s="539"/>
      <c r="ADY85" s="539"/>
      <c r="ADZ85" s="539"/>
      <c r="AEA85" s="539"/>
      <c r="AEB85" s="539"/>
      <c r="AEC85" s="539"/>
      <c r="AED85" s="539"/>
      <c r="AEE85" s="539"/>
      <c r="AEF85" s="539"/>
      <c r="AEG85" s="539"/>
      <c r="AEH85" s="539"/>
      <c r="AEI85" s="539"/>
      <c r="AEJ85" s="539"/>
      <c r="AEK85" s="539"/>
      <c r="AEL85" s="539"/>
      <c r="AEM85" s="539"/>
      <c r="AEN85" s="539"/>
      <c r="AEO85" s="539"/>
      <c r="AEP85" s="539"/>
      <c r="AEQ85" s="539"/>
      <c r="AER85" s="539"/>
      <c r="AES85" s="539"/>
      <c r="AET85" s="539"/>
      <c r="AEU85" s="539"/>
      <c r="AEV85" s="539"/>
      <c r="AEW85" s="539"/>
      <c r="AEX85" s="539"/>
      <c r="AEY85" s="539"/>
      <c r="AEZ85" s="539"/>
      <c r="AFA85" s="539"/>
      <c r="AFB85" s="539"/>
      <c r="AFC85" s="539"/>
      <c r="AFD85" s="539"/>
      <c r="AFE85" s="539"/>
      <c r="AFF85" s="539"/>
      <c r="AFG85" s="539"/>
      <c r="AFH85" s="539"/>
      <c r="AFI85" s="539"/>
      <c r="AFJ85" s="539"/>
      <c r="AFK85" s="539"/>
      <c r="AFL85" s="539"/>
      <c r="AFM85" s="539"/>
      <c r="AFN85" s="539"/>
      <c r="AFO85" s="539"/>
      <c r="AFP85" s="539"/>
      <c r="AFQ85" s="539"/>
      <c r="AFR85" s="539"/>
      <c r="AFS85" s="539"/>
      <c r="AFT85" s="539"/>
      <c r="AFU85" s="539"/>
      <c r="AFV85" s="539"/>
      <c r="AFW85" s="539"/>
      <c r="AFX85" s="539"/>
      <c r="AFY85" s="539"/>
      <c r="AFZ85" s="539"/>
      <c r="AGA85" s="539"/>
      <c r="AGB85" s="539"/>
      <c r="AGC85" s="539"/>
      <c r="AGD85" s="539"/>
      <c r="AGE85" s="539"/>
      <c r="AGF85" s="539"/>
      <c r="AGG85" s="539"/>
      <c r="AGH85" s="539"/>
      <c r="AGI85" s="539"/>
      <c r="AGJ85" s="539"/>
      <c r="AGK85" s="539"/>
      <c r="AGL85" s="539"/>
      <c r="AGM85" s="539"/>
      <c r="AGN85" s="539"/>
      <c r="AGO85" s="539"/>
      <c r="AGP85" s="539"/>
      <c r="AGQ85" s="539"/>
      <c r="AGR85" s="539"/>
      <c r="AGS85" s="539"/>
      <c r="AGT85" s="539"/>
      <c r="AGU85" s="539"/>
      <c r="AGV85" s="539"/>
      <c r="AGW85" s="539"/>
      <c r="AGX85" s="539"/>
      <c r="AGY85" s="539"/>
      <c r="AGZ85" s="539"/>
      <c r="AHA85" s="539"/>
      <c r="AHB85" s="539"/>
      <c r="AHC85" s="539"/>
      <c r="AHD85" s="539"/>
      <c r="AHE85" s="539"/>
      <c r="AHF85" s="539"/>
      <c r="AHG85" s="539"/>
      <c r="AHH85" s="539"/>
      <c r="AHI85" s="539"/>
      <c r="AHJ85" s="539"/>
      <c r="AHK85" s="539"/>
      <c r="AHL85" s="539"/>
      <c r="AHM85" s="539"/>
      <c r="AHN85" s="539"/>
      <c r="AHO85" s="539"/>
      <c r="AHP85" s="539"/>
      <c r="AHQ85" s="539"/>
      <c r="AHR85" s="539"/>
      <c r="AHS85" s="539"/>
      <c r="AHT85" s="539"/>
      <c r="AHU85" s="539"/>
      <c r="AHV85" s="539"/>
      <c r="AHW85" s="539"/>
      <c r="AHX85" s="539"/>
      <c r="AHY85" s="539"/>
      <c r="AHZ85" s="539"/>
      <c r="AIA85" s="539"/>
      <c r="AIB85" s="539"/>
      <c r="AIC85" s="539"/>
      <c r="AID85" s="539"/>
      <c r="AIE85" s="539"/>
      <c r="AIF85" s="539"/>
      <c r="AIG85" s="539"/>
      <c r="AIH85" s="539"/>
      <c r="AII85" s="539"/>
      <c r="AIJ85" s="539"/>
      <c r="AIK85" s="539"/>
      <c r="AIL85" s="539"/>
      <c r="AIM85" s="539"/>
      <c r="AIN85" s="539"/>
      <c r="AIO85" s="539"/>
      <c r="AIP85" s="539"/>
      <c r="AIQ85" s="539"/>
      <c r="AIR85" s="539"/>
      <c r="AIS85" s="539"/>
      <c r="AIT85" s="539"/>
      <c r="AIU85" s="539"/>
      <c r="AIV85" s="539"/>
      <c r="AIW85" s="539"/>
      <c r="AIX85" s="539"/>
      <c r="AIY85" s="539"/>
      <c r="AIZ85" s="539"/>
      <c r="AJA85" s="539"/>
      <c r="AJB85" s="539"/>
      <c r="AJC85" s="539"/>
      <c r="AJD85" s="539"/>
      <c r="AJE85" s="539"/>
      <c r="AJF85" s="539"/>
      <c r="AJG85" s="539"/>
      <c r="AJH85" s="539"/>
      <c r="AJI85" s="539"/>
      <c r="AJJ85" s="539"/>
      <c r="AJK85" s="539"/>
      <c r="AJL85" s="539"/>
      <c r="AJM85" s="539"/>
      <c r="AJN85" s="539"/>
      <c r="AJO85" s="539"/>
      <c r="AJP85" s="539"/>
      <c r="AJQ85" s="539"/>
      <c r="AJR85" s="539"/>
      <c r="AJS85" s="539"/>
      <c r="AJT85" s="539"/>
      <c r="AJU85" s="539"/>
      <c r="AJV85" s="539"/>
      <c r="AJW85" s="539"/>
      <c r="AJX85" s="539"/>
      <c r="AJY85" s="539"/>
      <c r="AJZ85" s="539"/>
      <c r="AKA85" s="539"/>
      <c r="AKB85" s="539"/>
      <c r="AKC85" s="539"/>
      <c r="AKD85" s="539"/>
      <c r="AKE85" s="539"/>
      <c r="AKF85" s="539"/>
      <c r="AKG85" s="539"/>
      <c r="AKH85" s="539"/>
      <c r="AKI85" s="539"/>
      <c r="AKJ85" s="539"/>
      <c r="AKK85" s="539"/>
      <c r="AKL85" s="539"/>
      <c r="AKM85" s="539"/>
      <c r="AKN85" s="539"/>
      <c r="AKO85" s="539"/>
      <c r="AKP85" s="539"/>
      <c r="AKQ85" s="539"/>
      <c r="AKR85" s="539"/>
      <c r="AKS85" s="539"/>
      <c r="AKT85" s="539"/>
      <c r="AKU85" s="539"/>
      <c r="AKV85" s="539"/>
      <c r="AKW85" s="539"/>
      <c r="AKX85" s="539"/>
      <c r="AKY85" s="539"/>
      <c r="AKZ85" s="539"/>
      <c r="ALA85" s="539"/>
      <c r="ALB85" s="539"/>
      <c r="ALC85" s="539"/>
      <c r="ALD85" s="539"/>
      <c r="ALE85" s="539"/>
      <c r="ALF85" s="539"/>
      <c r="ALG85" s="539"/>
      <c r="ALH85" s="539"/>
      <c r="ALI85" s="539"/>
      <c r="ALJ85" s="539"/>
      <c r="ALK85" s="539"/>
      <c r="ALL85" s="539"/>
      <c r="ALM85" s="539"/>
      <c r="ALN85" s="539"/>
      <c r="ALO85" s="539"/>
      <c r="ALP85" s="539"/>
      <c r="ALQ85" s="539"/>
      <c r="ALR85" s="539"/>
      <c r="ALS85" s="539"/>
      <c r="ALT85" s="539"/>
      <c r="ALU85" s="539"/>
      <c r="ALV85" s="539"/>
      <c r="ALW85" s="539"/>
      <c r="ALX85" s="539"/>
      <c r="ALY85" s="539"/>
      <c r="ALZ85" s="539"/>
      <c r="AMA85" s="539"/>
      <c r="AMB85" s="539"/>
      <c r="AMC85" s="539"/>
      <c r="AMD85" s="539"/>
      <c r="AME85" s="539"/>
      <c r="AMF85" s="539"/>
      <c r="AMG85" s="539"/>
      <c r="AMH85" s="539"/>
      <c r="AMI85" s="539"/>
      <c r="AMJ85" s="539"/>
      <c r="AMK85" s="539"/>
      <c r="AML85" s="539"/>
      <c r="AMM85" s="539"/>
      <c r="AMN85" s="539"/>
      <c r="AMO85" s="539"/>
      <c r="AMP85" s="539"/>
      <c r="AMQ85" s="539"/>
      <c r="AMR85" s="539"/>
      <c r="AMS85" s="539"/>
      <c r="AMT85" s="539"/>
      <c r="AMU85" s="539"/>
      <c r="AMV85" s="539"/>
      <c r="AMW85" s="539"/>
      <c r="AMX85" s="539"/>
      <c r="AMY85" s="539"/>
      <c r="AMZ85" s="539"/>
      <c r="ANA85" s="539"/>
      <c r="ANB85" s="539"/>
      <c r="ANC85" s="539"/>
      <c r="AND85" s="539"/>
      <c r="ANE85" s="539"/>
      <c r="ANF85" s="539"/>
      <c r="ANG85" s="539"/>
      <c r="ANH85" s="539"/>
      <c r="ANI85" s="539"/>
      <c r="ANJ85" s="539"/>
      <c r="ANK85" s="539"/>
      <c r="ANL85" s="539"/>
      <c r="ANM85" s="539"/>
      <c r="ANN85" s="539"/>
      <c r="ANO85" s="539"/>
      <c r="ANP85" s="539"/>
      <c r="ANQ85" s="539"/>
      <c r="ANR85" s="539"/>
      <c r="ANS85" s="539"/>
      <c r="ANT85" s="539"/>
      <c r="ANU85" s="539"/>
      <c r="ANV85" s="539"/>
      <c r="ANW85" s="539"/>
      <c r="ANX85" s="539"/>
      <c r="ANY85" s="539"/>
      <c r="ANZ85" s="539"/>
      <c r="AOA85" s="539"/>
      <c r="AOB85" s="539"/>
      <c r="AOC85" s="539"/>
      <c r="AOD85" s="539"/>
      <c r="AOE85" s="539"/>
      <c r="AOF85" s="539"/>
      <c r="AOG85" s="539"/>
      <c r="AOH85" s="539"/>
      <c r="AOI85" s="539"/>
      <c r="AOJ85" s="539"/>
      <c r="AOK85" s="539"/>
      <c r="AOL85" s="539"/>
      <c r="AOM85" s="539"/>
      <c r="AON85" s="539"/>
      <c r="AOO85" s="539"/>
      <c r="AOP85" s="539"/>
      <c r="AOQ85" s="539"/>
      <c r="AOR85" s="539"/>
      <c r="AOS85" s="539"/>
      <c r="AOT85" s="539"/>
      <c r="AOU85" s="539"/>
      <c r="AOV85" s="539"/>
      <c r="AOW85" s="539"/>
      <c r="AOX85" s="539"/>
      <c r="AOY85" s="539"/>
      <c r="AOZ85" s="539"/>
      <c r="APA85" s="539"/>
      <c r="APB85" s="539"/>
      <c r="APC85" s="539"/>
      <c r="APD85" s="539"/>
      <c r="APE85" s="539"/>
      <c r="APF85" s="539"/>
      <c r="APG85" s="539"/>
      <c r="APH85" s="539"/>
      <c r="API85" s="539"/>
      <c r="APJ85" s="539"/>
      <c r="APK85" s="539"/>
      <c r="APL85" s="539"/>
      <c r="APM85" s="539"/>
      <c r="APN85" s="539"/>
      <c r="APO85" s="539"/>
      <c r="APP85" s="539"/>
      <c r="APQ85" s="539"/>
      <c r="APR85" s="539"/>
      <c r="APS85" s="539"/>
      <c r="APT85" s="539"/>
      <c r="APU85" s="539"/>
      <c r="APV85" s="539"/>
      <c r="APW85" s="539"/>
      <c r="APX85" s="539"/>
      <c r="APY85" s="539"/>
      <c r="APZ85" s="539"/>
      <c r="AQA85" s="539"/>
      <c r="AQB85" s="539"/>
      <c r="AQC85" s="539"/>
      <c r="AQD85" s="539"/>
      <c r="AQE85" s="539"/>
      <c r="AQF85" s="539"/>
      <c r="AQG85" s="539"/>
      <c r="AQH85" s="539"/>
      <c r="AQI85" s="539"/>
      <c r="AQJ85" s="539"/>
      <c r="AQK85" s="539"/>
      <c r="AQL85" s="539"/>
      <c r="AQM85" s="539"/>
      <c r="AQN85" s="539"/>
      <c r="AQO85" s="539"/>
      <c r="AQP85" s="539"/>
      <c r="AQQ85" s="539"/>
      <c r="AQR85" s="539"/>
      <c r="AQS85" s="539"/>
      <c r="AQT85" s="539"/>
      <c r="AQU85" s="539"/>
      <c r="AQV85" s="539"/>
      <c r="AQW85" s="539"/>
      <c r="AQX85" s="539"/>
      <c r="AQY85" s="539"/>
      <c r="AQZ85" s="539"/>
      <c r="ARA85" s="539"/>
      <c r="ARB85" s="539"/>
      <c r="ARC85" s="539"/>
      <c r="ARD85" s="539"/>
      <c r="ARE85" s="539"/>
      <c r="ARF85" s="539"/>
      <c r="ARG85" s="539"/>
      <c r="ARH85" s="539"/>
      <c r="ARI85" s="539"/>
      <c r="ARJ85" s="539"/>
      <c r="ARK85" s="539"/>
      <c r="ARL85" s="539"/>
      <c r="ARM85" s="539"/>
      <c r="ARN85" s="539"/>
      <c r="ARO85" s="539"/>
      <c r="ARP85" s="539"/>
      <c r="ARQ85" s="539"/>
      <c r="ARR85" s="539"/>
      <c r="ARS85" s="539"/>
      <c r="ART85" s="539"/>
      <c r="ARU85" s="539"/>
      <c r="ARV85" s="539"/>
      <c r="ARW85" s="539"/>
      <c r="ARX85" s="539"/>
      <c r="ARY85" s="539"/>
      <c r="ARZ85" s="539"/>
      <c r="ASA85" s="539"/>
      <c r="ASB85" s="539"/>
      <c r="ASC85" s="539"/>
      <c r="ASD85" s="539"/>
      <c r="ASE85" s="539"/>
      <c r="ASF85" s="539"/>
      <c r="ASG85" s="539"/>
      <c r="ASH85" s="539"/>
      <c r="ASI85" s="539"/>
      <c r="ASJ85" s="539"/>
      <c r="ASK85" s="539"/>
      <c r="ASL85" s="539"/>
      <c r="ASM85" s="539"/>
      <c r="ASN85" s="539"/>
      <c r="ASO85" s="539"/>
      <c r="ASP85" s="539"/>
      <c r="ASQ85" s="539"/>
      <c r="ASR85" s="539"/>
      <c r="ASS85" s="539"/>
      <c r="AST85" s="539"/>
      <c r="ASU85" s="539"/>
      <c r="ASV85" s="539"/>
      <c r="ASW85" s="539"/>
      <c r="ASX85" s="539"/>
      <c r="ASY85" s="539"/>
      <c r="ASZ85" s="539"/>
      <c r="ATA85" s="539"/>
      <c r="ATB85" s="539"/>
      <c r="ATC85" s="539"/>
      <c r="ATD85" s="539"/>
      <c r="ATE85" s="539"/>
      <c r="ATF85" s="539"/>
      <c r="ATG85" s="539"/>
      <c r="ATH85" s="539"/>
      <c r="ATI85" s="539"/>
      <c r="ATJ85" s="539"/>
      <c r="ATK85" s="539"/>
      <c r="ATL85" s="539"/>
      <c r="ATM85" s="539"/>
      <c r="ATN85" s="539"/>
      <c r="ATO85" s="539"/>
      <c r="ATP85" s="539"/>
      <c r="ATQ85" s="539"/>
      <c r="ATR85" s="539"/>
      <c r="ATS85" s="539"/>
      <c r="ATT85" s="539"/>
      <c r="ATU85" s="539"/>
      <c r="ATV85" s="539"/>
      <c r="ATW85" s="539"/>
      <c r="ATX85" s="539"/>
      <c r="ATY85" s="539"/>
      <c r="ATZ85" s="539"/>
      <c r="AUA85" s="539"/>
      <c r="AUB85" s="539"/>
      <c r="AUC85" s="539"/>
      <c r="AUD85" s="539"/>
      <c r="AUE85" s="539"/>
      <c r="AUF85" s="539"/>
      <c r="AUG85" s="539"/>
      <c r="AUH85" s="539"/>
      <c r="AUI85" s="539"/>
      <c r="AUJ85" s="539"/>
      <c r="AUK85" s="539"/>
      <c r="AUL85" s="539"/>
      <c r="AUM85" s="539"/>
      <c r="AUN85" s="539"/>
      <c r="AUO85" s="539"/>
      <c r="AUP85" s="539"/>
      <c r="AUQ85" s="539"/>
      <c r="AUR85" s="539"/>
      <c r="AUS85" s="539"/>
      <c r="AUT85" s="539"/>
      <c r="AUU85" s="539"/>
      <c r="AUV85" s="539"/>
      <c r="AUW85" s="539"/>
      <c r="AUX85" s="539"/>
      <c r="AUY85" s="539"/>
      <c r="AUZ85" s="539"/>
      <c r="AVA85" s="539"/>
      <c r="AVB85" s="539"/>
      <c r="AVC85" s="539"/>
      <c r="AVD85" s="539"/>
      <c r="AVE85" s="539"/>
      <c r="AVF85" s="539"/>
      <c r="AVG85" s="539"/>
      <c r="AVH85" s="539"/>
      <c r="AVI85" s="539"/>
      <c r="AVJ85" s="539"/>
      <c r="AVK85" s="539"/>
      <c r="AVL85" s="539"/>
      <c r="AVM85" s="539"/>
      <c r="AVN85" s="539"/>
      <c r="AVO85" s="539"/>
      <c r="AVP85" s="539"/>
      <c r="AVQ85" s="539"/>
      <c r="AVR85" s="539"/>
      <c r="AVS85" s="539"/>
      <c r="AVT85" s="539"/>
      <c r="AVU85" s="539"/>
      <c r="AVV85" s="539"/>
      <c r="AVW85" s="539"/>
      <c r="AVX85" s="539"/>
      <c r="AVY85" s="539"/>
      <c r="AVZ85" s="539"/>
      <c r="AWA85" s="539"/>
      <c r="AWB85" s="539"/>
      <c r="AWC85" s="539"/>
      <c r="AWD85" s="539"/>
      <c r="AWE85" s="539"/>
      <c r="AWF85" s="539"/>
      <c r="AWG85" s="539"/>
      <c r="AWH85" s="539"/>
      <c r="AWI85" s="539"/>
      <c r="AWJ85" s="539"/>
      <c r="AWK85" s="539"/>
      <c r="AWL85" s="539"/>
      <c r="AWM85" s="539"/>
      <c r="AWN85" s="539"/>
      <c r="AWO85" s="539"/>
      <c r="AWP85" s="539"/>
      <c r="AWQ85" s="539"/>
      <c r="AWR85" s="539"/>
      <c r="AWS85" s="539"/>
      <c r="AWT85" s="539"/>
      <c r="AWU85" s="539"/>
      <c r="AWV85" s="539"/>
      <c r="AWW85" s="539"/>
      <c r="AWX85" s="539"/>
      <c r="AWY85" s="539"/>
      <c r="AWZ85" s="539"/>
      <c r="AXA85" s="539"/>
      <c r="AXB85" s="539"/>
      <c r="AXC85" s="539"/>
      <c r="AXD85" s="539"/>
      <c r="AXE85" s="539"/>
      <c r="AXF85" s="539"/>
      <c r="AXG85" s="539"/>
      <c r="AXH85" s="539"/>
      <c r="AXI85" s="539"/>
      <c r="AXJ85" s="539"/>
      <c r="AXK85" s="539"/>
      <c r="AXL85" s="539"/>
      <c r="AXM85" s="539"/>
      <c r="AXN85" s="539"/>
      <c r="AXO85" s="539"/>
      <c r="AXP85" s="539"/>
      <c r="AXQ85" s="539"/>
      <c r="AXR85" s="539"/>
      <c r="AXS85" s="539"/>
      <c r="AXT85" s="539"/>
      <c r="AXU85" s="539"/>
      <c r="AXV85" s="539"/>
      <c r="AXW85" s="539"/>
      <c r="AXX85" s="539"/>
      <c r="AXY85" s="539"/>
      <c r="AXZ85" s="539"/>
      <c r="AYA85" s="539"/>
      <c r="AYB85" s="539"/>
      <c r="AYC85" s="539"/>
      <c r="AYD85" s="539"/>
      <c r="AYE85" s="539"/>
      <c r="AYF85" s="539"/>
      <c r="AYG85" s="539"/>
      <c r="AYH85" s="539"/>
      <c r="AYI85" s="539"/>
      <c r="AYJ85" s="539"/>
      <c r="AYK85" s="539"/>
      <c r="AYL85" s="539"/>
      <c r="AYM85" s="539"/>
      <c r="AYN85" s="539"/>
      <c r="AYO85" s="539"/>
      <c r="AYP85" s="539"/>
      <c r="AYQ85" s="539"/>
      <c r="AYR85" s="539"/>
      <c r="AYS85" s="539"/>
      <c r="AYT85" s="539"/>
      <c r="AYU85" s="539"/>
      <c r="AYV85" s="539"/>
      <c r="AYW85" s="539"/>
      <c r="AYX85" s="539"/>
      <c r="AYY85" s="539"/>
      <c r="AYZ85" s="539"/>
      <c r="AZA85" s="539"/>
      <c r="AZB85" s="539"/>
      <c r="AZC85" s="539"/>
      <c r="AZD85" s="539"/>
      <c r="AZE85" s="539"/>
      <c r="AZF85" s="539"/>
      <c r="AZG85" s="539"/>
      <c r="AZH85" s="539"/>
      <c r="AZI85" s="539"/>
      <c r="AZJ85" s="539"/>
      <c r="AZK85" s="539"/>
      <c r="AZL85" s="539"/>
      <c r="AZM85" s="539"/>
      <c r="AZN85" s="539"/>
      <c r="AZO85" s="539"/>
      <c r="AZP85" s="539"/>
      <c r="AZQ85" s="539"/>
      <c r="AZR85" s="539"/>
      <c r="AZS85" s="539"/>
      <c r="AZT85" s="539"/>
      <c r="AZU85" s="539"/>
      <c r="AZV85" s="539"/>
      <c r="AZW85" s="539"/>
      <c r="AZX85" s="539"/>
      <c r="AZY85" s="539"/>
      <c r="AZZ85" s="539"/>
      <c r="BAA85" s="539"/>
      <c r="BAB85" s="539"/>
      <c r="BAC85" s="539"/>
      <c r="BAD85" s="539"/>
      <c r="BAE85" s="539"/>
      <c r="BAF85" s="539"/>
      <c r="BAG85" s="539"/>
      <c r="BAH85" s="539"/>
      <c r="BAI85" s="539"/>
      <c r="BAJ85" s="539"/>
      <c r="BAK85" s="539"/>
      <c r="BAL85" s="539"/>
      <c r="BAM85" s="539"/>
      <c r="BAN85" s="539"/>
      <c r="BAO85" s="539"/>
      <c r="BAP85" s="539"/>
      <c r="BAQ85" s="539"/>
      <c r="BAR85" s="539"/>
      <c r="BAS85" s="539"/>
      <c r="BAT85" s="539"/>
      <c r="BAU85" s="539"/>
      <c r="BAV85" s="539"/>
      <c r="BAW85" s="539"/>
      <c r="BAX85" s="539"/>
      <c r="BAY85" s="539"/>
      <c r="BAZ85" s="539"/>
      <c r="BBA85" s="539"/>
      <c r="BBB85" s="539"/>
      <c r="BBC85" s="539"/>
      <c r="BBD85" s="539"/>
      <c r="BBE85" s="539"/>
      <c r="BBF85" s="539"/>
      <c r="BBG85" s="539"/>
      <c r="BBH85" s="539"/>
      <c r="BBI85" s="539"/>
      <c r="BBJ85" s="539"/>
      <c r="BBK85" s="539"/>
      <c r="BBL85" s="539"/>
      <c r="BBM85" s="539"/>
      <c r="BBN85" s="539"/>
      <c r="BBO85" s="539"/>
      <c r="BBP85" s="539"/>
      <c r="BBQ85" s="539"/>
      <c r="BBR85" s="539"/>
      <c r="BBS85" s="539"/>
      <c r="BBT85" s="539"/>
      <c r="BBU85" s="539"/>
      <c r="BBV85" s="539"/>
      <c r="BBW85" s="539"/>
      <c r="BBX85" s="539"/>
      <c r="BBY85" s="539"/>
      <c r="BBZ85" s="539"/>
      <c r="BCA85" s="539"/>
      <c r="BCB85" s="539"/>
      <c r="BCC85" s="539"/>
      <c r="BCD85" s="539"/>
      <c r="BCE85" s="539"/>
      <c r="BCF85" s="539"/>
      <c r="BCG85" s="539"/>
      <c r="BCH85" s="539"/>
      <c r="BCI85" s="539"/>
      <c r="BCJ85" s="539"/>
      <c r="BCK85" s="539"/>
      <c r="BCL85" s="539"/>
      <c r="BCM85" s="539"/>
      <c r="BCN85" s="539"/>
      <c r="BCO85" s="539"/>
      <c r="BCP85" s="539"/>
      <c r="BCQ85" s="539"/>
      <c r="BCR85" s="539"/>
      <c r="BCS85" s="539"/>
      <c r="BCT85" s="539"/>
      <c r="BCU85" s="539"/>
      <c r="BCV85" s="539"/>
      <c r="BCW85" s="539"/>
      <c r="BCX85" s="539"/>
      <c r="BCY85" s="539"/>
      <c r="BCZ85" s="539"/>
      <c r="BDA85" s="539"/>
      <c r="BDB85" s="539"/>
      <c r="BDC85" s="539"/>
      <c r="BDD85" s="539"/>
      <c r="BDE85" s="539"/>
      <c r="BDF85" s="539"/>
      <c r="BDG85" s="539"/>
      <c r="BDH85" s="539"/>
      <c r="BDI85" s="539"/>
      <c r="BDJ85" s="539"/>
      <c r="BDK85" s="539"/>
      <c r="BDL85" s="539"/>
      <c r="BDM85" s="539"/>
      <c r="BDN85" s="539"/>
      <c r="BDO85" s="539"/>
      <c r="BDP85" s="539"/>
      <c r="BDQ85" s="539"/>
      <c r="BDR85" s="539"/>
      <c r="BDS85" s="539"/>
      <c r="BDT85" s="539"/>
      <c r="BDU85" s="539"/>
      <c r="BDV85" s="539"/>
      <c r="BDW85" s="539"/>
      <c r="BDX85" s="539"/>
      <c r="BDY85" s="539"/>
      <c r="BDZ85" s="539"/>
      <c r="BEA85" s="539"/>
      <c r="BEB85" s="539"/>
      <c r="BEC85" s="539"/>
      <c r="BED85" s="539"/>
      <c r="BEE85" s="539"/>
      <c r="BEF85" s="539"/>
      <c r="BEG85" s="539"/>
      <c r="BEH85" s="539"/>
      <c r="BEI85" s="539"/>
      <c r="BEJ85" s="539"/>
      <c r="BEK85" s="539"/>
      <c r="BEL85" s="539"/>
      <c r="BEM85" s="539"/>
      <c r="BEN85" s="539"/>
      <c r="BEO85" s="539"/>
      <c r="BEP85" s="539"/>
      <c r="BEQ85" s="539"/>
      <c r="BER85" s="539"/>
      <c r="BES85" s="539"/>
      <c r="BET85" s="539"/>
      <c r="BEU85" s="539"/>
      <c r="BEV85" s="539"/>
      <c r="BEW85" s="539"/>
      <c r="BEX85" s="539"/>
      <c r="BEY85" s="539"/>
      <c r="BEZ85" s="539"/>
      <c r="BFA85" s="539"/>
      <c r="BFB85" s="539"/>
      <c r="BFC85" s="539"/>
      <c r="BFD85" s="539"/>
      <c r="BFE85" s="539"/>
      <c r="BFF85" s="539"/>
      <c r="BFG85" s="539"/>
      <c r="BFH85" s="539"/>
      <c r="BFI85" s="539"/>
      <c r="BFJ85" s="539"/>
      <c r="BFK85" s="539"/>
      <c r="BFL85" s="539"/>
      <c r="BFM85" s="539"/>
      <c r="BFN85" s="539"/>
      <c r="BFO85" s="539"/>
      <c r="BFP85" s="539"/>
      <c r="BFQ85" s="539"/>
      <c r="BFR85" s="539"/>
      <c r="BFS85" s="539"/>
      <c r="BFT85" s="539"/>
      <c r="BFU85" s="539"/>
      <c r="BFV85" s="539"/>
      <c r="BFW85" s="539"/>
      <c r="BFX85" s="539"/>
      <c r="BFY85" s="539"/>
      <c r="BFZ85" s="539"/>
      <c r="BGA85" s="539"/>
      <c r="BGB85" s="539"/>
      <c r="BGC85" s="539"/>
      <c r="BGD85" s="539"/>
      <c r="BGE85" s="539"/>
      <c r="BGF85" s="539"/>
      <c r="BGG85" s="539"/>
      <c r="BGH85" s="539"/>
      <c r="BGI85" s="539"/>
      <c r="BGJ85" s="539"/>
      <c r="BGK85" s="539"/>
      <c r="BGL85" s="539"/>
      <c r="BGM85" s="539"/>
      <c r="BGN85" s="539"/>
      <c r="BGO85" s="539"/>
      <c r="BGP85" s="539"/>
      <c r="BGQ85" s="539"/>
      <c r="BGR85" s="539"/>
      <c r="BGS85" s="539"/>
      <c r="BGT85" s="539"/>
      <c r="BGU85" s="539"/>
      <c r="BGV85" s="539"/>
      <c r="BGW85" s="539"/>
      <c r="BGX85" s="539"/>
      <c r="BGY85" s="539"/>
      <c r="BGZ85" s="539"/>
      <c r="BHA85" s="539"/>
      <c r="BHB85" s="539"/>
      <c r="BHC85" s="539"/>
      <c r="BHD85" s="539"/>
      <c r="BHE85" s="539"/>
      <c r="BHF85" s="539"/>
      <c r="BHG85" s="539"/>
      <c r="BHH85" s="539"/>
      <c r="BHI85" s="539"/>
      <c r="BHJ85" s="539"/>
      <c r="BHK85" s="539"/>
      <c r="BHL85" s="539"/>
      <c r="BHM85" s="539"/>
      <c r="BHN85" s="539"/>
      <c r="BHO85" s="539"/>
      <c r="BHP85" s="539"/>
      <c r="BHQ85" s="539"/>
      <c r="BHR85" s="539"/>
      <c r="BHS85" s="539"/>
      <c r="BHT85" s="539"/>
      <c r="BHU85" s="539"/>
      <c r="BHV85" s="539"/>
      <c r="BHW85" s="539"/>
      <c r="BHX85" s="539"/>
      <c r="BHY85" s="539"/>
      <c r="BHZ85" s="539"/>
      <c r="BIA85" s="539"/>
      <c r="BIB85" s="539"/>
      <c r="BIC85" s="539"/>
      <c r="BID85" s="539"/>
      <c r="BIE85" s="539"/>
      <c r="BIF85" s="539"/>
      <c r="BIG85" s="539"/>
      <c r="BIH85" s="539"/>
      <c r="BII85" s="539"/>
      <c r="BIJ85" s="539"/>
      <c r="BIK85" s="539"/>
      <c r="BIL85" s="539"/>
      <c r="BIM85" s="539"/>
      <c r="BIN85" s="539"/>
      <c r="BIO85" s="539"/>
      <c r="BIP85" s="539"/>
      <c r="BIQ85" s="539"/>
      <c r="BIR85" s="539"/>
      <c r="BIS85" s="539"/>
      <c r="BIT85" s="539"/>
      <c r="BIU85" s="539"/>
      <c r="BIV85" s="539"/>
      <c r="BIW85" s="539"/>
      <c r="BIX85" s="539"/>
      <c r="BIY85" s="539"/>
      <c r="BIZ85" s="539"/>
      <c r="BJA85" s="539"/>
      <c r="BJB85" s="539"/>
      <c r="BJC85" s="539"/>
      <c r="BJD85" s="539"/>
      <c r="BJE85" s="539"/>
      <c r="BJF85" s="539"/>
      <c r="BJG85" s="539"/>
      <c r="BJH85" s="539"/>
      <c r="BJI85" s="539"/>
      <c r="BJJ85" s="539"/>
      <c r="BJK85" s="539"/>
      <c r="BJL85" s="539"/>
      <c r="BJM85" s="539"/>
      <c r="BJN85" s="539"/>
      <c r="BJO85" s="539"/>
      <c r="BJP85" s="539"/>
      <c r="BJQ85" s="539"/>
      <c r="BJR85" s="539"/>
      <c r="BJS85" s="539"/>
      <c r="BJT85" s="539"/>
      <c r="BJU85" s="539"/>
      <c r="BJV85" s="539"/>
      <c r="BJW85" s="539"/>
      <c r="BJX85" s="539"/>
      <c r="BJY85" s="539"/>
      <c r="BJZ85" s="539"/>
      <c r="BKA85" s="539"/>
      <c r="BKB85" s="539"/>
      <c r="BKC85" s="539"/>
      <c r="BKD85" s="539"/>
      <c r="BKE85" s="539"/>
      <c r="BKF85" s="539"/>
      <c r="BKG85" s="539"/>
      <c r="BKH85" s="539"/>
      <c r="BKI85" s="539"/>
      <c r="BKJ85" s="539"/>
      <c r="BKK85" s="539"/>
      <c r="BKL85" s="539"/>
      <c r="BKM85" s="539"/>
      <c r="BKN85" s="539"/>
      <c r="BKO85" s="539"/>
      <c r="BKP85" s="539"/>
      <c r="BKQ85" s="539"/>
      <c r="BKR85" s="539"/>
      <c r="BKS85" s="539"/>
      <c r="BKT85" s="539"/>
      <c r="BKU85" s="539"/>
      <c r="BKV85" s="539"/>
      <c r="BKW85" s="539"/>
      <c r="BKX85" s="539"/>
      <c r="BKY85" s="539"/>
      <c r="BKZ85" s="539"/>
      <c r="BLA85" s="539"/>
      <c r="BLB85" s="539"/>
      <c r="BLC85" s="539"/>
      <c r="BLD85" s="539"/>
      <c r="BLE85" s="539"/>
      <c r="BLF85" s="539"/>
      <c r="BLG85" s="539"/>
      <c r="BLH85" s="539"/>
      <c r="BLI85" s="539"/>
      <c r="BLJ85" s="539"/>
      <c r="BLK85" s="539"/>
      <c r="BLL85" s="539"/>
      <c r="BLM85" s="539"/>
      <c r="BLN85" s="539"/>
      <c r="BLO85" s="539"/>
      <c r="BLP85" s="539"/>
      <c r="BLQ85" s="539"/>
      <c r="BLR85" s="539"/>
      <c r="BLS85" s="539"/>
      <c r="BLT85" s="539"/>
      <c r="BLU85" s="539"/>
      <c r="BLV85" s="539"/>
      <c r="BLW85" s="539"/>
      <c r="BLX85" s="539"/>
      <c r="BLY85" s="539"/>
      <c r="BLZ85" s="539"/>
      <c r="BMA85" s="539"/>
      <c r="BMB85" s="539"/>
      <c r="BMC85" s="539"/>
      <c r="BMD85" s="539"/>
      <c r="BME85" s="539"/>
      <c r="BMF85" s="539"/>
      <c r="BMG85" s="539"/>
      <c r="BMH85" s="539"/>
      <c r="BMI85" s="539"/>
      <c r="BMJ85" s="539"/>
      <c r="BMK85" s="539"/>
      <c r="BML85" s="539"/>
      <c r="BMM85" s="539"/>
      <c r="BMN85" s="539"/>
      <c r="BMO85" s="539"/>
      <c r="BMP85" s="539"/>
      <c r="BMQ85" s="539"/>
      <c r="BMR85" s="539"/>
      <c r="BMS85" s="539"/>
      <c r="BMT85" s="539"/>
      <c r="BMU85" s="539"/>
      <c r="BMV85" s="539"/>
      <c r="BMW85" s="539"/>
      <c r="BMX85" s="539"/>
      <c r="BMY85" s="539"/>
      <c r="BMZ85" s="539"/>
      <c r="BNA85" s="539"/>
      <c r="BNB85" s="539"/>
      <c r="BNC85" s="539"/>
      <c r="BND85" s="539"/>
      <c r="BNE85" s="539"/>
      <c r="BNF85" s="539"/>
      <c r="BNG85" s="539"/>
      <c r="BNH85" s="539"/>
      <c r="BNI85" s="539"/>
      <c r="BNJ85" s="539"/>
      <c r="BNK85" s="539"/>
      <c r="BNL85" s="539"/>
      <c r="BNM85" s="539"/>
      <c r="BNN85" s="539"/>
      <c r="BNO85" s="539"/>
      <c r="BNP85" s="539"/>
      <c r="BNQ85" s="539"/>
      <c r="BNR85" s="539"/>
      <c r="BNS85" s="539"/>
      <c r="BNT85" s="539"/>
      <c r="BNU85" s="539"/>
      <c r="BNV85" s="539"/>
      <c r="BNW85" s="539"/>
      <c r="BNX85" s="539"/>
      <c r="BNY85" s="539"/>
      <c r="BNZ85" s="539"/>
      <c r="BOA85" s="539"/>
      <c r="BOB85" s="539"/>
      <c r="BOC85" s="539"/>
      <c r="BOD85" s="539"/>
      <c r="BOE85" s="539"/>
      <c r="BOF85" s="539"/>
      <c r="BOG85" s="539"/>
      <c r="BOH85" s="539"/>
      <c r="BOI85" s="539"/>
      <c r="BOJ85" s="539"/>
      <c r="BOK85" s="539"/>
      <c r="BOL85" s="539"/>
      <c r="BOM85" s="539"/>
      <c r="BON85" s="539"/>
      <c r="BOO85" s="539"/>
      <c r="BOP85" s="539"/>
      <c r="BOQ85" s="539"/>
      <c r="BOR85" s="539"/>
      <c r="BOS85" s="539"/>
      <c r="BOT85" s="539"/>
      <c r="BOU85" s="539"/>
      <c r="BOV85" s="539"/>
      <c r="BOW85" s="539"/>
      <c r="BOX85" s="539"/>
      <c r="BOY85" s="539"/>
      <c r="BOZ85" s="539"/>
      <c r="BPA85" s="539"/>
      <c r="BPB85" s="539"/>
      <c r="BPC85" s="539"/>
      <c r="BPD85" s="539"/>
      <c r="BPE85" s="539"/>
      <c r="BPF85" s="539"/>
      <c r="BPG85" s="539"/>
      <c r="BPH85" s="539"/>
      <c r="BPI85" s="539"/>
      <c r="BPJ85" s="539"/>
      <c r="BPK85" s="539"/>
      <c r="BPL85" s="539"/>
      <c r="BPM85" s="539"/>
      <c r="BPN85" s="539"/>
      <c r="BPO85" s="539"/>
      <c r="BPP85" s="539"/>
      <c r="BPQ85" s="539"/>
      <c r="BPR85" s="539"/>
      <c r="BPS85" s="539"/>
      <c r="BPT85" s="539"/>
      <c r="BPU85" s="539"/>
      <c r="BPV85" s="539"/>
      <c r="BPW85" s="539"/>
      <c r="BPX85" s="539"/>
      <c r="BPY85" s="539"/>
      <c r="BPZ85" s="539"/>
      <c r="BQA85" s="539"/>
      <c r="BQB85" s="539"/>
      <c r="BQC85" s="539"/>
      <c r="BQD85" s="539"/>
      <c r="BQE85" s="539"/>
      <c r="BQF85" s="539"/>
      <c r="BQG85" s="539"/>
      <c r="BQH85" s="539"/>
      <c r="BQI85" s="539"/>
      <c r="BQJ85" s="539"/>
      <c r="BQK85" s="539"/>
      <c r="BQL85" s="539"/>
      <c r="BQM85" s="539"/>
      <c r="BQN85" s="539"/>
      <c r="BQO85" s="539"/>
      <c r="BQP85" s="539"/>
      <c r="BQQ85" s="539"/>
      <c r="BQR85" s="539"/>
      <c r="BQS85" s="539"/>
      <c r="BQT85" s="539"/>
      <c r="BQU85" s="539"/>
      <c r="BQV85" s="539"/>
      <c r="BQW85" s="539"/>
      <c r="BQX85" s="539"/>
      <c r="BQY85" s="539"/>
      <c r="BQZ85" s="539"/>
      <c r="BRA85" s="539"/>
      <c r="BRB85" s="539"/>
      <c r="BRC85" s="539"/>
      <c r="BRD85" s="539"/>
      <c r="BRE85" s="539"/>
      <c r="BRF85" s="539"/>
      <c r="BRG85" s="539"/>
      <c r="BRH85" s="539"/>
      <c r="BRI85" s="539"/>
      <c r="BRJ85" s="539"/>
      <c r="BRK85" s="539"/>
      <c r="BRL85" s="539"/>
      <c r="BRM85" s="539"/>
      <c r="BRN85" s="539"/>
      <c r="BRO85" s="539"/>
      <c r="BRP85" s="539"/>
      <c r="BRQ85" s="539"/>
      <c r="BRR85" s="539"/>
      <c r="BRS85" s="539"/>
      <c r="BRT85" s="539"/>
      <c r="BRU85" s="539"/>
      <c r="BRV85" s="539"/>
      <c r="BRW85" s="539"/>
      <c r="BRX85" s="539"/>
      <c r="BRY85" s="539"/>
      <c r="BRZ85" s="539"/>
      <c r="BSA85" s="539"/>
      <c r="BSB85" s="539"/>
      <c r="BSC85" s="539"/>
      <c r="BSD85" s="539"/>
      <c r="BSE85" s="539"/>
      <c r="BSF85" s="539"/>
      <c r="BSG85" s="539"/>
      <c r="BSH85" s="539"/>
      <c r="BSI85" s="539"/>
      <c r="BSJ85" s="539"/>
      <c r="BSK85" s="539"/>
      <c r="BSL85" s="539"/>
      <c r="BSM85" s="539"/>
      <c r="BSN85" s="539"/>
      <c r="BSO85" s="539"/>
      <c r="BSP85" s="539"/>
      <c r="BSQ85" s="539"/>
      <c r="BSR85" s="539"/>
      <c r="BSS85" s="539"/>
      <c r="BST85" s="539"/>
      <c r="BSU85" s="539"/>
      <c r="BSV85" s="539"/>
      <c r="BSW85" s="539"/>
      <c r="BSX85" s="539"/>
      <c r="BSY85" s="539"/>
      <c r="BSZ85" s="539"/>
      <c r="BTA85" s="539"/>
      <c r="BTB85" s="539"/>
      <c r="BTC85" s="539"/>
      <c r="BTD85" s="539"/>
      <c r="BTE85" s="539"/>
      <c r="BTF85" s="539"/>
      <c r="BTG85" s="539"/>
      <c r="BTH85" s="539"/>
      <c r="BTI85" s="539"/>
      <c r="BTJ85" s="539"/>
      <c r="BTK85" s="539"/>
      <c r="BTL85" s="539"/>
      <c r="BTM85" s="539"/>
      <c r="BTN85" s="539"/>
      <c r="BTO85" s="539"/>
      <c r="BTP85" s="539"/>
      <c r="BTQ85" s="539"/>
      <c r="BTR85" s="539"/>
      <c r="BTS85" s="539"/>
      <c r="BTT85" s="539"/>
      <c r="BTU85" s="539"/>
      <c r="BTV85" s="539"/>
      <c r="BTW85" s="539"/>
      <c r="BTX85" s="539"/>
      <c r="BTY85" s="539"/>
      <c r="BTZ85" s="539"/>
      <c r="BUA85" s="539"/>
      <c r="BUB85" s="539"/>
      <c r="BUC85" s="539"/>
      <c r="BUD85" s="539"/>
      <c r="BUE85" s="539"/>
      <c r="BUF85" s="539"/>
      <c r="BUG85" s="539"/>
      <c r="BUH85" s="539"/>
      <c r="BUI85" s="539"/>
      <c r="BUJ85" s="539"/>
      <c r="BUK85" s="539"/>
      <c r="BUL85" s="539"/>
      <c r="BUM85" s="539"/>
      <c r="BUN85" s="539"/>
      <c r="BUO85" s="539"/>
      <c r="BUP85" s="539"/>
      <c r="BUQ85" s="539"/>
      <c r="BUR85" s="539"/>
      <c r="BUS85" s="539"/>
      <c r="BUT85" s="539"/>
      <c r="BUU85" s="539"/>
      <c r="BUV85" s="539"/>
      <c r="BUW85" s="539"/>
      <c r="BUX85" s="539"/>
      <c r="BUY85" s="539"/>
      <c r="BUZ85" s="539"/>
      <c r="BVA85" s="539"/>
      <c r="BVB85" s="539"/>
      <c r="BVC85" s="539"/>
      <c r="BVD85" s="539"/>
      <c r="BVE85" s="539"/>
      <c r="BVF85" s="539"/>
      <c r="BVG85" s="539"/>
      <c r="BVH85" s="539"/>
      <c r="BVI85" s="539"/>
      <c r="BVJ85" s="539"/>
      <c r="BVK85" s="539"/>
      <c r="BVL85" s="539"/>
      <c r="BVM85" s="539"/>
      <c r="BVN85" s="539"/>
      <c r="BVO85" s="539"/>
      <c r="BVP85" s="539"/>
      <c r="BVQ85" s="539"/>
      <c r="BVR85" s="539"/>
      <c r="BVS85" s="539"/>
      <c r="BVT85" s="539"/>
      <c r="BVU85" s="539"/>
      <c r="BVV85" s="539"/>
      <c r="BVW85" s="539"/>
      <c r="BVX85" s="539"/>
      <c r="BVY85" s="539"/>
      <c r="BVZ85" s="539"/>
      <c r="BWA85" s="539"/>
      <c r="BWB85" s="539"/>
      <c r="BWC85" s="539"/>
      <c r="BWD85" s="539"/>
      <c r="BWE85" s="539"/>
      <c r="BWF85" s="539"/>
      <c r="BWG85" s="539"/>
      <c r="BWH85" s="539"/>
      <c r="BWI85" s="539"/>
      <c r="BWJ85" s="539"/>
      <c r="BWK85" s="539"/>
      <c r="BWL85" s="539"/>
      <c r="BWM85" s="539"/>
      <c r="BWN85" s="539"/>
      <c r="BWO85" s="539"/>
      <c r="BWP85" s="539"/>
      <c r="BWQ85" s="539"/>
      <c r="BWR85" s="539"/>
      <c r="BWS85" s="539"/>
      <c r="BWT85" s="539"/>
      <c r="BWU85" s="539"/>
      <c r="BWV85" s="539"/>
      <c r="BWW85" s="539"/>
      <c r="BWX85" s="539"/>
      <c r="BWY85" s="539"/>
      <c r="BWZ85" s="539"/>
      <c r="BXA85" s="539"/>
      <c r="BXB85" s="539"/>
      <c r="BXC85" s="539"/>
      <c r="BXD85" s="539"/>
      <c r="BXE85" s="539"/>
      <c r="BXF85" s="539"/>
      <c r="BXG85" s="539"/>
      <c r="BXH85" s="539"/>
      <c r="BXI85" s="539"/>
      <c r="BXJ85" s="539"/>
      <c r="BXK85" s="539"/>
      <c r="BXL85" s="539"/>
      <c r="BXM85" s="539"/>
      <c r="BXN85" s="539"/>
      <c r="BXO85" s="539"/>
      <c r="BXP85" s="539"/>
      <c r="BXQ85" s="539"/>
      <c r="BXR85" s="539"/>
      <c r="BXS85" s="539"/>
      <c r="BXT85" s="539"/>
      <c r="BXU85" s="539"/>
      <c r="BXV85" s="539"/>
      <c r="BXW85" s="539"/>
      <c r="BXX85" s="539"/>
      <c r="BXY85" s="539"/>
      <c r="BXZ85" s="539"/>
      <c r="BYA85" s="539"/>
      <c r="BYB85" s="539"/>
      <c r="BYC85" s="539"/>
      <c r="BYD85" s="539"/>
      <c r="BYE85" s="539"/>
      <c r="BYF85" s="539"/>
      <c r="BYG85" s="539"/>
      <c r="BYH85" s="539"/>
      <c r="BYI85" s="539"/>
      <c r="BYJ85" s="539"/>
      <c r="BYK85" s="539"/>
      <c r="BYL85" s="539"/>
      <c r="BYM85" s="539"/>
      <c r="BYN85" s="539"/>
      <c r="BYO85" s="539"/>
      <c r="BYP85" s="539"/>
      <c r="BYQ85" s="539"/>
      <c r="BYR85" s="539"/>
      <c r="BYS85" s="539"/>
      <c r="BYT85" s="539"/>
      <c r="BYU85" s="539"/>
      <c r="BYV85" s="539"/>
      <c r="BYW85" s="539"/>
      <c r="BYX85" s="539"/>
      <c r="BYY85" s="539"/>
      <c r="BYZ85" s="539"/>
      <c r="BZA85" s="539"/>
      <c r="BZB85" s="539"/>
      <c r="BZC85" s="539"/>
      <c r="BZD85" s="539"/>
      <c r="BZE85" s="539"/>
      <c r="BZF85" s="539"/>
      <c r="BZG85" s="539"/>
      <c r="BZH85" s="539"/>
      <c r="BZI85" s="539"/>
      <c r="BZJ85" s="539"/>
      <c r="BZK85" s="539"/>
      <c r="BZL85" s="539"/>
      <c r="BZM85" s="539"/>
      <c r="BZN85" s="539"/>
      <c r="BZO85" s="539"/>
      <c r="BZP85" s="539"/>
      <c r="BZQ85" s="539"/>
      <c r="BZR85" s="539"/>
      <c r="BZS85" s="539"/>
      <c r="BZT85" s="539"/>
      <c r="BZU85" s="539"/>
      <c r="BZV85" s="539"/>
      <c r="BZW85" s="539"/>
      <c r="BZX85" s="539"/>
      <c r="BZY85" s="539"/>
      <c r="BZZ85" s="539"/>
      <c r="CAA85" s="539"/>
      <c r="CAB85" s="539"/>
      <c r="CAC85" s="539"/>
      <c r="CAD85" s="539"/>
      <c r="CAE85" s="539"/>
      <c r="CAF85" s="539"/>
      <c r="CAG85" s="539"/>
      <c r="CAH85" s="539"/>
      <c r="CAI85" s="539"/>
      <c r="CAJ85" s="539"/>
      <c r="CAK85" s="539"/>
      <c r="CAL85" s="539"/>
      <c r="CAM85" s="539"/>
      <c r="CAN85" s="539"/>
      <c r="CAO85" s="539"/>
      <c r="CAP85" s="539"/>
      <c r="CAQ85" s="539"/>
      <c r="CAR85" s="539"/>
      <c r="CAS85" s="539"/>
      <c r="CAT85" s="539"/>
      <c r="CAU85" s="539"/>
      <c r="CAV85" s="539"/>
      <c r="CAW85" s="539"/>
      <c r="CAX85" s="539"/>
      <c r="CAY85" s="539"/>
      <c r="CAZ85" s="539"/>
      <c r="CBA85" s="539"/>
      <c r="CBB85" s="539"/>
      <c r="CBC85" s="539"/>
      <c r="CBD85" s="539"/>
      <c r="CBE85" s="539"/>
      <c r="CBF85" s="539"/>
      <c r="CBG85" s="539"/>
      <c r="CBH85" s="539"/>
      <c r="CBI85" s="539"/>
      <c r="CBJ85" s="539"/>
      <c r="CBK85" s="539"/>
      <c r="CBL85" s="539"/>
      <c r="CBM85" s="539"/>
      <c r="CBN85" s="539"/>
      <c r="CBO85" s="539"/>
      <c r="CBP85" s="539"/>
      <c r="CBQ85" s="539"/>
      <c r="CBR85" s="539"/>
      <c r="CBS85" s="539"/>
      <c r="CBT85" s="539"/>
      <c r="CBU85" s="539"/>
      <c r="CBV85" s="539"/>
      <c r="CBW85" s="539"/>
      <c r="CBX85" s="539"/>
      <c r="CBY85" s="539"/>
      <c r="CBZ85" s="539"/>
      <c r="CCA85" s="539"/>
      <c r="CCB85" s="539"/>
      <c r="CCC85" s="539"/>
      <c r="CCD85" s="539"/>
      <c r="CCE85" s="539"/>
      <c r="CCF85" s="539"/>
      <c r="CCG85" s="539"/>
      <c r="CCH85" s="539"/>
      <c r="CCI85" s="539"/>
      <c r="CCJ85" s="539"/>
      <c r="CCK85" s="539"/>
      <c r="CCL85" s="539"/>
      <c r="CCM85" s="539"/>
      <c r="CCN85" s="539"/>
      <c r="CCO85" s="539"/>
      <c r="CCP85" s="539"/>
      <c r="CCQ85" s="539"/>
      <c r="CCR85" s="539"/>
      <c r="CCS85" s="539"/>
      <c r="CCT85" s="539"/>
      <c r="CCU85" s="539"/>
      <c r="CCV85" s="539"/>
      <c r="CCW85" s="539"/>
      <c r="CCX85" s="539"/>
      <c r="CCY85" s="539"/>
      <c r="CCZ85" s="539"/>
      <c r="CDA85" s="539"/>
      <c r="CDB85" s="539"/>
      <c r="CDC85" s="539"/>
      <c r="CDD85" s="539"/>
      <c r="CDE85" s="539"/>
      <c r="CDF85" s="539"/>
      <c r="CDG85" s="539"/>
      <c r="CDH85" s="539"/>
      <c r="CDI85" s="539"/>
      <c r="CDJ85" s="539"/>
      <c r="CDK85" s="539"/>
      <c r="CDL85" s="539"/>
      <c r="CDM85" s="539"/>
      <c r="CDN85" s="539"/>
      <c r="CDO85" s="539"/>
      <c r="CDP85" s="539"/>
      <c r="CDQ85" s="539"/>
      <c r="CDR85" s="539"/>
      <c r="CDS85" s="539"/>
      <c r="CDT85" s="539"/>
      <c r="CDU85" s="539"/>
      <c r="CDV85" s="539"/>
      <c r="CDW85" s="539"/>
      <c r="CDX85" s="539"/>
      <c r="CDY85" s="539"/>
      <c r="CDZ85" s="539"/>
      <c r="CEA85" s="539"/>
      <c r="CEB85" s="539"/>
      <c r="CEC85" s="539"/>
      <c r="CED85" s="539"/>
      <c r="CEE85" s="539"/>
      <c r="CEF85" s="539"/>
      <c r="CEG85" s="539"/>
      <c r="CEH85" s="539"/>
      <c r="CEI85" s="539"/>
      <c r="CEJ85" s="539"/>
      <c r="CEK85" s="539"/>
      <c r="CEL85" s="539"/>
      <c r="CEM85" s="539"/>
      <c r="CEN85" s="539"/>
      <c r="CEO85" s="539"/>
      <c r="CEP85" s="539"/>
      <c r="CEQ85" s="539"/>
      <c r="CER85" s="539"/>
      <c r="CES85" s="539"/>
      <c r="CET85" s="539"/>
      <c r="CEU85" s="539"/>
      <c r="CEV85" s="539"/>
      <c r="CEW85" s="539"/>
      <c r="CEX85" s="539"/>
      <c r="CEY85" s="539"/>
      <c r="CEZ85" s="539"/>
      <c r="CFA85" s="539"/>
      <c r="CFB85" s="539"/>
      <c r="CFC85" s="539"/>
      <c r="CFD85" s="539"/>
      <c r="CFE85" s="539"/>
      <c r="CFF85" s="539"/>
      <c r="CFG85" s="539"/>
      <c r="CFH85" s="539"/>
      <c r="CFI85" s="539"/>
      <c r="CFJ85" s="539"/>
      <c r="CFK85" s="539"/>
      <c r="CFL85" s="539"/>
      <c r="CFM85" s="539"/>
      <c r="CFN85" s="539"/>
      <c r="CFO85" s="539"/>
      <c r="CFP85" s="539"/>
      <c r="CFQ85" s="539"/>
      <c r="CFR85" s="539"/>
      <c r="CFS85" s="539"/>
      <c r="CFT85" s="539"/>
      <c r="CFU85" s="539"/>
      <c r="CFV85" s="539"/>
      <c r="CFW85" s="539"/>
      <c r="CFX85" s="539"/>
      <c r="CFY85" s="539"/>
      <c r="CFZ85" s="539"/>
      <c r="CGA85" s="539"/>
      <c r="CGB85" s="539"/>
      <c r="CGC85" s="539"/>
      <c r="CGD85" s="539"/>
      <c r="CGE85" s="539"/>
      <c r="CGF85" s="539"/>
      <c r="CGG85" s="539"/>
      <c r="CGH85" s="539"/>
      <c r="CGI85" s="539"/>
      <c r="CGJ85" s="539"/>
      <c r="CGK85" s="539"/>
      <c r="CGL85" s="539"/>
      <c r="CGM85" s="539"/>
      <c r="CGN85" s="539"/>
      <c r="CGO85" s="539"/>
      <c r="CGP85" s="539"/>
      <c r="CGQ85" s="539"/>
      <c r="CGR85" s="539"/>
      <c r="CGS85" s="539"/>
      <c r="CGT85" s="539"/>
      <c r="CGU85" s="539"/>
      <c r="CGV85" s="539"/>
      <c r="CGW85" s="539"/>
      <c r="CGX85" s="539"/>
      <c r="CGY85" s="539"/>
      <c r="CGZ85" s="539"/>
      <c r="CHA85" s="539"/>
      <c r="CHB85" s="539"/>
      <c r="CHC85" s="539"/>
      <c r="CHD85" s="539"/>
      <c r="CHE85" s="539"/>
      <c r="CHF85" s="539"/>
      <c r="CHG85" s="539"/>
      <c r="CHH85" s="539"/>
      <c r="CHI85" s="539"/>
      <c r="CHJ85" s="539"/>
      <c r="CHK85" s="539"/>
      <c r="CHL85" s="539"/>
      <c r="CHM85" s="539"/>
      <c r="CHN85" s="539"/>
      <c r="CHO85" s="539"/>
      <c r="CHP85" s="539"/>
      <c r="CHQ85" s="539"/>
      <c r="CHR85" s="539"/>
      <c r="CHS85" s="539"/>
      <c r="CHT85" s="539"/>
      <c r="CHU85" s="539"/>
      <c r="CHV85" s="539"/>
      <c r="CHW85" s="539"/>
      <c r="CHX85" s="539"/>
      <c r="CHY85" s="539"/>
      <c r="CHZ85" s="539"/>
      <c r="CIA85" s="539"/>
      <c r="CIB85" s="539"/>
      <c r="CIC85" s="539"/>
      <c r="CID85" s="539"/>
      <c r="CIE85" s="539"/>
      <c r="CIF85" s="539"/>
      <c r="CIG85" s="539"/>
      <c r="CIH85" s="539"/>
      <c r="CII85" s="539"/>
      <c r="CIJ85" s="539"/>
      <c r="CIK85" s="539"/>
      <c r="CIL85" s="539"/>
      <c r="CIM85" s="539"/>
      <c r="CIN85" s="539"/>
      <c r="CIO85" s="539"/>
      <c r="CIP85" s="539"/>
      <c r="CIQ85" s="539"/>
      <c r="CIR85" s="539"/>
      <c r="CIS85" s="539"/>
      <c r="CIT85" s="539"/>
      <c r="CIU85" s="539"/>
      <c r="CIV85" s="539"/>
      <c r="CIW85" s="539"/>
      <c r="CIX85" s="539"/>
      <c r="CIY85" s="539"/>
      <c r="CIZ85" s="539"/>
      <c r="CJA85" s="539"/>
      <c r="CJB85" s="539"/>
      <c r="CJC85" s="539"/>
      <c r="CJD85" s="539"/>
      <c r="CJE85" s="539"/>
      <c r="CJF85" s="539"/>
      <c r="CJG85" s="539"/>
      <c r="CJH85" s="539"/>
      <c r="CJI85" s="539"/>
      <c r="CJJ85" s="539"/>
      <c r="CJK85" s="539"/>
      <c r="CJL85" s="539"/>
      <c r="CJM85" s="539"/>
      <c r="CJN85" s="539"/>
      <c r="CJO85" s="539"/>
      <c r="CJP85" s="539"/>
      <c r="CJQ85" s="539"/>
      <c r="CJR85" s="539"/>
      <c r="CJS85" s="539"/>
      <c r="CJT85" s="539"/>
      <c r="CJU85" s="539"/>
      <c r="CJV85" s="539"/>
      <c r="CJW85" s="539"/>
      <c r="CJX85" s="539"/>
      <c r="CJY85" s="539"/>
      <c r="CJZ85" s="539"/>
      <c r="CKA85" s="539"/>
      <c r="CKB85" s="539"/>
      <c r="CKC85" s="539"/>
      <c r="CKD85" s="539"/>
      <c r="CKE85" s="539"/>
      <c r="CKF85" s="539"/>
      <c r="CKG85" s="539"/>
      <c r="CKH85" s="539"/>
      <c r="CKI85" s="539"/>
      <c r="CKJ85" s="539"/>
      <c r="CKK85" s="539"/>
      <c r="CKL85" s="539"/>
      <c r="CKM85" s="539"/>
      <c r="CKN85" s="539"/>
      <c r="CKO85" s="539"/>
      <c r="CKP85" s="539"/>
      <c r="CKQ85" s="539"/>
      <c r="CKR85" s="539"/>
      <c r="CKS85" s="539"/>
      <c r="CKT85" s="539"/>
      <c r="CKU85" s="539"/>
      <c r="CKV85" s="539"/>
      <c r="CKW85" s="539"/>
      <c r="CKX85" s="539"/>
      <c r="CKY85" s="539"/>
      <c r="CKZ85" s="539"/>
      <c r="CLA85" s="539"/>
      <c r="CLB85" s="539"/>
      <c r="CLC85" s="539"/>
      <c r="CLD85" s="539"/>
      <c r="CLE85" s="539"/>
      <c r="CLF85" s="539"/>
      <c r="CLG85" s="539"/>
      <c r="CLH85" s="539"/>
      <c r="CLI85" s="539"/>
      <c r="CLJ85" s="539"/>
      <c r="CLK85" s="539"/>
      <c r="CLL85" s="539"/>
      <c r="CLM85" s="539"/>
      <c r="CLN85" s="539"/>
      <c r="CLO85" s="539"/>
      <c r="CLP85" s="539"/>
      <c r="CLQ85" s="539"/>
      <c r="CLR85" s="539"/>
      <c r="CLS85" s="539"/>
      <c r="CLT85" s="539"/>
      <c r="CLU85" s="539"/>
      <c r="CLV85" s="539"/>
      <c r="CLW85" s="539"/>
      <c r="CLX85" s="539"/>
      <c r="CLY85" s="539"/>
      <c r="CLZ85" s="539"/>
      <c r="CMA85" s="539"/>
      <c r="CMB85" s="539"/>
      <c r="CMC85" s="539"/>
      <c r="CMD85" s="539"/>
      <c r="CME85" s="539"/>
      <c r="CMF85" s="539"/>
      <c r="CMG85" s="539"/>
      <c r="CMH85" s="539"/>
      <c r="CMI85" s="539"/>
      <c r="CMJ85" s="539"/>
      <c r="CMK85" s="539"/>
      <c r="CML85" s="539"/>
      <c r="CMM85" s="539"/>
      <c r="CMN85" s="539"/>
      <c r="CMO85" s="539"/>
      <c r="CMP85" s="539"/>
      <c r="CMQ85" s="539"/>
      <c r="CMR85" s="539"/>
      <c r="CMS85" s="539"/>
      <c r="CMT85" s="539"/>
      <c r="CMU85" s="539"/>
      <c r="CMV85" s="539"/>
      <c r="CMW85" s="539"/>
      <c r="CMX85" s="539"/>
      <c r="CMY85" s="539"/>
      <c r="CMZ85" s="539"/>
      <c r="CNA85" s="539"/>
      <c r="CNB85" s="539"/>
      <c r="CNC85" s="539"/>
      <c r="CND85" s="539"/>
      <c r="CNE85" s="539"/>
      <c r="CNF85" s="539"/>
      <c r="CNG85" s="539"/>
      <c r="CNH85" s="539"/>
      <c r="CNI85" s="539"/>
      <c r="CNJ85" s="539"/>
      <c r="CNK85" s="539"/>
      <c r="CNL85" s="539"/>
      <c r="CNM85" s="539"/>
      <c r="CNN85" s="539"/>
      <c r="CNO85" s="539"/>
      <c r="CNP85" s="539"/>
      <c r="CNQ85" s="539"/>
      <c r="CNR85" s="539"/>
      <c r="CNS85" s="539"/>
      <c r="CNT85" s="539"/>
      <c r="CNU85" s="539"/>
      <c r="CNV85" s="539"/>
      <c r="CNW85" s="539"/>
      <c r="CNX85" s="539"/>
      <c r="CNY85" s="539"/>
      <c r="CNZ85" s="539"/>
      <c r="COA85" s="539"/>
      <c r="COB85" s="539"/>
      <c r="COC85" s="539"/>
      <c r="COD85" s="539"/>
      <c r="COE85" s="539"/>
      <c r="COF85" s="539"/>
      <c r="COG85" s="539"/>
      <c r="COH85" s="539"/>
      <c r="COI85" s="539"/>
      <c r="COJ85" s="539"/>
      <c r="COK85" s="539"/>
      <c r="COL85" s="539"/>
      <c r="COM85" s="539"/>
      <c r="CON85" s="539"/>
      <c r="COO85" s="539"/>
      <c r="COP85" s="539"/>
      <c r="COQ85" s="539"/>
      <c r="COR85" s="539"/>
      <c r="COS85" s="539"/>
      <c r="COT85" s="539"/>
      <c r="COU85" s="539"/>
      <c r="COV85" s="539"/>
      <c r="COW85" s="539"/>
      <c r="COX85" s="539"/>
      <c r="COY85" s="539"/>
      <c r="COZ85" s="539"/>
      <c r="CPA85" s="539"/>
      <c r="CPB85" s="539"/>
      <c r="CPC85" s="539"/>
      <c r="CPD85" s="539"/>
      <c r="CPE85" s="539"/>
      <c r="CPF85" s="539"/>
      <c r="CPG85" s="539"/>
      <c r="CPH85" s="539"/>
      <c r="CPI85" s="539"/>
      <c r="CPJ85" s="539"/>
      <c r="CPK85" s="539"/>
      <c r="CPL85" s="539"/>
      <c r="CPM85" s="539"/>
      <c r="CPN85" s="539"/>
      <c r="CPO85" s="539"/>
      <c r="CPP85" s="539"/>
      <c r="CPQ85" s="539"/>
      <c r="CPR85" s="539"/>
      <c r="CPS85" s="539"/>
      <c r="CPT85" s="539"/>
      <c r="CPU85" s="539"/>
      <c r="CPV85" s="539"/>
      <c r="CPW85" s="539"/>
      <c r="CPX85" s="539"/>
      <c r="CPY85" s="539"/>
      <c r="CPZ85" s="539"/>
      <c r="CQA85" s="539"/>
      <c r="CQB85" s="539"/>
      <c r="CQC85" s="539"/>
      <c r="CQD85" s="539"/>
      <c r="CQE85" s="539"/>
      <c r="CQF85" s="539"/>
      <c r="CQG85" s="539"/>
      <c r="CQH85" s="539"/>
      <c r="CQI85" s="539"/>
      <c r="CQJ85" s="539"/>
      <c r="CQK85" s="539"/>
      <c r="CQL85" s="539"/>
      <c r="CQM85" s="539"/>
      <c r="CQN85" s="539"/>
      <c r="CQO85" s="539"/>
      <c r="CQP85" s="539"/>
      <c r="CQQ85" s="539"/>
      <c r="CQR85" s="539"/>
      <c r="CQS85" s="539"/>
      <c r="CQT85" s="539"/>
      <c r="CQU85" s="539"/>
      <c r="CQV85" s="539"/>
      <c r="CQW85" s="539"/>
      <c r="CQX85" s="539"/>
      <c r="CQY85" s="539"/>
      <c r="CQZ85" s="539"/>
      <c r="CRA85" s="539"/>
      <c r="CRB85" s="539"/>
      <c r="CRC85" s="539"/>
      <c r="CRD85" s="539"/>
      <c r="CRE85" s="539"/>
      <c r="CRF85" s="539"/>
      <c r="CRG85" s="539"/>
      <c r="CRH85" s="539"/>
      <c r="CRI85" s="539"/>
      <c r="CRJ85" s="539"/>
      <c r="CRK85" s="539"/>
      <c r="CRL85" s="539"/>
      <c r="CRM85" s="539"/>
      <c r="CRN85" s="539"/>
      <c r="CRO85" s="539"/>
      <c r="CRP85" s="539"/>
      <c r="CRQ85" s="539"/>
      <c r="CRR85" s="539"/>
      <c r="CRS85" s="539"/>
      <c r="CRT85" s="539"/>
      <c r="CRU85" s="539"/>
      <c r="CRV85" s="539"/>
      <c r="CRW85" s="539"/>
      <c r="CRX85" s="539"/>
      <c r="CRY85" s="539"/>
      <c r="CRZ85" s="539"/>
      <c r="CSA85" s="539"/>
      <c r="CSB85" s="539"/>
      <c r="CSC85" s="539"/>
      <c r="CSD85" s="539"/>
      <c r="CSE85" s="539"/>
      <c r="CSF85" s="539"/>
      <c r="CSG85" s="539"/>
      <c r="CSH85" s="539"/>
      <c r="CSI85" s="539"/>
      <c r="CSJ85" s="539"/>
      <c r="CSK85" s="539"/>
      <c r="CSL85" s="539"/>
      <c r="CSM85" s="539"/>
      <c r="CSN85" s="539"/>
      <c r="CSO85" s="539"/>
      <c r="CSP85" s="539"/>
      <c r="CSQ85" s="539"/>
      <c r="CSR85" s="539"/>
      <c r="CSS85" s="539"/>
      <c r="CST85" s="539"/>
      <c r="CSU85" s="539"/>
      <c r="CSV85" s="539"/>
      <c r="CSW85" s="539"/>
      <c r="CSX85" s="539"/>
      <c r="CSY85" s="539"/>
      <c r="CSZ85" s="539"/>
      <c r="CTA85" s="539"/>
      <c r="CTB85" s="539"/>
      <c r="CTC85" s="539"/>
      <c r="CTD85" s="539"/>
      <c r="CTE85" s="539"/>
      <c r="CTF85" s="539"/>
      <c r="CTG85" s="539"/>
      <c r="CTH85" s="539"/>
      <c r="CTI85" s="539"/>
      <c r="CTJ85" s="539"/>
      <c r="CTK85" s="539"/>
      <c r="CTL85" s="539"/>
      <c r="CTM85" s="539"/>
      <c r="CTN85" s="539"/>
      <c r="CTO85" s="539"/>
      <c r="CTP85" s="539"/>
      <c r="CTQ85" s="539"/>
      <c r="CTR85" s="539"/>
      <c r="CTS85" s="539"/>
      <c r="CTT85" s="539"/>
      <c r="CTU85" s="539"/>
      <c r="CTV85" s="539"/>
      <c r="CTW85" s="539"/>
      <c r="CTX85" s="539"/>
      <c r="CTY85" s="539"/>
      <c r="CTZ85" s="539"/>
      <c r="CUA85" s="539"/>
      <c r="CUB85" s="539"/>
      <c r="CUC85" s="539"/>
      <c r="CUD85" s="539"/>
      <c r="CUE85" s="539"/>
      <c r="CUF85" s="539"/>
      <c r="CUG85" s="539"/>
      <c r="CUH85" s="539"/>
      <c r="CUI85" s="539"/>
      <c r="CUJ85" s="539"/>
      <c r="CUK85" s="539"/>
      <c r="CUL85" s="539"/>
      <c r="CUM85" s="539"/>
      <c r="CUN85" s="539"/>
      <c r="CUO85" s="539"/>
      <c r="CUP85" s="539"/>
      <c r="CUQ85" s="539"/>
      <c r="CUR85" s="539"/>
      <c r="CUS85" s="539"/>
      <c r="CUT85" s="539"/>
      <c r="CUU85" s="539"/>
      <c r="CUV85" s="539"/>
      <c r="CUW85" s="539"/>
      <c r="CUX85" s="539"/>
      <c r="CUY85" s="539"/>
      <c r="CUZ85" s="539"/>
      <c r="CVA85" s="539"/>
      <c r="CVB85" s="539"/>
      <c r="CVC85" s="539"/>
      <c r="CVD85" s="539"/>
      <c r="CVE85" s="539"/>
      <c r="CVF85" s="539"/>
      <c r="CVG85" s="539"/>
      <c r="CVH85" s="539"/>
      <c r="CVI85" s="539"/>
      <c r="CVJ85" s="539"/>
      <c r="CVK85" s="539"/>
      <c r="CVL85" s="539"/>
      <c r="CVM85" s="539"/>
      <c r="CVN85" s="539"/>
      <c r="CVO85" s="539"/>
      <c r="CVP85" s="539"/>
      <c r="CVQ85" s="539"/>
      <c r="CVR85" s="539"/>
      <c r="CVS85" s="539"/>
      <c r="CVT85" s="539"/>
      <c r="CVU85" s="539"/>
      <c r="CVV85" s="539"/>
      <c r="CVW85" s="539"/>
      <c r="CVX85" s="539"/>
      <c r="CVY85" s="539"/>
      <c r="CVZ85" s="539"/>
      <c r="CWA85" s="539"/>
      <c r="CWB85" s="539"/>
      <c r="CWC85" s="539"/>
      <c r="CWD85" s="539"/>
      <c r="CWE85" s="539"/>
      <c r="CWF85" s="539"/>
      <c r="CWG85" s="539"/>
      <c r="CWH85" s="539"/>
      <c r="CWI85" s="539"/>
      <c r="CWJ85" s="539"/>
      <c r="CWK85" s="539"/>
      <c r="CWL85" s="539"/>
      <c r="CWM85" s="539"/>
      <c r="CWN85" s="539"/>
      <c r="CWO85" s="539"/>
      <c r="CWP85" s="539"/>
      <c r="CWQ85" s="539"/>
      <c r="CWR85" s="539"/>
      <c r="CWS85" s="539"/>
      <c r="CWT85" s="539"/>
      <c r="CWU85" s="539"/>
      <c r="CWV85" s="539"/>
      <c r="CWW85" s="539"/>
      <c r="CWX85" s="539"/>
      <c r="CWY85" s="539"/>
      <c r="CWZ85" s="539"/>
      <c r="CXA85" s="539"/>
      <c r="CXB85" s="539"/>
      <c r="CXC85" s="539"/>
      <c r="CXD85" s="539"/>
      <c r="CXE85" s="539"/>
      <c r="CXF85" s="539"/>
      <c r="CXG85" s="539"/>
      <c r="CXH85" s="539"/>
      <c r="CXI85" s="539"/>
      <c r="CXJ85" s="539"/>
      <c r="CXK85" s="539"/>
      <c r="CXL85" s="539"/>
      <c r="CXM85" s="539"/>
      <c r="CXN85" s="539"/>
      <c r="CXO85" s="539"/>
      <c r="CXP85" s="539"/>
      <c r="CXQ85" s="539"/>
      <c r="CXR85" s="539"/>
      <c r="CXS85" s="539"/>
      <c r="CXT85" s="539"/>
      <c r="CXU85" s="539"/>
      <c r="CXV85" s="539"/>
      <c r="CXW85" s="539"/>
      <c r="CXX85" s="539"/>
      <c r="CXY85" s="539"/>
      <c r="CXZ85" s="539"/>
      <c r="CYA85" s="539"/>
      <c r="CYB85" s="539"/>
      <c r="CYC85" s="539"/>
      <c r="CYD85" s="539"/>
      <c r="CYE85" s="539"/>
      <c r="CYF85" s="539"/>
      <c r="CYG85" s="539"/>
      <c r="CYH85" s="539"/>
      <c r="CYI85" s="539"/>
      <c r="CYJ85" s="539"/>
      <c r="CYK85" s="539"/>
      <c r="CYL85" s="539"/>
      <c r="CYM85" s="539"/>
      <c r="CYN85" s="539"/>
      <c r="CYO85" s="539"/>
      <c r="CYP85" s="539"/>
      <c r="CYQ85" s="539"/>
      <c r="CYR85" s="539"/>
      <c r="CYS85" s="539"/>
      <c r="CYT85" s="539"/>
      <c r="CYU85" s="539"/>
      <c r="CYV85" s="539"/>
      <c r="CYW85" s="539"/>
      <c r="CYX85" s="539"/>
      <c r="CYY85" s="539"/>
      <c r="CYZ85" s="539"/>
      <c r="CZA85" s="539"/>
      <c r="CZB85" s="539"/>
      <c r="CZC85" s="539"/>
      <c r="CZD85" s="539"/>
      <c r="CZE85" s="539"/>
      <c r="CZF85" s="539"/>
      <c r="CZG85" s="539"/>
      <c r="CZH85" s="539"/>
      <c r="CZI85" s="539"/>
      <c r="CZJ85" s="539"/>
      <c r="CZK85" s="539"/>
      <c r="CZL85" s="539"/>
      <c r="CZM85" s="539"/>
      <c r="CZN85" s="539"/>
      <c r="CZO85" s="539"/>
      <c r="CZP85" s="539"/>
      <c r="CZQ85" s="539"/>
      <c r="CZR85" s="539"/>
      <c r="CZS85" s="539"/>
      <c r="CZT85" s="539"/>
      <c r="CZU85" s="539"/>
      <c r="CZV85" s="539"/>
      <c r="CZW85" s="539"/>
      <c r="CZX85" s="539"/>
      <c r="CZY85" s="539"/>
      <c r="CZZ85" s="539"/>
      <c r="DAA85" s="539"/>
      <c r="DAB85" s="539"/>
      <c r="DAC85" s="539"/>
      <c r="DAD85" s="539"/>
      <c r="DAE85" s="539"/>
      <c r="DAF85" s="539"/>
      <c r="DAG85" s="539"/>
      <c r="DAH85" s="539"/>
      <c r="DAI85" s="539"/>
      <c r="DAJ85" s="539"/>
      <c r="DAK85" s="539"/>
      <c r="DAL85" s="539"/>
      <c r="DAM85" s="539"/>
      <c r="DAN85" s="539"/>
      <c r="DAO85" s="539"/>
      <c r="DAP85" s="539"/>
      <c r="DAQ85" s="539"/>
      <c r="DAR85" s="539"/>
      <c r="DAS85" s="539"/>
      <c r="DAT85" s="539"/>
      <c r="DAU85" s="539"/>
      <c r="DAV85" s="539"/>
      <c r="DAW85" s="539"/>
      <c r="DAX85" s="539"/>
      <c r="DAY85" s="539"/>
      <c r="DAZ85" s="539"/>
      <c r="DBA85" s="539"/>
      <c r="DBB85" s="539"/>
      <c r="DBC85" s="539"/>
      <c r="DBD85" s="539"/>
      <c r="DBE85" s="539"/>
      <c r="DBF85" s="539"/>
      <c r="DBG85" s="539"/>
      <c r="DBH85" s="539"/>
      <c r="DBI85" s="539"/>
      <c r="DBJ85" s="539"/>
      <c r="DBK85" s="539"/>
      <c r="DBL85" s="539"/>
      <c r="DBM85" s="539"/>
      <c r="DBN85" s="539"/>
      <c r="DBO85" s="539"/>
      <c r="DBP85" s="539"/>
      <c r="DBQ85" s="539"/>
      <c r="DBR85" s="539"/>
      <c r="DBS85" s="539"/>
      <c r="DBT85" s="539"/>
      <c r="DBU85" s="539"/>
      <c r="DBV85" s="539"/>
      <c r="DBW85" s="539"/>
      <c r="DBX85" s="539"/>
      <c r="DBY85" s="539"/>
      <c r="DBZ85" s="539"/>
      <c r="DCA85" s="539"/>
      <c r="DCB85" s="539"/>
      <c r="DCC85" s="539"/>
      <c r="DCD85" s="539"/>
      <c r="DCE85" s="539"/>
      <c r="DCF85" s="539"/>
      <c r="DCG85" s="539"/>
      <c r="DCH85" s="539"/>
      <c r="DCI85" s="539"/>
      <c r="DCJ85" s="539"/>
      <c r="DCK85" s="539"/>
      <c r="DCL85" s="539"/>
      <c r="DCM85" s="539"/>
      <c r="DCN85" s="539"/>
      <c r="DCO85" s="539"/>
      <c r="DCP85" s="539"/>
      <c r="DCQ85" s="539"/>
      <c r="DCR85" s="539"/>
      <c r="DCS85" s="539"/>
      <c r="DCT85" s="539"/>
      <c r="DCU85" s="539"/>
      <c r="DCV85" s="539"/>
      <c r="DCW85" s="539"/>
      <c r="DCX85" s="539"/>
      <c r="DCY85" s="539"/>
      <c r="DCZ85" s="539"/>
      <c r="DDA85" s="539"/>
      <c r="DDB85" s="539"/>
      <c r="DDC85" s="539"/>
      <c r="DDD85" s="539"/>
      <c r="DDE85" s="539"/>
      <c r="DDF85" s="539"/>
      <c r="DDG85" s="539"/>
      <c r="DDH85" s="539"/>
      <c r="DDI85" s="539"/>
      <c r="DDJ85" s="539"/>
      <c r="DDK85" s="539"/>
      <c r="DDL85" s="539"/>
      <c r="DDM85" s="539"/>
      <c r="DDN85" s="539"/>
      <c r="DDO85" s="539"/>
      <c r="DDP85" s="539"/>
      <c r="DDQ85" s="539"/>
      <c r="DDR85" s="539"/>
      <c r="DDS85" s="539"/>
      <c r="DDT85" s="539"/>
      <c r="DDU85" s="539"/>
      <c r="DDV85" s="539"/>
      <c r="DDW85" s="539"/>
      <c r="DDX85" s="539"/>
      <c r="DDY85" s="539"/>
      <c r="DDZ85" s="539"/>
      <c r="DEA85" s="539"/>
      <c r="DEB85" s="539"/>
      <c r="DEC85" s="539"/>
      <c r="DED85" s="539"/>
      <c r="DEE85" s="539"/>
      <c r="DEF85" s="539"/>
      <c r="DEG85" s="539"/>
      <c r="DEH85" s="539"/>
      <c r="DEI85" s="539"/>
      <c r="DEJ85" s="539"/>
      <c r="DEK85" s="539"/>
      <c r="DEL85" s="539"/>
      <c r="DEM85" s="539"/>
      <c r="DEN85" s="539"/>
      <c r="DEO85" s="539"/>
      <c r="DEP85" s="539"/>
      <c r="DEQ85" s="539"/>
      <c r="DER85" s="539"/>
      <c r="DES85" s="539"/>
      <c r="DET85" s="539"/>
      <c r="DEU85" s="539"/>
      <c r="DEV85" s="539"/>
      <c r="DEW85" s="539"/>
      <c r="DEX85" s="539"/>
      <c r="DEY85" s="539"/>
      <c r="DEZ85" s="539"/>
      <c r="DFA85" s="539"/>
      <c r="DFB85" s="539"/>
      <c r="DFC85" s="539"/>
      <c r="DFD85" s="539"/>
      <c r="DFE85" s="539"/>
      <c r="DFF85" s="539"/>
      <c r="DFG85" s="539"/>
      <c r="DFH85" s="539"/>
      <c r="DFI85" s="539"/>
      <c r="DFJ85" s="539"/>
      <c r="DFK85" s="539"/>
      <c r="DFL85" s="539"/>
      <c r="DFM85" s="539"/>
      <c r="DFN85" s="539"/>
      <c r="DFO85" s="539"/>
      <c r="DFP85" s="539"/>
      <c r="DFQ85" s="539"/>
      <c r="DFR85" s="539"/>
      <c r="DFS85" s="539"/>
      <c r="DFT85" s="539"/>
      <c r="DFU85" s="539"/>
      <c r="DFV85" s="539"/>
      <c r="DFW85" s="539"/>
      <c r="DFX85" s="539"/>
      <c r="DFY85" s="539"/>
      <c r="DFZ85" s="539"/>
      <c r="DGA85" s="539"/>
      <c r="DGB85" s="539"/>
      <c r="DGC85" s="539"/>
      <c r="DGD85" s="539"/>
      <c r="DGE85" s="539"/>
      <c r="DGF85" s="539"/>
      <c r="DGG85" s="539"/>
      <c r="DGH85" s="539"/>
      <c r="DGI85" s="539"/>
      <c r="DGJ85" s="539"/>
      <c r="DGK85" s="539"/>
      <c r="DGL85" s="539"/>
      <c r="DGM85" s="539"/>
      <c r="DGN85" s="539"/>
      <c r="DGO85" s="539"/>
      <c r="DGP85" s="539"/>
      <c r="DGQ85" s="539"/>
      <c r="DGR85" s="539"/>
      <c r="DGS85" s="539"/>
      <c r="DGT85" s="539"/>
      <c r="DGU85" s="539"/>
      <c r="DGV85" s="539"/>
      <c r="DGW85" s="539"/>
      <c r="DGX85" s="539"/>
      <c r="DGY85" s="539"/>
      <c r="DGZ85" s="539"/>
      <c r="DHA85" s="539"/>
      <c r="DHB85" s="539"/>
      <c r="DHC85" s="539"/>
      <c r="DHD85" s="539"/>
      <c r="DHE85" s="539"/>
      <c r="DHF85" s="539"/>
      <c r="DHG85" s="539"/>
      <c r="DHH85" s="539"/>
      <c r="DHI85" s="539"/>
      <c r="DHJ85" s="539"/>
      <c r="DHK85" s="539"/>
      <c r="DHL85" s="539"/>
      <c r="DHM85" s="539"/>
      <c r="DHN85" s="539"/>
      <c r="DHO85" s="539"/>
      <c r="DHP85" s="539"/>
      <c r="DHQ85" s="539"/>
      <c r="DHR85" s="539"/>
      <c r="DHS85" s="539"/>
      <c r="DHT85" s="539"/>
      <c r="DHU85" s="539"/>
      <c r="DHV85" s="539"/>
      <c r="DHW85" s="539"/>
      <c r="DHX85" s="539"/>
      <c r="DHY85" s="539"/>
      <c r="DHZ85" s="539"/>
      <c r="DIA85" s="539"/>
      <c r="DIB85" s="539"/>
      <c r="DIC85" s="539"/>
      <c r="DID85" s="539"/>
      <c r="DIE85" s="539"/>
      <c r="DIF85" s="539"/>
      <c r="DIG85" s="539"/>
      <c r="DIH85" s="539"/>
      <c r="DII85" s="539"/>
      <c r="DIJ85" s="539"/>
      <c r="DIK85" s="539"/>
      <c r="DIL85" s="539"/>
      <c r="DIM85" s="539"/>
      <c r="DIN85" s="539"/>
      <c r="DIO85" s="539"/>
      <c r="DIP85" s="539"/>
      <c r="DIQ85" s="539"/>
      <c r="DIR85" s="539"/>
      <c r="DIS85" s="539"/>
      <c r="DIT85" s="539"/>
      <c r="DIU85" s="539"/>
      <c r="DIV85" s="539"/>
      <c r="DIW85" s="539"/>
      <c r="DIX85" s="539"/>
      <c r="DIY85" s="539"/>
      <c r="DIZ85" s="539"/>
      <c r="DJA85" s="539"/>
      <c r="DJB85" s="539"/>
      <c r="DJC85" s="539"/>
      <c r="DJD85" s="539"/>
      <c r="DJE85" s="539"/>
      <c r="DJF85" s="539"/>
      <c r="DJG85" s="539"/>
      <c r="DJH85" s="539"/>
      <c r="DJI85" s="539"/>
      <c r="DJJ85" s="539"/>
      <c r="DJK85" s="539"/>
      <c r="DJL85" s="539"/>
      <c r="DJM85" s="539"/>
      <c r="DJN85" s="539"/>
      <c r="DJO85" s="539"/>
      <c r="DJP85" s="539"/>
      <c r="DJQ85" s="539"/>
      <c r="DJR85" s="539"/>
      <c r="DJS85" s="539"/>
      <c r="DJT85" s="539"/>
      <c r="DJU85" s="539"/>
      <c r="DJV85" s="539"/>
      <c r="DJW85" s="539"/>
      <c r="DJX85" s="539"/>
      <c r="DJY85" s="539"/>
      <c r="DJZ85" s="539"/>
      <c r="DKA85" s="539"/>
      <c r="DKB85" s="539"/>
      <c r="DKC85" s="539"/>
      <c r="DKD85" s="539"/>
      <c r="DKE85" s="539"/>
      <c r="DKF85" s="539"/>
      <c r="DKG85" s="539"/>
      <c r="DKH85" s="539"/>
      <c r="DKI85" s="539"/>
      <c r="DKJ85" s="539"/>
      <c r="DKK85" s="539"/>
      <c r="DKL85" s="539"/>
      <c r="DKM85" s="539"/>
      <c r="DKN85" s="539"/>
      <c r="DKO85" s="539"/>
      <c r="DKP85" s="539"/>
      <c r="DKQ85" s="539"/>
      <c r="DKR85" s="539"/>
      <c r="DKS85" s="539"/>
      <c r="DKT85" s="539"/>
      <c r="DKU85" s="539"/>
      <c r="DKV85" s="539"/>
      <c r="DKW85" s="539"/>
      <c r="DKX85" s="539"/>
      <c r="DKY85" s="539"/>
      <c r="DKZ85" s="539"/>
      <c r="DLA85" s="539"/>
      <c r="DLB85" s="539"/>
      <c r="DLC85" s="539"/>
      <c r="DLD85" s="539"/>
      <c r="DLE85" s="539"/>
      <c r="DLF85" s="539"/>
      <c r="DLG85" s="539"/>
      <c r="DLH85" s="539"/>
      <c r="DLI85" s="539"/>
      <c r="DLJ85" s="539"/>
      <c r="DLK85" s="539"/>
      <c r="DLL85" s="539"/>
      <c r="DLM85" s="539"/>
      <c r="DLN85" s="539"/>
      <c r="DLO85" s="539"/>
      <c r="DLP85" s="539"/>
      <c r="DLQ85" s="539"/>
      <c r="DLR85" s="539"/>
      <c r="DLS85" s="539"/>
      <c r="DLT85" s="539"/>
      <c r="DLU85" s="539"/>
      <c r="DLV85" s="539"/>
      <c r="DLW85" s="539"/>
      <c r="DLX85" s="539"/>
      <c r="DLY85" s="539"/>
      <c r="DLZ85" s="539"/>
      <c r="DMA85" s="539"/>
      <c r="DMB85" s="539"/>
      <c r="DMC85" s="539"/>
      <c r="DMD85" s="539"/>
      <c r="DME85" s="539"/>
      <c r="DMF85" s="539"/>
      <c r="DMG85" s="539"/>
      <c r="DMH85" s="539"/>
      <c r="DMI85" s="539"/>
      <c r="DMJ85" s="539"/>
      <c r="DMK85" s="539"/>
      <c r="DML85" s="539"/>
      <c r="DMM85" s="539"/>
      <c r="DMN85" s="539"/>
      <c r="DMO85" s="539"/>
      <c r="DMP85" s="539"/>
      <c r="DMQ85" s="539"/>
      <c r="DMR85" s="539"/>
      <c r="DMS85" s="539"/>
      <c r="DMT85" s="539"/>
      <c r="DMU85" s="539"/>
      <c r="DMV85" s="539"/>
      <c r="DMW85" s="539"/>
      <c r="DMX85" s="539"/>
      <c r="DMY85" s="539"/>
      <c r="DMZ85" s="539"/>
      <c r="DNA85" s="539"/>
      <c r="DNB85" s="539"/>
      <c r="DNC85" s="539"/>
      <c r="DND85" s="539"/>
      <c r="DNE85" s="539"/>
      <c r="DNF85" s="539"/>
      <c r="DNG85" s="539"/>
      <c r="DNH85" s="539"/>
      <c r="DNI85" s="539"/>
      <c r="DNJ85" s="539"/>
      <c r="DNK85" s="539"/>
      <c r="DNL85" s="539"/>
      <c r="DNM85" s="539"/>
      <c r="DNN85" s="539"/>
      <c r="DNO85" s="539"/>
      <c r="DNP85" s="539"/>
      <c r="DNQ85" s="539"/>
      <c r="DNR85" s="539"/>
      <c r="DNS85" s="539"/>
      <c r="DNT85" s="539"/>
      <c r="DNU85" s="539"/>
      <c r="DNV85" s="539"/>
      <c r="DNW85" s="539"/>
      <c r="DNX85" s="539"/>
      <c r="DNY85" s="539"/>
      <c r="DNZ85" s="539"/>
      <c r="DOA85" s="539"/>
      <c r="DOB85" s="539"/>
      <c r="DOC85" s="539"/>
      <c r="DOD85" s="539"/>
      <c r="DOE85" s="539"/>
      <c r="DOF85" s="539"/>
      <c r="DOG85" s="539"/>
      <c r="DOH85" s="539"/>
      <c r="DOI85" s="539"/>
      <c r="DOJ85" s="539"/>
      <c r="DOK85" s="539"/>
      <c r="DOL85" s="539"/>
      <c r="DOM85" s="539"/>
      <c r="DON85" s="539"/>
      <c r="DOO85" s="539"/>
      <c r="DOP85" s="539"/>
      <c r="DOQ85" s="539"/>
      <c r="DOR85" s="539"/>
      <c r="DOS85" s="539"/>
      <c r="DOT85" s="539"/>
      <c r="DOU85" s="539"/>
      <c r="DOV85" s="539"/>
      <c r="DOW85" s="539"/>
      <c r="DOX85" s="539"/>
      <c r="DOY85" s="539"/>
      <c r="DOZ85" s="539"/>
      <c r="DPA85" s="539"/>
      <c r="DPB85" s="539"/>
      <c r="DPC85" s="539"/>
      <c r="DPD85" s="539"/>
      <c r="DPE85" s="539"/>
      <c r="DPF85" s="539"/>
      <c r="DPG85" s="539"/>
      <c r="DPH85" s="539"/>
      <c r="DPI85" s="539"/>
      <c r="DPJ85" s="539"/>
      <c r="DPK85" s="539"/>
      <c r="DPL85" s="539"/>
      <c r="DPM85" s="539"/>
      <c r="DPN85" s="539"/>
      <c r="DPO85" s="539"/>
      <c r="DPP85" s="539"/>
      <c r="DPQ85" s="539"/>
      <c r="DPR85" s="539"/>
      <c r="DPS85" s="539"/>
      <c r="DPT85" s="539"/>
      <c r="DPU85" s="539"/>
      <c r="DPV85" s="539"/>
      <c r="DPW85" s="539"/>
      <c r="DPX85" s="539"/>
      <c r="DPY85" s="539"/>
      <c r="DPZ85" s="539"/>
      <c r="DQA85" s="539"/>
      <c r="DQB85" s="539"/>
      <c r="DQC85" s="539"/>
      <c r="DQD85" s="539"/>
      <c r="DQE85" s="539"/>
      <c r="DQF85" s="539"/>
      <c r="DQG85" s="539"/>
      <c r="DQH85" s="539"/>
      <c r="DQI85" s="539"/>
      <c r="DQJ85" s="539"/>
      <c r="DQK85" s="539"/>
      <c r="DQL85" s="539"/>
      <c r="DQM85" s="539"/>
      <c r="DQN85" s="539"/>
      <c r="DQO85" s="539"/>
      <c r="DQP85" s="539"/>
      <c r="DQQ85" s="539"/>
      <c r="DQR85" s="539"/>
      <c r="DQS85" s="539"/>
      <c r="DQT85" s="539"/>
      <c r="DQU85" s="539"/>
      <c r="DQV85" s="539"/>
      <c r="DQW85" s="539"/>
      <c r="DQX85" s="539"/>
      <c r="DQY85" s="539"/>
      <c r="DQZ85" s="539"/>
      <c r="DRA85" s="539"/>
      <c r="DRB85" s="539"/>
      <c r="DRC85" s="539"/>
      <c r="DRD85" s="539"/>
      <c r="DRE85" s="539"/>
      <c r="DRF85" s="539"/>
      <c r="DRG85" s="539"/>
      <c r="DRH85" s="539"/>
      <c r="DRI85" s="539"/>
      <c r="DRJ85" s="539"/>
      <c r="DRK85" s="539"/>
      <c r="DRL85" s="539"/>
      <c r="DRM85" s="539"/>
      <c r="DRN85" s="539"/>
      <c r="DRO85" s="539"/>
      <c r="DRP85" s="539"/>
      <c r="DRQ85" s="539"/>
      <c r="DRR85" s="539"/>
      <c r="DRS85" s="539"/>
      <c r="DRT85" s="539"/>
      <c r="DRU85" s="539"/>
      <c r="DRV85" s="539"/>
      <c r="DRW85" s="539"/>
      <c r="DRX85" s="539"/>
      <c r="DRY85" s="539"/>
      <c r="DRZ85" s="539"/>
      <c r="DSA85" s="539"/>
      <c r="DSB85" s="539"/>
      <c r="DSC85" s="539"/>
      <c r="DSD85" s="539"/>
      <c r="DSE85" s="539"/>
      <c r="DSF85" s="539"/>
      <c r="DSG85" s="539"/>
      <c r="DSH85" s="539"/>
      <c r="DSI85" s="539"/>
      <c r="DSJ85" s="539"/>
      <c r="DSK85" s="539"/>
      <c r="DSL85" s="539"/>
      <c r="DSM85" s="539"/>
      <c r="DSN85" s="539"/>
      <c r="DSO85" s="539"/>
      <c r="DSP85" s="539"/>
      <c r="DSQ85" s="539"/>
      <c r="DSR85" s="539"/>
      <c r="DSS85" s="539"/>
      <c r="DST85" s="539"/>
      <c r="DSU85" s="539"/>
      <c r="DSV85" s="539"/>
      <c r="DSW85" s="539"/>
      <c r="DSX85" s="539"/>
      <c r="DSY85" s="539"/>
      <c r="DSZ85" s="539"/>
      <c r="DTA85" s="539"/>
      <c r="DTB85" s="539"/>
      <c r="DTC85" s="539"/>
      <c r="DTD85" s="539"/>
      <c r="DTE85" s="539"/>
      <c r="DTF85" s="539"/>
      <c r="DTG85" s="539"/>
      <c r="DTH85" s="539"/>
      <c r="DTI85" s="539"/>
      <c r="DTJ85" s="539"/>
      <c r="DTK85" s="539"/>
      <c r="DTL85" s="539"/>
      <c r="DTM85" s="539"/>
      <c r="DTN85" s="539"/>
      <c r="DTO85" s="539"/>
      <c r="DTP85" s="539"/>
      <c r="DTQ85" s="539"/>
      <c r="DTR85" s="539"/>
      <c r="DTS85" s="539"/>
      <c r="DTT85" s="539"/>
      <c r="DTU85" s="539"/>
      <c r="DTV85" s="539"/>
      <c r="DTW85" s="539"/>
      <c r="DTX85" s="539"/>
      <c r="DTY85" s="539"/>
      <c r="DTZ85" s="539"/>
      <c r="DUA85" s="539"/>
      <c r="DUB85" s="539"/>
      <c r="DUC85" s="539"/>
      <c r="DUD85" s="539"/>
      <c r="DUE85" s="539"/>
      <c r="DUF85" s="539"/>
      <c r="DUG85" s="539"/>
      <c r="DUH85" s="539"/>
      <c r="DUI85" s="539"/>
      <c r="DUJ85" s="539"/>
      <c r="DUK85" s="539"/>
      <c r="DUL85" s="539"/>
      <c r="DUM85" s="539"/>
      <c r="DUN85" s="539"/>
      <c r="DUO85" s="539"/>
      <c r="DUP85" s="539"/>
      <c r="DUQ85" s="539"/>
      <c r="DUR85" s="539"/>
      <c r="DUS85" s="539"/>
      <c r="DUT85" s="539"/>
      <c r="DUU85" s="539"/>
      <c r="DUV85" s="539"/>
      <c r="DUW85" s="539"/>
      <c r="DUX85" s="539"/>
      <c r="DUY85" s="539"/>
      <c r="DUZ85" s="539"/>
      <c r="DVA85" s="539"/>
      <c r="DVB85" s="539"/>
      <c r="DVC85" s="539"/>
      <c r="DVD85" s="539"/>
      <c r="DVE85" s="539"/>
      <c r="DVF85" s="539"/>
      <c r="DVG85" s="539"/>
      <c r="DVH85" s="539"/>
      <c r="DVI85" s="539"/>
      <c r="DVJ85" s="539"/>
      <c r="DVK85" s="539"/>
      <c r="DVL85" s="539"/>
      <c r="DVM85" s="539"/>
      <c r="DVN85" s="539"/>
      <c r="DVO85" s="539"/>
      <c r="DVP85" s="539"/>
      <c r="DVQ85" s="539"/>
      <c r="DVR85" s="539"/>
      <c r="DVS85" s="539"/>
      <c r="DVT85" s="539"/>
      <c r="DVU85" s="539"/>
      <c r="DVV85" s="539"/>
      <c r="DVW85" s="539"/>
      <c r="DVX85" s="539"/>
      <c r="DVY85" s="539"/>
      <c r="DVZ85" s="539"/>
      <c r="DWA85" s="539"/>
      <c r="DWB85" s="539"/>
      <c r="DWC85" s="539"/>
      <c r="DWD85" s="539"/>
      <c r="DWE85" s="539"/>
      <c r="DWF85" s="539"/>
      <c r="DWG85" s="539"/>
      <c r="DWH85" s="539"/>
      <c r="DWI85" s="539"/>
      <c r="DWJ85" s="539"/>
      <c r="DWK85" s="539"/>
      <c r="DWL85" s="539"/>
      <c r="DWM85" s="539"/>
      <c r="DWN85" s="539"/>
      <c r="DWO85" s="539"/>
      <c r="DWP85" s="539"/>
      <c r="DWQ85" s="539"/>
      <c r="DWR85" s="539"/>
      <c r="DWS85" s="539"/>
      <c r="DWT85" s="539"/>
      <c r="DWU85" s="539"/>
      <c r="DWV85" s="539"/>
      <c r="DWW85" s="539"/>
      <c r="DWX85" s="539"/>
      <c r="DWY85" s="539"/>
      <c r="DWZ85" s="539"/>
      <c r="DXA85" s="539"/>
      <c r="DXB85" s="539"/>
      <c r="DXC85" s="539"/>
      <c r="DXD85" s="539"/>
      <c r="DXE85" s="539"/>
      <c r="DXF85" s="539"/>
      <c r="DXG85" s="539"/>
      <c r="DXH85" s="539"/>
      <c r="DXI85" s="539"/>
      <c r="DXJ85" s="539"/>
      <c r="DXK85" s="539"/>
      <c r="DXL85" s="539"/>
      <c r="DXM85" s="539"/>
      <c r="DXN85" s="539"/>
      <c r="DXO85" s="539"/>
      <c r="DXP85" s="539"/>
      <c r="DXQ85" s="539"/>
      <c r="DXR85" s="539"/>
      <c r="DXS85" s="539"/>
      <c r="DXT85" s="539"/>
      <c r="DXU85" s="539"/>
      <c r="DXV85" s="539"/>
      <c r="DXW85" s="539"/>
      <c r="DXX85" s="539"/>
      <c r="DXY85" s="539"/>
      <c r="DXZ85" s="539"/>
      <c r="DYA85" s="539"/>
      <c r="DYB85" s="539"/>
      <c r="DYC85" s="539"/>
      <c r="DYD85" s="539"/>
      <c r="DYE85" s="539"/>
      <c r="DYF85" s="539"/>
      <c r="DYG85" s="539"/>
      <c r="DYH85" s="539"/>
      <c r="DYI85" s="539"/>
      <c r="DYJ85" s="539"/>
      <c r="DYK85" s="539"/>
      <c r="DYL85" s="539"/>
      <c r="DYM85" s="539"/>
      <c r="DYN85" s="539"/>
      <c r="DYO85" s="539"/>
      <c r="DYP85" s="539"/>
      <c r="DYQ85" s="539"/>
      <c r="DYR85" s="539"/>
      <c r="DYS85" s="539"/>
      <c r="DYT85" s="539"/>
      <c r="DYU85" s="539"/>
      <c r="DYV85" s="539"/>
      <c r="DYW85" s="539"/>
      <c r="DYX85" s="539"/>
      <c r="DYY85" s="539"/>
      <c r="DYZ85" s="539"/>
      <c r="DZA85" s="539"/>
      <c r="DZB85" s="539"/>
      <c r="DZC85" s="539"/>
      <c r="DZD85" s="539"/>
      <c r="DZE85" s="539"/>
      <c r="DZF85" s="539"/>
      <c r="DZG85" s="539"/>
      <c r="DZH85" s="539"/>
      <c r="DZI85" s="539"/>
      <c r="DZJ85" s="539"/>
      <c r="DZK85" s="539"/>
      <c r="DZL85" s="539"/>
      <c r="DZM85" s="539"/>
      <c r="DZN85" s="539"/>
      <c r="DZO85" s="539"/>
      <c r="DZP85" s="539"/>
      <c r="DZQ85" s="539"/>
      <c r="DZR85" s="539"/>
      <c r="DZS85" s="539"/>
      <c r="DZT85" s="539"/>
      <c r="DZU85" s="539"/>
      <c r="DZV85" s="539"/>
      <c r="DZW85" s="539"/>
      <c r="DZX85" s="539"/>
      <c r="DZY85" s="539"/>
      <c r="DZZ85" s="539"/>
      <c r="EAA85" s="539"/>
      <c r="EAB85" s="539"/>
      <c r="EAC85" s="539"/>
      <c r="EAD85" s="539"/>
      <c r="EAE85" s="539"/>
      <c r="EAF85" s="539"/>
      <c r="EAG85" s="539"/>
      <c r="EAH85" s="539"/>
      <c r="EAI85" s="539"/>
      <c r="EAJ85" s="539"/>
      <c r="EAK85" s="539"/>
      <c r="EAL85" s="539"/>
      <c r="EAM85" s="539"/>
      <c r="EAN85" s="539"/>
      <c r="EAO85" s="539"/>
      <c r="EAP85" s="539"/>
      <c r="EAQ85" s="539"/>
      <c r="EAR85" s="539"/>
      <c r="EAS85" s="539"/>
      <c r="EAT85" s="539"/>
      <c r="EAU85" s="539"/>
      <c r="EAV85" s="539"/>
      <c r="EAW85" s="539"/>
      <c r="EAX85" s="539"/>
      <c r="EAY85" s="539"/>
      <c r="EAZ85" s="539"/>
      <c r="EBA85" s="539"/>
      <c r="EBB85" s="539"/>
      <c r="EBC85" s="539"/>
      <c r="EBD85" s="539"/>
      <c r="EBE85" s="539"/>
      <c r="EBF85" s="539"/>
      <c r="EBG85" s="539"/>
      <c r="EBH85" s="539"/>
      <c r="EBI85" s="539"/>
      <c r="EBJ85" s="539"/>
      <c r="EBK85" s="539"/>
      <c r="EBL85" s="539"/>
      <c r="EBM85" s="539"/>
      <c r="EBN85" s="539"/>
      <c r="EBO85" s="539"/>
      <c r="EBP85" s="539"/>
      <c r="EBQ85" s="539"/>
      <c r="EBR85" s="539"/>
      <c r="EBS85" s="539"/>
      <c r="EBT85" s="539"/>
      <c r="EBU85" s="539"/>
      <c r="EBV85" s="539"/>
      <c r="EBW85" s="539"/>
      <c r="EBX85" s="539"/>
      <c r="EBY85" s="539"/>
      <c r="EBZ85" s="539"/>
      <c r="ECA85" s="539"/>
      <c r="ECB85" s="539"/>
      <c r="ECC85" s="539"/>
      <c r="ECD85" s="539"/>
      <c r="ECE85" s="539"/>
      <c r="ECF85" s="539"/>
      <c r="ECG85" s="539"/>
      <c r="ECH85" s="539"/>
      <c r="ECI85" s="539"/>
      <c r="ECJ85" s="539"/>
      <c r="ECK85" s="539"/>
      <c r="ECL85" s="539"/>
      <c r="ECM85" s="539"/>
      <c r="ECN85" s="539"/>
      <c r="ECO85" s="539"/>
      <c r="ECP85" s="539"/>
      <c r="ECQ85" s="539"/>
      <c r="ECR85" s="539"/>
      <c r="ECS85" s="539"/>
      <c r="ECT85" s="539"/>
      <c r="ECU85" s="539"/>
      <c r="ECV85" s="539"/>
      <c r="ECW85" s="539"/>
      <c r="ECX85" s="539"/>
      <c r="ECY85" s="539"/>
      <c r="ECZ85" s="539"/>
      <c r="EDA85" s="539"/>
      <c r="EDB85" s="539"/>
      <c r="EDC85" s="539"/>
      <c r="EDD85" s="539"/>
      <c r="EDE85" s="539"/>
      <c r="EDF85" s="539"/>
      <c r="EDG85" s="539"/>
      <c r="EDH85" s="539"/>
      <c r="EDI85" s="539"/>
      <c r="EDJ85" s="539"/>
      <c r="EDK85" s="539"/>
      <c r="EDL85" s="539"/>
      <c r="EDM85" s="539"/>
      <c r="EDN85" s="539"/>
      <c r="EDO85" s="539"/>
      <c r="EDP85" s="539"/>
      <c r="EDQ85" s="539"/>
      <c r="EDR85" s="539"/>
      <c r="EDS85" s="539"/>
      <c r="EDT85" s="539"/>
      <c r="EDU85" s="539"/>
      <c r="EDV85" s="539"/>
      <c r="EDW85" s="539"/>
      <c r="EDX85" s="539"/>
      <c r="EDY85" s="539"/>
      <c r="EDZ85" s="539"/>
      <c r="EEA85" s="539"/>
      <c r="EEB85" s="539"/>
      <c r="EEC85" s="539"/>
      <c r="EED85" s="539"/>
      <c r="EEE85" s="539"/>
      <c r="EEF85" s="539"/>
      <c r="EEG85" s="539"/>
      <c r="EEH85" s="539"/>
      <c r="EEI85" s="539"/>
      <c r="EEJ85" s="539"/>
      <c r="EEK85" s="539"/>
      <c r="EEL85" s="539"/>
      <c r="EEM85" s="539"/>
      <c r="EEN85" s="539"/>
      <c r="EEO85" s="539"/>
      <c r="EEP85" s="539"/>
      <c r="EEQ85" s="539"/>
      <c r="EER85" s="539"/>
      <c r="EES85" s="539"/>
      <c r="EET85" s="539"/>
      <c r="EEU85" s="539"/>
      <c r="EEV85" s="539"/>
      <c r="EEW85" s="539"/>
      <c r="EEX85" s="539"/>
      <c r="EEY85" s="539"/>
      <c r="EEZ85" s="539"/>
      <c r="EFA85" s="539"/>
      <c r="EFB85" s="539"/>
      <c r="EFC85" s="539"/>
      <c r="EFD85" s="539"/>
      <c r="EFE85" s="539"/>
      <c r="EFF85" s="539"/>
      <c r="EFG85" s="539"/>
      <c r="EFH85" s="539"/>
      <c r="EFI85" s="539"/>
      <c r="EFJ85" s="539"/>
      <c r="EFK85" s="539"/>
      <c r="EFL85" s="539"/>
      <c r="EFM85" s="539"/>
      <c r="EFN85" s="539"/>
      <c r="EFO85" s="539"/>
      <c r="EFP85" s="539"/>
      <c r="EFQ85" s="539"/>
      <c r="EFR85" s="539"/>
      <c r="EFS85" s="539"/>
      <c r="EFT85" s="539"/>
      <c r="EFU85" s="539"/>
      <c r="EFV85" s="539"/>
      <c r="EFW85" s="539"/>
      <c r="EFX85" s="539"/>
      <c r="EFY85" s="539"/>
      <c r="EFZ85" s="539"/>
      <c r="EGA85" s="539"/>
      <c r="EGB85" s="539"/>
      <c r="EGC85" s="539"/>
      <c r="EGD85" s="539"/>
      <c r="EGE85" s="539"/>
      <c r="EGF85" s="539"/>
      <c r="EGG85" s="539"/>
      <c r="EGH85" s="539"/>
      <c r="EGI85" s="539"/>
      <c r="EGJ85" s="539"/>
      <c r="EGK85" s="539"/>
      <c r="EGL85" s="539"/>
      <c r="EGM85" s="539"/>
      <c r="EGN85" s="539"/>
      <c r="EGO85" s="539"/>
      <c r="EGP85" s="539"/>
      <c r="EGQ85" s="539"/>
      <c r="EGR85" s="539"/>
      <c r="EGS85" s="539"/>
      <c r="EGT85" s="539"/>
      <c r="EGU85" s="539"/>
      <c r="EGV85" s="539"/>
      <c r="EGW85" s="539"/>
      <c r="EGX85" s="539"/>
      <c r="EGY85" s="539"/>
      <c r="EGZ85" s="539"/>
      <c r="EHA85" s="539"/>
      <c r="EHB85" s="539"/>
      <c r="EHC85" s="539"/>
      <c r="EHD85" s="539"/>
      <c r="EHE85" s="539"/>
      <c r="EHF85" s="539"/>
      <c r="EHG85" s="539"/>
      <c r="EHH85" s="539"/>
      <c r="EHI85" s="539"/>
      <c r="EHJ85" s="539"/>
      <c r="EHK85" s="539"/>
      <c r="EHL85" s="539"/>
      <c r="EHM85" s="539"/>
      <c r="EHN85" s="539"/>
      <c r="EHO85" s="539"/>
      <c r="EHP85" s="539"/>
      <c r="EHQ85" s="539"/>
      <c r="EHR85" s="539"/>
      <c r="EHS85" s="539"/>
      <c r="EHT85" s="539"/>
      <c r="EHU85" s="539"/>
      <c r="EHV85" s="539"/>
      <c r="EHW85" s="539"/>
      <c r="EHX85" s="539"/>
      <c r="EHY85" s="539"/>
      <c r="EHZ85" s="539"/>
      <c r="EIA85" s="539"/>
      <c r="EIB85" s="539"/>
      <c r="EIC85" s="539"/>
      <c r="EID85" s="539"/>
      <c r="EIE85" s="539"/>
      <c r="EIF85" s="539"/>
      <c r="EIG85" s="539"/>
      <c r="EIH85" s="539"/>
      <c r="EII85" s="539"/>
      <c r="EIJ85" s="539"/>
      <c r="EIK85" s="539"/>
      <c r="EIL85" s="539"/>
      <c r="EIM85" s="539"/>
      <c r="EIN85" s="539"/>
      <c r="EIO85" s="539"/>
      <c r="EIP85" s="539"/>
      <c r="EIQ85" s="539"/>
      <c r="EIR85" s="539"/>
      <c r="EIS85" s="539"/>
      <c r="EIT85" s="539"/>
      <c r="EIU85" s="539"/>
      <c r="EIV85" s="539"/>
      <c r="EIW85" s="539"/>
      <c r="EIX85" s="539"/>
      <c r="EIY85" s="539"/>
      <c r="EIZ85" s="539"/>
      <c r="EJA85" s="539"/>
      <c r="EJB85" s="539"/>
      <c r="EJC85" s="539"/>
      <c r="EJD85" s="539"/>
      <c r="EJE85" s="539"/>
      <c r="EJF85" s="539"/>
      <c r="EJG85" s="539"/>
      <c r="EJH85" s="539"/>
      <c r="EJI85" s="539"/>
      <c r="EJJ85" s="539"/>
      <c r="EJK85" s="539"/>
      <c r="EJL85" s="539"/>
      <c r="EJM85" s="539"/>
      <c r="EJN85" s="539"/>
      <c r="EJO85" s="539"/>
      <c r="EJP85" s="539"/>
      <c r="EJQ85" s="539"/>
      <c r="EJR85" s="539"/>
      <c r="EJS85" s="539"/>
      <c r="EJT85" s="539"/>
      <c r="EJU85" s="539"/>
      <c r="EJV85" s="539"/>
      <c r="EJW85" s="539"/>
      <c r="EJX85" s="539"/>
      <c r="EJY85" s="539"/>
      <c r="EJZ85" s="539"/>
      <c r="EKA85" s="539"/>
      <c r="EKB85" s="539"/>
      <c r="EKC85" s="539"/>
      <c r="EKD85" s="539"/>
      <c r="EKE85" s="539"/>
      <c r="EKF85" s="539"/>
      <c r="EKG85" s="539"/>
      <c r="EKH85" s="539"/>
      <c r="EKI85" s="539"/>
      <c r="EKJ85" s="539"/>
      <c r="EKK85" s="539"/>
      <c r="EKL85" s="539"/>
      <c r="EKM85" s="539"/>
      <c r="EKN85" s="539"/>
      <c r="EKO85" s="539"/>
      <c r="EKP85" s="539"/>
      <c r="EKQ85" s="539"/>
      <c r="EKR85" s="539"/>
      <c r="EKS85" s="539"/>
      <c r="EKT85" s="539"/>
      <c r="EKU85" s="539"/>
      <c r="EKV85" s="539"/>
      <c r="EKW85" s="539"/>
      <c r="EKX85" s="539"/>
      <c r="EKY85" s="539"/>
      <c r="EKZ85" s="539"/>
      <c r="ELA85" s="539"/>
      <c r="ELB85" s="539"/>
      <c r="ELC85" s="539"/>
      <c r="ELD85" s="539"/>
      <c r="ELE85" s="539"/>
      <c r="ELF85" s="539"/>
      <c r="ELG85" s="539"/>
      <c r="ELH85" s="539"/>
      <c r="ELI85" s="539"/>
      <c r="ELJ85" s="539"/>
      <c r="ELK85" s="539"/>
      <c r="ELL85" s="539"/>
      <c r="ELM85" s="539"/>
      <c r="ELN85" s="539"/>
      <c r="ELO85" s="539"/>
      <c r="ELP85" s="539"/>
      <c r="ELQ85" s="539"/>
      <c r="ELR85" s="539"/>
      <c r="ELS85" s="539"/>
      <c r="ELT85" s="539"/>
      <c r="ELU85" s="539"/>
      <c r="ELV85" s="539"/>
      <c r="ELW85" s="539"/>
      <c r="ELX85" s="539"/>
      <c r="ELY85" s="539"/>
      <c r="ELZ85" s="539"/>
      <c r="EMA85" s="539"/>
      <c r="EMB85" s="539"/>
      <c r="EMC85" s="539"/>
      <c r="EMD85" s="539"/>
      <c r="EME85" s="539"/>
      <c r="EMF85" s="539"/>
      <c r="EMG85" s="539"/>
      <c r="EMH85" s="539"/>
      <c r="EMI85" s="539"/>
      <c r="EMJ85" s="539"/>
      <c r="EMK85" s="539"/>
      <c r="EML85" s="539"/>
      <c r="EMM85" s="539"/>
      <c r="EMN85" s="539"/>
      <c r="EMO85" s="539"/>
      <c r="EMP85" s="539"/>
      <c r="EMQ85" s="539"/>
      <c r="EMR85" s="539"/>
      <c r="EMS85" s="539"/>
      <c r="EMT85" s="539"/>
      <c r="EMU85" s="539"/>
      <c r="EMV85" s="539"/>
      <c r="EMW85" s="539"/>
      <c r="EMX85" s="539"/>
      <c r="EMY85" s="539"/>
      <c r="EMZ85" s="539"/>
      <c r="ENA85" s="539"/>
      <c r="ENB85" s="539"/>
      <c r="ENC85" s="539"/>
      <c r="END85" s="539"/>
      <c r="ENE85" s="539"/>
      <c r="ENF85" s="539"/>
      <c r="ENG85" s="539"/>
      <c r="ENH85" s="539"/>
      <c r="ENI85" s="539"/>
      <c r="ENJ85" s="539"/>
      <c r="ENK85" s="539"/>
      <c r="ENL85" s="539"/>
      <c r="ENM85" s="539"/>
      <c r="ENN85" s="539"/>
      <c r="ENO85" s="539"/>
      <c r="ENP85" s="539"/>
      <c r="ENQ85" s="539"/>
      <c r="ENR85" s="539"/>
      <c r="ENS85" s="539"/>
      <c r="ENT85" s="539"/>
      <c r="ENU85" s="539"/>
      <c r="ENV85" s="539"/>
      <c r="ENW85" s="539"/>
      <c r="ENX85" s="539"/>
      <c r="ENY85" s="539"/>
      <c r="ENZ85" s="539"/>
      <c r="EOA85" s="539"/>
      <c r="EOB85" s="539"/>
      <c r="EOC85" s="539"/>
      <c r="EOD85" s="539"/>
      <c r="EOE85" s="539"/>
      <c r="EOF85" s="539"/>
      <c r="EOG85" s="539"/>
      <c r="EOH85" s="539"/>
      <c r="EOI85" s="539"/>
      <c r="EOJ85" s="539"/>
      <c r="EOK85" s="539"/>
      <c r="EOL85" s="539"/>
      <c r="EOM85" s="539"/>
      <c r="EON85" s="539"/>
      <c r="EOO85" s="539"/>
      <c r="EOP85" s="539"/>
      <c r="EOQ85" s="539"/>
      <c r="EOR85" s="539"/>
      <c r="EOS85" s="539"/>
      <c r="EOT85" s="539"/>
      <c r="EOU85" s="539"/>
      <c r="EOV85" s="539"/>
      <c r="EOW85" s="539"/>
      <c r="EOX85" s="539"/>
      <c r="EOY85" s="539"/>
      <c r="EOZ85" s="539"/>
      <c r="EPA85" s="539"/>
      <c r="EPB85" s="539"/>
      <c r="EPC85" s="539"/>
      <c r="EPD85" s="539"/>
      <c r="EPE85" s="539"/>
      <c r="EPF85" s="539"/>
      <c r="EPG85" s="539"/>
      <c r="EPH85" s="539"/>
      <c r="EPI85" s="539"/>
      <c r="EPJ85" s="539"/>
      <c r="EPK85" s="539"/>
      <c r="EPL85" s="539"/>
      <c r="EPM85" s="539"/>
      <c r="EPN85" s="539"/>
      <c r="EPO85" s="539"/>
      <c r="EPP85" s="539"/>
      <c r="EPQ85" s="539"/>
      <c r="EPR85" s="539"/>
      <c r="EPS85" s="539"/>
      <c r="EPT85" s="539"/>
      <c r="EPU85" s="539"/>
      <c r="EPV85" s="539"/>
      <c r="EPW85" s="539"/>
      <c r="EPX85" s="539"/>
      <c r="EPY85" s="539"/>
      <c r="EPZ85" s="539"/>
      <c r="EQA85" s="539"/>
      <c r="EQB85" s="539"/>
      <c r="EQC85" s="539"/>
      <c r="EQD85" s="539"/>
      <c r="EQE85" s="539"/>
      <c r="EQF85" s="539"/>
      <c r="EQG85" s="539"/>
      <c r="EQH85" s="539"/>
      <c r="EQI85" s="539"/>
      <c r="EQJ85" s="539"/>
      <c r="EQK85" s="539"/>
      <c r="EQL85" s="539"/>
      <c r="EQM85" s="539"/>
      <c r="EQN85" s="539"/>
      <c r="EQO85" s="539"/>
      <c r="EQP85" s="539"/>
      <c r="EQQ85" s="539"/>
      <c r="EQR85" s="539"/>
      <c r="EQS85" s="539"/>
      <c r="EQT85" s="539"/>
      <c r="EQU85" s="539"/>
      <c r="EQV85" s="539"/>
      <c r="EQW85" s="539"/>
      <c r="EQX85" s="539"/>
      <c r="EQY85" s="539"/>
      <c r="EQZ85" s="539"/>
      <c r="ERA85" s="539"/>
      <c r="ERB85" s="539"/>
      <c r="ERC85" s="539"/>
      <c r="ERD85" s="539"/>
      <c r="ERE85" s="539"/>
      <c r="ERF85" s="539"/>
      <c r="ERG85" s="539"/>
      <c r="ERH85" s="539"/>
      <c r="ERI85" s="539"/>
      <c r="ERJ85" s="539"/>
      <c r="ERK85" s="539"/>
      <c r="ERL85" s="539"/>
      <c r="ERM85" s="539"/>
      <c r="ERN85" s="539"/>
      <c r="ERO85" s="539"/>
      <c r="ERP85" s="539"/>
      <c r="ERQ85" s="539"/>
      <c r="ERR85" s="539"/>
      <c r="ERS85" s="539"/>
      <c r="ERT85" s="539"/>
      <c r="ERU85" s="539"/>
      <c r="ERV85" s="539"/>
      <c r="ERW85" s="539"/>
      <c r="ERX85" s="539"/>
      <c r="ERY85" s="539"/>
      <c r="ERZ85" s="539"/>
      <c r="ESA85" s="539"/>
      <c r="ESB85" s="539"/>
      <c r="ESC85" s="539"/>
      <c r="ESD85" s="539"/>
      <c r="ESE85" s="539"/>
      <c r="ESF85" s="539"/>
      <c r="ESG85" s="539"/>
      <c r="ESH85" s="539"/>
      <c r="ESI85" s="539"/>
      <c r="ESJ85" s="539"/>
      <c r="ESK85" s="539"/>
      <c r="ESL85" s="539"/>
      <c r="ESM85" s="539"/>
      <c r="ESN85" s="539"/>
      <c r="ESO85" s="539"/>
      <c r="ESP85" s="539"/>
      <c r="ESQ85" s="539"/>
      <c r="ESR85" s="539"/>
      <c r="ESS85" s="539"/>
      <c r="EST85" s="539"/>
      <c r="ESU85" s="539"/>
      <c r="ESV85" s="539"/>
      <c r="ESW85" s="539"/>
      <c r="ESX85" s="539"/>
      <c r="ESY85" s="539"/>
      <c r="ESZ85" s="539"/>
      <c r="ETA85" s="539"/>
      <c r="ETB85" s="539"/>
      <c r="ETC85" s="539"/>
      <c r="ETD85" s="539"/>
      <c r="ETE85" s="539"/>
      <c r="ETF85" s="539"/>
      <c r="ETG85" s="539"/>
      <c r="ETH85" s="539"/>
      <c r="ETI85" s="539"/>
      <c r="ETJ85" s="539"/>
      <c r="ETK85" s="539"/>
      <c r="ETL85" s="539"/>
      <c r="ETM85" s="539"/>
      <c r="ETN85" s="539"/>
      <c r="ETO85" s="539"/>
      <c r="ETP85" s="539"/>
      <c r="ETQ85" s="539"/>
      <c r="ETR85" s="539"/>
      <c r="ETS85" s="539"/>
      <c r="ETT85" s="539"/>
      <c r="ETU85" s="539"/>
      <c r="ETV85" s="539"/>
      <c r="ETW85" s="539"/>
      <c r="ETX85" s="539"/>
      <c r="ETY85" s="539"/>
      <c r="ETZ85" s="539"/>
      <c r="EUA85" s="539"/>
      <c r="EUB85" s="539"/>
      <c r="EUC85" s="539"/>
      <c r="EUD85" s="539"/>
      <c r="EUE85" s="539"/>
      <c r="EUF85" s="539"/>
      <c r="EUG85" s="539"/>
      <c r="EUH85" s="539"/>
      <c r="EUI85" s="539"/>
      <c r="EUJ85" s="539"/>
      <c r="EUK85" s="539"/>
      <c r="EUL85" s="539"/>
      <c r="EUM85" s="539"/>
      <c r="EUN85" s="539"/>
      <c r="EUO85" s="539"/>
      <c r="EUP85" s="539"/>
      <c r="EUQ85" s="539"/>
      <c r="EUR85" s="539"/>
      <c r="EUS85" s="539"/>
      <c r="EUT85" s="539"/>
      <c r="EUU85" s="539"/>
      <c r="EUV85" s="539"/>
      <c r="EUW85" s="539"/>
      <c r="EUX85" s="539"/>
      <c r="EUY85" s="539"/>
      <c r="EUZ85" s="539"/>
      <c r="EVA85" s="539"/>
      <c r="EVB85" s="539"/>
      <c r="EVC85" s="539"/>
      <c r="EVD85" s="539"/>
      <c r="EVE85" s="539"/>
      <c r="EVF85" s="539"/>
      <c r="EVG85" s="539"/>
      <c r="EVH85" s="539"/>
      <c r="EVI85" s="539"/>
      <c r="EVJ85" s="539"/>
      <c r="EVK85" s="539"/>
      <c r="EVL85" s="539"/>
      <c r="EVM85" s="539"/>
      <c r="EVN85" s="539"/>
      <c r="EVO85" s="539"/>
      <c r="EVP85" s="539"/>
      <c r="EVQ85" s="539"/>
      <c r="EVR85" s="539"/>
      <c r="EVS85" s="539"/>
      <c r="EVT85" s="539"/>
      <c r="EVU85" s="539"/>
      <c r="EVV85" s="539"/>
      <c r="EVW85" s="539"/>
      <c r="EVX85" s="539"/>
      <c r="EVY85" s="539"/>
      <c r="EVZ85" s="539"/>
      <c r="EWA85" s="539"/>
      <c r="EWB85" s="539"/>
      <c r="EWC85" s="539"/>
      <c r="EWD85" s="539"/>
      <c r="EWE85" s="539"/>
      <c r="EWF85" s="539"/>
      <c r="EWG85" s="539"/>
      <c r="EWH85" s="539"/>
      <c r="EWI85" s="539"/>
      <c r="EWJ85" s="539"/>
      <c r="EWK85" s="539"/>
      <c r="EWL85" s="539"/>
      <c r="EWM85" s="539"/>
      <c r="EWN85" s="539"/>
      <c r="EWO85" s="539"/>
      <c r="EWP85" s="539"/>
      <c r="EWQ85" s="539"/>
      <c r="EWR85" s="539"/>
      <c r="EWS85" s="539"/>
      <c r="EWT85" s="539"/>
      <c r="EWU85" s="539"/>
      <c r="EWV85" s="539"/>
      <c r="EWW85" s="539"/>
      <c r="EWX85" s="539"/>
      <c r="EWY85" s="539"/>
      <c r="EWZ85" s="539"/>
      <c r="EXA85" s="539"/>
      <c r="EXB85" s="539"/>
      <c r="EXC85" s="539"/>
      <c r="EXD85" s="539"/>
      <c r="EXE85" s="539"/>
      <c r="EXF85" s="539"/>
      <c r="EXG85" s="539"/>
      <c r="EXH85" s="539"/>
      <c r="EXI85" s="539"/>
      <c r="EXJ85" s="539"/>
      <c r="EXK85" s="539"/>
      <c r="EXL85" s="539"/>
      <c r="EXM85" s="539"/>
      <c r="EXN85" s="539"/>
      <c r="EXO85" s="539"/>
      <c r="EXP85" s="539"/>
      <c r="EXQ85" s="539"/>
      <c r="EXR85" s="539"/>
      <c r="EXS85" s="539"/>
      <c r="EXT85" s="539"/>
      <c r="EXU85" s="539"/>
      <c r="EXV85" s="539"/>
      <c r="EXW85" s="539"/>
      <c r="EXX85" s="539"/>
      <c r="EXY85" s="539"/>
      <c r="EXZ85" s="539"/>
      <c r="EYA85" s="539"/>
      <c r="EYB85" s="539"/>
      <c r="EYC85" s="539"/>
      <c r="EYD85" s="539"/>
      <c r="EYE85" s="539"/>
      <c r="EYF85" s="539"/>
      <c r="EYG85" s="539"/>
      <c r="EYH85" s="539"/>
      <c r="EYI85" s="539"/>
      <c r="EYJ85" s="539"/>
      <c r="EYK85" s="539"/>
      <c r="EYL85" s="539"/>
      <c r="EYM85" s="539"/>
      <c r="EYN85" s="539"/>
      <c r="EYO85" s="539"/>
      <c r="EYP85" s="539"/>
      <c r="EYQ85" s="539"/>
      <c r="EYR85" s="539"/>
      <c r="EYS85" s="539"/>
      <c r="EYT85" s="539"/>
      <c r="EYU85" s="539"/>
      <c r="EYV85" s="539"/>
      <c r="EYW85" s="539"/>
      <c r="EYX85" s="539"/>
      <c r="EYY85" s="539"/>
      <c r="EYZ85" s="539"/>
      <c r="EZA85" s="539"/>
      <c r="EZB85" s="539"/>
      <c r="EZC85" s="539"/>
      <c r="EZD85" s="539"/>
      <c r="EZE85" s="539"/>
      <c r="EZF85" s="539"/>
      <c r="EZG85" s="539"/>
      <c r="EZH85" s="539"/>
      <c r="EZI85" s="539"/>
      <c r="EZJ85" s="539"/>
      <c r="EZK85" s="539"/>
      <c r="EZL85" s="539"/>
      <c r="EZM85" s="539"/>
      <c r="EZN85" s="539"/>
      <c r="EZO85" s="539"/>
      <c r="EZP85" s="539"/>
      <c r="EZQ85" s="539"/>
      <c r="EZR85" s="539"/>
      <c r="EZS85" s="539"/>
      <c r="EZT85" s="539"/>
      <c r="EZU85" s="539"/>
      <c r="EZV85" s="539"/>
      <c r="EZW85" s="539"/>
      <c r="EZX85" s="539"/>
      <c r="EZY85" s="539"/>
      <c r="EZZ85" s="539"/>
      <c r="FAA85" s="539"/>
      <c r="FAB85" s="539"/>
      <c r="FAC85" s="539"/>
      <c r="FAD85" s="539"/>
      <c r="FAE85" s="539"/>
      <c r="FAF85" s="539"/>
      <c r="FAG85" s="539"/>
      <c r="FAH85" s="539"/>
      <c r="FAI85" s="539"/>
      <c r="FAJ85" s="539"/>
      <c r="FAK85" s="539"/>
      <c r="FAL85" s="539"/>
      <c r="FAM85" s="539"/>
      <c r="FAN85" s="539"/>
      <c r="FAO85" s="539"/>
      <c r="FAP85" s="539"/>
      <c r="FAQ85" s="539"/>
      <c r="FAR85" s="539"/>
      <c r="FAS85" s="539"/>
      <c r="FAT85" s="539"/>
      <c r="FAU85" s="539"/>
      <c r="FAV85" s="539"/>
      <c r="FAW85" s="539"/>
      <c r="FAX85" s="539"/>
      <c r="FAY85" s="539"/>
      <c r="FAZ85" s="539"/>
      <c r="FBA85" s="539"/>
      <c r="FBB85" s="539"/>
      <c r="FBC85" s="539"/>
      <c r="FBD85" s="539"/>
      <c r="FBE85" s="539"/>
      <c r="FBF85" s="539"/>
      <c r="FBG85" s="539"/>
      <c r="FBH85" s="539"/>
      <c r="FBI85" s="539"/>
      <c r="FBJ85" s="539"/>
      <c r="FBK85" s="539"/>
      <c r="FBL85" s="539"/>
      <c r="FBM85" s="539"/>
      <c r="FBN85" s="539"/>
      <c r="FBO85" s="539"/>
      <c r="FBP85" s="539"/>
      <c r="FBQ85" s="539"/>
      <c r="FBR85" s="539"/>
      <c r="FBS85" s="539"/>
      <c r="FBT85" s="539"/>
      <c r="FBU85" s="539"/>
      <c r="FBV85" s="539"/>
      <c r="FBW85" s="539"/>
      <c r="FBX85" s="539"/>
      <c r="FBY85" s="539"/>
      <c r="FBZ85" s="539"/>
      <c r="FCA85" s="539"/>
      <c r="FCB85" s="539"/>
      <c r="FCC85" s="539"/>
      <c r="FCD85" s="539"/>
      <c r="FCE85" s="539"/>
      <c r="FCF85" s="539"/>
      <c r="FCG85" s="539"/>
      <c r="FCH85" s="539"/>
      <c r="FCI85" s="539"/>
      <c r="FCJ85" s="539"/>
      <c r="FCK85" s="539"/>
      <c r="FCL85" s="539"/>
      <c r="FCM85" s="539"/>
      <c r="FCN85" s="539"/>
      <c r="FCO85" s="539"/>
      <c r="FCP85" s="539"/>
      <c r="FCQ85" s="539"/>
      <c r="FCR85" s="539"/>
      <c r="FCS85" s="539"/>
      <c r="FCT85" s="539"/>
      <c r="FCU85" s="539"/>
      <c r="FCV85" s="539"/>
      <c r="FCW85" s="539"/>
      <c r="FCX85" s="539"/>
      <c r="FCY85" s="539"/>
      <c r="FCZ85" s="539"/>
      <c r="FDA85" s="539"/>
      <c r="FDB85" s="539"/>
      <c r="FDC85" s="539"/>
      <c r="FDD85" s="539"/>
      <c r="FDE85" s="539"/>
      <c r="FDF85" s="539"/>
      <c r="FDG85" s="539"/>
      <c r="FDH85" s="539"/>
      <c r="FDI85" s="539"/>
      <c r="FDJ85" s="539"/>
      <c r="FDK85" s="539"/>
      <c r="FDL85" s="539"/>
      <c r="FDM85" s="539"/>
      <c r="FDN85" s="539"/>
      <c r="FDO85" s="539"/>
      <c r="FDP85" s="539"/>
      <c r="FDQ85" s="539"/>
      <c r="FDR85" s="539"/>
      <c r="FDS85" s="539"/>
      <c r="FDT85" s="539"/>
      <c r="FDU85" s="539"/>
      <c r="FDV85" s="539"/>
      <c r="FDW85" s="539"/>
      <c r="FDX85" s="539"/>
      <c r="FDY85" s="539"/>
      <c r="FDZ85" s="539"/>
      <c r="FEA85" s="539"/>
      <c r="FEB85" s="539"/>
      <c r="FEC85" s="539"/>
      <c r="FED85" s="539"/>
      <c r="FEE85" s="539"/>
      <c r="FEF85" s="539"/>
      <c r="FEG85" s="539"/>
      <c r="FEH85" s="539"/>
      <c r="FEI85" s="539"/>
      <c r="FEJ85" s="539"/>
      <c r="FEK85" s="539"/>
      <c r="FEL85" s="539"/>
      <c r="FEM85" s="539"/>
      <c r="FEN85" s="539"/>
      <c r="FEO85" s="539"/>
      <c r="FEP85" s="539"/>
      <c r="FEQ85" s="539"/>
      <c r="FER85" s="539"/>
      <c r="FES85" s="539"/>
      <c r="FET85" s="539"/>
      <c r="FEU85" s="539"/>
      <c r="FEV85" s="539"/>
      <c r="FEW85" s="539"/>
      <c r="FEX85" s="539"/>
      <c r="FEY85" s="539"/>
      <c r="FEZ85" s="539"/>
      <c r="FFA85" s="539"/>
      <c r="FFB85" s="539"/>
      <c r="FFC85" s="539"/>
      <c r="FFD85" s="539"/>
      <c r="FFE85" s="539"/>
      <c r="FFF85" s="539"/>
      <c r="FFG85" s="539"/>
      <c r="FFH85" s="539"/>
      <c r="FFI85" s="539"/>
      <c r="FFJ85" s="539"/>
      <c r="FFK85" s="539"/>
      <c r="FFL85" s="539"/>
      <c r="FFM85" s="539"/>
      <c r="FFN85" s="539"/>
      <c r="FFO85" s="539"/>
      <c r="FFP85" s="539"/>
      <c r="FFQ85" s="539"/>
      <c r="FFR85" s="539"/>
      <c r="FFS85" s="539"/>
      <c r="FFT85" s="539"/>
      <c r="FFU85" s="539"/>
      <c r="FFV85" s="539"/>
      <c r="FFW85" s="539"/>
      <c r="FFX85" s="539"/>
      <c r="FFY85" s="539"/>
      <c r="FFZ85" s="539"/>
      <c r="FGA85" s="539"/>
      <c r="FGB85" s="539"/>
      <c r="FGC85" s="539"/>
      <c r="FGD85" s="539"/>
      <c r="FGE85" s="539"/>
      <c r="FGF85" s="539"/>
      <c r="FGG85" s="539"/>
      <c r="FGH85" s="539"/>
      <c r="FGI85" s="539"/>
      <c r="FGJ85" s="539"/>
      <c r="FGK85" s="539"/>
      <c r="FGL85" s="539"/>
      <c r="FGM85" s="539"/>
      <c r="FGN85" s="539"/>
      <c r="FGO85" s="539"/>
      <c r="FGP85" s="539"/>
      <c r="FGQ85" s="539"/>
      <c r="FGR85" s="539"/>
      <c r="FGS85" s="539"/>
      <c r="FGT85" s="539"/>
      <c r="FGU85" s="539"/>
      <c r="FGV85" s="539"/>
      <c r="FGW85" s="539"/>
      <c r="FGX85" s="539"/>
      <c r="FGY85" s="539"/>
      <c r="FGZ85" s="539"/>
      <c r="FHA85" s="539"/>
      <c r="FHB85" s="539"/>
      <c r="FHC85" s="539"/>
      <c r="FHD85" s="539"/>
      <c r="FHE85" s="539"/>
      <c r="FHF85" s="539"/>
      <c r="FHG85" s="539"/>
      <c r="FHH85" s="539"/>
      <c r="FHI85" s="539"/>
      <c r="FHJ85" s="539"/>
      <c r="FHK85" s="539"/>
      <c r="FHL85" s="539"/>
      <c r="FHM85" s="539"/>
      <c r="FHN85" s="539"/>
      <c r="FHO85" s="539"/>
      <c r="FHP85" s="539"/>
      <c r="FHQ85" s="539"/>
      <c r="FHR85" s="539"/>
      <c r="FHS85" s="539"/>
      <c r="FHT85" s="539"/>
      <c r="FHU85" s="539"/>
      <c r="FHV85" s="539"/>
      <c r="FHW85" s="539"/>
      <c r="FHX85" s="539"/>
      <c r="FHY85" s="539"/>
      <c r="FHZ85" s="539"/>
      <c r="FIA85" s="539"/>
      <c r="FIB85" s="539"/>
      <c r="FIC85" s="539"/>
      <c r="FID85" s="539"/>
      <c r="FIE85" s="539"/>
      <c r="FIF85" s="539"/>
      <c r="FIG85" s="539"/>
      <c r="FIH85" s="539"/>
      <c r="FII85" s="539"/>
      <c r="FIJ85" s="539"/>
      <c r="FIK85" s="539"/>
      <c r="FIL85" s="539"/>
      <c r="FIM85" s="539"/>
      <c r="FIN85" s="539"/>
      <c r="FIO85" s="539"/>
      <c r="FIP85" s="539"/>
      <c r="FIQ85" s="539"/>
      <c r="FIR85" s="539"/>
      <c r="FIS85" s="539"/>
      <c r="FIT85" s="539"/>
      <c r="FIU85" s="539"/>
      <c r="FIV85" s="539"/>
      <c r="FIW85" s="539"/>
      <c r="FIX85" s="539"/>
      <c r="FIY85" s="539"/>
      <c r="FIZ85" s="539"/>
      <c r="FJA85" s="539"/>
      <c r="FJB85" s="539"/>
      <c r="FJC85" s="539"/>
      <c r="FJD85" s="539"/>
      <c r="FJE85" s="539"/>
      <c r="FJF85" s="539"/>
      <c r="FJG85" s="539"/>
      <c r="FJH85" s="539"/>
      <c r="FJI85" s="539"/>
      <c r="FJJ85" s="539"/>
      <c r="FJK85" s="539"/>
      <c r="FJL85" s="539"/>
      <c r="FJM85" s="539"/>
      <c r="FJN85" s="539"/>
      <c r="FJO85" s="539"/>
      <c r="FJP85" s="539"/>
      <c r="FJQ85" s="539"/>
      <c r="FJR85" s="539"/>
      <c r="FJS85" s="539"/>
      <c r="FJT85" s="539"/>
      <c r="FJU85" s="539"/>
      <c r="FJV85" s="539"/>
      <c r="FJW85" s="539"/>
      <c r="FJX85" s="539"/>
      <c r="FJY85" s="539"/>
      <c r="FJZ85" s="539"/>
      <c r="FKA85" s="539"/>
      <c r="FKB85" s="539"/>
      <c r="FKC85" s="539"/>
      <c r="FKD85" s="539"/>
      <c r="FKE85" s="539"/>
      <c r="FKF85" s="539"/>
      <c r="FKG85" s="539"/>
      <c r="FKH85" s="539"/>
      <c r="FKI85" s="539"/>
      <c r="FKJ85" s="539"/>
      <c r="FKK85" s="539"/>
      <c r="FKL85" s="539"/>
      <c r="FKM85" s="539"/>
      <c r="FKN85" s="539"/>
      <c r="FKO85" s="539"/>
      <c r="FKP85" s="539"/>
      <c r="FKQ85" s="539"/>
      <c r="FKR85" s="539"/>
      <c r="FKS85" s="539"/>
      <c r="FKT85" s="539"/>
      <c r="FKU85" s="539"/>
      <c r="FKV85" s="539"/>
      <c r="FKW85" s="539"/>
      <c r="FKX85" s="539"/>
      <c r="FKY85" s="539"/>
      <c r="FKZ85" s="539"/>
      <c r="FLA85" s="539"/>
      <c r="FLB85" s="539"/>
      <c r="FLC85" s="539"/>
      <c r="FLD85" s="539"/>
      <c r="FLE85" s="539"/>
      <c r="FLF85" s="539"/>
      <c r="FLG85" s="539"/>
      <c r="FLH85" s="539"/>
      <c r="FLI85" s="539"/>
      <c r="FLJ85" s="539"/>
      <c r="FLK85" s="539"/>
      <c r="FLL85" s="539"/>
      <c r="FLM85" s="539"/>
      <c r="FLN85" s="539"/>
      <c r="FLO85" s="539"/>
      <c r="FLP85" s="539"/>
      <c r="FLQ85" s="539"/>
      <c r="FLR85" s="539"/>
      <c r="FLS85" s="539"/>
      <c r="FLT85" s="539"/>
      <c r="FLU85" s="539"/>
      <c r="FLV85" s="539"/>
      <c r="FLW85" s="539"/>
      <c r="FLX85" s="539"/>
      <c r="FLY85" s="539"/>
      <c r="FLZ85" s="539"/>
      <c r="FMA85" s="539"/>
      <c r="FMB85" s="539"/>
      <c r="FMC85" s="539"/>
      <c r="FMD85" s="539"/>
      <c r="FME85" s="539"/>
      <c r="FMF85" s="539"/>
      <c r="FMG85" s="539"/>
      <c r="FMH85" s="539"/>
      <c r="FMI85" s="539"/>
      <c r="FMJ85" s="539"/>
      <c r="FMK85" s="539"/>
      <c r="FML85" s="539"/>
      <c r="FMM85" s="539"/>
      <c r="FMN85" s="539"/>
      <c r="FMO85" s="539"/>
      <c r="FMP85" s="539"/>
      <c r="FMQ85" s="539"/>
      <c r="FMR85" s="539"/>
      <c r="FMS85" s="539"/>
      <c r="FMT85" s="539"/>
      <c r="FMU85" s="539"/>
      <c r="FMV85" s="539"/>
      <c r="FMW85" s="539"/>
      <c r="FMX85" s="539"/>
      <c r="FMY85" s="539"/>
      <c r="FMZ85" s="539"/>
      <c r="FNA85" s="539"/>
      <c r="FNB85" s="539"/>
      <c r="FNC85" s="539"/>
      <c r="FND85" s="539"/>
      <c r="FNE85" s="539"/>
      <c r="FNF85" s="539"/>
      <c r="FNG85" s="539"/>
      <c r="FNH85" s="539"/>
      <c r="FNI85" s="539"/>
      <c r="FNJ85" s="539"/>
      <c r="FNK85" s="539"/>
      <c r="FNL85" s="539"/>
      <c r="FNM85" s="539"/>
      <c r="FNN85" s="539"/>
      <c r="FNO85" s="539"/>
      <c r="FNP85" s="539"/>
      <c r="FNQ85" s="539"/>
      <c r="FNR85" s="539"/>
      <c r="FNS85" s="539"/>
      <c r="FNT85" s="539"/>
      <c r="FNU85" s="539"/>
      <c r="FNV85" s="539"/>
      <c r="FNW85" s="539"/>
      <c r="FNX85" s="539"/>
      <c r="FNY85" s="539"/>
      <c r="FNZ85" s="539"/>
      <c r="FOA85" s="539"/>
      <c r="FOB85" s="539"/>
      <c r="FOC85" s="539"/>
      <c r="FOD85" s="539"/>
      <c r="FOE85" s="539"/>
      <c r="FOF85" s="539"/>
      <c r="FOG85" s="539"/>
      <c r="FOH85" s="539"/>
      <c r="FOI85" s="539"/>
      <c r="FOJ85" s="539"/>
      <c r="FOK85" s="539"/>
      <c r="FOL85" s="539"/>
      <c r="FOM85" s="539"/>
      <c r="FON85" s="539"/>
      <c r="FOO85" s="539"/>
      <c r="FOP85" s="539"/>
      <c r="FOQ85" s="539"/>
      <c r="FOR85" s="539"/>
      <c r="FOS85" s="539"/>
      <c r="FOT85" s="539"/>
      <c r="FOU85" s="539"/>
      <c r="FOV85" s="539"/>
      <c r="FOW85" s="539"/>
      <c r="FOX85" s="539"/>
      <c r="FOY85" s="539"/>
      <c r="FOZ85" s="539"/>
      <c r="FPA85" s="539"/>
      <c r="FPB85" s="539"/>
      <c r="FPC85" s="539"/>
      <c r="FPD85" s="539"/>
      <c r="FPE85" s="539"/>
      <c r="FPF85" s="539"/>
      <c r="FPG85" s="539"/>
      <c r="FPH85" s="539"/>
      <c r="FPI85" s="539"/>
      <c r="FPJ85" s="539"/>
      <c r="FPK85" s="539"/>
      <c r="FPL85" s="539"/>
      <c r="FPM85" s="539"/>
      <c r="FPN85" s="539"/>
      <c r="FPO85" s="539"/>
      <c r="FPP85" s="539"/>
      <c r="FPQ85" s="539"/>
      <c r="FPR85" s="539"/>
      <c r="FPS85" s="539"/>
      <c r="FPT85" s="539"/>
      <c r="FPU85" s="539"/>
      <c r="FPV85" s="539"/>
      <c r="FPW85" s="539"/>
      <c r="FPX85" s="539"/>
      <c r="FPY85" s="539"/>
      <c r="FPZ85" s="539"/>
      <c r="FQA85" s="539"/>
      <c r="FQB85" s="539"/>
      <c r="FQC85" s="539"/>
      <c r="FQD85" s="539"/>
      <c r="FQE85" s="539"/>
      <c r="FQF85" s="539"/>
      <c r="FQG85" s="539"/>
      <c r="FQH85" s="539"/>
      <c r="FQI85" s="539"/>
      <c r="FQJ85" s="539"/>
      <c r="FQK85" s="539"/>
      <c r="FQL85" s="539"/>
      <c r="FQM85" s="539"/>
      <c r="FQN85" s="539"/>
      <c r="FQO85" s="539"/>
      <c r="FQP85" s="539"/>
      <c r="FQQ85" s="539"/>
      <c r="FQR85" s="539"/>
      <c r="FQS85" s="539"/>
      <c r="FQT85" s="539"/>
      <c r="FQU85" s="539"/>
      <c r="FQV85" s="539"/>
      <c r="FQW85" s="539"/>
      <c r="FQX85" s="539"/>
      <c r="FQY85" s="539"/>
      <c r="FQZ85" s="539"/>
      <c r="FRA85" s="539"/>
      <c r="FRB85" s="539"/>
      <c r="FRC85" s="539"/>
      <c r="FRD85" s="539"/>
      <c r="FRE85" s="539"/>
      <c r="FRF85" s="539"/>
      <c r="FRG85" s="539"/>
      <c r="FRH85" s="539"/>
      <c r="FRI85" s="539"/>
      <c r="FRJ85" s="539"/>
      <c r="FRK85" s="539"/>
      <c r="FRL85" s="539"/>
      <c r="FRM85" s="539"/>
      <c r="FRN85" s="539"/>
      <c r="FRO85" s="539"/>
      <c r="FRP85" s="539"/>
      <c r="FRQ85" s="539"/>
      <c r="FRR85" s="539"/>
      <c r="FRS85" s="539"/>
      <c r="FRT85" s="539"/>
      <c r="FRU85" s="539"/>
      <c r="FRV85" s="539"/>
      <c r="FRW85" s="539"/>
      <c r="FRX85" s="539"/>
      <c r="FRY85" s="539"/>
      <c r="FRZ85" s="539"/>
      <c r="FSA85" s="539"/>
      <c r="FSB85" s="539"/>
      <c r="FSC85" s="539"/>
      <c r="FSD85" s="539"/>
      <c r="FSE85" s="539"/>
      <c r="FSF85" s="539"/>
      <c r="FSG85" s="539"/>
      <c r="FSH85" s="539"/>
      <c r="FSI85" s="539"/>
      <c r="FSJ85" s="539"/>
      <c r="FSK85" s="539"/>
      <c r="FSL85" s="539"/>
      <c r="FSM85" s="539"/>
      <c r="FSN85" s="539"/>
      <c r="FSO85" s="539"/>
      <c r="FSP85" s="539"/>
      <c r="FSQ85" s="539"/>
      <c r="FSR85" s="539"/>
      <c r="FSS85" s="539"/>
      <c r="FST85" s="539"/>
      <c r="FSU85" s="539"/>
      <c r="FSV85" s="539"/>
      <c r="FSW85" s="539"/>
      <c r="FSX85" s="539"/>
      <c r="FSY85" s="539"/>
      <c r="FSZ85" s="539"/>
      <c r="FTA85" s="539"/>
      <c r="FTB85" s="539"/>
      <c r="FTC85" s="539"/>
      <c r="FTD85" s="539"/>
      <c r="FTE85" s="539"/>
      <c r="FTF85" s="539"/>
      <c r="FTG85" s="539"/>
      <c r="FTH85" s="539"/>
      <c r="FTI85" s="539"/>
      <c r="FTJ85" s="539"/>
      <c r="FTK85" s="539"/>
      <c r="FTL85" s="539"/>
      <c r="FTM85" s="539"/>
      <c r="FTN85" s="539"/>
      <c r="FTO85" s="539"/>
      <c r="FTP85" s="539"/>
      <c r="FTQ85" s="539"/>
      <c r="FTR85" s="539"/>
      <c r="FTS85" s="539"/>
      <c r="FTT85" s="539"/>
      <c r="FTU85" s="539"/>
      <c r="FTV85" s="539"/>
      <c r="FTW85" s="539"/>
      <c r="FTX85" s="539"/>
      <c r="FTY85" s="539"/>
      <c r="FTZ85" s="539"/>
      <c r="FUA85" s="539"/>
      <c r="FUB85" s="539"/>
      <c r="FUC85" s="539"/>
      <c r="FUD85" s="539"/>
      <c r="FUE85" s="539"/>
      <c r="FUF85" s="539"/>
      <c r="FUG85" s="539"/>
      <c r="FUH85" s="539"/>
      <c r="FUI85" s="539"/>
      <c r="FUJ85" s="539"/>
      <c r="FUK85" s="539"/>
      <c r="FUL85" s="539"/>
      <c r="FUM85" s="539"/>
      <c r="FUN85" s="539"/>
      <c r="FUO85" s="539"/>
      <c r="FUP85" s="539"/>
      <c r="FUQ85" s="539"/>
      <c r="FUR85" s="539"/>
      <c r="FUS85" s="539"/>
      <c r="FUT85" s="539"/>
      <c r="FUU85" s="539"/>
      <c r="FUV85" s="539"/>
      <c r="FUW85" s="539"/>
      <c r="FUX85" s="539"/>
      <c r="FUY85" s="539"/>
      <c r="FUZ85" s="539"/>
      <c r="FVA85" s="539"/>
      <c r="FVB85" s="539"/>
      <c r="FVC85" s="539"/>
      <c r="FVD85" s="539"/>
      <c r="FVE85" s="539"/>
      <c r="FVF85" s="539"/>
      <c r="FVG85" s="539"/>
      <c r="FVH85" s="539"/>
      <c r="FVI85" s="539"/>
      <c r="FVJ85" s="539"/>
      <c r="FVK85" s="539"/>
      <c r="FVL85" s="539"/>
      <c r="FVM85" s="539"/>
      <c r="FVN85" s="539"/>
      <c r="FVO85" s="539"/>
      <c r="FVP85" s="539"/>
      <c r="FVQ85" s="539"/>
      <c r="FVR85" s="539"/>
      <c r="FVS85" s="539"/>
      <c r="FVT85" s="539"/>
      <c r="FVU85" s="539"/>
      <c r="FVV85" s="539"/>
      <c r="FVW85" s="539"/>
      <c r="FVX85" s="539"/>
      <c r="FVY85" s="539"/>
      <c r="FVZ85" s="539"/>
      <c r="FWA85" s="539"/>
      <c r="FWB85" s="539"/>
      <c r="FWC85" s="539"/>
      <c r="FWD85" s="539"/>
      <c r="FWE85" s="539"/>
      <c r="FWF85" s="539"/>
      <c r="FWG85" s="539"/>
      <c r="FWH85" s="539"/>
      <c r="FWI85" s="539"/>
      <c r="FWJ85" s="539"/>
      <c r="FWK85" s="539"/>
      <c r="FWL85" s="539"/>
      <c r="FWM85" s="539"/>
      <c r="FWN85" s="539"/>
      <c r="FWO85" s="539"/>
      <c r="FWP85" s="539"/>
      <c r="FWQ85" s="539"/>
      <c r="FWR85" s="539"/>
      <c r="FWS85" s="539"/>
      <c r="FWT85" s="539"/>
      <c r="FWU85" s="539"/>
      <c r="FWV85" s="539"/>
      <c r="FWW85" s="539"/>
      <c r="FWX85" s="539"/>
      <c r="FWY85" s="539"/>
      <c r="FWZ85" s="539"/>
      <c r="FXA85" s="539"/>
      <c r="FXB85" s="539"/>
      <c r="FXC85" s="539"/>
      <c r="FXD85" s="539"/>
      <c r="FXE85" s="539"/>
      <c r="FXF85" s="539"/>
      <c r="FXG85" s="539"/>
      <c r="FXH85" s="539"/>
      <c r="FXI85" s="539"/>
      <c r="FXJ85" s="539"/>
      <c r="FXK85" s="539"/>
      <c r="FXL85" s="539"/>
      <c r="FXM85" s="539"/>
      <c r="FXN85" s="539"/>
      <c r="FXO85" s="539"/>
      <c r="FXP85" s="539"/>
      <c r="FXQ85" s="539"/>
      <c r="FXR85" s="539"/>
      <c r="FXS85" s="539"/>
      <c r="FXT85" s="539"/>
      <c r="FXU85" s="539"/>
      <c r="FXV85" s="539"/>
      <c r="FXW85" s="539"/>
      <c r="FXX85" s="539"/>
      <c r="FXY85" s="539"/>
      <c r="FXZ85" s="539"/>
      <c r="FYA85" s="539"/>
      <c r="FYB85" s="539"/>
      <c r="FYC85" s="539"/>
      <c r="FYD85" s="539"/>
      <c r="FYE85" s="539"/>
      <c r="FYF85" s="539"/>
      <c r="FYG85" s="539"/>
      <c r="FYH85" s="539"/>
      <c r="FYI85" s="539"/>
      <c r="FYJ85" s="539"/>
      <c r="FYK85" s="539"/>
      <c r="FYL85" s="539"/>
      <c r="FYM85" s="539"/>
      <c r="FYN85" s="539"/>
      <c r="FYO85" s="539"/>
      <c r="FYP85" s="539"/>
      <c r="FYQ85" s="539"/>
      <c r="FYR85" s="539"/>
      <c r="FYS85" s="539"/>
      <c r="FYT85" s="539"/>
      <c r="FYU85" s="539"/>
      <c r="FYV85" s="539"/>
      <c r="FYW85" s="539"/>
      <c r="FYX85" s="539"/>
      <c r="FYY85" s="539"/>
      <c r="FYZ85" s="539"/>
      <c r="FZA85" s="539"/>
      <c r="FZB85" s="539"/>
      <c r="FZC85" s="539"/>
      <c r="FZD85" s="539"/>
      <c r="FZE85" s="539"/>
      <c r="FZF85" s="539"/>
      <c r="FZG85" s="539"/>
      <c r="FZH85" s="539"/>
      <c r="FZI85" s="539"/>
      <c r="FZJ85" s="539"/>
      <c r="FZK85" s="539"/>
      <c r="FZL85" s="539"/>
      <c r="FZM85" s="539"/>
      <c r="FZN85" s="539"/>
      <c r="FZO85" s="539"/>
      <c r="FZP85" s="539"/>
      <c r="FZQ85" s="539"/>
      <c r="FZR85" s="539"/>
      <c r="FZS85" s="539"/>
      <c r="FZT85" s="539"/>
      <c r="FZU85" s="539"/>
      <c r="FZV85" s="539"/>
      <c r="FZW85" s="539"/>
      <c r="FZX85" s="539"/>
      <c r="FZY85" s="539"/>
      <c r="FZZ85" s="539"/>
      <c r="GAA85" s="539"/>
      <c r="GAB85" s="539"/>
      <c r="GAC85" s="539"/>
      <c r="GAD85" s="539"/>
      <c r="GAE85" s="539"/>
      <c r="GAF85" s="539"/>
      <c r="GAG85" s="539"/>
      <c r="GAH85" s="539"/>
      <c r="GAI85" s="539"/>
      <c r="GAJ85" s="539"/>
      <c r="GAK85" s="539"/>
      <c r="GAL85" s="539"/>
      <c r="GAM85" s="539"/>
      <c r="GAN85" s="539"/>
      <c r="GAO85" s="539"/>
      <c r="GAP85" s="539"/>
      <c r="GAQ85" s="539"/>
      <c r="GAR85" s="539"/>
      <c r="GAS85" s="539"/>
      <c r="GAT85" s="539"/>
      <c r="GAU85" s="539"/>
      <c r="GAV85" s="539"/>
      <c r="GAW85" s="539"/>
      <c r="GAX85" s="539"/>
      <c r="GAY85" s="539"/>
      <c r="GAZ85" s="539"/>
      <c r="GBA85" s="539"/>
      <c r="GBB85" s="539"/>
      <c r="GBC85" s="539"/>
      <c r="GBD85" s="539"/>
      <c r="GBE85" s="539"/>
      <c r="GBF85" s="539"/>
      <c r="GBG85" s="539"/>
      <c r="GBH85" s="539"/>
      <c r="GBI85" s="539"/>
      <c r="GBJ85" s="539"/>
      <c r="GBK85" s="539"/>
      <c r="GBL85" s="539"/>
      <c r="GBM85" s="539"/>
      <c r="GBN85" s="539"/>
      <c r="GBO85" s="539"/>
      <c r="GBP85" s="539"/>
      <c r="GBQ85" s="539"/>
      <c r="GBR85" s="539"/>
      <c r="GBS85" s="539"/>
      <c r="GBT85" s="539"/>
      <c r="GBU85" s="539"/>
      <c r="GBV85" s="539"/>
      <c r="GBW85" s="539"/>
      <c r="GBX85" s="539"/>
      <c r="GBY85" s="539"/>
      <c r="GBZ85" s="539"/>
      <c r="GCA85" s="539"/>
      <c r="GCB85" s="539"/>
      <c r="GCC85" s="539"/>
      <c r="GCD85" s="539"/>
      <c r="GCE85" s="539"/>
      <c r="GCF85" s="539"/>
      <c r="GCG85" s="539"/>
      <c r="GCH85" s="539"/>
      <c r="GCI85" s="539"/>
      <c r="GCJ85" s="539"/>
      <c r="GCK85" s="539"/>
      <c r="GCL85" s="539"/>
      <c r="GCM85" s="539"/>
      <c r="GCN85" s="539"/>
      <c r="GCO85" s="539"/>
      <c r="GCP85" s="539"/>
      <c r="GCQ85" s="539"/>
      <c r="GCR85" s="539"/>
      <c r="GCS85" s="539"/>
      <c r="GCT85" s="539"/>
      <c r="GCU85" s="539"/>
      <c r="GCV85" s="539"/>
      <c r="GCW85" s="539"/>
      <c r="GCX85" s="539"/>
      <c r="GCY85" s="539"/>
      <c r="GCZ85" s="539"/>
      <c r="GDA85" s="539"/>
      <c r="GDB85" s="539"/>
      <c r="GDC85" s="539"/>
      <c r="GDD85" s="539"/>
      <c r="GDE85" s="539"/>
      <c r="GDF85" s="539"/>
      <c r="GDG85" s="539"/>
      <c r="GDH85" s="539"/>
      <c r="GDI85" s="539"/>
      <c r="GDJ85" s="539"/>
      <c r="GDK85" s="539"/>
      <c r="GDL85" s="539"/>
      <c r="GDM85" s="539"/>
      <c r="GDN85" s="539"/>
      <c r="GDO85" s="539"/>
      <c r="GDP85" s="539"/>
      <c r="GDQ85" s="539"/>
      <c r="GDR85" s="539"/>
      <c r="GDS85" s="539"/>
      <c r="GDT85" s="539"/>
      <c r="GDU85" s="539"/>
      <c r="GDV85" s="539"/>
      <c r="GDW85" s="539"/>
      <c r="GDX85" s="539"/>
      <c r="GDY85" s="539"/>
      <c r="GDZ85" s="539"/>
      <c r="GEA85" s="539"/>
      <c r="GEB85" s="539"/>
      <c r="GEC85" s="539"/>
      <c r="GED85" s="539"/>
      <c r="GEE85" s="539"/>
      <c r="GEF85" s="539"/>
      <c r="GEG85" s="539"/>
      <c r="GEH85" s="539"/>
      <c r="GEI85" s="539"/>
      <c r="GEJ85" s="539"/>
      <c r="GEK85" s="539"/>
      <c r="GEL85" s="539"/>
      <c r="GEM85" s="539"/>
      <c r="GEN85" s="539"/>
      <c r="GEO85" s="539"/>
      <c r="GEP85" s="539"/>
      <c r="GEQ85" s="539"/>
      <c r="GER85" s="539"/>
      <c r="GES85" s="539"/>
      <c r="GET85" s="539"/>
      <c r="GEU85" s="539"/>
      <c r="GEV85" s="539"/>
      <c r="GEW85" s="539"/>
      <c r="GEX85" s="539"/>
      <c r="GEY85" s="539"/>
      <c r="GEZ85" s="539"/>
      <c r="GFA85" s="539"/>
      <c r="GFB85" s="539"/>
      <c r="GFC85" s="539"/>
      <c r="GFD85" s="539"/>
      <c r="GFE85" s="539"/>
      <c r="GFF85" s="539"/>
      <c r="GFG85" s="539"/>
      <c r="GFH85" s="539"/>
      <c r="GFI85" s="539"/>
      <c r="GFJ85" s="539"/>
      <c r="GFK85" s="539"/>
      <c r="GFL85" s="539"/>
      <c r="GFM85" s="539"/>
      <c r="GFN85" s="539"/>
      <c r="GFO85" s="539"/>
      <c r="GFP85" s="539"/>
      <c r="GFQ85" s="539"/>
      <c r="GFR85" s="539"/>
      <c r="GFS85" s="539"/>
      <c r="GFT85" s="539"/>
      <c r="GFU85" s="539"/>
      <c r="GFV85" s="539"/>
      <c r="GFW85" s="539"/>
      <c r="GFX85" s="539"/>
      <c r="GFY85" s="539"/>
      <c r="GFZ85" s="539"/>
      <c r="GGA85" s="539"/>
      <c r="GGB85" s="539"/>
      <c r="GGC85" s="539"/>
      <c r="GGD85" s="539"/>
      <c r="GGE85" s="539"/>
      <c r="GGF85" s="539"/>
      <c r="GGG85" s="539"/>
      <c r="GGH85" s="539"/>
      <c r="GGI85" s="539"/>
      <c r="GGJ85" s="539"/>
      <c r="GGK85" s="539"/>
      <c r="GGL85" s="539"/>
      <c r="GGM85" s="539"/>
      <c r="GGN85" s="539"/>
      <c r="GGO85" s="539"/>
      <c r="GGP85" s="539"/>
      <c r="GGQ85" s="539"/>
      <c r="GGR85" s="539"/>
      <c r="GGS85" s="539"/>
      <c r="GGT85" s="539"/>
      <c r="GGU85" s="539"/>
      <c r="GGV85" s="539"/>
      <c r="GGW85" s="539"/>
      <c r="GGX85" s="539"/>
      <c r="GGY85" s="539"/>
      <c r="GGZ85" s="539"/>
      <c r="GHA85" s="539"/>
      <c r="GHB85" s="539"/>
      <c r="GHC85" s="539"/>
      <c r="GHD85" s="539"/>
      <c r="GHE85" s="539"/>
      <c r="GHF85" s="539"/>
      <c r="GHG85" s="539"/>
      <c r="GHH85" s="539"/>
      <c r="GHI85" s="539"/>
      <c r="GHJ85" s="539"/>
      <c r="GHK85" s="539"/>
      <c r="GHL85" s="539"/>
      <c r="GHM85" s="539"/>
      <c r="GHN85" s="539"/>
      <c r="GHO85" s="539"/>
      <c r="GHP85" s="539"/>
      <c r="GHQ85" s="539"/>
      <c r="GHR85" s="539"/>
      <c r="GHS85" s="539"/>
      <c r="GHT85" s="539"/>
      <c r="GHU85" s="539"/>
      <c r="GHV85" s="539"/>
      <c r="GHW85" s="539"/>
      <c r="GHX85" s="539"/>
      <c r="GHY85" s="539"/>
      <c r="GHZ85" s="539"/>
      <c r="GIA85" s="539"/>
      <c r="GIB85" s="539"/>
      <c r="GIC85" s="539"/>
      <c r="GID85" s="539"/>
      <c r="GIE85" s="539"/>
      <c r="GIF85" s="539"/>
      <c r="GIG85" s="539"/>
      <c r="GIH85" s="539"/>
      <c r="GII85" s="539"/>
      <c r="GIJ85" s="539"/>
      <c r="GIK85" s="539"/>
      <c r="GIL85" s="539"/>
      <c r="GIM85" s="539"/>
      <c r="GIN85" s="539"/>
      <c r="GIO85" s="539"/>
      <c r="GIP85" s="539"/>
      <c r="GIQ85" s="539"/>
      <c r="GIR85" s="539"/>
      <c r="GIS85" s="539"/>
      <c r="GIT85" s="539"/>
      <c r="GIU85" s="539"/>
      <c r="GIV85" s="539"/>
      <c r="GIW85" s="539"/>
      <c r="GIX85" s="539"/>
      <c r="GIY85" s="539"/>
      <c r="GIZ85" s="539"/>
      <c r="GJA85" s="539"/>
      <c r="GJB85" s="539"/>
      <c r="GJC85" s="539"/>
      <c r="GJD85" s="539"/>
      <c r="GJE85" s="539"/>
      <c r="GJF85" s="539"/>
      <c r="GJG85" s="539"/>
      <c r="GJH85" s="539"/>
      <c r="GJI85" s="539"/>
      <c r="GJJ85" s="539"/>
      <c r="GJK85" s="539"/>
      <c r="GJL85" s="539"/>
      <c r="GJM85" s="539"/>
      <c r="GJN85" s="539"/>
      <c r="GJO85" s="539"/>
      <c r="GJP85" s="539"/>
      <c r="GJQ85" s="539"/>
      <c r="GJR85" s="539"/>
      <c r="GJS85" s="539"/>
      <c r="GJT85" s="539"/>
      <c r="GJU85" s="539"/>
      <c r="GJV85" s="539"/>
      <c r="GJW85" s="539"/>
      <c r="GJX85" s="539"/>
      <c r="GJY85" s="539"/>
      <c r="GJZ85" s="539"/>
      <c r="GKA85" s="539"/>
      <c r="GKB85" s="539"/>
      <c r="GKC85" s="539"/>
      <c r="GKD85" s="539"/>
      <c r="GKE85" s="539"/>
      <c r="GKF85" s="539"/>
      <c r="GKG85" s="539"/>
      <c r="GKH85" s="539"/>
      <c r="GKI85" s="539"/>
      <c r="GKJ85" s="539"/>
      <c r="GKK85" s="539"/>
      <c r="GKL85" s="539"/>
      <c r="GKM85" s="539"/>
      <c r="GKN85" s="539"/>
      <c r="GKO85" s="539"/>
      <c r="GKP85" s="539"/>
      <c r="GKQ85" s="539"/>
      <c r="GKR85" s="539"/>
      <c r="GKS85" s="539"/>
      <c r="GKT85" s="539"/>
      <c r="GKU85" s="539"/>
      <c r="GKV85" s="539"/>
      <c r="GKW85" s="539"/>
      <c r="GKX85" s="539"/>
      <c r="GKY85" s="539"/>
      <c r="GKZ85" s="539"/>
      <c r="GLA85" s="539"/>
      <c r="GLB85" s="539"/>
      <c r="GLC85" s="539"/>
      <c r="GLD85" s="539"/>
      <c r="GLE85" s="539"/>
      <c r="GLF85" s="539"/>
      <c r="GLG85" s="539"/>
      <c r="GLH85" s="539"/>
      <c r="GLI85" s="539"/>
      <c r="GLJ85" s="539"/>
      <c r="GLK85" s="539"/>
      <c r="GLL85" s="539"/>
      <c r="GLM85" s="539"/>
      <c r="GLN85" s="539"/>
      <c r="GLO85" s="539"/>
      <c r="GLP85" s="539"/>
      <c r="GLQ85" s="539"/>
      <c r="GLR85" s="539"/>
      <c r="GLS85" s="539"/>
      <c r="GLT85" s="539"/>
      <c r="GLU85" s="539"/>
      <c r="GLV85" s="539"/>
      <c r="GLW85" s="539"/>
      <c r="GLX85" s="539"/>
      <c r="GLY85" s="539"/>
      <c r="GLZ85" s="539"/>
      <c r="GMA85" s="539"/>
      <c r="GMB85" s="539"/>
      <c r="GMC85" s="539"/>
      <c r="GMD85" s="539"/>
      <c r="GME85" s="539"/>
      <c r="GMF85" s="539"/>
      <c r="GMG85" s="539"/>
      <c r="GMH85" s="539"/>
      <c r="GMI85" s="539"/>
      <c r="GMJ85" s="539"/>
      <c r="GMK85" s="539"/>
      <c r="GML85" s="539"/>
      <c r="GMM85" s="539"/>
      <c r="GMN85" s="539"/>
      <c r="GMO85" s="539"/>
      <c r="GMP85" s="539"/>
      <c r="GMQ85" s="539"/>
      <c r="GMR85" s="539"/>
      <c r="GMS85" s="539"/>
      <c r="GMT85" s="539"/>
      <c r="GMU85" s="539"/>
      <c r="GMV85" s="539"/>
      <c r="GMW85" s="539"/>
      <c r="GMX85" s="539"/>
      <c r="GMY85" s="539"/>
      <c r="GMZ85" s="539"/>
      <c r="GNA85" s="539"/>
      <c r="GNB85" s="539"/>
      <c r="GNC85" s="539"/>
      <c r="GND85" s="539"/>
      <c r="GNE85" s="539"/>
      <c r="GNF85" s="539"/>
      <c r="GNG85" s="539"/>
      <c r="GNH85" s="539"/>
      <c r="GNI85" s="539"/>
      <c r="GNJ85" s="539"/>
      <c r="GNK85" s="539"/>
      <c r="GNL85" s="539"/>
      <c r="GNM85" s="539"/>
      <c r="GNN85" s="539"/>
      <c r="GNO85" s="539"/>
      <c r="GNP85" s="539"/>
      <c r="GNQ85" s="539"/>
      <c r="GNR85" s="539"/>
      <c r="GNS85" s="539"/>
      <c r="GNT85" s="539"/>
      <c r="GNU85" s="539"/>
      <c r="GNV85" s="539"/>
      <c r="GNW85" s="539"/>
      <c r="GNX85" s="539"/>
      <c r="GNY85" s="539"/>
      <c r="GNZ85" s="539"/>
      <c r="GOA85" s="539"/>
      <c r="GOB85" s="539"/>
      <c r="GOC85" s="539"/>
      <c r="GOD85" s="539"/>
      <c r="GOE85" s="539"/>
      <c r="GOF85" s="539"/>
      <c r="GOG85" s="539"/>
      <c r="GOH85" s="539"/>
      <c r="GOI85" s="539"/>
      <c r="GOJ85" s="539"/>
      <c r="GOK85" s="539"/>
      <c r="GOL85" s="539"/>
      <c r="GOM85" s="539"/>
      <c r="GON85" s="539"/>
      <c r="GOO85" s="539"/>
      <c r="GOP85" s="539"/>
      <c r="GOQ85" s="539"/>
      <c r="GOR85" s="539"/>
      <c r="GOS85" s="539"/>
      <c r="GOT85" s="539"/>
      <c r="GOU85" s="539"/>
      <c r="GOV85" s="539"/>
      <c r="GOW85" s="539"/>
      <c r="GOX85" s="539"/>
      <c r="GOY85" s="539"/>
      <c r="GOZ85" s="539"/>
      <c r="GPA85" s="539"/>
      <c r="GPB85" s="539"/>
      <c r="GPC85" s="539"/>
      <c r="GPD85" s="539"/>
      <c r="GPE85" s="539"/>
      <c r="GPF85" s="539"/>
      <c r="GPG85" s="539"/>
      <c r="GPH85" s="539"/>
      <c r="GPI85" s="539"/>
      <c r="GPJ85" s="539"/>
      <c r="GPK85" s="539"/>
      <c r="GPL85" s="539"/>
      <c r="GPM85" s="539"/>
      <c r="GPN85" s="539"/>
      <c r="GPO85" s="539"/>
      <c r="GPP85" s="539"/>
      <c r="GPQ85" s="539"/>
      <c r="GPR85" s="539"/>
      <c r="GPS85" s="539"/>
      <c r="GPT85" s="539"/>
      <c r="GPU85" s="539"/>
      <c r="GPV85" s="539"/>
      <c r="GPW85" s="539"/>
      <c r="GPX85" s="539"/>
      <c r="GPY85" s="539"/>
      <c r="GPZ85" s="539"/>
      <c r="GQA85" s="539"/>
      <c r="GQB85" s="539"/>
      <c r="GQC85" s="539"/>
      <c r="GQD85" s="539"/>
      <c r="GQE85" s="539"/>
      <c r="GQF85" s="539"/>
      <c r="GQG85" s="539"/>
      <c r="GQH85" s="539"/>
      <c r="GQI85" s="539"/>
      <c r="GQJ85" s="539"/>
      <c r="GQK85" s="539"/>
      <c r="GQL85" s="539"/>
      <c r="GQM85" s="539"/>
      <c r="GQN85" s="539"/>
      <c r="GQO85" s="539"/>
      <c r="GQP85" s="539"/>
      <c r="GQQ85" s="539"/>
      <c r="GQR85" s="539"/>
      <c r="GQS85" s="539"/>
      <c r="GQT85" s="539"/>
      <c r="GQU85" s="539"/>
      <c r="GQV85" s="539"/>
      <c r="GQW85" s="539"/>
      <c r="GQX85" s="539"/>
      <c r="GQY85" s="539"/>
      <c r="GQZ85" s="539"/>
      <c r="GRA85" s="539"/>
      <c r="GRB85" s="539"/>
      <c r="GRC85" s="539"/>
      <c r="GRD85" s="539"/>
      <c r="GRE85" s="539"/>
      <c r="GRF85" s="539"/>
      <c r="GRG85" s="539"/>
      <c r="GRH85" s="539"/>
      <c r="GRI85" s="539"/>
      <c r="GRJ85" s="539"/>
      <c r="GRK85" s="539"/>
      <c r="GRL85" s="539"/>
      <c r="GRM85" s="539"/>
      <c r="GRN85" s="539"/>
      <c r="GRO85" s="539"/>
      <c r="GRP85" s="539"/>
      <c r="GRQ85" s="539"/>
      <c r="GRR85" s="539"/>
      <c r="GRS85" s="539"/>
      <c r="GRT85" s="539"/>
      <c r="GRU85" s="539"/>
      <c r="GRV85" s="539"/>
      <c r="GRW85" s="539"/>
      <c r="GRX85" s="539"/>
      <c r="GRY85" s="539"/>
      <c r="GRZ85" s="539"/>
      <c r="GSA85" s="539"/>
      <c r="GSB85" s="539"/>
      <c r="GSC85" s="539"/>
      <c r="GSD85" s="539"/>
      <c r="GSE85" s="539"/>
      <c r="GSF85" s="539"/>
      <c r="GSG85" s="539"/>
      <c r="GSH85" s="539"/>
      <c r="GSI85" s="539"/>
      <c r="GSJ85" s="539"/>
      <c r="GSK85" s="539"/>
      <c r="GSL85" s="539"/>
      <c r="GSM85" s="539"/>
      <c r="GSN85" s="539"/>
      <c r="GSO85" s="539"/>
      <c r="GSP85" s="539"/>
      <c r="GSQ85" s="539"/>
      <c r="GSR85" s="539"/>
      <c r="GSS85" s="539"/>
      <c r="GST85" s="539"/>
      <c r="GSU85" s="539"/>
      <c r="GSV85" s="539"/>
      <c r="GSW85" s="539"/>
      <c r="GSX85" s="539"/>
      <c r="GSY85" s="539"/>
      <c r="GSZ85" s="539"/>
      <c r="GTA85" s="539"/>
      <c r="GTB85" s="539"/>
      <c r="GTC85" s="539"/>
      <c r="GTD85" s="539"/>
      <c r="GTE85" s="539"/>
      <c r="GTF85" s="539"/>
      <c r="GTG85" s="539"/>
      <c r="GTH85" s="539"/>
      <c r="GTI85" s="539"/>
      <c r="GTJ85" s="539"/>
      <c r="GTK85" s="539"/>
      <c r="GTL85" s="539"/>
      <c r="GTM85" s="539"/>
      <c r="GTN85" s="539"/>
      <c r="GTO85" s="539"/>
      <c r="GTP85" s="539"/>
      <c r="GTQ85" s="539"/>
      <c r="GTR85" s="539"/>
      <c r="GTS85" s="539"/>
      <c r="GTT85" s="539"/>
      <c r="GTU85" s="539"/>
      <c r="GTV85" s="539"/>
      <c r="GTW85" s="539"/>
      <c r="GTX85" s="539"/>
      <c r="GTY85" s="539"/>
      <c r="GTZ85" s="539"/>
      <c r="GUA85" s="539"/>
      <c r="GUB85" s="539"/>
      <c r="GUC85" s="539"/>
      <c r="GUD85" s="539"/>
      <c r="GUE85" s="539"/>
      <c r="GUF85" s="539"/>
      <c r="GUG85" s="539"/>
      <c r="GUH85" s="539"/>
      <c r="GUI85" s="539"/>
      <c r="GUJ85" s="539"/>
      <c r="GUK85" s="539"/>
      <c r="GUL85" s="539"/>
      <c r="GUM85" s="539"/>
      <c r="GUN85" s="539"/>
      <c r="GUO85" s="539"/>
      <c r="GUP85" s="539"/>
      <c r="GUQ85" s="539"/>
      <c r="GUR85" s="539"/>
      <c r="GUS85" s="539"/>
      <c r="GUT85" s="539"/>
      <c r="GUU85" s="539"/>
      <c r="GUV85" s="539"/>
      <c r="GUW85" s="539"/>
      <c r="GUX85" s="539"/>
      <c r="GUY85" s="539"/>
      <c r="GUZ85" s="539"/>
      <c r="GVA85" s="539"/>
      <c r="GVB85" s="539"/>
      <c r="GVC85" s="539"/>
      <c r="GVD85" s="539"/>
      <c r="GVE85" s="539"/>
      <c r="GVF85" s="539"/>
      <c r="GVG85" s="539"/>
      <c r="GVH85" s="539"/>
      <c r="GVI85" s="539"/>
      <c r="GVJ85" s="539"/>
      <c r="GVK85" s="539"/>
      <c r="GVL85" s="539"/>
      <c r="GVM85" s="539"/>
      <c r="GVN85" s="539"/>
      <c r="GVO85" s="539"/>
      <c r="GVP85" s="539"/>
      <c r="GVQ85" s="539"/>
      <c r="GVR85" s="539"/>
      <c r="GVS85" s="539"/>
      <c r="GVT85" s="539"/>
      <c r="GVU85" s="539"/>
      <c r="GVV85" s="539"/>
      <c r="GVW85" s="539"/>
      <c r="GVX85" s="539"/>
      <c r="GVY85" s="539"/>
      <c r="GVZ85" s="539"/>
      <c r="GWA85" s="539"/>
      <c r="GWB85" s="539"/>
      <c r="GWC85" s="539"/>
      <c r="GWD85" s="539"/>
      <c r="GWE85" s="539"/>
      <c r="GWF85" s="539"/>
      <c r="GWG85" s="539"/>
      <c r="GWH85" s="539"/>
      <c r="GWI85" s="539"/>
      <c r="GWJ85" s="539"/>
      <c r="GWK85" s="539"/>
      <c r="GWL85" s="539"/>
      <c r="GWM85" s="539"/>
      <c r="GWN85" s="539"/>
      <c r="GWO85" s="539"/>
      <c r="GWP85" s="539"/>
      <c r="GWQ85" s="539"/>
      <c r="GWR85" s="539"/>
      <c r="GWS85" s="539"/>
      <c r="GWT85" s="539"/>
      <c r="GWU85" s="539"/>
      <c r="GWV85" s="539"/>
      <c r="GWW85" s="539"/>
      <c r="GWX85" s="539"/>
      <c r="GWY85" s="539"/>
      <c r="GWZ85" s="539"/>
      <c r="GXA85" s="539"/>
      <c r="GXB85" s="539"/>
      <c r="GXC85" s="539"/>
      <c r="GXD85" s="539"/>
      <c r="GXE85" s="539"/>
      <c r="GXF85" s="539"/>
      <c r="GXG85" s="539"/>
      <c r="GXH85" s="539"/>
      <c r="GXI85" s="539"/>
      <c r="GXJ85" s="539"/>
      <c r="GXK85" s="539"/>
      <c r="GXL85" s="539"/>
      <c r="GXM85" s="539"/>
      <c r="GXN85" s="539"/>
      <c r="GXO85" s="539"/>
      <c r="GXP85" s="539"/>
      <c r="GXQ85" s="539"/>
      <c r="GXR85" s="539"/>
      <c r="GXS85" s="539"/>
      <c r="GXT85" s="539"/>
      <c r="GXU85" s="539"/>
      <c r="GXV85" s="539"/>
      <c r="GXW85" s="539"/>
      <c r="GXX85" s="539"/>
      <c r="GXY85" s="539"/>
      <c r="GXZ85" s="539"/>
      <c r="GYA85" s="539"/>
      <c r="GYB85" s="539"/>
      <c r="GYC85" s="539"/>
      <c r="GYD85" s="539"/>
      <c r="GYE85" s="539"/>
      <c r="GYF85" s="539"/>
      <c r="GYG85" s="539"/>
      <c r="GYH85" s="539"/>
      <c r="GYI85" s="539"/>
      <c r="GYJ85" s="539"/>
      <c r="GYK85" s="539"/>
      <c r="GYL85" s="539"/>
      <c r="GYM85" s="539"/>
      <c r="GYN85" s="539"/>
      <c r="GYO85" s="539"/>
      <c r="GYP85" s="539"/>
      <c r="GYQ85" s="539"/>
      <c r="GYR85" s="539"/>
      <c r="GYS85" s="539"/>
      <c r="GYT85" s="539"/>
      <c r="GYU85" s="539"/>
      <c r="GYV85" s="539"/>
      <c r="GYW85" s="539"/>
      <c r="GYX85" s="539"/>
      <c r="GYY85" s="539"/>
      <c r="GYZ85" s="539"/>
      <c r="GZA85" s="539"/>
      <c r="GZB85" s="539"/>
      <c r="GZC85" s="539"/>
      <c r="GZD85" s="539"/>
      <c r="GZE85" s="539"/>
      <c r="GZF85" s="539"/>
      <c r="GZG85" s="539"/>
      <c r="GZH85" s="539"/>
      <c r="GZI85" s="539"/>
      <c r="GZJ85" s="539"/>
      <c r="GZK85" s="539"/>
      <c r="GZL85" s="539"/>
      <c r="GZM85" s="539"/>
      <c r="GZN85" s="539"/>
      <c r="GZO85" s="539"/>
      <c r="GZP85" s="539"/>
      <c r="GZQ85" s="539"/>
      <c r="GZR85" s="539"/>
      <c r="GZS85" s="539"/>
      <c r="GZT85" s="539"/>
      <c r="GZU85" s="539"/>
      <c r="GZV85" s="539"/>
      <c r="GZW85" s="539"/>
      <c r="GZX85" s="539"/>
      <c r="GZY85" s="539"/>
      <c r="GZZ85" s="539"/>
      <c r="HAA85" s="539"/>
      <c r="HAB85" s="539"/>
      <c r="HAC85" s="539"/>
      <c r="HAD85" s="539"/>
      <c r="HAE85" s="539"/>
      <c r="HAF85" s="539"/>
      <c r="HAG85" s="539"/>
      <c r="HAH85" s="539"/>
      <c r="HAI85" s="539"/>
      <c r="HAJ85" s="539"/>
      <c r="HAK85" s="539"/>
      <c r="HAL85" s="539"/>
      <c r="HAM85" s="539"/>
      <c r="HAN85" s="539"/>
      <c r="HAO85" s="539"/>
      <c r="HAP85" s="539"/>
      <c r="HAQ85" s="539"/>
      <c r="HAR85" s="539"/>
      <c r="HAS85" s="539"/>
      <c r="HAT85" s="539"/>
      <c r="HAU85" s="539"/>
      <c r="HAV85" s="539"/>
      <c r="HAW85" s="539"/>
      <c r="HAX85" s="539"/>
      <c r="HAY85" s="539"/>
      <c r="HAZ85" s="539"/>
      <c r="HBA85" s="539"/>
      <c r="HBB85" s="539"/>
      <c r="HBC85" s="539"/>
      <c r="HBD85" s="539"/>
      <c r="HBE85" s="539"/>
      <c r="HBF85" s="539"/>
      <c r="HBG85" s="539"/>
      <c r="HBH85" s="539"/>
      <c r="HBI85" s="539"/>
      <c r="HBJ85" s="539"/>
      <c r="HBK85" s="539"/>
      <c r="HBL85" s="539"/>
      <c r="HBM85" s="539"/>
      <c r="HBN85" s="539"/>
      <c r="HBO85" s="539"/>
      <c r="HBP85" s="539"/>
      <c r="HBQ85" s="539"/>
      <c r="HBR85" s="539"/>
      <c r="HBS85" s="539"/>
      <c r="HBT85" s="539"/>
      <c r="HBU85" s="539"/>
      <c r="HBV85" s="539"/>
      <c r="HBW85" s="539"/>
      <c r="HBX85" s="539"/>
      <c r="HBY85" s="539"/>
      <c r="HBZ85" s="539"/>
      <c r="HCA85" s="539"/>
      <c r="HCB85" s="539"/>
      <c r="HCC85" s="539"/>
      <c r="HCD85" s="539"/>
      <c r="HCE85" s="539"/>
      <c r="HCF85" s="539"/>
      <c r="HCG85" s="539"/>
      <c r="HCH85" s="539"/>
      <c r="HCI85" s="539"/>
      <c r="HCJ85" s="539"/>
      <c r="HCK85" s="539"/>
      <c r="HCL85" s="539"/>
      <c r="HCM85" s="539"/>
      <c r="HCN85" s="539"/>
      <c r="HCO85" s="539"/>
      <c r="HCP85" s="539"/>
      <c r="HCQ85" s="539"/>
      <c r="HCR85" s="539"/>
      <c r="HCS85" s="539"/>
      <c r="HCT85" s="539"/>
      <c r="HCU85" s="539"/>
      <c r="HCV85" s="539"/>
      <c r="HCW85" s="539"/>
      <c r="HCX85" s="539"/>
      <c r="HCY85" s="539"/>
      <c r="HCZ85" s="539"/>
      <c r="HDA85" s="539"/>
      <c r="HDB85" s="539"/>
      <c r="HDC85" s="539"/>
      <c r="HDD85" s="539"/>
      <c r="HDE85" s="539"/>
      <c r="HDF85" s="539"/>
      <c r="HDG85" s="539"/>
      <c r="HDH85" s="539"/>
      <c r="HDI85" s="539"/>
      <c r="HDJ85" s="539"/>
      <c r="HDK85" s="539"/>
      <c r="HDL85" s="539"/>
      <c r="HDM85" s="539"/>
      <c r="HDN85" s="539"/>
      <c r="HDO85" s="539"/>
      <c r="HDP85" s="539"/>
      <c r="HDQ85" s="539"/>
      <c r="HDR85" s="539"/>
      <c r="HDS85" s="539"/>
      <c r="HDT85" s="539"/>
      <c r="HDU85" s="539"/>
      <c r="HDV85" s="539"/>
      <c r="HDW85" s="539"/>
      <c r="HDX85" s="539"/>
      <c r="HDY85" s="539"/>
      <c r="HDZ85" s="539"/>
      <c r="HEA85" s="539"/>
      <c r="HEB85" s="539"/>
      <c r="HEC85" s="539"/>
      <c r="HED85" s="539"/>
      <c r="HEE85" s="539"/>
      <c r="HEF85" s="539"/>
      <c r="HEG85" s="539"/>
      <c r="HEH85" s="539"/>
      <c r="HEI85" s="539"/>
      <c r="HEJ85" s="539"/>
      <c r="HEK85" s="539"/>
      <c r="HEL85" s="539"/>
      <c r="HEM85" s="539"/>
      <c r="HEN85" s="539"/>
      <c r="HEO85" s="539"/>
      <c r="HEP85" s="539"/>
      <c r="HEQ85" s="539"/>
      <c r="HER85" s="539"/>
      <c r="HES85" s="539"/>
      <c r="HET85" s="539"/>
      <c r="HEU85" s="539"/>
      <c r="HEV85" s="539"/>
      <c r="HEW85" s="539"/>
      <c r="HEX85" s="539"/>
      <c r="HEY85" s="539"/>
      <c r="HEZ85" s="539"/>
      <c r="HFA85" s="539"/>
      <c r="HFB85" s="539"/>
      <c r="HFC85" s="539"/>
      <c r="HFD85" s="539"/>
      <c r="HFE85" s="539"/>
      <c r="HFF85" s="539"/>
      <c r="HFG85" s="539"/>
      <c r="HFH85" s="539"/>
      <c r="HFI85" s="539"/>
      <c r="HFJ85" s="539"/>
      <c r="HFK85" s="539"/>
      <c r="HFL85" s="539"/>
      <c r="HFM85" s="539"/>
      <c r="HFN85" s="539"/>
      <c r="HFO85" s="539"/>
      <c r="HFP85" s="539"/>
      <c r="HFQ85" s="539"/>
      <c r="HFR85" s="539"/>
      <c r="HFS85" s="539"/>
      <c r="HFT85" s="539"/>
      <c r="HFU85" s="539"/>
      <c r="HFV85" s="539"/>
      <c r="HFW85" s="539"/>
      <c r="HFX85" s="539"/>
      <c r="HFY85" s="539"/>
      <c r="HFZ85" s="539"/>
      <c r="HGA85" s="539"/>
      <c r="HGB85" s="539"/>
      <c r="HGC85" s="539"/>
      <c r="HGD85" s="539"/>
      <c r="HGE85" s="539"/>
      <c r="HGF85" s="539"/>
      <c r="HGG85" s="539"/>
      <c r="HGH85" s="539"/>
      <c r="HGI85" s="539"/>
      <c r="HGJ85" s="539"/>
      <c r="HGK85" s="539"/>
      <c r="HGL85" s="539"/>
      <c r="HGM85" s="539"/>
      <c r="HGN85" s="539"/>
      <c r="HGO85" s="539"/>
      <c r="HGP85" s="539"/>
      <c r="HGQ85" s="539"/>
      <c r="HGR85" s="539"/>
      <c r="HGS85" s="539"/>
      <c r="HGT85" s="539"/>
      <c r="HGU85" s="539"/>
      <c r="HGV85" s="539"/>
      <c r="HGW85" s="539"/>
      <c r="HGX85" s="539"/>
      <c r="HGY85" s="539"/>
      <c r="HGZ85" s="539"/>
      <c r="HHA85" s="539"/>
      <c r="HHB85" s="539"/>
      <c r="HHC85" s="539"/>
      <c r="HHD85" s="539"/>
      <c r="HHE85" s="539"/>
      <c r="HHF85" s="539"/>
      <c r="HHG85" s="539"/>
      <c r="HHH85" s="539"/>
      <c r="HHI85" s="539"/>
      <c r="HHJ85" s="539"/>
      <c r="HHK85" s="539"/>
      <c r="HHL85" s="539"/>
      <c r="HHM85" s="539"/>
      <c r="HHN85" s="539"/>
      <c r="HHO85" s="539"/>
      <c r="HHP85" s="539"/>
      <c r="HHQ85" s="539"/>
      <c r="HHR85" s="539"/>
      <c r="HHS85" s="539"/>
      <c r="HHT85" s="539"/>
      <c r="HHU85" s="539"/>
      <c r="HHV85" s="539"/>
      <c r="HHW85" s="539"/>
      <c r="HHX85" s="539"/>
      <c r="HHY85" s="539"/>
      <c r="HHZ85" s="539"/>
      <c r="HIA85" s="539"/>
      <c r="HIB85" s="539"/>
      <c r="HIC85" s="539"/>
      <c r="HID85" s="539"/>
      <c r="HIE85" s="539"/>
      <c r="HIF85" s="539"/>
      <c r="HIG85" s="539"/>
      <c r="HIH85" s="539"/>
      <c r="HII85" s="539"/>
      <c r="HIJ85" s="539"/>
      <c r="HIK85" s="539"/>
      <c r="HIL85" s="539"/>
      <c r="HIM85" s="539"/>
      <c r="HIN85" s="539"/>
      <c r="HIO85" s="539"/>
      <c r="HIP85" s="539"/>
      <c r="HIQ85" s="539"/>
      <c r="HIR85" s="539"/>
      <c r="HIS85" s="539"/>
      <c r="HIT85" s="539"/>
      <c r="HIU85" s="539"/>
      <c r="HIV85" s="539"/>
      <c r="HIW85" s="539"/>
      <c r="HIX85" s="539"/>
      <c r="HIY85" s="539"/>
      <c r="HIZ85" s="539"/>
      <c r="HJA85" s="539"/>
      <c r="HJB85" s="539"/>
      <c r="HJC85" s="539"/>
      <c r="HJD85" s="539"/>
      <c r="HJE85" s="539"/>
      <c r="HJF85" s="539"/>
      <c r="HJG85" s="539"/>
      <c r="HJH85" s="539"/>
      <c r="HJI85" s="539"/>
      <c r="HJJ85" s="539"/>
      <c r="HJK85" s="539"/>
      <c r="HJL85" s="539"/>
      <c r="HJM85" s="539"/>
      <c r="HJN85" s="539"/>
      <c r="HJO85" s="539"/>
      <c r="HJP85" s="539"/>
      <c r="HJQ85" s="539"/>
      <c r="HJR85" s="539"/>
      <c r="HJS85" s="539"/>
      <c r="HJT85" s="539"/>
      <c r="HJU85" s="539"/>
      <c r="HJV85" s="539"/>
      <c r="HJW85" s="539"/>
      <c r="HJX85" s="539"/>
      <c r="HJY85" s="539"/>
      <c r="HJZ85" s="539"/>
      <c r="HKA85" s="539"/>
      <c r="HKB85" s="539"/>
      <c r="HKC85" s="539"/>
      <c r="HKD85" s="539"/>
      <c r="HKE85" s="539"/>
      <c r="HKF85" s="539"/>
      <c r="HKG85" s="539"/>
      <c r="HKH85" s="539"/>
      <c r="HKI85" s="539"/>
      <c r="HKJ85" s="539"/>
      <c r="HKK85" s="539"/>
      <c r="HKL85" s="539"/>
      <c r="HKM85" s="539"/>
      <c r="HKN85" s="539"/>
      <c r="HKO85" s="539"/>
      <c r="HKP85" s="539"/>
      <c r="HKQ85" s="539"/>
      <c r="HKR85" s="539"/>
      <c r="HKS85" s="539"/>
      <c r="HKT85" s="539"/>
      <c r="HKU85" s="539"/>
      <c r="HKV85" s="539"/>
      <c r="HKW85" s="539"/>
      <c r="HKX85" s="539"/>
      <c r="HKY85" s="539"/>
      <c r="HKZ85" s="539"/>
      <c r="HLA85" s="539"/>
      <c r="HLB85" s="539"/>
      <c r="HLC85" s="539"/>
      <c r="HLD85" s="539"/>
      <c r="HLE85" s="539"/>
      <c r="HLF85" s="539"/>
      <c r="HLG85" s="539"/>
      <c r="HLH85" s="539"/>
      <c r="HLI85" s="539"/>
      <c r="HLJ85" s="539"/>
      <c r="HLK85" s="539"/>
      <c r="HLL85" s="539"/>
      <c r="HLM85" s="539"/>
      <c r="HLN85" s="539"/>
      <c r="HLO85" s="539"/>
      <c r="HLP85" s="539"/>
      <c r="HLQ85" s="539"/>
      <c r="HLR85" s="539"/>
      <c r="HLS85" s="539"/>
      <c r="HLT85" s="539"/>
      <c r="HLU85" s="539"/>
      <c r="HLV85" s="539"/>
      <c r="HLW85" s="539"/>
      <c r="HLX85" s="539"/>
      <c r="HLY85" s="539"/>
      <c r="HLZ85" s="539"/>
      <c r="HMA85" s="539"/>
      <c r="HMB85" s="539"/>
      <c r="HMC85" s="539"/>
      <c r="HMD85" s="539"/>
      <c r="HME85" s="539"/>
      <c r="HMF85" s="539"/>
      <c r="HMG85" s="539"/>
      <c r="HMH85" s="539"/>
      <c r="HMI85" s="539"/>
      <c r="HMJ85" s="539"/>
      <c r="HMK85" s="539"/>
      <c r="HML85" s="539"/>
      <c r="HMM85" s="539"/>
      <c r="HMN85" s="539"/>
      <c r="HMO85" s="539"/>
      <c r="HMP85" s="539"/>
      <c r="HMQ85" s="539"/>
      <c r="HMR85" s="539"/>
      <c r="HMS85" s="539"/>
      <c r="HMT85" s="539"/>
      <c r="HMU85" s="539"/>
      <c r="HMV85" s="539"/>
      <c r="HMW85" s="539"/>
      <c r="HMX85" s="539"/>
      <c r="HMY85" s="539"/>
      <c r="HMZ85" s="539"/>
      <c r="HNA85" s="539"/>
      <c r="HNB85" s="539"/>
      <c r="HNC85" s="539"/>
      <c r="HND85" s="539"/>
      <c r="HNE85" s="539"/>
      <c r="HNF85" s="539"/>
      <c r="HNG85" s="539"/>
      <c r="HNH85" s="539"/>
      <c r="HNI85" s="539"/>
      <c r="HNJ85" s="539"/>
      <c r="HNK85" s="539"/>
      <c r="HNL85" s="539"/>
      <c r="HNM85" s="539"/>
      <c r="HNN85" s="539"/>
      <c r="HNO85" s="539"/>
      <c r="HNP85" s="539"/>
      <c r="HNQ85" s="539"/>
      <c r="HNR85" s="539"/>
      <c r="HNS85" s="539"/>
      <c r="HNT85" s="539"/>
      <c r="HNU85" s="539"/>
      <c r="HNV85" s="539"/>
      <c r="HNW85" s="539"/>
      <c r="HNX85" s="539"/>
      <c r="HNY85" s="539"/>
      <c r="HNZ85" s="539"/>
      <c r="HOA85" s="539"/>
      <c r="HOB85" s="539"/>
      <c r="HOC85" s="539"/>
      <c r="HOD85" s="539"/>
      <c r="HOE85" s="539"/>
      <c r="HOF85" s="539"/>
      <c r="HOG85" s="539"/>
      <c r="HOH85" s="539"/>
      <c r="HOI85" s="539"/>
      <c r="HOJ85" s="539"/>
      <c r="HOK85" s="539"/>
      <c r="HOL85" s="539"/>
      <c r="HOM85" s="539"/>
      <c r="HON85" s="539"/>
      <c r="HOO85" s="539"/>
      <c r="HOP85" s="539"/>
      <c r="HOQ85" s="539"/>
      <c r="HOR85" s="539"/>
      <c r="HOS85" s="539"/>
      <c r="HOT85" s="539"/>
      <c r="HOU85" s="539"/>
      <c r="HOV85" s="539"/>
      <c r="HOW85" s="539"/>
      <c r="HOX85" s="539"/>
      <c r="HOY85" s="539"/>
      <c r="HOZ85" s="539"/>
      <c r="HPA85" s="539"/>
      <c r="HPB85" s="539"/>
      <c r="HPC85" s="539"/>
      <c r="HPD85" s="539"/>
      <c r="HPE85" s="539"/>
      <c r="HPF85" s="539"/>
      <c r="HPG85" s="539"/>
      <c r="HPH85" s="539"/>
      <c r="HPI85" s="539"/>
      <c r="HPJ85" s="539"/>
      <c r="HPK85" s="539"/>
      <c r="HPL85" s="539"/>
      <c r="HPM85" s="539"/>
      <c r="HPN85" s="539"/>
      <c r="HPO85" s="539"/>
      <c r="HPP85" s="539"/>
      <c r="HPQ85" s="539"/>
      <c r="HPR85" s="539"/>
      <c r="HPS85" s="539"/>
      <c r="HPT85" s="539"/>
      <c r="HPU85" s="539"/>
      <c r="HPV85" s="539"/>
      <c r="HPW85" s="539"/>
      <c r="HPX85" s="539"/>
      <c r="HPY85" s="539"/>
      <c r="HPZ85" s="539"/>
      <c r="HQA85" s="539"/>
      <c r="HQB85" s="539"/>
      <c r="HQC85" s="539"/>
      <c r="HQD85" s="539"/>
      <c r="HQE85" s="539"/>
      <c r="HQF85" s="539"/>
      <c r="HQG85" s="539"/>
      <c r="HQH85" s="539"/>
      <c r="HQI85" s="539"/>
      <c r="HQJ85" s="539"/>
      <c r="HQK85" s="539"/>
      <c r="HQL85" s="539"/>
      <c r="HQM85" s="539"/>
      <c r="HQN85" s="539"/>
      <c r="HQO85" s="539"/>
      <c r="HQP85" s="539"/>
      <c r="HQQ85" s="539"/>
      <c r="HQR85" s="539"/>
      <c r="HQS85" s="539"/>
      <c r="HQT85" s="539"/>
      <c r="HQU85" s="539"/>
      <c r="HQV85" s="539"/>
      <c r="HQW85" s="539"/>
      <c r="HQX85" s="539"/>
      <c r="HQY85" s="539"/>
      <c r="HQZ85" s="539"/>
      <c r="HRA85" s="539"/>
      <c r="HRB85" s="539"/>
      <c r="HRC85" s="539"/>
      <c r="HRD85" s="539"/>
      <c r="HRE85" s="539"/>
      <c r="HRF85" s="539"/>
      <c r="HRG85" s="539"/>
      <c r="HRH85" s="539"/>
      <c r="HRI85" s="539"/>
      <c r="HRJ85" s="539"/>
      <c r="HRK85" s="539"/>
      <c r="HRL85" s="539"/>
      <c r="HRM85" s="539"/>
      <c r="HRN85" s="539"/>
      <c r="HRO85" s="539"/>
      <c r="HRP85" s="539"/>
      <c r="HRQ85" s="539"/>
      <c r="HRR85" s="539"/>
      <c r="HRS85" s="539"/>
      <c r="HRT85" s="539"/>
      <c r="HRU85" s="539"/>
      <c r="HRV85" s="539"/>
      <c r="HRW85" s="539"/>
      <c r="HRX85" s="539"/>
      <c r="HRY85" s="539"/>
      <c r="HRZ85" s="539"/>
      <c r="HSA85" s="539"/>
      <c r="HSB85" s="539"/>
      <c r="HSC85" s="539"/>
      <c r="HSD85" s="539"/>
      <c r="HSE85" s="539"/>
      <c r="HSF85" s="539"/>
      <c r="HSG85" s="539"/>
      <c r="HSH85" s="539"/>
      <c r="HSI85" s="539"/>
      <c r="HSJ85" s="539"/>
      <c r="HSK85" s="539"/>
      <c r="HSL85" s="539"/>
      <c r="HSM85" s="539"/>
      <c r="HSN85" s="539"/>
      <c r="HSO85" s="539"/>
      <c r="HSP85" s="539"/>
      <c r="HSQ85" s="539"/>
      <c r="HSR85" s="539"/>
      <c r="HSS85" s="539"/>
      <c r="HST85" s="539"/>
      <c r="HSU85" s="539"/>
      <c r="HSV85" s="539"/>
      <c r="HSW85" s="539"/>
      <c r="HSX85" s="539"/>
      <c r="HSY85" s="539"/>
      <c r="HSZ85" s="539"/>
      <c r="HTA85" s="539"/>
      <c r="HTB85" s="539"/>
      <c r="HTC85" s="539"/>
      <c r="HTD85" s="539"/>
      <c r="HTE85" s="539"/>
      <c r="HTF85" s="539"/>
      <c r="HTG85" s="539"/>
      <c r="HTH85" s="539"/>
      <c r="HTI85" s="539"/>
      <c r="HTJ85" s="539"/>
      <c r="HTK85" s="539"/>
      <c r="HTL85" s="539"/>
      <c r="HTM85" s="539"/>
      <c r="HTN85" s="539"/>
      <c r="HTO85" s="539"/>
      <c r="HTP85" s="539"/>
      <c r="HTQ85" s="539"/>
      <c r="HTR85" s="539"/>
      <c r="HTS85" s="539"/>
      <c r="HTT85" s="539"/>
      <c r="HTU85" s="539"/>
      <c r="HTV85" s="539"/>
      <c r="HTW85" s="539"/>
      <c r="HTX85" s="539"/>
      <c r="HTY85" s="539"/>
      <c r="HTZ85" s="539"/>
      <c r="HUA85" s="539"/>
      <c r="HUB85" s="539"/>
      <c r="HUC85" s="539"/>
      <c r="HUD85" s="539"/>
      <c r="HUE85" s="539"/>
      <c r="HUF85" s="539"/>
      <c r="HUG85" s="539"/>
      <c r="HUH85" s="539"/>
      <c r="HUI85" s="539"/>
      <c r="HUJ85" s="539"/>
      <c r="HUK85" s="539"/>
      <c r="HUL85" s="539"/>
      <c r="HUM85" s="539"/>
      <c r="HUN85" s="539"/>
      <c r="HUO85" s="539"/>
      <c r="HUP85" s="539"/>
      <c r="HUQ85" s="539"/>
      <c r="HUR85" s="539"/>
      <c r="HUS85" s="539"/>
      <c r="HUT85" s="539"/>
      <c r="HUU85" s="539"/>
      <c r="HUV85" s="539"/>
      <c r="HUW85" s="539"/>
      <c r="HUX85" s="539"/>
      <c r="HUY85" s="539"/>
      <c r="HUZ85" s="539"/>
      <c r="HVA85" s="539"/>
      <c r="HVB85" s="539"/>
      <c r="HVC85" s="539"/>
      <c r="HVD85" s="539"/>
      <c r="HVE85" s="539"/>
      <c r="HVF85" s="539"/>
      <c r="HVG85" s="539"/>
      <c r="HVH85" s="539"/>
      <c r="HVI85" s="539"/>
      <c r="HVJ85" s="539"/>
      <c r="HVK85" s="539"/>
      <c r="HVL85" s="539"/>
      <c r="HVM85" s="539"/>
      <c r="HVN85" s="539"/>
      <c r="HVO85" s="539"/>
      <c r="HVP85" s="539"/>
      <c r="HVQ85" s="539"/>
      <c r="HVR85" s="539"/>
      <c r="HVS85" s="539"/>
      <c r="HVT85" s="539"/>
      <c r="HVU85" s="539"/>
      <c r="HVV85" s="539"/>
      <c r="HVW85" s="539"/>
      <c r="HVX85" s="539"/>
      <c r="HVY85" s="539"/>
      <c r="HVZ85" s="539"/>
      <c r="HWA85" s="539"/>
      <c r="HWB85" s="539"/>
      <c r="HWC85" s="539"/>
      <c r="HWD85" s="539"/>
      <c r="HWE85" s="539"/>
      <c r="HWF85" s="539"/>
      <c r="HWG85" s="539"/>
      <c r="HWH85" s="539"/>
      <c r="HWI85" s="539"/>
      <c r="HWJ85" s="539"/>
      <c r="HWK85" s="539"/>
      <c r="HWL85" s="539"/>
      <c r="HWM85" s="539"/>
      <c r="HWN85" s="539"/>
      <c r="HWO85" s="539"/>
      <c r="HWP85" s="539"/>
      <c r="HWQ85" s="539"/>
      <c r="HWR85" s="539"/>
      <c r="HWS85" s="539"/>
      <c r="HWT85" s="539"/>
      <c r="HWU85" s="539"/>
      <c r="HWV85" s="539"/>
      <c r="HWW85" s="539"/>
      <c r="HWX85" s="539"/>
      <c r="HWY85" s="539"/>
      <c r="HWZ85" s="539"/>
      <c r="HXA85" s="539"/>
      <c r="HXB85" s="539"/>
      <c r="HXC85" s="539"/>
      <c r="HXD85" s="539"/>
      <c r="HXE85" s="539"/>
      <c r="HXF85" s="539"/>
      <c r="HXG85" s="539"/>
      <c r="HXH85" s="539"/>
      <c r="HXI85" s="539"/>
      <c r="HXJ85" s="539"/>
      <c r="HXK85" s="539"/>
      <c r="HXL85" s="539"/>
      <c r="HXM85" s="539"/>
      <c r="HXN85" s="539"/>
      <c r="HXO85" s="539"/>
      <c r="HXP85" s="539"/>
      <c r="HXQ85" s="539"/>
      <c r="HXR85" s="539"/>
      <c r="HXS85" s="539"/>
      <c r="HXT85" s="539"/>
      <c r="HXU85" s="539"/>
      <c r="HXV85" s="539"/>
      <c r="HXW85" s="539"/>
      <c r="HXX85" s="539"/>
      <c r="HXY85" s="539"/>
      <c r="HXZ85" s="539"/>
      <c r="HYA85" s="539"/>
      <c r="HYB85" s="539"/>
      <c r="HYC85" s="539"/>
      <c r="HYD85" s="539"/>
      <c r="HYE85" s="539"/>
      <c r="HYF85" s="539"/>
      <c r="HYG85" s="539"/>
      <c r="HYH85" s="539"/>
      <c r="HYI85" s="539"/>
      <c r="HYJ85" s="539"/>
      <c r="HYK85" s="539"/>
      <c r="HYL85" s="539"/>
      <c r="HYM85" s="539"/>
      <c r="HYN85" s="539"/>
      <c r="HYO85" s="539"/>
      <c r="HYP85" s="539"/>
      <c r="HYQ85" s="539"/>
      <c r="HYR85" s="539"/>
      <c r="HYS85" s="539"/>
      <c r="HYT85" s="539"/>
      <c r="HYU85" s="539"/>
      <c r="HYV85" s="539"/>
      <c r="HYW85" s="539"/>
      <c r="HYX85" s="539"/>
      <c r="HYY85" s="539"/>
      <c r="HYZ85" s="539"/>
      <c r="HZA85" s="539"/>
      <c r="HZB85" s="539"/>
      <c r="HZC85" s="539"/>
      <c r="HZD85" s="539"/>
      <c r="HZE85" s="539"/>
      <c r="HZF85" s="539"/>
      <c r="HZG85" s="539"/>
      <c r="HZH85" s="539"/>
      <c r="HZI85" s="539"/>
      <c r="HZJ85" s="539"/>
      <c r="HZK85" s="539"/>
      <c r="HZL85" s="539"/>
      <c r="HZM85" s="539"/>
      <c r="HZN85" s="539"/>
      <c r="HZO85" s="539"/>
      <c r="HZP85" s="539"/>
      <c r="HZQ85" s="539"/>
      <c r="HZR85" s="539"/>
      <c r="HZS85" s="539"/>
      <c r="HZT85" s="539"/>
      <c r="HZU85" s="539"/>
      <c r="HZV85" s="539"/>
      <c r="HZW85" s="539"/>
      <c r="HZX85" s="539"/>
      <c r="HZY85" s="539"/>
      <c r="HZZ85" s="539"/>
      <c r="IAA85" s="539"/>
      <c r="IAB85" s="539"/>
      <c r="IAC85" s="539"/>
      <c r="IAD85" s="539"/>
      <c r="IAE85" s="539"/>
      <c r="IAF85" s="539"/>
      <c r="IAG85" s="539"/>
      <c r="IAH85" s="539"/>
      <c r="IAI85" s="539"/>
      <c r="IAJ85" s="539"/>
      <c r="IAK85" s="539"/>
      <c r="IAL85" s="539"/>
      <c r="IAM85" s="539"/>
      <c r="IAN85" s="539"/>
      <c r="IAO85" s="539"/>
      <c r="IAP85" s="539"/>
      <c r="IAQ85" s="539"/>
      <c r="IAR85" s="539"/>
      <c r="IAS85" s="539"/>
      <c r="IAT85" s="539"/>
      <c r="IAU85" s="539"/>
      <c r="IAV85" s="539"/>
      <c r="IAW85" s="539"/>
      <c r="IAX85" s="539"/>
      <c r="IAY85" s="539"/>
      <c r="IAZ85" s="539"/>
      <c r="IBA85" s="539"/>
      <c r="IBB85" s="539"/>
      <c r="IBC85" s="539"/>
      <c r="IBD85" s="539"/>
      <c r="IBE85" s="539"/>
      <c r="IBF85" s="539"/>
      <c r="IBG85" s="539"/>
      <c r="IBH85" s="539"/>
      <c r="IBI85" s="539"/>
      <c r="IBJ85" s="539"/>
      <c r="IBK85" s="539"/>
      <c r="IBL85" s="539"/>
      <c r="IBM85" s="539"/>
      <c r="IBN85" s="539"/>
      <c r="IBO85" s="539"/>
      <c r="IBP85" s="539"/>
      <c r="IBQ85" s="539"/>
      <c r="IBR85" s="539"/>
      <c r="IBS85" s="539"/>
      <c r="IBT85" s="539"/>
      <c r="IBU85" s="539"/>
      <c r="IBV85" s="539"/>
      <c r="IBW85" s="539"/>
      <c r="IBX85" s="539"/>
      <c r="IBY85" s="539"/>
      <c r="IBZ85" s="539"/>
      <c r="ICA85" s="539"/>
      <c r="ICB85" s="539"/>
      <c r="ICC85" s="539"/>
      <c r="ICD85" s="539"/>
      <c r="ICE85" s="539"/>
      <c r="ICF85" s="539"/>
      <c r="ICG85" s="539"/>
      <c r="ICH85" s="539"/>
      <c r="ICI85" s="539"/>
      <c r="ICJ85" s="539"/>
      <c r="ICK85" s="539"/>
      <c r="ICL85" s="539"/>
      <c r="ICM85" s="539"/>
      <c r="ICN85" s="539"/>
      <c r="ICO85" s="539"/>
      <c r="ICP85" s="539"/>
      <c r="ICQ85" s="539"/>
      <c r="ICR85" s="539"/>
      <c r="ICS85" s="539"/>
      <c r="ICT85" s="539"/>
      <c r="ICU85" s="539"/>
      <c r="ICV85" s="539"/>
      <c r="ICW85" s="539"/>
      <c r="ICX85" s="539"/>
      <c r="ICY85" s="539"/>
      <c r="ICZ85" s="539"/>
      <c r="IDA85" s="539"/>
      <c r="IDB85" s="539"/>
      <c r="IDC85" s="539"/>
      <c r="IDD85" s="539"/>
      <c r="IDE85" s="539"/>
      <c r="IDF85" s="539"/>
      <c r="IDG85" s="539"/>
      <c r="IDH85" s="539"/>
      <c r="IDI85" s="539"/>
      <c r="IDJ85" s="539"/>
      <c r="IDK85" s="539"/>
      <c r="IDL85" s="539"/>
      <c r="IDM85" s="539"/>
      <c r="IDN85" s="539"/>
      <c r="IDO85" s="539"/>
      <c r="IDP85" s="539"/>
      <c r="IDQ85" s="539"/>
      <c r="IDR85" s="539"/>
      <c r="IDS85" s="539"/>
      <c r="IDT85" s="539"/>
      <c r="IDU85" s="539"/>
      <c r="IDV85" s="539"/>
      <c r="IDW85" s="539"/>
      <c r="IDX85" s="539"/>
      <c r="IDY85" s="539"/>
      <c r="IDZ85" s="539"/>
      <c r="IEA85" s="539"/>
      <c r="IEB85" s="539"/>
      <c r="IEC85" s="539"/>
      <c r="IED85" s="539"/>
      <c r="IEE85" s="539"/>
      <c r="IEF85" s="539"/>
      <c r="IEG85" s="539"/>
      <c r="IEH85" s="539"/>
      <c r="IEI85" s="539"/>
      <c r="IEJ85" s="539"/>
      <c r="IEK85" s="539"/>
      <c r="IEL85" s="539"/>
      <c r="IEM85" s="539"/>
      <c r="IEN85" s="539"/>
      <c r="IEO85" s="539"/>
      <c r="IEP85" s="539"/>
      <c r="IEQ85" s="539"/>
      <c r="IER85" s="539"/>
      <c r="IES85" s="539"/>
      <c r="IET85" s="539"/>
      <c r="IEU85" s="539"/>
      <c r="IEV85" s="539"/>
      <c r="IEW85" s="539"/>
      <c r="IEX85" s="539"/>
      <c r="IEY85" s="539"/>
      <c r="IEZ85" s="539"/>
      <c r="IFA85" s="539"/>
      <c r="IFB85" s="539"/>
      <c r="IFC85" s="539"/>
      <c r="IFD85" s="539"/>
      <c r="IFE85" s="539"/>
      <c r="IFF85" s="539"/>
      <c r="IFG85" s="539"/>
      <c r="IFH85" s="539"/>
      <c r="IFI85" s="539"/>
      <c r="IFJ85" s="539"/>
      <c r="IFK85" s="539"/>
      <c r="IFL85" s="539"/>
      <c r="IFM85" s="539"/>
      <c r="IFN85" s="539"/>
      <c r="IFO85" s="539"/>
      <c r="IFP85" s="539"/>
      <c r="IFQ85" s="539"/>
      <c r="IFR85" s="539"/>
      <c r="IFS85" s="539"/>
      <c r="IFT85" s="539"/>
      <c r="IFU85" s="539"/>
      <c r="IFV85" s="539"/>
      <c r="IFW85" s="539"/>
      <c r="IFX85" s="539"/>
      <c r="IFY85" s="539"/>
      <c r="IFZ85" s="539"/>
      <c r="IGA85" s="539"/>
      <c r="IGB85" s="539"/>
      <c r="IGC85" s="539"/>
      <c r="IGD85" s="539"/>
      <c r="IGE85" s="539"/>
      <c r="IGF85" s="539"/>
      <c r="IGG85" s="539"/>
      <c r="IGH85" s="539"/>
      <c r="IGI85" s="539"/>
      <c r="IGJ85" s="539"/>
      <c r="IGK85" s="539"/>
      <c r="IGL85" s="539"/>
      <c r="IGM85" s="539"/>
      <c r="IGN85" s="539"/>
      <c r="IGO85" s="539"/>
      <c r="IGP85" s="539"/>
      <c r="IGQ85" s="539"/>
      <c r="IGR85" s="539"/>
      <c r="IGS85" s="539"/>
      <c r="IGT85" s="539"/>
      <c r="IGU85" s="539"/>
      <c r="IGV85" s="539"/>
      <c r="IGW85" s="539"/>
      <c r="IGX85" s="539"/>
      <c r="IGY85" s="539"/>
      <c r="IGZ85" s="539"/>
      <c r="IHA85" s="539"/>
      <c r="IHB85" s="539"/>
      <c r="IHC85" s="539"/>
      <c r="IHD85" s="539"/>
      <c r="IHE85" s="539"/>
      <c r="IHF85" s="539"/>
      <c r="IHG85" s="539"/>
      <c r="IHH85" s="539"/>
      <c r="IHI85" s="539"/>
      <c r="IHJ85" s="539"/>
      <c r="IHK85" s="539"/>
      <c r="IHL85" s="539"/>
      <c r="IHM85" s="539"/>
      <c r="IHN85" s="539"/>
      <c r="IHO85" s="539"/>
      <c r="IHP85" s="539"/>
      <c r="IHQ85" s="539"/>
      <c r="IHR85" s="539"/>
      <c r="IHS85" s="539"/>
      <c r="IHT85" s="539"/>
      <c r="IHU85" s="539"/>
      <c r="IHV85" s="539"/>
      <c r="IHW85" s="539"/>
      <c r="IHX85" s="539"/>
      <c r="IHY85" s="539"/>
      <c r="IHZ85" s="539"/>
      <c r="IIA85" s="539"/>
      <c r="IIB85" s="539"/>
      <c r="IIC85" s="539"/>
      <c r="IID85" s="539"/>
      <c r="IIE85" s="539"/>
      <c r="IIF85" s="539"/>
      <c r="IIG85" s="539"/>
      <c r="IIH85" s="539"/>
      <c r="III85" s="539"/>
      <c r="IIJ85" s="539"/>
      <c r="IIK85" s="539"/>
      <c r="IIL85" s="539"/>
      <c r="IIM85" s="539"/>
      <c r="IIN85" s="539"/>
      <c r="IIO85" s="539"/>
      <c r="IIP85" s="539"/>
      <c r="IIQ85" s="539"/>
      <c r="IIR85" s="539"/>
      <c r="IIS85" s="539"/>
      <c r="IIT85" s="539"/>
      <c r="IIU85" s="539"/>
      <c r="IIV85" s="539"/>
      <c r="IIW85" s="539"/>
      <c r="IIX85" s="539"/>
      <c r="IIY85" s="539"/>
      <c r="IIZ85" s="539"/>
      <c r="IJA85" s="539"/>
      <c r="IJB85" s="539"/>
      <c r="IJC85" s="539"/>
      <c r="IJD85" s="539"/>
      <c r="IJE85" s="539"/>
      <c r="IJF85" s="539"/>
      <c r="IJG85" s="539"/>
      <c r="IJH85" s="539"/>
      <c r="IJI85" s="539"/>
      <c r="IJJ85" s="539"/>
      <c r="IJK85" s="539"/>
      <c r="IJL85" s="539"/>
      <c r="IJM85" s="539"/>
      <c r="IJN85" s="539"/>
      <c r="IJO85" s="539"/>
      <c r="IJP85" s="539"/>
      <c r="IJQ85" s="539"/>
      <c r="IJR85" s="539"/>
      <c r="IJS85" s="539"/>
      <c r="IJT85" s="539"/>
      <c r="IJU85" s="539"/>
      <c r="IJV85" s="539"/>
      <c r="IJW85" s="539"/>
      <c r="IJX85" s="539"/>
      <c r="IJY85" s="539"/>
      <c r="IJZ85" s="539"/>
      <c r="IKA85" s="539"/>
      <c r="IKB85" s="539"/>
      <c r="IKC85" s="539"/>
      <c r="IKD85" s="539"/>
      <c r="IKE85" s="539"/>
      <c r="IKF85" s="539"/>
      <c r="IKG85" s="539"/>
      <c r="IKH85" s="539"/>
      <c r="IKI85" s="539"/>
      <c r="IKJ85" s="539"/>
      <c r="IKK85" s="539"/>
      <c r="IKL85" s="539"/>
      <c r="IKM85" s="539"/>
      <c r="IKN85" s="539"/>
      <c r="IKO85" s="539"/>
      <c r="IKP85" s="539"/>
      <c r="IKQ85" s="539"/>
      <c r="IKR85" s="539"/>
      <c r="IKS85" s="539"/>
      <c r="IKT85" s="539"/>
      <c r="IKU85" s="539"/>
      <c r="IKV85" s="539"/>
      <c r="IKW85" s="539"/>
      <c r="IKX85" s="539"/>
      <c r="IKY85" s="539"/>
      <c r="IKZ85" s="539"/>
      <c r="ILA85" s="539"/>
      <c r="ILB85" s="539"/>
      <c r="ILC85" s="539"/>
      <c r="ILD85" s="539"/>
      <c r="ILE85" s="539"/>
      <c r="ILF85" s="539"/>
      <c r="ILG85" s="539"/>
      <c r="ILH85" s="539"/>
      <c r="ILI85" s="539"/>
      <c r="ILJ85" s="539"/>
      <c r="ILK85" s="539"/>
      <c r="ILL85" s="539"/>
      <c r="ILM85" s="539"/>
      <c r="ILN85" s="539"/>
      <c r="ILO85" s="539"/>
      <c r="ILP85" s="539"/>
      <c r="ILQ85" s="539"/>
      <c r="ILR85" s="539"/>
      <c r="ILS85" s="539"/>
      <c r="ILT85" s="539"/>
      <c r="ILU85" s="539"/>
      <c r="ILV85" s="539"/>
      <c r="ILW85" s="539"/>
      <c r="ILX85" s="539"/>
      <c r="ILY85" s="539"/>
      <c r="ILZ85" s="539"/>
      <c r="IMA85" s="539"/>
      <c r="IMB85" s="539"/>
      <c r="IMC85" s="539"/>
      <c r="IMD85" s="539"/>
      <c r="IME85" s="539"/>
      <c r="IMF85" s="539"/>
      <c r="IMG85" s="539"/>
      <c r="IMH85" s="539"/>
      <c r="IMI85" s="539"/>
      <c r="IMJ85" s="539"/>
      <c r="IMK85" s="539"/>
      <c r="IML85" s="539"/>
      <c r="IMM85" s="539"/>
      <c r="IMN85" s="539"/>
      <c r="IMO85" s="539"/>
      <c r="IMP85" s="539"/>
      <c r="IMQ85" s="539"/>
      <c r="IMR85" s="539"/>
      <c r="IMS85" s="539"/>
      <c r="IMT85" s="539"/>
      <c r="IMU85" s="539"/>
      <c r="IMV85" s="539"/>
      <c r="IMW85" s="539"/>
      <c r="IMX85" s="539"/>
      <c r="IMY85" s="539"/>
      <c r="IMZ85" s="539"/>
      <c r="INA85" s="539"/>
      <c r="INB85" s="539"/>
      <c r="INC85" s="539"/>
      <c r="IND85" s="539"/>
      <c r="INE85" s="539"/>
      <c r="INF85" s="539"/>
      <c r="ING85" s="539"/>
      <c r="INH85" s="539"/>
      <c r="INI85" s="539"/>
      <c r="INJ85" s="539"/>
      <c r="INK85" s="539"/>
      <c r="INL85" s="539"/>
      <c r="INM85" s="539"/>
      <c r="INN85" s="539"/>
      <c r="INO85" s="539"/>
      <c r="INP85" s="539"/>
      <c r="INQ85" s="539"/>
      <c r="INR85" s="539"/>
      <c r="INS85" s="539"/>
      <c r="INT85" s="539"/>
      <c r="INU85" s="539"/>
      <c r="INV85" s="539"/>
      <c r="INW85" s="539"/>
      <c r="INX85" s="539"/>
      <c r="INY85" s="539"/>
      <c r="INZ85" s="539"/>
      <c r="IOA85" s="539"/>
      <c r="IOB85" s="539"/>
      <c r="IOC85" s="539"/>
      <c r="IOD85" s="539"/>
      <c r="IOE85" s="539"/>
      <c r="IOF85" s="539"/>
      <c r="IOG85" s="539"/>
      <c r="IOH85" s="539"/>
      <c r="IOI85" s="539"/>
      <c r="IOJ85" s="539"/>
      <c r="IOK85" s="539"/>
      <c r="IOL85" s="539"/>
      <c r="IOM85" s="539"/>
      <c r="ION85" s="539"/>
      <c r="IOO85" s="539"/>
      <c r="IOP85" s="539"/>
      <c r="IOQ85" s="539"/>
      <c r="IOR85" s="539"/>
      <c r="IOS85" s="539"/>
      <c r="IOT85" s="539"/>
      <c r="IOU85" s="539"/>
      <c r="IOV85" s="539"/>
      <c r="IOW85" s="539"/>
      <c r="IOX85" s="539"/>
      <c r="IOY85" s="539"/>
      <c r="IOZ85" s="539"/>
      <c r="IPA85" s="539"/>
      <c r="IPB85" s="539"/>
      <c r="IPC85" s="539"/>
      <c r="IPD85" s="539"/>
      <c r="IPE85" s="539"/>
      <c r="IPF85" s="539"/>
      <c r="IPG85" s="539"/>
      <c r="IPH85" s="539"/>
      <c r="IPI85" s="539"/>
      <c r="IPJ85" s="539"/>
      <c r="IPK85" s="539"/>
      <c r="IPL85" s="539"/>
      <c r="IPM85" s="539"/>
      <c r="IPN85" s="539"/>
      <c r="IPO85" s="539"/>
      <c r="IPP85" s="539"/>
      <c r="IPQ85" s="539"/>
      <c r="IPR85" s="539"/>
      <c r="IPS85" s="539"/>
      <c r="IPT85" s="539"/>
      <c r="IPU85" s="539"/>
      <c r="IPV85" s="539"/>
      <c r="IPW85" s="539"/>
      <c r="IPX85" s="539"/>
      <c r="IPY85" s="539"/>
      <c r="IPZ85" s="539"/>
      <c r="IQA85" s="539"/>
      <c r="IQB85" s="539"/>
      <c r="IQC85" s="539"/>
      <c r="IQD85" s="539"/>
      <c r="IQE85" s="539"/>
      <c r="IQF85" s="539"/>
      <c r="IQG85" s="539"/>
      <c r="IQH85" s="539"/>
      <c r="IQI85" s="539"/>
      <c r="IQJ85" s="539"/>
      <c r="IQK85" s="539"/>
      <c r="IQL85" s="539"/>
      <c r="IQM85" s="539"/>
      <c r="IQN85" s="539"/>
      <c r="IQO85" s="539"/>
      <c r="IQP85" s="539"/>
      <c r="IQQ85" s="539"/>
      <c r="IQR85" s="539"/>
      <c r="IQS85" s="539"/>
      <c r="IQT85" s="539"/>
      <c r="IQU85" s="539"/>
      <c r="IQV85" s="539"/>
      <c r="IQW85" s="539"/>
      <c r="IQX85" s="539"/>
      <c r="IQY85" s="539"/>
      <c r="IQZ85" s="539"/>
      <c r="IRA85" s="539"/>
      <c r="IRB85" s="539"/>
      <c r="IRC85" s="539"/>
      <c r="IRD85" s="539"/>
      <c r="IRE85" s="539"/>
      <c r="IRF85" s="539"/>
      <c r="IRG85" s="539"/>
      <c r="IRH85" s="539"/>
      <c r="IRI85" s="539"/>
      <c r="IRJ85" s="539"/>
      <c r="IRK85" s="539"/>
      <c r="IRL85" s="539"/>
      <c r="IRM85" s="539"/>
      <c r="IRN85" s="539"/>
      <c r="IRO85" s="539"/>
      <c r="IRP85" s="539"/>
      <c r="IRQ85" s="539"/>
      <c r="IRR85" s="539"/>
      <c r="IRS85" s="539"/>
      <c r="IRT85" s="539"/>
      <c r="IRU85" s="539"/>
      <c r="IRV85" s="539"/>
      <c r="IRW85" s="539"/>
      <c r="IRX85" s="539"/>
      <c r="IRY85" s="539"/>
      <c r="IRZ85" s="539"/>
      <c r="ISA85" s="539"/>
      <c r="ISB85" s="539"/>
      <c r="ISC85" s="539"/>
      <c r="ISD85" s="539"/>
      <c r="ISE85" s="539"/>
      <c r="ISF85" s="539"/>
      <c r="ISG85" s="539"/>
      <c r="ISH85" s="539"/>
      <c r="ISI85" s="539"/>
      <c r="ISJ85" s="539"/>
      <c r="ISK85" s="539"/>
      <c r="ISL85" s="539"/>
      <c r="ISM85" s="539"/>
      <c r="ISN85" s="539"/>
      <c r="ISO85" s="539"/>
      <c r="ISP85" s="539"/>
      <c r="ISQ85" s="539"/>
      <c r="ISR85" s="539"/>
      <c r="ISS85" s="539"/>
      <c r="IST85" s="539"/>
      <c r="ISU85" s="539"/>
      <c r="ISV85" s="539"/>
      <c r="ISW85" s="539"/>
      <c r="ISX85" s="539"/>
      <c r="ISY85" s="539"/>
      <c r="ISZ85" s="539"/>
      <c r="ITA85" s="539"/>
      <c r="ITB85" s="539"/>
      <c r="ITC85" s="539"/>
      <c r="ITD85" s="539"/>
      <c r="ITE85" s="539"/>
      <c r="ITF85" s="539"/>
      <c r="ITG85" s="539"/>
      <c r="ITH85" s="539"/>
      <c r="ITI85" s="539"/>
      <c r="ITJ85" s="539"/>
      <c r="ITK85" s="539"/>
      <c r="ITL85" s="539"/>
      <c r="ITM85" s="539"/>
      <c r="ITN85" s="539"/>
      <c r="ITO85" s="539"/>
      <c r="ITP85" s="539"/>
      <c r="ITQ85" s="539"/>
      <c r="ITR85" s="539"/>
      <c r="ITS85" s="539"/>
      <c r="ITT85" s="539"/>
      <c r="ITU85" s="539"/>
      <c r="ITV85" s="539"/>
      <c r="ITW85" s="539"/>
      <c r="ITX85" s="539"/>
      <c r="ITY85" s="539"/>
      <c r="ITZ85" s="539"/>
      <c r="IUA85" s="539"/>
      <c r="IUB85" s="539"/>
      <c r="IUC85" s="539"/>
      <c r="IUD85" s="539"/>
      <c r="IUE85" s="539"/>
      <c r="IUF85" s="539"/>
      <c r="IUG85" s="539"/>
      <c r="IUH85" s="539"/>
      <c r="IUI85" s="539"/>
      <c r="IUJ85" s="539"/>
      <c r="IUK85" s="539"/>
      <c r="IUL85" s="539"/>
      <c r="IUM85" s="539"/>
      <c r="IUN85" s="539"/>
      <c r="IUO85" s="539"/>
      <c r="IUP85" s="539"/>
      <c r="IUQ85" s="539"/>
      <c r="IUR85" s="539"/>
      <c r="IUS85" s="539"/>
      <c r="IUT85" s="539"/>
      <c r="IUU85" s="539"/>
      <c r="IUV85" s="539"/>
      <c r="IUW85" s="539"/>
      <c r="IUX85" s="539"/>
      <c r="IUY85" s="539"/>
      <c r="IUZ85" s="539"/>
      <c r="IVA85" s="539"/>
      <c r="IVB85" s="539"/>
      <c r="IVC85" s="539"/>
      <c r="IVD85" s="539"/>
      <c r="IVE85" s="539"/>
      <c r="IVF85" s="539"/>
      <c r="IVG85" s="539"/>
      <c r="IVH85" s="539"/>
      <c r="IVI85" s="539"/>
      <c r="IVJ85" s="539"/>
      <c r="IVK85" s="539"/>
      <c r="IVL85" s="539"/>
      <c r="IVM85" s="539"/>
      <c r="IVN85" s="539"/>
      <c r="IVO85" s="539"/>
      <c r="IVP85" s="539"/>
      <c r="IVQ85" s="539"/>
      <c r="IVR85" s="539"/>
      <c r="IVS85" s="539"/>
      <c r="IVT85" s="539"/>
      <c r="IVU85" s="539"/>
      <c r="IVV85" s="539"/>
      <c r="IVW85" s="539"/>
      <c r="IVX85" s="539"/>
      <c r="IVY85" s="539"/>
      <c r="IVZ85" s="539"/>
      <c r="IWA85" s="539"/>
      <c r="IWB85" s="539"/>
      <c r="IWC85" s="539"/>
      <c r="IWD85" s="539"/>
      <c r="IWE85" s="539"/>
      <c r="IWF85" s="539"/>
      <c r="IWG85" s="539"/>
      <c r="IWH85" s="539"/>
      <c r="IWI85" s="539"/>
      <c r="IWJ85" s="539"/>
      <c r="IWK85" s="539"/>
      <c r="IWL85" s="539"/>
      <c r="IWM85" s="539"/>
      <c r="IWN85" s="539"/>
      <c r="IWO85" s="539"/>
      <c r="IWP85" s="539"/>
      <c r="IWQ85" s="539"/>
      <c r="IWR85" s="539"/>
      <c r="IWS85" s="539"/>
      <c r="IWT85" s="539"/>
      <c r="IWU85" s="539"/>
      <c r="IWV85" s="539"/>
      <c r="IWW85" s="539"/>
      <c r="IWX85" s="539"/>
      <c r="IWY85" s="539"/>
      <c r="IWZ85" s="539"/>
      <c r="IXA85" s="539"/>
      <c r="IXB85" s="539"/>
      <c r="IXC85" s="539"/>
      <c r="IXD85" s="539"/>
      <c r="IXE85" s="539"/>
      <c r="IXF85" s="539"/>
      <c r="IXG85" s="539"/>
      <c r="IXH85" s="539"/>
      <c r="IXI85" s="539"/>
      <c r="IXJ85" s="539"/>
      <c r="IXK85" s="539"/>
      <c r="IXL85" s="539"/>
      <c r="IXM85" s="539"/>
      <c r="IXN85" s="539"/>
      <c r="IXO85" s="539"/>
      <c r="IXP85" s="539"/>
      <c r="IXQ85" s="539"/>
      <c r="IXR85" s="539"/>
      <c r="IXS85" s="539"/>
      <c r="IXT85" s="539"/>
      <c r="IXU85" s="539"/>
      <c r="IXV85" s="539"/>
      <c r="IXW85" s="539"/>
      <c r="IXX85" s="539"/>
      <c r="IXY85" s="539"/>
      <c r="IXZ85" s="539"/>
      <c r="IYA85" s="539"/>
      <c r="IYB85" s="539"/>
      <c r="IYC85" s="539"/>
      <c r="IYD85" s="539"/>
      <c r="IYE85" s="539"/>
      <c r="IYF85" s="539"/>
      <c r="IYG85" s="539"/>
      <c r="IYH85" s="539"/>
      <c r="IYI85" s="539"/>
      <c r="IYJ85" s="539"/>
      <c r="IYK85" s="539"/>
      <c r="IYL85" s="539"/>
      <c r="IYM85" s="539"/>
      <c r="IYN85" s="539"/>
      <c r="IYO85" s="539"/>
      <c r="IYP85" s="539"/>
      <c r="IYQ85" s="539"/>
      <c r="IYR85" s="539"/>
      <c r="IYS85" s="539"/>
      <c r="IYT85" s="539"/>
      <c r="IYU85" s="539"/>
      <c r="IYV85" s="539"/>
      <c r="IYW85" s="539"/>
      <c r="IYX85" s="539"/>
      <c r="IYY85" s="539"/>
      <c r="IYZ85" s="539"/>
      <c r="IZA85" s="539"/>
      <c r="IZB85" s="539"/>
      <c r="IZC85" s="539"/>
      <c r="IZD85" s="539"/>
      <c r="IZE85" s="539"/>
      <c r="IZF85" s="539"/>
      <c r="IZG85" s="539"/>
      <c r="IZH85" s="539"/>
      <c r="IZI85" s="539"/>
      <c r="IZJ85" s="539"/>
      <c r="IZK85" s="539"/>
      <c r="IZL85" s="539"/>
      <c r="IZM85" s="539"/>
      <c r="IZN85" s="539"/>
      <c r="IZO85" s="539"/>
      <c r="IZP85" s="539"/>
      <c r="IZQ85" s="539"/>
      <c r="IZR85" s="539"/>
      <c r="IZS85" s="539"/>
      <c r="IZT85" s="539"/>
      <c r="IZU85" s="539"/>
      <c r="IZV85" s="539"/>
      <c r="IZW85" s="539"/>
      <c r="IZX85" s="539"/>
      <c r="IZY85" s="539"/>
      <c r="IZZ85" s="539"/>
      <c r="JAA85" s="539"/>
      <c r="JAB85" s="539"/>
      <c r="JAC85" s="539"/>
      <c r="JAD85" s="539"/>
      <c r="JAE85" s="539"/>
      <c r="JAF85" s="539"/>
      <c r="JAG85" s="539"/>
      <c r="JAH85" s="539"/>
      <c r="JAI85" s="539"/>
      <c r="JAJ85" s="539"/>
      <c r="JAK85" s="539"/>
      <c r="JAL85" s="539"/>
      <c r="JAM85" s="539"/>
      <c r="JAN85" s="539"/>
      <c r="JAO85" s="539"/>
      <c r="JAP85" s="539"/>
      <c r="JAQ85" s="539"/>
      <c r="JAR85" s="539"/>
      <c r="JAS85" s="539"/>
      <c r="JAT85" s="539"/>
      <c r="JAU85" s="539"/>
      <c r="JAV85" s="539"/>
      <c r="JAW85" s="539"/>
      <c r="JAX85" s="539"/>
      <c r="JAY85" s="539"/>
      <c r="JAZ85" s="539"/>
      <c r="JBA85" s="539"/>
      <c r="JBB85" s="539"/>
      <c r="JBC85" s="539"/>
      <c r="JBD85" s="539"/>
      <c r="JBE85" s="539"/>
      <c r="JBF85" s="539"/>
      <c r="JBG85" s="539"/>
      <c r="JBH85" s="539"/>
      <c r="JBI85" s="539"/>
      <c r="JBJ85" s="539"/>
      <c r="JBK85" s="539"/>
      <c r="JBL85" s="539"/>
      <c r="JBM85" s="539"/>
      <c r="JBN85" s="539"/>
      <c r="JBO85" s="539"/>
      <c r="JBP85" s="539"/>
      <c r="JBQ85" s="539"/>
      <c r="JBR85" s="539"/>
      <c r="JBS85" s="539"/>
      <c r="JBT85" s="539"/>
      <c r="JBU85" s="539"/>
      <c r="JBV85" s="539"/>
      <c r="JBW85" s="539"/>
      <c r="JBX85" s="539"/>
      <c r="JBY85" s="539"/>
      <c r="JBZ85" s="539"/>
      <c r="JCA85" s="539"/>
      <c r="JCB85" s="539"/>
      <c r="JCC85" s="539"/>
      <c r="JCD85" s="539"/>
      <c r="JCE85" s="539"/>
      <c r="JCF85" s="539"/>
      <c r="JCG85" s="539"/>
      <c r="JCH85" s="539"/>
      <c r="JCI85" s="539"/>
      <c r="JCJ85" s="539"/>
      <c r="JCK85" s="539"/>
      <c r="JCL85" s="539"/>
      <c r="JCM85" s="539"/>
      <c r="JCN85" s="539"/>
      <c r="JCO85" s="539"/>
      <c r="JCP85" s="539"/>
      <c r="JCQ85" s="539"/>
      <c r="JCR85" s="539"/>
      <c r="JCS85" s="539"/>
      <c r="JCT85" s="539"/>
      <c r="JCU85" s="539"/>
      <c r="JCV85" s="539"/>
      <c r="JCW85" s="539"/>
      <c r="JCX85" s="539"/>
      <c r="JCY85" s="539"/>
      <c r="JCZ85" s="539"/>
      <c r="JDA85" s="539"/>
      <c r="JDB85" s="539"/>
      <c r="JDC85" s="539"/>
      <c r="JDD85" s="539"/>
      <c r="JDE85" s="539"/>
      <c r="JDF85" s="539"/>
      <c r="JDG85" s="539"/>
      <c r="JDH85" s="539"/>
      <c r="JDI85" s="539"/>
      <c r="JDJ85" s="539"/>
      <c r="JDK85" s="539"/>
      <c r="JDL85" s="539"/>
      <c r="JDM85" s="539"/>
      <c r="JDN85" s="539"/>
      <c r="JDO85" s="539"/>
      <c r="JDP85" s="539"/>
      <c r="JDQ85" s="539"/>
      <c r="JDR85" s="539"/>
      <c r="JDS85" s="539"/>
      <c r="JDT85" s="539"/>
      <c r="JDU85" s="539"/>
      <c r="JDV85" s="539"/>
      <c r="JDW85" s="539"/>
      <c r="JDX85" s="539"/>
      <c r="JDY85" s="539"/>
      <c r="JDZ85" s="539"/>
      <c r="JEA85" s="539"/>
      <c r="JEB85" s="539"/>
      <c r="JEC85" s="539"/>
      <c r="JED85" s="539"/>
      <c r="JEE85" s="539"/>
      <c r="JEF85" s="539"/>
      <c r="JEG85" s="539"/>
      <c r="JEH85" s="539"/>
      <c r="JEI85" s="539"/>
      <c r="JEJ85" s="539"/>
      <c r="JEK85" s="539"/>
      <c r="JEL85" s="539"/>
      <c r="JEM85" s="539"/>
      <c r="JEN85" s="539"/>
      <c r="JEO85" s="539"/>
      <c r="JEP85" s="539"/>
      <c r="JEQ85" s="539"/>
      <c r="JER85" s="539"/>
      <c r="JES85" s="539"/>
      <c r="JET85" s="539"/>
      <c r="JEU85" s="539"/>
      <c r="JEV85" s="539"/>
      <c r="JEW85" s="539"/>
      <c r="JEX85" s="539"/>
      <c r="JEY85" s="539"/>
      <c r="JEZ85" s="539"/>
      <c r="JFA85" s="539"/>
      <c r="JFB85" s="539"/>
      <c r="JFC85" s="539"/>
      <c r="JFD85" s="539"/>
      <c r="JFE85" s="539"/>
      <c r="JFF85" s="539"/>
      <c r="JFG85" s="539"/>
      <c r="JFH85" s="539"/>
      <c r="JFI85" s="539"/>
      <c r="JFJ85" s="539"/>
      <c r="JFK85" s="539"/>
      <c r="JFL85" s="539"/>
      <c r="JFM85" s="539"/>
      <c r="JFN85" s="539"/>
      <c r="JFO85" s="539"/>
      <c r="JFP85" s="539"/>
      <c r="JFQ85" s="539"/>
      <c r="JFR85" s="539"/>
      <c r="JFS85" s="539"/>
      <c r="JFT85" s="539"/>
      <c r="JFU85" s="539"/>
      <c r="JFV85" s="539"/>
      <c r="JFW85" s="539"/>
      <c r="JFX85" s="539"/>
      <c r="JFY85" s="539"/>
      <c r="JFZ85" s="539"/>
      <c r="JGA85" s="539"/>
      <c r="JGB85" s="539"/>
      <c r="JGC85" s="539"/>
      <c r="JGD85" s="539"/>
      <c r="JGE85" s="539"/>
      <c r="JGF85" s="539"/>
      <c r="JGG85" s="539"/>
      <c r="JGH85" s="539"/>
      <c r="JGI85" s="539"/>
      <c r="JGJ85" s="539"/>
      <c r="JGK85" s="539"/>
      <c r="JGL85" s="539"/>
      <c r="JGM85" s="539"/>
      <c r="JGN85" s="539"/>
      <c r="JGO85" s="539"/>
      <c r="JGP85" s="539"/>
      <c r="JGQ85" s="539"/>
      <c r="JGR85" s="539"/>
      <c r="JGS85" s="539"/>
      <c r="JGT85" s="539"/>
      <c r="JGU85" s="539"/>
      <c r="JGV85" s="539"/>
      <c r="JGW85" s="539"/>
      <c r="JGX85" s="539"/>
      <c r="JGY85" s="539"/>
      <c r="JGZ85" s="539"/>
      <c r="JHA85" s="539"/>
      <c r="JHB85" s="539"/>
      <c r="JHC85" s="539"/>
      <c r="JHD85" s="539"/>
      <c r="JHE85" s="539"/>
      <c r="JHF85" s="539"/>
      <c r="JHG85" s="539"/>
      <c r="JHH85" s="539"/>
      <c r="JHI85" s="539"/>
      <c r="JHJ85" s="539"/>
      <c r="JHK85" s="539"/>
      <c r="JHL85" s="539"/>
      <c r="JHM85" s="539"/>
      <c r="JHN85" s="539"/>
      <c r="JHO85" s="539"/>
      <c r="JHP85" s="539"/>
      <c r="JHQ85" s="539"/>
      <c r="JHR85" s="539"/>
      <c r="JHS85" s="539"/>
      <c r="JHT85" s="539"/>
      <c r="JHU85" s="539"/>
      <c r="JHV85" s="539"/>
      <c r="JHW85" s="539"/>
      <c r="JHX85" s="539"/>
      <c r="JHY85" s="539"/>
      <c r="JHZ85" s="539"/>
      <c r="JIA85" s="539"/>
      <c r="JIB85" s="539"/>
      <c r="JIC85" s="539"/>
      <c r="JID85" s="539"/>
      <c r="JIE85" s="539"/>
      <c r="JIF85" s="539"/>
      <c r="JIG85" s="539"/>
      <c r="JIH85" s="539"/>
      <c r="JII85" s="539"/>
      <c r="JIJ85" s="539"/>
      <c r="JIK85" s="539"/>
      <c r="JIL85" s="539"/>
      <c r="JIM85" s="539"/>
      <c r="JIN85" s="539"/>
      <c r="JIO85" s="539"/>
      <c r="JIP85" s="539"/>
      <c r="JIQ85" s="539"/>
      <c r="JIR85" s="539"/>
      <c r="JIS85" s="539"/>
      <c r="JIT85" s="539"/>
      <c r="JIU85" s="539"/>
      <c r="JIV85" s="539"/>
      <c r="JIW85" s="539"/>
      <c r="JIX85" s="539"/>
      <c r="JIY85" s="539"/>
      <c r="JIZ85" s="539"/>
      <c r="JJA85" s="539"/>
      <c r="JJB85" s="539"/>
      <c r="JJC85" s="539"/>
      <c r="JJD85" s="539"/>
      <c r="JJE85" s="539"/>
      <c r="JJF85" s="539"/>
      <c r="JJG85" s="539"/>
      <c r="JJH85" s="539"/>
      <c r="JJI85" s="539"/>
      <c r="JJJ85" s="539"/>
      <c r="JJK85" s="539"/>
      <c r="JJL85" s="539"/>
      <c r="JJM85" s="539"/>
      <c r="JJN85" s="539"/>
      <c r="JJO85" s="539"/>
      <c r="JJP85" s="539"/>
      <c r="JJQ85" s="539"/>
      <c r="JJR85" s="539"/>
      <c r="JJS85" s="539"/>
      <c r="JJT85" s="539"/>
      <c r="JJU85" s="539"/>
      <c r="JJV85" s="539"/>
      <c r="JJW85" s="539"/>
      <c r="JJX85" s="539"/>
      <c r="JJY85" s="539"/>
      <c r="JJZ85" s="539"/>
      <c r="JKA85" s="539"/>
      <c r="JKB85" s="539"/>
      <c r="JKC85" s="539"/>
      <c r="JKD85" s="539"/>
      <c r="JKE85" s="539"/>
      <c r="JKF85" s="539"/>
      <c r="JKG85" s="539"/>
      <c r="JKH85" s="539"/>
      <c r="JKI85" s="539"/>
      <c r="JKJ85" s="539"/>
      <c r="JKK85" s="539"/>
      <c r="JKL85" s="539"/>
      <c r="JKM85" s="539"/>
      <c r="JKN85" s="539"/>
      <c r="JKO85" s="539"/>
      <c r="JKP85" s="539"/>
      <c r="JKQ85" s="539"/>
      <c r="JKR85" s="539"/>
      <c r="JKS85" s="539"/>
      <c r="JKT85" s="539"/>
      <c r="JKU85" s="539"/>
      <c r="JKV85" s="539"/>
      <c r="JKW85" s="539"/>
      <c r="JKX85" s="539"/>
      <c r="JKY85" s="539"/>
      <c r="JKZ85" s="539"/>
      <c r="JLA85" s="539"/>
      <c r="JLB85" s="539"/>
      <c r="JLC85" s="539"/>
      <c r="JLD85" s="539"/>
      <c r="JLE85" s="539"/>
      <c r="JLF85" s="539"/>
      <c r="JLG85" s="539"/>
      <c r="JLH85" s="539"/>
      <c r="JLI85" s="539"/>
      <c r="JLJ85" s="539"/>
      <c r="JLK85" s="539"/>
      <c r="JLL85" s="539"/>
      <c r="JLM85" s="539"/>
      <c r="JLN85" s="539"/>
      <c r="JLO85" s="539"/>
      <c r="JLP85" s="539"/>
      <c r="JLQ85" s="539"/>
      <c r="JLR85" s="539"/>
      <c r="JLS85" s="539"/>
      <c r="JLT85" s="539"/>
      <c r="JLU85" s="539"/>
      <c r="JLV85" s="539"/>
      <c r="JLW85" s="539"/>
      <c r="JLX85" s="539"/>
      <c r="JLY85" s="539"/>
      <c r="JLZ85" s="539"/>
      <c r="JMA85" s="539"/>
      <c r="JMB85" s="539"/>
      <c r="JMC85" s="539"/>
      <c r="JMD85" s="539"/>
      <c r="JME85" s="539"/>
      <c r="JMF85" s="539"/>
      <c r="JMG85" s="539"/>
      <c r="JMH85" s="539"/>
      <c r="JMI85" s="539"/>
      <c r="JMJ85" s="539"/>
      <c r="JMK85" s="539"/>
      <c r="JML85" s="539"/>
      <c r="JMM85" s="539"/>
      <c r="JMN85" s="539"/>
      <c r="JMO85" s="539"/>
      <c r="JMP85" s="539"/>
      <c r="JMQ85" s="539"/>
      <c r="JMR85" s="539"/>
      <c r="JMS85" s="539"/>
      <c r="JMT85" s="539"/>
      <c r="JMU85" s="539"/>
      <c r="JMV85" s="539"/>
      <c r="JMW85" s="539"/>
      <c r="JMX85" s="539"/>
      <c r="JMY85" s="539"/>
      <c r="JMZ85" s="539"/>
      <c r="JNA85" s="539"/>
      <c r="JNB85" s="539"/>
      <c r="JNC85" s="539"/>
      <c r="JND85" s="539"/>
      <c r="JNE85" s="539"/>
      <c r="JNF85" s="539"/>
      <c r="JNG85" s="539"/>
      <c r="JNH85" s="539"/>
      <c r="JNI85" s="539"/>
      <c r="JNJ85" s="539"/>
      <c r="JNK85" s="539"/>
      <c r="JNL85" s="539"/>
      <c r="JNM85" s="539"/>
      <c r="JNN85" s="539"/>
      <c r="JNO85" s="539"/>
      <c r="JNP85" s="539"/>
      <c r="JNQ85" s="539"/>
      <c r="JNR85" s="539"/>
      <c r="JNS85" s="539"/>
      <c r="JNT85" s="539"/>
      <c r="JNU85" s="539"/>
      <c r="JNV85" s="539"/>
      <c r="JNW85" s="539"/>
      <c r="JNX85" s="539"/>
      <c r="JNY85" s="539"/>
      <c r="JNZ85" s="539"/>
      <c r="JOA85" s="539"/>
      <c r="JOB85" s="539"/>
      <c r="JOC85" s="539"/>
      <c r="JOD85" s="539"/>
      <c r="JOE85" s="539"/>
      <c r="JOF85" s="539"/>
      <c r="JOG85" s="539"/>
      <c r="JOH85" s="539"/>
      <c r="JOI85" s="539"/>
      <c r="JOJ85" s="539"/>
      <c r="JOK85" s="539"/>
      <c r="JOL85" s="539"/>
      <c r="JOM85" s="539"/>
      <c r="JON85" s="539"/>
      <c r="JOO85" s="539"/>
      <c r="JOP85" s="539"/>
      <c r="JOQ85" s="539"/>
      <c r="JOR85" s="539"/>
      <c r="JOS85" s="539"/>
      <c r="JOT85" s="539"/>
      <c r="JOU85" s="539"/>
      <c r="JOV85" s="539"/>
      <c r="JOW85" s="539"/>
      <c r="JOX85" s="539"/>
      <c r="JOY85" s="539"/>
      <c r="JOZ85" s="539"/>
      <c r="JPA85" s="539"/>
      <c r="JPB85" s="539"/>
      <c r="JPC85" s="539"/>
      <c r="JPD85" s="539"/>
      <c r="JPE85" s="539"/>
      <c r="JPF85" s="539"/>
      <c r="JPG85" s="539"/>
      <c r="JPH85" s="539"/>
      <c r="JPI85" s="539"/>
      <c r="JPJ85" s="539"/>
      <c r="JPK85" s="539"/>
      <c r="JPL85" s="539"/>
      <c r="JPM85" s="539"/>
      <c r="JPN85" s="539"/>
      <c r="JPO85" s="539"/>
      <c r="JPP85" s="539"/>
      <c r="JPQ85" s="539"/>
      <c r="JPR85" s="539"/>
      <c r="JPS85" s="539"/>
      <c r="JPT85" s="539"/>
      <c r="JPU85" s="539"/>
      <c r="JPV85" s="539"/>
      <c r="JPW85" s="539"/>
      <c r="JPX85" s="539"/>
      <c r="JPY85" s="539"/>
      <c r="JPZ85" s="539"/>
      <c r="JQA85" s="539"/>
      <c r="JQB85" s="539"/>
      <c r="JQC85" s="539"/>
      <c r="JQD85" s="539"/>
      <c r="JQE85" s="539"/>
      <c r="JQF85" s="539"/>
      <c r="JQG85" s="539"/>
      <c r="JQH85" s="539"/>
      <c r="JQI85" s="539"/>
      <c r="JQJ85" s="539"/>
      <c r="JQK85" s="539"/>
      <c r="JQL85" s="539"/>
      <c r="JQM85" s="539"/>
      <c r="JQN85" s="539"/>
      <c r="JQO85" s="539"/>
      <c r="JQP85" s="539"/>
      <c r="JQQ85" s="539"/>
      <c r="JQR85" s="539"/>
      <c r="JQS85" s="539"/>
      <c r="JQT85" s="539"/>
      <c r="JQU85" s="539"/>
      <c r="JQV85" s="539"/>
      <c r="JQW85" s="539"/>
      <c r="JQX85" s="539"/>
      <c r="JQY85" s="539"/>
      <c r="JQZ85" s="539"/>
      <c r="JRA85" s="539"/>
      <c r="JRB85" s="539"/>
      <c r="JRC85" s="539"/>
      <c r="JRD85" s="539"/>
      <c r="JRE85" s="539"/>
      <c r="JRF85" s="539"/>
      <c r="JRG85" s="539"/>
      <c r="JRH85" s="539"/>
      <c r="JRI85" s="539"/>
      <c r="JRJ85" s="539"/>
      <c r="JRK85" s="539"/>
      <c r="JRL85" s="539"/>
      <c r="JRM85" s="539"/>
      <c r="JRN85" s="539"/>
      <c r="JRO85" s="539"/>
      <c r="JRP85" s="539"/>
      <c r="JRQ85" s="539"/>
      <c r="JRR85" s="539"/>
      <c r="JRS85" s="539"/>
      <c r="JRT85" s="539"/>
      <c r="JRU85" s="539"/>
      <c r="JRV85" s="539"/>
      <c r="JRW85" s="539"/>
      <c r="JRX85" s="539"/>
      <c r="JRY85" s="539"/>
      <c r="JRZ85" s="539"/>
      <c r="JSA85" s="539"/>
      <c r="JSB85" s="539"/>
      <c r="JSC85" s="539"/>
      <c r="JSD85" s="539"/>
      <c r="JSE85" s="539"/>
      <c r="JSF85" s="539"/>
      <c r="JSG85" s="539"/>
      <c r="JSH85" s="539"/>
      <c r="JSI85" s="539"/>
      <c r="JSJ85" s="539"/>
      <c r="JSK85" s="539"/>
      <c r="JSL85" s="539"/>
      <c r="JSM85" s="539"/>
      <c r="JSN85" s="539"/>
      <c r="JSO85" s="539"/>
      <c r="JSP85" s="539"/>
      <c r="JSQ85" s="539"/>
      <c r="JSR85" s="539"/>
      <c r="JSS85" s="539"/>
      <c r="JST85" s="539"/>
      <c r="JSU85" s="539"/>
      <c r="JSV85" s="539"/>
      <c r="JSW85" s="539"/>
      <c r="JSX85" s="539"/>
      <c r="JSY85" s="539"/>
      <c r="JSZ85" s="539"/>
      <c r="JTA85" s="539"/>
      <c r="JTB85" s="539"/>
      <c r="JTC85" s="539"/>
      <c r="JTD85" s="539"/>
      <c r="JTE85" s="539"/>
      <c r="JTF85" s="539"/>
      <c r="JTG85" s="539"/>
      <c r="JTH85" s="539"/>
      <c r="JTI85" s="539"/>
      <c r="JTJ85" s="539"/>
      <c r="JTK85" s="539"/>
      <c r="JTL85" s="539"/>
      <c r="JTM85" s="539"/>
      <c r="JTN85" s="539"/>
      <c r="JTO85" s="539"/>
      <c r="JTP85" s="539"/>
      <c r="JTQ85" s="539"/>
      <c r="JTR85" s="539"/>
      <c r="JTS85" s="539"/>
      <c r="JTT85" s="539"/>
      <c r="JTU85" s="539"/>
      <c r="JTV85" s="539"/>
      <c r="JTW85" s="539"/>
      <c r="JTX85" s="539"/>
      <c r="JTY85" s="539"/>
      <c r="JTZ85" s="539"/>
      <c r="JUA85" s="539"/>
      <c r="JUB85" s="539"/>
      <c r="JUC85" s="539"/>
      <c r="JUD85" s="539"/>
      <c r="JUE85" s="539"/>
      <c r="JUF85" s="539"/>
      <c r="JUG85" s="539"/>
      <c r="JUH85" s="539"/>
      <c r="JUI85" s="539"/>
      <c r="JUJ85" s="539"/>
      <c r="JUK85" s="539"/>
      <c r="JUL85" s="539"/>
      <c r="JUM85" s="539"/>
      <c r="JUN85" s="539"/>
      <c r="JUO85" s="539"/>
      <c r="JUP85" s="539"/>
      <c r="JUQ85" s="539"/>
      <c r="JUR85" s="539"/>
      <c r="JUS85" s="539"/>
      <c r="JUT85" s="539"/>
      <c r="JUU85" s="539"/>
      <c r="JUV85" s="539"/>
      <c r="JUW85" s="539"/>
      <c r="JUX85" s="539"/>
      <c r="JUY85" s="539"/>
      <c r="JUZ85" s="539"/>
      <c r="JVA85" s="539"/>
      <c r="JVB85" s="539"/>
      <c r="JVC85" s="539"/>
      <c r="JVD85" s="539"/>
      <c r="JVE85" s="539"/>
      <c r="JVF85" s="539"/>
      <c r="JVG85" s="539"/>
      <c r="JVH85" s="539"/>
      <c r="JVI85" s="539"/>
      <c r="JVJ85" s="539"/>
      <c r="JVK85" s="539"/>
      <c r="JVL85" s="539"/>
      <c r="JVM85" s="539"/>
      <c r="JVN85" s="539"/>
      <c r="JVO85" s="539"/>
      <c r="JVP85" s="539"/>
      <c r="JVQ85" s="539"/>
      <c r="JVR85" s="539"/>
      <c r="JVS85" s="539"/>
      <c r="JVT85" s="539"/>
      <c r="JVU85" s="539"/>
      <c r="JVV85" s="539"/>
      <c r="JVW85" s="539"/>
      <c r="JVX85" s="539"/>
      <c r="JVY85" s="539"/>
      <c r="JVZ85" s="539"/>
      <c r="JWA85" s="539"/>
      <c r="JWB85" s="539"/>
      <c r="JWC85" s="539"/>
      <c r="JWD85" s="539"/>
      <c r="JWE85" s="539"/>
      <c r="JWF85" s="539"/>
      <c r="JWG85" s="539"/>
      <c r="JWH85" s="539"/>
      <c r="JWI85" s="539"/>
      <c r="JWJ85" s="539"/>
      <c r="JWK85" s="539"/>
      <c r="JWL85" s="539"/>
      <c r="JWM85" s="539"/>
      <c r="JWN85" s="539"/>
      <c r="JWO85" s="539"/>
      <c r="JWP85" s="539"/>
      <c r="JWQ85" s="539"/>
      <c r="JWR85" s="539"/>
      <c r="JWS85" s="539"/>
      <c r="JWT85" s="539"/>
      <c r="JWU85" s="539"/>
      <c r="JWV85" s="539"/>
      <c r="JWW85" s="539"/>
      <c r="JWX85" s="539"/>
      <c r="JWY85" s="539"/>
      <c r="JWZ85" s="539"/>
      <c r="JXA85" s="539"/>
      <c r="JXB85" s="539"/>
      <c r="JXC85" s="539"/>
      <c r="JXD85" s="539"/>
      <c r="JXE85" s="539"/>
      <c r="JXF85" s="539"/>
      <c r="JXG85" s="539"/>
      <c r="JXH85" s="539"/>
      <c r="JXI85" s="539"/>
      <c r="JXJ85" s="539"/>
      <c r="JXK85" s="539"/>
      <c r="JXL85" s="539"/>
      <c r="JXM85" s="539"/>
      <c r="JXN85" s="539"/>
      <c r="JXO85" s="539"/>
      <c r="JXP85" s="539"/>
      <c r="JXQ85" s="539"/>
      <c r="JXR85" s="539"/>
      <c r="JXS85" s="539"/>
      <c r="JXT85" s="539"/>
      <c r="JXU85" s="539"/>
      <c r="JXV85" s="539"/>
      <c r="JXW85" s="539"/>
      <c r="JXX85" s="539"/>
      <c r="JXY85" s="539"/>
      <c r="JXZ85" s="539"/>
      <c r="JYA85" s="539"/>
      <c r="JYB85" s="539"/>
      <c r="JYC85" s="539"/>
      <c r="JYD85" s="539"/>
      <c r="JYE85" s="539"/>
      <c r="JYF85" s="539"/>
      <c r="JYG85" s="539"/>
      <c r="JYH85" s="539"/>
      <c r="JYI85" s="539"/>
      <c r="JYJ85" s="539"/>
      <c r="JYK85" s="539"/>
      <c r="JYL85" s="539"/>
      <c r="JYM85" s="539"/>
      <c r="JYN85" s="539"/>
      <c r="JYO85" s="539"/>
      <c r="JYP85" s="539"/>
      <c r="JYQ85" s="539"/>
      <c r="JYR85" s="539"/>
      <c r="JYS85" s="539"/>
      <c r="JYT85" s="539"/>
      <c r="JYU85" s="539"/>
      <c r="JYV85" s="539"/>
      <c r="JYW85" s="539"/>
      <c r="JYX85" s="539"/>
      <c r="JYY85" s="539"/>
      <c r="JYZ85" s="539"/>
      <c r="JZA85" s="539"/>
      <c r="JZB85" s="539"/>
      <c r="JZC85" s="539"/>
      <c r="JZD85" s="539"/>
      <c r="JZE85" s="539"/>
      <c r="JZF85" s="539"/>
      <c r="JZG85" s="539"/>
      <c r="JZH85" s="539"/>
      <c r="JZI85" s="539"/>
      <c r="JZJ85" s="539"/>
      <c r="JZK85" s="539"/>
      <c r="JZL85" s="539"/>
      <c r="JZM85" s="539"/>
      <c r="JZN85" s="539"/>
      <c r="JZO85" s="539"/>
      <c r="JZP85" s="539"/>
      <c r="JZQ85" s="539"/>
      <c r="JZR85" s="539"/>
      <c r="JZS85" s="539"/>
      <c r="JZT85" s="539"/>
      <c r="JZU85" s="539"/>
      <c r="JZV85" s="539"/>
      <c r="JZW85" s="539"/>
      <c r="JZX85" s="539"/>
      <c r="JZY85" s="539"/>
      <c r="JZZ85" s="539"/>
      <c r="KAA85" s="539"/>
      <c r="KAB85" s="539"/>
      <c r="KAC85" s="539"/>
      <c r="KAD85" s="539"/>
      <c r="KAE85" s="539"/>
      <c r="KAF85" s="539"/>
      <c r="KAG85" s="539"/>
      <c r="KAH85" s="539"/>
      <c r="KAI85" s="539"/>
      <c r="KAJ85" s="539"/>
      <c r="KAK85" s="539"/>
      <c r="KAL85" s="539"/>
      <c r="KAM85" s="539"/>
      <c r="KAN85" s="539"/>
      <c r="KAO85" s="539"/>
      <c r="KAP85" s="539"/>
      <c r="KAQ85" s="539"/>
      <c r="KAR85" s="539"/>
      <c r="KAS85" s="539"/>
      <c r="KAT85" s="539"/>
      <c r="KAU85" s="539"/>
      <c r="KAV85" s="539"/>
      <c r="KAW85" s="539"/>
      <c r="KAX85" s="539"/>
      <c r="KAY85" s="539"/>
      <c r="KAZ85" s="539"/>
      <c r="KBA85" s="539"/>
      <c r="KBB85" s="539"/>
      <c r="KBC85" s="539"/>
      <c r="KBD85" s="539"/>
      <c r="KBE85" s="539"/>
      <c r="KBF85" s="539"/>
      <c r="KBG85" s="539"/>
      <c r="KBH85" s="539"/>
      <c r="KBI85" s="539"/>
      <c r="KBJ85" s="539"/>
      <c r="KBK85" s="539"/>
      <c r="KBL85" s="539"/>
      <c r="KBM85" s="539"/>
      <c r="KBN85" s="539"/>
      <c r="KBO85" s="539"/>
      <c r="KBP85" s="539"/>
      <c r="KBQ85" s="539"/>
      <c r="KBR85" s="539"/>
      <c r="KBS85" s="539"/>
      <c r="KBT85" s="539"/>
      <c r="KBU85" s="539"/>
      <c r="KBV85" s="539"/>
      <c r="KBW85" s="539"/>
      <c r="KBX85" s="539"/>
      <c r="KBY85" s="539"/>
      <c r="KBZ85" s="539"/>
      <c r="KCA85" s="539"/>
      <c r="KCB85" s="539"/>
      <c r="KCC85" s="539"/>
      <c r="KCD85" s="539"/>
      <c r="KCE85" s="539"/>
      <c r="KCF85" s="539"/>
      <c r="KCG85" s="539"/>
      <c r="KCH85" s="539"/>
      <c r="KCI85" s="539"/>
      <c r="KCJ85" s="539"/>
      <c r="KCK85" s="539"/>
      <c r="KCL85" s="539"/>
      <c r="KCM85" s="539"/>
      <c r="KCN85" s="539"/>
      <c r="KCO85" s="539"/>
      <c r="KCP85" s="539"/>
      <c r="KCQ85" s="539"/>
      <c r="KCR85" s="539"/>
      <c r="KCS85" s="539"/>
      <c r="KCT85" s="539"/>
      <c r="KCU85" s="539"/>
      <c r="KCV85" s="539"/>
      <c r="KCW85" s="539"/>
      <c r="KCX85" s="539"/>
      <c r="KCY85" s="539"/>
      <c r="KCZ85" s="539"/>
      <c r="KDA85" s="539"/>
      <c r="KDB85" s="539"/>
      <c r="KDC85" s="539"/>
      <c r="KDD85" s="539"/>
      <c r="KDE85" s="539"/>
      <c r="KDF85" s="539"/>
      <c r="KDG85" s="539"/>
      <c r="KDH85" s="539"/>
      <c r="KDI85" s="539"/>
      <c r="KDJ85" s="539"/>
      <c r="KDK85" s="539"/>
      <c r="KDL85" s="539"/>
      <c r="KDM85" s="539"/>
      <c r="KDN85" s="539"/>
      <c r="KDO85" s="539"/>
      <c r="KDP85" s="539"/>
      <c r="KDQ85" s="539"/>
      <c r="KDR85" s="539"/>
      <c r="KDS85" s="539"/>
      <c r="KDT85" s="539"/>
      <c r="KDU85" s="539"/>
      <c r="KDV85" s="539"/>
      <c r="KDW85" s="539"/>
      <c r="KDX85" s="539"/>
      <c r="KDY85" s="539"/>
      <c r="KDZ85" s="539"/>
      <c r="KEA85" s="539"/>
      <c r="KEB85" s="539"/>
      <c r="KEC85" s="539"/>
      <c r="KED85" s="539"/>
      <c r="KEE85" s="539"/>
      <c r="KEF85" s="539"/>
      <c r="KEG85" s="539"/>
      <c r="KEH85" s="539"/>
      <c r="KEI85" s="539"/>
      <c r="KEJ85" s="539"/>
      <c r="KEK85" s="539"/>
      <c r="KEL85" s="539"/>
      <c r="KEM85" s="539"/>
      <c r="KEN85" s="539"/>
      <c r="KEO85" s="539"/>
      <c r="KEP85" s="539"/>
      <c r="KEQ85" s="539"/>
      <c r="KER85" s="539"/>
      <c r="KES85" s="539"/>
      <c r="KET85" s="539"/>
      <c r="KEU85" s="539"/>
      <c r="KEV85" s="539"/>
      <c r="KEW85" s="539"/>
      <c r="KEX85" s="539"/>
      <c r="KEY85" s="539"/>
      <c r="KEZ85" s="539"/>
      <c r="KFA85" s="539"/>
      <c r="KFB85" s="539"/>
      <c r="KFC85" s="539"/>
      <c r="KFD85" s="539"/>
      <c r="KFE85" s="539"/>
      <c r="KFF85" s="539"/>
      <c r="KFG85" s="539"/>
      <c r="KFH85" s="539"/>
      <c r="KFI85" s="539"/>
      <c r="KFJ85" s="539"/>
      <c r="KFK85" s="539"/>
      <c r="KFL85" s="539"/>
      <c r="KFM85" s="539"/>
      <c r="KFN85" s="539"/>
      <c r="KFO85" s="539"/>
      <c r="KFP85" s="539"/>
      <c r="KFQ85" s="539"/>
      <c r="KFR85" s="539"/>
      <c r="KFS85" s="539"/>
      <c r="KFT85" s="539"/>
      <c r="KFU85" s="539"/>
      <c r="KFV85" s="539"/>
      <c r="KFW85" s="539"/>
      <c r="KFX85" s="539"/>
      <c r="KFY85" s="539"/>
      <c r="KFZ85" s="539"/>
      <c r="KGA85" s="539"/>
      <c r="KGB85" s="539"/>
      <c r="KGC85" s="539"/>
      <c r="KGD85" s="539"/>
      <c r="KGE85" s="539"/>
      <c r="KGF85" s="539"/>
      <c r="KGG85" s="539"/>
      <c r="KGH85" s="539"/>
      <c r="KGI85" s="539"/>
      <c r="KGJ85" s="539"/>
      <c r="KGK85" s="539"/>
      <c r="KGL85" s="539"/>
      <c r="KGM85" s="539"/>
      <c r="KGN85" s="539"/>
      <c r="KGO85" s="539"/>
      <c r="KGP85" s="539"/>
      <c r="KGQ85" s="539"/>
      <c r="KGR85" s="539"/>
      <c r="KGS85" s="539"/>
      <c r="KGT85" s="539"/>
      <c r="KGU85" s="539"/>
      <c r="KGV85" s="539"/>
      <c r="KGW85" s="539"/>
      <c r="KGX85" s="539"/>
      <c r="KGY85" s="539"/>
      <c r="KGZ85" s="539"/>
      <c r="KHA85" s="539"/>
      <c r="KHB85" s="539"/>
      <c r="KHC85" s="539"/>
      <c r="KHD85" s="539"/>
      <c r="KHE85" s="539"/>
      <c r="KHF85" s="539"/>
      <c r="KHG85" s="539"/>
      <c r="KHH85" s="539"/>
      <c r="KHI85" s="539"/>
      <c r="KHJ85" s="539"/>
      <c r="KHK85" s="539"/>
      <c r="KHL85" s="539"/>
      <c r="KHM85" s="539"/>
      <c r="KHN85" s="539"/>
      <c r="KHO85" s="539"/>
      <c r="KHP85" s="539"/>
      <c r="KHQ85" s="539"/>
      <c r="KHR85" s="539"/>
      <c r="KHS85" s="539"/>
      <c r="KHT85" s="539"/>
      <c r="KHU85" s="539"/>
      <c r="KHV85" s="539"/>
      <c r="KHW85" s="539"/>
      <c r="KHX85" s="539"/>
      <c r="KHY85" s="539"/>
      <c r="KHZ85" s="539"/>
      <c r="KIA85" s="539"/>
      <c r="KIB85" s="539"/>
      <c r="KIC85" s="539"/>
      <c r="KID85" s="539"/>
      <c r="KIE85" s="539"/>
      <c r="KIF85" s="539"/>
      <c r="KIG85" s="539"/>
      <c r="KIH85" s="539"/>
      <c r="KII85" s="539"/>
      <c r="KIJ85" s="539"/>
      <c r="KIK85" s="539"/>
      <c r="KIL85" s="539"/>
      <c r="KIM85" s="539"/>
      <c r="KIN85" s="539"/>
      <c r="KIO85" s="539"/>
      <c r="KIP85" s="539"/>
      <c r="KIQ85" s="539"/>
      <c r="KIR85" s="539"/>
      <c r="KIS85" s="539"/>
      <c r="KIT85" s="539"/>
      <c r="KIU85" s="539"/>
      <c r="KIV85" s="539"/>
      <c r="KIW85" s="539"/>
      <c r="KIX85" s="539"/>
      <c r="KIY85" s="539"/>
      <c r="KIZ85" s="539"/>
      <c r="KJA85" s="539"/>
      <c r="KJB85" s="539"/>
      <c r="KJC85" s="539"/>
      <c r="KJD85" s="539"/>
      <c r="KJE85" s="539"/>
      <c r="KJF85" s="539"/>
      <c r="KJG85" s="539"/>
      <c r="KJH85" s="539"/>
      <c r="KJI85" s="539"/>
      <c r="KJJ85" s="539"/>
      <c r="KJK85" s="539"/>
      <c r="KJL85" s="539"/>
      <c r="KJM85" s="539"/>
      <c r="KJN85" s="539"/>
      <c r="KJO85" s="539"/>
      <c r="KJP85" s="539"/>
      <c r="KJQ85" s="539"/>
      <c r="KJR85" s="539"/>
      <c r="KJS85" s="539"/>
      <c r="KJT85" s="539"/>
      <c r="KJU85" s="539"/>
      <c r="KJV85" s="539"/>
      <c r="KJW85" s="539"/>
      <c r="KJX85" s="539"/>
      <c r="KJY85" s="539"/>
      <c r="KJZ85" s="539"/>
      <c r="KKA85" s="539"/>
      <c r="KKB85" s="539"/>
      <c r="KKC85" s="539"/>
      <c r="KKD85" s="539"/>
      <c r="KKE85" s="539"/>
      <c r="KKF85" s="539"/>
      <c r="KKG85" s="539"/>
      <c r="KKH85" s="539"/>
      <c r="KKI85" s="539"/>
      <c r="KKJ85" s="539"/>
      <c r="KKK85" s="539"/>
      <c r="KKL85" s="539"/>
      <c r="KKM85" s="539"/>
      <c r="KKN85" s="539"/>
      <c r="KKO85" s="539"/>
      <c r="KKP85" s="539"/>
      <c r="KKQ85" s="539"/>
      <c r="KKR85" s="539"/>
      <c r="KKS85" s="539"/>
      <c r="KKT85" s="539"/>
      <c r="KKU85" s="539"/>
      <c r="KKV85" s="539"/>
      <c r="KKW85" s="539"/>
      <c r="KKX85" s="539"/>
      <c r="KKY85" s="539"/>
      <c r="KKZ85" s="539"/>
      <c r="KLA85" s="539"/>
      <c r="KLB85" s="539"/>
      <c r="KLC85" s="539"/>
      <c r="KLD85" s="539"/>
      <c r="KLE85" s="539"/>
      <c r="KLF85" s="539"/>
      <c r="KLG85" s="539"/>
      <c r="KLH85" s="539"/>
      <c r="KLI85" s="539"/>
      <c r="KLJ85" s="539"/>
      <c r="KLK85" s="539"/>
      <c r="KLL85" s="539"/>
      <c r="KLM85" s="539"/>
      <c r="KLN85" s="539"/>
      <c r="KLO85" s="539"/>
      <c r="KLP85" s="539"/>
      <c r="KLQ85" s="539"/>
      <c r="KLR85" s="539"/>
      <c r="KLS85" s="539"/>
      <c r="KLT85" s="539"/>
      <c r="KLU85" s="539"/>
      <c r="KLV85" s="539"/>
      <c r="KLW85" s="539"/>
      <c r="KLX85" s="539"/>
      <c r="KLY85" s="539"/>
      <c r="KLZ85" s="539"/>
      <c r="KMA85" s="539"/>
      <c r="KMB85" s="539"/>
      <c r="KMC85" s="539"/>
      <c r="KMD85" s="539"/>
      <c r="KME85" s="539"/>
      <c r="KMF85" s="539"/>
      <c r="KMG85" s="539"/>
      <c r="KMH85" s="539"/>
      <c r="KMI85" s="539"/>
      <c r="KMJ85" s="539"/>
      <c r="KMK85" s="539"/>
      <c r="KML85" s="539"/>
      <c r="KMM85" s="539"/>
      <c r="KMN85" s="539"/>
      <c r="KMO85" s="539"/>
      <c r="KMP85" s="539"/>
      <c r="KMQ85" s="539"/>
      <c r="KMR85" s="539"/>
      <c r="KMS85" s="539"/>
      <c r="KMT85" s="539"/>
      <c r="KMU85" s="539"/>
      <c r="KMV85" s="539"/>
      <c r="KMW85" s="539"/>
      <c r="KMX85" s="539"/>
      <c r="KMY85" s="539"/>
      <c r="KMZ85" s="539"/>
      <c r="KNA85" s="539"/>
      <c r="KNB85" s="539"/>
      <c r="KNC85" s="539"/>
      <c r="KND85" s="539"/>
      <c r="KNE85" s="539"/>
      <c r="KNF85" s="539"/>
      <c r="KNG85" s="539"/>
      <c r="KNH85" s="539"/>
      <c r="KNI85" s="539"/>
      <c r="KNJ85" s="539"/>
      <c r="KNK85" s="539"/>
      <c r="KNL85" s="539"/>
      <c r="KNM85" s="539"/>
      <c r="KNN85" s="539"/>
      <c r="KNO85" s="539"/>
      <c r="KNP85" s="539"/>
      <c r="KNQ85" s="539"/>
      <c r="KNR85" s="539"/>
      <c r="KNS85" s="539"/>
      <c r="KNT85" s="539"/>
      <c r="KNU85" s="539"/>
      <c r="KNV85" s="539"/>
      <c r="KNW85" s="539"/>
      <c r="KNX85" s="539"/>
      <c r="KNY85" s="539"/>
      <c r="KNZ85" s="539"/>
      <c r="KOA85" s="539"/>
      <c r="KOB85" s="539"/>
      <c r="KOC85" s="539"/>
      <c r="KOD85" s="539"/>
      <c r="KOE85" s="539"/>
      <c r="KOF85" s="539"/>
      <c r="KOG85" s="539"/>
      <c r="KOH85" s="539"/>
      <c r="KOI85" s="539"/>
      <c r="KOJ85" s="539"/>
      <c r="KOK85" s="539"/>
      <c r="KOL85" s="539"/>
      <c r="KOM85" s="539"/>
      <c r="KON85" s="539"/>
      <c r="KOO85" s="539"/>
      <c r="KOP85" s="539"/>
      <c r="KOQ85" s="539"/>
      <c r="KOR85" s="539"/>
      <c r="KOS85" s="539"/>
      <c r="KOT85" s="539"/>
      <c r="KOU85" s="539"/>
      <c r="KOV85" s="539"/>
      <c r="KOW85" s="539"/>
      <c r="KOX85" s="539"/>
      <c r="KOY85" s="539"/>
      <c r="KOZ85" s="539"/>
      <c r="KPA85" s="539"/>
      <c r="KPB85" s="539"/>
      <c r="KPC85" s="539"/>
      <c r="KPD85" s="539"/>
      <c r="KPE85" s="539"/>
      <c r="KPF85" s="539"/>
      <c r="KPG85" s="539"/>
      <c r="KPH85" s="539"/>
      <c r="KPI85" s="539"/>
      <c r="KPJ85" s="539"/>
      <c r="KPK85" s="539"/>
      <c r="KPL85" s="539"/>
      <c r="KPM85" s="539"/>
      <c r="KPN85" s="539"/>
      <c r="KPO85" s="539"/>
      <c r="KPP85" s="539"/>
      <c r="KPQ85" s="539"/>
      <c r="KPR85" s="539"/>
      <c r="KPS85" s="539"/>
      <c r="KPT85" s="539"/>
      <c r="KPU85" s="539"/>
      <c r="KPV85" s="539"/>
      <c r="KPW85" s="539"/>
      <c r="KPX85" s="539"/>
      <c r="KPY85" s="539"/>
      <c r="KPZ85" s="539"/>
      <c r="KQA85" s="539"/>
      <c r="KQB85" s="539"/>
      <c r="KQC85" s="539"/>
      <c r="KQD85" s="539"/>
      <c r="KQE85" s="539"/>
      <c r="KQF85" s="539"/>
      <c r="KQG85" s="539"/>
      <c r="KQH85" s="539"/>
      <c r="KQI85" s="539"/>
      <c r="KQJ85" s="539"/>
      <c r="KQK85" s="539"/>
      <c r="KQL85" s="539"/>
      <c r="KQM85" s="539"/>
      <c r="KQN85" s="539"/>
      <c r="KQO85" s="539"/>
      <c r="KQP85" s="539"/>
      <c r="KQQ85" s="539"/>
      <c r="KQR85" s="539"/>
      <c r="KQS85" s="539"/>
      <c r="KQT85" s="539"/>
      <c r="KQU85" s="539"/>
      <c r="KQV85" s="539"/>
      <c r="KQW85" s="539"/>
      <c r="KQX85" s="539"/>
      <c r="KQY85" s="539"/>
      <c r="KQZ85" s="539"/>
      <c r="KRA85" s="539"/>
      <c r="KRB85" s="539"/>
      <c r="KRC85" s="539"/>
      <c r="KRD85" s="539"/>
      <c r="KRE85" s="539"/>
      <c r="KRF85" s="539"/>
      <c r="KRG85" s="539"/>
      <c r="KRH85" s="539"/>
      <c r="KRI85" s="539"/>
      <c r="KRJ85" s="539"/>
      <c r="KRK85" s="539"/>
      <c r="KRL85" s="539"/>
      <c r="KRM85" s="539"/>
      <c r="KRN85" s="539"/>
      <c r="KRO85" s="539"/>
      <c r="KRP85" s="539"/>
      <c r="KRQ85" s="539"/>
      <c r="KRR85" s="539"/>
      <c r="KRS85" s="539"/>
      <c r="KRT85" s="539"/>
      <c r="KRU85" s="539"/>
      <c r="KRV85" s="539"/>
      <c r="KRW85" s="539"/>
      <c r="KRX85" s="539"/>
      <c r="KRY85" s="539"/>
      <c r="KRZ85" s="539"/>
      <c r="KSA85" s="539"/>
      <c r="KSB85" s="539"/>
      <c r="KSC85" s="539"/>
      <c r="KSD85" s="539"/>
      <c r="KSE85" s="539"/>
      <c r="KSF85" s="539"/>
      <c r="KSG85" s="539"/>
      <c r="KSH85" s="539"/>
      <c r="KSI85" s="539"/>
      <c r="KSJ85" s="539"/>
      <c r="KSK85" s="539"/>
      <c r="KSL85" s="539"/>
      <c r="KSM85" s="539"/>
      <c r="KSN85" s="539"/>
      <c r="KSO85" s="539"/>
      <c r="KSP85" s="539"/>
      <c r="KSQ85" s="539"/>
      <c r="KSR85" s="539"/>
      <c r="KSS85" s="539"/>
      <c r="KST85" s="539"/>
      <c r="KSU85" s="539"/>
      <c r="KSV85" s="539"/>
      <c r="KSW85" s="539"/>
      <c r="KSX85" s="539"/>
      <c r="KSY85" s="539"/>
      <c r="KSZ85" s="539"/>
      <c r="KTA85" s="539"/>
      <c r="KTB85" s="539"/>
      <c r="KTC85" s="539"/>
      <c r="KTD85" s="539"/>
      <c r="KTE85" s="539"/>
      <c r="KTF85" s="539"/>
      <c r="KTG85" s="539"/>
      <c r="KTH85" s="539"/>
      <c r="KTI85" s="539"/>
      <c r="KTJ85" s="539"/>
      <c r="KTK85" s="539"/>
      <c r="KTL85" s="539"/>
      <c r="KTM85" s="539"/>
      <c r="KTN85" s="539"/>
      <c r="KTO85" s="539"/>
      <c r="KTP85" s="539"/>
      <c r="KTQ85" s="539"/>
      <c r="KTR85" s="539"/>
      <c r="KTS85" s="539"/>
      <c r="KTT85" s="539"/>
      <c r="KTU85" s="539"/>
      <c r="KTV85" s="539"/>
      <c r="KTW85" s="539"/>
      <c r="KTX85" s="539"/>
      <c r="KTY85" s="539"/>
      <c r="KTZ85" s="539"/>
      <c r="KUA85" s="539"/>
      <c r="KUB85" s="539"/>
      <c r="KUC85" s="539"/>
      <c r="KUD85" s="539"/>
      <c r="KUE85" s="539"/>
      <c r="KUF85" s="539"/>
      <c r="KUG85" s="539"/>
      <c r="KUH85" s="539"/>
      <c r="KUI85" s="539"/>
      <c r="KUJ85" s="539"/>
      <c r="KUK85" s="539"/>
      <c r="KUL85" s="539"/>
      <c r="KUM85" s="539"/>
      <c r="KUN85" s="539"/>
      <c r="KUO85" s="539"/>
      <c r="KUP85" s="539"/>
      <c r="KUQ85" s="539"/>
      <c r="KUR85" s="539"/>
      <c r="KUS85" s="539"/>
      <c r="KUT85" s="539"/>
      <c r="KUU85" s="539"/>
      <c r="KUV85" s="539"/>
      <c r="KUW85" s="539"/>
      <c r="KUX85" s="539"/>
      <c r="KUY85" s="539"/>
      <c r="KUZ85" s="539"/>
      <c r="KVA85" s="539"/>
      <c r="KVB85" s="539"/>
      <c r="KVC85" s="539"/>
      <c r="KVD85" s="539"/>
      <c r="KVE85" s="539"/>
      <c r="KVF85" s="539"/>
      <c r="KVG85" s="539"/>
      <c r="KVH85" s="539"/>
      <c r="KVI85" s="539"/>
      <c r="KVJ85" s="539"/>
      <c r="KVK85" s="539"/>
      <c r="KVL85" s="539"/>
      <c r="KVM85" s="539"/>
      <c r="KVN85" s="539"/>
      <c r="KVO85" s="539"/>
      <c r="KVP85" s="539"/>
      <c r="KVQ85" s="539"/>
      <c r="KVR85" s="539"/>
      <c r="KVS85" s="539"/>
      <c r="KVT85" s="539"/>
      <c r="KVU85" s="539"/>
      <c r="KVV85" s="539"/>
      <c r="KVW85" s="539"/>
      <c r="KVX85" s="539"/>
      <c r="KVY85" s="539"/>
      <c r="KVZ85" s="539"/>
      <c r="KWA85" s="539"/>
      <c r="KWB85" s="539"/>
      <c r="KWC85" s="539"/>
      <c r="KWD85" s="539"/>
      <c r="KWE85" s="539"/>
      <c r="KWF85" s="539"/>
      <c r="KWG85" s="539"/>
      <c r="KWH85" s="539"/>
      <c r="KWI85" s="539"/>
      <c r="KWJ85" s="539"/>
      <c r="KWK85" s="539"/>
      <c r="KWL85" s="539"/>
      <c r="KWM85" s="539"/>
      <c r="KWN85" s="539"/>
      <c r="KWO85" s="539"/>
      <c r="KWP85" s="539"/>
      <c r="KWQ85" s="539"/>
      <c r="KWR85" s="539"/>
      <c r="KWS85" s="539"/>
      <c r="KWT85" s="539"/>
      <c r="KWU85" s="539"/>
      <c r="KWV85" s="539"/>
      <c r="KWW85" s="539"/>
      <c r="KWX85" s="539"/>
      <c r="KWY85" s="539"/>
      <c r="KWZ85" s="539"/>
      <c r="KXA85" s="539"/>
      <c r="KXB85" s="539"/>
      <c r="KXC85" s="539"/>
      <c r="KXD85" s="539"/>
      <c r="KXE85" s="539"/>
      <c r="KXF85" s="539"/>
      <c r="KXG85" s="539"/>
      <c r="KXH85" s="539"/>
      <c r="KXI85" s="539"/>
      <c r="KXJ85" s="539"/>
      <c r="KXK85" s="539"/>
      <c r="KXL85" s="539"/>
      <c r="KXM85" s="539"/>
      <c r="KXN85" s="539"/>
      <c r="KXO85" s="539"/>
      <c r="KXP85" s="539"/>
      <c r="KXQ85" s="539"/>
      <c r="KXR85" s="539"/>
      <c r="KXS85" s="539"/>
      <c r="KXT85" s="539"/>
      <c r="KXU85" s="539"/>
      <c r="KXV85" s="539"/>
      <c r="KXW85" s="539"/>
      <c r="KXX85" s="539"/>
      <c r="KXY85" s="539"/>
      <c r="KXZ85" s="539"/>
      <c r="KYA85" s="539"/>
      <c r="KYB85" s="539"/>
      <c r="KYC85" s="539"/>
      <c r="KYD85" s="539"/>
      <c r="KYE85" s="539"/>
      <c r="KYF85" s="539"/>
      <c r="KYG85" s="539"/>
      <c r="KYH85" s="539"/>
      <c r="KYI85" s="539"/>
      <c r="KYJ85" s="539"/>
      <c r="KYK85" s="539"/>
      <c r="KYL85" s="539"/>
      <c r="KYM85" s="539"/>
      <c r="KYN85" s="539"/>
      <c r="KYO85" s="539"/>
      <c r="KYP85" s="539"/>
      <c r="KYQ85" s="539"/>
      <c r="KYR85" s="539"/>
      <c r="KYS85" s="539"/>
      <c r="KYT85" s="539"/>
      <c r="KYU85" s="539"/>
      <c r="KYV85" s="539"/>
      <c r="KYW85" s="539"/>
      <c r="KYX85" s="539"/>
      <c r="KYY85" s="539"/>
      <c r="KYZ85" s="539"/>
      <c r="KZA85" s="539"/>
      <c r="KZB85" s="539"/>
      <c r="KZC85" s="539"/>
      <c r="KZD85" s="539"/>
      <c r="KZE85" s="539"/>
      <c r="KZF85" s="539"/>
      <c r="KZG85" s="539"/>
      <c r="KZH85" s="539"/>
      <c r="KZI85" s="539"/>
      <c r="KZJ85" s="539"/>
      <c r="KZK85" s="539"/>
      <c r="KZL85" s="539"/>
      <c r="KZM85" s="539"/>
      <c r="KZN85" s="539"/>
      <c r="KZO85" s="539"/>
      <c r="KZP85" s="539"/>
      <c r="KZQ85" s="539"/>
      <c r="KZR85" s="539"/>
      <c r="KZS85" s="539"/>
      <c r="KZT85" s="539"/>
      <c r="KZU85" s="539"/>
      <c r="KZV85" s="539"/>
      <c r="KZW85" s="539"/>
      <c r="KZX85" s="539"/>
      <c r="KZY85" s="539"/>
      <c r="KZZ85" s="539"/>
      <c r="LAA85" s="539"/>
      <c r="LAB85" s="539"/>
      <c r="LAC85" s="539"/>
      <c r="LAD85" s="539"/>
      <c r="LAE85" s="539"/>
      <c r="LAF85" s="539"/>
      <c r="LAG85" s="539"/>
      <c r="LAH85" s="539"/>
      <c r="LAI85" s="539"/>
      <c r="LAJ85" s="539"/>
      <c r="LAK85" s="539"/>
      <c r="LAL85" s="539"/>
      <c r="LAM85" s="539"/>
      <c r="LAN85" s="539"/>
      <c r="LAO85" s="539"/>
      <c r="LAP85" s="539"/>
      <c r="LAQ85" s="539"/>
      <c r="LAR85" s="539"/>
      <c r="LAS85" s="539"/>
      <c r="LAT85" s="539"/>
      <c r="LAU85" s="539"/>
      <c r="LAV85" s="539"/>
      <c r="LAW85" s="539"/>
      <c r="LAX85" s="539"/>
      <c r="LAY85" s="539"/>
      <c r="LAZ85" s="539"/>
      <c r="LBA85" s="539"/>
      <c r="LBB85" s="539"/>
      <c r="LBC85" s="539"/>
      <c r="LBD85" s="539"/>
      <c r="LBE85" s="539"/>
      <c r="LBF85" s="539"/>
      <c r="LBG85" s="539"/>
      <c r="LBH85" s="539"/>
      <c r="LBI85" s="539"/>
      <c r="LBJ85" s="539"/>
      <c r="LBK85" s="539"/>
      <c r="LBL85" s="539"/>
      <c r="LBM85" s="539"/>
      <c r="LBN85" s="539"/>
      <c r="LBO85" s="539"/>
      <c r="LBP85" s="539"/>
      <c r="LBQ85" s="539"/>
      <c r="LBR85" s="539"/>
      <c r="LBS85" s="539"/>
      <c r="LBT85" s="539"/>
      <c r="LBU85" s="539"/>
      <c r="LBV85" s="539"/>
      <c r="LBW85" s="539"/>
      <c r="LBX85" s="539"/>
      <c r="LBY85" s="539"/>
      <c r="LBZ85" s="539"/>
      <c r="LCA85" s="539"/>
      <c r="LCB85" s="539"/>
      <c r="LCC85" s="539"/>
      <c r="LCD85" s="539"/>
      <c r="LCE85" s="539"/>
      <c r="LCF85" s="539"/>
      <c r="LCG85" s="539"/>
      <c r="LCH85" s="539"/>
      <c r="LCI85" s="539"/>
      <c r="LCJ85" s="539"/>
      <c r="LCK85" s="539"/>
      <c r="LCL85" s="539"/>
      <c r="LCM85" s="539"/>
      <c r="LCN85" s="539"/>
      <c r="LCO85" s="539"/>
      <c r="LCP85" s="539"/>
      <c r="LCQ85" s="539"/>
      <c r="LCR85" s="539"/>
      <c r="LCS85" s="539"/>
      <c r="LCT85" s="539"/>
      <c r="LCU85" s="539"/>
      <c r="LCV85" s="539"/>
      <c r="LCW85" s="539"/>
      <c r="LCX85" s="539"/>
      <c r="LCY85" s="539"/>
      <c r="LCZ85" s="539"/>
      <c r="LDA85" s="539"/>
      <c r="LDB85" s="539"/>
      <c r="LDC85" s="539"/>
      <c r="LDD85" s="539"/>
      <c r="LDE85" s="539"/>
      <c r="LDF85" s="539"/>
      <c r="LDG85" s="539"/>
      <c r="LDH85" s="539"/>
      <c r="LDI85" s="539"/>
      <c r="LDJ85" s="539"/>
      <c r="LDK85" s="539"/>
      <c r="LDL85" s="539"/>
      <c r="LDM85" s="539"/>
      <c r="LDN85" s="539"/>
      <c r="LDO85" s="539"/>
      <c r="LDP85" s="539"/>
      <c r="LDQ85" s="539"/>
      <c r="LDR85" s="539"/>
      <c r="LDS85" s="539"/>
      <c r="LDT85" s="539"/>
      <c r="LDU85" s="539"/>
      <c r="LDV85" s="539"/>
      <c r="LDW85" s="539"/>
      <c r="LDX85" s="539"/>
      <c r="LDY85" s="539"/>
      <c r="LDZ85" s="539"/>
      <c r="LEA85" s="539"/>
      <c r="LEB85" s="539"/>
      <c r="LEC85" s="539"/>
      <c r="LED85" s="539"/>
      <c r="LEE85" s="539"/>
      <c r="LEF85" s="539"/>
      <c r="LEG85" s="539"/>
      <c r="LEH85" s="539"/>
      <c r="LEI85" s="539"/>
      <c r="LEJ85" s="539"/>
      <c r="LEK85" s="539"/>
      <c r="LEL85" s="539"/>
      <c r="LEM85" s="539"/>
      <c r="LEN85" s="539"/>
      <c r="LEO85" s="539"/>
      <c r="LEP85" s="539"/>
      <c r="LEQ85" s="539"/>
      <c r="LER85" s="539"/>
      <c r="LES85" s="539"/>
      <c r="LET85" s="539"/>
      <c r="LEU85" s="539"/>
      <c r="LEV85" s="539"/>
      <c r="LEW85" s="539"/>
      <c r="LEX85" s="539"/>
      <c r="LEY85" s="539"/>
      <c r="LEZ85" s="539"/>
      <c r="LFA85" s="539"/>
      <c r="LFB85" s="539"/>
      <c r="LFC85" s="539"/>
      <c r="LFD85" s="539"/>
      <c r="LFE85" s="539"/>
      <c r="LFF85" s="539"/>
      <c r="LFG85" s="539"/>
      <c r="LFH85" s="539"/>
      <c r="LFI85" s="539"/>
      <c r="LFJ85" s="539"/>
      <c r="LFK85" s="539"/>
      <c r="LFL85" s="539"/>
      <c r="LFM85" s="539"/>
      <c r="LFN85" s="539"/>
      <c r="LFO85" s="539"/>
      <c r="LFP85" s="539"/>
      <c r="LFQ85" s="539"/>
      <c r="LFR85" s="539"/>
      <c r="LFS85" s="539"/>
      <c r="LFT85" s="539"/>
      <c r="LFU85" s="539"/>
      <c r="LFV85" s="539"/>
      <c r="LFW85" s="539"/>
      <c r="LFX85" s="539"/>
      <c r="LFY85" s="539"/>
      <c r="LFZ85" s="539"/>
      <c r="LGA85" s="539"/>
      <c r="LGB85" s="539"/>
      <c r="LGC85" s="539"/>
      <c r="LGD85" s="539"/>
      <c r="LGE85" s="539"/>
      <c r="LGF85" s="539"/>
      <c r="LGG85" s="539"/>
      <c r="LGH85" s="539"/>
      <c r="LGI85" s="539"/>
      <c r="LGJ85" s="539"/>
      <c r="LGK85" s="539"/>
      <c r="LGL85" s="539"/>
      <c r="LGM85" s="539"/>
      <c r="LGN85" s="539"/>
      <c r="LGO85" s="539"/>
      <c r="LGP85" s="539"/>
      <c r="LGQ85" s="539"/>
      <c r="LGR85" s="539"/>
      <c r="LGS85" s="539"/>
      <c r="LGT85" s="539"/>
      <c r="LGU85" s="539"/>
      <c r="LGV85" s="539"/>
      <c r="LGW85" s="539"/>
      <c r="LGX85" s="539"/>
      <c r="LGY85" s="539"/>
      <c r="LGZ85" s="539"/>
      <c r="LHA85" s="539"/>
      <c r="LHB85" s="539"/>
      <c r="LHC85" s="539"/>
      <c r="LHD85" s="539"/>
      <c r="LHE85" s="539"/>
      <c r="LHF85" s="539"/>
      <c r="LHG85" s="539"/>
      <c r="LHH85" s="539"/>
      <c r="LHI85" s="539"/>
      <c r="LHJ85" s="539"/>
      <c r="LHK85" s="539"/>
      <c r="LHL85" s="539"/>
      <c r="LHM85" s="539"/>
      <c r="LHN85" s="539"/>
      <c r="LHO85" s="539"/>
      <c r="LHP85" s="539"/>
      <c r="LHQ85" s="539"/>
      <c r="LHR85" s="539"/>
      <c r="LHS85" s="539"/>
      <c r="LHT85" s="539"/>
      <c r="LHU85" s="539"/>
      <c r="LHV85" s="539"/>
      <c r="LHW85" s="539"/>
      <c r="LHX85" s="539"/>
      <c r="LHY85" s="539"/>
      <c r="LHZ85" s="539"/>
      <c r="LIA85" s="539"/>
      <c r="LIB85" s="539"/>
      <c r="LIC85" s="539"/>
      <c r="LID85" s="539"/>
      <c r="LIE85" s="539"/>
      <c r="LIF85" s="539"/>
      <c r="LIG85" s="539"/>
      <c r="LIH85" s="539"/>
      <c r="LII85" s="539"/>
      <c r="LIJ85" s="539"/>
      <c r="LIK85" s="539"/>
      <c r="LIL85" s="539"/>
      <c r="LIM85" s="539"/>
      <c r="LIN85" s="539"/>
      <c r="LIO85" s="539"/>
      <c r="LIP85" s="539"/>
      <c r="LIQ85" s="539"/>
      <c r="LIR85" s="539"/>
      <c r="LIS85" s="539"/>
      <c r="LIT85" s="539"/>
      <c r="LIU85" s="539"/>
      <c r="LIV85" s="539"/>
      <c r="LIW85" s="539"/>
      <c r="LIX85" s="539"/>
      <c r="LIY85" s="539"/>
      <c r="LIZ85" s="539"/>
      <c r="LJA85" s="539"/>
      <c r="LJB85" s="539"/>
      <c r="LJC85" s="539"/>
      <c r="LJD85" s="539"/>
      <c r="LJE85" s="539"/>
      <c r="LJF85" s="539"/>
      <c r="LJG85" s="539"/>
      <c r="LJH85" s="539"/>
      <c r="LJI85" s="539"/>
      <c r="LJJ85" s="539"/>
      <c r="LJK85" s="539"/>
      <c r="LJL85" s="539"/>
      <c r="LJM85" s="539"/>
      <c r="LJN85" s="539"/>
      <c r="LJO85" s="539"/>
      <c r="LJP85" s="539"/>
      <c r="LJQ85" s="539"/>
      <c r="LJR85" s="539"/>
      <c r="LJS85" s="539"/>
      <c r="LJT85" s="539"/>
      <c r="LJU85" s="539"/>
      <c r="LJV85" s="539"/>
      <c r="LJW85" s="539"/>
      <c r="LJX85" s="539"/>
      <c r="LJY85" s="539"/>
      <c r="LJZ85" s="539"/>
      <c r="LKA85" s="539"/>
      <c r="LKB85" s="539"/>
      <c r="LKC85" s="539"/>
      <c r="LKD85" s="539"/>
      <c r="LKE85" s="539"/>
      <c r="LKF85" s="539"/>
      <c r="LKG85" s="539"/>
      <c r="LKH85" s="539"/>
      <c r="LKI85" s="539"/>
      <c r="LKJ85" s="539"/>
      <c r="LKK85" s="539"/>
      <c r="LKL85" s="539"/>
      <c r="LKM85" s="539"/>
      <c r="LKN85" s="539"/>
      <c r="LKO85" s="539"/>
      <c r="LKP85" s="539"/>
      <c r="LKQ85" s="539"/>
      <c r="LKR85" s="539"/>
      <c r="LKS85" s="539"/>
      <c r="LKT85" s="539"/>
      <c r="LKU85" s="539"/>
      <c r="LKV85" s="539"/>
      <c r="LKW85" s="539"/>
      <c r="LKX85" s="539"/>
      <c r="LKY85" s="539"/>
      <c r="LKZ85" s="539"/>
      <c r="LLA85" s="539"/>
      <c r="LLB85" s="539"/>
      <c r="LLC85" s="539"/>
      <c r="LLD85" s="539"/>
      <c r="LLE85" s="539"/>
      <c r="LLF85" s="539"/>
      <c r="LLG85" s="539"/>
      <c r="LLH85" s="539"/>
      <c r="LLI85" s="539"/>
      <c r="LLJ85" s="539"/>
      <c r="LLK85" s="539"/>
      <c r="LLL85" s="539"/>
      <c r="LLM85" s="539"/>
      <c r="LLN85" s="539"/>
      <c r="LLO85" s="539"/>
      <c r="LLP85" s="539"/>
      <c r="LLQ85" s="539"/>
      <c r="LLR85" s="539"/>
      <c r="LLS85" s="539"/>
      <c r="LLT85" s="539"/>
      <c r="LLU85" s="539"/>
      <c r="LLV85" s="539"/>
      <c r="LLW85" s="539"/>
      <c r="LLX85" s="539"/>
      <c r="LLY85" s="539"/>
      <c r="LLZ85" s="539"/>
      <c r="LMA85" s="539"/>
      <c r="LMB85" s="539"/>
      <c r="LMC85" s="539"/>
      <c r="LMD85" s="539"/>
      <c r="LME85" s="539"/>
      <c r="LMF85" s="539"/>
      <c r="LMG85" s="539"/>
      <c r="LMH85" s="539"/>
      <c r="LMI85" s="539"/>
      <c r="LMJ85" s="539"/>
      <c r="LMK85" s="539"/>
      <c r="LML85" s="539"/>
      <c r="LMM85" s="539"/>
      <c r="LMN85" s="539"/>
      <c r="LMO85" s="539"/>
      <c r="LMP85" s="539"/>
      <c r="LMQ85" s="539"/>
      <c r="LMR85" s="539"/>
      <c r="LMS85" s="539"/>
      <c r="LMT85" s="539"/>
      <c r="LMU85" s="539"/>
      <c r="LMV85" s="539"/>
      <c r="LMW85" s="539"/>
      <c r="LMX85" s="539"/>
      <c r="LMY85" s="539"/>
      <c r="LMZ85" s="539"/>
      <c r="LNA85" s="539"/>
      <c r="LNB85" s="539"/>
      <c r="LNC85" s="539"/>
      <c r="LND85" s="539"/>
      <c r="LNE85" s="539"/>
      <c r="LNF85" s="539"/>
      <c r="LNG85" s="539"/>
      <c r="LNH85" s="539"/>
      <c r="LNI85" s="539"/>
      <c r="LNJ85" s="539"/>
      <c r="LNK85" s="539"/>
      <c r="LNL85" s="539"/>
      <c r="LNM85" s="539"/>
      <c r="LNN85" s="539"/>
      <c r="LNO85" s="539"/>
      <c r="LNP85" s="539"/>
      <c r="LNQ85" s="539"/>
      <c r="LNR85" s="539"/>
      <c r="LNS85" s="539"/>
      <c r="LNT85" s="539"/>
      <c r="LNU85" s="539"/>
      <c r="LNV85" s="539"/>
      <c r="LNW85" s="539"/>
      <c r="LNX85" s="539"/>
      <c r="LNY85" s="539"/>
      <c r="LNZ85" s="539"/>
      <c r="LOA85" s="539"/>
      <c r="LOB85" s="539"/>
      <c r="LOC85" s="539"/>
      <c r="LOD85" s="539"/>
      <c r="LOE85" s="539"/>
      <c r="LOF85" s="539"/>
      <c r="LOG85" s="539"/>
      <c r="LOH85" s="539"/>
      <c r="LOI85" s="539"/>
      <c r="LOJ85" s="539"/>
      <c r="LOK85" s="539"/>
      <c r="LOL85" s="539"/>
      <c r="LOM85" s="539"/>
      <c r="LON85" s="539"/>
      <c r="LOO85" s="539"/>
      <c r="LOP85" s="539"/>
      <c r="LOQ85" s="539"/>
      <c r="LOR85" s="539"/>
      <c r="LOS85" s="539"/>
      <c r="LOT85" s="539"/>
      <c r="LOU85" s="539"/>
      <c r="LOV85" s="539"/>
      <c r="LOW85" s="539"/>
      <c r="LOX85" s="539"/>
      <c r="LOY85" s="539"/>
      <c r="LOZ85" s="539"/>
      <c r="LPA85" s="539"/>
      <c r="LPB85" s="539"/>
      <c r="LPC85" s="539"/>
      <c r="LPD85" s="539"/>
      <c r="LPE85" s="539"/>
      <c r="LPF85" s="539"/>
      <c r="LPG85" s="539"/>
      <c r="LPH85" s="539"/>
      <c r="LPI85" s="539"/>
      <c r="LPJ85" s="539"/>
      <c r="LPK85" s="539"/>
      <c r="LPL85" s="539"/>
      <c r="LPM85" s="539"/>
      <c r="LPN85" s="539"/>
      <c r="LPO85" s="539"/>
      <c r="LPP85" s="539"/>
      <c r="LPQ85" s="539"/>
      <c r="LPR85" s="539"/>
      <c r="LPS85" s="539"/>
      <c r="LPT85" s="539"/>
      <c r="LPU85" s="539"/>
      <c r="LPV85" s="539"/>
      <c r="LPW85" s="539"/>
      <c r="LPX85" s="539"/>
      <c r="LPY85" s="539"/>
      <c r="LPZ85" s="539"/>
      <c r="LQA85" s="539"/>
      <c r="LQB85" s="539"/>
      <c r="LQC85" s="539"/>
      <c r="LQD85" s="539"/>
      <c r="LQE85" s="539"/>
      <c r="LQF85" s="539"/>
      <c r="LQG85" s="539"/>
      <c r="LQH85" s="539"/>
      <c r="LQI85" s="539"/>
      <c r="LQJ85" s="539"/>
      <c r="LQK85" s="539"/>
      <c r="LQL85" s="539"/>
      <c r="LQM85" s="539"/>
      <c r="LQN85" s="539"/>
      <c r="LQO85" s="539"/>
      <c r="LQP85" s="539"/>
      <c r="LQQ85" s="539"/>
      <c r="LQR85" s="539"/>
      <c r="LQS85" s="539"/>
      <c r="LQT85" s="539"/>
      <c r="LQU85" s="539"/>
      <c r="LQV85" s="539"/>
      <c r="LQW85" s="539"/>
      <c r="LQX85" s="539"/>
      <c r="LQY85" s="539"/>
      <c r="LQZ85" s="539"/>
      <c r="LRA85" s="539"/>
      <c r="LRB85" s="539"/>
      <c r="LRC85" s="539"/>
      <c r="LRD85" s="539"/>
      <c r="LRE85" s="539"/>
      <c r="LRF85" s="539"/>
      <c r="LRG85" s="539"/>
      <c r="LRH85" s="539"/>
      <c r="LRI85" s="539"/>
      <c r="LRJ85" s="539"/>
      <c r="LRK85" s="539"/>
      <c r="LRL85" s="539"/>
      <c r="LRM85" s="539"/>
      <c r="LRN85" s="539"/>
      <c r="LRO85" s="539"/>
      <c r="LRP85" s="539"/>
      <c r="LRQ85" s="539"/>
      <c r="LRR85" s="539"/>
      <c r="LRS85" s="539"/>
      <c r="LRT85" s="539"/>
      <c r="LRU85" s="539"/>
      <c r="LRV85" s="539"/>
      <c r="LRW85" s="539"/>
      <c r="LRX85" s="539"/>
      <c r="LRY85" s="539"/>
      <c r="LRZ85" s="539"/>
      <c r="LSA85" s="539"/>
      <c r="LSB85" s="539"/>
      <c r="LSC85" s="539"/>
      <c r="LSD85" s="539"/>
      <c r="LSE85" s="539"/>
      <c r="LSF85" s="539"/>
      <c r="LSG85" s="539"/>
      <c r="LSH85" s="539"/>
      <c r="LSI85" s="539"/>
      <c r="LSJ85" s="539"/>
      <c r="LSK85" s="539"/>
      <c r="LSL85" s="539"/>
      <c r="LSM85" s="539"/>
      <c r="LSN85" s="539"/>
      <c r="LSO85" s="539"/>
      <c r="LSP85" s="539"/>
      <c r="LSQ85" s="539"/>
      <c r="LSR85" s="539"/>
      <c r="LSS85" s="539"/>
      <c r="LST85" s="539"/>
      <c r="LSU85" s="539"/>
      <c r="LSV85" s="539"/>
      <c r="LSW85" s="539"/>
      <c r="LSX85" s="539"/>
      <c r="LSY85" s="539"/>
      <c r="LSZ85" s="539"/>
      <c r="LTA85" s="539"/>
      <c r="LTB85" s="539"/>
      <c r="LTC85" s="539"/>
      <c r="LTD85" s="539"/>
      <c r="LTE85" s="539"/>
      <c r="LTF85" s="539"/>
      <c r="LTG85" s="539"/>
      <c r="LTH85" s="539"/>
      <c r="LTI85" s="539"/>
      <c r="LTJ85" s="539"/>
      <c r="LTK85" s="539"/>
      <c r="LTL85" s="539"/>
      <c r="LTM85" s="539"/>
      <c r="LTN85" s="539"/>
      <c r="LTO85" s="539"/>
      <c r="LTP85" s="539"/>
      <c r="LTQ85" s="539"/>
      <c r="LTR85" s="539"/>
      <c r="LTS85" s="539"/>
      <c r="LTT85" s="539"/>
      <c r="LTU85" s="539"/>
      <c r="LTV85" s="539"/>
      <c r="LTW85" s="539"/>
      <c r="LTX85" s="539"/>
      <c r="LTY85" s="539"/>
      <c r="LTZ85" s="539"/>
      <c r="LUA85" s="539"/>
      <c r="LUB85" s="539"/>
      <c r="LUC85" s="539"/>
      <c r="LUD85" s="539"/>
      <c r="LUE85" s="539"/>
      <c r="LUF85" s="539"/>
      <c r="LUG85" s="539"/>
      <c r="LUH85" s="539"/>
      <c r="LUI85" s="539"/>
      <c r="LUJ85" s="539"/>
      <c r="LUK85" s="539"/>
      <c r="LUL85" s="539"/>
      <c r="LUM85" s="539"/>
      <c r="LUN85" s="539"/>
      <c r="LUO85" s="539"/>
      <c r="LUP85" s="539"/>
      <c r="LUQ85" s="539"/>
      <c r="LUR85" s="539"/>
      <c r="LUS85" s="539"/>
      <c r="LUT85" s="539"/>
      <c r="LUU85" s="539"/>
      <c r="LUV85" s="539"/>
      <c r="LUW85" s="539"/>
      <c r="LUX85" s="539"/>
      <c r="LUY85" s="539"/>
      <c r="LUZ85" s="539"/>
      <c r="LVA85" s="539"/>
      <c r="LVB85" s="539"/>
      <c r="LVC85" s="539"/>
      <c r="LVD85" s="539"/>
      <c r="LVE85" s="539"/>
      <c r="LVF85" s="539"/>
      <c r="LVG85" s="539"/>
      <c r="LVH85" s="539"/>
      <c r="LVI85" s="539"/>
      <c r="LVJ85" s="539"/>
      <c r="LVK85" s="539"/>
      <c r="LVL85" s="539"/>
      <c r="LVM85" s="539"/>
      <c r="LVN85" s="539"/>
      <c r="LVO85" s="539"/>
      <c r="LVP85" s="539"/>
      <c r="LVQ85" s="539"/>
      <c r="LVR85" s="539"/>
      <c r="LVS85" s="539"/>
      <c r="LVT85" s="539"/>
      <c r="LVU85" s="539"/>
      <c r="LVV85" s="539"/>
      <c r="LVW85" s="539"/>
      <c r="LVX85" s="539"/>
      <c r="LVY85" s="539"/>
      <c r="LVZ85" s="539"/>
      <c r="LWA85" s="539"/>
      <c r="LWB85" s="539"/>
      <c r="LWC85" s="539"/>
      <c r="LWD85" s="539"/>
      <c r="LWE85" s="539"/>
      <c r="LWF85" s="539"/>
      <c r="LWG85" s="539"/>
      <c r="LWH85" s="539"/>
      <c r="LWI85" s="539"/>
      <c r="LWJ85" s="539"/>
      <c r="LWK85" s="539"/>
      <c r="LWL85" s="539"/>
      <c r="LWM85" s="539"/>
      <c r="LWN85" s="539"/>
      <c r="LWO85" s="539"/>
      <c r="LWP85" s="539"/>
      <c r="LWQ85" s="539"/>
      <c r="LWR85" s="539"/>
      <c r="LWS85" s="539"/>
      <c r="LWT85" s="539"/>
      <c r="LWU85" s="539"/>
      <c r="LWV85" s="539"/>
      <c r="LWW85" s="539"/>
      <c r="LWX85" s="539"/>
      <c r="LWY85" s="539"/>
      <c r="LWZ85" s="539"/>
      <c r="LXA85" s="539"/>
      <c r="LXB85" s="539"/>
      <c r="LXC85" s="539"/>
      <c r="LXD85" s="539"/>
      <c r="LXE85" s="539"/>
      <c r="LXF85" s="539"/>
      <c r="LXG85" s="539"/>
      <c r="LXH85" s="539"/>
      <c r="LXI85" s="539"/>
      <c r="LXJ85" s="539"/>
      <c r="LXK85" s="539"/>
      <c r="LXL85" s="539"/>
      <c r="LXM85" s="539"/>
      <c r="LXN85" s="539"/>
      <c r="LXO85" s="539"/>
      <c r="LXP85" s="539"/>
      <c r="LXQ85" s="539"/>
      <c r="LXR85" s="539"/>
      <c r="LXS85" s="539"/>
      <c r="LXT85" s="539"/>
      <c r="LXU85" s="539"/>
      <c r="LXV85" s="539"/>
      <c r="LXW85" s="539"/>
      <c r="LXX85" s="539"/>
      <c r="LXY85" s="539"/>
      <c r="LXZ85" s="539"/>
      <c r="LYA85" s="539"/>
      <c r="LYB85" s="539"/>
      <c r="LYC85" s="539"/>
      <c r="LYD85" s="539"/>
      <c r="LYE85" s="539"/>
      <c r="LYF85" s="539"/>
      <c r="LYG85" s="539"/>
      <c r="LYH85" s="539"/>
      <c r="LYI85" s="539"/>
      <c r="LYJ85" s="539"/>
      <c r="LYK85" s="539"/>
      <c r="LYL85" s="539"/>
      <c r="LYM85" s="539"/>
      <c r="LYN85" s="539"/>
      <c r="LYO85" s="539"/>
      <c r="LYP85" s="539"/>
      <c r="LYQ85" s="539"/>
      <c r="LYR85" s="539"/>
      <c r="LYS85" s="539"/>
      <c r="LYT85" s="539"/>
      <c r="LYU85" s="539"/>
      <c r="LYV85" s="539"/>
      <c r="LYW85" s="539"/>
      <c r="LYX85" s="539"/>
      <c r="LYY85" s="539"/>
      <c r="LYZ85" s="539"/>
      <c r="LZA85" s="539"/>
      <c r="LZB85" s="539"/>
      <c r="LZC85" s="539"/>
      <c r="LZD85" s="539"/>
      <c r="LZE85" s="539"/>
      <c r="LZF85" s="539"/>
      <c r="LZG85" s="539"/>
      <c r="LZH85" s="539"/>
      <c r="LZI85" s="539"/>
      <c r="LZJ85" s="539"/>
      <c r="LZK85" s="539"/>
      <c r="LZL85" s="539"/>
      <c r="LZM85" s="539"/>
      <c r="LZN85" s="539"/>
      <c r="LZO85" s="539"/>
      <c r="LZP85" s="539"/>
      <c r="LZQ85" s="539"/>
      <c r="LZR85" s="539"/>
      <c r="LZS85" s="539"/>
      <c r="LZT85" s="539"/>
      <c r="LZU85" s="539"/>
      <c r="LZV85" s="539"/>
      <c r="LZW85" s="539"/>
      <c r="LZX85" s="539"/>
      <c r="LZY85" s="539"/>
      <c r="LZZ85" s="539"/>
      <c r="MAA85" s="539"/>
      <c r="MAB85" s="539"/>
      <c r="MAC85" s="539"/>
      <c r="MAD85" s="539"/>
      <c r="MAE85" s="539"/>
      <c r="MAF85" s="539"/>
      <c r="MAG85" s="539"/>
      <c r="MAH85" s="539"/>
      <c r="MAI85" s="539"/>
      <c r="MAJ85" s="539"/>
      <c r="MAK85" s="539"/>
      <c r="MAL85" s="539"/>
      <c r="MAM85" s="539"/>
      <c r="MAN85" s="539"/>
      <c r="MAO85" s="539"/>
      <c r="MAP85" s="539"/>
      <c r="MAQ85" s="539"/>
      <c r="MAR85" s="539"/>
      <c r="MAS85" s="539"/>
      <c r="MAT85" s="539"/>
      <c r="MAU85" s="539"/>
      <c r="MAV85" s="539"/>
      <c r="MAW85" s="539"/>
      <c r="MAX85" s="539"/>
      <c r="MAY85" s="539"/>
      <c r="MAZ85" s="539"/>
      <c r="MBA85" s="539"/>
      <c r="MBB85" s="539"/>
      <c r="MBC85" s="539"/>
      <c r="MBD85" s="539"/>
      <c r="MBE85" s="539"/>
      <c r="MBF85" s="539"/>
      <c r="MBG85" s="539"/>
      <c r="MBH85" s="539"/>
      <c r="MBI85" s="539"/>
      <c r="MBJ85" s="539"/>
      <c r="MBK85" s="539"/>
      <c r="MBL85" s="539"/>
      <c r="MBM85" s="539"/>
      <c r="MBN85" s="539"/>
      <c r="MBO85" s="539"/>
      <c r="MBP85" s="539"/>
      <c r="MBQ85" s="539"/>
      <c r="MBR85" s="539"/>
      <c r="MBS85" s="539"/>
      <c r="MBT85" s="539"/>
      <c r="MBU85" s="539"/>
      <c r="MBV85" s="539"/>
      <c r="MBW85" s="539"/>
      <c r="MBX85" s="539"/>
      <c r="MBY85" s="539"/>
      <c r="MBZ85" s="539"/>
      <c r="MCA85" s="539"/>
      <c r="MCB85" s="539"/>
      <c r="MCC85" s="539"/>
      <c r="MCD85" s="539"/>
      <c r="MCE85" s="539"/>
      <c r="MCF85" s="539"/>
      <c r="MCG85" s="539"/>
      <c r="MCH85" s="539"/>
      <c r="MCI85" s="539"/>
      <c r="MCJ85" s="539"/>
      <c r="MCK85" s="539"/>
      <c r="MCL85" s="539"/>
      <c r="MCM85" s="539"/>
      <c r="MCN85" s="539"/>
      <c r="MCO85" s="539"/>
      <c r="MCP85" s="539"/>
      <c r="MCQ85" s="539"/>
      <c r="MCR85" s="539"/>
      <c r="MCS85" s="539"/>
      <c r="MCT85" s="539"/>
      <c r="MCU85" s="539"/>
      <c r="MCV85" s="539"/>
      <c r="MCW85" s="539"/>
      <c r="MCX85" s="539"/>
      <c r="MCY85" s="539"/>
      <c r="MCZ85" s="539"/>
      <c r="MDA85" s="539"/>
      <c r="MDB85" s="539"/>
      <c r="MDC85" s="539"/>
      <c r="MDD85" s="539"/>
      <c r="MDE85" s="539"/>
      <c r="MDF85" s="539"/>
      <c r="MDG85" s="539"/>
      <c r="MDH85" s="539"/>
      <c r="MDI85" s="539"/>
      <c r="MDJ85" s="539"/>
      <c r="MDK85" s="539"/>
      <c r="MDL85" s="539"/>
      <c r="MDM85" s="539"/>
      <c r="MDN85" s="539"/>
      <c r="MDO85" s="539"/>
      <c r="MDP85" s="539"/>
      <c r="MDQ85" s="539"/>
      <c r="MDR85" s="539"/>
      <c r="MDS85" s="539"/>
      <c r="MDT85" s="539"/>
      <c r="MDU85" s="539"/>
      <c r="MDV85" s="539"/>
      <c r="MDW85" s="539"/>
      <c r="MDX85" s="539"/>
      <c r="MDY85" s="539"/>
      <c r="MDZ85" s="539"/>
      <c r="MEA85" s="539"/>
      <c r="MEB85" s="539"/>
      <c r="MEC85" s="539"/>
      <c r="MED85" s="539"/>
      <c r="MEE85" s="539"/>
      <c r="MEF85" s="539"/>
      <c r="MEG85" s="539"/>
      <c r="MEH85" s="539"/>
      <c r="MEI85" s="539"/>
      <c r="MEJ85" s="539"/>
      <c r="MEK85" s="539"/>
      <c r="MEL85" s="539"/>
      <c r="MEM85" s="539"/>
      <c r="MEN85" s="539"/>
      <c r="MEO85" s="539"/>
      <c r="MEP85" s="539"/>
      <c r="MEQ85" s="539"/>
      <c r="MER85" s="539"/>
      <c r="MES85" s="539"/>
      <c r="MET85" s="539"/>
      <c r="MEU85" s="539"/>
      <c r="MEV85" s="539"/>
      <c r="MEW85" s="539"/>
      <c r="MEX85" s="539"/>
      <c r="MEY85" s="539"/>
      <c r="MEZ85" s="539"/>
      <c r="MFA85" s="539"/>
      <c r="MFB85" s="539"/>
      <c r="MFC85" s="539"/>
      <c r="MFD85" s="539"/>
      <c r="MFE85" s="539"/>
      <c r="MFF85" s="539"/>
      <c r="MFG85" s="539"/>
      <c r="MFH85" s="539"/>
      <c r="MFI85" s="539"/>
      <c r="MFJ85" s="539"/>
      <c r="MFK85" s="539"/>
      <c r="MFL85" s="539"/>
      <c r="MFM85" s="539"/>
      <c r="MFN85" s="539"/>
      <c r="MFO85" s="539"/>
      <c r="MFP85" s="539"/>
      <c r="MFQ85" s="539"/>
      <c r="MFR85" s="539"/>
      <c r="MFS85" s="539"/>
      <c r="MFT85" s="539"/>
      <c r="MFU85" s="539"/>
      <c r="MFV85" s="539"/>
      <c r="MFW85" s="539"/>
      <c r="MFX85" s="539"/>
      <c r="MFY85" s="539"/>
      <c r="MFZ85" s="539"/>
      <c r="MGA85" s="539"/>
      <c r="MGB85" s="539"/>
      <c r="MGC85" s="539"/>
      <c r="MGD85" s="539"/>
      <c r="MGE85" s="539"/>
      <c r="MGF85" s="539"/>
      <c r="MGG85" s="539"/>
      <c r="MGH85" s="539"/>
      <c r="MGI85" s="539"/>
      <c r="MGJ85" s="539"/>
      <c r="MGK85" s="539"/>
      <c r="MGL85" s="539"/>
      <c r="MGM85" s="539"/>
      <c r="MGN85" s="539"/>
      <c r="MGO85" s="539"/>
      <c r="MGP85" s="539"/>
      <c r="MGQ85" s="539"/>
      <c r="MGR85" s="539"/>
      <c r="MGS85" s="539"/>
      <c r="MGT85" s="539"/>
      <c r="MGU85" s="539"/>
      <c r="MGV85" s="539"/>
      <c r="MGW85" s="539"/>
      <c r="MGX85" s="539"/>
      <c r="MGY85" s="539"/>
      <c r="MGZ85" s="539"/>
      <c r="MHA85" s="539"/>
      <c r="MHB85" s="539"/>
      <c r="MHC85" s="539"/>
      <c r="MHD85" s="539"/>
      <c r="MHE85" s="539"/>
      <c r="MHF85" s="539"/>
      <c r="MHG85" s="539"/>
      <c r="MHH85" s="539"/>
      <c r="MHI85" s="539"/>
      <c r="MHJ85" s="539"/>
      <c r="MHK85" s="539"/>
      <c r="MHL85" s="539"/>
      <c r="MHM85" s="539"/>
      <c r="MHN85" s="539"/>
      <c r="MHO85" s="539"/>
      <c r="MHP85" s="539"/>
      <c r="MHQ85" s="539"/>
      <c r="MHR85" s="539"/>
      <c r="MHS85" s="539"/>
      <c r="MHT85" s="539"/>
      <c r="MHU85" s="539"/>
      <c r="MHV85" s="539"/>
      <c r="MHW85" s="539"/>
      <c r="MHX85" s="539"/>
      <c r="MHY85" s="539"/>
      <c r="MHZ85" s="539"/>
      <c r="MIA85" s="539"/>
      <c r="MIB85" s="539"/>
      <c r="MIC85" s="539"/>
      <c r="MID85" s="539"/>
      <c r="MIE85" s="539"/>
      <c r="MIF85" s="539"/>
      <c r="MIG85" s="539"/>
      <c r="MIH85" s="539"/>
      <c r="MII85" s="539"/>
      <c r="MIJ85" s="539"/>
      <c r="MIK85" s="539"/>
      <c r="MIL85" s="539"/>
      <c r="MIM85" s="539"/>
      <c r="MIN85" s="539"/>
      <c r="MIO85" s="539"/>
      <c r="MIP85" s="539"/>
      <c r="MIQ85" s="539"/>
      <c r="MIR85" s="539"/>
      <c r="MIS85" s="539"/>
      <c r="MIT85" s="539"/>
      <c r="MIU85" s="539"/>
      <c r="MIV85" s="539"/>
      <c r="MIW85" s="539"/>
      <c r="MIX85" s="539"/>
      <c r="MIY85" s="539"/>
      <c r="MIZ85" s="539"/>
      <c r="MJA85" s="539"/>
      <c r="MJB85" s="539"/>
      <c r="MJC85" s="539"/>
      <c r="MJD85" s="539"/>
      <c r="MJE85" s="539"/>
      <c r="MJF85" s="539"/>
      <c r="MJG85" s="539"/>
      <c r="MJH85" s="539"/>
      <c r="MJI85" s="539"/>
      <c r="MJJ85" s="539"/>
      <c r="MJK85" s="539"/>
      <c r="MJL85" s="539"/>
      <c r="MJM85" s="539"/>
      <c r="MJN85" s="539"/>
      <c r="MJO85" s="539"/>
      <c r="MJP85" s="539"/>
      <c r="MJQ85" s="539"/>
      <c r="MJR85" s="539"/>
      <c r="MJS85" s="539"/>
      <c r="MJT85" s="539"/>
      <c r="MJU85" s="539"/>
      <c r="MJV85" s="539"/>
      <c r="MJW85" s="539"/>
      <c r="MJX85" s="539"/>
      <c r="MJY85" s="539"/>
      <c r="MJZ85" s="539"/>
      <c r="MKA85" s="539"/>
      <c r="MKB85" s="539"/>
      <c r="MKC85" s="539"/>
      <c r="MKD85" s="539"/>
      <c r="MKE85" s="539"/>
      <c r="MKF85" s="539"/>
      <c r="MKG85" s="539"/>
      <c r="MKH85" s="539"/>
      <c r="MKI85" s="539"/>
      <c r="MKJ85" s="539"/>
      <c r="MKK85" s="539"/>
      <c r="MKL85" s="539"/>
      <c r="MKM85" s="539"/>
      <c r="MKN85" s="539"/>
      <c r="MKO85" s="539"/>
      <c r="MKP85" s="539"/>
      <c r="MKQ85" s="539"/>
      <c r="MKR85" s="539"/>
      <c r="MKS85" s="539"/>
      <c r="MKT85" s="539"/>
      <c r="MKU85" s="539"/>
      <c r="MKV85" s="539"/>
      <c r="MKW85" s="539"/>
      <c r="MKX85" s="539"/>
      <c r="MKY85" s="539"/>
      <c r="MKZ85" s="539"/>
      <c r="MLA85" s="539"/>
      <c r="MLB85" s="539"/>
      <c r="MLC85" s="539"/>
      <c r="MLD85" s="539"/>
      <c r="MLE85" s="539"/>
      <c r="MLF85" s="539"/>
      <c r="MLG85" s="539"/>
      <c r="MLH85" s="539"/>
      <c r="MLI85" s="539"/>
      <c r="MLJ85" s="539"/>
      <c r="MLK85" s="539"/>
      <c r="MLL85" s="539"/>
      <c r="MLM85" s="539"/>
      <c r="MLN85" s="539"/>
      <c r="MLO85" s="539"/>
      <c r="MLP85" s="539"/>
      <c r="MLQ85" s="539"/>
      <c r="MLR85" s="539"/>
      <c r="MLS85" s="539"/>
      <c r="MLT85" s="539"/>
      <c r="MLU85" s="539"/>
      <c r="MLV85" s="539"/>
      <c r="MLW85" s="539"/>
      <c r="MLX85" s="539"/>
      <c r="MLY85" s="539"/>
      <c r="MLZ85" s="539"/>
      <c r="MMA85" s="539"/>
      <c r="MMB85" s="539"/>
      <c r="MMC85" s="539"/>
      <c r="MMD85" s="539"/>
      <c r="MME85" s="539"/>
      <c r="MMF85" s="539"/>
      <c r="MMG85" s="539"/>
      <c r="MMH85" s="539"/>
      <c r="MMI85" s="539"/>
      <c r="MMJ85" s="539"/>
      <c r="MMK85" s="539"/>
      <c r="MML85" s="539"/>
      <c r="MMM85" s="539"/>
      <c r="MMN85" s="539"/>
      <c r="MMO85" s="539"/>
      <c r="MMP85" s="539"/>
      <c r="MMQ85" s="539"/>
      <c r="MMR85" s="539"/>
      <c r="MMS85" s="539"/>
      <c r="MMT85" s="539"/>
      <c r="MMU85" s="539"/>
      <c r="MMV85" s="539"/>
      <c r="MMW85" s="539"/>
      <c r="MMX85" s="539"/>
      <c r="MMY85" s="539"/>
      <c r="MMZ85" s="539"/>
      <c r="MNA85" s="539"/>
      <c r="MNB85" s="539"/>
      <c r="MNC85" s="539"/>
      <c r="MND85" s="539"/>
      <c r="MNE85" s="539"/>
      <c r="MNF85" s="539"/>
      <c r="MNG85" s="539"/>
      <c r="MNH85" s="539"/>
      <c r="MNI85" s="539"/>
      <c r="MNJ85" s="539"/>
      <c r="MNK85" s="539"/>
      <c r="MNL85" s="539"/>
      <c r="MNM85" s="539"/>
      <c r="MNN85" s="539"/>
      <c r="MNO85" s="539"/>
      <c r="MNP85" s="539"/>
      <c r="MNQ85" s="539"/>
      <c r="MNR85" s="539"/>
      <c r="MNS85" s="539"/>
      <c r="MNT85" s="539"/>
      <c r="MNU85" s="539"/>
      <c r="MNV85" s="539"/>
      <c r="MNW85" s="539"/>
      <c r="MNX85" s="539"/>
      <c r="MNY85" s="539"/>
      <c r="MNZ85" s="539"/>
      <c r="MOA85" s="539"/>
      <c r="MOB85" s="539"/>
      <c r="MOC85" s="539"/>
      <c r="MOD85" s="539"/>
      <c r="MOE85" s="539"/>
      <c r="MOF85" s="539"/>
      <c r="MOG85" s="539"/>
      <c r="MOH85" s="539"/>
      <c r="MOI85" s="539"/>
      <c r="MOJ85" s="539"/>
      <c r="MOK85" s="539"/>
      <c r="MOL85" s="539"/>
      <c r="MOM85" s="539"/>
      <c r="MON85" s="539"/>
      <c r="MOO85" s="539"/>
      <c r="MOP85" s="539"/>
      <c r="MOQ85" s="539"/>
      <c r="MOR85" s="539"/>
      <c r="MOS85" s="539"/>
      <c r="MOT85" s="539"/>
      <c r="MOU85" s="539"/>
      <c r="MOV85" s="539"/>
      <c r="MOW85" s="539"/>
      <c r="MOX85" s="539"/>
      <c r="MOY85" s="539"/>
      <c r="MOZ85" s="539"/>
      <c r="MPA85" s="539"/>
      <c r="MPB85" s="539"/>
      <c r="MPC85" s="539"/>
      <c r="MPD85" s="539"/>
      <c r="MPE85" s="539"/>
      <c r="MPF85" s="539"/>
      <c r="MPG85" s="539"/>
      <c r="MPH85" s="539"/>
      <c r="MPI85" s="539"/>
      <c r="MPJ85" s="539"/>
      <c r="MPK85" s="539"/>
      <c r="MPL85" s="539"/>
      <c r="MPM85" s="539"/>
      <c r="MPN85" s="539"/>
      <c r="MPO85" s="539"/>
      <c r="MPP85" s="539"/>
      <c r="MPQ85" s="539"/>
      <c r="MPR85" s="539"/>
      <c r="MPS85" s="539"/>
      <c r="MPT85" s="539"/>
      <c r="MPU85" s="539"/>
      <c r="MPV85" s="539"/>
      <c r="MPW85" s="539"/>
      <c r="MPX85" s="539"/>
      <c r="MPY85" s="539"/>
      <c r="MPZ85" s="539"/>
      <c r="MQA85" s="539"/>
      <c r="MQB85" s="539"/>
      <c r="MQC85" s="539"/>
      <c r="MQD85" s="539"/>
      <c r="MQE85" s="539"/>
      <c r="MQF85" s="539"/>
      <c r="MQG85" s="539"/>
      <c r="MQH85" s="539"/>
      <c r="MQI85" s="539"/>
      <c r="MQJ85" s="539"/>
      <c r="MQK85" s="539"/>
      <c r="MQL85" s="539"/>
      <c r="MQM85" s="539"/>
      <c r="MQN85" s="539"/>
      <c r="MQO85" s="539"/>
      <c r="MQP85" s="539"/>
      <c r="MQQ85" s="539"/>
      <c r="MQR85" s="539"/>
      <c r="MQS85" s="539"/>
      <c r="MQT85" s="539"/>
      <c r="MQU85" s="539"/>
      <c r="MQV85" s="539"/>
      <c r="MQW85" s="539"/>
      <c r="MQX85" s="539"/>
      <c r="MQY85" s="539"/>
      <c r="MQZ85" s="539"/>
      <c r="MRA85" s="539"/>
      <c r="MRB85" s="539"/>
      <c r="MRC85" s="539"/>
      <c r="MRD85" s="539"/>
      <c r="MRE85" s="539"/>
      <c r="MRF85" s="539"/>
      <c r="MRG85" s="539"/>
      <c r="MRH85" s="539"/>
      <c r="MRI85" s="539"/>
      <c r="MRJ85" s="539"/>
      <c r="MRK85" s="539"/>
      <c r="MRL85" s="539"/>
      <c r="MRM85" s="539"/>
      <c r="MRN85" s="539"/>
      <c r="MRO85" s="539"/>
      <c r="MRP85" s="539"/>
      <c r="MRQ85" s="539"/>
      <c r="MRR85" s="539"/>
      <c r="MRS85" s="539"/>
      <c r="MRT85" s="539"/>
      <c r="MRU85" s="539"/>
      <c r="MRV85" s="539"/>
      <c r="MRW85" s="539"/>
      <c r="MRX85" s="539"/>
      <c r="MRY85" s="539"/>
      <c r="MRZ85" s="539"/>
      <c r="MSA85" s="539"/>
      <c r="MSB85" s="539"/>
      <c r="MSC85" s="539"/>
      <c r="MSD85" s="539"/>
      <c r="MSE85" s="539"/>
      <c r="MSF85" s="539"/>
      <c r="MSG85" s="539"/>
      <c r="MSH85" s="539"/>
      <c r="MSI85" s="539"/>
      <c r="MSJ85" s="539"/>
      <c r="MSK85" s="539"/>
      <c r="MSL85" s="539"/>
      <c r="MSM85" s="539"/>
      <c r="MSN85" s="539"/>
      <c r="MSO85" s="539"/>
      <c r="MSP85" s="539"/>
      <c r="MSQ85" s="539"/>
      <c r="MSR85" s="539"/>
      <c r="MSS85" s="539"/>
      <c r="MST85" s="539"/>
      <c r="MSU85" s="539"/>
      <c r="MSV85" s="539"/>
      <c r="MSW85" s="539"/>
      <c r="MSX85" s="539"/>
      <c r="MSY85" s="539"/>
      <c r="MSZ85" s="539"/>
      <c r="MTA85" s="539"/>
      <c r="MTB85" s="539"/>
      <c r="MTC85" s="539"/>
      <c r="MTD85" s="539"/>
      <c r="MTE85" s="539"/>
      <c r="MTF85" s="539"/>
      <c r="MTG85" s="539"/>
      <c r="MTH85" s="539"/>
      <c r="MTI85" s="539"/>
      <c r="MTJ85" s="539"/>
      <c r="MTK85" s="539"/>
      <c r="MTL85" s="539"/>
      <c r="MTM85" s="539"/>
      <c r="MTN85" s="539"/>
      <c r="MTO85" s="539"/>
      <c r="MTP85" s="539"/>
      <c r="MTQ85" s="539"/>
      <c r="MTR85" s="539"/>
      <c r="MTS85" s="539"/>
      <c r="MTT85" s="539"/>
      <c r="MTU85" s="539"/>
      <c r="MTV85" s="539"/>
      <c r="MTW85" s="539"/>
      <c r="MTX85" s="539"/>
      <c r="MTY85" s="539"/>
      <c r="MTZ85" s="539"/>
      <c r="MUA85" s="539"/>
      <c r="MUB85" s="539"/>
      <c r="MUC85" s="539"/>
      <c r="MUD85" s="539"/>
      <c r="MUE85" s="539"/>
      <c r="MUF85" s="539"/>
      <c r="MUG85" s="539"/>
      <c r="MUH85" s="539"/>
      <c r="MUI85" s="539"/>
      <c r="MUJ85" s="539"/>
      <c r="MUK85" s="539"/>
      <c r="MUL85" s="539"/>
      <c r="MUM85" s="539"/>
      <c r="MUN85" s="539"/>
      <c r="MUO85" s="539"/>
      <c r="MUP85" s="539"/>
      <c r="MUQ85" s="539"/>
      <c r="MUR85" s="539"/>
      <c r="MUS85" s="539"/>
      <c r="MUT85" s="539"/>
      <c r="MUU85" s="539"/>
      <c r="MUV85" s="539"/>
      <c r="MUW85" s="539"/>
      <c r="MUX85" s="539"/>
      <c r="MUY85" s="539"/>
      <c r="MUZ85" s="539"/>
      <c r="MVA85" s="539"/>
      <c r="MVB85" s="539"/>
      <c r="MVC85" s="539"/>
      <c r="MVD85" s="539"/>
      <c r="MVE85" s="539"/>
      <c r="MVF85" s="539"/>
      <c r="MVG85" s="539"/>
      <c r="MVH85" s="539"/>
      <c r="MVI85" s="539"/>
      <c r="MVJ85" s="539"/>
      <c r="MVK85" s="539"/>
      <c r="MVL85" s="539"/>
      <c r="MVM85" s="539"/>
      <c r="MVN85" s="539"/>
      <c r="MVO85" s="539"/>
      <c r="MVP85" s="539"/>
      <c r="MVQ85" s="539"/>
      <c r="MVR85" s="539"/>
      <c r="MVS85" s="539"/>
      <c r="MVT85" s="539"/>
      <c r="MVU85" s="539"/>
      <c r="MVV85" s="539"/>
      <c r="MVW85" s="539"/>
      <c r="MVX85" s="539"/>
      <c r="MVY85" s="539"/>
      <c r="MVZ85" s="539"/>
      <c r="MWA85" s="539"/>
      <c r="MWB85" s="539"/>
      <c r="MWC85" s="539"/>
      <c r="MWD85" s="539"/>
      <c r="MWE85" s="539"/>
      <c r="MWF85" s="539"/>
      <c r="MWG85" s="539"/>
      <c r="MWH85" s="539"/>
      <c r="MWI85" s="539"/>
      <c r="MWJ85" s="539"/>
      <c r="MWK85" s="539"/>
      <c r="MWL85" s="539"/>
      <c r="MWM85" s="539"/>
      <c r="MWN85" s="539"/>
      <c r="MWO85" s="539"/>
      <c r="MWP85" s="539"/>
      <c r="MWQ85" s="539"/>
      <c r="MWR85" s="539"/>
      <c r="MWS85" s="539"/>
      <c r="MWT85" s="539"/>
      <c r="MWU85" s="539"/>
      <c r="MWV85" s="539"/>
      <c r="MWW85" s="539"/>
      <c r="MWX85" s="539"/>
      <c r="MWY85" s="539"/>
      <c r="MWZ85" s="539"/>
      <c r="MXA85" s="539"/>
      <c r="MXB85" s="539"/>
      <c r="MXC85" s="539"/>
      <c r="MXD85" s="539"/>
      <c r="MXE85" s="539"/>
      <c r="MXF85" s="539"/>
      <c r="MXG85" s="539"/>
      <c r="MXH85" s="539"/>
      <c r="MXI85" s="539"/>
      <c r="MXJ85" s="539"/>
      <c r="MXK85" s="539"/>
      <c r="MXL85" s="539"/>
      <c r="MXM85" s="539"/>
      <c r="MXN85" s="539"/>
      <c r="MXO85" s="539"/>
      <c r="MXP85" s="539"/>
      <c r="MXQ85" s="539"/>
      <c r="MXR85" s="539"/>
      <c r="MXS85" s="539"/>
      <c r="MXT85" s="539"/>
      <c r="MXU85" s="539"/>
      <c r="MXV85" s="539"/>
      <c r="MXW85" s="539"/>
      <c r="MXX85" s="539"/>
      <c r="MXY85" s="539"/>
      <c r="MXZ85" s="539"/>
      <c r="MYA85" s="539"/>
      <c r="MYB85" s="539"/>
      <c r="MYC85" s="539"/>
      <c r="MYD85" s="539"/>
      <c r="MYE85" s="539"/>
      <c r="MYF85" s="539"/>
      <c r="MYG85" s="539"/>
      <c r="MYH85" s="539"/>
      <c r="MYI85" s="539"/>
      <c r="MYJ85" s="539"/>
      <c r="MYK85" s="539"/>
      <c r="MYL85" s="539"/>
      <c r="MYM85" s="539"/>
      <c r="MYN85" s="539"/>
      <c r="MYO85" s="539"/>
      <c r="MYP85" s="539"/>
      <c r="MYQ85" s="539"/>
      <c r="MYR85" s="539"/>
      <c r="MYS85" s="539"/>
      <c r="MYT85" s="539"/>
      <c r="MYU85" s="539"/>
      <c r="MYV85" s="539"/>
      <c r="MYW85" s="539"/>
      <c r="MYX85" s="539"/>
      <c r="MYY85" s="539"/>
      <c r="MYZ85" s="539"/>
      <c r="MZA85" s="539"/>
      <c r="MZB85" s="539"/>
      <c r="MZC85" s="539"/>
      <c r="MZD85" s="539"/>
      <c r="MZE85" s="539"/>
      <c r="MZF85" s="539"/>
      <c r="MZG85" s="539"/>
      <c r="MZH85" s="539"/>
      <c r="MZI85" s="539"/>
      <c r="MZJ85" s="539"/>
      <c r="MZK85" s="539"/>
      <c r="MZL85" s="539"/>
      <c r="MZM85" s="539"/>
      <c r="MZN85" s="539"/>
      <c r="MZO85" s="539"/>
      <c r="MZP85" s="539"/>
      <c r="MZQ85" s="539"/>
      <c r="MZR85" s="539"/>
      <c r="MZS85" s="539"/>
      <c r="MZT85" s="539"/>
      <c r="MZU85" s="539"/>
      <c r="MZV85" s="539"/>
      <c r="MZW85" s="539"/>
      <c r="MZX85" s="539"/>
      <c r="MZY85" s="539"/>
      <c r="MZZ85" s="539"/>
      <c r="NAA85" s="539"/>
      <c r="NAB85" s="539"/>
      <c r="NAC85" s="539"/>
      <c r="NAD85" s="539"/>
      <c r="NAE85" s="539"/>
      <c r="NAF85" s="539"/>
      <c r="NAG85" s="539"/>
      <c r="NAH85" s="539"/>
      <c r="NAI85" s="539"/>
      <c r="NAJ85" s="539"/>
      <c r="NAK85" s="539"/>
      <c r="NAL85" s="539"/>
      <c r="NAM85" s="539"/>
      <c r="NAN85" s="539"/>
      <c r="NAO85" s="539"/>
      <c r="NAP85" s="539"/>
      <c r="NAQ85" s="539"/>
      <c r="NAR85" s="539"/>
      <c r="NAS85" s="539"/>
      <c r="NAT85" s="539"/>
      <c r="NAU85" s="539"/>
      <c r="NAV85" s="539"/>
      <c r="NAW85" s="539"/>
      <c r="NAX85" s="539"/>
      <c r="NAY85" s="539"/>
      <c r="NAZ85" s="539"/>
      <c r="NBA85" s="539"/>
      <c r="NBB85" s="539"/>
      <c r="NBC85" s="539"/>
      <c r="NBD85" s="539"/>
      <c r="NBE85" s="539"/>
      <c r="NBF85" s="539"/>
      <c r="NBG85" s="539"/>
      <c r="NBH85" s="539"/>
      <c r="NBI85" s="539"/>
      <c r="NBJ85" s="539"/>
      <c r="NBK85" s="539"/>
      <c r="NBL85" s="539"/>
      <c r="NBM85" s="539"/>
      <c r="NBN85" s="539"/>
      <c r="NBO85" s="539"/>
      <c r="NBP85" s="539"/>
      <c r="NBQ85" s="539"/>
      <c r="NBR85" s="539"/>
      <c r="NBS85" s="539"/>
      <c r="NBT85" s="539"/>
      <c r="NBU85" s="539"/>
      <c r="NBV85" s="539"/>
      <c r="NBW85" s="539"/>
      <c r="NBX85" s="539"/>
      <c r="NBY85" s="539"/>
      <c r="NBZ85" s="539"/>
      <c r="NCA85" s="539"/>
      <c r="NCB85" s="539"/>
      <c r="NCC85" s="539"/>
      <c r="NCD85" s="539"/>
      <c r="NCE85" s="539"/>
      <c r="NCF85" s="539"/>
      <c r="NCG85" s="539"/>
      <c r="NCH85" s="539"/>
      <c r="NCI85" s="539"/>
      <c r="NCJ85" s="539"/>
      <c r="NCK85" s="539"/>
      <c r="NCL85" s="539"/>
      <c r="NCM85" s="539"/>
      <c r="NCN85" s="539"/>
      <c r="NCO85" s="539"/>
      <c r="NCP85" s="539"/>
      <c r="NCQ85" s="539"/>
      <c r="NCR85" s="539"/>
      <c r="NCS85" s="539"/>
      <c r="NCT85" s="539"/>
      <c r="NCU85" s="539"/>
      <c r="NCV85" s="539"/>
      <c r="NCW85" s="539"/>
      <c r="NCX85" s="539"/>
      <c r="NCY85" s="539"/>
      <c r="NCZ85" s="539"/>
      <c r="NDA85" s="539"/>
      <c r="NDB85" s="539"/>
      <c r="NDC85" s="539"/>
      <c r="NDD85" s="539"/>
      <c r="NDE85" s="539"/>
      <c r="NDF85" s="539"/>
      <c r="NDG85" s="539"/>
      <c r="NDH85" s="539"/>
      <c r="NDI85" s="539"/>
      <c r="NDJ85" s="539"/>
      <c r="NDK85" s="539"/>
      <c r="NDL85" s="539"/>
      <c r="NDM85" s="539"/>
      <c r="NDN85" s="539"/>
      <c r="NDO85" s="539"/>
      <c r="NDP85" s="539"/>
      <c r="NDQ85" s="539"/>
      <c r="NDR85" s="539"/>
      <c r="NDS85" s="539"/>
      <c r="NDT85" s="539"/>
      <c r="NDU85" s="539"/>
      <c r="NDV85" s="539"/>
      <c r="NDW85" s="539"/>
      <c r="NDX85" s="539"/>
      <c r="NDY85" s="539"/>
      <c r="NDZ85" s="539"/>
      <c r="NEA85" s="539"/>
      <c r="NEB85" s="539"/>
      <c r="NEC85" s="539"/>
      <c r="NED85" s="539"/>
      <c r="NEE85" s="539"/>
      <c r="NEF85" s="539"/>
      <c r="NEG85" s="539"/>
      <c r="NEH85" s="539"/>
      <c r="NEI85" s="539"/>
      <c r="NEJ85" s="539"/>
      <c r="NEK85" s="539"/>
      <c r="NEL85" s="539"/>
      <c r="NEM85" s="539"/>
      <c r="NEN85" s="539"/>
      <c r="NEO85" s="539"/>
      <c r="NEP85" s="539"/>
      <c r="NEQ85" s="539"/>
      <c r="NER85" s="539"/>
      <c r="NES85" s="539"/>
      <c r="NET85" s="539"/>
      <c r="NEU85" s="539"/>
      <c r="NEV85" s="539"/>
      <c r="NEW85" s="539"/>
      <c r="NEX85" s="539"/>
      <c r="NEY85" s="539"/>
      <c r="NEZ85" s="539"/>
      <c r="NFA85" s="539"/>
      <c r="NFB85" s="539"/>
      <c r="NFC85" s="539"/>
      <c r="NFD85" s="539"/>
      <c r="NFE85" s="539"/>
      <c r="NFF85" s="539"/>
      <c r="NFG85" s="539"/>
      <c r="NFH85" s="539"/>
      <c r="NFI85" s="539"/>
      <c r="NFJ85" s="539"/>
      <c r="NFK85" s="539"/>
      <c r="NFL85" s="539"/>
      <c r="NFM85" s="539"/>
      <c r="NFN85" s="539"/>
      <c r="NFO85" s="539"/>
      <c r="NFP85" s="539"/>
      <c r="NFQ85" s="539"/>
      <c r="NFR85" s="539"/>
      <c r="NFS85" s="539"/>
      <c r="NFT85" s="539"/>
      <c r="NFU85" s="539"/>
      <c r="NFV85" s="539"/>
      <c r="NFW85" s="539"/>
      <c r="NFX85" s="539"/>
      <c r="NFY85" s="539"/>
      <c r="NFZ85" s="539"/>
      <c r="NGA85" s="539"/>
      <c r="NGB85" s="539"/>
      <c r="NGC85" s="539"/>
      <c r="NGD85" s="539"/>
      <c r="NGE85" s="539"/>
      <c r="NGF85" s="539"/>
      <c r="NGG85" s="539"/>
      <c r="NGH85" s="539"/>
      <c r="NGI85" s="539"/>
      <c r="NGJ85" s="539"/>
      <c r="NGK85" s="539"/>
      <c r="NGL85" s="539"/>
      <c r="NGM85" s="539"/>
      <c r="NGN85" s="539"/>
      <c r="NGO85" s="539"/>
      <c r="NGP85" s="539"/>
      <c r="NGQ85" s="539"/>
      <c r="NGR85" s="539"/>
      <c r="NGS85" s="539"/>
      <c r="NGT85" s="539"/>
      <c r="NGU85" s="539"/>
      <c r="NGV85" s="539"/>
      <c r="NGW85" s="539"/>
      <c r="NGX85" s="539"/>
      <c r="NGY85" s="539"/>
      <c r="NGZ85" s="539"/>
      <c r="NHA85" s="539"/>
      <c r="NHB85" s="539"/>
      <c r="NHC85" s="539"/>
      <c r="NHD85" s="539"/>
      <c r="NHE85" s="539"/>
      <c r="NHF85" s="539"/>
      <c r="NHG85" s="539"/>
      <c r="NHH85" s="539"/>
      <c r="NHI85" s="539"/>
      <c r="NHJ85" s="539"/>
      <c r="NHK85" s="539"/>
      <c r="NHL85" s="539"/>
      <c r="NHM85" s="539"/>
      <c r="NHN85" s="539"/>
      <c r="NHO85" s="539"/>
      <c r="NHP85" s="539"/>
      <c r="NHQ85" s="539"/>
      <c r="NHR85" s="539"/>
      <c r="NHS85" s="539"/>
      <c r="NHT85" s="539"/>
      <c r="NHU85" s="539"/>
      <c r="NHV85" s="539"/>
      <c r="NHW85" s="539"/>
      <c r="NHX85" s="539"/>
      <c r="NHY85" s="539"/>
      <c r="NHZ85" s="539"/>
      <c r="NIA85" s="539"/>
      <c r="NIB85" s="539"/>
      <c r="NIC85" s="539"/>
      <c r="NID85" s="539"/>
      <c r="NIE85" s="539"/>
      <c r="NIF85" s="539"/>
      <c r="NIG85" s="539"/>
      <c r="NIH85" s="539"/>
      <c r="NII85" s="539"/>
      <c r="NIJ85" s="539"/>
      <c r="NIK85" s="539"/>
      <c r="NIL85" s="539"/>
      <c r="NIM85" s="539"/>
      <c r="NIN85" s="539"/>
      <c r="NIO85" s="539"/>
      <c r="NIP85" s="539"/>
      <c r="NIQ85" s="539"/>
      <c r="NIR85" s="539"/>
      <c r="NIS85" s="539"/>
      <c r="NIT85" s="539"/>
      <c r="NIU85" s="539"/>
      <c r="NIV85" s="539"/>
      <c r="NIW85" s="539"/>
      <c r="NIX85" s="539"/>
      <c r="NIY85" s="539"/>
      <c r="NIZ85" s="539"/>
      <c r="NJA85" s="539"/>
      <c r="NJB85" s="539"/>
      <c r="NJC85" s="539"/>
      <c r="NJD85" s="539"/>
      <c r="NJE85" s="539"/>
      <c r="NJF85" s="539"/>
      <c r="NJG85" s="539"/>
      <c r="NJH85" s="539"/>
      <c r="NJI85" s="539"/>
      <c r="NJJ85" s="539"/>
      <c r="NJK85" s="539"/>
      <c r="NJL85" s="539"/>
      <c r="NJM85" s="539"/>
      <c r="NJN85" s="539"/>
      <c r="NJO85" s="539"/>
      <c r="NJP85" s="539"/>
      <c r="NJQ85" s="539"/>
      <c r="NJR85" s="539"/>
      <c r="NJS85" s="539"/>
      <c r="NJT85" s="539"/>
      <c r="NJU85" s="539"/>
      <c r="NJV85" s="539"/>
      <c r="NJW85" s="539"/>
      <c r="NJX85" s="539"/>
      <c r="NJY85" s="539"/>
      <c r="NJZ85" s="539"/>
      <c r="NKA85" s="539"/>
      <c r="NKB85" s="539"/>
      <c r="NKC85" s="539"/>
      <c r="NKD85" s="539"/>
      <c r="NKE85" s="539"/>
      <c r="NKF85" s="539"/>
      <c r="NKG85" s="539"/>
      <c r="NKH85" s="539"/>
      <c r="NKI85" s="539"/>
      <c r="NKJ85" s="539"/>
      <c r="NKK85" s="539"/>
      <c r="NKL85" s="539"/>
      <c r="NKM85" s="539"/>
      <c r="NKN85" s="539"/>
      <c r="NKO85" s="539"/>
      <c r="NKP85" s="539"/>
      <c r="NKQ85" s="539"/>
      <c r="NKR85" s="539"/>
      <c r="NKS85" s="539"/>
      <c r="NKT85" s="539"/>
      <c r="NKU85" s="539"/>
      <c r="NKV85" s="539"/>
      <c r="NKW85" s="539"/>
      <c r="NKX85" s="539"/>
      <c r="NKY85" s="539"/>
      <c r="NKZ85" s="539"/>
      <c r="NLA85" s="539"/>
      <c r="NLB85" s="539"/>
      <c r="NLC85" s="539"/>
      <c r="NLD85" s="539"/>
      <c r="NLE85" s="539"/>
      <c r="NLF85" s="539"/>
      <c r="NLG85" s="539"/>
      <c r="NLH85" s="539"/>
      <c r="NLI85" s="539"/>
      <c r="NLJ85" s="539"/>
      <c r="NLK85" s="539"/>
      <c r="NLL85" s="539"/>
      <c r="NLM85" s="539"/>
      <c r="NLN85" s="539"/>
      <c r="NLO85" s="539"/>
      <c r="NLP85" s="539"/>
      <c r="NLQ85" s="539"/>
      <c r="NLR85" s="539"/>
      <c r="NLS85" s="539"/>
      <c r="NLT85" s="539"/>
      <c r="NLU85" s="539"/>
      <c r="NLV85" s="539"/>
      <c r="NLW85" s="539"/>
      <c r="NLX85" s="539"/>
      <c r="NLY85" s="539"/>
      <c r="NLZ85" s="539"/>
      <c r="NMA85" s="539"/>
      <c r="NMB85" s="539"/>
      <c r="NMC85" s="539"/>
      <c r="NMD85" s="539"/>
      <c r="NME85" s="539"/>
      <c r="NMF85" s="539"/>
      <c r="NMG85" s="539"/>
      <c r="NMH85" s="539"/>
      <c r="NMI85" s="539"/>
      <c r="NMJ85" s="539"/>
      <c r="NMK85" s="539"/>
      <c r="NML85" s="539"/>
      <c r="NMM85" s="539"/>
      <c r="NMN85" s="539"/>
      <c r="NMO85" s="539"/>
      <c r="NMP85" s="539"/>
      <c r="NMQ85" s="539"/>
      <c r="NMR85" s="539"/>
      <c r="NMS85" s="539"/>
      <c r="NMT85" s="539"/>
      <c r="NMU85" s="539"/>
      <c r="NMV85" s="539"/>
      <c r="NMW85" s="539"/>
      <c r="NMX85" s="539"/>
      <c r="NMY85" s="539"/>
      <c r="NMZ85" s="539"/>
      <c r="NNA85" s="539"/>
      <c r="NNB85" s="539"/>
      <c r="NNC85" s="539"/>
      <c r="NND85" s="539"/>
      <c r="NNE85" s="539"/>
      <c r="NNF85" s="539"/>
      <c r="NNG85" s="539"/>
      <c r="NNH85" s="539"/>
      <c r="NNI85" s="539"/>
      <c r="NNJ85" s="539"/>
      <c r="NNK85" s="539"/>
      <c r="NNL85" s="539"/>
      <c r="NNM85" s="539"/>
      <c r="NNN85" s="539"/>
      <c r="NNO85" s="539"/>
      <c r="NNP85" s="539"/>
      <c r="NNQ85" s="539"/>
      <c r="NNR85" s="539"/>
      <c r="NNS85" s="539"/>
      <c r="NNT85" s="539"/>
      <c r="NNU85" s="539"/>
      <c r="NNV85" s="539"/>
      <c r="NNW85" s="539"/>
      <c r="NNX85" s="539"/>
      <c r="NNY85" s="539"/>
      <c r="NNZ85" s="539"/>
      <c r="NOA85" s="539"/>
      <c r="NOB85" s="539"/>
      <c r="NOC85" s="539"/>
      <c r="NOD85" s="539"/>
      <c r="NOE85" s="539"/>
      <c r="NOF85" s="539"/>
      <c r="NOG85" s="539"/>
      <c r="NOH85" s="539"/>
      <c r="NOI85" s="539"/>
      <c r="NOJ85" s="539"/>
      <c r="NOK85" s="539"/>
      <c r="NOL85" s="539"/>
      <c r="NOM85" s="539"/>
      <c r="NON85" s="539"/>
      <c r="NOO85" s="539"/>
      <c r="NOP85" s="539"/>
      <c r="NOQ85" s="539"/>
      <c r="NOR85" s="539"/>
      <c r="NOS85" s="539"/>
      <c r="NOT85" s="539"/>
      <c r="NOU85" s="539"/>
      <c r="NOV85" s="539"/>
      <c r="NOW85" s="539"/>
      <c r="NOX85" s="539"/>
      <c r="NOY85" s="539"/>
      <c r="NOZ85" s="539"/>
      <c r="NPA85" s="539"/>
      <c r="NPB85" s="539"/>
      <c r="NPC85" s="539"/>
      <c r="NPD85" s="539"/>
      <c r="NPE85" s="539"/>
      <c r="NPF85" s="539"/>
      <c r="NPG85" s="539"/>
      <c r="NPH85" s="539"/>
      <c r="NPI85" s="539"/>
      <c r="NPJ85" s="539"/>
      <c r="NPK85" s="539"/>
      <c r="NPL85" s="539"/>
      <c r="NPM85" s="539"/>
      <c r="NPN85" s="539"/>
      <c r="NPO85" s="539"/>
      <c r="NPP85" s="539"/>
      <c r="NPQ85" s="539"/>
      <c r="NPR85" s="539"/>
      <c r="NPS85" s="539"/>
      <c r="NPT85" s="539"/>
      <c r="NPU85" s="539"/>
      <c r="NPV85" s="539"/>
      <c r="NPW85" s="539"/>
      <c r="NPX85" s="539"/>
      <c r="NPY85" s="539"/>
      <c r="NPZ85" s="539"/>
      <c r="NQA85" s="539"/>
      <c r="NQB85" s="539"/>
      <c r="NQC85" s="539"/>
      <c r="NQD85" s="539"/>
      <c r="NQE85" s="539"/>
      <c r="NQF85" s="539"/>
      <c r="NQG85" s="539"/>
      <c r="NQH85" s="539"/>
      <c r="NQI85" s="539"/>
      <c r="NQJ85" s="539"/>
      <c r="NQK85" s="539"/>
      <c r="NQL85" s="539"/>
      <c r="NQM85" s="539"/>
      <c r="NQN85" s="539"/>
      <c r="NQO85" s="539"/>
      <c r="NQP85" s="539"/>
      <c r="NQQ85" s="539"/>
      <c r="NQR85" s="539"/>
      <c r="NQS85" s="539"/>
      <c r="NQT85" s="539"/>
      <c r="NQU85" s="539"/>
      <c r="NQV85" s="539"/>
      <c r="NQW85" s="539"/>
      <c r="NQX85" s="539"/>
      <c r="NQY85" s="539"/>
      <c r="NQZ85" s="539"/>
      <c r="NRA85" s="539"/>
      <c r="NRB85" s="539"/>
      <c r="NRC85" s="539"/>
      <c r="NRD85" s="539"/>
      <c r="NRE85" s="539"/>
      <c r="NRF85" s="539"/>
      <c r="NRG85" s="539"/>
      <c r="NRH85" s="539"/>
      <c r="NRI85" s="539"/>
      <c r="NRJ85" s="539"/>
      <c r="NRK85" s="539"/>
      <c r="NRL85" s="539"/>
      <c r="NRM85" s="539"/>
      <c r="NRN85" s="539"/>
      <c r="NRO85" s="539"/>
      <c r="NRP85" s="539"/>
      <c r="NRQ85" s="539"/>
      <c r="NRR85" s="539"/>
      <c r="NRS85" s="539"/>
      <c r="NRT85" s="539"/>
      <c r="NRU85" s="539"/>
      <c r="NRV85" s="539"/>
      <c r="NRW85" s="539"/>
      <c r="NRX85" s="539"/>
      <c r="NRY85" s="539"/>
      <c r="NRZ85" s="539"/>
      <c r="NSA85" s="539"/>
      <c r="NSB85" s="539"/>
      <c r="NSC85" s="539"/>
      <c r="NSD85" s="539"/>
      <c r="NSE85" s="539"/>
      <c r="NSF85" s="539"/>
      <c r="NSG85" s="539"/>
      <c r="NSH85" s="539"/>
      <c r="NSI85" s="539"/>
      <c r="NSJ85" s="539"/>
      <c r="NSK85" s="539"/>
      <c r="NSL85" s="539"/>
      <c r="NSM85" s="539"/>
      <c r="NSN85" s="539"/>
      <c r="NSO85" s="539"/>
      <c r="NSP85" s="539"/>
      <c r="NSQ85" s="539"/>
      <c r="NSR85" s="539"/>
      <c r="NSS85" s="539"/>
      <c r="NST85" s="539"/>
      <c r="NSU85" s="539"/>
      <c r="NSV85" s="539"/>
      <c r="NSW85" s="539"/>
      <c r="NSX85" s="539"/>
      <c r="NSY85" s="539"/>
      <c r="NSZ85" s="539"/>
      <c r="NTA85" s="539"/>
      <c r="NTB85" s="539"/>
      <c r="NTC85" s="539"/>
      <c r="NTD85" s="539"/>
      <c r="NTE85" s="539"/>
      <c r="NTF85" s="539"/>
      <c r="NTG85" s="539"/>
      <c r="NTH85" s="539"/>
      <c r="NTI85" s="539"/>
      <c r="NTJ85" s="539"/>
      <c r="NTK85" s="539"/>
      <c r="NTL85" s="539"/>
      <c r="NTM85" s="539"/>
      <c r="NTN85" s="539"/>
      <c r="NTO85" s="539"/>
      <c r="NTP85" s="539"/>
      <c r="NTQ85" s="539"/>
      <c r="NTR85" s="539"/>
      <c r="NTS85" s="539"/>
      <c r="NTT85" s="539"/>
      <c r="NTU85" s="539"/>
      <c r="NTV85" s="539"/>
      <c r="NTW85" s="539"/>
      <c r="NTX85" s="539"/>
      <c r="NTY85" s="539"/>
      <c r="NTZ85" s="539"/>
      <c r="NUA85" s="539"/>
      <c r="NUB85" s="539"/>
      <c r="NUC85" s="539"/>
      <c r="NUD85" s="539"/>
      <c r="NUE85" s="539"/>
      <c r="NUF85" s="539"/>
      <c r="NUG85" s="539"/>
      <c r="NUH85" s="539"/>
      <c r="NUI85" s="539"/>
      <c r="NUJ85" s="539"/>
      <c r="NUK85" s="539"/>
      <c r="NUL85" s="539"/>
      <c r="NUM85" s="539"/>
      <c r="NUN85" s="539"/>
      <c r="NUO85" s="539"/>
      <c r="NUP85" s="539"/>
      <c r="NUQ85" s="539"/>
      <c r="NUR85" s="539"/>
      <c r="NUS85" s="539"/>
      <c r="NUT85" s="539"/>
      <c r="NUU85" s="539"/>
      <c r="NUV85" s="539"/>
      <c r="NUW85" s="539"/>
      <c r="NUX85" s="539"/>
      <c r="NUY85" s="539"/>
      <c r="NUZ85" s="539"/>
      <c r="NVA85" s="539"/>
      <c r="NVB85" s="539"/>
      <c r="NVC85" s="539"/>
      <c r="NVD85" s="539"/>
      <c r="NVE85" s="539"/>
      <c r="NVF85" s="539"/>
      <c r="NVG85" s="539"/>
      <c r="NVH85" s="539"/>
      <c r="NVI85" s="539"/>
      <c r="NVJ85" s="539"/>
      <c r="NVK85" s="539"/>
      <c r="NVL85" s="539"/>
      <c r="NVM85" s="539"/>
      <c r="NVN85" s="539"/>
      <c r="NVO85" s="539"/>
      <c r="NVP85" s="539"/>
      <c r="NVQ85" s="539"/>
      <c r="NVR85" s="539"/>
      <c r="NVS85" s="539"/>
      <c r="NVT85" s="539"/>
      <c r="NVU85" s="539"/>
      <c r="NVV85" s="539"/>
      <c r="NVW85" s="539"/>
      <c r="NVX85" s="539"/>
      <c r="NVY85" s="539"/>
      <c r="NVZ85" s="539"/>
      <c r="NWA85" s="539"/>
      <c r="NWB85" s="539"/>
      <c r="NWC85" s="539"/>
      <c r="NWD85" s="539"/>
      <c r="NWE85" s="539"/>
      <c r="NWF85" s="539"/>
      <c r="NWG85" s="539"/>
      <c r="NWH85" s="539"/>
      <c r="NWI85" s="539"/>
      <c r="NWJ85" s="539"/>
      <c r="NWK85" s="539"/>
      <c r="NWL85" s="539"/>
      <c r="NWM85" s="539"/>
      <c r="NWN85" s="539"/>
      <c r="NWO85" s="539"/>
      <c r="NWP85" s="539"/>
      <c r="NWQ85" s="539"/>
      <c r="NWR85" s="539"/>
      <c r="NWS85" s="539"/>
      <c r="NWT85" s="539"/>
      <c r="NWU85" s="539"/>
      <c r="NWV85" s="539"/>
      <c r="NWW85" s="539"/>
      <c r="NWX85" s="539"/>
      <c r="NWY85" s="539"/>
      <c r="NWZ85" s="539"/>
      <c r="NXA85" s="539"/>
      <c r="NXB85" s="539"/>
      <c r="NXC85" s="539"/>
      <c r="NXD85" s="539"/>
      <c r="NXE85" s="539"/>
      <c r="NXF85" s="539"/>
      <c r="NXG85" s="539"/>
      <c r="NXH85" s="539"/>
      <c r="NXI85" s="539"/>
      <c r="NXJ85" s="539"/>
      <c r="NXK85" s="539"/>
      <c r="NXL85" s="539"/>
      <c r="NXM85" s="539"/>
      <c r="NXN85" s="539"/>
      <c r="NXO85" s="539"/>
      <c r="NXP85" s="539"/>
      <c r="NXQ85" s="539"/>
      <c r="NXR85" s="539"/>
      <c r="NXS85" s="539"/>
      <c r="NXT85" s="539"/>
      <c r="NXU85" s="539"/>
      <c r="NXV85" s="539"/>
      <c r="NXW85" s="539"/>
      <c r="NXX85" s="539"/>
      <c r="NXY85" s="539"/>
      <c r="NXZ85" s="539"/>
      <c r="NYA85" s="539"/>
      <c r="NYB85" s="539"/>
      <c r="NYC85" s="539"/>
      <c r="NYD85" s="539"/>
      <c r="NYE85" s="539"/>
      <c r="NYF85" s="539"/>
      <c r="NYG85" s="539"/>
      <c r="NYH85" s="539"/>
      <c r="NYI85" s="539"/>
      <c r="NYJ85" s="539"/>
      <c r="NYK85" s="539"/>
      <c r="NYL85" s="539"/>
      <c r="NYM85" s="539"/>
      <c r="NYN85" s="539"/>
      <c r="NYO85" s="539"/>
      <c r="NYP85" s="539"/>
      <c r="NYQ85" s="539"/>
      <c r="NYR85" s="539"/>
      <c r="NYS85" s="539"/>
      <c r="NYT85" s="539"/>
      <c r="NYU85" s="539"/>
      <c r="NYV85" s="539"/>
      <c r="NYW85" s="539"/>
      <c r="NYX85" s="539"/>
      <c r="NYY85" s="539"/>
      <c r="NYZ85" s="539"/>
      <c r="NZA85" s="539"/>
      <c r="NZB85" s="539"/>
      <c r="NZC85" s="539"/>
      <c r="NZD85" s="539"/>
      <c r="NZE85" s="539"/>
      <c r="NZF85" s="539"/>
      <c r="NZG85" s="539"/>
      <c r="NZH85" s="539"/>
      <c r="NZI85" s="539"/>
      <c r="NZJ85" s="539"/>
      <c r="NZK85" s="539"/>
      <c r="NZL85" s="539"/>
      <c r="NZM85" s="539"/>
      <c r="NZN85" s="539"/>
      <c r="NZO85" s="539"/>
      <c r="NZP85" s="539"/>
      <c r="NZQ85" s="539"/>
      <c r="NZR85" s="539"/>
      <c r="NZS85" s="539"/>
      <c r="NZT85" s="539"/>
      <c r="NZU85" s="539"/>
      <c r="NZV85" s="539"/>
      <c r="NZW85" s="539"/>
      <c r="NZX85" s="539"/>
      <c r="NZY85" s="539"/>
      <c r="NZZ85" s="539"/>
      <c r="OAA85" s="539"/>
      <c r="OAB85" s="539"/>
      <c r="OAC85" s="539"/>
      <c r="OAD85" s="539"/>
      <c r="OAE85" s="539"/>
      <c r="OAF85" s="539"/>
      <c r="OAG85" s="539"/>
      <c r="OAH85" s="539"/>
      <c r="OAI85" s="539"/>
      <c r="OAJ85" s="539"/>
      <c r="OAK85" s="539"/>
      <c r="OAL85" s="539"/>
      <c r="OAM85" s="539"/>
      <c r="OAN85" s="539"/>
      <c r="OAO85" s="539"/>
      <c r="OAP85" s="539"/>
      <c r="OAQ85" s="539"/>
      <c r="OAR85" s="539"/>
      <c r="OAS85" s="539"/>
      <c r="OAT85" s="539"/>
      <c r="OAU85" s="539"/>
      <c r="OAV85" s="539"/>
      <c r="OAW85" s="539"/>
      <c r="OAX85" s="539"/>
      <c r="OAY85" s="539"/>
      <c r="OAZ85" s="539"/>
      <c r="OBA85" s="539"/>
      <c r="OBB85" s="539"/>
      <c r="OBC85" s="539"/>
      <c r="OBD85" s="539"/>
      <c r="OBE85" s="539"/>
      <c r="OBF85" s="539"/>
      <c r="OBG85" s="539"/>
      <c r="OBH85" s="539"/>
      <c r="OBI85" s="539"/>
      <c r="OBJ85" s="539"/>
      <c r="OBK85" s="539"/>
      <c r="OBL85" s="539"/>
      <c r="OBM85" s="539"/>
      <c r="OBN85" s="539"/>
      <c r="OBO85" s="539"/>
      <c r="OBP85" s="539"/>
      <c r="OBQ85" s="539"/>
      <c r="OBR85" s="539"/>
      <c r="OBS85" s="539"/>
      <c r="OBT85" s="539"/>
      <c r="OBU85" s="539"/>
      <c r="OBV85" s="539"/>
      <c r="OBW85" s="539"/>
      <c r="OBX85" s="539"/>
      <c r="OBY85" s="539"/>
      <c r="OBZ85" s="539"/>
      <c r="OCA85" s="539"/>
      <c r="OCB85" s="539"/>
      <c r="OCC85" s="539"/>
      <c r="OCD85" s="539"/>
      <c r="OCE85" s="539"/>
      <c r="OCF85" s="539"/>
      <c r="OCG85" s="539"/>
      <c r="OCH85" s="539"/>
      <c r="OCI85" s="539"/>
      <c r="OCJ85" s="539"/>
      <c r="OCK85" s="539"/>
      <c r="OCL85" s="539"/>
      <c r="OCM85" s="539"/>
      <c r="OCN85" s="539"/>
      <c r="OCO85" s="539"/>
      <c r="OCP85" s="539"/>
      <c r="OCQ85" s="539"/>
      <c r="OCR85" s="539"/>
      <c r="OCS85" s="539"/>
      <c r="OCT85" s="539"/>
      <c r="OCU85" s="539"/>
      <c r="OCV85" s="539"/>
      <c r="OCW85" s="539"/>
      <c r="OCX85" s="539"/>
      <c r="OCY85" s="539"/>
      <c r="OCZ85" s="539"/>
      <c r="ODA85" s="539"/>
      <c r="ODB85" s="539"/>
      <c r="ODC85" s="539"/>
      <c r="ODD85" s="539"/>
      <c r="ODE85" s="539"/>
      <c r="ODF85" s="539"/>
      <c r="ODG85" s="539"/>
      <c r="ODH85" s="539"/>
      <c r="ODI85" s="539"/>
      <c r="ODJ85" s="539"/>
      <c r="ODK85" s="539"/>
      <c r="ODL85" s="539"/>
      <c r="ODM85" s="539"/>
      <c r="ODN85" s="539"/>
      <c r="ODO85" s="539"/>
      <c r="ODP85" s="539"/>
      <c r="ODQ85" s="539"/>
      <c r="ODR85" s="539"/>
      <c r="ODS85" s="539"/>
      <c r="ODT85" s="539"/>
      <c r="ODU85" s="539"/>
      <c r="ODV85" s="539"/>
      <c r="ODW85" s="539"/>
      <c r="ODX85" s="539"/>
      <c r="ODY85" s="539"/>
      <c r="ODZ85" s="539"/>
      <c r="OEA85" s="539"/>
      <c r="OEB85" s="539"/>
      <c r="OEC85" s="539"/>
      <c r="OED85" s="539"/>
      <c r="OEE85" s="539"/>
      <c r="OEF85" s="539"/>
      <c r="OEG85" s="539"/>
      <c r="OEH85" s="539"/>
      <c r="OEI85" s="539"/>
      <c r="OEJ85" s="539"/>
      <c r="OEK85" s="539"/>
      <c r="OEL85" s="539"/>
      <c r="OEM85" s="539"/>
      <c r="OEN85" s="539"/>
      <c r="OEO85" s="539"/>
      <c r="OEP85" s="539"/>
      <c r="OEQ85" s="539"/>
      <c r="OER85" s="539"/>
      <c r="OES85" s="539"/>
      <c r="OET85" s="539"/>
      <c r="OEU85" s="539"/>
      <c r="OEV85" s="539"/>
      <c r="OEW85" s="539"/>
      <c r="OEX85" s="539"/>
      <c r="OEY85" s="539"/>
      <c r="OEZ85" s="539"/>
      <c r="OFA85" s="539"/>
      <c r="OFB85" s="539"/>
      <c r="OFC85" s="539"/>
      <c r="OFD85" s="539"/>
      <c r="OFE85" s="539"/>
      <c r="OFF85" s="539"/>
      <c r="OFG85" s="539"/>
      <c r="OFH85" s="539"/>
      <c r="OFI85" s="539"/>
      <c r="OFJ85" s="539"/>
      <c r="OFK85" s="539"/>
      <c r="OFL85" s="539"/>
      <c r="OFM85" s="539"/>
      <c r="OFN85" s="539"/>
      <c r="OFO85" s="539"/>
      <c r="OFP85" s="539"/>
      <c r="OFQ85" s="539"/>
      <c r="OFR85" s="539"/>
      <c r="OFS85" s="539"/>
      <c r="OFT85" s="539"/>
      <c r="OFU85" s="539"/>
      <c r="OFV85" s="539"/>
      <c r="OFW85" s="539"/>
      <c r="OFX85" s="539"/>
      <c r="OFY85" s="539"/>
      <c r="OFZ85" s="539"/>
      <c r="OGA85" s="539"/>
      <c r="OGB85" s="539"/>
      <c r="OGC85" s="539"/>
      <c r="OGD85" s="539"/>
      <c r="OGE85" s="539"/>
      <c r="OGF85" s="539"/>
      <c r="OGG85" s="539"/>
      <c r="OGH85" s="539"/>
      <c r="OGI85" s="539"/>
      <c r="OGJ85" s="539"/>
      <c r="OGK85" s="539"/>
      <c r="OGL85" s="539"/>
      <c r="OGM85" s="539"/>
      <c r="OGN85" s="539"/>
      <c r="OGO85" s="539"/>
      <c r="OGP85" s="539"/>
      <c r="OGQ85" s="539"/>
      <c r="OGR85" s="539"/>
      <c r="OGS85" s="539"/>
      <c r="OGT85" s="539"/>
      <c r="OGU85" s="539"/>
      <c r="OGV85" s="539"/>
      <c r="OGW85" s="539"/>
      <c r="OGX85" s="539"/>
      <c r="OGY85" s="539"/>
      <c r="OGZ85" s="539"/>
      <c r="OHA85" s="539"/>
      <c r="OHB85" s="539"/>
      <c r="OHC85" s="539"/>
      <c r="OHD85" s="539"/>
      <c r="OHE85" s="539"/>
      <c r="OHF85" s="539"/>
      <c r="OHG85" s="539"/>
      <c r="OHH85" s="539"/>
      <c r="OHI85" s="539"/>
      <c r="OHJ85" s="539"/>
      <c r="OHK85" s="539"/>
      <c r="OHL85" s="539"/>
      <c r="OHM85" s="539"/>
      <c r="OHN85" s="539"/>
      <c r="OHO85" s="539"/>
      <c r="OHP85" s="539"/>
      <c r="OHQ85" s="539"/>
      <c r="OHR85" s="539"/>
      <c r="OHS85" s="539"/>
      <c r="OHT85" s="539"/>
      <c r="OHU85" s="539"/>
      <c r="OHV85" s="539"/>
      <c r="OHW85" s="539"/>
      <c r="OHX85" s="539"/>
      <c r="OHY85" s="539"/>
      <c r="OHZ85" s="539"/>
      <c r="OIA85" s="539"/>
      <c r="OIB85" s="539"/>
      <c r="OIC85" s="539"/>
      <c r="OID85" s="539"/>
      <c r="OIE85" s="539"/>
      <c r="OIF85" s="539"/>
      <c r="OIG85" s="539"/>
      <c r="OIH85" s="539"/>
      <c r="OII85" s="539"/>
      <c r="OIJ85" s="539"/>
      <c r="OIK85" s="539"/>
      <c r="OIL85" s="539"/>
      <c r="OIM85" s="539"/>
      <c r="OIN85" s="539"/>
      <c r="OIO85" s="539"/>
      <c r="OIP85" s="539"/>
      <c r="OIQ85" s="539"/>
      <c r="OIR85" s="539"/>
      <c r="OIS85" s="539"/>
      <c r="OIT85" s="539"/>
      <c r="OIU85" s="539"/>
      <c r="OIV85" s="539"/>
      <c r="OIW85" s="539"/>
      <c r="OIX85" s="539"/>
      <c r="OIY85" s="539"/>
      <c r="OIZ85" s="539"/>
      <c r="OJA85" s="539"/>
      <c r="OJB85" s="539"/>
      <c r="OJC85" s="539"/>
      <c r="OJD85" s="539"/>
      <c r="OJE85" s="539"/>
      <c r="OJF85" s="539"/>
      <c r="OJG85" s="539"/>
      <c r="OJH85" s="539"/>
      <c r="OJI85" s="539"/>
      <c r="OJJ85" s="539"/>
      <c r="OJK85" s="539"/>
      <c r="OJL85" s="539"/>
      <c r="OJM85" s="539"/>
      <c r="OJN85" s="539"/>
      <c r="OJO85" s="539"/>
      <c r="OJP85" s="539"/>
      <c r="OJQ85" s="539"/>
      <c r="OJR85" s="539"/>
      <c r="OJS85" s="539"/>
      <c r="OJT85" s="539"/>
      <c r="OJU85" s="539"/>
      <c r="OJV85" s="539"/>
      <c r="OJW85" s="539"/>
      <c r="OJX85" s="539"/>
      <c r="OJY85" s="539"/>
      <c r="OJZ85" s="539"/>
      <c r="OKA85" s="539"/>
      <c r="OKB85" s="539"/>
      <c r="OKC85" s="539"/>
      <c r="OKD85" s="539"/>
      <c r="OKE85" s="539"/>
      <c r="OKF85" s="539"/>
      <c r="OKG85" s="539"/>
      <c r="OKH85" s="539"/>
      <c r="OKI85" s="539"/>
      <c r="OKJ85" s="539"/>
      <c r="OKK85" s="539"/>
      <c r="OKL85" s="539"/>
      <c r="OKM85" s="539"/>
      <c r="OKN85" s="539"/>
      <c r="OKO85" s="539"/>
      <c r="OKP85" s="539"/>
      <c r="OKQ85" s="539"/>
      <c r="OKR85" s="539"/>
      <c r="OKS85" s="539"/>
      <c r="OKT85" s="539"/>
      <c r="OKU85" s="539"/>
      <c r="OKV85" s="539"/>
      <c r="OKW85" s="539"/>
      <c r="OKX85" s="539"/>
      <c r="OKY85" s="539"/>
      <c r="OKZ85" s="539"/>
      <c r="OLA85" s="539"/>
      <c r="OLB85" s="539"/>
      <c r="OLC85" s="539"/>
      <c r="OLD85" s="539"/>
      <c r="OLE85" s="539"/>
      <c r="OLF85" s="539"/>
      <c r="OLG85" s="539"/>
      <c r="OLH85" s="539"/>
      <c r="OLI85" s="539"/>
      <c r="OLJ85" s="539"/>
      <c r="OLK85" s="539"/>
      <c r="OLL85" s="539"/>
      <c r="OLM85" s="539"/>
      <c r="OLN85" s="539"/>
      <c r="OLO85" s="539"/>
      <c r="OLP85" s="539"/>
      <c r="OLQ85" s="539"/>
      <c r="OLR85" s="539"/>
      <c r="OLS85" s="539"/>
      <c r="OLT85" s="539"/>
      <c r="OLU85" s="539"/>
      <c r="OLV85" s="539"/>
      <c r="OLW85" s="539"/>
      <c r="OLX85" s="539"/>
      <c r="OLY85" s="539"/>
      <c r="OLZ85" s="539"/>
      <c r="OMA85" s="539"/>
      <c r="OMB85" s="539"/>
      <c r="OMC85" s="539"/>
      <c r="OMD85" s="539"/>
      <c r="OME85" s="539"/>
      <c r="OMF85" s="539"/>
      <c r="OMG85" s="539"/>
      <c r="OMH85" s="539"/>
      <c r="OMI85" s="539"/>
      <c r="OMJ85" s="539"/>
      <c r="OMK85" s="539"/>
      <c r="OML85" s="539"/>
      <c r="OMM85" s="539"/>
      <c r="OMN85" s="539"/>
      <c r="OMO85" s="539"/>
      <c r="OMP85" s="539"/>
      <c r="OMQ85" s="539"/>
      <c r="OMR85" s="539"/>
      <c r="OMS85" s="539"/>
      <c r="OMT85" s="539"/>
      <c r="OMU85" s="539"/>
      <c r="OMV85" s="539"/>
      <c r="OMW85" s="539"/>
      <c r="OMX85" s="539"/>
      <c r="OMY85" s="539"/>
      <c r="OMZ85" s="539"/>
      <c r="ONA85" s="539"/>
      <c r="ONB85" s="539"/>
      <c r="ONC85" s="539"/>
      <c r="OND85" s="539"/>
      <c r="ONE85" s="539"/>
      <c r="ONF85" s="539"/>
      <c r="ONG85" s="539"/>
      <c r="ONH85" s="539"/>
      <c r="ONI85" s="539"/>
      <c r="ONJ85" s="539"/>
      <c r="ONK85" s="539"/>
      <c r="ONL85" s="539"/>
      <c r="ONM85" s="539"/>
      <c r="ONN85" s="539"/>
      <c r="ONO85" s="539"/>
      <c r="ONP85" s="539"/>
      <c r="ONQ85" s="539"/>
      <c r="ONR85" s="539"/>
      <c r="ONS85" s="539"/>
      <c r="ONT85" s="539"/>
      <c r="ONU85" s="539"/>
      <c r="ONV85" s="539"/>
      <c r="ONW85" s="539"/>
      <c r="ONX85" s="539"/>
      <c r="ONY85" s="539"/>
      <c r="ONZ85" s="539"/>
      <c r="OOA85" s="539"/>
      <c r="OOB85" s="539"/>
      <c r="OOC85" s="539"/>
      <c r="OOD85" s="539"/>
      <c r="OOE85" s="539"/>
      <c r="OOF85" s="539"/>
      <c r="OOG85" s="539"/>
      <c r="OOH85" s="539"/>
      <c r="OOI85" s="539"/>
      <c r="OOJ85" s="539"/>
      <c r="OOK85" s="539"/>
      <c r="OOL85" s="539"/>
      <c r="OOM85" s="539"/>
      <c r="OON85" s="539"/>
      <c r="OOO85" s="539"/>
      <c r="OOP85" s="539"/>
      <c r="OOQ85" s="539"/>
      <c r="OOR85" s="539"/>
      <c r="OOS85" s="539"/>
      <c r="OOT85" s="539"/>
      <c r="OOU85" s="539"/>
      <c r="OOV85" s="539"/>
      <c r="OOW85" s="539"/>
      <c r="OOX85" s="539"/>
      <c r="OOY85" s="539"/>
      <c r="OOZ85" s="539"/>
      <c r="OPA85" s="539"/>
      <c r="OPB85" s="539"/>
      <c r="OPC85" s="539"/>
      <c r="OPD85" s="539"/>
      <c r="OPE85" s="539"/>
      <c r="OPF85" s="539"/>
      <c r="OPG85" s="539"/>
      <c r="OPH85" s="539"/>
      <c r="OPI85" s="539"/>
      <c r="OPJ85" s="539"/>
      <c r="OPK85" s="539"/>
      <c r="OPL85" s="539"/>
      <c r="OPM85" s="539"/>
      <c r="OPN85" s="539"/>
      <c r="OPO85" s="539"/>
      <c r="OPP85" s="539"/>
      <c r="OPQ85" s="539"/>
      <c r="OPR85" s="539"/>
      <c r="OPS85" s="539"/>
      <c r="OPT85" s="539"/>
      <c r="OPU85" s="539"/>
      <c r="OPV85" s="539"/>
      <c r="OPW85" s="539"/>
      <c r="OPX85" s="539"/>
      <c r="OPY85" s="539"/>
      <c r="OPZ85" s="539"/>
      <c r="OQA85" s="539"/>
      <c r="OQB85" s="539"/>
      <c r="OQC85" s="539"/>
      <c r="OQD85" s="539"/>
      <c r="OQE85" s="539"/>
      <c r="OQF85" s="539"/>
      <c r="OQG85" s="539"/>
      <c r="OQH85" s="539"/>
      <c r="OQI85" s="539"/>
      <c r="OQJ85" s="539"/>
      <c r="OQK85" s="539"/>
      <c r="OQL85" s="539"/>
      <c r="OQM85" s="539"/>
      <c r="OQN85" s="539"/>
      <c r="OQO85" s="539"/>
      <c r="OQP85" s="539"/>
      <c r="OQQ85" s="539"/>
      <c r="OQR85" s="539"/>
      <c r="OQS85" s="539"/>
      <c r="OQT85" s="539"/>
      <c r="OQU85" s="539"/>
      <c r="OQV85" s="539"/>
      <c r="OQW85" s="539"/>
      <c r="OQX85" s="539"/>
      <c r="OQY85" s="539"/>
      <c r="OQZ85" s="539"/>
      <c r="ORA85" s="539"/>
      <c r="ORB85" s="539"/>
      <c r="ORC85" s="539"/>
      <c r="ORD85" s="539"/>
      <c r="ORE85" s="539"/>
      <c r="ORF85" s="539"/>
      <c r="ORG85" s="539"/>
      <c r="ORH85" s="539"/>
      <c r="ORI85" s="539"/>
      <c r="ORJ85" s="539"/>
      <c r="ORK85" s="539"/>
      <c r="ORL85" s="539"/>
      <c r="ORM85" s="539"/>
      <c r="ORN85" s="539"/>
      <c r="ORO85" s="539"/>
      <c r="ORP85" s="539"/>
      <c r="ORQ85" s="539"/>
      <c r="ORR85" s="539"/>
      <c r="ORS85" s="539"/>
      <c r="ORT85" s="539"/>
      <c r="ORU85" s="539"/>
      <c r="ORV85" s="539"/>
      <c r="ORW85" s="539"/>
      <c r="ORX85" s="539"/>
      <c r="ORY85" s="539"/>
      <c r="ORZ85" s="539"/>
      <c r="OSA85" s="539"/>
      <c r="OSB85" s="539"/>
      <c r="OSC85" s="539"/>
      <c r="OSD85" s="539"/>
      <c r="OSE85" s="539"/>
      <c r="OSF85" s="539"/>
      <c r="OSG85" s="539"/>
      <c r="OSH85" s="539"/>
      <c r="OSI85" s="539"/>
      <c r="OSJ85" s="539"/>
      <c r="OSK85" s="539"/>
      <c r="OSL85" s="539"/>
      <c r="OSM85" s="539"/>
      <c r="OSN85" s="539"/>
      <c r="OSO85" s="539"/>
      <c r="OSP85" s="539"/>
      <c r="OSQ85" s="539"/>
      <c r="OSR85" s="539"/>
      <c r="OSS85" s="539"/>
      <c r="OST85" s="539"/>
      <c r="OSU85" s="539"/>
      <c r="OSV85" s="539"/>
      <c r="OSW85" s="539"/>
      <c r="OSX85" s="539"/>
      <c r="OSY85" s="539"/>
      <c r="OSZ85" s="539"/>
      <c r="OTA85" s="539"/>
      <c r="OTB85" s="539"/>
      <c r="OTC85" s="539"/>
      <c r="OTD85" s="539"/>
      <c r="OTE85" s="539"/>
      <c r="OTF85" s="539"/>
      <c r="OTG85" s="539"/>
      <c r="OTH85" s="539"/>
      <c r="OTI85" s="539"/>
      <c r="OTJ85" s="539"/>
      <c r="OTK85" s="539"/>
      <c r="OTL85" s="539"/>
      <c r="OTM85" s="539"/>
      <c r="OTN85" s="539"/>
      <c r="OTO85" s="539"/>
      <c r="OTP85" s="539"/>
      <c r="OTQ85" s="539"/>
      <c r="OTR85" s="539"/>
      <c r="OTS85" s="539"/>
      <c r="OTT85" s="539"/>
      <c r="OTU85" s="539"/>
      <c r="OTV85" s="539"/>
      <c r="OTW85" s="539"/>
      <c r="OTX85" s="539"/>
      <c r="OTY85" s="539"/>
      <c r="OTZ85" s="539"/>
      <c r="OUA85" s="539"/>
      <c r="OUB85" s="539"/>
      <c r="OUC85" s="539"/>
      <c r="OUD85" s="539"/>
      <c r="OUE85" s="539"/>
      <c r="OUF85" s="539"/>
      <c r="OUG85" s="539"/>
      <c r="OUH85" s="539"/>
      <c r="OUI85" s="539"/>
      <c r="OUJ85" s="539"/>
      <c r="OUK85" s="539"/>
      <c r="OUL85" s="539"/>
      <c r="OUM85" s="539"/>
      <c r="OUN85" s="539"/>
      <c r="OUO85" s="539"/>
      <c r="OUP85" s="539"/>
      <c r="OUQ85" s="539"/>
      <c r="OUR85" s="539"/>
      <c r="OUS85" s="539"/>
      <c r="OUT85" s="539"/>
      <c r="OUU85" s="539"/>
      <c r="OUV85" s="539"/>
      <c r="OUW85" s="539"/>
      <c r="OUX85" s="539"/>
      <c r="OUY85" s="539"/>
      <c r="OUZ85" s="539"/>
      <c r="OVA85" s="539"/>
      <c r="OVB85" s="539"/>
      <c r="OVC85" s="539"/>
      <c r="OVD85" s="539"/>
      <c r="OVE85" s="539"/>
      <c r="OVF85" s="539"/>
      <c r="OVG85" s="539"/>
      <c r="OVH85" s="539"/>
      <c r="OVI85" s="539"/>
      <c r="OVJ85" s="539"/>
      <c r="OVK85" s="539"/>
      <c r="OVL85" s="539"/>
      <c r="OVM85" s="539"/>
      <c r="OVN85" s="539"/>
      <c r="OVO85" s="539"/>
      <c r="OVP85" s="539"/>
      <c r="OVQ85" s="539"/>
      <c r="OVR85" s="539"/>
      <c r="OVS85" s="539"/>
      <c r="OVT85" s="539"/>
      <c r="OVU85" s="539"/>
      <c r="OVV85" s="539"/>
      <c r="OVW85" s="539"/>
      <c r="OVX85" s="539"/>
      <c r="OVY85" s="539"/>
      <c r="OVZ85" s="539"/>
      <c r="OWA85" s="539"/>
      <c r="OWB85" s="539"/>
      <c r="OWC85" s="539"/>
      <c r="OWD85" s="539"/>
      <c r="OWE85" s="539"/>
      <c r="OWF85" s="539"/>
      <c r="OWG85" s="539"/>
      <c r="OWH85" s="539"/>
      <c r="OWI85" s="539"/>
      <c r="OWJ85" s="539"/>
      <c r="OWK85" s="539"/>
      <c r="OWL85" s="539"/>
      <c r="OWM85" s="539"/>
      <c r="OWN85" s="539"/>
      <c r="OWO85" s="539"/>
      <c r="OWP85" s="539"/>
      <c r="OWQ85" s="539"/>
      <c r="OWR85" s="539"/>
      <c r="OWS85" s="539"/>
      <c r="OWT85" s="539"/>
      <c r="OWU85" s="539"/>
      <c r="OWV85" s="539"/>
      <c r="OWW85" s="539"/>
      <c r="OWX85" s="539"/>
      <c r="OWY85" s="539"/>
      <c r="OWZ85" s="539"/>
      <c r="OXA85" s="539"/>
      <c r="OXB85" s="539"/>
      <c r="OXC85" s="539"/>
      <c r="OXD85" s="539"/>
      <c r="OXE85" s="539"/>
      <c r="OXF85" s="539"/>
      <c r="OXG85" s="539"/>
      <c r="OXH85" s="539"/>
      <c r="OXI85" s="539"/>
      <c r="OXJ85" s="539"/>
      <c r="OXK85" s="539"/>
      <c r="OXL85" s="539"/>
      <c r="OXM85" s="539"/>
      <c r="OXN85" s="539"/>
      <c r="OXO85" s="539"/>
      <c r="OXP85" s="539"/>
      <c r="OXQ85" s="539"/>
      <c r="OXR85" s="539"/>
      <c r="OXS85" s="539"/>
      <c r="OXT85" s="539"/>
      <c r="OXU85" s="539"/>
      <c r="OXV85" s="539"/>
      <c r="OXW85" s="539"/>
      <c r="OXX85" s="539"/>
      <c r="OXY85" s="539"/>
      <c r="OXZ85" s="539"/>
      <c r="OYA85" s="539"/>
      <c r="OYB85" s="539"/>
      <c r="OYC85" s="539"/>
      <c r="OYD85" s="539"/>
      <c r="OYE85" s="539"/>
      <c r="OYF85" s="539"/>
      <c r="OYG85" s="539"/>
      <c r="OYH85" s="539"/>
      <c r="OYI85" s="539"/>
      <c r="OYJ85" s="539"/>
      <c r="OYK85" s="539"/>
      <c r="OYL85" s="539"/>
      <c r="OYM85" s="539"/>
      <c r="OYN85" s="539"/>
      <c r="OYO85" s="539"/>
      <c r="OYP85" s="539"/>
      <c r="OYQ85" s="539"/>
      <c r="OYR85" s="539"/>
      <c r="OYS85" s="539"/>
      <c r="OYT85" s="539"/>
      <c r="OYU85" s="539"/>
      <c r="OYV85" s="539"/>
      <c r="OYW85" s="539"/>
      <c r="OYX85" s="539"/>
      <c r="OYY85" s="539"/>
      <c r="OYZ85" s="539"/>
      <c r="OZA85" s="539"/>
      <c r="OZB85" s="539"/>
      <c r="OZC85" s="539"/>
      <c r="OZD85" s="539"/>
      <c r="OZE85" s="539"/>
      <c r="OZF85" s="539"/>
      <c r="OZG85" s="539"/>
      <c r="OZH85" s="539"/>
      <c r="OZI85" s="539"/>
      <c r="OZJ85" s="539"/>
      <c r="OZK85" s="539"/>
      <c r="OZL85" s="539"/>
      <c r="OZM85" s="539"/>
      <c r="OZN85" s="539"/>
      <c r="OZO85" s="539"/>
      <c r="OZP85" s="539"/>
      <c r="OZQ85" s="539"/>
      <c r="OZR85" s="539"/>
      <c r="OZS85" s="539"/>
      <c r="OZT85" s="539"/>
      <c r="OZU85" s="539"/>
      <c r="OZV85" s="539"/>
      <c r="OZW85" s="539"/>
      <c r="OZX85" s="539"/>
      <c r="OZY85" s="539"/>
      <c r="OZZ85" s="539"/>
      <c r="PAA85" s="539"/>
      <c r="PAB85" s="539"/>
      <c r="PAC85" s="539"/>
      <c r="PAD85" s="539"/>
      <c r="PAE85" s="539"/>
      <c r="PAF85" s="539"/>
      <c r="PAG85" s="539"/>
      <c r="PAH85" s="539"/>
      <c r="PAI85" s="539"/>
      <c r="PAJ85" s="539"/>
      <c r="PAK85" s="539"/>
      <c r="PAL85" s="539"/>
      <c r="PAM85" s="539"/>
      <c r="PAN85" s="539"/>
      <c r="PAO85" s="539"/>
      <c r="PAP85" s="539"/>
      <c r="PAQ85" s="539"/>
      <c r="PAR85" s="539"/>
      <c r="PAS85" s="539"/>
      <c r="PAT85" s="539"/>
      <c r="PAU85" s="539"/>
      <c r="PAV85" s="539"/>
      <c r="PAW85" s="539"/>
      <c r="PAX85" s="539"/>
      <c r="PAY85" s="539"/>
      <c r="PAZ85" s="539"/>
      <c r="PBA85" s="539"/>
      <c r="PBB85" s="539"/>
      <c r="PBC85" s="539"/>
      <c r="PBD85" s="539"/>
      <c r="PBE85" s="539"/>
      <c r="PBF85" s="539"/>
      <c r="PBG85" s="539"/>
      <c r="PBH85" s="539"/>
      <c r="PBI85" s="539"/>
      <c r="PBJ85" s="539"/>
      <c r="PBK85" s="539"/>
      <c r="PBL85" s="539"/>
      <c r="PBM85" s="539"/>
      <c r="PBN85" s="539"/>
      <c r="PBO85" s="539"/>
      <c r="PBP85" s="539"/>
      <c r="PBQ85" s="539"/>
      <c r="PBR85" s="539"/>
      <c r="PBS85" s="539"/>
      <c r="PBT85" s="539"/>
      <c r="PBU85" s="539"/>
      <c r="PBV85" s="539"/>
      <c r="PBW85" s="539"/>
      <c r="PBX85" s="539"/>
      <c r="PBY85" s="539"/>
      <c r="PBZ85" s="539"/>
      <c r="PCA85" s="539"/>
      <c r="PCB85" s="539"/>
      <c r="PCC85" s="539"/>
      <c r="PCD85" s="539"/>
      <c r="PCE85" s="539"/>
      <c r="PCF85" s="539"/>
      <c r="PCG85" s="539"/>
      <c r="PCH85" s="539"/>
      <c r="PCI85" s="539"/>
      <c r="PCJ85" s="539"/>
      <c r="PCK85" s="539"/>
      <c r="PCL85" s="539"/>
      <c r="PCM85" s="539"/>
      <c r="PCN85" s="539"/>
      <c r="PCO85" s="539"/>
      <c r="PCP85" s="539"/>
      <c r="PCQ85" s="539"/>
      <c r="PCR85" s="539"/>
      <c r="PCS85" s="539"/>
      <c r="PCT85" s="539"/>
      <c r="PCU85" s="539"/>
      <c r="PCV85" s="539"/>
      <c r="PCW85" s="539"/>
      <c r="PCX85" s="539"/>
      <c r="PCY85" s="539"/>
      <c r="PCZ85" s="539"/>
      <c r="PDA85" s="539"/>
      <c r="PDB85" s="539"/>
      <c r="PDC85" s="539"/>
      <c r="PDD85" s="539"/>
      <c r="PDE85" s="539"/>
      <c r="PDF85" s="539"/>
      <c r="PDG85" s="539"/>
      <c r="PDH85" s="539"/>
      <c r="PDI85" s="539"/>
      <c r="PDJ85" s="539"/>
      <c r="PDK85" s="539"/>
      <c r="PDL85" s="539"/>
      <c r="PDM85" s="539"/>
      <c r="PDN85" s="539"/>
      <c r="PDO85" s="539"/>
      <c r="PDP85" s="539"/>
      <c r="PDQ85" s="539"/>
      <c r="PDR85" s="539"/>
      <c r="PDS85" s="539"/>
      <c r="PDT85" s="539"/>
      <c r="PDU85" s="539"/>
      <c r="PDV85" s="539"/>
      <c r="PDW85" s="539"/>
      <c r="PDX85" s="539"/>
      <c r="PDY85" s="539"/>
      <c r="PDZ85" s="539"/>
      <c r="PEA85" s="539"/>
      <c r="PEB85" s="539"/>
      <c r="PEC85" s="539"/>
      <c r="PED85" s="539"/>
      <c r="PEE85" s="539"/>
      <c r="PEF85" s="539"/>
      <c r="PEG85" s="539"/>
      <c r="PEH85" s="539"/>
      <c r="PEI85" s="539"/>
      <c r="PEJ85" s="539"/>
      <c r="PEK85" s="539"/>
      <c r="PEL85" s="539"/>
      <c r="PEM85" s="539"/>
      <c r="PEN85" s="539"/>
      <c r="PEO85" s="539"/>
      <c r="PEP85" s="539"/>
      <c r="PEQ85" s="539"/>
      <c r="PER85" s="539"/>
      <c r="PES85" s="539"/>
      <c r="PET85" s="539"/>
      <c r="PEU85" s="539"/>
      <c r="PEV85" s="539"/>
      <c r="PEW85" s="539"/>
      <c r="PEX85" s="539"/>
      <c r="PEY85" s="539"/>
      <c r="PEZ85" s="539"/>
      <c r="PFA85" s="539"/>
      <c r="PFB85" s="539"/>
      <c r="PFC85" s="539"/>
      <c r="PFD85" s="539"/>
      <c r="PFE85" s="539"/>
      <c r="PFF85" s="539"/>
      <c r="PFG85" s="539"/>
      <c r="PFH85" s="539"/>
      <c r="PFI85" s="539"/>
      <c r="PFJ85" s="539"/>
      <c r="PFK85" s="539"/>
      <c r="PFL85" s="539"/>
      <c r="PFM85" s="539"/>
      <c r="PFN85" s="539"/>
      <c r="PFO85" s="539"/>
      <c r="PFP85" s="539"/>
      <c r="PFQ85" s="539"/>
      <c r="PFR85" s="539"/>
      <c r="PFS85" s="539"/>
      <c r="PFT85" s="539"/>
      <c r="PFU85" s="539"/>
      <c r="PFV85" s="539"/>
      <c r="PFW85" s="539"/>
      <c r="PFX85" s="539"/>
      <c r="PFY85" s="539"/>
      <c r="PFZ85" s="539"/>
      <c r="PGA85" s="539"/>
      <c r="PGB85" s="539"/>
      <c r="PGC85" s="539"/>
      <c r="PGD85" s="539"/>
      <c r="PGE85" s="539"/>
      <c r="PGF85" s="539"/>
      <c r="PGG85" s="539"/>
      <c r="PGH85" s="539"/>
      <c r="PGI85" s="539"/>
      <c r="PGJ85" s="539"/>
      <c r="PGK85" s="539"/>
      <c r="PGL85" s="539"/>
      <c r="PGM85" s="539"/>
      <c r="PGN85" s="539"/>
      <c r="PGO85" s="539"/>
      <c r="PGP85" s="539"/>
      <c r="PGQ85" s="539"/>
      <c r="PGR85" s="539"/>
      <c r="PGS85" s="539"/>
      <c r="PGT85" s="539"/>
      <c r="PGU85" s="539"/>
      <c r="PGV85" s="539"/>
      <c r="PGW85" s="539"/>
      <c r="PGX85" s="539"/>
      <c r="PGY85" s="539"/>
      <c r="PGZ85" s="539"/>
      <c r="PHA85" s="539"/>
      <c r="PHB85" s="539"/>
      <c r="PHC85" s="539"/>
      <c r="PHD85" s="539"/>
      <c r="PHE85" s="539"/>
      <c r="PHF85" s="539"/>
      <c r="PHG85" s="539"/>
      <c r="PHH85" s="539"/>
      <c r="PHI85" s="539"/>
      <c r="PHJ85" s="539"/>
      <c r="PHK85" s="539"/>
      <c r="PHL85" s="539"/>
      <c r="PHM85" s="539"/>
      <c r="PHN85" s="539"/>
      <c r="PHO85" s="539"/>
      <c r="PHP85" s="539"/>
      <c r="PHQ85" s="539"/>
      <c r="PHR85" s="539"/>
      <c r="PHS85" s="539"/>
      <c r="PHT85" s="539"/>
      <c r="PHU85" s="539"/>
      <c r="PHV85" s="539"/>
      <c r="PHW85" s="539"/>
      <c r="PHX85" s="539"/>
      <c r="PHY85" s="539"/>
      <c r="PHZ85" s="539"/>
      <c r="PIA85" s="539"/>
      <c r="PIB85" s="539"/>
      <c r="PIC85" s="539"/>
      <c r="PID85" s="539"/>
      <c r="PIE85" s="539"/>
      <c r="PIF85" s="539"/>
      <c r="PIG85" s="539"/>
      <c r="PIH85" s="539"/>
      <c r="PII85" s="539"/>
      <c r="PIJ85" s="539"/>
      <c r="PIK85" s="539"/>
      <c r="PIL85" s="539"/>
      <c r="PIM85" s="539"/>
      <c r="PIN85" s="539"/>
      <c r="PIO85" s="539"/>
      <c r="PIP85" s="539"/>
      <c r="PIQ85" s="539"/>
      <c r="PIR85" s="539"/>
      <c r="PIS85" s="539"/>
      <c r="PIT85" s="539"/>
      <c r="PIU85" s="539"/>
      <c r="PIV85" s="539"/>
      <c r="PIW85" s="539"/>
      <c r="PIX85" s="539"/>
      <c r="PIY85" s="539"/>
      <c r="PIZ85" s="539"/>
      <c r="PJA85" s="539"/>
      <c r="PJB85" s="539"/>
      <c r="PJC85" s="539"/>
      <c r="PJD85" s="539"/>
      <c r="PJE85" s="539"/>
      <c r="PJF85" s="539"/>
      <c r="PJG85" s="539"/>
      <c r="PJH85" s="539"/>
      <c r="PJI85" s="539"/>
      <c r="PJJ85" s="539"/>
      <c r="PJK85" s="539"/>
      <c r="PJL85" s="539"/>
      <c r="PJM85" s="539"/>
      <c r="PJN85" s="539"/>
      <c r="PJO85" s="539"/>
      <c r="PJP85" s="539"/>
      <c r="PJQ85" s="539"/>
      <c r="PJR85" s="539"/>
      <c r="PJS85" s="539"/>
      <c r="PJT85" s="539"/>
      <c r="PJU85" s="539"/>
      <c r="PJV85" s="539"/>
      <c r="PJW85" s="539"/>
      <c r="PJX85" s="539"/>
      <c r="PJY85" s="539"/>
      <c r="PJZ85" s="539"/>
      <c r="PKA85" s="539"/>
      <c r="PKB85" s="539"/>
      <c r="PKC85" s="539"/>
      <c r="PKD85" s="539"/>
      <c r="PKE85" s="539"/>
      <c r="PKF85" s="539"/>
      <c r="PKG85" s="539"/>
      <c r="PKH85" s="539"/>
      <c r="PKI85" s="539"/>
      <c r="PKJ85" s="539"/>
      <c r="PKK85" s="539"/>
      <c r="PKL85" s="539"/>
      <c r="PKM85" s="539"/>
      <c r="PKN85" s="539"/>
      <c r="PKO85" s="539"/>
      <c r="PKP85" s="539"/>
      <c r="PKQ85" s="539"/>
      <c r="PKR85" s="539"/>
      <c r="PKS85" s="539"/>
      <c r="PKT85" s="539"/>
      <c r="PKU85" s="539"/>
      <c r="PKV85" s="539"/>
      <c r="PKW85" s="539"/>
      <c r="PKX85" s="539"/>
      <c r="PKY85" s="539"/>
      <c r="PKZ85" s="539"/>
      <c r="PLA85" s="539"/>
      <c r="PLB85" s="539"/>
      <c r="PLC85" s="539"/>
      <c r="PLD85" s="539"/>
      <c r="PLE85" s="539"/>
      <c r="PLF85" s="539"/>
      <c r="PLG85" s="539"/>
      <c r="PLH85" s="539"/>
      <c r="PLI85" s="539"/>
      <c r="PLJ85" s="539"/>
      <c r="PLK85" s="539"/>
      <c r="PLL85" s="539"/>
      <c r="PLM85" s="539"/>
      <c r="PLN85" s="539"/>
      <c r="PLO85" s="539"/>
      <c r="PLP85" s="539"/>
      <c r="PLQ85" s="539"/>
      <c r="PLR85" s="539"/>
      <c r="PLS85" s="539"/>
      <c r="PLT85" s="539"/>
      <c r="PLU85" s="539"/>
      <c r="PLV85" s="539"/>
      <c r="PLW85" s="539"/>
      <c r="PLX85" s="539"/>
      <c r="PLY85" s="539"/>
      <c r="PLZ85" s="539"/>
      <c r="PMA85" s="539"/>
      <c r="PMB85" s="539"/>
      <c r="PMC85" s="539"/>
      <c r="PMD85" s="539"/>
      <c r="PME85" s="539"/>
      <c r="PMF85" s="539"/>
      <c r="PMG85" s="539"/>
      <c r="PMH85" s="539"/>
      <c r="PMI85" s="539"/>
      <c r="PMJ85" s="539"/>
      <c r="PMK85" s="539"/>
      <c r="PML85" s="539"/>
      <c r="PMM85" s="539"/>
      <c r="PMN85" s="539"/>
      <c r="PMO85" s="539"/>
      <c r="PMP85" s="539"/>
      <c r="PMQ85" s="539"/>
      <c r="PMR85" s="539"/>
      <c r="PMS85" s="539"/>
      <c r="PMT85" s="539"/>
      <c r="PMU85" s="539"/>
      <c r="PMV85" s="539"/>
      <c r="PMW85" s="539"/>
      <c r="PMX85" s="539"/>
      <c r="PMY85" s="539"/>
      <c r="PMZ85" s="539"/>
      <c r="PNA85" s="539"/>
      <c r="PNB85" s="539"/>
      <c r="PNC85" s="539"/>
      <c r="PND85" s="539"/>
      <c r="PNE85" s="539"/>
      <c r="PNF85" s="539"/>
      <c r="PNG85" s="539"/>
      <c r="PNH85" s="539"/>
      <c r="PNI85" s="539"/>
      <c r="PNJ85" s="539"/>
      <c r="PNK85" s="539"/>
      <c r="PNL85" s="539"/>
      <c r="PNM85" s="539"/>
      <c r="PNN85" s="539"/>
      <c r="PNO85" s="539"/>
      <c r="PNP85" s="539"/>
      <c r="PNQ85" s="539"/>
      <c r="PNR85" s="539"/>
      <c r="PNS85" s="539"/>
      <c r="PNT85" s="539"/>
      <c r="PNU85" s="539"/>
      <c r="PNV85" s="539"/>
      <c r="PNW85" s="539"/>
      <c r="PNX85" s="539"/>
      <c r="PNY85" s="539"/>
      <c r="PNZ85" s="539"/>
      <c r="POA85" s="539"/>
      <c r="POB85" s="539"/>
      <c r="POC85" s="539"/>
      <c r="POD85" s="539"/>
      <c r="POE85" s="539"/>
      <c r="POF85" s="539"/>
      <c r="POG85" s="539"/>
      <c r="POH85" s="539"/>
      <c r="POI85" s="539"/>
      <c r="POJ85" s="539"/>
      <c r="POK85" s="539"/>
      <c r="POL85" s="539"/>
      <c r="POM85" s="539"/>
      <c r="PON85" s="539"/>
      <c r="POO85" s="539"/>
      <c r="POP85" s="539"/>
      <c r="POQ85" s="539"/>
      <c r="POR85" s="539"/>
      <c r="POS85" s="539"/>
      <c r="POT85" s="539"/>
      <c r="POU85" s="539"/>
      <c r="POV85" s="539"/>
      <c r="POW85" s="539"/>
      <c r="POX85" s="539"/>
      <c r="POY85" s="539"/>
      <c r="POZ85" s="539"/>
      <c r="PPA85" s="539"/>
      <c r="PPB85" s="539"/>
      <c r="PPC85" s="539"/>
      <c r="PPD85" s="539"/>
      <c r="PPE85" s="539"/>
      <c r="PPF85" s="539"/>
      <c r="PPG85" s="539"/>
      <c r="PPH85" s="539"/>
      <c r="PPI85" s="539"/>
      <c r="PPJ85" s="539"/>
      <c r="PPK85" s="539"/>
      <c r="PPL85" s="539"/>
      <c r="PPM85" s="539"/>
      <c r="PPN85" s="539"/>
      <c r="PPO85" s="539"/>
      <c r="PPP85" s="539"/>
      <c r="PPQ85" s="539"/>
      <c r="PPR85" s="539"/>
      <c r="PPS85" s="539"/>
      <c r="PPT85" s="539"/>
      <c r="PPU85" s="539"/>
      <c r="PPV85" s="539"/>
      <c r="PPW85" s="539"/>
      <c r="PPX85" s="539"/>
      <c r="PPY85" s="539"/>
      <c r="PPZ85" s="539"/>
      <c r="PQA85" s="539"/>
      <c r="PQB85" s="539"/>
      <c r="PQC85" s="539"/>
      <c r="PQD85" s="539"/>
      <c r="PQE85" s="539"/>
      <c r="PQF85" s="539"/>
      <c r="PQG85" s="539"/>
      <c r="PQH85" s="539"/>
      <c r="PQI85" s="539"/>
      <c r="PQJ85" s="539"/>
      <c r="PQK85" s="539"/>
      <c r="PQL85" s="539"/>
      <c r="PQM85" s="539"/>
      <c r="PQN85" s="539"/>
      <c r="PQO85" s="539"/>
      <c r="PQP85" s="539"/>
      <c r="PQQ85" s="539"/>
      <c r="PQR85" s="539"/>
      <c r="PQS85" s="539"/>
      <c r="PQT85" s="539"/>
      <c r="PQU85" s="539"/>
      <c r="PQV85" s="539"/>
      <c r="PQW85" s="539"/>
      <c r="PQX85" s="539"/>
      <c r="PQY85" s="539"/>
      <c r="PQZ85" s="539"/>
      <c r="PRA85" s="539"/>
      <c r="PRB85" s="539"/>
      <c r="PRC85" s="539"/>
      <c r="PRD85" s="539"/>
      <c r="PRE85" s="539"/>
      <c r="PRF85" s="539"/>
      <c r="PRG85" s="539"/>
      <c r="PRH85" s="539"/>
      <c r="PRI85" s="539"/>
      <c r="PRJ85" s="539"/>
      <c r="PRK85" s="539"/>
      <c r="PRL85" s="539"/>
      <c r="PRM85" s="539"/>
      <c r="PRN85" s="539"/>
      <c r="PRO85" s="539"/>
      <c r="PRP85" s="539"/>
      <c r="PRQ85" s="539"/>
      <c r="PRR85" s="539"/>
      <c r="PRS85" s="539"/>
      <c r="PRT85" s="539"/>
      <c r="PRU85" s="539"/>
      <c r="PRV85" s="539"/>
      <c r="PRW85" s="539"/>
      <c r="PRX85" s="539"/>
      <c r="PRY85" s="539"/>
      <c r="PRZ85" s="539"/>
      <c r="PSA85" s="539"/>
      <c r="PSB85" s="539"/>
      <c r="PSC85" s="539"/>
      <c r="PSD85" s="539"/>
      <c r="PSE85" s="539"/>
      <c r="PSF85" s="539"/>
      <c r="PSG85" s="539"/>
      <c r="PSH85" s="539"/>
      <c r="PSI85" s="539"/>
      <c r="PSJ85" s="539"/>
      <c r="PSK85" s="539"/>
      <c r="PSL85" s="539"/>
      <c r="PSM85" s="539"/>
      <c r="PSN85" s="539"/>
      <c r="PSO85" s="539"/>
      <c r="PSP85" s="539"/>
      <c r="PSQ85" s="539"/>
      <c r="PSR85" s="539"/>
      <c r="PSS85" s="539"/>
      <c r="PST85" s="539"/>
      <c r="PSU85" s="539"/>
      <c r="PSV85" s="539"/>
      <c r="PSW85" s="539"/>
      <c r="PSX85" s="539"/>
      <c r="PSY85" s="539"/>
      <c r="PSZ85" s="539"/>
      <c r="PTA85" s="539"/>
      <c r="PTB85" s="539"/>
      <c r="PTC85" s="539"/>
      <c r="PTD85" s="539"/>
      <c r="PTE85" s="539"/>
      <c r="PTF85" s="539"/>
      <c r="PTG85" s="539"/>
      <c r="PTH85" s="539"/>
      <c r="PTI85" s="539"/>
      <c r="PTJ85" s="539"/>
      <c r="PTK85" s="539"/>
      <c r="PTL85" s="539"/>
      <c r="PTM85" s="539"/>
      <c r="PTN85" s="539"/>
      <c r="PTO85" s="539"/>
      <c r="PTP85" s="539"/>
      <c r="PTQ85" s="539"/>
      <c r="PTR85" s="539"/>
      <c r="PTS85" s="539"/>
      <c r="PTT85" s="539"/>
      <c r="PTU85" s="539"/>
      <c r="PTV85" s="539"/>
      <c r="PTW85" s="539"/>
      <c r="PTX85" s="539"/>
      <c r="PTY85" s="539"/>
      <c r="PTZ85" s="539"/>
      <c r="PUA85" s="539"/>
      <c r="PUB85" s="539"/>
      <c r="PUC85" s="539"/>
      <c r="PUD85" s="539"/>
      <c r="PUE85" s="539"/>
      <c r="PUF85" s="539"/>
      <c r="PUG85" s="539"/>
      <c r="PUH85" s="539"/>
      <c r="PUI85" s="539"/>
      <c r="PUJ85" s="539"/>
      <c r="PUK85" s="539"/>
      <c r="PUL85" s="539"/>
      <c r="PUM85" s="539"/>
      <c r="PUN85" s="539"/>
      <c r="PUO85" s="539"/>
      <c r="PUP85" s="539"/>
      <c r="PUQ85" s="539"/>
      <c r="PUR85" s="539"/>
      <c r="PUS85" s="539"/>
      <c r="PUT85" s="539"/>
      <c r="PUU85" s="539"/>
      <c r="PUV85" s="539"/>
      <c r="PUW85" s="539"/>
      <c r="PUX85" s="539"/>
      <c r="PUY85" s="539"/>
      <c r="PUZ85" s="539"/>
      <c r="PVA85" s="539"/>
      <c r="PVB85" s="539"/>
      <c r="PVC85" s="539"/>
      <c r="PVD85" s="539"/>
      <c r="PVE85" s="539"/>
      <c r="PVF85" s="539"/>
      <c r="PVG85" s="539"/>
      <c r="PVH85" s="539"/>
      <c r="PVI85" s="539"/>
      <c r="PVJ85" s="539"/>
      <c r="PVK85" s="539"/>
      <c r="PVL85" s="539"/>
      <c r="PVM85" s="539"/>
      <c r="PVN85" s="539"/>
      <c r="PVO85" s="539"/>
      <c r="PVP85" s="539"/>
      <c r="PVQ85" s="539"/>
      <c r="PVR85" s="539"/>
      <c r="PVS85" s="539"/>
      <c r="PVT85" s="539"/>
      <c r="PVU85" s="539"/>
      <c r="PVV85" s="539"/>
      <c r="PVW85" s="539"/>
      <c r="PVX85" s="539"/>
      <c r="PVY85" s="539"/>
      <c r="PVZ85" s="539"/>
      <c r="PWA85" s="539"/>
      <c r="PWB85" s="539"/>
      <c r="PWC85" s="539"/>
      <c r="PWD85" s="539"/>
      <c r="PWE85" s="539"/>
      <c r="PWF85" s="539"/>
      <c r="PWG85" s="539"/>
      <c r="PWH85" s="539"/>
      <c r="PWI85" s="539"/>
      <c r="PWJ85" s="539"/>
      <c r="PWK85" s="539"/>
      <c r="PWL85" s="539"/>
      <c r="PWM85" s="539"/>
      <c r="PWN85" s="539"/>
      <c r="PWO85" s="539"/>
      <c r="PWP85" s="539"/>
      <c r="PWQ85" s="539"/>
      <c r="PWR85" s="539"/>
      <c r="PWS85" s="539"/>
      <c r="PWT85" s="539"/>
      <c r="PWU85" s="539"/>
      <c r="PWV85" s="539"/>
      <c r="PWW85" s="539"/>
      <c r="PWX85" s="539"/>
      <c r="PWY85" s="539"/>
      <c r="PWZ85" s="539"/>
      <c r="PXA85" s="539"/>
      <c r="PXB85" s="539"/>
      <c r="PXC85" s="539"/>
      <c r="PXD85" s="539"/>
      <c r="PXE85" s="539"/>
      <c r="PXF85" s="539"/>
      <c r="PXG85" s="539"/>
      <c r="PXH85" s="539"/>
      <c r="PXI85" s="539"/>
      <c r="PXJ85" s="539"/>
      <c r="PXK85" s="539"/>
      <c r="PXL85" s="539"/>
      <c r="PXM85" s="539"/>
      <c r="PXN85" s="539"/>
      <c r="PXO85" s="539"/>
      <c r="PXP85" s="539"/>
      <c r="PXQ85" s="539"/>
      <c r="PXR85" s="539"/>
      <c r="PXS85" s="539"/>
      <c r="PXT85" s="539"/>
      <c r="PXU85" s="539"/>
      <c r="PXV85" s="539"/>
      <c r="PXW85" s="539"/>
      <c r="PXX85" s="539"/>
      <c r="PXY85" s="539"/>
      <c r="PXZ85" s="539"/>
      <c r="PYA85" s="539"/>
      <c r="PYB85" s="539"/>
      <c r="PYC85" s="539"/>
      <c r="PYD85" s="539"/>
      <c r="PYE85" s="539"/>
      <c r="PYF85" s="539"/>
      <c r="PYG85" s="539"/>
      <c r="PYH85" s="539"/>
      <c r="PYI85" s="539"/>
      <c r="PYJ85" s="539"/>
      <c r="PYK85" s="539"/>
      <c r="PYL85" s="539"/>
      <c r="PYM85" s="539"/>
      <c r="PYN85" s="539"/>
      <c r="PYO85" s="539"/>
      <c r="PYP85" s="539"/>
      <c r="PYQ85" s="539"/>
      <c r="PYR85" s="539"/>
      <c r="PYS85" s="539"/>
      <c r="PYT85" s="539"/>
      <c r="PYU85" s="539"/>
      <c r="PYV85" s="539"/>
      <c r="PYW85" s="539"/>
      <c r="PYX85" s="539"/>
      <c r="PYY85" s="539"/>
      <c r="PYZ85" s="539"/>
      <c r="PZA85" s="539"/>
      <c r="PZB85" s="539"/>
      <c r="PZC85" s="539"/>
      <c r="PZD85" s="539"/>
      <c r="PZE85" s="539"/>
      <c r="PZF85" s="539"/>
      <c r="PZG85" s="539"/>
      <c r="PZH85" s="539"/>
      <c r="PZI85" s="539"/>
      <c r="PZJ85" s="539"/>
      <c r="PZK85" s="539"/>
      <c r="PZL85" s="539"/>
      <c r="PZM85" s="539"/>
      <c r="PZN85" s="539"/>
      <c r="PZO85" s="539"/>
      <c r="PZP85" s="539"/>
      <c r="PZQ85" s="539"/>
      <c r="PZR85" s="539"/>
      <c r="PZS85" s="539"/>
      <c r="PZT85" s="539"/>
      <c r="PZU85" s="539"/>
      <c r="PZV85" s="539"/>
      <c r="PZW85" s="539"/>
      <c r="PZX85" s="539"/>
      <c r="PZY85" s="539"/>
      <c r="PZZ85" s="539"/>
      <c r="QAA85" s="539"/>
      <c r="QAB85" s="539"/>
      <c r="QAC85" s="539"/>
      <c r="QAD85" s="539"/>
      <c r="QAE85" s="539"/>
      <c r="QAF85" s="539"/>
      <c r="QAG85" s="539"/>
      <c r="QAH85" s="539"/>
      <c r="QAI85" s="539"/>
      <c r="QAJ85" s="539"/>
      <c r="QAK85" s="539"/>
      <c r="QAL85" s="539"/>
      <c r="QAM85" s="539"/>
      <c r="QAN85" s="539"/>
      <c r="QAO85" s="539"/>
      <c r="QAP85" s="539"/>
      <c r="QAQ85" s="539"/>
      <c r="QAR85" s="539"/>
      <c r="QAS85" s="539"/>
      <c r="QAT85" s="539"/>
      <c r="QAU85" s="539"/>
      <c r="QAV85" s="539"/>
      <c r="QAW85" s="539"/>
      <c r="QAX85" s="539"/>
      <c r="QAY85" s="539"/>
      <c r="QAZ85" s="539"/>
      <c r="QBA85" s="539"/>
      <c r="QBB85" s="539"/>
      <c r="QBC85" s="539"/>
      <c r="QBD85" s="539"/>
      <c r="QBE85" s="539"/>
      <c r="QBF85" s="539"/>
      <c r="QBG85" s="539"/>
      <c r="QBH85" s="539"/>
      <c r="QBI85" s="539"/>
      <c r="QBJ85" s="539"/>
      <c r="QBK85" s="539"/>
      <c r="QBL85" s="539"/>
      <c r="QBM85" s="539"/>
      <c r="QBN85" s="539"/>
      <c r="QBO85" s="539"/>
      <c r="QBP85" s="539"/>
      <c r="QBQ85" s="539"/>
      <c r="QBR85" s="539"/>
      <c r="QBS85" s="539"/>
      <c r="QBT85" s="539"/>
      <c r="QBU85" s="539"/>
      <c r="QBV85" s="539"/>
      <c r="QBW85" s="539"/>
      <c r="QBX85" s="539"/>
      <c r="QBY85" s="539"/>
      <c r="QBZ85" s="539"/>
      <c r="QCA85" s="539"/>
      <c r="QCB85" s="539"/>
      <c r="QCC85" s="539"/>
      <c r="QCD85" s="539"/>
      <c r="QCE85" s="539"/>
      <c r="QCF85" s="539"/>
      <c r="QCG85" s="539"/>
      <c r="QCH85" s="539"/>
      <c r="QCI85" s="539"/>
      <c r="QCJ85" s="539"/>
      <c r="QCK85" s="539"/>
      <c r="QCL85" s="539"/>
      <c r="QCM85" s="539"/>
      <c r="QCN85" s="539"/>
      <c r="QCO85" s="539"/>
      <c r="QCP85" s="539"/>
      <c r="QCQ85" s="539"/>
      <c r="QCR85" s="539"/>
      <c r="QCS85" s="539"/>
      <c r="QCT85" s="539"/>
      <c r="QCU85" s="539"/>
      <c r="QCV85" s="539"/>
      <c r="QCW85" s="539"/>
      <c r="QCX85" s="539"/>
      <c r="QCY85" s="539"/>
      <c r="QCZ85" s="539"/>
      <c r="QDA85" s="539"/>
      <c r="QDB85" s="539"/>
      <c r="QDC85" s="539"/>
      <c r="QDD85" s="539"/>
      <c r="QDE85" s="539"/>
      <c r="QDF85" s="539"/>
      <c r="QDG85" s="539"/>
      <c r="QDH85" s="539"/>
      <c r="QDI85" s="539"/>
      <c r="QDJ85" s="539"/>
      <c r="QDK85" s="539"/>
      <c r="QDL85" s="539"/>
      <c r="QDM85" s="539"/>
      <c r="QDN85" s="539"/>
      <c r="QDO85" s="539"/>
      <c r="QDP85" s="539"/>
      <c r="QDQ85" s="539"/>
      <c r="QDR85" s="539"/>
      <c r="QDS85" s="539"/>
      <c r="QDT85" s="539"/>
      <c r="QDU85" s="539"/>
      <c r="QDV85" s="539"/>
      <c r="QDW85" s="539"/>
      <c r="QDX85" s="539"/>
      <c r="QDY85" s="539"/>
      <c r="QDZ85" s="539"/>
      <c r="QEA85" s="539"/>
      <c r="QEB85" s="539"/>
      <c r="QEC85" s="539"/>
      <c r="QED85" s="539"/>
      <c r="QEE85" s="539"/>
      <c r="QEF85" s="539"/>
      <c r="QEG85" s="539"/>
      <c r="QEH85" s="539"/>
      <c r="QEI85" s="539"/>
      <c r="QEJ85" s="539"/>
      <c r="QEK85" s="539"/>
      <c r="QEL85" s="539"/>
      <c r="QEM85" s="539"/>
      <c r="QEN85" s="539"/>
      <c r="QEO85" s="539"/>
      <c r="QEP85" s="539"/>
      <c r="QEQ85" s="539"/>
      <c r="QER85" s="539"/>
      <c r="QES85" s="539"/>
      <c r="QET85" s="539"/>
      <c r="QEU85" s="539"/>
      <c r="QEV85" s="539"/>
      <c r="QEW85" s="539"/>
      <c r="QEX85" s="539"/>
      <c r="QEY85" s="539"/>
      <c r="QEZ85" s="539"/>
      <c r="QFA85" s="539"/>
      <c r="QFB85" s="539"/>
      <c r="QFC85" s="539"/>
      <c r="QFD85" s="539"/>
      <c r="QFE85" s="539"/>
      <c r="QFF85" s="539"/>
      <c r="QFG85" s="539"/>
      <c r="QFH85" s="539"/>
      <c r="QFI85" s="539"/>
      <c r="QFJ85" s="539"/>
      <c r="QFK85" s="539"/>
      <c r="QFL85" s="539"/>
      <c r="QFM85" s="539"/>
      <c r="QFN85" s="539"/>
      <c r="QFO85" s="539"/>
      <c r="QFP85" s="539"/>
      <c r="QFQ85" s="539"/>
      <c r="QFR85" s="539"/>
      <c r="QFS85" s="539"/>
      <c r="QFT85" s="539"/>
      <c r="QFU85" s="539"/>
      <c r="QFV85" s="539"/>
      <c r="QFW85" s="539"/>
      <c r="QFX85" s="539"/>
      <c r="QFY85" s="539"/>
      <c r="QFZ85" s="539"/>
      <c r="QGA85" s="539"/>
      <c r="QGB85" s="539"/>
      <c r="QGC85" s="539"/>
      <c r="QGD85" s="539"/>
      <c r="QGE85" s="539"/>
      <c r="QGF85" s="539"/>
      <c r="QGG85" s="539"/>
      <c r="QGH85" s="539"/>
      <c r="QGI85" s="539"/>
      <c r="QGJ85" s="539"/>
      <c r="QGK85" s="539"/>
      <c r="QGL85" s="539"/>
      <c r="QGM85" s="539"/>
      <c r="QGN85" s="539"/>
      <c r="QGO85" s="539"/>
      <c r="QGP85" s="539"/>
      <c r="QGQ85" s="539"/>
      <c r="QGR85" s="539"/>
      <c r="QGS85" s="539"/>
      <c r="QGT85" s="539"/>
      <c r="QGU85" s="539"/>
      <c r="QGV85" s="539"/>
      <c r="QGW85" s="539"/>
      <c r="QGX85" s="539"/>
      <c r="QGY85" s="539"/>
      <c r="QGZ85" s="539"/>
      <c r="QHA85" s="539"/>
      <c r="QHB85" s="539"/>
      <c r="QHC85" s="539"/>
      <c r="QHD85" s="539"/>
      <c r="QHE85" s="539"/>
      <c r="QHF85" s="539"/>
      <c r="QHG85" s="539"/>
      <c r="QHH85" s="539"/>
      <c r="QHI85" s="539"/>
      <c r="QHJ85" s="539"/>
      <c r="QHK85" s="539"/>
      <c r="QHL85" s="539"/>
      <c r="QHM85" s="539"/>
      <c r="QHN85" s="539"/>
      <c r="QHO85" s="539"/>
      <c r="QHP85" s="539"/>
      <c r="QHQ85" s="539"/>
      <c r="QHR85" s="539"/>
      <c r="QHS85" s="539"/>
      <c r="QHT85" s="539"/>
      <c r="QHU85" s="539"/>
      <c r="QHV85" s="539"/>
      <c r="QHW85" s="539"/>
      <c r="QHX85" s="539"/>
      <c r="QHY85" s="539"/>
      <c r="QHZ85" s="539"/>
      <c r="QIA85" s="539"/>
      <c r="QIB85" s="539"/>
      <c r="QIC85" s="539"/>
      <c r="QID85" s="539"/>
      <c r="QIE85" s="539"/>
      <c r="QIF85" s="539"/>
      <c r="QIG85" s="539"/>
      <c r="QIH85" s="539"/>
      <c r="QII85" s="539"/>
      <c r="QIJ85" s="539"/>
      <c r="QIK85" s="539"/>
      <c r="QIL85" s="539"/>
      <c r="QIM85" s="539"/>
      <c r="QIN85" s="539"/>
      <c r="QIO85" s="539"/>
      <c r="QIP85" s="539"/>
      <c r="QIQ85" s="539"/>
      <c r="QIR85" s="539"/>
      <c r="QIS85" s="539"/>
      <c r="QIT85" s="539"/>
      <c r="QIU85" s="539"/>
      <c r="QIV85" s="539"/>
      <c r="QIW85" s="539"/>
      <c r="QIX85" s="539"/>
      <c r="QIY85" s="539"/>
      <c r="QIZ85" s="539"/>
      <c r="QJA85" s="539"/>
      <c r="QJB85" s="539"/>
      <c r="QJC85" s="539"/>
      <c r="QJD85" s="539"/>
      <c r="QJE85" s="539"/>
      <c r="QJF85" s="539"/>
      <c r="QJG85" s="539"/>
      <c r="QJH85" s="539"/>
      <c r="QJI85" s="539"/>
      <c r="QJJ85" s="539"/>
      <c r="QJK85" s="539"/>
      <c r="QJL85" s="539"/>
      <c r="QJM85" s="539"/>
      <c r="QJN85" s="539"/>
      <c r="QJO85" s="539"/>
      <c r="QJP85" s="539"/>
      <c r="QJQ85" s="539"/>
      <c r="QJR85" s="539"/>
      <c r="QJS85" s="539"/>
      <c r="QJT85" s="539"/>
      <c r="QJU85" s="539"/>
      <c r="QJV85" s="539"/>
      <c r="QJW85" s="539"/>
      <c r="QJX85" s="539"/>
      <c r="QJY85" s="539"/>
      <c r="QJZ85" s="539"/>
      <c r="QKA85" s="539"/>
      <c r="QKB85" s="539"/>
      <c r="QKC85" s="539"/>
      <c r="QKD85" s="539"/>
      <c r="QKE85" s="539"/>
      <c r="QKF85" s="539"/>
      <c r="QKG85" s="539"/>
      <c r="QKH85" s="539"/>
      <c r="QKI85" s="539"/>
      <c r="QKJ85" s="539"/>
      <c r="QKK85" s="539"/>
      <c r="QKL85" s="539"/>
      <c r="QKM85" s="539"/>
      <c r="QKN85" s="539"/>
      <c r="QKO85" s="539"/>
      <c r="QKP85" s="539"/>
      <c r="QKQ85" s="539"/>
      <c r="QKR85" s="539"/>
      <c r="QKS85" s="539"/>
      <c r="QKT85" s="539"/>
      <c r="QKU85" s="539"/>
      <c r="QKV85" s="539"/>
      <c r="QKW85" s="539"/>
      <c r="QKX85" s="539"/>
      <c r="QKY85" s="539"/>
      <c r="QKZ85" s="539"/>
      <c r="QLA85" s="539"/>
      <c r="QLB85" s="539"/>
      <c r="QLC85" s="539"/>
      <c r="QLD85" s="539"/>
      <c r="QLE85" s="539"/>
      <c r="QLF85" s="539"/>
      <c r="QLG85" s="539"/>
      <c r="QLH85" s="539"/>
      <c r="QLI85" s="539"/>
      <c r="QLJ85" s="539"/>
      <c r="QLK85" s="539"/>
      <c r="QLL85" s="539"/>
      <c r="QLM85" s="539"/>
      <c r="QLN85" s="539"/>
      <c r="QLO85" s="539"/>
      <c r="QLP85" s="539"/>
      <c r="QLQ85" s="539"/>
      <c r="QLR85" s="539"/>
      <c r="QLS85" s="539"/>
      <c r="QLT85" s="539"/>
      <c r="QLU85" s="539"/>
      <c r="QLV85" s="539"/>
      <c r="QLW85" s="539"/>
      <c r="QLX85" s="539"/>
      <c r="QLY85" s="539"/>
      <c r="QLZ85" s="539"/>
      <c r="QMA85" s="539"/>
      <c r="QMB85" s="539"/>
      <c r="QMC85" s="539"/>
      <c r="QMD85" s="539"/>
      <c r="QME85" s="539"/>
      <c r="QMF85" s="539"/>
      <c r="QMG85" s="539"/>
      <c r="QMH85" s="539"/>
      <c r="QMI85" s="539"/>
      <c r="QMJ85" s="539"/>
      <c r="QMK85" s="539"/>
      <c r="QML85" s="539"/>
      <c r="QMM85" s="539"/>
      <c r="QMN85" s="539"/>
      <c r="QMO85" s="539"/>
      <c r="QMP85" s="539"/>
      <c r="QMQ85" s="539"/>
      <c r="QMR85" s="539"/>
      <c r="QMS85" s="539"/>
      <c r="QMT85" s="539"/>
      <c r="QMU85" s="539"/>
      <c r="QMV85" s="539"/>
      <c r="QMW85" s="539"/>
      <c r="QMX85" s="539"/>
      <c r="QMY85" s="539"/>
      <c r="QMZ85" s="539"/>
      <c r="QNA85" s="539"/>
      <c r="QNB85" s="539"/>
      <c r="QNC85" s="539"/>
      <c r="QND85" s="539"/>
      <c r="QNE85" s="539"/>
      <c r="QNF85" s="539"/>
      <c r="QNG85" s="539"/>
      <c r="QNH85" s="539"/>
      <c r="QNI85" s="539"/>
      <c r="QNJ85" s="539"/>
      <c r="QNK85" s="539"/>
      <c r="QNL85" s="539"/>
      <c r="QNM85" s="539"/>
      <c r="QNN85" s="539"/>
      <c r="QNO85" s="539"/>
      <c r="QNP85" s="539"/>
      <c r="QNQ85" s="539"/>
      <c r="QNR85" s="539"/>
      <c r="QNS85" s="539"/>
      <c r="QNT85" s="539"/>
      <c r="QNU85" s="539"/>
      <c r="QNV85" s="539"/>
      <c r="QNW85" s="539"/>
      <c r="QNX85" s="539"/>
      <c r="QNY85" s="539"/>
      <c r="QNZ85" s="539"/>
      <c r="QOA85" s="539"/>
      <c r="QOB85" s="539"/>
      <c r="QOC85" s="539"/>
      <c r="QOD85" s="539"/>
      <c r="QOE85" s="539"/>
      <c r="QOF85" s="539"/>
      <c r="QOG85" s="539"/>
      <c r="QOH85" s="539"/>
      <c r="QOI85" s="539"/>
      <c r="QOJ85" s="539"/>
      <c r="QOK85" s="539"/>
      <c r="QOL85" s="539"/>
      <c r="QOM85" s="539"/>
      <c r="QON85" s="539"/>
      <c r="QOO85" s="539"/>
      <c r="QOP85" s="539"/>
      <c r="QOQ85" s="539"/>
      <c r="QOR85" s="539"/>
      <c r="QOS85" s="539"/>
      <c r="QOT85" s="539"/>
      <c r="QOU85" s="539"/>
      <c r="QOV85" s="539"/>
      <c r="QOW85" s="539"/>
      <c r="QOX85" s="539"/>
      <c r="QOY85" s="539"/>
      <c r="QOZ85" s="539"/>
      <c r="QPA85" s="539"/>
      <c r="QPB85" s="539"/>
      <c r="QPC85" s="539"/>
      <c r="QPD85" s="539"/>
      <c r="QPE85" s="539"/>
      <c r="QPF85" s="539"/>
      <c r="QPG85" s="539"/>
      <c r="QPH85" s="539"/>
      <c r="QPI85" s="539"/>
      <c r="QPJ85" s="539"/>
      <c r="QPK85" s="539"/>
      <c r="QPL85" s="539"/>
      <c r="QPM85" s="539"/>
      <c r="QPN85" s="539"/>
      <c r="QPO85" s="539"/>
      <c r="QPP85" s="539"/>
      <c r="QPQ85" s="539"/>
      <c r="QPR85" s="539"/>
      <c r="QPS85" s="539"/>
      <c r="QPT85" s="539"/>
      <c r="QPU85" s="539"/>
      <c r="QPV85" s="539"/>
      <c r="QPW85" s="539"/>
      <c r="QPX85" s="539"/>
      <c r="QPY85" s="539"/>
      <c r="QPZ85" s="539"/>
      <c r="QQA85" s="539"/>
      <c r="QQB85" s="539"/>
      <c r="QQC85" s="539"/>
      <c r="QQD85" s="539"/>
      <c r="QQE85" s="539"/>
      <c r="QQF85" s="539"/>
      <c r="QQG85" s="539"/>
      <c r="QQH85" s="539"/>
      <c r="QQI85" s="539"/>
      <c r="QQJ85" s="539"/>
      <c r="QQK85" s="539"/>
      <c r="QQL85" s="539"/>
      <c r="QQM85" s="539"/>
      <c r="QQN85" s="539"/>
      <c r="QQO85" s="539"/>
      <c r="QQP85" s="539"/>
      <c r="QQQ85" s="539"/>
      <c r="QQR85" s="539"/>
      <c r="QQS85" s="539"/>
      <c r="QQT85" s="539"/>
      <c r="QQU85" s="539"/>
      <c r="QQV85" s="539"/>
      <c r="QQW85" s="539"/>
      <c r="QQX85" s="539"/>
      <c r="QQY85" s="539"/>
      <c r="QQZ85" s="539"/>
      <c r="QRA85" s="539"/>
      <c r="QRB85" s="539"/>
      <c r="QRC85" s="539"/>
      <c r="QRD85" s="539"/>
      <c r="QRE85" s="539"/>
      <c r="QRF85" s="539"/>
      <c r="QRG85" s="539"/>
      <c r="QRH85" s="539"/>
      <c r="QRI85" s="539"/>
      <c r="QRJ85" s="539"/>
      <c r="QRK85" s="539"/>
      <c r="QRL85" s="539"/>
      <c r="QRM85" s="539"/>
      <c r="QRN85" s="539"/>
      <c r="QRO85" s="539"/>
      <c r="QRP85" s="539"/>
      <c r="QRQ85" s="539"/>
      <c r="QRR85" s="539"/>
      <c r="QRS85" s="539"/>
      <c r="QRT85" s="539"/>
      <c r="QRU85" s="539"/>
      <c r="QRV85" s="539"/>
      <c r="QRW85" s="539"/>
      <c r="QRX85" s="539"/>
      <c r="QRY85" s="539"/>
      <c r="QRZ85" s="539"/>
      <c r="QSA85" s="539"/>
      <c r="QSB85" s="539"/>
      <c r="QSC85" s="539"/>
      <c r="QSD85" s="539"/>
      <c r="QSE85" s="539"/>
      <c r="QSF85" s="539"/>
      <c r="QSG85" s="539"/>
      <c r="QSH85" s="539"/>
      <c r="QSI85" s="539"/>
      <c r="QSJ85" s="539"/>
      <c r="QSK85" s="539"/>
      <c r="QSL85" s="539"/>
      <c r="QSM85" s="539"/>
      <c r="QSN85" s="539"/>
      <c r="QSO85" s="539"/>
      <c r="QSP85" s="539"/>
      <c r="QSQ85" s="539"/>
      <c r="QSR85" s="539"/>
      <c r="QSS85" s="539"/>
      <c r="QST85" s="539"/>
      <c r="QSU85" s="539"/>
      <c r="QSV85" s="539"/>
      <c r="QSW85" s="539"/>
      <c r="QSX85" s="539"/>
      <c r="QSY85" s="539"/>
      <c r="QSZ85" s="539"/>
      <c r="QTA85" s="539"/>
      <c r="QTB85" s="539"/>
      <c r="QTC85" s="539"/>
      <c r="QTD85" s="539"/>
      <c r="QTE85" s="539"/>
      <c r="QTF85" s="539"/>
      <c r="QTG85" s="539"/>
      <c r="QTH85" s="539"/>
      <c r="QTI85" s="539"/>
      <c r="QTJ85" s="539"/>
      <c r="QTK85" s="539"/>
      <c r="QTL85" s="539"/>
      <c r="QTM85" s="539"/>
      <c r="QTN85" s="539"/>
      <c r="QTO85" s="539"/>
      <c r="QTP85" s="539"/>
      <c r="QTQ85" s="539"/>
      <c r="QTR85" s="539"/>
      <c r="QTS85" s="539"/>
      <c r="QTT85" s="539"/>
      <c r="QTU85" s="539"/>
      <c r="QTV85" s="539"/>
      <c r="QTW85" s="539"/>
      <c r="QTX85" s="539"/>
      <c r="QTY85" s="539"/>
      <c r="QTZ85" s="539"/>
      <c r="QUA85" s="539"/>
      <c r="QUB85" s="539"/>
      <c r="QUC85" s="539"/>
      <c r="QUD85" s="539"/>
      <c r="QUE85" s="539"/>
      <c r="QUF85" s="539"/>
      <c r="QUG85" s="539"/>
      <c r="QUH85" s="539"/>
      <c r="QUI85" s="539"/>
      <c r="QUJ85" s="539"/>
      <c r="QUK85" s="539"/>
      <c r="QUL85" s="539"/>
      <c r="QUM85" s="539"/>
      <c r="QUN85" s="539"/>
      <c r="QUO85" s="539"/>
      <c r="QUP85" s="539"/>
      <c r="QUQ85" s="539"/>
      <c r="QUR85" s="539"/>
      <c r="QUS85" s="539"/>
      <c r="QUT85" s="539"/>
      <c r="QUU85" s="539"/>
      <c r="QUV85" s="539"/>
      <c r="QUW85" s="539"/>
      <c r="QUX85" s="539"/>
      <c r="QUY85" s="539"/>
      <c r="QUZ85" s="539"/>
      <c r="QVA85" s="539"/>
      <c r="QVB85" s="539"/>
      <c r="QVC85" s="539"/>
      <c r="QVD85" s="539"/>
      <c r="QVE85" s="539"/>
      <c r="QVF85" s="539"/>
      <c r="QVG85" s="539"/>
      <c r="QVH85" s="539"/>
      <c r="QVI85" s="539"/>
      <c r="QVJ85" s="539"/>
      <c r="QVK85" s="539"/>
      <c r="QVL85" s="539"/>
      <c r="QVM85" s="539"/>
      <c r="QVN85" s="539"/>
      <c r="QVO85" s="539"/>
      <c r="QVP85" s="539"/>
      <c r="QVQ85" s="539"/>
      <c r="QVR85" s="539"/>
      <c r="QVS85" s="539"/>
      <c r="QVT85" s="539"/>
      <c r="QVU85" s="539"/>
      <c r="QVV85" s="539"/>
      <c r="QVW85" s="539"/>
      <c r="QVX85" s="539"/>
      <c r="QVY85" s="539"/>
      <c r="QVZ85" s="539"/>
      <c r="QWA85" s="539"/>
      <c r="QWB85" s="539"/>
      <c r="QWC85" s="539"/>
      <c r="QWD85" s="539"/>
      <c r="QWE85" s="539"/>
      <c r="QWF85" s="539"/>
      <c r="QWG85" s="539"/>
      <c r="QWH85" s="539"/>
      <c r="QWI85" s="539"/>
      <c r="QWJ85" s="539"/>
      <c r="QWK85" s="539"/>
      <c r="QWL85" s="539"/>
      <c r="QWM85" s="539"/>
      <c r="QWN85" s="539"/>
      <c r="QWO85" s="539"/>
      <c r="QWP85" s="539"/>
      <c r="QWQ85" s="539"/>
      <c r="QWR85" s="539"/>
      <c r="QWS85" s="539"/>
      <c r="QWT85" s="539"/>
      <c r="QWU85" s="539"/>
      <c r="QWV85" s="539"/>
      <c r="QWW85" s="539"/>
      <c r="QWX85" s="539"/>
      <c r="QWY85" s="539"/>
      <c r="QWZ85" s="539"/>
      <c r="QXA85" s="539"/>
      <c r="QXB85" s="539"/>
      <c r="QXC85" s="539"/>
      <c r="QXD85" s="539"/>
      <c r="QXE85" s="539"/>
      <c r="QXF85" s="539"/>
      <c r="QXG85" s="539"/>
      <c r="QXH85" s="539"/>
      <c r="QXI85" s="539"/>
      <c r="QXJ85" s="539"/>
      <c r="QXK85" s="539"/>
      <c r="QXL85" s="539"/>
      <c r="QXM85" s="539"/>
      <c r="QXN85" s="539"/>
      <c r="QXO85" s="539"/>
      <c r="QXP85" s="539"/>
      <c r="QXQ85" s="539"/>
      <c r="QXR85" s="539"/>
      <c r="QXS85" s="539"/>
      <c r="QXT85" s="539"/>
      <c r="QXU85" s="539"/>
      <c r="QXV85" s="539"/>
      <c r="QXW85" s="539"/>
      <c r="QXX85" s="539"/>
      <c r="QXY85" s="539"/>
      <c r="QXZ85" s="539"/>
      <c r="QYA85" s="539"/>
      <c r="QYB85" s="539"/>
      <c r="QYC85" s="539"/>
      <c r="QYD85" s="539"/>
      <c r="QYE85" s="539"/>
      <c r="QYF85" s="539"/>
      <c r="QYG85" s="539"/>
      <c r="QYH85" s="539"/>
      <c r="QYI85" s="539"/>
      <c r="QYJ85" s="539"/>
      <c r="QYK85" s="539"/>
      <c r="QYL85" s="539"/>
      <c r="QYM85" s="539"/>
      <c r="QYN85" s="539"/>
      <c r="QYO85" s="539"/>
      <c r="QYP85" s="539"/>
      <c r="QYQ85" s="539"/>
      <c r="QYR85" s="539"/>
      <c r="QYS85" s="539"/>
      <c r="QYT85" s="539"/>
      <c r="QYU85" s="539"/>
      <c r="QYV85" s="539"/>
      <c r="QYW85" s="539"/>
      <c r="QYX85" s="539"/>
      <c r="QYY85" s="539"/>
      <c r="QYZ85" s="539"/>
      <c r="QZA85" s="539"/>
      <c r="QZB85" s="539"/>
      <c r="QZC85" s="539"/>
      <c r="QZD85" s="539"/>
      <c r="QZE85" s="539"/>
      <c r="QZF85" s="539"/>
      <c r="QZG85" s="539"/>
      <c r="QZH85" s="539"/>
      <c r="QZI85" s="539"/>
      <c r="QZJ85" s="539"/>
      <c r="QZK85" s="539"/>
      <c r="QZL85" s="539"/>
      <c r="QZM85" s="539"/>
      <c r="QZN85" s="539"/>
      <c r="QZO85" s="539"/>
      <c r="QZP85" s="539"/>
      <c r="QZQ85" s="539"/>
      <c r="QZR85" s="539"/>
      <c r="QZS85" s="539"/>
      <c r="QZT85" s="539"/>
      <c r="QZU85" s="539"/>
      <c r="QZV85" s="539"/>
      <c r="QZW85" s="539"/>
      <c r="QZX85" s="539"/>
      <c r="QZY85" s="539"/>
      <c r="QZZ85" s="539"/>
      <c r="RAA85" s="539"/>
      <c r="RAB85" s="539"/>
      <c r="RAC85" s="539"/>
      <c r="RAD85" s="539"/>
      <c r="RAE85" s="539"/>
      <c r="RAF85" s="539"/>
      <c r="RAG85" s="539"/>
      <c r="RAH85" s="539"/>
      <c r="RAI85" s="539"/>
      <c r="RAJ85" s="539"/>
      <c r="RAK85" s="539"/>
      <c r="RAL85" s="539"/>
      <c r="RAM85" s="539"/>
      <c r="RAN85" s="539"/>
      <c r="RAO85" s="539"/>
      <c r="RAP85" s="539"/>
      <c r="RAQ85" s="539"/>
      <c r="RAR85" s="539"/>
      <c r="RAS85" s="539"/>
      <c r="RAT85" s="539"/>
      <c r="RAU85" s="539"/>
      <c r="RAV85" s="539"/>
      <c r="RAW85" s="539"/>
      <c r="RAX85" s="539"/>
      <c r="RAY85" s="539"/>
      <c r="RAZ85" s="539"/>
      <c r="RBA85" s="539"/>
      <c r="RBB85" s="539"/>
      <c r="RBC85" s="539"/>
      <c r="RBD85" s="539"/>
      <c r="RBE85" s="539"/>
      <c r="RBF85" s="539"/>
      <c r="RBG85" s="539"/>
      <c r="RBH85" s="539"/>
      <c r="RBI85" s="539"/>
      <c r="RBJ85" s="539"/>
      <c r="RBK85" s="539"/>
      <c r="RBL85" s="539"/>
      <c r="RBM85" s="539"/>
      <c r="RBN85" s="539"/>
      <c r="RBO85" s="539"/>
      <c r="RBP85" s="539"/>
      <c r="RBQ85" s="539"/>
      <c r="RBR85" s="539"/>
      <c r="RBS85" s="539"/>
      <c r="RBT85" s="539"/>
      <c r="RBU85" s="539"/>
      <c r="RBV85" s="539"/>
      <c r="RBW85" s="539"/>
      <c r="RBX85" s="539"/>
      <c r="RBY85" s="539"/>
      <c r="RBZ85" s="539"/>
      <c r="RCA85" s="539"/>
      <c r="RCB85" s="539"/>
      <c r="RCC85" s="539"/>
      <c r="RCD85" s="539"/>
      <c r="RCE85" s="539"/>
      <c r="RCF85" s="539"/>
      <c r="RCG85" s="539"/>
      <c r="RCH85" s="539"/>
      <c r="RCI85" s="539"/>
      <c r="RCJ85" s="539"/>
      <c r="RCK85" s="539"/>
      <c r="RCL85" s="539"/>
      <c r="RCM85" s="539"/>
      <c r="RCN85" s="539"/>
      <c r="RCO85" s="539"/>
      <c r="RCP85" s="539"/>
      <c r="RCQ85" s="539"/>
      <c r="RCR85" s="539"/>
      <c r="RCS85" s="539"/>
      <c r="RCT85" s="539"/>
      <c r="RCU85" s="539"/>
      <c r="RCV85" s="539"/>
      <c r="RCW85" s="539"/>
      <c r="RCX85" s="539"/>
      <c r="RCY85" s="539"/>
      <c r="RCZ85" s="539"/>
      <c r="RDA85" s="539"/>
      <c r="RDB85" s="539"/>
      <c r="RDC85" s="539"/>
      <c r="RDD85" s="539"/>
      <c r="RDE85" s="539"/>
      <c r="RDF85" s="539"/>
      <c r="RDG85" s="539"/>
      <c r="RDH85" s="539"/>
      <c r="RDI85" s="539"/>
      <c r="RDJ85" s="539"/>
      <c r="RDK85" s="539"/>
      <c r="RDL85" s="539"/>
      <c r="RDM85" s="539"/>
      <c r="RDN85" s="539"/>
      <c r="RDO85" s="539"/>
      <c r="RDP85" s="539"/>
      <c r="RDQ85" s="539"/>
      <c r="RDR85" s="539"/>
      <c r="RDS85" s="539"/>
      <c r="RDT85" s="539"/>
      <c r="RDU85" s="539"/>
      <c r="RDV85" s="539"/>
      <c r="RDW85" s="539"/>
      <c r="RDX85" s="539"/>
      <c r="RDY85" s="539"/>
      <c r="RDZ85" s="539"/>
      <c r="REA85" s="539"/>
      <c r="REB85" s="539"/>
      <c r="REC85" s="539"/>
      <c r="RED85" s="539"/>
      <c r="REE85" s="539"/>
      <c r="REF85" s="539"/>
      <c r="REG85" s="539"/>
      <c r="REH85" s="539"/>
      <c r="REI85" s="539"/>
      <c r="REJ85" s="539"/>
      <c r="REK85" s="539"/>
      <c r="REL85" s="539"/>
      <c r="REM85" s="539"/>
      <c r="REN85" s="539"/>
      <c r="REO85" s="539"/>
      <c r="REP85" s="539"/>
      <c r="REQ85" s="539"/>
      <c r="RER85" s="539"/>
      <c r="RES85" s="539"/>
      <c r="RET85" s="539"/>
      <c r="REU85" s="539"/>
      <c r="REV85" s="539"/>
      <c r="REW85" s="539"/>
      <c r="REX85" s="539"/>
      <c r="REY85" s="539"/>
      <c r="REZ85" s="539"/>
      <c r="RFA85" s="539"/>
      <c r="RFB85" s="539"/>
      <c r="RFC85" s="539"/>
      <c r="RFD85" s="539"/>
      <c r="RFE85" s="539"/>
      <c r="RFF85" s="539"/>
      <c r="RFG85" s="539"/>
      <c r="RFH85" s="539"/>
      <c r="RFI85" s="539"/>
      <c r="RFJ85" s="539"/>
      <c r="RFK85" s="539"/>
      <c r="RFL85" s="539"/>
      <c r="RFM85" s="539"/>
      <c r="RFN85" s="539"/>
      <c r="RFO85" s="539"/>
      <c r="RFP85" s="539"/>
      <c r="RFQ85" s="539"/>
      <c r="RFR85" s="539"/>
      <c r="RFS85" s="539"/>
      <c r="RFT85" s="539"/>
      <c r="RFU85" s="539"/>
      <c r="RFV85" s="539"/>
      <c r="RFW85" s="539"/>
      <c r="RFX85" s="539"/>
      <c r="RFY85" s="539"/>
      <c r="RFZ85" s="539"/>
      <c r="RGA85" s="539"/>
      <c r="RGB85" s="539"/>
      <c r="RGC85" s="539"/>
      <c r="RGD85" s="539"/>
      <c r="RGE85" s="539"/>
      <c r="RGF85" s="539"/>
      <c r="RGG85" s="539"/>
      <c r="RGH85" s="539"/>
      <c r="RGI85" s="539"/>
      <c r="RGJ85" s="539"/>
      <c r="RGK85" s="539"/>
      <c r="RGL85" s="539"/>
      <c r="RGM85" s="539"/>
      <c r="RGN85" s="539"/>
      <c r="RGO85" s="539"/>
      <c r="RGP85" s="539"/>
      <c r="RGQ85" s="539"/>
      <c r="RGR85" s="539"/>
      <c r="RGS85" s="539"/>
      <c r="RGT85" s="539"/>
      <c r="RGU85" s="539"/>
      <c r="RGV85" s="539"/>
      <c r="RGW85" s="539"/>
      <c r="RGX85" s="539"/>
      <c r="RGY85" s="539"/>
      <c r="RGZ85" s="539"/>
      <c r="RHA85" s="539"/>
      <c r="RHB85" s="539"/>
      <c r="RHC85" s="539"/>
      <c r="RHD85" s="539"/>
      <c r="RHE85" s="539"/>
      <c r="RHF85" s="539"/>
      <c r="RHG85" s="539"/>
      <c r="RHH85" s="539"/>
      <c r="RHI85" s="539"/>
      <c r="RHJ85" s="539"/>
      <c r="RHK85" s="539"/>
      <c r="RHL85" s="539"/>
      <c r="RHM85" s="539"/>
      <c r="RHN85" s="539"/>
      <c r="RHO85" s="539"/>
      <c r="RHP85" s="539"/>
      <c r="RHQ85" s="539"/>
      <c r="RHR85" s="539"/>
      <c r="RHS85" s="539"/>
      <c r="RHT85" s="539"/>
      <c r="RHU85" s="539"/>
      <c r="RHV85" s="539"/>
      <c r="RHW85" s="539"/>
      <c r="RHX85" s="539"/>
      <c r="RHY85" s="539"/>
      <c r="RHZ85" s="539"/>
      <c r="RIA85" s="539"/>
      <c r="RIB85" s="539"/>
      <c r="RIC85" s="539"/>
      <c r="RID85" s="539"/>
      <c r="RIE85" s="539"/>
      <c r="RIF85" s="539"/>
      <c r="RIG85" s="539"/>
      <c r="RIH85" s="539"/>
      <c r="RII85" s="539"/>
      <c r="RIJ85" s="539"/>
      <c r="RIK85" s="539"/>
      <c r="RIL85" s="539"/>
      <c r="RIM85" s="539"/>
      <c r="RIN85" s="539"/>
      <c r="RIO85" s="539"/>
      <c r="RIP85" s="539"/>
      <c r="RIQ85" s="539"/>
      <c r="RIR85" s="539"/>
      <c r="RIS85" s="539"/>
      <c r="RIT85" s="539"/>
      <c r="RIU85" s="539"/>
      <c r="RIV85" s="539"/>
      <c r="RIW85" s="539"/>
      <c r="RIX85" s="539"/>
      <c r="RIY85" s="539"/>
      <c r="RIZ85" s="539"/>
      <c r="RJA85" s="539"/>
      <c r="RJB85" s="539"/>
      <c r="RJC85" s="539"/>
      <c r="RJD85" s="539"/>
      <c r="RJE85" s="539"/>
      <c r="RJF85" s="539"/>
      <c r="RJG85" s="539"/>
      <c r="RJH85" s="539"/>
      <c r="RJI85" s="539"/>
      <c r="RJJ85" s="539"/>
      <c r="RJK85" s="539"/>
      <c r="RJL85" s="539"/>
      <c r="RJM85" s="539"/>
      <c r="RJN85" s="539"/>
      <c r="RJO85" s="539"/>
      <c r="RJP85" s="539"/>
      <c r="RJQ85" s="539"/>
      <c r="RJR85" s="539"/>
      <c r="RJS85" s="539"/>
      <c r="RJT85" s="539"/>
      <c r="RJU85" s="539"/>
      <c r="RJV85" s="539"/>
      <c r="RJW85" s="539"/>
      <c r="RJX85" s="539"/>
      <c r="RJY85" s="539"/>
      <c r="RJZ85" s="539"/>
      <c r="RKA85" s="539"/>
      <c r="RKB85" s="539"/>
      <c r="RKC85" s="539"/>
      <c r="RKD85" s="539"/>
      <c r="RKE85" s="539"/>
      <c r="RKF85" s="539"/>
      <c r="RKG85" s="539"/>
      <c r="RKH85" s="539"/>
      <c r="RKI85" s="539"/>
      <c r="RKJ85" s="539"/>
      <c r="RKK85" s="539"/>
      <c r="RKL85" s="539"/>
      <c r="RKM85" s="539"/>
      <c r="RKN85" s="539"/>
      <c r="RKO85" s="539"/>
      <c r="RKP85" s="539"/>
      <c r="RKQ85" s="539"/>
      <c r="RKR85" s="539"/>
      <c r="RKS85" s="539"/>
      <c r="RKT85" s="539"/>
      <c r="RKU85" s="539"/>
      <c r="RKV85" s="539"/>
      <c r="RKW85" s="539"/>
      <c r="RKX85" s="539"/>
      <c r="RKY85" s="539"/>
      <c r="RKZ85" s="539"/>
      <c r="RLA85" s="539"/>
      <c r="RLB85" s="539"/>
      <c r="RLC85" s="539"/>
      <c r="RLD85" s="539"/>
      <c r="RLE85" s="539"/>
      <c r="RLF85" s="539"/>
      <c r="RLG85" s="539"/>
      <c r="RLH85" s="539"/>
      <c r="RLI85" s="539"/>
      <c r="RLJ85" s="539"/>
      <c r="RLK85" s="539"/>
      <c r="RLL85" s="539"/>
      <c r="RLM85" s="539"/>
      <c r="RLN85" s="539"/>
      <c r="RLO85" s="539"/>
      <c r="RLP85" s="539"/>
      <c r="RLQ85" s="539"/>
      <c r="RLR85" s="539"/>
      <c r="RLS85" s="539"/>
      <c r="RLT85" s="539"/>
      <c r="RLU85" s="539"/>
      <c r="RLV85" s="539"/>
      <c r="RLW85" s="539"/>
      <c r="RLX85" s="539"/>
      <c r="RLY85" s="539"/>
      <c r="RLZ85" s="539"/>
      <c r="RMA85" s="539"/>
      <c r="RMB85" s="539"/>
      <c r="RMC85" s="539"/>
      <c r="RMD85" s="539"/>
      <c r="RME85" s="539"/>
      <c r="RMF85" s="539"/>
      <c r="RMG85" s="539"/>
      <c r="RMH85" s="539"/>
      <c r="RMI85" s="539"/>
      <c r="RMJ85" s="539"/>
      <c r="RMK85" s="539"/>
      <c r="RML85" s="539"/>
      <c r="RMM85" s="539"/>
      <c r="RMN85" s="539"/>
      <c r="RMO85" s="539"/>
      <c r="RMP85" s="539"/>
      <c r="RMQ85" s="539"/>
      <c r="RMR85" s="539"/>
      <c r="RMS85" s="539"/>
      <c r="RMT85" s="539"/>
      <c r="RMU85" s="539"/>
      <c r="RMV85" s="539"/>
      <c r="RMW85" s="539"/>
      <c r="RMX85" s="539"/>
      <c r="RMY85" s="539"/>
      <c r="RMZ85" s="539"/>
      <c r="RNA85" s="539"/>
      <c r="RNB85" s="539"/>
      <c r="RNC85" s="539"/>
      <c r="RND85" s="539"/>
      <c r="RNE85" s="539"/>
      <c r="RNF85" s="539"/>
      <c r="RNG85" s="539"/>
      <c r="RNH85" s="539"/>
      <c r="RNI85" s="539"/>
      <c r="RNJ85" s="539"/>
      <c r="RNK85" s="539"/>
      <c r="RNL85" s="539"/>
      <c r="RNM85" s="539"/>
      <c r="RNN85" s="539"/>
      <c r="RNO85" s="539"/>
      <c r="RNP85" s="539"/>
      <c r="RNQ85" s="539"/>
      <c r="RNR85" s="539"/>
      <c r="RNS85" s="539"/>
      <c r="RNT85" s="539"/>
      <c r="RNU85" s="539"/>
      <c r="RNV85" s="539"/>
      <c r="RNW85" s="539"/>
      <c r="RNX85" s="539"/>
      <c r="RNY85" s="539"/>
      <c r="RNZ85" s="539"/>
      <c r="ROA85" s="539"/>
      <c r="ROB85" s="539"/>
      <c r="ROC85" s="539"/>
      <c r="ROD85" s="539"/>
      <c r="ROE85" s="539"/>
      <c r="ROF85" s="539"/>
      <c r="ROG85" s="539"/>
      <c r="ROH85" s="539"/>
      <c r="ROI85" s="539"/>
      <c r="ROJ85" s="539"/>
      <c r="ROK85" s="539"/>
      <c r="ROL85" s="539"/>
      <c r="ROM85" s="539"/>
      <c r="RON85" s="539"/>
      <c r="ROO85" s="539"/>
      <c r="ROP85" s="539"/>
      <c r="ROQ85" s="539"/>
      <c r="ROR85" s="539"/>
      <c r="ROS85" s="539"/>
      <c r="ROT85" s="539"/>
      <c r="ROU85" s="539"/>
      <c r="ROV85" s="539"/>
      <c r="ROW85" s="539"/>
      <c r="ROX85" s="539"/>
      <c r="ROY85" s="539"/>
      <c r="ROZ85" s="539"/>
      <c r="RPA85" s="539"/>
      <c r="RPB85" s="539"/>
      <c r="RPC85" s="539"/>
      <c r="RPD85" s="539"/>
      <c r="RPE85" s="539"/>
      <c r="RPF85" s="539"/>
      <c r="RPG85" s="539"/>
      <c r="RPH85" s="539"/>
      <c r="RPI85" s="539"/>
      <c r="RPJ85" s="539"/>
      <c r="RPK85" s="539"/>
      <c r="RPL85" s="539"/>
      <c r="RPM85" s="539"/>
      <c r="RPN85" s="539"/>
      <c r="RPO85" s="539"/>
      <c r="RPP85" s="539"/>
      <c r="RPQ85" s="539"/>
      <c r="RPR85" s="539"/>
      <c r="RPS85" s="539"/>
      <c r="RPT85" s="539"/>
      <c r="RPU85" s="539"/>
      <c r="RPV85" s="539"/>
      <c r="RPW85" s="539"/>
      <c r="RPX85" s="539"/>
      <c r="RPY85" s="539"/>
      <c r="RPZ85" s="539"/>
      <c r="RQA85" s="539"/>
      <c r="RQB85" s="539"/>
      <c r="RQC85" s="539"/>
      <c r="RQD85" s="539"/>
      <c r="RQE85" s="539"/>
      <c r="RQF85" s="539"/>
      <c r="RQG85" s="539"/>
      <c r="RQH85" s="539"/>
      <c r="RQI85" s="539"/>
      <c r="RQJ85" s="539"/>
      <c r="RQK85" s="539"/>
      <c r="RQL85" s="539"/>
      <c r="RQM85" s="539"/>
      <c r="RQN85" s="539"/>
      <c r="RQO85" s="539"/>
      <c r="RQP85" s="539"/>
      <c r="RQQ85" s="539"/>
      <c r="RQR85" s="539"/>
      <c r="RQS85" s="539"/>
      <c r="RQT85" s="539"/>
      <c r="RQU85" s="539"/>
      <c r="RQV85" s="539"/>
      <c r="RQW85" s="539"/>
      <c r="RQX85" s="539"/>
      <c r="RQY85" s="539"/>
      <c r="RQZ85" s="539"/>
      <c r="RRA85" s="539"/>
      <c r="RRB85" s="539"/>
      <c r="RRC85" s="539"/>
      <c r="RRD85" s="539"/>
      <c r="RRE85" s="539"/>
      <c r="RRF85" s="539"/>
      <c r="RRG85" s="539"/>
      <c r="RRH85" s="539"/>
      <c r="RRI85" s="539"/>
      <c r="RRJ85" s="539"/>
      <c r="RRK85" s="539"/>
      <c r="RRL85" s="539"/>
      <c r="RRM85" s="539"/>
      <c r="RRN85" s="539"/>
      <c r="RRO85" s="539"/>
      <c r="RRP85" s="539"/>
      <c r="RRQ85" s="539"/>
      <c r="RRR85" s="539"/>
      <c r="RRS85" s="539"/>
      <c r="RRT85" s="539"/>
      <c r="RRU85" s="539"/>
      <c r="RRV85" s="539"/>
      <c r="RRW85" s="539"/>
      <c r="RRX85" s="539"/>
      <c r="RRY85" s="539"/>
      <c r="RRZ85" s="539"/>
      <c r="RSA85" s="539"/>
      <c r="RSB85" s="539"/>
      <c r="RSC85" s="539"/>
      <c r="RSD85" s="539"/>
      <c r="RSE85" s="539"/>
      <c r="RSF85" s="539"/>
      <c r="RSG85" s="539"/>
      <c r="RSH85" s="539"/>
      <c r="RSI85" s="539"/>
      <c r="RSJ85" s="539"/>
      <c r="RSK85" s="539"/>
      <c r="RSL85" s="539"/>
      <c r="RSM85" s="539"/>
      <c r="RSN85" s="539"/>
      <c r="RSO85" s="539"/>
      <c r="RSP85" s="539"/>
      <c r="RSQ85" s="539"/>
      <c r="RSR85" s="539"/>
      <c r="RSS85" s="539"/>
      <c r="RST85" s="539"/>
      <c r="RSU85" s="539"/>
      <c r="RSV85" s="539"/>
      <c r="RSW85" s="539"/>
      <c r="RSX85" s="539"/>
      <c r="RSY85" s="539"/>
      <c r="RSZ85" s="539"/>
      <c r="RTA85" s="539"/>
      <c r="RTB85" s="539"/>
      <c r="RTC85" s="539"/>
      <c r="RTD85" s="539"/>
      <c r="RTE85" s="539"/>
      <c r="RTF85" s="539"/>
      <c r="RTG85" s="539"/>
      <c r="RTH85" s="539"/>
      <c r="RTI85" s="539"/>
      <c r="RTJ85" s="539"/>
      <c r="RTK85" s="539"/>
      <c r="RTL85" s="539"/>
      <c r="RTM85" s="539"/>
      <c r="RTN85" s="539"/>
      <c r="RTO85" s="539"/>
      <c r="RTP85" s="539"/>
      <c r="RTQ85" s="539"/>
      <c r="RTR85" s="539"/>
      <c r="RTS85" s="539"/>
      <c r="RTT85" s="539"/>
      <c r="RTU85" s="539"/>
      <c r="RTV85" s="539"/>
      <c r="RTW85" s="539"/>
      <c r="RTX85" s="539"/>
      <c r="RTY85" s="539"/>
      <c r="RTZ85" s="539"/>
      <c r="RUA85" s="539"/>
      <c r="RUB85" s="539"/>
      <c r="RUC85" s="539"/>
      <c r="RUD85" s="539"/>
      <c r="RUE85" s="539"/>
      <c r="RUF85" s="539"/>
      <c r="RUG85" s="539"/>
      <c r="RUH85" s="539"/>
      <c r="RUI85" s="539"/>
      <c r="RUJ85" s="539"/>
      <c r="RUK85" s="539"/>
      <c r="RUL85" s="539"/>
      <c r="RUM85" s="539"/>
      <c r="RUN85" s="539"/>
      <c r="RUO85" s="539"/>
      <c r="RUP85" s="539"/>
      <c r="RUQ85" s="539"/>
      <c r="RUR85" s="539"/>
      <c r="RUS85" s="539"/>
      <c r="RUT85" s="539"/>
      <c r="RUU85" s="539"/>
      <c r="RUV85" s="539"/>
      <c r="RUW85" s="539"/>
      <c r="RUX85" s="539"/>
      <c r="RUY85" s="539"/>
      <c r="RUZ85" s="539"/>
      <c r="RVA85" s="539"/>
      <c r="RVB85" s="539"/>
      <c r="RVC85" s="539"/>
      <c r="RVD85" s="539"/>
      <c r="RVE85" s="539"/>
      <c r="RVF85" s="539"/>
      <c r="RVG85" s="539"/>
      <c r="RVH85" s="539"/>
      <c r="RVI85" s="539"/>
      <c r="RVJ85" s="539"/>
      <c r="RVK85" s="539"/>
      <c r="RVL85" s="539"/>
      <c r="RVM85" s="539"/>
      <c r="RVN85" s="539"/>
      <c r="RVO85" s="539"/>
      <c r="RVP85" s="539"/>
      <c r="RVQ85" s="539"/>
      <c r="RVR85" s="539"/>
      <c r="RVS85" s="539"/>
      <c r="RVT85" s="539"/>
      <c r="RVU85" s="539"/>
      <c r="RVV85" s="539"/>
      <c r="RVW85" s="539"/>
      <c r="RVX85" s="539"/>
      <c r="RVY85" s="539"/>
      <c r="RVZ85" s="539"/>
      <c r="RWA85" s="539"/>
      <c r="RWB85" s="539"/>
      <c r="RWC85" s="539"/>
      <c r="RWD85" s="539"/>
      <c r="RWE85" s="539"/>
      <c r="RWF85" s="539"/>
      <c r="RWG85" s="539"/>
      <c r="RWH85" s="539"/>
      <c r="RWI85" s="539"/>
      <c r="RWJ85" s="539"/>
      <c r="RWK85" s="539"/>
      <c r="RWL85" s="539"/>
      <c r="RWM85" s="539"/>
      <c r="RWN85" s="539"/>
      <c r="RWO85" s="539"/>
      <c r="RWP85" s="539"/>
      <c r="RWQ85" s="539"/>
      <c r="RWR85" s="539"/>
      <c r="RWS85" s="539"/>
      <c r="RWT85" s="539"/>
      <c r="RWU85" s="539"/>
      <c r="RWV85" s="539"/>
      <c r="RWW85" s="539"/>
      <c r="RWX85" s="539"/>
      <c r="RWY85" s="539"/>
      <c r="RWZ85" s="539"/>
      <c r="RXA85" s="539"/>
      <c r="RXB85" s="539"/>
      <c r="RXC85" s="539"/>
      <c r="RXD85" s="539"/>
      <c r="RXE85" s="539"/>
      <c r="RXF85" s="539"/>
      <c r="RXG85" s="539"/>
      <c r="RXH85" s="539"/>
      <c r="RXI85" s="539"/>
      <c r="RXJ85" s="539"/>
      <c r="RXK85" s="539"/>
      <c r="RXL85" s="539"/>
      <c r="RXM85" s="539"/>
      <c r="RXN85" s="539"/>
      <c r="RXO85" s="539"/>
      <c r="RXP85" s="539"/>
      <c r="RXQ85" s="539"/>
      <c r="RXR85" s="539"/>
      <c r="RXS85" s="539"/>
      <c r="RXT85" s="539"/>
      <c r="RXU85" s="539"/>
      <c r="RXV85" s="539"/>
      <c r="RXW85" s="539"/>
      <c r="RXX85" s="539"/>
      <c r="RXY85" s="539"/>
      <c r="RXZ85" s="539"/>
      <c r="RYA85" s="539"/>
      <c r="RYB85" s="539"/>
      <c r="RYC85" s="539"/>
      <c r="RYD85" s="539"/>
      <c r="RYE85" s="539"/>
      <c r="RYF85" s="539"/>
      <c r="RYG85" s="539"/>
      <c r="RYH85" s="539"/>
      <c r="RYI85" s="539"/>
      <c r="RYJ85" s="539"/>
      <c r="RYK85" s="539"/>
      <c r="RYL85" s="539"/>
      <c r="RYM85" s="539"/>
      <c r="RYN85" s="539"/>
      <c r="RYO85" s="539"/>
      <c r="RYP85" s="539"/>
      <c r="RYQ85" s="539"/>
      <c r="RYR85" s="539"/>
      <c r="RYS85" s="539"/>
      <c r="RYT85" s="539"/>
      <c r="RYU85" s="539"/>
      <c r="RYV85" s="539"/>
      <c r="RYW85" s="539"/>
      <c r="RYX85" s="539"/>
      <c r="RYY85" s="539"/>
      <c r="RYZ85" s="539"/>
      <c r="RZA85" s="539"/>
      <c r="RZB85" s="539"/>
      <c r="RZC85" s="539"/>
      <c r="RZD85" s="539"/>
      <c r="RZE85" s="539"/>
      <c r="RZF85" s="539"/>
      <c r="RZG85" s="539"/>
      <c r="RZH85" s="539"/>
      <c r="RZI85" s="539"/>
      <c r="RZJ85" s="539"/>
      <c r="RZK85" s="539"/>
      <c r="RZL85" s="539"/>
      <c r="RZM85" s="539"/>
      <c r="RZN85" s="539"/>
      <c r="RZO85" s="539"/>
      <c r="RZP85" s="539"/>
      <c r="RZQ85" s="539"/>
      <c r="RZR85" s="539"/>
      <c r="RZS85" s="539"/>
      <c r="RZT85" s="539"/>
      <c r="RZU85" s="539"/>
      <c r="RZV85" s="539"/>
      <c r="RZW85" s="539"/>
      <c r="RZX85" s="539"/>
      <c r="RZY85" s="539"/>
      <c r="RZZ85" s="539"/>
      <c r="SAA85" s="539"/>
      <c r="SAB85" s="539"/>
      <c r="SAC85" s="539"/>
      <c r="SAD85" s="539"/>
      <c r="SAE85" s="539"/>
      <c r="SAF85" s="539"/>
      <c r="SAG85" s="539"/>
      <c r="SAH85" s="539"/>
      <c r="SAI85" s="539"/>
      <c r="SAJ85" s="539"/>
      <c r="SAK85" s="539"/>
      <c r="SAL85" s="539"/>
      <c r="SAM85" s="539"/>
      <c r="SAN85" s="539"/>
      <c r="SAO85" s="539"/>
      <c r="SAP85" s="539"/>
      <c r="SAQ85" s="539"/>
      <c r="SAR85" s="539"/>
      <c r="SAS85" s="539"/>
      <c r="SAT85" s="539"/>
      <c r="SAU85" s="539"/>
      <c r="SAV85" s="539"/>
      <c r="SAW85" s="539"/>
      <c r="SAX85" s="539"/>
      <c r="SAY85" s="539"/>
      <c r="SAZ85" s="539"/>
      <c r="SBA85" s="539"/>
      <c r="SBB85" s="539"/>
      <c r="SBC85" s="539"/>
      <c r="SBD85" s="539"/>
      <c r="SBE85" s="539"/>
      <c r="SBF85" s="539"/>
      <c r="SBG85" s="539"/>
      <c r="SBH85" s="539"/>
      <c r="SBI85" s="539"/>
      <c r="SBJ85" s="539"/>
      <c r="SBK85" s="539"/>
      <c r="SBL85" s="539"/>
      <c r="SBM85" s="539"/>
      <c r="SBN85" s="539"/>
      <c r="SBO85" s="539"/>
      <c r="SBP85" s="539"/>
      <c r="SBQ85" s="539"/>
      <c r="SBR85" s="539"/>
      <c r="SBS85" s="539"/>
      <c r="SBT85" s="539"/>
      <c r="SBU85" s="539"/>
      <c r="SBV85" s="539"/>
      <c r="SBW85" s="539"/>
      <c r="SBX85" s="539"/>
      <c r="SBY85" s="539"/>
      <c r="SBZ85" s="539"/>
      <c r="SCA85" s="539"/>
      <c r="SCB85" s="539"/>
      <c r="SCC85" s="539"/>
      <c r="SCD85" s="539"/>
      <c r="SCE85" s="539"/>
      <c r="SCF85" s="539"/>
      <c r="SCG85" s="539"/>
      <c r="SCH85" s="539"/>
      <c r="SCI85" s="539"/>
      <c r="SCJ85" s="539"/>
      <c r="SCK85" s="539"/>
      <c r="SCL85" s="539"/>
      <c r="SCM85" s="539"/>
      <c r="SCN85" s="539"/>
      <c r="SCO85" s="539"/>
      <c r="SCP85" s="539"/>
      <c r="SCQ85" s="539"/>
      <c r="SCR85" s="539"/>
      <c r="SCS85" s="539"/>
      <c r="SCT85" s="539"/>
      <c r="SCU85" s="539"/>
      <c r="SCV85" s="539"/>
      <c r="SCW85" s="539"/>
      <c r="SCX85" s="539"/>
      <c r="SCY85" s="539"/>
      <c r="SCZ85" s="539"/>
      <c r="SDA85" s="539"/>
      <c r="SDB85" s="539"/>
      <c r="SDC85" s="539"/>
      <c r="SDD85" s="539"/>
      <c r="SDE85" s="539"/>
      <c r="SDF85" s="539"/>
      <c r="SDG85" s="539"/>
      <c r="SDH85" s="539"/>
      <c r="SDI85" s="539"/>
      <c r="SDJ85" s="539"/>
      <c r="SDK85" s="539"/>
      <c r="SDL85" s="539"/>
      <c r="SDM85" s="539"/>
      <c r="SDN85" s="539"/>
      <c r="SDO85" s="539"/>
      <c r="SDP85" s="539"/>
      <c r="SDQ85" s="539"/>
      <c r="SDR85" s="539"/>
      <c r="SDS85" s="539"/>
      <c r="SDT85" s="539"/>
      <c r="SDU85" s="539"/>
      <c r="SDV85" s="539"/>
      <c r="SDW85" s="539"/>
      <c r="SDX85" s="539"/>
      <c r="SDY85" s="539"/>
      <c r="SDZ85" s="539"/>
      <c r="SEA85" s="539"/>
      <c r="SEB85" s="539"/>
      <c r="SEC85" s="539"/>
      <c r="SED85" s="539"/>
      <c r="SEE85" s="539"/>
      <c r="SEF85" s="539"/>
      <c r="SEG85" s="539"/>
      <c r="SEH85" s="539"/>
      <c r="SEI85" s="539"/>
      <c r="SEJ85" s="539"/>
      <c r="SEK85" s="539"/>
      <c r="SEL85" s="539"/>
      <c r="SEM85" s="539"/>
      <c r="SEN85" s="539"/>
      <c r="SEO85" s="539"/>
      <c r="SEP85" s="539"/>
      <c r="SEQ85" s="539"/>
      <c r="SER85" s="539"/>
      <c r="SES85" s="539"/>
      <c r="SET85" s="539"/>
      <c r="SEU85" s="539"/>
      <c r="SEV85" s="539"/>
      <c r="SEW85" s="539"/>
      <c r="SEX85" s="539"/>
      <c r="SEY85" s="539"/>
      <c r="SEZ85" s="539"/>
      <c r="SFA85" s="539"/>
      <c r="SFB85" s="539"/>
      <c r="SFC85" s="539"/>
      <c r="SFD85" s="539"/>
      <c r="SFE85" s="539"/>
      <c r="SFF85" s="539"/>
      <c r="SFG85" s="539"/>
      <c r="SFH85" s="539"/>
      <c r="SFI85" s="539"/>
      <c r="SFJ85" s="539"/>
      <c r="SFK85" s="539"/>
      <c r="SFL85" s="539"/>
      <c r="SFM85" s="539"/>
      <c r="SFN85" s="539"/>
      <c r="SFO85" s="539"/>
      <c r="SFP85" s="539"/>
      <c r="SFQ85" s="539"/>
      <c r="SFR85" s="539"/>
      <c r="SFS85" s="539"/>
      <c r="SFT85" s="539"/>
      <c r="SFU85" s="539"/>
      <c r="SFV85" s="539"/>
      <c r="SFW85" s="539"/>
      <c r="SFX85" s="539"/>
      <c r="SFY85" s="539"/>
      <c r="SFZ85" s="539"/>
      <c r="SGA85" s="539"/>
      <c r="SGB85" s="539"/>
      <c r="SGC85" s="539"/>
      <c r="SGD85" s="539"/>
      <c r="SGE85" s="539"/>
      <c r="SGF85" s="539"/>
      <c r="SGG85" s="539"/>
      <c r="SGH85" s="539"/>
      <c r="SGI85" s="539"/>
      <c r="SGJ85" s="539"/>
      <c r="SGK85" s="539"/>
      <c r="SGL85" s="539"/>
      <c r="SGM85" s="539"/>
      <c r="SGN85" s="539"/>
      <c r="SGO85" s="539"/>
      <c r="SGP85" s="539"/>
      <c r="SGQ85" s="539"/>
      <c r="SGR85" s="539"/>
      <c r="SGS85" s="539"/>
      <c r="SGT85" s="539"/>
      <c r="SGU85" s="539"/>
      <c r="SGV85" s="539"/>
      <c r="SGW85" s="539"/>
      <c r="SGX85" s="539"/>
      <c r="SGY85" s="539"/>
      <c r="SGZ85" s="539"/>
      <c r="SHA85" s="539"/>
      <c r="SHB85" s="539"/>
      <c r="SHC85" s="539"/>
      <c r="SHD85" s="539"/>
      <c r="SHE85" s="539"/>
      <c r="SHF85" s="539"/>
      <c r="SHG85" s="539"/>
      <c r="SHH85" s="539"/>
      <c r="SHI85" s="539"/>
      <c r="SHJ85" s="539"/>
      <c r="SHK85" s="539"/>
      <c r="SHL85" s="539"/>
      <c r="SHM85" s="539"/>
      <c r="SHN85" s="539"/>
      <c r="SHO85" s="539"/>
      <c r="SHP85" s="539"/>
      <c r="SHQ85" s="539"/>
      <c r="SHR85" s="539"/>
      <c r="SHS85" s="539"/>
      <c r="SHT85" s="539"/>
      <c r="SHU85" s="539"/>
      <c r="SHV85" s="539"/>
      <c r="SHW85" s="539"/>
      <c r="SHX85" s="539"/>
      <c r="SHY85" s="539"/>
      <c r="SHZ85" s="539"/>
      <c r="SIA85" s="539"/>
      <c r="SIB85" s="539"/>
      <c r="SIC85" s="539"/>
      <c r="SID85" s="539"/>
      <c r="SIE85" s="539"/>
      <c r="SIF85" s="539"/>
      <c r="SIG85" s="539"/>
      <c r="SIH85" s="539"/>
      <c r="SII85" s="539"/>
      <c r="SIJ85" s="539"/>
      <c r="SIK85" s="539"/>
      <c r="SIL85" s="539"/>
      <c r="SIM85" s="539"/>
      <c r="SIN85" s="539"/>
      <c r="SIO85" s="539"/>
      <c r="SIP85" s="539"/>
      <c r="SIQ85" s="539"/>
      <c r="SIR85" s="539"/>
      <c r="SIS85" s="539"/>
      <c r="SIT85" s="539"/>
      <c r="SIU85" s="539"/>
      <c r="SIV85" s="539"/>
      <c r="SIW85" s="539"/>
      <c r="SIX85" s="539"/>
      <c r="SIY85" s="539"/>
      <c r="SIZ85" s="539"/>
      <c r="SJA85" s="539"/>
      <c r="SJB85" s="539"/>
      <c r="SJC85" s="539"/>
      <c r="SJD85" s="539"/>
      <c r="SJE85" s="539"/>
      <c r="SJF85" s="539"/>
      <c r="SJG85" s="539"/>
      <c r="SJH85" s="539"/>
      <c r="SJI85" s="539"/>
      <c r="SJJ85" s="539"/>
      <c r="SJK85" s="539"/>
      <c r="SJL85" s="539"/>
      <c r="SJM85" s="539"/>
      <c r="SJN85" s="539"/>
      <c r="SJO85" s="539"/>
      <c r="SJP85" s="539"/>
      <c r="SJQ85" s="539"/>
      <c r="SJR85" s="539"/>
      <c r="SJS85" s="539"/>
      <c r="SJT85" s="539"/>
      <c r="SJU85" s="539"/>
      <c r="SJV85" s="539"/>
      <c r="SJW85" s="539"/>
      <c r="SJX85" s="539"/>
      <c r="SJY85" s="539"/>
      <c r="SJZ85" s="539"/>
      <c r="SKA85" s="539"/>
      <c r="SKB85" s="539"/>
      <c r="SKC85" s="539"/>
      <c r="SKD85" s="539"/>
      <c r="SKE85" s="539"/>
      <c r="SKF85" s="539"/>
      <c r="SKG85" s="539"/>
      <c r="SKH85" s="539"/>
      <c r="SKI85" s="539"/>
      <c r="SKJ85" s="539"/>
      <c r="SKK85" s="539"/>
      <c r="SKL85" s="539"/>
      <c r="SKM85" s="539"/>
      <c r="SKN85" s="539"/>
      <c r="SKO85" s="539"/>
      <c r="SKP85" s="539"/>
      <c r="SKQ85" s="539"/>
      <c r="SKR85" s="539"/>
      <c r="SKS85" s="539"/>
      <c r="SKT85" s="539"/>
      <c r="SKU85" s="539"/>
      <c r="SKV85" s="539"/>
      <c r="SKW85" s="539"/>
      <c r="SKX85" s="539"/>
      <c r="SKY85" s="539"/>
      <c r="SKZ85" s="539"/>
      <c r="SLA85" s="539"/>
      <c r="SLB85" s="539"/>
      <c r="SLC85" s="539"/>
      <c r="SLD85" s="539"/>
      <c r="SLE85" s="539"/>
      <c r="SLF85" s="539"/>
      <c r="SLG85" s="539"/>
      <c r="SLH85" s="539"/>
      <c r="SLI85" s="539"/>
      <c r="SLJ85" s="539"/>
      <c r="SLK85" s="539"/>
      <c r="SLL85" s="539"/>
      <c r="SLM85" s="539"/>
      <c r="SLN85" s="539"/>
      <c r="SLO85" s="539"/>
      <c r="SLP85" s="539"/>
      <c r="SLQ85" s="539"/>
      <c r="SLR85" s="539"/>
      <c r="SLS85" s="539"/>
      <c r="SLT85" s="539"/>
      <c r="SLU85" s="539"/>
      <c r="SLV85" s="539"/>
      <c r="SLW85" s="539"/>
      <c r="SLX85" s="539"/>
      <c r="SLY85" s="539"/>
      <c r="SLZ85" s="539"/>
      <c r="SMA85" s="539"/>
      <c r="SMB85" s="539"/>
      <c r="SMC85" s="539"/>
      <c r="SMD85" s="539"/>
      <c r="SME85" s="539"/>
      <c r="SMF85" s="539"/>
      <c r="SMG85" s="539"/>
      <c r="SMH85" s="539"/>
      <c r="SMI85" s="539"/>
      <c r="SMJ85" s="539"/>
      <c r="SMK85" s="539"/>
      <c r="SML85" s="539"/>
      <c r="SMM85" s="539"/>
      <c r="SMN85" s="539"/>
      <c r="SMO85" s="539"/>
      <c r="SMP85" s="539"/>
      <c r="SMQ85" s="539"/>
      <c r="SMR85" s="539"/>
      <c r="SMS85" s="539"/>
      <c r="SMT85" s="539"/>
      <c r="SMU85" s="539"/>
      <c r="SMV85" s="539"/>
      <c r="SMW85" s="539"/>
      <c r="SMX85" s="539"/>
      <c r="SMY85" s="539"/>
      <c r="SMZ85" s="539"/>
      <c r="SNA85" s="539"/>
      <c r="SNB85" s="539"/>
      <c r="SNC85" s="539"/>
      <c r="SND85" s="539"/>
      <c r="SNE85" s="539"/>
      <c r="SNF85" s="539"/>
      <c r="SNG85" s="539"/>
      <c r="SNH85" s="539"/>
      <c r="SNI85" s="539"/>
      <c r="SNJ85" s="539"/>
      <c r="SNK85" s="539"/>
      <c r="SNL85" s="539"/>
      <c r="SNM85" s="539"/>
      <c r="SNN85" s="539"/>
      <c r="SNO85" s="539"/>
      <c r="SNP85" s="539"/>
      <c r="SNQ85" s="539"/>
      <c r="SNR85" s="539"/>
      <c r="SNS85" s="539"/>
      <c r="SNT85" s="539"/>
      <c r="SNU85" s="539"/>
      <c r="SNV85" s="539"/>
      <c r="SNW85" s="539"/>
      <c r="SNX85" s="539"/>
      <c r="SNY85" s="539"/>
      <c r="SNZ85" s="539"/>
      <c r="SOA85" s="539"/>
      <c r="SOB85" s="539"/>
      <c r="SOC85" s="539"/>
      <c r="SOD85" s="539"/>
      <c r="SOE85" s="539"/>
      <c r="SOF85" s="539"/>
      <c r="SOG85" s="539"/>
      <c r="SOH85" s="539"/>
      <c r="SOI85" s="539"/>
      <c r="SOJ85" s="539"/>
      <c r="SOK85" s="539"/>
      <c r="SOL85" s="539"/>
      <c r="SOM85" s="539"/>
      <c r="SON85" s="539"/>
      <c r="SOO85" s="539"/>
      <c r="SOP85" s="539"/>
      <c r="SOQ85" s="539"/>
      <c r="SOR85" s="539"/>
      <c r="SOS85" s="539"/>
      <c r="SOT85" s="539"/>
      <c r="SOU85" s="539"/>
      <c r="SOV85" s="539"/>
      <c r="SOW85" s="539"/>
      <c r="SOX85" s="539"/>
      <c r="SOY85" s="539"/>
      <c r="SOZ85" s="539"/>
      <c r="SPA85" s="539"/>
      <c r="SPB85" s="539"/>
      <c r="SPC85" s="539"/>
      <c r="SPD85" s="539"/>
      <c r="SPE85" s="539"/>
      <c r="SPF85" s="539"/>
      <c r="SPG85" s="539"/>
      <c r="SPH85" s="539"/>
      <c r="SPI85" s="539"/>
      <c r="SPJ85" s="539"/>
      <c r="SPK85" s="539"/>
      <c r="SPL85" s="539"/>
      <c r="SPM85" s="539"/>
      <c r="SPN85" s="539"/>
      <c r="SPO85" s="539"/>
      <c r="SPP85" s="539"/>
      <c r="SPQ85" s="539"/>
      <c r="SPR85" s="539"/>
      <c r="SPS85" s="539"/>
      <c r="SPT85" s="539"/>
      <c r="SPU85" s="539"/>
      <c r="SPV85" s="539"/>
      <c r="SPW85" s="539"/>
      <c r="SPX85" s="539"/>
      <c r="SPY85" s="539"/>
      <c r="SPZ85" s="539"/>
      <c r="SQA85" s="539"/>
      <c r="SQB85" s="539"/>
      <c r="SQC85" s="539"/>
      <c r="SQD85" s="539"/>
      <c r="SQE85" s="539"/>
      <c r="SQF85" s="539"/>
      <c r="SQG85" s="539"/>
      <c r="SQH85" s="539"/>
      <c r="SQI85" s="539"/>
      <c r="SQJ85" s="539"/>
      <c r="SQK85" s="539"/>
      <c r="SQL85" s="539"/>
      <c r="SQM85" s="539"/>
      <c r="SQN85" s="539"/>
      <c r="SQO85" s="539"/>
      <c r="SQP85" s="539"/>
      <c r="SQQ85" s="539"/>
      <c r="SQR85" s="539"/>
      <c r="SQS85" s="539"/>
      <c r="SQT85" s="539"/>
      <c r="SQU85" s="539"/>
      <c r="SQV85" s="539"/>
      <c r="SQW85" s="539"/>
      <c r="SQX85" s="539"/>
      <c r="SQY85" s="539"/>
      <c r="SQZ85" s="539"/>
      <c r="SRA85" s="539"/>
      <c r="SRB85" s="539"/>
      <c r="SRC85" s="539"/>
      <c r="SRD85" s="539"/>
      <c r="SRE85" s="539"/>
      <c r="SRF85" s="539"/>
      <c r="SRG85" s="539"/>
      <c r="SRH85" s="539"/>
      <c r="SRI85" s="539"/>
      <c r="SRJ85" s="539"/>
      <c r="SRK85" s="539"/>
      <c r="SRL85" s="539"/>
      <c r="SRM85" s="539"/>
      <c r="SRN85" s="539"/>
      <c r="SRO85" s="539"/>
      <c r="SRP85" s="539"/>
      <c r="SRQ85" s="539"/>
      <c r="SRR85" s="539"/>
      <c r="SRS85" s="539"/>
      <c r="SRT85" s="539"/>
      <c r="SRU85" s="539"/>
      <c r="SRV85" s="539"/>
      <c r="SRW85" s="539"/>
      <c r="SRX85" s="539"/>
      <c r="SRY85" s="539"/>
      <c r="SRZ85" s="539"/>
      <c r="SSA85" s="539"/>
      <c r="SSB85" s="539"/>
      <c r="SSC85" s="539"/>
      <c r="SSD85" s="539"/>
      <c r="SSE85" s="539"/>
      <c r="SSF85" s="539"/>
      <c r="SSG85" s="539"/>
      <c r="SSH85" s="539"/>
      <c r="SSI85" s="539"/>
      <c r="SSJ85" s="539"/>
      <c r="SSK85" s="539"/>
      <c r="SSL85" s="539"/>
      <c r="SSM85" s="539"/>
      <c r="SSN85" s="539"/>
      <c r="SSO85" s="539"/>
      <c r="SSP85" s="539"/>
      <c r="SSQ85" s="539"/>
      <c r="SSR85" s="539"/>
      <c r="SSS85" s="539"/>
      <c r="SST85" s="539"/>
      <c r="SSU85" s="539"/>
      <c r="SSV85" s="539"/>
      <c r="SSW85" s="539"/>
      <c r="SSX85" s="539"/>
      <c r="SSY85" s="539"/>
      <c r="SSZ85" s="539"/>
      <c r="STA85" s="539"/>
      <c r="STB85" s="539"/>
      <c r="STC85" s="539"/>
      <c r="STD85" s="539"/>
      <c r="STE85" s="539"/>
      <c r="STF85" s="539"/>
      <c r="STG85" s="539"/>
      <c r="STH85" s="539"/>
      <c r="STI85" s="539"/>
      <c r="STJ85" s="539"/>
      <c r="STK85" s="539"/>
      <c r="STL85" s="539"/>
      <c r="STM85" s="539"/>
      <c r="STN85" s="539"/>
      <c r="STO85" s="539"/>
      <c r="STP85" s="539"/>
      <c r="STQ85" s="539"/>
      <c r="STR85" s="539"/>
      <c r="STS85" s="539"/>
      <c r="STT85" s="539"/>
      <c r="STU85" s="539"/>
      <c r="STV85" s="539"/>
      <c r="STW85" s="539"/>
      <c r="STX85" s="539"/>
      <c r="STY85" s="539"/>
      <c r="STZ85" s="539"/>
      <c r="SUA85" s="539"/>
      <c r="SUB85" s="539"/>
      <c r="SUC85" s="539"/>
      <c r="SUD85" s="539"/>
      <c r="SUE85" s="539"/>
      <c r="SUF85" s="539"/>
      <c r="SUG85" s="539"/>
      <c r="SUH85" s="539"/>
      <c r="SUI85" s="539"/>
      <c r="SUJ85" s="539"/>
      <c r="SUK85" s="539"/>
      <c r="SUL85" s="539"/>
      <c r="SUM85" s="539"/>
      <c r="SUN85" s="539"/>
      <c r="SUO85" s="539"/>
      <c r="SUP85" s="539"/>
      <c r="SUQ85" s="539"/>
      <c r="SUR85" s="539"/>
      <c r="SUS85" s="539"/>
      <c r="SUT85" s="539"/>
      <c r="SUU85" s="539"/>
      <c r="SUV85" s="539"/>
      <c r="SUW85" s="539"/>
      <c r="SUX85" s="539"/>
      <c r="SUY85" s="539"/>
      <c r="SUZ85" s="539"/>
      <c r="SVA85" s="539"/>
      <c r="SVB85" s="539"/>
      <c r="SVC85" s="539"/>
      <c r="SVD85" s="539"/>
      <c r="SVE85" s="539"/>
      <c r="SVF85" s="539"/>
      <c r="SVG85" s="539"/>
      <c r="SVH85" s="539"/>
      <c r="SVI85" s="539"/>
      <c r="SVJ85" s="539"/>
      <c r="SVK85" s="539"/>
      <c r="SVL85" s="539"/>
      <c r="SVM85" s="539"/>
      <c r="SVN85" s="539"/>
      <c r="SVO85" s="539"/>
      <c r="SVP85" s="539"/>
      <c r="SVQ85" s="539"/>
      <c r="SVR85" s="539"/>
      <c r="SVS85" s="539"/>
      <c r="SVT85" s="539"/>
      <c r="SVU85" s="539"/>
      <c r="SVV85" s="539"/>
      <c r="SVW85" s="539"/>
      <c r="SVX85" s="539"/>
      <c r="SVY85" s="539"/>
      <c r="SVZ85" s="539"/>
      <c r="SWA85" s="539"/>
      <c r="SWB85" s="539"/>
      <c r="SWC85" s="539"/>
      <c r="SWD85" s="539"/>
      <c r="SWE85" s="539"/>
      <c r="SWF85" s="539"/>
      <c r="SWG85" s="539"/>
      <c r="SWH85" s="539"/>
      <c r="SWI85" s="539"/>
      <c r="SWJ85" s="539"/>
      <c r="SWK85" s="539"/>
      <c r="SWL85" s="539"/>
      <c r="SWM85" s="539"/>
      <c r="SWN85" s="539"/>
      <c r="SWO85" s="539"/>
      <c r="SWP85" s="539"/>
      <c r="SWQ85" s="539"/>
      <c r="SWR85" s="539"/>
      <c r="SWS85" s="539"/>
      <c r="SWT85" s="539"/>
      <c r="SWU85" s="539"/>
      <c r="SWV85" s="539"/>
      <c r="SWW85" s="539"/>
      <c r="SWX85" s="539"/>
      <c r="SWY85" s="539"/>
      <c r="SWZ85" s="539"/>
      <c r="SXA85" s="539"/>
      <c r="SXB85" s="539"/>
      <c r="SXC85" s="539"/>
      <c r="SXD85" s="539"/>
      <c r="SXE85" s="539"/>
      <c r="SXF85" s="539"/>
      <c r="SXG85" s="539"/>
      <c r="SXH85" s="539"/>
      <c r="SXI85" s="539"/>
      <c r="SXJ85" s="539"/>
      <c r="SXK85" s="539"/>
      <c r="SXL85" s="539"/>
      <c r="SXM85" s="539"/>
      <c r="SXN85" s="539"/>
      <c r="SXO85" s="539"/>
      <c r="SXP85" s="539"/>
      <c r="SXQ85" s="539"/>
      <c r="SXR85" s="539"/>
      <c r="SXS85" s="539"/>
      <c r="SXT85" s="539"/>
      <c r="SXU85" s="539"/>
      <c r="SXV85" s="539"/>
      <c r="SXW85" s="539"/>
      <c r="SXX85" s="539"/>
      <c r="SXY85" s="539"/>
      <c r="SXZ85" s="539"/>
      <c r="SYA85" s="539"/>
      <c r="SYB85" s="539"/>
      <c r="SYC85" s="539"/>
      <c r="SYD85" s="539"/>
      <c r="SYE85" s="539"/>
      <c r="SYF85" s="539"/>
      <c r="SYG85" s="539"/>
      <c r="SYH85" s="539"/>
      <c r="SYI85" s="539"/>
      <c r="SYJ85" s="539"/>
      <c r="SYK85" s="539"/>
      <c r="SYL85" s="539"/>
      <c r="SYM85" s="539"/>
      <c r="SYN85" s="539"/>
      <c r="SYO85" s="539"/>
      <c r="SYP85" s="539"/>
      <c r="SYQ85" s="539"/>
      <c r="SYR85" s="539"/>
      <c r="SYS85" s="539"/>
      <c r="SYT85" s="539"/>
      <c r="SYU85" s="539"/>
      <c r="SYV85" s="539"/>
      <c r="SYW85" s="539"/>
      <c r="SYX85" s="539"/>
      <c r="SYY85" s="539"/>
      <c r="SYZ85" s="539"/>
      <c r="SZA85" s="539"/>
      <c r="SZB85" s="539"/>
      <c r="SZC85" s="539"/>
      <c r="SZD85" s="539"/>
      <c r="SZE85" s="539"/>
      <c r="SZF85" s="539"/>
      <c r="SZG85" s="539"/>
      <c r="SZH85" s="539"/>
      <c r="SZI85" s="539"/>
      <c r="SZJ85" s="539"/>
      <c r="SZK85" s="539"/>
      <c r="SZL85" s="539"/>
      <c r="SZM85" s="539"/>
      <c r="SZN85" s="539"/>
      <c r="SZO85" s="539"/>
      <c r="SZP85" s="539"/>
      <c r="SZQ85" s="539"/>
      <c r="SZR85" s="539"/>
      <c r="SZS85" s="539"/>
      <c r="SZT85" s="539"/>
      <c r="SZU85" s="539"/>
      <c r="SZV85" s="539"/>
      <c r="SZW85" s="539"/>
      <c r="SZX85" s="539"/>
      <c r="SZY85" s="539"/>
      <c r="SZZ85" s="539"/>
      <c r="TAA85" s="539"/>
      <c r="TAB85" s="539"/>
      <c r="TAC85" s="539"/>
      <c r="TAD85" s="539"/>
      <c r="TAE85" s="539"/>
      <c r="TAF85" s="539"/>
      <c r="TAG85" s="539"/>
      <c r="TAH85" s="539"/>
      <c r="TAI85" s="539"/>
      <c r="TAJ85" s="539"/>
      <c r="TAK85" s="539"/>
      <c r="TAL85" s="539"/>
      <c r="TAM85" s="539"/>
      <c r="TAN85" s="539"/>
      <c r="TAO85" s="539"/>
      <c r="TAP85" s="539"/>
      <c r="TAQ85" s="539"/>
      <c r="TAR85" s="539"/>
      <c r="TAS85" s="539"/>
      <c r="TAT85" s="539"/>
      <c r="TAU85" s="539"/>
      <c r="TAV85" s="539"/>
      <c r="TAW85" s="539"/>
      <c r="TAX85" s="539"/>
      <c r="TAY85" s="539"/>
      <c r="TAZ85" s="539"/>
      <c r="TBA85" s="539"/>
      <c r="TBB85" s="539"/>
      <c r="TBC85" s="539"/>
      <c r="TBD85" s="539"/>
      <c r="TBE85" s="539"/>
      <c r="TBF85" s="539"/>
      <c r="TBG85" s="539"/>
      <c r="TBH85" s="539"/>
      <c r="TBI85" s="539"/>
      <c r="TBJ85" s="539"/>
      <c r="TBK85" s="539"/>
      <c r="TBL85" s="539"/>
      <c r="TBM85" s="539"/>
      <c r="TBN85" s="539"/>
      <c r="TBO85" s="539"/>
      <c r="TBP85" s="539"/>
      <c r="TBQ85" s="539"/>
      <c r="TBR85" s="539"/>
      <c r="TBS85" s="539"/>
      <c r="TBT85" s="539"/>
      <c r="TBU85" s="539"/>
      <c r="TBV85" s="539"/>
      <c r="TBW85" s="539"/>
      <c r="TBX85" s="539"/>
      <c r="TBY85" s="539"/>
      <c r="TBZ85" s="539"/>
      <c r="TCA85" s="539"/>
      <c r="TCB85" s="539"/>
      <c r="TCC85" s="539"/>
      <c r="TCD85" s="539"/>
      <c r="TCE85" s="539"/>
      <c r="TCF85" s="539"/>
      <c r="TCG85" s="539"/>
      <c r="TCH85" s="539"/>
      <c r="TCI85" s="539"/>
      <c r="TCJ85" s="539"/>
      <c r="TCK85" s="539"/>
      <c r="TCL85" s="539"/>
      <c r="TCM85" s="539"/>
      <c r="TCN85" s="539"/>
      <c r="TCO85" s="539"/>
      <c r="TCP85" s="539"/>
      <c r="TCQ85" s="539"/>
      <c r="TCR85" s="539"/>
      <c r="TCS85" s="539"/>
      <c r="TCT85" s="539"/>
      <c r="TCU85" s="539"/>
      <c r="TCV85" s="539"/>
      <c r="TCW85" s="539"/>
      <c r="TCX85" s="539"/>
      <c r="TCY85" s="539"/>
      <c r="TCZ85" s="539"/>
      <c r="TDA85" s="539"/>
      <c r="TDB85" s="539"/>
      <c r="TDC85" s="539"/>
      <c r="TDD85" s="539"/>
      <c r="TDE85" s="539"/>
      <c r="TDF85" s="539"/>
      <c r="TDG85" s="539"/>
      <c r="TDH85" s="539"/>
      <c r="TDI85" s="539"/>
      <c r="TDJ85" s="539"/>
      <c r="TDK85" s="539"/>
      <c r="TDL85" s="539"/>
      <c r="TDM85" s="539"/>
      <c r="TDN85" s="539"/>
      <c r="TDO85" s="539"/>
      <c r="TDP85" s="539"/>
      <c r="TDQ85" s="539"/>
      <c r="TDR85" s="539"/>
      <c r="TDS85" s="539"/>
      <c r="TDT85" s="539"/>
      <c r="TDU85" s="539"/>
      <c r="TDV85" s="539"/>
      <c r="TDW85" s="539"/>
      <c r="TDX85" s="539"/>
      <c r="TDY85" s="539"/>
      <c r="TDZ85" s="539"/>
      <c r="TEA85" s="539"/>
      <c r="TEB85" s="539"/>
      <c r="TEC85" s="539"/>
      <c r="TED85" s="539"/>
      <c r="TEE85" s="539"/>
      <c r="TEF85" s="539"/>
      <c r="TEG85" s="539"/>
      <c r="TEH85" s="539"/>
      <c r="TEI85" s="539"/>
      <c r="TEJ85" s="539"/>
      <c r="TEK85" s="539"/>
      <c r="TEL85" s="539"/>
      <c r="TEM85" s="539"/>
      <c r="TEN85" s="539"/>
      <c r="TEO85" s="539"/>
      <c r="TEP85" s="539"/>
      <c r="TEQ85" s="539"/>
      <c r="TER85" s="539"/>
      <c r="TES85" s="539"/>
      <c r="TET85" s="539"/>
      <c r="TEU85" s="539"/>
      <c r="TEV85" s="539"/>
      <c r="TEW85" s="539"/>
      <c r="TEX85" s="539"/>
      <c r="TEY85" s="539"/>
      <c r="TEZ85" s="539"/>
      <c r="TFA85" s="539"/>
      <c r="TFB85" s="539"/>
      <c r="TFC85" s="539"/>
      <c r="TFD85" s="539"/>
      <c r="TFE85" s="539"/>
      <c r="TFF85" s="539"/>
      <c r="TFG85" s="539"/>
      <c r="TFH85" s="539"/>
      <c r="TFI85" s="539"/>
      <c r="TFJ85" s="539"/>
      <c r="TFK85" s="539"/>
      <c r="TFL85" s="539"/>
      <c r="TFM85" s="539"/>
      <c r="TFN85" s="539"/>
      <c r="TFO85" s="539"/>
      <c r="TFP85" s="539"/>
      <c r="TFQ85" s="539"/>
      <c r="TFR85" s="539"/>
      <c r="TFS85" s="539"/>
      <c r="TFT85" s="539"/>
      <c r="TFU85" s="539"/>
      <c r="TFV85" s="539"/>
      <c r="TFW85" s="539"/>
      <c r="TFX85" s="539"/>
      <c r="TFY85" s="539"/>
      <c r="TFZ85" s="539"/>
      <c r="TGA85" s="539"/>
      <c r="TGB85" s="539"/>
      <c r="TGC85" s="539"/>
      <c r="TGD85" s="539"/>
      <c r="TGE85" s="539"/>
      <c r="TGF85" s="539"/>
      <c r="TGG85" s="539"/>
      <c r="TGH85" s="539"/>
      <c r="TGI85" s="539"/>
      <c r="TGJ85" s="539"/>
      <c r="TGK85" s="539"/>
      <c r="TGL85" s="539"/>
      <c r="TGM85" s="539"/>
      <c r="TGN85" s="539"/>
      <c r="TGO85" s="539"/>
      <c r="TGP85" s="539"/>
      <c r="TGQ85" s="539"/>
      <c r="TGR85" s="539"/>
      <c r="TGS85" s="539"/>
      <c r="TGT85" s="539"/>
      <c r="TGU85" s="539"/>
      <c r="TGV85" s="539"/>
      <c r="TGW85" s="539"/>
      <c r="TGX85" s="539"/>
      <c r="TGY85" s="539"/>
      <c r="TGZ85" s="539"/>
      <c r="THA85" s="539"/>
      <c r="THB85" s="539"/>
      <c r="THC85" s="539"/>
      <c r="THD85" s="539"/>
      <c r="THE85" s="539"/>
      <c r="THF85" s="539"/>
      <c r="THG85" s="539"/>
      <c r="THH85" s="539"/>
      <c r="THI85" s="539"/>
      <c r="THJ85" s="539"/>
      <c r="THK85" s="539"/>
      <c r="THL85" s="539"/>
      <c r="THM85" s="539"/>
      <c r="THN85" s="539"/>
      <c r="THO85" s="539"/>
      <c r="THP85" s="539"/>
      <c r="THQ85" s="539"/>
      <c r="THR85" s="539"/>
      <c r="THS85" s="539"/>
      <c r="THT85" s="539"/>
      <c r="THU85" s="539"/>
      <c r="THV85" s="539"/>
      <c r="THW85" s="539"/>
      <c r="THX85" s="539"/>
      <c r="THY85" s="539"/>
      <c r="THZ85" s="539"/>
      <c r="TIA85" s="539"/>
      <c r="TIB85" s="539"/>
      <c r="TIC85" s="539"/>
      <c r="TID85" s="539"/>
      <c r="TIE85" s="539"/>
      <c r="TIF85" s="539"/>
      <c r="TIG85" s="539"/>
      <c r="TIH85" s="539"/>
      <c r="TII85" s="539"/>
      <c r="TIJ85" s="539"/>
      <c r="TIK85" s="539"/>
      <c r="TIL85" s="539"/>
      <c r="TIM85" s="539"/>
      <c r="TIN85" s="539"/>
      <c r="TIO85" s="539"/>
      <c r="TIP85" s="539"/>
      <c r="TIQ85" s="539"/>
      <c r="TIR85" s="539"/>
      <c r="TIS85" s="539"/>
      <c r="TIT85" s="539"/>
      <c r="TIU85" s="539"/>
      <c r="TIV85" s="539"/>
      <c r="TIW85" s="539"/>
      <c r="TIX85" s="539"/>
      <c r="TIY85" s="539"/>
      <c r="TIZ85" s="539"/>
      <c r="TJA85" s="539"/>
      <c r="TJB85" s="539"/>
      <c r="TJC85" s="539"/>
      <c r="TJD85" s="539"/>
      <c r="TJE85" s="539"/>
      <c r="TJF85" s="539"/>
      <c r="TJG85" s="539"/>
      <c r="TJH85" s="539"/>
      <c r="TJI85" s="539"/>
      <c r="TJJ85" s="539"/>
      <c r="TJK85" s="539"/>
      <c r="TJL85" s="539"/>
      <c r="TJM85" s="539"/>
      <c r="TJN85" s="539"/>
      <c r="TJO85" s="539"/>
      <c r="TJP85" s="539"/>
      <c r="TJQ85" s="539"/>
      <c r="TJR85" s="539"/>
      <c r="TJS85" s="539"/>
      <c r="TJT85" s="539"/>
      <c r="TJU85" s="539"/>
      <c r="TJV85" s="539"/>
      <c r="TJW85" s="539"/>
      <c r="TJX85" s="539"/>
      <c r="TJY85" s="539"/>
      <c r="TJZ85" s="539"/>
      <c r="TKA85" s="539"/>
      <c r="TKB85" s="539"/>
      <c r="TKC85" s="539"/>
      <c r="TKD85" s="539"/>
      <c r="TKE85" s="539"/>
      <c r="TKF85" s="539"/>
      <c r="TKG85" s="539"/>
      <c r="TKH85" s="539"/>
      <c r="TKI85" s="539"/>
      <c r="TKJ85" s="539"/>
      <c r="TKK85" s="539"/>
      <c r="TKL85" s="539"/>
      <c r="TKM85" s="539"/>
      <c r="TKN85" s="539"/>
      <c r="TKO85" s="539"/>
      <c r="TKP85" s="539"/>
      <c r="TKQ85" s="539"/>
      <c r="TKR85" s="539"/>
      <c r="TKS85" s="539"/>
      <c r="TKT85" s="539"/>
      <c r="TKU85" s="539"/>
      <c r="TKV85" s="539"/>
      <c r="TKW85" s="539"/>
      <c r="TKX85" s="539"/>
      <c r="TKY85" s="539"/>
      <c r="TKZ85" s="539"/>
      <c r="TLA85" s="539"/>
      <c r="TLB85" s="539"/>
      <c r="TLC85" s="539"/>
      <c r="TLD85" s="539"/>
      <c r="TLE85" s="539"/>
      <c r="TLF85" s="539"/>
      <c r="TLG85" s="539"/>
      <c r="TLH85" s="539"/>
      <c r="TLI85" s="539"/>
      <c r="TLJ85" s="539"/>
      <c r="TLK85" s="539"/>
      <c r="TLL85" s="539"/>
      <c r="TLM85" s="539"/>
      <c r="TLN85" s="539"/>
      <c r="TLO85" s="539"/>
      <c r="TLP85" s="539"/>
      <c r="TLQ85" s="539"/>
      <c r="TLR85" s="539"/>
      <c r="TLS85" s="539"/>
      <c r="TLT85" s="539"/>
      <c r="TLU85" s="539"/>
      <c r="TLV85" s="539"/>
      <c r="TLW85" s="539"/>
      <c r="TLX85" s="539"/>
      <c r="TLY85" s="539"/>
      <c r="TLZ85" s="539"/>
      <c r="TMA85" s="539"/>
      <c r="TMB85" s="539"/>
      <c r="TMC85" s="539"/>
      <c r="TMD85" s="539"/>
      <c r="TME85" s="539"/>
      <c r="TMF85" s="539"/>
      <c r="TMG85" s="539"/>
      <c r="TMH85" s="539"/>
      <c r="TMI85" s="539"/>
      <c r="TMJ85" s="539"/>
      <c r="TMK85" s="539"/>
      <c r="TML85" s="539"/>
      <c r="TMM85" s="539"/>
      <c r="TMN85" s="539"/>
      <c r="TMO85" s="539"/>
      <c r="TMP85" s="539"/>
      <c r="TMQ85" s="539"/>
      <c r="TMR85" s="539"/>
      <c r="TMS85" s="539"/>
      <c r="TMT85" s="539"/>
      <c r="TMU85" s="539"/>
      <c r="TMV85" s="539"/>
      <c r="TMW85" s="539"/>
      <c r="TMX85" s="539"/>
      <c r="TMY85" s="539"/>
      <c r="TMZ85" s="539"/>
      <c r="TNA85" s="539"/>
      <c r="TNB85" s="539"/>
      <c r="TNC85" s="539"/>
      <c r="TND85" s="539"/>
      <c r="TNE85" s="539"/>
      <c r="TNF85" s="539"/>
      <c r="TNG85" s="539"/>
      <c r="TNH85" s="539"/>
      <c r="TNI85" s="539"/>
      <c r="TNJ85" s="539"/>
      <c r="TNK85" s="539"/>
      <c r="TNL85" s="539"/>
      <c r="TNM85" s="539"/>
      <c r="TNN85" s="539"/>
      <c r="TNO85" s="539"/>
      <c r="TNP85" s="539"/>
      <c r="TNQ85" s="539"/>
      <c r="TNR85" s="539"/>
      <c r="TNS85" s="539"/>
      <c r="TNT85" s="539"/>
      <c r="TNU85" s="539"/>
      <c r="TNV85" s="539"/>
      <c r="TNW85" s="539"/>
      <c r="TNX85" s="539"/>
      <c r="TNY85" s="539"/>
      <c r="TNZ85" s="539"/>
      <c r="TOA85" s="539"/>
      <c r="TOB85" s="539"/>
      <c r="TOC85" s="539"/>
      <c r="TOD85" s="539"/>
      <c r="TOE85" s="539"/>
      <c r="TOF85" s="539"/>
      <c r="TOG85" s="539"/>
      <c r="TOH85" s="539"/>
      <c r="TOI85" s="539"/>
      <c r="TOJ85" s="539"/>
      <c r="TOK85" s="539"/>
      <c r="TOL85" s="539"/>
      <c r="TOM85" s="539"/>
      <c r="TON85" s="539"/>
      <c r="TOO85" s="539"/>
      <c r="TOP85" s="539"/>
      <c r="TOQ85" s="539"/>
      <c r="TOR85" s="539"/>
      <c r="TOS85" s="539"/>
      <c r="TOT85" s="539"/>
      <c r="TOU85" s="539"/>
      <c r="TOV85" s="539"/>
      <c r="TOW85" s="539"/>
      <c r="TOX85" s="539"/>
      <c r="TOY85" s="539"/>
      <c r="TOZ85" s="539"/>
      <c r="TPA85" s="539"/>
      <c r="TPB85" s="539"/>
      <c r="TPC85" s="539"/>
      <c r="TPD85" s="539"/>
      <c r="TPE85" s="539"/>
      <c r="TPF85" s="539"/>
      <c r="TPG85" s="539"/>
      <c r="TPH85" s="539"/>
      <c r="TPI85" s="539"/>
      <c r="TPJ85" s="539"/>
      <c r="TPK85" s="539"/>
      <c r="TPL85" s="539"/>
      <c r="TPM85" s="539"/>
      <c r="TPN85" s="539"/>
      <c r="TPO85" s="539"/>
      <c r="TPP85" s="539"/>
      <c r="TPQ85" s="539"/>
      <c r="TPR85" s="539"/>
      <c r="TPS85" s="539"/>
      <c r="TPT85" s="539"/>
      <c r="TPU85" s="539"/>
      <c r="TPV85" s="539"/>
      <c r="TPW85" s="539"/>
      <c r="TPX85" s="539"/>
      <c r="TPY85" s="539"/>
      <c r="TPZ85" s="539"/>
      <c r="TQA85" s="539"/>
      <c r="TQB85" s="539"/>
      <c r="TQC85" s="539"/>
      <c r="TQD85" s="539"/>
      <c r="TQE85" s="539"/>
      <c r="TQF85" s="539"/>
      <c r="TQG85" s="539"/>
      <c r="TQH85" s="539"/>
      <c r="TQI85" s="539"/>
      <c r="TQJ85" s="539"/>
      <c r="TQK85" s="539"/>
      <c r="TQL85" s="539"/>
      <c r="TQM85" s="539"/>
      <c r="TQN85" s="539"/>
      <c r="TQO85" s="539"/>
      <c r="TQP85" s="539"/>
      <c r="TQQ85" s="539"/>
      <c r="TQR85" s="539"/>
      <c r="TQS85" s="539"/>
      <c r="TQT85" s="539"/>
      <c r="TQU85" s="539"/>
      <c r="TQV85" s="539"/>
      <c r="TQW85" s="539"/>
      <c r="TQX85" s="539"/>
      <c r="TQY85" s="539"/>
      <c r="TQZ85" s="539"/>
      <c r="TRA85" s="539"/>
      <c r="TRB85" s="539"/>
      <c r="TRC85" s="539"/>
      <c r="TRD85" s="539"/>
      <c r="TRE85" s="539"/>
      <c r="TRF85" s="539"/>
      <c r="TRG85" s="539"/>
      <c r="TRH85" s="539"/>
      <c r="TRI85" s="539"/>
      <c r="TRJ85" s="539"/>
      <c r="TRK85" s="539"/>
      <c r="TRL85" s="539"/>
      <c r="TRM85" s="539"/>
      <c r="TRN85" s="539"/>
      <c r="TRO85" s="539"/>
      <c r="TRP85" s="539"/>
      <c r="TRQ85" s="539"/>
      <c r="TRR85" s="539"/>
      <c r="TRS85" s="539"/>
      <c r="TRT85" s="539"/>
      <c r="TRU85" s="539"/>
      <c r="TRV85" s="539"/>
      <c r="TRW85" s="539"/>
      <c r="TRX85" s="539"/>
      <c r="TRY85" s="539"/>
      <c r="TRZ85" s="539"/>
      <c r="TSA85" s="539"/>
      <c r="TSB85" s="539"/>
      <c r="TSC85" s="539"/>
      <c r="TSD85" s="539"/>
      <c r="TSE85" s="539"/>
      <c r="TSF85" s="539"/>
      <c r="TSG85" s="539"/>
      <c r="TSH85" s="539"/>
      <c r="TSI85" s="539"/>
      <c r="TSJ85" s="539"/>
      <c r="TSK85" s="539"/>
      <c r="TSL85" s="539"/>
      <c r="TSM85" s="539"/>
      <c r="TSN85" s="539"/>
      <c r="TSO85" s="539"/>
      <c r="TSP85" s="539"/>
      <c r="TSQ85" s="539"/>
      <c r="TSR85" s="539"/>
      <c r="TSS85" s="539"/>
      <c r="TST85" s="539"/>
      <c r="TSU85" s="539"/>
      <c r="TSV85" s="539"/>
      <c r="TSW85" s="539"/>
      <c r="TSX85" s="539"/>
      <c r="TSY85" s="539"/>
      <c r="TSZ85" s="539"/>
      <c r="TTA85" s="539"/>
      <c r="TTB85" s="539"/>
      <c r="TTC85" s="539"/>
      <c r="TTD85" s="539"/>
      <c r="TTE85" s="539"/>
      <c r="TTF85" s="539"/>
      <c r="TTG85" s="539"/>
      <c r="TTH85" s="539"/>
      <c r="TTI85" s="539"/>
      <c r="TTJ85" s="539"/>
      <c r="TTK85" s="539"/>
      <c r="TTL85" s="539"/>
      <c r="TTM85" s="539"/>
      <c r="TTN85" s="539"/>
      <c r="TTO85" s="539"/>
      <c r="TTP85" s="539"/>
      <c r="TTQ85" s="539"/>
      <c r="TTR85" s="539"/>
      <c r="TTS85" s="539"/>
      <c r="TTT85" s="539"/>
      <c r="TTU85" s="539"/>
      <c r="TTV85" s="539"/>
      <c r="TTW85" s="539"/>
      <c r="TTX85" s="539"/>
      <c r="TTY85" s="539"/>
      <c r="TTZ85" s="539"/>
      <c r="TUA85" s="539"/>
      <c r="TUB85" s="539"/>
      <c r="TUC85" s="539"/>
      <c r="TUD85" s="539"/>
      <c r="TUE85" s="539"/>
      <c r="TUF85" s="539"/>
      <c r="TUG85" s="539"/>
      <c r="TUH85" s="539"/>
      <c r="TUI85" s="539"/>
      <c r="TUJ85" s="539"/>
      <c r="TUK85" s="539"/>
      <c r="TUL85" s="539"/>
      <c r="TUM85" s="539"/>
      <c r="TUN85" s="539"/>
      <c r="TUO85" s="539"/>
      <c r="TUP85" s="539"/>
      <c r="TUQ85" s="539"/>
      <c r="TUR85" s="539"/>
      <c r="TUS85" s="539"/>
      <c r="TUT85" s="539"/>
      <c r="TUU85" s="539"/>
      <c r="TUV85" s="539"/>
      <c r="TUW85" s="539"/>
      <c r="TUX85" s="539"/>
      <c r="TUY85" s="539"/>
      <c r="TUZ85" s="539"/>
      <c r="TVA85" s="539"/>
      <c r="TVB85" s="539"/>
      <c r="TVC85" s="539"/>
      <c r="TVD85" s="539"/>
      <c r="TVE85" s="539"/>
      <c r="TVF85" s="539"/>
      <c r="TVG85" s="539"/>
      <c r="TVH85" s="539"/>
      <c r="TVI85" s="539"/>
      <c r="TVJ85" s="539"/>
      <c r="TVK85" s="539"/>
      <c r="TVL85" s="539"/>
      <c r="TVM85" s="539"/>
      <c r="TVN85" s="539"/>
      <c r="TVO85" s="539"/>
      <c r="TVP85" s="539"/>
      <c r="TVQ85" s="539"/>
      <c r="TVR85" s="539"/>
      <c r="TVS85" s="539"/>
      <c r="TVT85" s="539"/>
      <c r="TVU85" s="539"/>
      <c r="TVV85" s="539"/>
      <c r="TVW85" s="539"/>
      <c r="TVX85" s="539"/>
      <c r="TVY85" s="539"/>
      <c r="TVZ85" s="539"/>
      <c r="TWA85" s="539"/>
      <c r="TWB85" s="539"/>
      <c r="TWC85" s="539"/>
      <c r="TWD85" s="539"/>
      <c r="TWE85" s="539"/>
      <c r="TWF85" s="539"/>
      <c r="TWG85" s="539"/>
      <c r="TWH85" s="539"/>
      <c r="TWI85" s="539"/>
      <c r="TWJ85" s="539"/>
      <c r="TWK85" s="539"/>
      <c r="TWL85" s="539"/>
      <c r="TWM85" s="539"/>
      <c r="TWN85" s="539"/>
      <c r="TWO85" s="539"/>
      <c r="TWP85" s="539"/>
      <c r="TWQ85" s="539"/>
      <c r="TWR85" s="539"/>
      <c r="TWS85" s="539"/>
      <c r="TWT85" s="539"/>
      <c r="TWU85" s="539"/>
      <c r="TWV85" s="539"/>
      <c r="TWW85" s="539"/>
      <c r="TWX85" s="539"/>
      <c r="TWY85" s="539"/>
      <c r="TWZ85" s="539"/>
      <c r="TXA85" s="539"/>
      <c r="TXB85" s="539"/>
      <c r="TXC85" s="539"/>
      <c r="TXD85" s="539"/>
      <c r="TXE85" s="539"/>
      <c r="TXF85" s="539"/>
      <c r="TXG85" s="539"/>
      <c r="TXH85" s="539"/>
      <c r="TXI85" s="539"/>
      <c r="TXJ85" s="539"/>
      <c r="TXK85" s="539"/>
      <c r="TXL85" s="539"/>
      <c r="TXM85" s="539"/>
      <c r="TXN85" s="539"/>
      <c r="TXO85" s="539"/>
      <c r="TXP85" s="539"/>
      <c r="TXQ85" s="539"/>
      <c r="TXR85" s="539"/>
      <c r="TXS85" s="539"/>
      <c r="TXT85" s="539"/>
      <c r="TXU85" s="539"/>
      <c r="TXV85" s="539"/>
      <c r="TXW85" s="539"/>
      <c r="TXX85" s="539"/>
      <c r="TXY85" s="539"/>
      <c r="TXZ85" s="539"/>
      <c r="TYA85" s="539"/>
      <c r="TYB85" s="539"/>
      <c r="TYC85" s="539"/>
      <c r="TYD85" s="539"/>
      <c r="TYE85" s="539"/>
      <c r="TYF85" s="539"/>
      <c r="TYG85" s="539"/>
      <c r="TYH85" s="539"/>
      <c r="TYI85" s="539"/>
      <c r="TYJ85" s="539"/>
      <c r="TYK85" s="539"/>
      <c r="TYL85" s="539"/>
      <c r="TYM85" s="539"/>
      <c r="TYN85" s="539"/>
      <c r="TYO85" s="539"/>
      <c r="TYP85" s="539"/>
      <c r="TYQ85" s="539"/>
      <c r="TYR85" s="539"/>
      <c r="TYS85" s="539"/>
      <c r="TYT85" s="539"/>
      <c r="TYU85" s="539"/>
      <c r="TYV85" s="539"/>
      <c r="TYW85" s="539"/>
      <c r="TYX85" s="539"/>
      <c r="TYY85" s="539"/>
      <c r="TYZ85" s="539"/>
      <c r="TZA85" s="539"/>
      <c r="TZB85" s="539"/>
      <c r="TZC85" s="539"/>
      <c r="TZD85" s="539"/>
      <c r="TZE85" s="539"/>
      <c r="TZF85" s="539"/>
      <c r="TZG85" s="539"/>
      <c r="TZH85" s="539"/>
      <c r="TZI85" s="539"/>
      <c r="TZJ85" s="539"/>
      <c r="TZK85" s="539"/>
      <c r="TZL85" s="539"/>
      <c r="TZM85" s="539"/>
      <c r="TZN85" s="539"/>
      <c r="TZO85" s="539"/>
      <c r="TZP85" s="539"/>
      <c r="TZQ85" s="539"/>
      <c r="TZR85" s="539"/>
      <c r="TZS85" s="539"/>
      <c r="TZT85" s="539"/>
      <c r="TZU85" s="539"/>
      <c r="TZV85" s="539"/>
      <c r="TZW85" s="539"/>
      <c r="TZX85" s="539"/>
      <c r="TZY85" s="539"/>
      <c r="TZZ85" s="539"/>
      <c r="UAA85" s="539"/>
      <c r="UAB85" s="539"/>
      <c r="UAC85" s="539"/>
      <c r="UAD85" s="539"/>
      <c r="UAE85" s="539"/>
      <c r="UAF85" s="539"/>
      <c r="UAG85" s="539"/>
      <c r="UAH85" s="539"/>
      <c r="UAI85" s="539"/>
      <c r="UAJ85" s="539"/>
      <c r="UAK85" s="539"/>
      <c r="UAL85" s="539"/>
      <c r="UAM85" s="539"/>
      <c r="UAN85" s="539"/>
      <c r="UAO85" s="539"/>
      <c r="UAP85" s="539"/>
      <c r="UAQ85" s="539"/>
      <c r="UAR85" s="539"/>
      <c r="UAS85" s="539"/>
      <c r="UAT85" s="539"/>
      <c r="UAU85" s="539"/>
      <c r="UAV85" s="539"/>
      <c r="UAW85" s="539"/>
      <c r="UAX85" s="539"/>
      <c r="UAY85" s="539"/>
      <c r="UAZ85" s="539"/>
      <c r="UBA85" s="539"/>
      <c r="UBB85" s="539"/>
      <c r="UBC85" s="539"/>
      <c r="UBD85" s="539"/>
      <c r="UBE85" s="539"/>
      <c r="UBF85" s="539"/>
      <c r="UBG85" s="539"/>
      <c r="UBH85" s="539"/>
      <c r="UBI85" s="539"/>
      <c r="UBJ85" s="539"/>
      <c r="UBK85" s="539"/>
      <c r="UBL85" s="539"/>
      <c r="UBM85" s="539"/>
      <c r="UBN85" s="539"/>
      <c r="UBO85" s="539"/>
      <c r="UBP85" s="539"/>
      <c r="UBQ85" s="539"/>
      <c r="UBR85" s="539"/>
      <c r="UBS85" s="539"/>
      <c r="UBT85" s="539"/>
      <c r="UBU85" s="539"/>
      <c r="UBV85" s="539"/>
      <c r="UBW85" s="539"/>
      <c r="UBX85" s="539"/>
      <c r="UBY85" s="539"/>
      <c r="UBZ85" s="539"/>
      <c r="UCA85" s="539"/>
      <c r="UCB85" s="539"/>
      <c r="UCC85" s="539"/>
      <c r="UCD85" s="539"/>
      <c r="UCE85" s="539"/>
      <c r="UCF85" s="539"/>
      <c r="UCG85" s="539"/>
      <c r="UCH85" s="539"/>
      <c r="UCI85" s="539"/>
      <c r="UCJ85" s="539"/>
      <c r="UCK85" s="539"/>
      <c r="UCL85" s="539"/>
      <c r="UCM85" s="539"/>
      <c r="UCN85" s="539"/>
      <c r="UCO85" s="539"/>
      <c r="UCP85" s="539"/>
      <c r="UCQ85" s="539"/>
      <c r="UCR85" s="539"/>
      <c r="UCS85" s="539"/>
      <c r="UCT85" s="539"/>
      <c r="UCU85" s="539"/>
      <c r="UCV85" s="539"/>
      <c r="UCW85" s="539"/>
      <c r="UCX85" s="539"/>
      <c r="UCY85" s="539"/>
      <c r="UCZ85" s="539"/>
      <c r="UDA85" s="539"/>
      <c r="UDB85" s="539"/>
      <c r="UDC85" s="539"/>
      <c r="UDD85" s="539"/>
      <c r="UDE85" s="539"/>
      <c r="UDF85" s="539"/>
      <c r="UDG85" s="539"/>
      <c r="UDH85" s="539"/>
      <c r="UDI85" s="539"/>
      <c r="UDJ85" s="539"/>
      <c r="UDK85" s="539"/>
      <c r="UDL85" s="539"/>
      <c r="UDM85" s="539"/>
      <c r="UDN85" s="539"/>
      <c r="UDO85" s="539"/>
      <c r="UDP85" s="539"/>
      <c r="UDQ85" s="539"/>
      <c r="UDR85" s="539"/>
      <c r="UDS85" s="539"/>
      <c r="UDT85" s="539"/>
      <c r="UDU85" s="539"/>
      <c r="UDV85" s="539"/>
      <c r="UDW85" s="539"/>
      <c r="UDX85" s="539"/>
      <c r="UDY85" s="539"/>
      <c r="UDZ85" s="539"/>
      <c r="UEA85" s="539"/>
      <c r="UEB85" s="539"/>
      <c r="UEC85" s="539"/>
      <c r="UED85" s="539"/>
      <c r="UEE85" s="539"/>
      <c r="UEF85" s="539"/>
      <c r="UEG85" s="539"/>
      <c r="UEH85" s="539"/>
      <c r="UEI85" s="539"/>
      <c r="UEJ85" s="539"/>
      <c r="UEK85" s="539"/>
      <c r="UEL85" s="539"/>
      <c r="UEM85" s="539"/>
      <c r="UEN85" s="539"/>
      <c r="UEO85" s="539"/>
      <c r="UEP85" s="539"/>
      <c r="UEQ85" s="539"/>
      <c r="UER85" s="539"/>
      <c r="UES85" s="539"/>
      <c r="UET85" s="539"/>
      <c r="UEU85" s="539"/>
      <c r="UEV85" s="539"/>
      <c r="UEW85" s="539"/>
      <c r="UEX85" s="539"/>
      <c r="UEY85" s="539"/>
      <c r="UEZ85" s="539"/>
      <c r="UFA85" s="539"/>
      <c r="UFB85" s="539"/>
      <c r="UFC85" s="539"/>
      <c r="UFD85" s="539"/>
      <c r="UFE85" s="539"/>
      <c r="UFF85" s="539"/>
      <c r="UFG85" s="539"/>
      <c r="UFH85" s="539"/>
      <c r="UFI85" s="539"/>
      <c r="UFJ85" s="539"/>
      <c r="UFK85" s="539"/>
      <c r="UFL85" s="539"/>
      <c r="UFM85" s="539"/>
      <c r="UFN85" s="539"/>
      <c r="UFO85" s="539"/>
      <c r="UFP85" s="539"/>
      <c r="UFQ85" s="539"/>
      <c r="UFR85" s="539"/>
      <c r="UFS85" s="539"/>
      <c r="UFT85" s="539"/>
      <c r="UFU85" s="539"/>
      <c r="UFV85" s="539"/>
      <c r="UFW85" s="539"/>
      <c r="UFX85" s="539"/>
      <c r="UFY85" s="539"/>
      <c r="UFZ85" s="539"/>
      <c r="UGA85" s="539"/>
      <c r="UGB85" s="539"/>
      <c r="UGC85" s="539"/>
      <c r="UGD85" s="539"/>
      <c r="UGE85" s="539"/>
      <c r="UGF85" s="539"/>
      <c r="UGG85" s="539"/>
      <c r="UGH85" s="539"/>
      <c r="UGI85" s="539"/>
      <c r="UGJ85" s="539"/>
      <c r="UGK85" s="539"/>
      <c r="UGL85" s="539"/>
      <c r="UGM85" s="539"/>
      <c r="UGN85" s="539"/>
      <c r="UGO85" s="539"/>
      <c r="UGP85" s="539"/>
      <c r="UGQ85" s="539"/>
      <c r="UGR85" s="539"/>
      <c r="UGS85" s="539"/>
      <c r="UGT85" s="539"/>
      <c r="UGU85" s="539"/>
      <c r="UGV85" s="539"/>
      <c r="UGW85" s="539"/>
      <c r="UGX85" s="539"/>
      <c r="UGY85" s="539"/>
      <c r="UGZ85" s="539"/>
      <c r="UHA85" s="539"/>
      <c r="UHB85" s="539"/>
      <c r="UHC85" s="539"/>
      <c r="UHD85" s="539"/>
      <c r="UHE85" s="539"/>
      <c r="UHF85" s="539"/>
      <c r="UHG85" s="539"/>
      <c r="UHH85" s="539"/>
      <c r="UHI85" s="539"/>
      <c r="UHJ85" s="539"/>
      <c r="UHK85" s="539"/>
      <c r="UHL85" s="539"/>
      <c r="UHM85" s="539"/>
      <c r="UHN85" s="539"/>
      <c r="UHO85" s="539"/>
      <c r="UHP85" s="539"/>
      <c r="UHQ85" s="539"/>
      <c r="UHR85" s="539"/>
      <c r="UHS85" s="539"/>
      <c r="UHT85" s="539"/>
      <c r="UHU85" s="539"/>
      <c r="UHV85" s="539"/>
      <c r="UHW85" s="539"/>
      <c r="UHX85" s="539"/>
      <c r="UHY85" s="539"/>
      <c r="UHZ85" s="539"/>
      <c r="UIA85" s="539"/>
      <c r="UIB85" s="539"/>
      <c r="UIC85" s="539"/>
      <c r="UID85" s="539"/>
      <c r="UIE85" s="539"/>
      <c r="UIF85" s="539"/>
      <c r="UIG85" s="539"/>
      <c r="UIH85" s="539"/>
      <c r="UII85" s="539"/>
      <c r="UIJ85" s="539"/>
      <c r="UIK85" s="539"/>
      <c r="UIL85" s="539"/>
      <c r="UIM85" s="539"/>
      <c r="UIN85" s="539"/>
      <c r="UIO85" s="539"/>
      <c r="UIP85" s="539"/>
      <c r="UIQ85" s="539"/>
      <c r="UIR85" s="539"/>
      <c r="UIS85" s="539"/>
      <c r="UIT85" s="539"/>
      <c r="UIU85" s="539"/>
      <c r="UIV85" s="539"/>
      <c r="UIW85" s="539"/>
      <c r="UIX85" s="539"/>
      <c r="UIY85" s="539"/>
      <c r="UIZ85" s="539"/>
      <c r="UJA85" s="539"/>
      <c r="UJB85" s="539"/>
      <c r="UJC85" s="539"/>
      <c r="UJD85" s="539"/>
      <c r="UJE85" s="539"/>
      <c r="UJF85" s="539"/>
      <c r="UJG85" s="539"/>
      <c r="UJH85" s="539"/>
      <c r="UJI85" s="539"/>
      <c r="UJJ85" s="539"/>
      <c r="UJK85" s="539"/>
      <c r="UJL85" s="539"/>
      <c r="UJM85" s="539"/>
      <c r="UJN85" s="539"/>
      <c r="UJO85" s="539"/>
      <c r="UJP85" s="539"/>
      <c r="UJQ85" s="539"/>
      <c r="UJR85" s="539"/>
      <c r="UJS85" s="539"/>
      <c r="UJT85" s="539"/>
      <c r="UJU85" s="539"/>
      <c r="UJV85" s="539"/>
      <c r="UJW85" s="539"/>
      <c r="UJX85" s="539"/>
      <c r="UJY85" s="539"/>
      <c r="UJZ85" s="539"/>
      <c r="UKA85" s="539"/>
      <c r="UKB85" s="539"/>
      <c r="UKC85" s="539"/>
      <c r="UKD85" s="539"/>
      <c r="UKE85" s="539"/>
      <c r="UKF85" s="539"/>
      <c r="UKG85" s="539"/>
      <c r="UKH85" s="539"/>
      <c r="UKI85" s="539"/>
      <c r="UKJ85" s="539"/>
      <c r="UKK85" s="539"/>
      <c r="UKL85" s="539"/>
      <c r="UKM85" s="539"/>
      <c r="UKN85" s="539"/>
      <c r="UKO85" s="539"/>
      <c r="UKP85" s="539"/>
      <c r="UKQ85" s="539"/>
      <c r="UKR85" s="539"/>
      <c r="UKS85" s="539"/>
      <c r="UKT85" s="539"/>
      <c r="UKU85" s="539"/>
      <c r="UKV85" s="539"/>
      <c r="UKW85" s="539"/>
      <c r="UKX85" s="539"/>
      <c r="UKY85" s="539"/>
      <c r="UKZ85" s="539"/>
      <c r="ULA85" s="539"/>
      <c r="ULB85" s="539"/>
      <c r="ULC85" s="539"/>
      <c r="ULD85" s="539"/>
      <c r="ULE85" s="539"/>
      <c r="ULF85" s="539"/>
      <c r="ULG85" s="539"/>
      <c r="ULH85" s="539"/>
      <c r="ULI85" s="539"/>
      <c r="ULJ85" s="539"/>
      <c r="ULK85" s="539"/>
      <c r="ULL85" s="539"/>
      <c r="ULM85" s="539"/>
      <c r="ULN85" s="539"/>
      <c r="ULO85" s="539"/>
      <c r="ULP85" s="539"/>
      <c r="ULQ85" s="539"/>
      <c r="ULR85" s="539"/>
      <c r="ULS85" s="539"/>
      <c r="ULT85" s="539"/>
      <c r="ULU85" s="539"/>
      <c r="ULV85" s="539"/>
      <c r="ULW85" s="539"/>
      <c r="ULX85" s="539"/>
      <c r="ULY85" s="539"/>
      <c r="ULZ85" s="539"/>
      <c r="UMA85" s="539"/>
      <c r="UMB85" s="539"/>
      <c r="UMC85" s="539"/>
      <c r="UMD85" s="539"/>
      <c r="UME85" s="539"/>
      <c r="UMF85" s="539"/>
      <c r="UMG85" s="539"/>
      <c r="UMH85" s="539"/>
      <c r="UMI85" s="539"/>
      <c r="UMJ85" s="539"/>
      <c r="UMK85" s="539"/>
      <c r="UML85" s="539"/>
      <c r="UMM85" s="539"/>
      <c r="UMN85" s="539"/>
      <c r="UMO85" s="539"/>
      <c r="UMP85" s="539"/>
      <c r="UMQ85" s="539"/>
      <c r="UMR85" s="539"/>
      <c r="UMS85" s="539"/>
      <c r="UMT85" s="539"/>
      <c r="UMU85" s="539"/>
      <c r="UMV85" s="539"/>
      <c r="UMW85" s="539"/>
      <c r="UMX85" s="539"/>
      <c r="UMY85" s="539"/>
      <c r="UMZ85" s="539"/>
      <c r="UNA85" s="539"/>
      <c r="UNB85" s="539"/>
      <c r="UNC85" s="539"/>
      <c r="UND85" s="539"/>
      <c r="UNE85" s="539"/>
      <c r="UNF85" s="539"/>
      <c r="UNG85" s="539"/>
      <c r="UNH85" s="539"/>
      <c r="UNI85" s="539"/>
      <c r="UNJ85" s="539"/>
      <c r="UNK85" s="539"/>
      <c r="UNL85" s="539"/>
      <c r="UNM85" s="539"/>
      <c r="UNN85" s="539"/>
      <c r="UNO85" s="539"/>
      <c r="UNP85" s="539"/>
      <c r="UNQ85" s="539"/>
      <c r="UNR85" s="539"/>
      <c r="UNS85" s="539"/>
      <c r="UNT85" s="539"/>
      <c r="UNU85" s="539"/>
      <c r="UNV85" s="539"/>
      <c r="UNW85" s="539"/>
      <c r="UNX85" s="539"/>
      <c r="UNY85" s="539"/>
      <c r="UNZ85" s="539"/>
      <c r="UOA85" s="539"/>
      <c r="UOB85" s="539"/>
      <c r="UOC85" s="539"/>
      <c r="UOD85" s="539"/>
      <c r="UOE85" s="539"/>
      <c r="UOF85" s="539"/>
      <c r="UOG85" s="539"/>
      <c r="UOH85" s="539"/>
      <c r="UOI85" s="539"/>
      <c r="UOJ85" s="539"/>
      <c r="UOK85" s="539"/>
      <c r="UOL85" s="539"/>
      <c r="UOM85" s="539"/>
      <c r="UON85" s="539"/>
      <c r="UOO85" s="539"/>
      <c r="UOP85" s="539"/>
      <c r="UOQ85" s="539"/>
      <c r="UOR85" s="539"/>
      <c r="UOS85" s="539"/>
      <c r="UOT85" s="539"/>
      <c r="UOU85" s="539"/>
      <c r="UOV85" s="539"/>
      <c r="UOW85" s="539"/>
      <c r="UOX85" s="539"/>
      <c r="UOY85" s="539"/>
      <c r="UOZ85" s="539"/>
      <c r="UPA85" s="539"/>
      <c r="UPB85" s="539"/>
      <c r="UPC85" s="539"/>
      <c r="UPD85" s="539"/>
      <c r="UPE85" s="539"/>
      <c r="UPF85" s="539"/>
      <c r="UPG85" s="539"/>
      <c r="UPH85" s="539"/>
      <c r="UPI85" s="539"/>
      <c r="UPJ85" s="539"/>
      <c r="UPK85" s="539"/>
      <c r="UPL85" s="539"/>
      <c r="UPM85" s="539"/>
      <c r="UPN85" s="539"/>
      <c r="UPO85" s="539"/>
      <c r="UPP85" s="539"/>
      <c r="UPQ85" s="539"/>
      <c r="UPR85" s="539"/>
      <c r="UPS85" s="539"/>
      <c r="UPT85" s="539"/>
      <c r="UPU85" s="539"/>
      <c r="UPV85" s="539"/>
      <c r="UPW85" s="539"/>
      <c r="UPX85" s="539"/>
      <c r="UPY85" s="539"/>
      <c r="UPZ85" s="539"/>
      <c r="UQA85" s="539"/>
      <c r="UQB85" s="539"/>
      <c r="UQC85" s="539"/>
      <c r="UQD85" s="539"/>
      <c r="UQE85" s="539"/>
      <c r="UQF85" s="539"/>
      <c r="UQG85" s="539"/>
      <c r="UQH85" s="539"/>
      <c r="UQI85" s="539"/>
      <c r="UQJ85" s="539"/>
      <c r="UQK85" s="539"/>
      <c r="UQL85" s="539"/>
      <c r="UQM85" s="539"/>
      <c r="UQN85" s="539"/>
      <c r="UQO85" s="539"/>
      <c r="UQP85" s="539"/>
      <c r="UQQ85" s="539"/>
      <c r="UQR85" s="539"/>
      <c r="UQS85" s="539"/>
      <c r="UQT85" s="539"/>
      <c r="UQU85" s="539"/>
      <c r="UQV85" s="539"/>
      <c r="UQW85" s="539"/>
      <c r="UQX85" s="539"/>
      <c r="UQY85" s="539"/>
      <c r="UQZ85" s="539"/>
      <c r="URA85" s="539"/>
      <c r="URB85" s="539"/>
      <c r="URC85" s="539"/>
      <c r="URD85" s="539"/>
      <c r="URE85" s="539"/>
      <c r="URF85" s="539"/>
      <c r="URG85" s="539"/>
      <c r="URH85" s="539"/>
      <c r="URI85" s="539"/>
      <c r="URJ85" s="539"/>
      <c r="URK85" s="539"/>
      <c r="URL85" s="539"/>
      <c r="URM85" s="539"/>
      <c r="URN85" s="539"/>
      <c r="URO85" s="539"/>
      <c r="URP85" s="539"/>
      <c r="URQ85" s="539"/>
      <c r="URR85" s="539"/>
      <c r="URS85" s="539"/>
      <c r="URT85" s="539"/>
      <c r="URU85" s="539"/>
      <c r="URV85" s="539"/>
      <c r="URW85" s="539"/>
      <c r="URX85" s="539"/>
      <c r="URY85" s="539"/>
      <c r="URZ85" s="539"/>
      <c r="USA85" s="539"/>
      <c r="USB85" s="539"/>
      <c r="USC85" s="539"/>
      <c r="USD85" s="539"/>
      <c r="USE85" s="539"/>
      <c r="USF85" s="539"/>
      <c r="USG85" s="539"/>
      <c r="USH85" s="539"/>
      <c r="USI85" s="539"/>
      <c r="USJ85" s="539"/>
      <c r="USK85" s="539"/>
      <c r="USL85" s="539"/>
      <c r="USM85" s="539"/>
      <c r="USN85" s="539"/>
      <c r="USO85" s="539"/>
      <c r="USP85" s="539"/>
      <c r="USQ85" s="539"/>
      <c r="USR85" s="539"/>
      <c r="USS85" s="539"/>
      <c r="UST85" s="539"/>
      <c r="USU85" s="539"/>
      <c r="USV85" s="539"/>
      <c r="USW85" s="539"/>
      <c r="USX85" s="539"/>
      <c r="USY85" s="539"/>
      <c r="USZ85" s="539"/>
      <c r="UTA85" s="539"/>
      <c r="UTB85" s="539"/>
      <c r="UTC85" s="539"/>
      <c r="UTD85" s="539"/>
      <c r="UTE85" s="539"/>
      <c r="UTF85" s="539"/>
      <c r="UTG85" s="539"/>
      <c r="UTH85" s="539"/>
      <c r="UTI85" s="539"/>
      <c r="UTJ85" s="539"/>
      <c r="UTK85" s="539"/>
      <c r="UTL85" s="539"/>
      <c r="UTM85" s="539"/>
      <c r="UTN85" s="539"/>
      <c r="UTO85" s="539"/>
      <c r="UTP85" s="539"/>
      <c r="UTQ85" s="539"/>
      <c r="UTR85" s="539"/>
      <c r="UTS85" s="539"/>
      <c r="UTT85" s="539"/>
      <c r="UTU85" s="539"/>
      <c r="UTV85" s="539"/>
      <c r="UTW85" s="539"/>
      <c r="UTX85" s="539"/>
      <c r="UTY85" s="539"/>
      <c r="UTZ85" s="539"/>
      <c r="UUA85" s="539"/>
      <c r="UUB85" s="539"/>
      <c r="UUC85" s="539"/>
      <c r="UUD85" s="539"/>
      <c r="UUE85" s="539"/>
      <c r="UUF85" s="539"/>
      <c r="UUG85" s="539"/>
      <c r="UUH85" s="539"/>
      <c r="UUI85" s="539"/>
      <c r="UUJ85" s="539"/>
      <c r="UUK85" s="539"/>
      <c r="UUL85" s="539"/>
      <c r="UUM85" s="539"/>
      <c r="UUN85" s="539"/>
      <c r="UUO85" s="539"/>
      <c r="UUP85" s="539"/>
      <c r="UUQ85" s="539"/>
      <c r="UUR85" s="539"/>
      <c r="UUS85" s="539"/>
      <c r="UUT85" s="539"/>
      <c r="UUU85" s="539"/>
      <c r="UUV85" s="539"/>
      <c r="UUW85" s="539"/>
      <c r="UUX85" s="539"/>
      <c r="UUY85" s="539"/>
      <c r="UUZ85" s="539"/>
      <c r="UVA85" s="539"/>
      <c r="UVB85" s="539"/>
      <c r="UVC85" s="539"/>
      <c r="UVD85" s="539"/>
      <c r="UVE85" s="539"/>
      <c r="UVF85" s="539"/>
      <c r="UVG85" s="539"/>
      <c r="UVH85" s="539"/>
      <c r="UVI85" s="539"/>
      <c r="UVJ85" s="539"/>
      <c r="UVK85" s="539"/>
      <c r="UVL85" s="539"/>
      <c r="UVM85" s="539"/>
      <c r="UVN85" s="539"/>
      <c r="UVO85" s="539"/>
      <c r="UVP85" s="539"/>
      <c r="UVQ85" s="539"/>
      <c r="UVR85" s="539"/>
      <c r="UVS85" s="539"/>
      <c r="UVT85" s="539"/>
      <c r="UVU85" s="539"/>
      <c r="UVV85" s="539"/>
      <c r="UVW85" s="539"/>
      <c r="UVX85" s="539"/>
      <c r="UVY85" s="539"/>
      <c r="UVZ85" s="539"/>
      <c r="UWA85" s="539"/>
      <c r="UWB85" s="539"/>
      <c r="UWC85" s="539"/>
      <c r="UWD85" s="539"/>
      <c r="UWE85" s="539"/>
      <c r="UWF85" s="539"/>
      <c r="UWG85" s="539"/>
      <c r="UWH85" s="539"/>
      <c r="UWI85" s="539"/>
      <c r="UWJ85" s="539"/>
      <c r="UWK85" s="539"/>
      <c r="UWL85" s="539"/>
      <c r="UWM85" s="539"/>
      <c r="UWN85" s="539"/>
      <c r="UWO85" s="539"/>
      <c r="UWP85" s="539"/>
      <c r="UWQ85" s="539"/>
      <c r="UWR85" s="539"/>
      <c r="UWS85" s="539"/>
      <c r="UWT85" s="539"/>
      <c r="UWU85" s="539"/>
      <c r="UWV85" s="539"/>
      <c r="UWW85" s="539"/>
      <c r="UWX85" s="539"/>
      <c r="UWY85" s="539"/>
      <c r="UWZ85" s="539"/>
      <c r="UXA85" s="539"/>
      <c r="UXB85" s="539"/>
      <c r="UXC85" s="539"/>
      <c r="UXD85" s="539"/>
      <c r="UXE85" s="539"/>
      <c r="UXF85" s="539"/>
      <c r="UXG85" s="539"/>
      <c r="UXH85" s="539"/>
      <c r="UXI85" s="539"/>
      <c r="UXJ85" s="539"/>
      <c r="UXK85" s="539"/>
      <c r="UXL85" s="539"/>
      <c r="UXM85" s="539"/>
      <c r="UXN85" s="539"/>
      <c r="UXO85" s="539"/>
      <c r="UXP85" s="539"/>
      <c r="UXQ85" s="539"/>
      <c r="UXR85" s="539"/>
      <c r="UXS85" s="539"/>
      <c r="UXT85" s="539"/>
      <c r="UXU85" s="539"/>
      <c r="UXV85" s="539"/>
      <c r="UXW85" s="539"/>
      <c r="UXX85" s="539"/>
      <c r="UXY85" s="539"/>
      <c r="UXZ85" s="539"/>
      <c r="UYA85" s="539"/>
      <c r="UYB85" s="539"/>
      <c r="UYC85" s="539"/>
      <c r="UYD85" s="539"/>
      <c r="UYE85" s="539"/>
      <c r="UYF85" s="539"/>
      <c r="UYG85" s="539"/>
      <c r="UYH85" s="539"/>
      <c r="UYI85" s="539"/>
      <c r="UYJ85" s="539"/>
      <c r="UYK85" s="539"/>
      <c r="UYL85" s="539"/>
      <c r="UYM85" s="539"/>
      <c r="UYN85" s="539"/>
      <c r="UYO85" s="539"/>
      <c r="UYP85" s="539"/>
      <c r="UYQ85" s="539"/>
      <c r="UYR85" s="539"/>
      <c r="UYS85" s="539"/>
      <c r="UYT85" s="539"/>
      <c r="UYU85" s="539"/>
      <c r="UYV85" s="539"/>
      <c r="UYW85" s="539"/>
      <c r="UYX85" s="539"/>
      <c r="UYY85" s="539"/>
      <c r="UYZ85" s="539"/>
      <c r="UZA85" s="539"/>
      <c r="UZB85" s="539"/>
      <c r="UZC85" s="539"/>
      <c r="UZD85" s="539"/>
      <c r="UZE85" s="539"/>
      <c r="UZF85" s="539"/>
      <c r="UZG85" s="539"/>
      <c r="UZH85" s="539"/>
      <c r="UZI85" s="539"/>
      <c r="UZJ85" s="539"/>
      <c r="UZK85" s="539"/>
      <c r="UZL85" s="539"/>
      <c r="UZM85" s="539"/>
      <c r="UZN85" s="539"/>
      <c r="UZO85" s="539"/>
      <c r="UZP85" s="539"/>
      <c r="UZQ85" s="539"/>
      <c r="UZR85" s="539"/>
      <c r="UZS85" s="539"/>
      <c r="UZT85" s="539"/>
      <c r="UZU85" s="539"/>
      <c r="UZV85" s="539"/>
      <c r="UZW85" s="539"/>
      <c r="UZX85" s="539"/>
      <c r="UZY85" s="539"/>
      <c r="UZZ85" s="539"/>
      <c r="VAA85" s="539"/>
      <c r="VAB85" s="539"/>
      <c r="VAC85" s="539"/>
      <c r="VAD85" s="539"/>
      <c r="VAE85" s="539"/>
      <c r="VAF85" s="539"/>
      <c r="VAG85" s="539"/>
      <c r="VAH85" s="539"/>
      <c r="VAI85" s="539"/>
      <c r="VAJ85" s="539"/>
      <c r="VAK85" s="539"/>
      <c r="VAL85" s="539"/>
      <c r="VAM85" s="539"/>
      <c r="VAN85" s="539"/>
      <c r="VAO85" s="539"/>
      <c r="VAP85" s="539"/>
      <c r="VAQ85" s="539"/>
      <c r="VAR85" s="539"/>
      <c r="VAS85" s="539"/>
      <c r="VAT85" s="539"/>
      <c r="VAU85" s="539"/>
      <c r="VAV85" s="539"/>
      <c r="VAW85" s="539"/>
      <c r="VAX85" s="539"/>
      <c r="VAY85" s="539"/>
      <c r="VAZ85" s="539"/>
      <c r="VBA85" s="539"/>
      <c r="VBB85" s="539"/>
      <c r="VBC85" s="539"/>
      <c r="VBD85" s="539"/>
      <c r="VBE85" s="539"/>
      <c r="VBF85" s="539"/>
      <c r="VBG85" s="539"/>
      <c r="VBH85" s="539"/>
      <c r="VBI85" s="539"/>
      <c r="VBJ85" s="539"/>
      <c r="VBK85" s="539"/>
      <c r="VBL85" s="539"/>
      <c r="VBM85" s="539"/>
      <c r="VBN85" s="539"/>
      <c r="VBO85" s="539"/>
      <c r="VBP85" s="539"/>
      <c r="VBQ85" s="539"/>
      <c r="VBR85" s="539"/>
      <c r="VBS85" s="539"/>
      <c r="VBT85" s="539"/>
      <c r="VBU85" s="539"/>
      <c r="VBV85" s="539"/>
      <c r="VBW85" s="539"/>
      <c r="VBX85" s="539"/>
      <c r="VBY85" s="539"/>
      <c r="VBZ85" s="539"/>
      <c r="VCA85" s="539"/>
      <c r="VCB85" s="539"/>
      <c r="VCC85" s="539"/>
      <c r="VCD85" s="539"/>
      <c r="VCE85" s="539"/>
      <c r="VCF85" s="539"/>
      <c r="VCG85" s="539"/>
      <c r="VCH85" s="539"/>
      <c r="VCI85" s="539"/>
      <c r="VCJ85" s="539"/>
      <c r="VCK85" s="539"/>
      <c r="VCL85" s="539"/>
      <c r="VCM85" s="539"/>
      <c r="VCN85" s="539"/>
      <c r="VCO85" s="539"/>
      <c r="VCP85" s="539"/>
      <c r="VCQ85" s="539"/>
      <c r="VCR85" s="539"/>
      <c r="VCS85" s="539"/>
      <c r="VCT85" s="539"/>
      <c r="VCU85" s="539"/>
      <c r="VCV85" s="539"/>
      <c r="VCW85" s="539"/>
      <c r="VCX85" s="539"/>
      <c r="VCY85" s="539"/>
      <c r="VCZ85" s="539"/>
      <c r="VDA85" s="539"/>
      <c r="VDB85" s="539"/>
      <c r="VDC85" s="539"/>
      <c r="VDD85" s="539"/>
      <c r="VDE85" s="539"/>
      <c r="VDF85" s="539"/>
      <c r="VDG85" s="539"/>
      <c r="VDH85" s="539"/>
      <c r="VDI85" s="539"/>
      <c r="VDJ85" s="539"/>
      <c r="VDK85" s="539"/>
      <c r="VDL85" s="539"/>
      <c r="VDM85" s="539"/>
      <c r="VDN85" s="539"/>
      <c r="VDO85" s="539"/>
      <c r="VDP85" s="539"/>
      <c r="VDQ85" s="539"/>
      <c r="VDR85" s="539"/>
      <c r="VDS85" s="539"/>
      <c r="VDT85" s="539"/>
      <c r="VDU85" s="539"/>
      <c r="VDV85" s="539"/>
      <c r="VDW85" s="539"/>
      <c r="VDX85" s="539"/>
      <c r="VDY85" s="539"/>
      <c r="VDZ85" s="539"/>
      <c r="VEA85" s="539"/>
      <c r="VEB85" s="539"/>
      <c r="VEC85" s="539"/>
      <c r="VED85" s="539"/>
      <c r="VEE85" s="539"/>
      <c r="VEF85" s="539"/>
      <c r="VEG85" s="539"/>
      <c r="VEH85" s="539"/>
      <c r="VEI85" s="539"/>
      <c r="VEJ85" s="539"/>
      <c r="VEK85" s="539"/>
      <c r="VEL85" s="539"/>
      <c r="VEM85" s="539"/>
      <c r="VEN85" s="539"/>
      <c r="VEO85" s="539"/>
      <c r="VEP85" s="539"/>
      <c r="VEQ85" s="539"/>
      <c r="VER85" s="539"/>
      <c r="VES85" s="539"/>
      <c r="VET85" s="539"/>
      <c r="VEU85" s="539"/>
      <c r="VEV85" s="539"/>
      <c r="VEW85" s="539"/>
      <c r="VEX85" s="539"/>
      <c r="VEY85" s="539"/>
      <c r="VEZ85" s="539"/>
      <c r="VFA85" s="539"/>
      <c r="VFB85" s="539"/>
      <c r="VFC85" s="539"/>
      <c r="VFD85" s="539"/>
      <c r="VFE85" s="539"/>
      <c r="VFF85" s="539"/>
      <c r="VFG85" s="539"/>
      <c r="VFH85" s="539"/>
      <c r="VFI85" s="539"/>
      <c r="VFJ85" s="539"/>
      <c r="VFK85" s="539"/>
      <c r="VFL85" s="539"/>
      <c r="VFM85" s="539"/>
      <c r="VFN85" s="539"/>
      <c r="VFO85" s="539"/>
      <c r="VFP85" s="539"/>
      <c r="VFQ85" s="539"/>
      <c r="VFR85" s="539"/>
      <c r="VFS85" s="539"/>
      <c r="VFT85" s="539"/>
      <c r="VFU85" s="539"/>
      <c r="VFV85" s="539"/>
      <c r="VFW85" s="539"/>
      <c r="VFX85" s="539"/>
      <c r="VFY85" s="539"/>
      <c r="VFZ85" s="539"/>
      <c r="VGA85" s="539"/>
      <c r="VGB85" s="539"/>
      <c r="VGC85" s="539"/>
      <c r="VGD85" s="539"/>
      <c r="VGE85" s="539"/>
      <c r="VGF85" s="539"/>
      <c r="VGG85" s="539"/>
      <c r="VGH85" s="539"/>
      <c r="VGI85" s="539"/>
      <c r="VGJ85" s="539"/>
      <c r="VGK85" s="539"/>
      <c r="VGL85" s="539"/>
      <c r="VGM85" s="539"/>
      <c r="VGN85" s="539"/>
      <c r="VGO85" s="539"/>
      <c r="VGP85" s="539"/>
      <c r="VGQ85" s="539"/>
      <c r="VGR85" s="539"/>
      <c r="VGS85" s="539"/>
      <c r="VGT85" s="539"/>
      <c r="VGU85" s="539"/>
      <c r="VGV85" s="539"/>
      <c r="VGW85" s="539"/>
      <c r="VGX85" s="539"/>
      <c r="VGY85" s="539"/>
      <c r="VGZ85" s="539"/>
      <c r="VHA85" s="539"/>
      <c r="VHB85" s="539"/>
      <c r="VHC85" s="539"/>
      <c r="VHD85" s="539"/>
      <c r="VHE85" s="539"/>
      <c r="VHF85" s="539"/>
      <c r="VHG85" s="539"/>
      <c r="VHH85" s="539"/>
      <c r="VHI85" s="539"/>
      <c r="VHJ85" s="539"/>
      <c r="VHK85" s="539"/>
      <c r="VHL85" s="539"/>
      <c r="VHM85" s="539"/>
      <c r="VHN85" s="539"/>
      <c r="VHO85" s="539"/>
      <c r="VHP85" s="539"/>
      <c r="VHQ85" s="539"/>
      <c r="VHR85" s="539"/>
      <c r="VHS85" s="539"/>
      <c r="VHT85" s="539"/>
      <c r="VHU85" s="539"/>
      <c r="VHV85" s="539"/>
      <c r="VHW85" s="539"/>
      <c r="VHX85" s="539"/>
      <c r="VHY85" s="539"/>
      <c r="VHZ85" s="539"/>
      <c r="VIA85" s="539"/>
      <c r="VIB85" s="539"/>
      <c r="VIC85" s="539"/>
      <c r="VID85" s="539"/>
      <c r="VIE85" s="539"/>
      <c r="VIF85" s="539"/>
      <c r="VIG85" s="539"/>
      <c r="VIH85" s="539"/>
      <c r="VII85" s="539"/>
      <c r="VIJ85" s="539"/>
      <c r="VIK85" s="539"/>
      <c r="VIL85" s="539"/>
      <c r="VIM85" s="539"/>
      <c r="VIN85" s="539"/>
      <c r="VIO85" s="539"/>
      <c r="VIP85" s="539"/>
      <c r="VIQ85" s="539"/>
      <c r="VIR85" s="539"/>
      <c r="VIS85" s="539"/>
      <c r="VIT85" s="539"/>
      <c r="VIU85" s="539"/>
      <c r="VIV85" s="539"/>
      <c r="VIW85" s="539"/>
      <c r="VIX85" s="539"/>
      <c r="VIY85" s="539"/>
      <c r="VIZ85" s="539"/>
      <c r="VJA85" s="539"/>
      <c r="VJB85" s="539"/>
      <c r="VJC85" s="539"/>
      <c r="VJD85" s="539"/>
      <c r="VJE85" s="539"/>
      <c r="VJF85" s="539"/>
      <c r="VJG85" s="539"/>
      <c r="VJH85" s="539"/>
      <c r="VJI85" s="539"/>
      <c r="VJJ85" s="539"/>
      <c r="VJK85" s="539"/>
      <c r="VJL85" s="539"/>
      <c r="VJM85" s="539"/>
      <c r="VJN85" s="539"/>
      <c r="VJO85" s="539"/>
      <c r="VJP85" s="539"/>
      <c r="VJQ85" s="539"/>
      <c r="VJR85" s="539"/>
      <c r="VJS85" s="539"/>
      <c r="VJT85" s="539"/>
      <c r="VJU85" s="539"/>
      <c r="VJV85" s="539"/>
      <c r="VJW85" s="539"/>
      <c r="VJX85" s="539"/>
      <c r="VJY85" s="539"/>
      <c r="VJZ85" s="539"/>
      <c r="VKA85" s="539"/>
      <c r="VKB85" s="539"/>
      <c r="VKC85" s="539"/>
      <c r="VKD85" s="539"/>
      <c r="VKE85" s="539"/>
      <c r="VKF85" s="539"/>
      <c r="VKG85" s="539"/>
      <c r="VKH85" s="539"/>
      <c r="VKI85" s="539"/>
      <c r="VKJ85" s="539"/>
      <c r="VKK85" s="539"/>
      <c r="VKL85" s="539"/>
      <c r="VKM85" s="539"/>
      <c r="VKN85" s="539"/>
      <c r="VKO85" s="539"/>
      <c r="VKP85" s="539"/>
      <c r="VKQ85" s="539"/>
      <c r="VKR85" s="539"/>
      <c r="VKS85" s="539"/>
      <c r="VKT85" s="539"/>
      <c r="VKU85" s="539"/>
      <c r="VKV85" s="539"/>
      <c r="VKW85" s="539"/>
      <c r="VKX85" s="539"/>
      <c r="VKY85" s="539"/>
      <c r="VKZ85" s="539"/>
      <c r="VLA85" s="539"/>
      <c r="VLB85" s="539"/>
      <c r="VLC85" s="539"/>
      <c r="VLD85" s="539"/>
      <c r="VLE85" s="539"/>
      <c r="VLF85" s="539"/>
      <c r="VLG85" s="539"/>
      <c r="VLH85" s="539"/>
      <c r="VLI85" s="539"/>
      <c r="VLJ85" s="539"/>
      <c r="VLK85" s="539"/>
      <c r="VLL85" s="539"/>
      <c r="VLM85" s="539"/>
      <c r="VLN85" s="539"/>
      <c r="VLO85" s="539"/>
      <c r="VLP85" s="539"/>
      <c r="VLQ85" s="539"/>
      <c r="VLR85" s="539"/>
      <c r="VLS85" s="539"/>
      <c r="VLT85" s="539"/>
      <c r="VLU85" s="539"/>
      <c r="VLV85" s="539"/>
      <c r="VLW85" s="539"/>
      <c r="VLX85" s="539"/>
      <c r="VLY85" s="539"/>
      <c r="VLZ85" s="539"/>
      <c r="VMA85" s="539"/>
      <c r="VMB85" s="539"/>
      <c r="VMC85" s="539"/>
      <c r="VMD85" s="539"/>
      <c r="VME85" s="539"/>
      <c r="VMF85" s="539"/>
      <c r="VMG85" s="539"/>
      <c r="VMH85" s="539"/>
      <c r="VMI85" s="539"/>
      <c r="VMJ85" s="539"/>
      <c r="VMK85" s="539"/>
      <c r="VML85" s="539"/>
      <c r="VMM85" s="539"/>
      <c r="VMN85" s="539"/>
      <c r="VMO85" s="539"/>
      <c r="VMP85" s="539"/>
      <c r="VMQ85" s="539"/>
      <c r="VMR85" s="539"/>
      <c r="VMS85" s="539"/>
      <c r="VMT85" s="539"/>
      <c r="VMU85" s="539"/>
      <c r="VMV85" s="539"/>
      <c r="VMW85" s="539"/>
      <c r="VMX85" s="539"/>
      <c r="VMY85" s="539"/>
      <c r="VMZ85" s="539"/>
      <c r="VNA85" s="539"/>
      <c r="VNB85" s="539"/>
      <c r="VNC85" s="539"/>
      <c r="VND85" s="539"/>
      <c r="VNE85" s="539"/>
      <c r="VNF85" s="539"/>
      <c r="VNG85" s="539"/>
      <c r="VNH85" s="539"/>
      <c r="VNI85" s="539"/>
      <c r="VNJ85" s="539"/>
      <c r="VNK85" s="539"/>
      <c r="VNL85" s="539"/>
      <c r="VNM85" s="539"/>
      <c r="VNN85" s="539"/>
      <c r="VNO85" s="539"/>
      <c r="VNP85" s="539"/>
      <c r="VNQ85" s="539"/>
      <c r="VNR85" s="539"/>
      <c r="VNS85" s="539"/>
      <c r="VNT85" s="539"/>
      <c r="VNU85" s="539"/>
      <c r="VNV85" s="539"/>
      <c r="VNW85" s="539"/>
      <c r="VNX85" s="539"/>
      <c r="VNY85" s="539"/>
      <c r="VNZ85" s="539"/>
      <c r="VOA85" s="539"/>
      <c r="VOB85" s="539"/>
      <c r="VOC85" s="539"/>
      <c r="VOD85" s="539"/>
      <c r="VOE85" s="539"/>
      <c r="VOF85" s="539"/>
      <c r="VOG85" s="539"/>
      <c r="VOH85" s="539"/>
      <c r="VOI85" s="539"/>
      <c r="VOJ85" s="539"/>
      <c r="VOK85" s="539"/>
      <c r="VOL85" s="539"/>
      <c r="VOM85" s="539"/>
      <c r="VON85" s="539"/>
      <c r="VOO85" s="539"/>
      <c r="VOP85" s="539"/>
      <c r="VOQ85" s="539"/>
      <c r="VOR85" s="539"/>
      <c r="VOS85" s="539"/>
      <c r="VOT85" s="539"/>
      <c r="VOU85" s="539"/>
      <c r="VOV85" s="539"/>
      <c r="VOW85" s="539"/>
      <c r="VOX85" s="539"/>
      <c r="VOY85" s="539"/>
      <c r="VOZ85" s="539"/>
      <c r="VPA85" s="539"/>
      <c r="VPB85" s="539"/>
      <c r="VPC85" s="539"/>
      <c r="VPD85" s="539"/>
      <c r="VPE85" s="539"/>
      <c r="VPF85" s="539"/>
      <c r="VPG85" s="539"/>
      <c r="VPH85" s="539"/>
      <c r="VPI85" s="539"/>
      <c r="VPJ85" s="539"/>
      <c r="VPK85" s="539"/>
      <c r="VPL85" s="539"/>
      <c r="VPM85" s="539"/>
      <c r="VPN85" s="539"/>
      <c r="VPO85" s="539"/>
      <c r="VPP85" s="539"/>
      <c r="VPQ85" s="539"/>
      <c r="VPR85" s="539"/>
      <c r="VPS85" s="539"/>
      <c r="VPT85" s="539"/>
      <c r="VPU85" s="539"/>
      <c r="VPV85" s="539"/>
      <c r="VPW85" s="539"/>
      <c r="VPX85" s="539"/>
      <c r="VPY85" s="539"/>
      <c r="VPZ85" s="539"/>
      <c r="VQA85" s="539"/>
      <c r="VQB85" s="539"/>
      <c r="VQC85" s="539"/>
      <c r="VQD85" s="539"/>
      <c r="VQE85" s="539"/>
      <c r="VQF85" s="539"/>
      <c r="VQG85" s="539"/>
      <c r="VQH85" s="539"/>
      <c r="VQI85" s="539"/>
      <c r="VQJ85" s="539"/>
      <c r="VQK85" s="539"/>
      <c r="VQL85" s="539"/>
      <c r="VQM85" s="539"/>
      <c r="VQN85" s="539"/>
      <c r="VQO85" s="539"/>
      <c r="VQP85" s="539"/>
      <c r="VQQ85" s="539"/>
      <c r="VQR85" s="539"/>
      <c r="VQS85" s="539"/>
      <c r="VQT85" s="539"/>
      <c r="VQU85" s="539"/>
      <c r="VQV85" s="539"/>
      <c r="VQW85" s="539"/>
      <c r="VQX85" s="539"/>
      <c r="VQY85" s="539"/>
      <c r="VQZ85" s="539"/>
      <c r="VRA85" s="539"/>
      <c r="VRB85" s="539"/>
      <c r="VRC85" s="539"/>
      <c r="VRD85" s="539"/>
      <c r="VRE85" s="539"/>
      <c r="VRF85" s="539"/>
      <c r="VRG85" s="539"/>
      <c r="VRH85" s="539"/>
      <c r="VRI85" s="539"/>
      <c r="VRJ85" s="539"/>
      <c r="VRK85" s="539"/>
      <c r="VRL85" s="539"/>
      <c r="VRM85" s="539"/>
      <c r="VRN85" s="539"/>
      <c r="VRO85" s="539"/>
      <c r="VRP85" s="539"/>
      <c r="VRQ85" s="539"/>
      <c r="VRR85" s="539"/>
      <c r="VRS85" s="539"/>
      <c r="VRT85" s="539"/>
      <c r="VRU85" s="539"/>
      <c r="VRV85" s="539"/>
      <c r="VRW85" s="539"/>
      <c r="VRX85" s="539"/>
      <c r="VRY85" s="539"/>
      <c r="VRZ85" s="539"/>
      <c r="VSA85" s="539"/>
      <c r="VSB85" s="539"/>
      <c r="VSC85" s="539"/>
      <c r="VSD85" s="539"/>
      <c r="VSE85" s="539"/>
      <c r="VSF85" s="539"/>
      <c r="VSG85" s="539"/>
      <c r="VSH85" s="539"/>
      <c r="VSI85" s="539"/>
      <c r="VSJ85" s="539"/>
      <c r="VSK85" s="539"/>
      <c r="VSL85" s="539"/>
      <c r="VSM85" s="539"/>
      <c r="VSN85" s="539"/>
      <c r="VSO85" s="539"/>
      <c r="VSP85" s="539"/>
      <c r="VSQ85" s="539"/>
      <c r="VSR85" s="539"/>
      <c r="VSS85" s="539"/>
      <c r="VST85" s="539"/>
      <c r="VSU85" s="539"/>
      <c r="VSV85" s="539"/>
      <c r="VSW85" s="539"/>
      <c r="VSX85" s="539"/>
      <c r="VSY85" s="539"/>
      <c r="VSZ85" s="539"/>
      <c r="VTA85" s="539"/>
      <c r="VTB85" s="539"/>
      <c r="VTC85" s="539"/>
      <c r="VTD85" s="539"/>
      <c r="VTE85" s="539"/>
      <c r="VTF85" s="539"/>
      <c r="VTG85" s="539"/>
      <c r="VTH85" s="539"/>
      <c r="VTI85" s="539"/>
      <c r="VTJ85" s="539"/>
      <c r="VTK85" s="539"/>
      <c r="VTL85" s="539"/>
      <c r="VTM85" s="539"/>
      <c r="VTN85" s="539"/>
      <c r="VTO85" s="539"/>
      <c r="VTP85" s="539"/>
      <c r="VTQ85" s="539"/>
      <c r="VTR85" s="539"/>
      <c r="VTS85" s="539"/>
      <c r="VTT85" s="539"/>
      <c r="VTU85" s="539"/>
      <c r="VTV85" s="539"/>
      <c r="VTW85" s="539"/>
      <c r="VTX85" s="539"/>
      <c r="VTY85" s="539"/>
      <c r="VTZ85" s="539"/>
      <c r="VUA85" s="539"/>
      <c r="VUB85" s="539"/>
      <c r="VUC85" s="539"/>
      <c r="VUD85" s="539"/>
      <c r="VUE85" s="539"/>
      <c r="VUF85" s="539"/>
      <c r="VUG85" s="539"/>
      <c r="VUH85" s="539"/>
      <c r="VUI85" s="539"/>
      <c r="VUJ85" s="539"/>
      <c r="VUK85" s="539"/>
      <c r="VUL85" s="539"/>
      <c r="VUM85" s="539"/>
      <c r="VUN85" s="539"/>
      <c r="VUO85" s="539"/>
      <c r="VUP85" s="539"/>
      <c r="VUQ85" s="539"/>
      <c r="VUR85" s="539"/>
      <c r="VUS85" s="539"/>
      <c r="VUT85" s="539"/>
      <c r="VUU85" s="539"/>
      <c r="VUV85" s="539"/>
      <c r="VUW85" s="539"/>
      <c r="VUX85" s="539"/>
      <c r="VUY85" s="539"/>
      <c r="VUZ85" s="539"/>
      <c r="VVA85" s="539"/>
      <c r="VVB85" s="539"/>
      <c r="VVC85" s="539"/>
      <c r="VVD85" s="539"/>
      <c r="VVE85" s="539"/>
      <c r="VVF85" s="539"/>
      <c r="VVG85" s="539"/>
      <c r="VVH85" s="539"/>
      <c r="VVI85" s="539"/>
      <c r="VVJ85" s="539"/>
      <c r="VVK85" s="539"/>
      <c r="VVL85" s="539"/>
      <c r="VVM85" s="539"/>
      <c r="VVN85" s="539"/>
      <c r="VVO85" s="539"/>
      <c r="VVP85" s="539"/>
      <c r="VVQ85" s="539"/>
      <c r="VVR85" s="539"/>
      <c r="VVS85" s="539"/>
      <c r="VVT85" s="539"/>
      <c r="VVU85" s="539"/>
      <c r="VVV85" s="539"/>
      <c r="VVW85" s="539"/>
      <c r="VVX85" s="539"/>
      <c r="VVY85" s="539"/>
      <c r="VVZ85" s="539"/>
      <c r="VWA85" s="539"/>
      <c r="VWB85" s="539"/>
      <c r="VWC85" s="539"/>
      <c r="VWD85" s="539"/>
      <c r="VWE85" s="539"/>
      <c r="VWF85" s="539"/>
      <c r="VWG85" s="539"/>
      <c r="VWH85" s="539"/>
      <c r="VWI85" s="539"/>
      <c r="VWJ85" s="539"/>
      <c r="VWK85" s="539"/>
      <c r="VWL85" s="539"/>
      <c r="VWM85" s="539"/>
      <c r="VWN85" s="539"/>
      <c r="VWO85" s="539"/>
      <c r="VWP85" s="539"/>
      <c r="VWQ85" s="539"/>
      <c r="VWR85" s="539"/>
      <c r="VWS85" s="539"/>
      <c r="VWT85" s="539"/>
      <c r="VWU85" s="539"/>
      <c r="VWV85" s="539"/>
      <c r="VWW85" s="539"/>
      <c r="VWX85" s="539"/>
      <c r="VWY85" s="539"/>
      <c r="VWZ85" s="539"/>
      <c r="VXA85" s="539"/>
      <c r="VXB85" s="539"/>
      <c r="VXC85" s="539"/>
      <c r="VXD85" s="539"/>
      <c r="VXE85" s="539"/>
      <c r="VXF85" s="539"/>
      <c r="VXG85" s="539"/>
      <c r="VXH85" s="539"/>
      <c r="VXI85" s="539"/>
      <c r="VXJ85" s="539"/>
      <c r="VXK85" s="539"/>
      <c r="VXL85" s="539"/>
      <c r="VXM85" s="539"/>
      <c r="VXN85" s="539"/>
      <c r="VXO85" s="539"/>
      <c r="VXP85" s="539"/>
      <c r="VXQ85" s="539"/>
      <c r="VXR85" s="539"/>
      <c r="VXS85" s="539"/>
      <c r="VXT85" s="539"/>
      <c r="VXU85" s="539"/>
      <c r="VXV85" s="539"/>
      <c r="VXW85" s="539"/>
      <c r="VXX85" s="539"/>
      <c r="VXY85" s="539"/>
      <c r="VXZ85" s="539"/>
      <c r="VYA85" s="539"/>
      <c r="VYB85" s="539"/>
      <c r="VYC85" s="539"/>
      <c r="VYD85" s="539"/>
      <c r="VYE85" s="539"/>
      <c r="VYF85" s="539"/>
      <c r="VYG85" s="539"/>
      <c r="VYH85" s="539"/>
      <c r="VYI85" s="539"/>
      <c r="VYJ85" s="539"/>
      <c r="VYK85" s="539"/>
      <c r="VYL85" s="539"/>
      <c r="VYM85" s="539"/>
      <c r="VYN85" s="539"/>
      <c r="VYO85" s="539"/>
      <c r="VYP85" s="539"/>
      <c r="VYQ85" s="539"/>
      <c r="VYR85" s="539"/>
      <c r="VYS85" s="539"/>
      <c r="VYT85" s="539"/>
      <c r="VYU85" s="539"/>
      <c r="VYV85" s="539"/>
      <c r="VYW85" s="539"/>
      <c r="VYX85" s="539"/>
      <c r="VYY85" s="539"/>
      <c r="VYZ85" s="539"/>
      <c r="VZA85" s="539"/>
      <c r="VZB85" s="539"/>
      <c r="VZC85" s="539"/>
      <c r="VZD85" s="539"/>
      <c r="VZE85" s="539"/>
      <c r="VZF85" s="539"/>
      <c r="VZG85" s="539"/>
      <c r="VZH85" s="539"/>
      <c r="VZI85" s="539"/>
      <c r="VZJ85" s="539"/>
      <c r="VZK85" s="539"/>
      <c r="VZL85" s="539"/>
      <c r="VZM85" s="539"/>
      <c r="VZN85" s="539"/>
      <c r="VZO85" s="539"/>
      <c r="VZP85" s="539"/>
      <c r="VZQ85" s="539"/>
      <c r="VZR85" s="539"/>
      <c r="VZS85" s="539"/>
      <c r="VZT85" s="539"/>
      <c r="VZU85" s="539"/>
      <c r="VZV85" s="539"/>
      <c r="VZW85" s="539"/>
      <c r="VZX85" s="539"/>
      <c r="VZY85" s="539"/>
      <c r="VZZ85" s="539"/>
      <c r="WAA85" s="539"/>
      <c r="WAB85" s="539"/>
      <c r="WAC85" s="539"/>
      <c r="WAD85" s="539"/>
      <c r="WAE85" s="539"/>
      <c r="WAF85" s="539"/>
      <c r="WAG85" s="539"/>
      <c r="WAH85" s="539"/>
      <c r="WAI85" s="539"/>
      <c r="WAJ85" s="539"/>
      <c r="WAK85" s="539"/>
      <c r="WAL85" s="539"/>
      <c r="WAM85" s="539"/>
      <c r="WAN85" s="539"/>
      <c r="WAO85" s="539"/>
      <c r="WAP85" s="539"/>
      <c r="WAQ85" s="539"/>
      <c r="WAR85" s="539"/>
      <c r="WAS85" s="539"/>
      <c r="WAT85" s="539"/>
      <c r="WAU85" s="539"/>
      <c r="WAV85" s="539"/>
      <c r="WAW85" s="539"/>
      <c r="WAX85" s="539"/>
      <c r="WAY85" s="539"/>
      <c r="WAZ85" s="539"/>
      <c r="WBA85" s="539"/>
      <c r="WBB85" s="539"/>
      <c r="WBC85" s="539"/>
      <c r="WBD85" s="539"/>
      <c r="WBE85" s="539"/>
      <c r="WBF85" s="539"/>
      <c r="WBG85" s="539"/>
      <c r="WBH85" s="539"/>
      <c r="WBI85" s="539"/>
      <c r="WBJ85" s="539"/>
      <c r="WBK85" s="539"/>
      <c r="WBL85" s="539"/>
      <c r="WBM85" s="539"/>
      <c r="WBN85" s="539"/>
      <c r="WBO85" s="539"/>
      <c r="WBP85" s="539"/>
      <c r="WBQ85" s="539"/>
      <c r="WBR85" s="539"/>
      <c r="WBS85" s="539"/>
      <c r="WBT85" s="539"/>
      <c r="WBU85" s="539"/>
      <c r="WBV85" s="539"/>
      <c r="WBW85" s="539"/>
      <c r="WBX85" s="539"/>
      <c r="WBY85" s="539"/>
      <c r="WBZ85" s="539"/>
      <c r="WCA85" s="539"/>
      <c r="WCB85" s="539"/>
      <c r="WCC85" s="539"/>
      <c r="WCD85" s="539"/>
      <c r="WCE85" s="539"/>
      <c r="WCF85" s="539"/>
      <c r="WCG85" s="539"/>
      <c r="WCH85" s="539"/>
      <c r="WCI85" s="539"/>
      <c r="WCJ85" s="539"/>
      <c r="WCK85" s="539"/>
      <c r="WCL85" s="539"/>
      <c r="WCM85" s="539"/>
      <c r="WCN85" s="539"/>
      <c r="WCO85" s="539"/>
      <c r="WCP85" s="539"/>
      <c r="WCQ85" s="539"/>
      <c r="WCR85" s="539"/>
      <c r="WCS85" s="539"/>
      <c r="WCT85" s="539"/>
      <c r="WCU85" s="539"/>
      <c r="WCV85" s="539"/>
      <c r="WCW85" s="539"/>
      <c r="WCX85" s="539"/>
      <c r="WCY85" s="539"/>
      <c r="WCZ85" s="539"/>
      <c r="WDA85" s="539"/>
      <c r="WDB85" s="539"/>
      <c r="WDC85" s="539"/>
      <c r="WDD85" s="539"/>
      <c r="WDE85" s="539"/>
      <c r="WDF85" s="539"/>
      <c r="WDG85" s="539"/>
      <c r="WDH85" s="539"/>
      <c r="WDI85" s="539"/>
      <c r="WDJ85" s="539"/>
      <c r="WDK85" s="539"/>
      <c r="WDL85" s="539"/>
      <c r="WDM85" s="539"/>
      <c r="WDN85" s="539"/>
      <c r="WDO85" s="539"/>
      <c r="WDP85" s="539"/>
      <c r="WDQ85" s="539"/>
      <c r="WDR85" s="539"/>
      <c r="WDS85" s="539"/>
      <c r="WDT85" s="539"/>
      <c r="WDU85" s="539"/>
      <c r="WDV85" s="539"/>
      <c r="WDW85" s="539"/>
      <c r="WDX85" s="539"/>
      <c r="WDY85" s="539"/>
      <c r="WDZ85" s="539"/>
      <c r="WEA85" s="539"/>
      <c r="WEB85" s="539"/>
      <c r="WEC85" s="539"/>
      <c r="WED85" s="539"/>
      <c r="WEE85" s="539"/>
      <c r="WEF85" s="539"/>
      <c r="WEG85" s="539"/>
      <c r="WEH85" s="539"/>
      <c r="WEI85" s="539"/>
      <c r="WEJ85" s="539"/>
      <c r="WEK85" s="539"/>
      <c r="WEL85" s="539"/>
      <c r="WEM85" s="539"/>
      <c r="WEN85" s="539"/>
      <c r="WEO85" s="539"/>
      <c r="WEP85" s="539"/>
      <c r="WEQ85" s="539"/>
      <c r="WER85" s="539"/>
      <c r="WES85" s="539"/>
      <c r="WET85" s="539"/>
      <c r="WEU85" s="539"/>
      <c r="WEV85" s="539"/>
      <c r="WEW85" s="539"/>
      <c r="WEX85" s="539"/>
      <c r="WEY85" s="539"/>
      <c r="WEZ85" s="539"/>
      <c r="WFA85" s="539"/>
      <c r="WFB85" s="539"/>
      <c r="WFC85" s="539"/>
      <c r="WFD85" s="539"/>
      <c r="WFE85" s="539"/>
      <c r="WFF85" s="539"/>
      <c r="WFG85" s="539"/>
      <c r="WFH85" s="539"/>
      <c r="WFI85" s="539"/>
      <c r="WFJ85" s="539"/>
      <c r="WFK85" s="539"/>
      <c r="WFL85" s="539"/>
      <c r="WFM85" s="539"/>
      <c r="WFN85" s="539"/>
      <c r="WFO85" s="539"/>
      <c r="WFP85" s="539"/>
      <c r="WFQ85" s="539"/>
      <c r="WFR85" s="539"/>
      <c r="WFS85" s="539"/>
      <c r="WFT85" s="539"/>
      <c r="WFU85" s="539"/>
      <c r="WFV85" s="539"/>
      <c r="WFW85" s="539"/>
      <c r="WFX85" s="539"/>
      <c r="WFY85" s="539"/>
      <c r="WFZ85" s="539"/>
      <c r="WGA85" s="539"/>
      <c r="WGB85" s="539"/>
      <c r="WGC85" s="539"/>
      <c r="WGD85" s="539"/>
      <c r="WGE85" s="539"/>
      <c r="WGF85" s="539"/>
      <c r="WGG85" s="539"/>
      <c r="WGH85" s="539"/>
      <c r="WGI85" s="539"/>
      <c r="WGJ85" s="539"/>
      <c r="WGK85" s="539"/>
      <c r="WGL85" s="539"/>
      <c r="WGM85" s="539"/>
      <c r="WGN85" s="539"/>
      <c r="WGO85" s="539"/>
      <c r="WGP85" s="539"/>
      <c r="WGQ85" s="539"/>
      <c r="WGR85" s="539"/>
      <c r="WGS85" s="539"/>
      <c r="WGT85" s="539"/>
      <c r="WGU85" s="539"/>
      <c r="WGV85" s="539"/>
      <c r="WGW85" s="539"/>
      <c r="WGX85" s="539"/>
      <c r="WGY85" s="539"/>
      <c r="WGZ85" s="539"/>
      <c r="WHA85" s="539"/>
      <c r="WHB85" s="539"/>
      <c r="WHC85" s="539"/>
      <c r="WHD85" s="539"/>
      <c r="WHE85" s="539"/>
      <c r="WHF85" s="539"/>
      <c r="WHG85" s="539"/>
      <c r="WHH85" s="539"/>
      <c r="WHI85" s="539"/>
      <c r="WHJ85" s="539"/>
      <c r="WHK85" s="539"/>
      <c r="WHL85" s="539"/>
      <c r="WHM85" s="539"/>
      <c r="WHN85" s="539"/>
      <c r="WHO85" s="539"/>
      <c r="WHP85" s="539"/>
      <c r="WHQ85" s="539"/>
      <c r="WHR85" s="539"/>
      <c r="WHS85" s="539"/>
      <c r="WHT85" s="539"/>
      <c r="WHU85" s="539"/>
      <c r="WHV85" s="539"/>
      <c r="WHW85" s="539"/>
      <c r="WHX85" s="539"/>
      <c r="WHY85" s="539"/>
      <c r="WHZ85" s="539"/>
      <c r="WIA85" s="539"/>
      <c r="WIB85" s="539"/>
      <c r="WIC85" s="539"/>
      <c r="WID85" s="539"/>
      <c r="WIE85" s="539"/>
      <c r="WIF85" s="539"/>
      <c r="WIG85" s="539"/>
      <c r="WIH85" s="539"/>
      <c r="WII85" s="539"/>
      <c r="WIJ85" s="539"/>
      <c r="WIK85" s="539"/>
      <c r="WIL85" s="539"/>
      <c r="WIM85" s="539"/>
      <c r="WIN85" s="539"/>
      <c r="WIO85" s="539"/>
      <c r="WIP85" s="539"/>
      <c r="WIQ85" s="539"/>
      <c r="WIR85" s="539"/>
      <c r="WIS85" s="539"/>
      <c r="WIT85" s="539"/>
      <c r="WIU85" s="539"/>
      <c r="WIV85" s="539"/>
      <c r="WIW85" s="539"/>
      <c r="WIX85" s="539"/>
      <c r="WIY85" s="539"/>
      <c r="WIZ85" s="539"/>
      <c r="WJA85" s="539"/>
      <c r="WJB85" s="539"/>
      <c r="WJC85" s="539"/>
      <c r="WJD85" s="539"/>
      <c r="WJE85" s="539"/>
      <c r="WJF85" s="539"/>
      <c r="WJG85" s="539"/>
      <c r="WJH85" s="539"/>
      <c r="WJI85" s="539"/>
      <c r="WJJ85" s="539"/>
      <c r="WJK85" s="539"/>
      <c r="WJL85" s="539"/>
      <c r="WJM85" s="539"/>
      <c r="WJN85" s="539"/>
      <c r="WJO85" s="539"/>
      <c r="WJP85" s="539"/>
      <c r="WJQ85" s="539"/>
      <c r="WJR85" s="539"/>
      <c r="WJS85" s="539"/>
      <c r="WJT85" s="539"/>
      <c r="WJU85" s="539"/>
      <c r="WJV85" s="539"/>
      <c r="WJW85" s="539"/>
      <c r="WJX85" s="539"/>
      <c r="WJY85" s="539"/>
      <c r="WJZ85" s="539"/>
      <c r="WKA85" s="539"/>
      <c r="WKB85" s="539"/>
      <c r="WKC85" s="539"/>
      <c r="WKD85" s="539"/>
      <c r="WKE85" s="539"/>
      <c r="WKF85" s="539"/>
      <c r="WKG85" s="539"/>
      <c r="WKH85" s="539"/>
      <c r="WKI85" s="539"/>
      <c r="WKJ85" s="539"/>
      <c r="WKK85" s="539"/>
      <c r="WKL85" s="539"/>
      <c r="WKM85" s="539"/>
      <c r="WKN85" s="539"/>
      <c r="WKO85" s="539"/>
      <c r="WKP85" s="539"/>
      <c r="WKQ85" s="539"/>
      <c r="WKR85" s="539"/>
      <c r="WKS85" s="539"/>
      <c r="WKT85" s="539"/>
      <c r="WKU85" s="539"/>
      <c r="WKV85" s="539"/>
      <c r="WKW85" s="539"/>
      <c r="WKX85" s="539"/>
      <c r="WKY85" s="539"/>
      <c r="WKZ85" s="539"/>
      <c r="WLA85" s="539"/>
      <c r="WLB85" s="539"/>
      <c r="WLC85" s="539"/>
      <c r="WLD85" s="539"/>
      <c r="WLE85" s="539"/>
      <c r="WLF85" s="539"/>
      <c r="WLG85" s="539"/>
      <c r="WLH85" s="539"/>
      <c r="WLI85" s="539"/>
      <c r="WLJ85" s="539"/>
      <c r="WLK85" s="539"/>
      <c r="WLL85" s="539"/>
      <c r="WLM85" s="539"/>
      <c r="WLN85" s="539"/>
      <c r="WLO85" s="539"/>
      <c r="WLP85" s="539"/>
      <c r="WLQ85" s="539"/>
      <c r="WLR85" s="539"/>
      <c r="WLS85" s="539"/>
      <c r="WLT85" s="539"/>
      <c r="WLU85" s="539"/>
      <c r="WLV85" s="539"/>
      <c r="WLW85" s="539"/>
      <c r="WLX85" s="539"/>
      <c r="WLY85" s="539"/>
      <c r="WLZ85" s="539"/>
      <c r="WMA85" s="539"/>
      <c r="WMB85" s="539"/>
      <c r="WMC85" s="539"/>
      <c r="WMD85" s="539"/>
      <c r="WME85" s="539"/>
      <c r="WMF85" s="539"/>
      <c r="WMG85" s="539"/>
      <c r="WMH85" s="539"/>
      <c r="WMI85" s="539"/>
      <c r="WMJ85" s="539"/>
      <c r="WMK85" s="539"/>
      <c r="WML85" s="539"/>
      <c r="WMM85" s="539"/>
      <c r="WMN85" s="539"/>
      <c r="WMO85" s="539"/>
      <c r="WMP85" s="539"/>
      <c r="WMQ85" s="539"/>
      <c r="WMR85" s="539"/>
      <c r="WMS85" s="539"/>
      <c r="WMT85" s="539"/>
      <c r="WMU85" s="539"/>
      <c r="WMV85" s="539"/>
      <c r="WMW85" s="539"/>
      <c r="WMX85" s="539"/>
      <c r="WMY85" s="539"/>
      <c r="WMZ85" s="539"/>
      <c r="WNA85" s="539"/>
      <c r="WNB85" s="539"/>
      <c r="WNC85" s="539"/>
      <c r="WND85" s="539"/>
      <c r="WNE85" s="539"/>
      <c r="WNF85" s="539"/>
      <c r="WNG85" s="539"/>
      <c r="WNH85" s="539"/>
      <c r="WNI85" s="539"/>
      <c r="WNJ85" s="539"/>
      <c r="WNK85" s="539"/>
      <c r="WNL85" s="539"/>
      <c r="WNM85" s="539"/>
      <c r="WNN85" s="539"/>
      <c r="WNO85" s="539"/>
      <c r="WNP85" s="539"/>
      <c r="WNQ85" s="539"/>
      <c r="WNR85" s="539"/>
      <c r="WNS85" s="539"/>
      <c r="WNT85" s="539"/>
      <c r="WNU85" s="539"/>
      <c r="WNV85" s="539"/>
      <c r="WNW85" s="539"/>
      <c r="WNX85" s="539"/>
      <c r="WNY85" s="539"/>
      <c r="WNZ85" s="539"/>
      <c r="WOA85" s="539"/>
      <c r="WOB85" s="539"/>
      <c r="WOC85" s="539"/>
      <c r="WOD85" s="539"/>
      <c r="WOE85" s="539"/>
      <c r="WOF85" s="539"/>
      <c r="WOG85" s="539"/>
      <c r="WOH85" s="539"/>
      <c r="WOI85" s="539"/>
      <c r="WOJ85" s="539"/>
      <c r="WOK85" s="539"/>
      <c r="WOL85" s="539"/>
      <c r="WOM85" s="539"/>
      <c r="WON85" s="539"/>
      <c r="WOO85" s="539"/>
      <c r="WOP85" s="539"/>
      <c r="WOQ85" s="539"/>
      <c r="WOR85" s="539"/>
      <c r="WOS85" s="539"/>
      <c r="WOT85" s="539"/>
      <c r="WOU85" s="539"/>
      <c r="WOV85" s="539"/>
      <c r="WOW85" s="539"/>
      <c r="WOX85" s="539"/>
      <c r="WOY85" s="539"/>
      <c r="WOZ85" s="539"/>
      <c r="WPA85" s="539"/>
      <c r="WPB85" s="539"/>
      <c r="WPC85" s="539"/>
      <c r="WPD85" s="539"/>
      <c r="WPE85" s="539"/>
      <c r="WPF85" s="539"/>
      <c r="WPG85" s="539"/>
      <c r="WPH85" s="539"/>
      <c r="WPI85" s="539"/>
      <c r="WPJ85" s="539"/>
      <c r="WPK85" s="539"/>
      <c r="WPL85" s="539"/>
      <c r="WPM85" s="539"/>
      <c r="WPN85" s="539"/>
      <c r="WPO85" s="539"/>
      <c r="WPP85" s="539"/>
      <c r="WPQ85" s="539"/>
      <c r="WPR85" s="539"/>
      <c r="WPS85" s="539"/>
      <c r="WPT85" s="539"/>
      <c r="WPU85" s="539"/>
      <c r="WPV85" s="539"/>
      <c r="WPW85" s="539"/>
      <c r="WPX85" s="539"/>
      <c r="WPY85" s="539"/>
      <c r="WPZ85" s="539"/>
      <c r="WQA85" s="539"/>
      <c r="WQB85" s="539"/>
      <c r="WQC85" s="539"/>
      <c r="WQD85" s="539"/>
      <c r="WQE85" s="539"/>
      <c r="WQF85" s="539"/>
      <c r="WQG85" s="539"/>
      <c r="WQH85" s="539"/>
      <c r="WQI85" s="539"/>
      <c r="WQJ85" s="539"/>
      <c r="WQK85" s="539"/>
      <c r="WQL85" s="539"/>
      <c r="WQM85" s="539"/>
      <c r="WQN85" s="539"/>
      <c r="WQO85" s="539"/>
      <c r="WQP85" s="539"/>
      <c r="WQQ85" s="539"/>
      <c r="WQR85" s="539"/>
      <c r="WQS85" s="539"/>
      <c r="WQT85" s="539"/>
      <c r="WQU85" s="539"/>
      <c r="WQV85" s="539"/>
      <c r="WQW85" s="539"/>
      <c r="WQX85" s="539"/>
      <c r="WQY85" s="539"/>
      <c r="WQZ85" s="539"/>
      <c r="WRA85" s="539"/>
      <c r="WRB85" s="539"/>
      <c r="WRC85" s="539"/>
      <c r="WRD85" s="539"/>
      <c r="WRE85" s="539"/>
      <c r="WRF85" s="539"/>
      <c r="WRG85" s="539"/>
      <c r="WRH85" s="539"/>
      <c r="WRI85" s="539"/>
      <c r="WRJ85" s="539"/>
      <c r="WRK85" s="539"/>
      <c r="WRL85" s="539"/>
      <c r="WRM85" s="539"/>
      <c r="WRN85" s="539"/>
      <c r="WRO85" s="539"/>
      <c r="WRP85" s="539"/>
      <c r="WRQ85" s="539"/>
      <c r="WRR85" s="539"/>
      <c r="WRS85" s="539"/>
      <c r="WRT85" s="539"/>
      <c r="WRU85" s="539"/>
      <c r="WRV85" s="539"/>
      <c r="WRW85" s="539"/>
      <c r="WRX85" s="539"/>
      <c r="WRY85" s="539"/>
      <c r="WRZ85" s="539"/>
      <c r="WSA85" s="539"/>
      <c r="WSB85" s="539"/>
      <c r="WSC85" s="539"/>
      <c r="WSD85" s="539"/>
      <c r="WSE85" s="539"/>
      <c r="WSF85" s="539"/>
      <c r="WSG85" s="539"/>
      <c r="WSH85" s="539"/>
      <c r="WSI85" s="539"/>
      <c r="WSJ85" s="539"/>
      <c r="WSK85" s="539"/>
      <c r="WSL85" s="539"/>
      <c r="WSM85" s="539"/>
      <c r="WSN85" s="539"/>
      <c r="WSO85" s="539"/>
      <c r="WSP85" s="539"/>
      <c r="WSQ85" s="539"/>
      <c r="WSR85" s="539"/>
      <c r="WSS85" s="539"/>
      <c r="WST85" s="539"/>
      <c r="WSU85" s="539"/>
      <c r="WSV85" s="539"/>
      <c r="WSW85" s="539"/>
      <c r="WSX85" s="539"/>
      <c r="WSY85" s="539"/>
      <c r="WSZ85" s="539"/>
      <c r="WTA85" s="539"/>
      <c r="WTB85" s="539"/>
      <c r="WTC85" s="539"/>
      <c r="WTD85" s="539"/>
      <c r="WTE85" s="539"/>
      <c r="WTF85" s="539"/>
      <c r="WTG85" s="539"/>
      <c r="WTH85" s="539"/>
      <c r="WTI85" s="539"/>
      <c r="WTJ85" s="539"/>
      <c r="WTK85" s="539"/>
      <c r="WTL85" s="539"/>
      <c r="WTM85" s="539"/>
      <c r="WTN85" s="539"/>
      <c r="WTO85" s="539"/>
      <c r="WTP85" s="539"/>
      <c r="WTQ85" s="539"/>
      <c r="WTR85" s="539"/>
      <c r="WTS85" s="539"/>
      <c r="WTT85" s="539"/>
      <c r="WTU85" s="539"/>
      <c r="WTV85" s="539"/>
      <c r="WTW85" s="539"/>
      <c r="WTX85" s="539"/>
      <c r="WTY85" s="539"/>
      <c r="WTZ85" s="539"/>
      <c r="WUA85" s="539"/>
      <c r="WUB85" s="539"/>
      <c r="WUC85" s="539"/>
      <c r="WUD85" s="539"/>
      <c r="WUE85" s="539"/>
      <c r="WUF85" s="539"/>
      <c r="WUG85" s="539"/>
      <c r="WUH85" s="539"/>
      <c r="WUI85" s="539"/>
      <c r="WUJ85" s="539"/>
      <c r="WUK85" s="539"/>
      <c r="WUL85" s="539"/>
      <c r="WUM85" s="539"/>
      <c r="WUN85" s="539"/>
      <c r="WUO85" s="539"/>
      <c r="WUP85" s="539"/>
      <c r="WUQ85" s="539"/>
      <c r="WUR85" s="539"/>
      <c r="WUS85" s="539"/>
      <c r="WUT85" s="539"/>
      <c r="WUU85" s="539"/>
      <c r="WUV85" s="539"/>
      <c r="WUW85" s="539"/>
      <c r="WUX85" s="539"/>
      <c r="WUY85" s="539"/>
      <c r="WUZ85" s="539"/>
      <c r="WVA85" s="539"/>
      <c r="WVB85" s="539"/>
      <c r="WVC85" s="539"/>
      <c r="WVD85" s="539"/>
      <c r="WVE85" s="539"/>
      <c r="WVF85" s="539"/>
      <c r="WVG85" s="539"/>
      <c r="WVH85" s="539"/>
      <c r="WVI85" s="539"/>
      <c r="WVJ85" s="539"/>
      <c r="WVK85" s="539"/>
      <c r="WVL85" s="539"/>
      <c r="WVM85" s="539"/>
      <c r="WVN85" s="539"/>
      <c r="WVO85" s="539"/>
      <c r="WVP85" s="539"/>
      <c r="WVQ85" s="539"/>
      <c r="WVR85" s="539"/>
      <c r="WVS85" s="539"/>
      <c r="WVT85" s="539"/>
      <c r="WVU85" s="539"/>
      <c r="WVV85" s="539"/>
      <c r="WVW85" s="539"/>
      <c r="WVX85" s="539"/>
      <c r="WVY85" s="539"/>
      <c r="WVZ85" s="539"/>
      <c r="WWA85" s="539"/>
      <c r="WWB85" s="539"/>
      <c r="WWC85" s="539"/>
      <c r="WWD85" s="539"/>
      <c r="WWE85" s="539"/>
      <c r="WWF85" s="539"/>
      <c r="WWG85" s="539"/>
      <c r="WWH85" s="539"/>
    </row>
  </sheetData>
  <mergeCells count="18">
    <mergeCell ref="A40:B40"/>
    <mergeCell ref="A67:B67"/>
    <mergeCell ref="A42:A66"/>
    <mergeCell ref="A7:A31"/>
    <mergeCell ref="I3:I4"/>
    <mergeCell ref="A32:B32"/>
    <mergeCell ref="J3:J4"/>
    <mergeCell ref="A5:B5"/>
    <mergeCell ref="A38:B39"/>
    <mergeCell ref="C38:D38"/>
    <mergeCell ref="E38:F38"/>
    <mergeCell ref="G38:H38"/>
    <mergeCell ref="I38:I39"/>
    <mergeCell ref="A3:B4"/>
    <mergeCell ref="C3:D3"/>
    <mergeCell ref="E3:F3"/>
    <mergeCell ref="G3:H3"/>
    <mergeCell ref="J38:J39"/>
  </mergeCells>
  <phoneticPr fontId="50" type="noConversion"/>
  <pageMargins left="0.16" right="0.17" top="0.75" bottom="0.75" header="0.3" footer="0.3"/>
  <pageSetup paperSize="9"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0099"/>
  </sheetPr>
  <dimension ref="A1"/>
  <sheetViews>
    <sheetView zoomScale="115" zoomScaleNormal="115" workbookViewId="0">
      <selection activeCell="C16" sqref="C16"/>
    </sheetView>
  </sheetViews>
  <sheetFormatPr defaultColWidth="9" defaultRowHeight="12.75"/>
  <cols>
    <col min="1" max="16384" width="9" style="2"/>
  </cols>
  <sheetData/>
  <phoneticPr fontId="5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Z30"/>
  <sheetViews>
    <sheetView showGridLines="0" zoomScale="85" zoomScaleNormal="85" workbookViewId="0">
      <pane xSplit="5" topLeftCell="F1" activePane="topRight" state="frozen"/>
      <selection sqref="A1:XFD1048576"/>
      <selection pane="topRight" activeCell="P43" sqref="P43"/>
    </sheetView>
  </sheetViews>
  <sheetFormatPr defaultColWidth="8.6875" defaultRowHeight="12.75"/>
  <cols>
    <col min="1" max="1" width="10.375" style="160" customWidth="1"/>
    <col min="2" max="2" width="11.6875" style="160" customWidth="1"/>
    <col min="3" max="4" width="6.6875" style="160" customWidth="1"/>
    <col min="5" max="5" width="10.6875" style="160" customWidth="1"/>
    <col min="6" max="7" width="9.6875" style="160" customWidth="1"/>
    <col min="8" max="8" width="6.6875" style="160" customWidth="1"/>
    <col min="9" max="10" width="9.6875" style="160" customWidth="1"/>
    <col min="11" max="11" width="6.6875" style="160" customWidth="1"/>
    <col min="12" max="13" width="7.6875" style="160" customWidth="1"/>
    <col min="14" max="14" width="30.6875" style="160" customWidth="1"/>
    <col min="15" max="15" width="9.125" style="160" customWidth="1"/>
    <col min="16" max="17" width="11" style="160" bestFit="1" customWidth="1"/>
    <col min="18" max="18" width="8.6875" style="160"/>
    <col min="19" max="19" width="10.375" style="160" bestFit="1" customWidth="1"/>
    <col min="20" max="20" width="8.6875" style="160"/>
    <col min="21" max="21" width="12.6875" style="160" customWidth="1"/>
    <col min="22" max="16384" width="8.6875" style="160"/>
  </cols>
  <sheetData>
    <row r="1" spans="1:26" s="420" customFormat="1" ht="21.6" customHeight="1">
      <c r="A1" s="417" t="s">
        <v>117</v>
      </c>
      <c r="B1" s="418"/>
      <c r="C1" s="418"/>
      <c r="D1" s="418"/>
      <c r="E1" s="418"/>
      <c r="F1" s="418"/>
      <c r="G1" s="418"/>
      <c r="H1" s="418"/>
      <c r="I1" s="418"/>
      <c r="J1" s="418"/>
      <c r="K1" s="418"/>
      <c r="L1" s="418"/>
      <c r="M1" s="419"/>
      <c r="N1" s="419"/>
      <c r="O1" s="419"/>
      <c r="P1" s="418"/>
    </row>
    <row r="2" spans="1:26" ht="21.6" customHeight="1" thickBot="1">
      <c r="A2" s="421"/>
      <c r="B2" s="422"/>
      <c r="C2" s="422"/>
      <c r="D2" s="422"/>
      <c r="E2" s="422"/>
      <c r="F2" s="423" t="s">
        <v>118</v>
      </c>
      <c r="G2" s="422"/>
      <c r="H2" s="422"/>
      <c r="I2" s="423" t="s">
        <v>118</v>
      </c>
      <c r="J2" s="422"/>
      <c r="K2" s="422"/>
      <c r="L2" s="424" t="s">
        <v>645</v>
      </c>
      <c r="M2" s="425"/>
      <c r="N2" s="425"/>
      <c r="O2" s="425"/>
      <c r="P2" s="422"/>
      <c r="W2" s="2644" t="s">
        <v>2050</v>
      </c>
      <c r="X2" s="2644"/>
      <c r="Y2" s="2644" t="s">
        <v>2051</v>
      </c>
      <c r="Z2" s="2644"/>
    </row>
    <row r="3" spans="1:26" ht="21.6" customHeight="1">
      <c r="A3" s="2656" t="s">
        <v>119</v>
      </c>
      <c r="B3" s="2658" t="s">
        <v>120</v>
      </c>
      <c r="C3" s="2658" t="s">
        <v>121</v>
      </c>
      <c r="D3" s="2660" t="s">
        <v>122</v>
      </c>
      <c r="E3" s="2662" t="s">
        <v>2214</v>
      </c>
      <c r="F3" s="2664" t="s">
        <v>530</v>
      </c>
      <c r="G3" s="2665"/>
      <c r="H3" s="2666"/>
      <c r="I3" s="2653" t="s">
        <v>356</v>
      </c>
      <c r="J3" s="2654"/>
      <c r="K3" s="2655"/>
      <c r="L3" s="2642" t="s">
        <v>123</v>
      </c>
      <c r="M3" s="2643"/>
      <c r="N3" s="2645" t="s">
        <v>124</v>
      </c>
      <c r="O3" s="426" t="s">
        <v>125</v>
      </c>
      <c r="P3" s="2648" t="s">
        <v>126</v>
      </c>
      <c r="Q3" s="2649"/>
      <c r="R3" s="422"/>
      <c r="U3" s="2647" t="s">
        <v>676</v>
      </c>
      <c r="V3" s="2647"/>
      <c r="W3" s="2647"/>
      <c r="X3" s="2647"/>
      <c r="Y3" s="2647"/>
      <c r="Z3" s="2647"/>
    </row>
    <row r="4" spans="1:26" ht="21.6" customHeight="1">
      <c r="A4" s="2657"/>
      <c r="B4" s="2659"/>
      <c r="C4" s="2659"/>
      <c r="D4" s="2661"/>
      <c r="E4" s="2663"/>
      <c r="F4" s="427" t="s">
        <v>128</v>
      </c>
      <c r="G4" s="428" t="s">
        <v>129</v>
      </c>
      <c r="H4" s="429" t="s">
        <v>130</v>
      </c>
      <c r="I4" s="430" t="s">
        <v>127</v>
      </c>
      <c r="J4" s="428" t="s">
        <v>129</v>
      </c>
      <c r="K4" s="431" t="s">
        <v>130</v>
      </c>
      <c r="L4" s="432" t="s">
        <v>131</v>
      </c>
      <c r="M4" s="433" t="s">
        <v>132</v>
      </c>
      <c r="N4" s="2646"/>
      <c r="O4" s="434" t="s">
        <v>133</v>
      </c>
      <c r="P4" s="435" t="s">
        <v>134</v>
      </c>
      <c r="Q4" s="436" t="s">
        <v>135</v>
      </c>
      <c r="R4" s="437"/>
      <c r="U4" s="859" t="s">
        <v>677</v>
      </c>
      <c r="V4" s="859" t="s">
        <v>680</v>
      </c>
      <c r="W4" s="859" t="s">
        <v>678</v>
      </c>
      <c r="X4" s="859" t="s">
        <v>679</v>
      </c>
      <c r="Y4" s="859" t="s">
        <v>678</v>
      </c>
      <c r="Z4" s="859" t="s">
        <v>679</v>
      </c>
    </row>
    <row r="5" spans="1:26" ht="21.6" customHeight="1">
      <c r="A5" s="2650" t="s">
        <v>505</v>
      </c>
      <c r="B5" s="197" t="s">
        <v>136</v>
      </c>
      <c r="C5" s="197"/>
      <c r="D5" s="438" t="s">
        <v>515</v>
      </c>
      <c r="E5" s="734">
        <f>(월지표!C55)/1000</f>
        <v>104614.07262394683</v>
      </c>
      <c r="F5" s="735">
        <f>(월지표!D55)/1000</f>
        <v>9209.4916891023222</v>
      </c>
      <c r="G5" s="737">
        <f>(월지표!D20)/1000</f>
        <v>0</v>
      </c>
      <c r="H5" s="439">
        <f>IF(G5&lt;0,0%,G5/F5)</f>
        <v>0</v>
      </c>
      <c r="I5" s="736">
        <f>(월지표!F55)/1000</f>
        <v>26299.701788035622</v>
      </c>
      <c r="J5" s="737">
        <f>(월지표!F20)/1000</f>
        <v>17085.147770079999</v>
      </c>
      <c r="K5" s="440">
        <f t="shared" ref="K5:K25" si="0">IF(J5&lt;0,0%,IF(O5="반대",I5/J5,J5/I5))</f>
        <v>0.64963275659089226</v>
      </c>
      <c r="L5" s="441"/>
      <c r="M5" s="442"/>
      <c r="N5" s="467"/>
      <c r="O5" s="444" t="s">
        <v>137</v>
      </c>
      <c r="P5" s="445"/>
      <c r="Q5" s="446"/>
      <c r="R5" s="447"/>
      <c r="U5" s="861" t="s">
        <v>136</v>
      </c>
      <c r="V5" s="857"/>
      <c r="W5" s="857"/>
      <c r="X5" s="857"/>
      <c r="Y5" s="857"/>
      <c r="Z5" s="857"/>
    </row>
    <row r="6" spans="1:26" ht="21.6" customHeight="1">
      <c r="A6" s="2652"/>
      <c r="B6" s="202" t="s">
        <v>138</v>
      </c>
      <c r="C6" s="202">
        <v>6</v>
      </c>
      <c r="D6" s="448" t="s">
        <v>515</v>
      </c>
      <c r="E6" s="742">
        <f>(월지표!C56)/1000</f>
        <v>5611.7573390769285</v>
      </c>
      <c r="F6" s="745">
        <f>(월지표!D56)/1000</f>
        <v>599.79087767067381</v>
      </c>
      <c r="G6" s="744">
        <f>(월지표!D21)/1000</f>
        <v>0</v>
      </c>
      <c r="H6" s="449">
        <f>IF(G6&lt;0,0%,G6/F6)</f>
        <v>0</v>
      </c>
      <c r="I6" s="743">
        <f>(월지표!F56)/1000</f>
        <v>1639.6469475673284</v>
      </c>
      <c r="J6" s="744">
        <f>(월지표!F21)/1000</f>
        <v>946.95984944000202</v>
      </c>
      <c r="K6" s="450">
        <f t="shared" si="0"/>
        <v>0.57753887252677438</v>
      </c>
      <c r="L6" s="451">
        <f>IF(J6&lt;0,0,IF(K6&lt;P6,0%,IF(K6&gt;Q6,100%,(K6-P6)/(Q6-P6))))</f>
        <v>0.57753887252677438</v>
      </c>
      <c r="M6" s="452">
        <f t="shared" ref="M6:M7" si="1">C6*L6</f>
        <v>3.4652332351606461</v>
      </c>
      <c r="N6" s="443"/>
      <c r="O6" s="444" t="s">
        <v>137</v>
      </c>
      <c r="P6" s="453">
        <v>0</v>
      </c>
      <c r="Q6" s="454">
        <v>1</v>
      </c>
      <c r="R6" s="447" t="s">
        <v>139</v>
      </c>
      <c r="U6" s="861" t="s">
        <v>138</v>
      </c>
      <c r="V6" s="857"/>
      <c r="W6" s="857"/>
      <c r="X6" s="857"/>
      <c r="Y6" s="857"/>
      <c r="Z6" s="857"/>
    </row>
    <row r="7" spans="1:26" ht="21.6" customHeight="1">
      <c r="A7" s="2652"/>
      <c r="B7" s="239" t="s">
        <v>140</v>
      </c>
      <c r="C7" s="239">
        <v>8</v>
      </c>
      <c r="D7" s="480" t="s">
        <v>2041</v>
      </c>
      <c r="E7" s="738">
        <f>(월지표!C55/월지표!C57)/10000</f>
        <v>2980.0104253726558</v>
      </c>
      <c r="F7" s="739">
        <f>(월지표!D57)/1000</f>
        <v>0</v>
      </c>
      <c r="G7" s="741">
        <f>(월지표!D22)/1000</f>
        <v>3187.884192</v>
      </c>
      <c r="H7" s="495">
        <f>IF(G7&lt;=0,100%,F7/G7)</f>
        <v>0</v>
      </c>
      <c r="I7" s="740">
        <f>(월지표!F57)/1000</f>
        <v>1622.2775514115763</v>
      </c>
      <c r="J7" s="741">
        <f>(월지표!F22)/1000</f>
        <v>3192.3849920000002</v>
      </c>
      <c r="K7" s="476">
        <f t="shared" si="0"/>
        <v>0.50817102432098393</v>
      </c>
      <c r="L7" s="477">
        <f>IF(K7&lt;P7,0%,IF(K7&gt;Q7,100%,(K7-P7)/(Q7-P7)))</f>
        <v>0</v>
      </c>
      <c r="M7" s="478">
        <f t="shared" si="1"/>
        <v>0</v>
      </c>
      <c r="N7" s="1784"/>
      <c r="O7" s="444" t="s">
        <v>141</v>
      </c>
      <c r="P7" s="453">
        <v>0.8</v>
      </c>
      <c r="Q7" s="454">
        <v>1</v>
      </c>
      <c r="R7" s="160" t="s">
        <v>635</v>
      </c>
      <c r="S7" s="729"/>
      <c r="U7" s="861" t="s">
        <v>140</v>
      </c>
      <c r="V7" s="857"/>
      <c r="W7" s="857"/>
      <c r="X7" s="857"/>
      <c r="Y7" s="857"/>
      <c r="Z7" s="857"/>
    </row>
    <row r="8" spans="1:26" ht="21.6" customHeight="1">
      <c r="A8" s="2652"/>
      <c r="B8" s="211" t="s">
        <v>142</v>
      </c>
      <c r="C8" s="211"/>
      <c r="D8" s="455" t="s">
        <v>515</v>
      </c>
      <c r="E8" s="746">
        <f>월지표!C58/1000</f>
        <v>179.64637542749887</v>
      </c>
      <c r="F8" s="747">
        <f>월지표!D58/1000</f>
        <v>16.016507285395342</v>
      </c>
      <c r="G8" s="748" t="e">
        <f>월지표!D23/1000</f>
        <v>#DIV/0!</v>
      </c>
      <c r="H8" s="458" t="e">
        <f>IF(G8&lt;0,0%,G8/F8)</f>
        <v>#DIV/0!</v>
      </c>
      <c r="I8" s="749">
        <f>월지표!F58/1000</f>
        <v>45.60641928561089</v>
      </c>
      <c r="J8" s="748">
        <f>월지표!F23/1000</f>
        <v>30.784050036180179</v>
      </c>
      <c r="K8" s="459">
        <f>IF(J8&lt;0,0%,IF(O8="반대",I8/J8,J8/I8))</f>
        <v>0.67499379513648283</v>
      </c>
      <c r="L8" s="460"/>
      <c r="M8" s="463"/>
      <c r="N8" s="462"/>
      <c r="O8" s="444" t="s">
        <v>513</v>
      </c>
      <c r="P8" s="522"/>
      <c r="Q8" s="523"/>
      <c r="S8" s="729"/>
      <c r="U8" s="861"/>
      <c r="V8" s="857"/>
      <c r="W8" s="857"/>
      <c r="X8" s="857"/>
      <c r="Y8" s="857"/>
      <c r="Z8" s="857"/>
    </row>
    <row r="9" spans="1:26" ht="21.6" customHeight="1">
      <c r="A9" s="290" t="s">
        <v>143</v>
      </c>
      <c r="B9" s="291" t="s">
        <v>144</v>
      </c>
      <c r="C9" s="291">
        <v>8</v>
      </c>
      <c r="D9" s="497" t="s">
        <v>448</v>
      </c>
      <c r="E9" s="1779">
        <f>월지표!C59</f>
        <v>0</v>
      </c>
      <c r="F9" s="1780">
        <f>(월지표!D59)/1000</f>
        <v>0</v>
      </c>
      <c r="G9" s="1781">
        <f>(월지표!D24)/1000</f>
        <v>0</v>
      </c>
      <c r="H9" s="498" t="e">
        <f>IF((F9-G9)&gt;0,1-(F9-G9)/F9,1+(F9-G9)/F9)</f>
        <v>#DIV/0!</v>
      </c>
      <c r="I9" s="1782">
        <f>(월지표!$F$5)/1000</f>
        <v>13388.861856745369</v>
      </c>
      <c r="J9" s="1781">
        <f>(월지표!$F$6)/1000</f>
        <v>13919.821153280001</v>
      </c>
      <c r="K9" s="499">
        <f t="shared" si="0"/>
        <v>1.039656791011488</v>
      </c>
      <c r="L9" s="500">
        <f>IF(K9&lt;P9,0%,IF(K9&gt;Q9,0%,IF(K9&lt;1,1-(1-K9)/(1-P9),1-(K9-1)/(1-P9))))</f>
        <v>0</v>
      </c>
      <c r="M9" s="1838">
        <f t="shared" ref="M9" si="2">C9*L9</f>
        <v>0</v>
      </c>
      <c r="N9" s="1783"/>
      <c r="O9" s="464" t="s">
        <v>146</v>
      </c>
      <c r="P9" s="465">
        <v>0.98</v>
      </c>
      <c r="Q9" s="466">
        <v>1.02</v>
      </c>
      <c r="R9" s="447" t="s">
        <v>147</v>
      </c>
      <c r="U9" s="861" t="s">
        <v>144</v>
      </c>
      <c r="V9" s="857"/>
      <c r="W9" s="857"/>
      <c r="X9" s="857"/>
      <c r="Y9" s="857"/>
      <c r="Z9" s="857"/>
    </row>
    <row r="10" spans="1:26" ht="21.6" customHeight="1">
      <c r="A10" s="2650" t="s">
        <v>504</v>
      </c>
      <c r="B10" s="197" t="s">
        <v>148</v>
      </c>
      <c r="C10" s="197"/>
      <c r="D10" s="438" t="s">
        <v>149</v>
      </c>
      <c r="E10" s="687">
        <f>월지표!C60</f>
        <v>467.25</v>
      </c>
      <c r="F10" s="688">
        <f>월지표!D60</f>
        <v>461</v>
      </c>
      <c r="G10" s="689">
        <f>월지표!D25</f>
        <v>0</v>
      </c>
      <c r="H10" s="439">
        <f t="shared" ref="H10:H14" si="3">IF(G10&lt;=0,100%,F10/G10)</f>
        <v>1</v>
      </c>
      <c r="I10" s="1834">
        <f>월지표!F60</f>
        <v>462.66666666666669</v>
      </c>
      <c r="J10" s="868">
        <f>월지표!F25</f>
        <v>436</v>
      </c>
      <c r="K10" s="440">
        <f t="shared" si="0"/>
        <v>1.0611620795107035</v>
      </c>
      <c r="L10" s="441"/>
      <c r="M10" s="442"/>
      <c r="N10" s="467"/>
      <c r="O10" s="444" t="s">
        <v>150</v>
      </c>
      <c r="P10" s="445"/>
      <c r="Q10" s="446"/>
      <c r="R10" s="447"/>
      <c r="U10" s="861" t="s">
        <v>682</v>
      </c>
      <c r="V10" s="857"/>
      <c r="W10" s="857"/>
      <c r="X10" s="867">
        <f>G10-F10</f>
        <v>-461</v>
      </c>
      <c r="Y10" s="857"/>
      <c r="Z10" s="866">
        <f>J10-I10</f>
        <v>-26.666666666666686</v>
      </c>
    </row>
    <row r="11" spans="1:26" ht="21.6" customHeight="1">
      <c r="A11" s="2652"/>
      <c r="B11" s="228" t="s">
        <v>151</v>
      </c>
      <c r="C11" s="228">
        <v>9</v>
      </c>
      <c r="D11" s="468" t="s">
        <v>149</v>
      </c>
      <c r="E11" s="690">
        <f>월지표!C61</f>
        <v>93</v>
      </c>
      <c r="F11" s="691">
        <f>월지표!D61</f>
        <v>93</v>
      </c>
      <c r="G11" s="692">
        <f>월지표!D26</f>
        <v>0</v>
      </c>
      <c r="H11" s="469">
        <f t="shared" si="3"/>
        <v>1</v>
      </c>
      <c r="I11" s="1749">
        <f>월지표!F61</f>
        <v>93</v>
      </c>
      <c r="J11" s="1750">
        <f>월지표!F26</f>
        <v>98</v>
      </c>
      <c r="K11" s="470">
        <f t="shared" si="0"/>
        <v>0.94897959183673475</v>
      </c>
      <c r="L11" s="471">
        <f>IF(K11&lt;P11,0%,IF(K11&gt;Q11,100%,(K11-P11)/(Q11-P11)))</f>
        <v>0.74489795918367363</v>
      </c>
      <c r="M11" s="472">
        <f t="shared" ref="M11" si="4">C11*L11</f>
        <v>6.7040816326530628</v>
      </c>
      <c r="N11" s="473"/>
      <c r="O11" s="444" t="s">
        <v>150</v>
      </c>
      <c r="P11" s="474">
        <v>0.8</v>
      </c>
      <c r="Q11" s="475">
        <v>1</v>
      </c>
      <c r="R11" s="447"/>
      <c r="U11" s="862" t="s">
        <v>683</v>
      </c>
      <c r="V11" s="857"/>
      <c r="W11" s="857"/>
      <c r="X11" s="867">
        <f>G11-F11</f>
        <v>-93</v>
      </c>
      <c r="Y11" s="857"/>
      <c r="Z11" s="857">
        <f>J11-I11</f>
        <v>5</v>
      </c>
    </row>
    <row r="12" spans="1:26" ht="21.6" customHeight="1">
      <c r="A12" s="2652"/>
      <c r="B12" s="239" t="s">
        <v>2046</v>
      </c>
      <c r="C12" s="202"/>
      <c r="D12" s="448" t="s">
        <v>149</v>
      </c>
      <c r="E12" s="693">
        <f>월지표!C62</f>
        <v>21</v>
      </c>
      <c r="F12" s="694">
        <f>월지표!D62</f>
        <v>21</v>
      </c>
      <c r="G12" s="695">
        <f>월지표!D27</f>
        <v>0</v>
      </c>
      <c r="H12" s="449">
        <f t="shared" si="3"/>
        <v>1</v>
      </c>
      <c r="I12" s="1835">
        <f>월지표!F62</f>
        <v>21</v>
      </c>
      <c r="J12" s="1751">
        <f>월지표!F27</f>
        <v>21</v>
      </c>
      <c r="K12" s="476">
        <f t="shared" si="0"/>
        <v>1</v>
      </c>
      <c r="L12" s="477"/>
      <c r="M12" s="478"/>
      <c r="N12" s="479"/>
      <c r="O12" s="444" t="s">
        <v>150</v>
      </c>
      <c r="P12" s="453"/>
      <c r="Q12" s="454"/>
      <c r="R12" s="447"/>
      <c r="U12" s="861" t="s">
        <v>152</v>
      </c>
      <c r="V12" s="857"/>
      <c r="W12" s="857"/>
      <c r="X12" s="857"/>
      <c r="Y12" s="857"/>
      <c r="Z12" s="857"/>
    </row>
    <row r="13" spans="1:26" ht="21.6" customHeight="1">
      <c r="A13" s="2652"/>
      <c r="B13" s="239" t="s">
        <v>233</v>
      </c>
      <c r="C13" s="202"/>
      <c r="D13" s="480" t="s">
        <v>149</v>
      </c>
      <c r="E13" s="696">
        <f>월지표!C63*100</f>
        <v>19.903691813804173</v>
      </c>
      <c r="F13" s="697">
        <f>월지표!D63*100</f>
        <v>20.17353579175705</v>
      </c>
      <c r="G13" s="698" t="e">
        <f>월지표!D28*100</f>
        <v>#DIV/0!</v>
      </c>
      <c r="H13" s="850" t="e">
        <f t="shared" si="3"/>
        <v>#DIV/0!</v>
      </c>
      <c r="I13" s="869">
        <f>월지표!F63*100</f>
        <v>20.100864553314121</v>
      </c>
      <c r="J13" s="870">
        <f>월지표!F28*100</f>
        <v>22.477064220183486</v>
      </c>
      <c r="K13" s="450">
        <f t="shared" si="0"/>
        <v>0.89428336175968948</v>
      </c>
      <c r="L13" s="451"/>
      <c r="M13" s="452"/>
      <c r="N13" s="481"/>
      <c r="O13" s="444" t="s">
        <v>150</v>
      </c>
      <c r="P13" s="453"/>
      <c r="Q13" s="454"/>
      <c r="R13" s="447"/>
      <c r="U13" s="861" t="s">
        <v>153</v>
      </c>
      <c r="V13" s="857"/>
      <c r="W13" s="857"/>
      <c r="X13" s="857"/>
      <c r="Y13" s="857"/>
      <c r="Z13" s="857"/>
    </row>
    <row r="14" spans="1:26" ht="21.6" customHeight="1">
      <c r="A14" s="2651"/>
      <c r="B14" s="253" t="s">
        <v>154</v>
      </c>
      <c r="C14" s="253"/>
      <c r="D14" s="482" t="s">
        <v>149</v>
      </c>
      <c r="E14" s="706">
        <f>월지표!C64</f>
        <v>582.33333333333326</v>
      </c>
      <c r="F14" s="707">
        <f>월지표!D64</f>
        <v>575</v>
      </c>
      <c r="G14" s="708">
        <f>월지표!D29</f>
        <v>0</v>
      </c>
      <c r="H14" s="483">
        <f t="shared" si="3"/>
        <v>1</v>
      </c>
      <c r="I14" s="1752">
        <f>월지표!F64</f>
        <v>576.66666666666674</v>
      </c>
      <c r="J14" s="865">
        <f>월지표!F29</f>
        <v>555</v>
      </c>
      <c r="K14" s="484">
        <f t="shared" si="0"/>
        <v>1.0390390390390392</v>
      </c>
      <c r="L14" s="485"/>
      <c r="M14" s="486"/>
      <c r="N14" s="487"/>
      <c r="O14" s="444" t="s">
        <v>150</v>
      </c>
      <c r="P14" s="488"/>
      <c r="Q14" s="489"/>
      <c r="R14" s="447"/>
      <c r="U14" s="862" t="s">
        <v>681</v>
      </c>
      <c r="V14" s="857"/>
      <c r="W14" s="864"/>
      <c r="X14" s="864">
        <f>G14-F14</f>
        <v>-575</v>
      </c>
      <c r="Y14" s="857"/>
      <c r="Z14" s="866">
        <f>J14-I14</f>
        <v>-21.666666666666742</v>
      </c>
    </row>
    <row r="15" spans="1:26" ht="21.6" customHeight="1">
      <c r="A15" s="2650" t="s">
        <v>503</v>
      </c>
      <c r="B15" s="509" t="s">
        <v>2042</v>
      </c>
      <c r="C15" s="509">
        <v>9</v>
      </c>
      <c r="D15" s="520" t="s">
        <v>145</v>
      </c>
      <c r="E15" s="699">
        <f>월지표!C65*100</f>
        <v>100</v>
      </c>
      <c r="F15" s="700">
        <f>월지표!D65*100</f>
        <v>100</v>
      </c>
      <c r="G15" s="701" t="e">
        <f>월지표!D30*100</f>
        <v>#DIV/0!</v>
      </c>
      <c r="H15" s="491" t="e">
        <f>IF(G15&lt;0,0%,G15/F15)</f>
        <v>#DIV/0!</v>
      </c>
      <c r="I15" s="709">
        <f>월지표!F65*100</f>
        <v>100</v>
      </c>
      <c r="J15" s="701" t="e">
        <f>월지표!F30*100</f>
        <v>#DIV/0!</v>
      </c>
      <c r="K15" s="1754" t="e">
        <f t="shared" si="0"/>
        <v>#DIV/0!</v>
      </c>
      <c r="L15" s="511" t="e">
        <f>IF(K15&lt;P15,0%,IF(K15&gt;Q15,100%,(K15-P15)/(Q15-P15)))</f>
        <v>#DIV/0!</v>
      </c>
      <c r="M15" s="1839" t="e">
        <f t="shared" ref="M15:M20" si="5">C15*L15</f>
        <v>#DIV/0!</v>
      </c>
      <c r="N15" s="1785"/>
      <c r="O15" s="444" t="s">
        <v>513</v>
      </c>
      <c r="P15" s="453">
        <v>0.9</v>
      </c>
      <c r="Q15" s="454">
        <v>1</v>
      </c>
      <c r="R15" s="447"/>
      <c r="U15" s="861" t="s">
        <v>567</v>
      </c>
      <c r="V15" s="860">
        <f>E15*0.01</f>
        <v>1</v>
      </c>
      <c r="W15" s="860">
        <f>F15*0.01</f>
        <v>1</v>
      </c>
      <c r="X15" s="860" t="e">
        <f>G15*0.01</f>
        <v>#DIV/0!</v>
      </c>
      <c r="Y15" s="860">
        <f>I15*0.01</f>
        <v>1</v>
      </c>
      <c r="Z15" s="860" t="e">
        <f>J15*0.01</f>
        <v>#DIV/0!</v>
      </c>
    </row>
    <row r="16" spans="1:26" ht="21.6" customHeight="1">
      <c r="A16" s="2652"/>
      <c r="B16" s="202" t="s">
        <v>2004</v>
      </c>
      <c r="C16" s="202"/>
      <c r="D16" s="448" t="s">
        <v>516</v>
      </c>
      <c r="E16" s="1830">
        <f>월지표!C66</f>
        <v>89123.296106254798</v>
      </c>
      <c r="F16" s="1832">
        <f>월지표!D66</f>
        <v>7426.9413421878999</v>
      </c>
      <c r="G16" s="1842">
        <f>월지표!D31</f>
        <v>0</v>
      </c>
      <c r="H16" s="449">
        <f>IF(G16&lt;0,0%,G16/F16)</f>
        <v>0</v>
      </c>
      <c r="I16" s="1836">
        <f>월지표!F66</f>
        <v>22280.8240265637</v>
      </c>
      <c r="J16" s="1842">
        <f>월지표!F31</f>
        <v>0</v>
      </c>
      <c r="K16" s="450">
        <f>IF(J16&lt;0,0%,IF(O16="반대",I16/J16,J16/I16))</f>
        <v>0</v>
      </c>
      <c r="L16" s="1787">
        <f>IF(K16&lt;P16,0%,IF(K16&gt;Q16,100%,(K16-P16)/(Q16-P16)))</f>
        <v>0</v>
      </c>
      <c r="M16" s="1840"/>
      <c r="N16" s="481"/>
      <c r="O16" s="444" t="s">
        <v>513</v>
      </c>
      <c r="P16" s="522">
        <v>0</v>
      </c>
      <c r="Q16" s="523">
        <v>0.1</v>
      </c>
      <c r="R16" s="447"/>
      <c r="U16" s="861"/>
      <c r="V16" s="860"/>
      <c r="W16" s="860"/>
      <c r="X16" s="860"/>
      <c r="Y16" s="860"/>
      <c r="Z16" s="860"/>
    </row>
    <row r="17" spans="1:26" ht="21.6" customHeight="1">
      <c r="A17" s="2651"/>
      <c r="B17" s="509" t="s">
        <v>514</v>
      </c>
      <c r="C17" s="509"/>
      <c r="D17" s="520" t="s">
        <v>145</v>
      </c>
      <c r="E17" s="699">
        <f>월지표!C67*100</f>
        <v>90.000000000000028</v>
      </c>
      <c r="F17" s="700">
        <f>월지표!D67*100</f>
        <v>90</v>
      </c>
      <c r="G17" s="701">
        <f>월지표!D32</f>
        <v>0</v>
      </c>
      <c r="H17" s="491">
        <f>IF(G17&lt;0,0%,G17/F17)</f>
        <v>0</v>
      </c>
      <c r="I17" s="709">
        <f>월지표!F67*100</f>
        <v>90</v>
      </c>
      <c r="J17" s="701">
        <f>월지표!F32</f>
        <v>0</v>
      </c>
      <c r="K17" s="1754">
        <f>IF(J17&lt;0,0%,IF(O17="반대",I17/J17,J17/I17))</f>
        <v>0</v>
      </c>
      <c r="L17" s="511"/>
      <c r="M17" s="1839"/>
      <c r="N17" s="1785"/>
      <c r="O17" s="444" t="s">
        <v>513</v>
      </c>
      <c r="P17" s="522">
        <v>0</v>
      </c>
      <c r="Q17" s="523">
        <v>0.9</v>
      </c>
      <c r="R17" s="447"/>
      <c r="U17" s="861"/>
      <c r="V17" s="860"/>
      <c r="W17" s="860"/>
      <c r="X17" s="860"/>
      <c r="Y17" s="860"/>
      <c r="Z17" s="860"/>
    </row>
    <row r="18" spans="1:26" ht="21.6" customHeight="1">
      <c r="A18" s="290" t="s">
        <v>156</v>
      </c>
      <c r="B18" s="291" t="s">
        <v>2047</v>
      </c>
      <c r="C18" s="291">
        <v>7</v>
      </c>
      <c r="D18" s="497" t="s">
        <v>158</v>
      </c>
      <c r="E18" s="702">
        <f>월지표!C68*100</f>
        <v>5.5129519979199673</v>
      </c>
      <c r="F18" s="703">
        <f>월지표!D68*100</f>
        <v>5.4074607725066626</v>
      </c>
      <c r="G18" s="704" t="e">
        <f>월지표!D33*100</f>
        <v>#DIV/0!</v>
      </c>
      <c r="H18" s="498" t="e">
        <f>IF(G18&lt;=0,100%,F18/G18)</f>
        <v>#DIV/0!</v>
      </c>
      <c r="I18" s="705">
        <f>월지표!F68*100</f>
        <v>5.4954103135365511</v>
      </c>
      <c r="J18" s="704">
        <f>월지표!F33*100</f>
        <v>5.4180499094136056</v>
      </c>
      <c r="K18" s="499">
        <f t="shared" si="0"/>
        <v>1.0142782745482901</v>
      </c>
      <c r="L18" s="500">
        <f>IF(K18&lt;P18,0%,IF(K18&gt;Q18,100%,(K18-P18)/(Q18-P18)))</f>
        <v>1</v>
      </c>
      <c r="M18" s="501">
        <f t="shared" si="5"/>
        <v>7</v>
      </c>
      <c r="N18" s="502"/>
      <c r="O18" s="444" t="s">
        <v>150</v>
      </c>
      <c r="P18" s="503">
        <v>0.9</v>
      </c>
      <c r="Q18" s="504">
        <v>1</v>
      </c>
      <c r="R18" s="447"/>
      <c r="U18" s="861" t="s">
        <v>157</v>
      </c>
      <c r="V18" s="857"/>
      <c r="W18" s="857"/>
      <c r="X18" s="857"/>
      <c r="Y18" s="857"/>
      <c r="Z18" s="857"/>
    </row>
    <row r="19" spans="1:26" ht="21.6" customHeight="1">
      <c r="A19" s="2650" t="s">
        <v>159</v>
      </c>
      <c r="B19" s="197" t="s">
        <v>160</v>
      </c>
      <c r="C19" s="197">
        <v>4</v>
      </c>
      <c r="D19" s="448" t="s">
        <v>161</v>
      </c>
      <c r="E19" s="506">
        <f>월지표!C77</f>
        <v>0</v>
      </c>
      <c r="F19" s="2067">
        <f>월지표!D77</f>
        <v>16.124792997969887</v>
      </c>
      <c r="G19" s="1753">
        <f>월지표!D42</f>
        <v>22.25715358827048</v>
      </c>
      <c r="H19" s="508">
        <f>IF(G19&lt;=0,100%,F19/G19)</f>
        <v>0.7244768714031633</v>
      </c>
      <c r="I19" s="2068">
        <f>월지표!F77</f>
        <v>16.124792997969887</v>
      </c>
      <c r="J19" s="1753">
        <f>월지표!F42</f>
        <v>29.416911431335397</v>
      </c>
      <c r="K19" s="440">
        <f t="shared" si="0"/>
        <v>0.54814704241157974</v>
      </c>
      <c r="L19" s="441">
        <f t="shared" ref="L19" si="6">IF(J19&gt;P19,0%,IF(J19&lt;Q19,100%,(P19-J19)/(P19-Q19)))</f>
        <v>0.85291544284332299</v>
      </c>
      <c r="M19" s="442">
        <f t="shared" si="5"/>
        <v>3.411661771373292</v>
      </c>
      <c r="N19" s="494"/>
      <c r="O19" s="1786" t="s">
        <v>141</v>
      </c>
      <c r="P19" s="1788">
        <v>200</v>
      </c>
      <c r="Q19" s="1789">
        <v>0</v>
      </c>
      <c r="R19" s="447" t="s">
        <v>162</v>
      </c>
      <c r="U19" s="861" t="s">
        <v>160</v>
      </c>
      <c r="V19" s="881">
        <f t="shared" ref="V19:X20" si="7">E19</f>
        <v>0</v>
      </c>
      <c r="W19" s="881">
        <f t="shared" si="7"/>
        <v>16.124792997969887</v>
      </c>
      <c r="X19" s="881">
        <f t="shared" si="7"/>
        <v>22.25715358827048</v>
      </c>
      <c r="Y19" s="881">
        <f>I19</f>
        <v>16.124792997969887</v>
      </c>
      <c r="Z19" s="881">
        <f>J19</f>
        <v>29.416911431335397</v>
      </c>
    </row>
    <row r="20" spans="1:26" ht="21.6" customHeight="1">
      <c r="A20" s="2652"/>
      <c r="B20" s="202" t="s">
        <v>163</v>
      </c>
      <c r="C20" s="202">
        <v>4</v>
      </c>
      <c r="D20" s="448" t="s">
        <v>161</v>
      </c>
      <c r="E20" s="506">
        <f>월지표!C78</f>
        <v>50</v>
      </c>
      <c r="F20" s="507">
        <f>월지표!D78</f>
        <v>50</v>
      </c>
      <c r="G20" s="1753">
        <f>월지표!D43</f>
        <v>140.76445414672781</v>
      </c>
      <c r="H20" s="508">
        <f t="shared" ref="H20" si="8">IF(G20&lt;=0,100%,F20/G20)</f>
        <v>0.35520330969267139</v>
      </c>
      <c r="I20" s="533">
        <f>월지표!F78</f>
        <v>50</v>
      </c>
      <c r="J20" s="1753">
        <f>월지표!F43</f>
        <v>128.85911791512555</v>
      </c>
      <c r="K20" s="492">
        <f t="shared" si="0"/>
        <v>0.38802066015175612</v>
      </c>
      <c r="L20" s="493">
        <f>IF(J20&gt;P20,0%,IF(J20&lt;Q20,100%,(P20-J20)/(P20-Q20)))</f>
        <v>0.47427254723249634</v>
      </c>
      <c r="M20" s="514">
        <f t="shared" si="5"/>
        <v>1.8970901889299854</v>
      </c>
      <c r="N20" s="481"/>
      <c r="O20" s="1786" t="s">
        <v>141</v>
      </c>
      <c r="P20" s="1790">
        <v>200</v>
      </c>
      <c r="Q20" s="1791">
        <v>50</v>
      </c>
      <c r="R20" s="447"/>
      <c r="U20" s="861" t="s">
        <v>163</v>
      </c>
      <c r="V20" s="881">
        <f t="shared" si="7"/>
        <v>50</v>
      </c>
      <c r="W20" s="881">
        <f t="shared" si="7"/>
        <v>50</v>
      </c>
      <c r="X20" s="881">
        <f t="shared" si="7"/>
        <v>140.76445414672781</v>
      </c>
      <c r="Y20" s="881">
        <f>I20</f>
        <v>50</v>
      </c>
      <c r="Z20" s="881">
        <f>J20</f>
        <v>128.85911791512555</v>
      </c>
    </row>
    <row r="21" spans="1:26" ht="21.6" customHeight="1">
      <c r="A21" s="2652"/>
      <c r="B21" s="202" t="s">
        <v>164</v>
      </c>
      <c r="C21" s="202"/>
      <c r="D21" s="448" t="s">
        <v>161</v>
      </c>
      <c r="E21" s="506">
        <f>월지표!C79</f>
        <v>50</v>
      </c>
      <c r="F21" s="1833">
        <f>월지표!D79</f>
        <v>50</v>
      </c>
      <c r="G21" s="1843">
        <f>월지표!D44</f>
        <v>282.31427548948807</v>
      </c>
      <c r="H21" s="1796">
        <f>IFERROR(IF(G21&lt;=0,100%,F21/G21),0)</f>
        <v>0.17710758661887696</v>
      </c>
      <c r="I21" s="533">
        <f>월지표!F79</f>
        <v>50</v>
      </c>
      <c r="J21" s="1753">
        <f>월지표!F44</f>
        <v>253.56273395448287</v>
      </c>
      <c r="K21" s="492">
        <f t="shared" si="0"/>
        <v>0.19718985996173838</v>
      </c>
      <c r="L21" s="1798"/>
      <c r="M21" s="1799"/>
      <c r="N21" s="481"/>
      <c r="O21" s="1786" t="s">
        <v>141</v>
      </c>
      <c r="P21" s="1790">
        <v>200</v>
      </c>
      <c r="Q21" s="1791">
        <v>50</v>
      </c>
      <c r="R21" s="447"/>
      <c r="U21" s="861"/>
      <c r="V21" s="881"/>
      <c r="W21" s="881"/>
      <c r="X21" s="881"/>
      <c r="Y21" s="881"/>
      <c r="Z21" s="881"/>
    </row>
    <row r="22" spans="1:26" ht="21.6" customHeight="1">
      <c r="A22" s="2652"/>
      <c r="B22" s="410" t="s">
        <v>2043</v>
      </c>
      <c r="C22" s="202">
        <v>6</v>
      </c>
      <c r="D22" s="505" t="s">
        <v>515</v>
      </c>
      <c r="E22" s="742">
        <f>(월지표!C80+월지표!C81)/1000</f>
        <v>10.461407262394683</v>
      </c>
      <c r="F22" s="739">
        <f>(월지표!D80+월지표!D81)/1000</f>
        <v>0.92094916891023215</v>
      </c>
      <c r="G22" s="1751">
        <f>(월지표!D45+월지표!D46)/1000</f>
        <v>1.881</v>
      </c>
      <c r="H22" s="1797">
        <f t="shared" ref="H22" si="9">IF(G22&lt;=0,100%,F22/G22)</f>
        <v>0.48960615040416383</v>
      </c>
      <c r="I22" s="743">
        <f>(월지표!F80+월지표!F81)/1000</f>
        <v>2.6299701788035619</v>
      </c>
      <c r="J22" s="744">
        <f>(월지표!F45+월지표!F46)/1000</f>
        <v>5.7910000000000004</v>
      </c>
      <c r="K22" s="492">
        <f>IFERROR(IF(J22&lt;0,0%,IF(O22="반대",I22/J22,J22/I22)),100%)</f>
        <v>0.45414784645200512</v>
      </c>
      <c r="L22" s="493">
        <f>IF(K22&lt;P22,0%,IF(K22&gt;Q22,100%,(K22-P22)/(Q22-P22)))</f>
        <v>0</v>
      </c>
      <c r="M22" s="514">
        <f t="shared" ref="M22:M23" si="10">C22*L22</f>
        <v>0</v>
      </c>
      <c r="N22" s="479"/>
      <c r="O22" s="1786" t="s">
        <v>141</v>
      </c>
      <c r="P22" s="1792">
        <v>0.5</v>
      </c>
      <c r="Q22" s="1793">
        <v>1</v>
      </c>
      <c r="R22" s="447" t="s">
        <v>166</v>
      </c>
      <c r="U22" s="863" t="s">
        <v>697</v>
      </c>
      <c r="V22" s="858">
        <f>E22</f>
        <v>10.461407262394683</v>
      </c>
      <c r="W22" s="858">
        <f>F22</f>
        <v>0.92094916891023215</v>
      </c>
      <c r="X22" s="857">
        <f>G22</f>
        <v>1.881</v>
      </c>
      <c r="Y22" s="858">
        <f>I22</f>
        <v>2.6299701788035619</v>
      </c>
      <c r="Z22" s="858">
        <f>J22</f>
        <v>5.7910000000000004</v>
      </c>
    </row>
    <row r="23" spans="1:26" ht="21.6" customHeight="1">
      <c r="A23" s="2651"/>
      <c r="B23" s="211" t="s">
        <v>2044</v>
      </c>
      <c r="C23" s="211">
        <v>5</v>
      </c>
      <c r="D23" s="455" t="s">
        <v>515</v>
      </c>
      <c r="E23" s="516">
        <f>(월지표!C82)/1000</f>
        <v>0</v>
      </c>
      <c r="F23" s="515">
        <f>(월지표!D82)/1000</f>
        <v>0</v>
      </c>
      <c r="G23" s="510">
        <f>(월지표!D47)/1000</f>
        <v>0</v>
      </c>
      <c r="H23" s="495">
        <f>IF(G23&lt;=0,100%,F23/G23)</f>
        <v>1</v>
      </c>
      <c r="I23" s="517">
        <f>(월지표!F82)/1000</f>
        <v>0</v>
      </c>
      <c r="J23" s="510">
        <f>(월지표!F47)/1000</f>
        <v>0</v>
      </c>
      <c r="K23" s="459">
        <f t="shared" ref="K23" si="11">IFERROR(IF(J23&lt;0,0%,IF(O23="반대",I23/J23,J23/I23)),100%)</f>
        <v>1</v>
      </c>
      <c r="L23" s="460">
        <f>IF(K23&lt;P23,0%,IF(K23&gt;Q23,100%,(K23-P23)/(Q23-P23)))</f>
        <v>1</v>
      </c>
      <c r="M23" s="461">
        <f t="shared" si="10"/>
        <v>5</v>
      </c>
      <c r="N23" s="496"/>
      <c r="O23" s="1786" t="s">
        <v>141</v>
      </c>
      <c r="P23" s="1794">
        <v>0.999999999999999</v>
      </c>
      <c r="Q23" s="1795">
        <v>1</v>
      </c>
      <c r="R23" s="447"/>
      <c r="U23" s="861" t="s">
        <v>168</v>
      </c>
      <c r="V23" s="857"/>
      <c r="W23" s="857"/>
      <c r="X23" s="857"/>
      <c r="Y23" s="857"/>
      <c r="Z23" s="857"/>
    </row>
    <row r="24" spans="1:26" ht="21.6" customHeight="1">
      <c r="A24" s="2650" t="s">
        <v>169</v>
      </c>
      <c r="B24" s="259" t="s">
        <v>170</v>
      </c>
      <c r="C24" s="259">
        <v>20</v>
      </c>
      <c r="D24" s="490" t="s">
        <v>515</v>
      </c>
      <c r="E24" s="734">
        <f>(월지표!C83)/1000</f>
        <v>1569.21109</v>
      </c>
      <c r="F24" s="735">
        <f>(월지표!D83)/1000</f>
        <v>156.92110900000003</v>
      </c>
      <c r="G24" s="868">
        <f>(월지표!D48)/1000</f>
        <v>0</v>
      </c>
      <c r="H24" s="439">
        <f>IFERROR(IF(G24&lt;0,0%,G24/F24),"")</f>
        <v>0</v>
      </c>
      <c r="I24" s="736">
        <f>(월지표!F83)/1000</f>
        <v>941.52665400000012</v>
      </c>
      <c r="J24" s="737">
        <f>(월지표!F48)/1000</f>
        <v>347.54500000000002</v>
      </c>
      <c r="K24" s="450">
        <f t="shared" si="0"/>
        <v>0.3691292206370187</v>
      </c>
      <c r="L24" s="451">
        <f>IF(K24&lt;P24,0%,IF(K24&gt;Q24,100%,(K24-P24)/(Q24-P24)))</f>
        <v>0.3691292206370187</v>
      </c>
      <c r="M24" s="452">
        <f t="shared" ref="M24:M26" si="12">C24*L24</f>
        <v>7.3825844127403739</v>
      </c>
      <c r="N24" s="467"/>
      <c r="O24" s="1786" t="s">
        <v>137</v>
      </c>
      <c r="P24" s="1803">
        <v>0</v>
      </c>
      <c r="Q24" s="1804">
        <v>1</v>
      </c>
      <c r="R24" s="447"/>
      <c r="U24" s="861" t="s">
        <v>170</v>
      </c>
      <c r="V24" s="857"/>
      <c r="W24" s="857"/>
      <c r="X24" s="857"/>
      <c r="Y24" s="857"/>
      <c r="Z24" s="857"/>
    </row>
    <row r="25" spans="1:26" ht="21.6" customHeight="1">
      <c r="A25" s="2652"/>
      <c r="B25" s="509" t="s">
        <v>2045</v>
      </c>
      <c r="C25" s="509">
        <v>5</v>
      </c>
      <c r="D25" s="520" t="s">
        <v>515</v>
      </c>
      <c r="E25" s="1831">
        <f>E24</f>
        <v>1569.21109</v>
      </c>
      <c r="F25" s="851">
        <f>월지표!D83/1000</f>
        <v>156.92110900000003</v>
      </c>
      <c r="G25" s="1843">
        <f>월지표!D48/1000</f>
        <v>0</v>
      </c>
      <c r="H25" s="1800">
        <f>IF(G25&lt;0,0%,G25/F25)</f>
        <v>0</v>
      </c>
      <c r="I25" s="1837">
        <f>월지표!F83/1000</f>
        <v>941.52665400000012</v>
      </c>
      <c r="J25" s="1844">
        <f>월지표!F48/1000</f>
        <v>347.54500000000002</v>
      </c>
      <c r="K25" s="1801">
        <f t="shared" si="0"/>
        <v>0.3691292206370187</v>
      </c>
      <c r="L25" s="1802">
        <f>IF(K25&lt;P25,0%,IF(K25&gt;Q25,100%,(K25-P25)/(Q25-P25)))</f>
        <v>0</v>
      </c>
      <c r="M25" s="514">
        <f>C25*L25</f>
        <v>0</v>
      </c>
      <c r="N25" s="521"/>
      <c r="O25" s="1786" t="s">
        <v>513</v>
      </c>
      <c r="P25" s="1805">
        <v>0.999999999999999</v>
      </c>
      <c r="Q25" s="1806">
        <v>1</v>
      </c>
      <c r="R25" s="447"/>
      <c r="U25" s="861"/>
      <c r="V25" s="857"/>
      <c r="W25" s="857"/>
      <c r="X25" s="857"/>
      <c r="Y25" s="857"/>
      <c r="Z25" s="857"/>
    </row>
    <row r="26" spans="1:26" ht="21.6" customHeight="1">
      <c r="A26" s="2651"/>
      <c r="B26" s="211" t="s">
        <v>171</v>
      </c>
      <c r="C26" s="211">
        <v>2</v>
      </c>
      <c r="D26" s="455" t="s">
        <v>517</v>
      </c>
      <c r="E26" s="456">
        <f>월지표!C84</f>
        <v>558</v>
      </c>
      <c r="F26" s="1845">
        <f>월지표!D84</f>
        <v>46.5</v>
      </c>
      <c r="G26" s="457">
        <f>월지표!D49</f>
        <v>178</v>
      </c>
      <c r="H26" s="458">
        <f>IF(G26&lt;0,0%,G26/F26)</f>
        <v>3.827956989247312</v>
      </c>
      <c r="I26" s="1846">
        <f>월지표!F84</f>
        <v>232.5</v>
      </c>
      <c r="J26" s="457">
        <f>월지표!F49</f>
        <v>322</v>
      </c>
      <c r="K26" s="459">
        <f>IF(J26&lt;0,0%,IF(O26="반대",I26/J26,J26/I26))</f>
        <v>1.3849462365591398</v>
      </c>
      <c r="L26" s="460">
        <f>IF(K26&lt;P26,0%,IF(K26&gt;Q26,100%,(K26-P26)/(Q26-P26)))</f>
        <v>1</v>
      </c>
      <c r="M26" s="461">
        <f t="shared" si="12"/>
        <v>2</v>
      </c>
      <c r="N26" s="518"/>
      <c r="O26" s="1786" t="s">
        <v>137</v>
      </c>
      <c r="P26" s="1807">
        <v>0</v>
      </c>
      <c r="Q26" s="1808">
        <v>1</v>
      </c>
      <c r="R26" s="447"/>
      <c r="U26" s="861" t="s">
        <v>171</v>
      </c>
      <c r="V26" s="857"/>
      <c r="W26" s="857"/>
      <c r="X26" s="857"/>
      <c r="Y26" s="857"/>
      <c r="Z26" s="857"/>
    </row>
    <row r="27" spans="1:26" ht="21.6" customHeight="1">
      <c r="A27" s="2650" t="s">
        <v>520</v>
      </c>
      <c r="B27" s="1755" t="s">
        <v>2048</v>
      </c>
      <c r="C27" s="1755">
        <v>7</v>
      </c>
      <c r="D27" s="1756" t="s">
        <v>535</v>
      </c>
      <c r="E27" s="1810">
        <v>15</v>
      </c>
      <c r="F27" s="1811">
        <v>15</v>
      </c>
      <c r="G27" s="1812">
        <f>월지표!D50</f>
        <v>15</v>
      </c>
      <c r="H27" s="495">
        <f>IF(G27&gt;=19,0%,IF(G27="",0%,IF(1-(G27-F27)/F27&gt;100%,100%,1-(G27-F27)/F27)))</f>
        <v>1</v>
      </c>
      <c r="I27" s="1813">
        <v>15</v>
      </c>
      <c r="J27" s="1812">
        <f>월지표!F50</f>
        <v>15</v>
      </c>
      <c r="K27" s="495">
        <f>IF(J27&gt;=19,0%,IF(J27="",0%,IF(1-(J27-I27)/I27&gt;100%,100%,1-(J27-I27)/I27)))</f>
        <v>1</v>
      </c>
      <c r="L27" s="1814">
        <f>K27</f>
        <v>1</v>
      </c>
      <c r="M27" s="1815">
        <f>C27*L27</f>
        <v>7</v>
      </c>
      <c r="N27" s="526"/>
      <c r="O27" s="1809" t="s">
        <v>137</v>
      </c>
      <c r="P27" s="755">
        <v>15</v>
      </c>
      <c r="Q27" s="756">
        <v>18</v>
      </c>
      <c r="R27" s="447"/>
      <c r="U27" s="861" t="s">
        <v>532</v>
      </c>
      <c r="V27" s="857"/>
      <c r="W27" s="857"/>
      <c r="X27" s="857"/>
      <c r="Y27" s="857"/>
      <c r="Z27" s="857"/>
    </row>
    <row r="28" spans="1:26" ht="21.6" customHeight="1">
      <c r="A28" s="2651"/>
      <c r="B28" s="211" t="s">
        <v>2049</v>
      </c>
      <c r="C28" s="211"/>
      <c r="D28" s="455" t="s">
        <v>172</v>
      </c>
      <c r="E28" s="512"/>
      <c r="F28" s="513"/>
      <c r="G28" s="1827"/>
      <c r="H28" s="458"/>
      <c r="I28" s="1828"/>
      <c r="J28" s="1829"/>
      <c r="K28" s="458"/>
      <c r="L28" s="524"/>
      <c r="M28" s="525"/>
      <c r="N28" s="521"/>
      <c r="O28" s="519"/>
      <c r="P28" s="522">
        <v>0</v>
      </c>
      <c r="Q28" s="523">
        <v>1</v>
      </c>
      <c r="R28" s="447" t="s">
        <v>568</v>
      </c>
      <c r="U28" s="861" t="s">
        <v>173</v>
      </c>
      <c r="V28" s="857"/>
      <c r="W28" s="857"/>
      <c r="X28" s="857"/>
      <c r="Y28" s="857"/>
      <c r="Z28" s="857"/>
    </row>
    <row r="29" spans="1:26" ht="21.6" customHeight="1" thickBot="1">
      <c r="A29" s="527" t="s">
        <v>175</v>
      </c>
      <c r="B29" s="1816"/>
      <c r="C29" s="1817">
        <f>SUM(C5:C28)</f>
        <v>100</v>
      </c>
      <c r="D29" s="1818"/>
      <c r="E29" s="1819"/>
      <c r="F29" s="1820">
        <f>C29</f>
        <v>100</v>
      </c>
      <c r="G29" s="681" t="e">
        <f>M29</f>
        <v>#DIV/0!</v>
      </c>
      <c r="H29" s="1821"/>
      <c r="I29" s="1822">
        <f>C29</f>
        <v>100</v>
      </c>
      <c r="J29" s="1823" t="e">
        <f>M29</f>
        <v>#DIV/0!</v>
      </c>
      <c r="K29" s="1824"/>
      <c r="L29" s="1825"/>
      <c r="M29" s="1826" t="e">
        <f>SUM(M5:M28)</f>
        <v>#DIV/0!</v>
      </c>
      <c r="N29" s="528"/>
      <c r="O29" s="529"/>
      <c r="P29" s="852" t="s">
        <v>647</v>
      </c>
      <c r="Q29" s="530"/>
      <c r="R29" s="531"/>
      <c r="U29" s="861" t="s">
        <v>703</v>
      </c>
      <c r="V29" s="880">
        <v>100</v>
      </c>
      <c r="W29" s="880">
        <v>100</v>
      </c>
      <c r="X29" s="880" t="e">
        <f>M29</f>
        <v>#DIV/0!</v>
      </c>
      <c r="Y29" s="880">
        <v>100</v>
      </c>
      <c r="Z29" s="880" t="e">
        <f>M29</f>
        <v>#DIV/0!</v>
      </c>
    </row>
    <row r="30" spans="1:26" ht="21.6" customHeight="1">
      <c r="M30" s="680"/>
    </row>
  </sheetData>
  <mergeCells count="19">
    <mergeCell ref="A27:A28"/>
    <mergeCell ref="A24:A26"/>
    <mergeCell ref="I3:K3"/>
    <mergeCell ref="A3:A4"/>
    <mergeCell ref="B3:B4"/>
    <mergeCell ref="C3:C4"/>
    <mergeCell ref="D3:D4"/>
    <mergeCell ref="E3:E4"/>
    <mergeCell ref="F3:H3"/>
    <mergeCell ref="A5:A8"/>
    <mergeCell ref="A15:A17"/>
    <mergeCell ref="A10:A14"/>
    <mergeCell ref="A19:A23"/>
    <mergeCell ref="L3:M3"/>
    <mergeCell ref="W2:X2"/>
    <mergeCell ref="Y2:Z2"/>
    <mergeCell ref="N3:N4"/>
    <mergeCell ref="U3:Z3"/>
    <mergeCell ref="P3:Q3"/>
  </mergeCells>
  <phoneticPr fontId="50" type="noConversion"/>
  <pageMargins left="0.2" right="0.2" top="0.31" bottom="0.3" header="0.31496062992125984" footer="0.31496062992125984"/>
  <pageSetup paperSize="9" scale="84" orientation="landscape" horizontalDpi="200" verticalDpi="200" r:id="rId1"/>
  <rowBreaks count="1" manualBreakCount="1">
    <brk id="29" max="16383" man="1"/>
  </rowBreaks>
  <ignoredErrors>
    <ignoredError sqref="E5:J6 E10:J15 E9:I9 E18:J18 E20:J20 F19:J19 F7:J7 E28:H28 E26:J26 E23:J24" unlockedFormula="1"/>
  </ignoredError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B1:W61"/>
  <sheetViews>
    <sheetView showGridLines="0" topLeftCell="A21" zoomScale="70" zoomScaleNormal="70" workbookViewId="0">
      <selection activeCell="V57" sqref="V57"/>
    </sheetView>
  </sheetViews>
  <sheetFormatPr defaultColWidth="9" defaultRowHeight="12.75"/>
  <cols>
    <col min="1" max="1" width="2" style="670" customWidth="1"/>
    <col min="2" max="2" width="9" style="670"/>
    <col min="3" max="3" width="0.875" style="670" customWidth="1"/>
    <col min="4" max="4" width="40.6875" style="670" customWidth="1"/>
    <col min="5" max="5" width="0.875" style="670" customWidth="1"/>
    <col min="6" max="6" width="5.6875" style="670" customWidth="1"/>
    <col min="7" max="7" width="7.6875" style="670" customWidth="1"/>
    <col min="8" max="9" width="10.6875" style="670" customWidth="1"/>
    <col min="10" max="10" width="0.875" style="670" customWidth="1"/>
    <col min="11" max="11" width="6.6875" style="670" customWidth="1"/>
    <col min="12" max="12" width="4.6875" style="670" customWidth="1"/>
    <col min="13" max="13" width="7.1875" style="670" customWidth="1"/>
    <col min="14" max="14" width="9.1875" style="670" customWidth="1"/>
    <col min="15" max="15" width="7.1875" style="670" customWidth="1"/>
    <col min="16" max="16" width="9.1875" style="670" customWidth="1"/>
    <col min="17" max="17" width="7.1875" style="670" customWidth="1"/>
    <col min="18" max="18" width="9.1875" style="670" customWidth="1"/>
    <col min="19" max="20" width="5.6875" style="670" customWidth="1"/>
    <col min="21" max="16384" width="9" style="670"/>
  </cols>
  <sheetData>
    <row r="1" spans="2:23" ht="25.5">
      <c r="B1" s="669" t="s">
        <v>2437</v>
      </c>
    </row>
    <row r="3" spans="2:23" ht="20" customHeight="1">
      <c r="B3" s="2698" t="s">
        <v>557</v>
      </c>
      <c r="C3" s="672"/>
      <c r="D3" s="2700" t="s">
        <v>569</v>
      </c>
      <c r="E3" s="675"/>
      <c r="F3" s="2717" t="s">
        <v>684</v>
      </c>
      <c r="G3" s="2717"/>
      <c r="H3" s="2717"/>
      <c r="I3" s="2717"/>
      <c r="J3" s="672"/>
      <c r="K3" s="2710" t="s">
        <v>570</v>
      </c>
      <c r="L3" s="2711"/>
      <c r="M3" s="2711"/>
      <c r="N3" s="2711"/>
      <c r="O3" s="2711"/>
      <c r="P3" s="2711"/>
      <c r="Q3" s="2711"/>
      <c r="R3" s="2712"/>
      <c r="S3" s="675"/>
      <c r="U3" s="671"/>
    </row>
    <row r="4" spans="2:23" ht="20" customHeight="1">
      <c r="B4" s="2699"/>
      <c r="C4" s="672"/>
      <c r="D4" s="2701"/>
      <c r="E4" s="675"/>
      <c r="F4" s="2718" t="s">
        <v>557</v>
      </c>
      <c r="G4" s="2719"/>
      <c r="H4" s="875" t="s">
        <v>573</v>
      </c>
      <c r="I4" s="874" t="s">
        <v>574</v>
      </c>
      <c r="J4" s="672"/>
      <c r="K4" s="2713"/>
      <c r="L4" s="2714"/>
      <c r="M4" s="2714"/>
      <c r="N4" s="2714"/>
      <c r="O4" s="2714"/>
      <c r="P4" s="2714"/>
      <c r="Q4" s="2714"/>
      <c r="R4" s="2715"/>
      <c r="S4" s="675"/>
      <c r="U4" s="671"/>
    </row>
    <row r="5" spans="2:23" ht="5.0999999999999996" customHeight="1"/>
    <row r="6" spans="2:23" ht="52.5" customHeight="1">
      <c r="B6" s="2570" t="s">
        <v>582</v>
      </c>
      <c r="D6" s="890"/>
      <c r="F6" s="2692" t="s">
        <v>637</v>
      </c>
      <c r="G6" s="2693"/>
      <c r="H6" s="1757">
        <f>생산효율!L6</f>
        <v>0</v>
      </c>
      <c r="I6" s="871">
        <f>생산효율!V6</f>
        <v>294837.12002302031</v>
      </c>
      <c r="K6" s="2716" t="s">
        <v>2005</v>
      </c>
      <c r="L6" s="2684"/>
      <c r="M6" s="2684"/>
      <c r="N6" s="2684"/>
      <c r="O6" s="2684"/>
      <c r="P6" s="2684"/>
      <c r="Q6" s="2684"/>
      <c r="R6" s="2685"/>
    </row>
    <row r="7" spans="2:23" ht="52.5" customHeight="1">
      <c r="B7" s="2678"/>
      <c r="D7" s="892"/>
      <c r="F7" s="2692" t="s">
        <v>636</v>
      </c>
      <c r="G7" s="2693"/>
      <c r="H7" s="1757">
        <f>생산효율!L8</f>
        <v>0</v>
      </c>
      <c r="I7" s="871">
        <f>생산효율!V8</f>
        <v>326345.1875</v>
      </c>
      <c r="K7" s="2686"/>
      <c r="L7" s="2687"/>
      <c r="M7" s="2687"/>
      <c r="N7" s="2687"/>
      <c r="O7" s="2687"/>
      <c r="P7" s="2687"/>
      <c r="Q7" s="2687"/>
      <c r="R7" s="2688"/>
    </row>
    <row r="8" spans="2:23" ht="52.5" customHeight="1">
      <c r="B8" s="2678"/>
      <c r="D8" s="892"/>
      <c r="F8" s="2692" t="s">
        <v>638</v>
      </c>
      <c r="G8" s="2693"/>
      <c r="H8" s="1757">
        <f>생산효율!L21</f>
        <v>0</v>
      </c>
      <c r="I8" s="1757">
        <f>생산효율!V21</f>
        <v>15958.449186391041</v>
      </c>
      <c r="K8" s="2686"/>
      <c r="L8" s="2687"/>
      <c r="M8" s="2687"/>
      <c r="N8" s="2687"/>
      <c r="O8" s="2687"/>
      <c r="P8" s="2687"/>
      <c r="Q8" s="2687"/>
      <c r="R8" s="2688"/>
      <c r="W8" s="670" t="s">
        <v>700</v>
      </c>
    </row>
    <row r="9" spans="2:23" ht="52.5" customHeight="1">
      <c r="B9" s="2679"/>
      <c r="D9" s="891"/>
      <c r="E9" s="730"/>
      <c r="F9" s="2692" t="s">
        <v>639</v>
      </c>
      <c r="G9" s="2693"/>
      <c r="H9" s="1757">
        <f>생산효율!L39</f>
        <v>0</v>
      </c>
      <c r="I9" s="1757">
        <f>생산효율!V39</f>
        <v>8176.14</v>
      </c>
      <c r="K9" s="2689"/>
      <c r="L9" s="2690"/>
      <c r="M9" s="2690"/>
      <c r="N9" s="2690"/>
      <c r="O9" s="2690"/>
      <c r="P9" s="2690"/>
      <c r="Q9" s="2690"/>
      <c r="R9" s="2691"/>
      <c r="S9" s="676"/>
    </row>
    <row r="10" spans="2:23" ht="7.5" customHeight="1">
      <c r="B10" s="672"/>
      <c r="F10" s="786"/>
      <c r="G10" s="786"/>
      <c r="H10" s="786"/>
      <c r="I10" s="786"/>
    </row>
    <row r="11" spans="2:23" ht="25.05" customHeight="1">
      <c r="B11" s="2570" t="s">
        <v>566</v>
      </c>
      <c r="D11" s="890"/>
      <c r="F11" s="2692" t="s">
        <v>558</v>
      </c>
      <c r="G11" s="2693"/>
      <c r="H11" s="893">
        <f>'경영실적 PT'!W7</f>
        <v>0</v>
      </c>
      <c r="I11" s="893">
        <f>'경영실적 PT'!AL7</f>
        <v>17085.147770079999</v>
      </c>
      <c r="K11" s="2546" t="s">
        <v>687</v>
      </c>
      <c r="L11" s="2547"/>
      <c r="M11" s="2544" t="s">
        <v>742</v>
      </c>
      <c r="N11" s="2545"/>
      <c r="O11" s="2544" t="s">
        <v>699</v>
      </c>
      <c r="P11" s="2545"/>
      <c r="Q11" s="2544" t="s">
        <v>689</v>
      </c>
      <c r="R11" s="2545"/>
    </row>
    <row r="12" spans="2:23" ht="27" customHeight="1">
      <c r="B12" s="2678"/>
      <c r="D12" s="892"/>
      <c r="F12" s="2692" t="s">
        <v>644</v>
      </c>
      <c r="G12" s="2693"/>
      <c r="H12" s="2702">
        <f>H13+H14</f>
        <v>0</v>
      </c>
      <c r="I12" s="2703"/>
      <c r="K12" s="2548"/>
      <c r="L12" s="2549"/>
      <c r="M12" s="732" t="s">
        <v>690</v>
      </c>
      <c r="N12" s="732" t="s">
        <v>691</v>
      </c>
      <c r="O12" s="732" t="s">
        <v>690</v>
      </c>
      <c r="P12" s="732" t="s">
        <v>691</v>
      </c>
      <c r="Q12" s="732" t="s">
        <v>690</v>
      </c>
      <c r="R12" s="732" t="s">
        <v>691</v>
      </c>
    </row>
    <row r="13" spans="2:23" ht="27" customHeight="1">
      <c r="B13" s="2678"/>
      <c r="D13" s="892"/>
      <c r="F13" s="2696" t="s">
        <v>745</v>
      </c>
      <c r="G13" s="2697"/>
      <c r="H13" s="2704"/>
      <c r="I13" s="2705"/>
      <c r="K13" s="2544" t="s">
        <v>692</v>
      </c>
      <c r="L13" s="2545"/>
      <c r="M13" s="877"/>
      <c r="N13" s="877"/>
      <c r="O13" s="877"/>
      <c r="P13" s="877"/>
      <c r="Q13" s="877">
        <f>N13-P13</f>
        <v>0</v>
      </c>
      <c r="R13" s="877">
        <f>N13-P13</f>
        <v>0</v>
      </c>
    </row>
    <row r="14" spans="2:23" ht="27" customHeight="1">
      <c r="B14" s="2678"/>
      <c r="D14" s="892"/>
      <c r="F14" s="2696" t="s">
        <v>746</v>
      </c>
      <c r="G14" s="2697"/>
      <c r="H14" s="2704">
        <f>P13</f>
        <v>0</v>
      </c>
      <c r="I14" s="2705"/>
      <c r="K14" s="2544" t="s">
        <v>747</v>
      </c>
      <c r="L14" s="2545"/>
      <c r="M14" s="877"/>
      <c r="N14" s="877"/>
      <c r="O14" s="877"/>
      <c r="P14" s="877"/>
      <c r="Q14" s="877">
        <f>N14-P14</f>
        <v>0</v>
      </c>
      <c r="R14" s="877">
        <f>N14-P14</f>
        <v>0</v>
      </c>
    </row>
    <row r="15" spans="2:23" ht="27" customHeight="1">
      <c r="B15" s="2678"/>
      <c r="D15" s="892"/>
      <c r="F15" s="2692" t="s">
        <v>741</v>
      </c>
      <c r="G15" s="2693"/>
      <c r="H15" s="2704"/>
      <c r="I15" s="2705"/>
      <c r="K15" s="2552" t="s">
        <v>693</v>
      </c>
      <c r="L15" s="732" t="s">
        <v>694</v>
      </c>
      <c r="M15" s="877"/>
      <c r="N15" s="877"/>
      <c r="O15" s="877"/>
      <c r="P15" s="877"/>
      <c r="Q15" s="877">
        <f>N15-P15</f>
        <v>0</v>
      </c>
      <c r="R15" s="877">
        <f>N15-P15</f>
        <v>0</v>
      </c>
    </row>
    <row r="16" spans="2:23" ht="27" customHeight="1">
      <c r="B16" s="2678"/>
      <c r="D16" s="892"/>
      <c r="F16" s="2692" t="s">
        <v>740</v>
      </c>
      <c r="G16" s="2693"/>
      <c r="H16" s="2704">
        <f>P15+P16</f>
        <v>0</v>
      </c>
      <c r="I16" s="2705"/>
      <c r="K16" s="2571"/>
      <c r="L16" s="732" t="s">
        <v>695</v>
      </c>
      <c r="M16" s="1769"/>
      <c r="N16" s="877"/>
      <c r="O16" s="1769"/>
      <c r="P16" s="877"/>
      <c r="Q16" s="877">
        <f>N16-P16</f>
        <v>0</v>
      </c>
      <c r="R16" s="877">
        <f>N16-P16</f>
        <v>0</v>
      </c>
    </row>
    <row r="17" spans="2:21" ht="27" customHeight="1">
      <c r="B17" s="2678"/>
      <c r="D17" s="892"/>
      <c r="F17" s="2727" t="s">
        <v>735</v>
      </c>
      <c r="G17" s="2728"/>
      <c r="H17" s="2702">
        <f>H12+H15+H16</f>
        <v>0</v>
      </c>
      <c r="I17" s="2703"/>
      <c r="K17" s="2544" t="s">
        <v>696</v>
      </c>
      <c r="L17" s="2545"/>
      <c r="M17" s="1769" t="e" cm="1">
        <f t="array" aca="1" ref="M17" ca="1">SUn(N13:N16)</f>
        <v>#NAME?</v>
      </c>
      <c r="N17" s="877" t="e" cm="1">
        <f t="array" aca="1" ref="N17" ca="1">SUn(N13:N16)</f>
        <v>#NAME?</v>
      </c>
      <c r="O17" s="1769" t="e" cm="1">
        <f t="array" aca="1" ref="O17" ca="1">SUn(P13:P16)</f>
        <v>#NAME?</v>
      </c>
      <c r="P17" s="877" t="e" cm="1">
        <f t="array" aca="1" ref="P17" ca="1">SUn(P13:P16)</f>
        <v>#NAME?</v>
      </c>
      <c r="Q17" s="1769" t="e" cm="1">
        <f t="array" aca="1" ref="Q17" ca="1">SUn(Q13:Q16)</f>
        <v>#NAME?</v>
      </c>
      <c r="R17" s="877" t="e" cm="1">
        <f t="array" aca="1" ref="R17" ca="1">SUn(R13:R16)</f>
        <v>#NAME?</v>
      </c>
    </row>
    <row r="18" spans="2:21" ht="24" customHeight="1">
      <c r="B18" s="2678"/>
      <c r="D18" s="892"/>
      <c r="F18" s="2729" t="s">
        <v>688</v>
      </c>
      <c r="G18" s="2730"/>
      <c r="H18" s="2706" t="e">
        <f>H17/H11</f>
        <v>#DIV/0!</v>
      </c>
      <c r="I18" s="2707"/>
      <c r="K18" s="2546" t="s">
        <v>701</v>
      </c>
      <c r="L18" s="2547"/>
      <c r="M18" s="2720" t="s">
        <v>702</v>
      </c>
      <c r="N18" s="2721"/>
      <c r="O18" s="2721"/>
      <c r="P18" s="2721"/>
      <c r="Q18" s="2721"/>
      <c r="R18" s="2722"/>
    </row>
    <row r="19" spans="2:21" ht="24" customHeight="1">
      <c r="B19" s="2679"/>
      <c r="D19" s="891"/>
      <c r="E19" s="730"/>
      <c r="F19" s="2731"/>
      <c r="G19" s="2732"/>
      <c r="H19" s="2708"/>
      <c r="I19" s="2709"/>
      <c r="K19" s="2548"/>
      <c r="L19" s="2549"/>
      <c r="M19" s="2723"/>
      <c r="N19" s="2724"/>
      <c r="O19" s="2724"/>
      <c r="P19" s="2724"/>
      <c r="Q19" s="2724"/>
      <c r="R19" s="2725"/>
      <c r="S19" s="676"/>
    </row>
    <row r="20" spans="2:21" ht="7.5" customHeight="1">
      <c r="B20" s="678"/>
      <c r="F20" s="676"/>
      <c r="G20" s="676"/>
      <c r="H20" s="676"/>
      <c r="I20" s="676"/>
      <c r="K20" s="676"/>
      <c r="L20" s="676"/>
      <c r="M20" s="676"/>
      <c r="N20" s="676"/>
      <c r="O20" s="676"/>
      <c r="P20" s="676"/>
      <c r="Q20" s="676"/>
      <c r="R20" s="676"/>
      <c r="S20" s="676"/>
    </row>
    <row r="21" spans="2:21">
      <c r="I21" s="2069">
        <f>H17-'재무상태표(BS)'!I28/1000000</f>
        <v>-3187.884192</v>
      </c>
    </row>
    <row r="22" spans="2:21" ht="20" customHeight="1">
      <c r="B22" s="2698" t="s">
        <v>557</v>
      </c>
      <c r="C22" s="672"/>
      <c r="D22" s="2700" t="s">
        <v>569</v>
      </c>
      <c r="E22" s="675"/>
      <c r="F22" s="2717" t="s">
        <v>684</v>
      </c>
      <c r="G22" s="2717"/>
      <c r="H22" s="2717"/>
      <c r="I22" s="2717"/>
      <c r="J22" s="672"/>
      <c r="K22" s="2710" t="s">
        <v>570</v>
      </c>
      <c r="L22" s="2711"/>
      <c r="M22" s="2711"/>
      <c r="N22" s="2711"/>
      <c r="O22" s="2711"/>
      <c r="P22" s="2711"/>
      <c r="Q22" s="2711"/>
      <c r="R22" s="2712"/>
      <c r="S22" s="675"/>
      <c r="U22" s="671"/>
    </row>
    <row r="23" spans="2:21" ht="20" customHeight="1">
      <c r="B23" s="2699"/>
      <c r="C23" s="672"/>
      <c r="D23" s="2701"/>
      <c r="E23" s="675"/>
      <c r="F23" s="2718" t="s">
        <v>557</v>
      </c>
      <c r="G23" s="2719"/>
      <c r="H23" s="875" t="s">
        <v>573</v>
      </c>
      <c r="I23" s="874" t="s">
        <v>574</v>
      </c>
      <c r="J23" s="672"/>
      <c r="K23" s="2713"/>
      <c r="L23" s="2714"/>
      <c r="M23" s="2714"/>
      <c r="N23" s="2714"/>
      <c r="O23" s="2714"/>
      <c r="P23" s="2714"/>
      <c r="Q23" s="2714"/>
      <c r="R23" s="2715"/>
      <c r="S23" s="675"/>
      <c r="U23" s="671"/>
    </row>
    <row r="24" spans="2:21" ht="5.0999999999999996" customHeight="1"/>
    <row r="25" spans="2:21" ht="36.6" customHeight="1">
      <c r="B25" s="2570" t="s">
        <v>709</v>
      </c>
      <c r="D25" s="2552"/>
      <c r="F25" s="2733" t="s">
        <v>2428</v>
      </c>
      <c r="G25" s="2168" t="s">
        <v>2429</v>
      </c>
      <c r="H25" s="785">
        <f>항공물류!H4</f>
        <v>0</v>
      </c>
      <c r="I25" s="871">
        <f>항공물류!P4</f>
        <v>0</v>
      </c>
      <c r="K25" s="2546"/>
      <c r="L25" s="2735"/>
      <c r="M25" s="2735"/>
      <c r="N25" s="2735"/>
      <c r="O25" s="2735"/>
      <c r="P25" s="2735"/>
      <c r="Q25" s="2735"/>
      <c r="R25" s="2547"/>
    </row>
    <row r="26" spans="2:21" ht="36.6" customHeight="1">
      <c r="B26" s="2678"/>
      <c r="D26" s="2551"/>
      <c r="F26" s="2734"/>
      <c r="G26" s="2168" t="s">
        <v>2430</v>
      </c>
      <c r="H26" s="785">
        <f>항공물류!H5</f>
        <v>0</v>
      </c>
      <c r="I26" s="871">
        <f>항공물류!P5</f>
        <v>0</v>
      </c>
      <c r="K26" s="2736"/>
      <c r="L26" s="2737"/>
      <c r="M26" s="2737"/>
      <c r="N26" s="2737"/>
      <c r="O26" s="2737"/>
      <c r="P26" s="2737"/>
      <c r="Q26" s="2737"/>
      <c r="R26" s="2738"/>
    </row>
    <row r="27" spans="2:21" ht="36.6" customHeight="1">
      <c r="B27" s="2678"/>
      <c r="D27" s="2551"/>
      <c r="F27" s="2169"/>
      <c r="G27" s="2166" t="s">
        <v>2431</v>
      </c>
      <c r="H27" s="785" t="e" cm="1">
        <f t="array" aca="1" ref="H27" ca="1">SUn(H25:H26)</f>
        <v>#NAME?</v>
      </c>
      <c r="I27" s="871" t="e" cm="1">
        <f t="array" aca="1" ref="I27" ca="1">SUn(I25:I26)</f>
        <v>#NAME?</v>
      </c>
      <c r="K27" s="2736"/>
      <c r="L27" s="2737"/>
      <c r="M27" s="2737"/>
      <c r="N27" s="2737"/>
      <c r="O27" s="2737"/>
      <c r="P27" s="2737"/>
      <c r="Q27" s="2737"/>
      <c r="R27" s="2738"/>
    </row>
    <row r="28" spans="2:21" ht="36.6" customHeight="1">
      <c r="B28" s="2678"/>
      <c r="D28" s="2551"/>
      <c r="F28" s="2692" t="s">
        <v>712</v>
      </c>
      <c r="G28" s="2693"/>
      <c r="H28" s="785">
        <f>항공물류!H11</f>
        <v>0</v>
      </c>
      <c r="I28" s="871">
        <f>항공물류!P11</f>
        <v>0</v>
      </c>
      <c r="K28" s="2736"/>
      <c r="L28" s="2737"/>
      <c r="M28" s="2737"/>
      <c r="N28" s="2737"/>
      <c r="O28" s="2737"/>
      <c r="P28" s="2737"/>
      <c r="Q28" s="2737"/>
      <c r="R28" s="2738"/>
    </row>
    <row r="29" spans="2:21" ht="36.6" customHeight="1">
      <c r="B29" s="2679"/>
      <c r="D29" s="2571"/>
      <c r="E29" s="730"/>
      <c r="F29" s="2692" t="s">
        <v>724</v>
      </c>
      <c r="G29" s="2693"/>
      <c r="H29" s="785">
        <f>H25-H28</f>
        <v>0</v>
      </c>
      <c r="I29" s="871">
        <f>I25-I28</f>
        <v>0</v>
      </c>
      <c r="K29" s="2548"/>
      <c r="L29" s="2739"/>
      <c r="M29" s="2739"/>
      <c r="N29" s="2739"/>
      <c r="O29" s="2739"/>
      <c r="P29" s="2739"/>
      <c r="Q29" s="2739"/>
      <c r="R29" s="2549"/>
      <c r="S29" s="677"/>
    </row>
    <row r="30" spans="2:21" ht="7.5" customHeight="1">
      <c r="B30" s="672"/>
      <c r="F30" s="786"/>
      <c r="G30" s="786"/>
      <c r="H30" s="786"/>
      <c r="I30" s="786"/>
    </row>
    <row r="31" spans="2:21" ht="36.6" customHeight="1">
      <c r="B31" s="2570" t="s">
        <v>710</v>
      </c>
      <c r="D31" s="2552"/>
      <c r="F31" s="2694" t="s">
        <v>726</v>
      </c>
      <c r="G31" s="2695"/>
      <c r="H31" s="853">
        <f>불용재고!H8</f>
        <v>0</v>
      </c>
      <c r="I31" s="872">
        <f>불용재고!P8</f>
        <v>0</v>
      </c>
      <c r="K31" s="2546"/>
      <c r="L31" s="2735"/>
      <c r="M31" s="2735"/>
      <c r="N31" s="2735"/>
      <c r="O31" s="2735"/>
      <c r="P31" s="2735"/>
      <c r="Q31" s="2735"/>
      <c r="R31" s="2547"/>
    </row>
    <row r="32" spans="2:21" ht="36.6" customHeight="1">
      <c r="B32" s="2678"/>
      <c r="D32" s="2551"/>
      <c r="F32" s="2694" t="s">
        <v>2455</v>
      </c>
      <c r="G32" s="2695"/>
      <c r="H32" s="853">
        <f>불용재고!H13</f>
        <v>0</v>
      </c>
      <c r="I32" s="872">
        <f>불용재고!P13</f>
        <v>0</v>
      </c>
      <c r="K32" s="2736"/>
      <c r="L32" s="2737"/>
      <c r="M32" s="2737"/>
      <c r="N32" s="2737"/>
      <c r="O32" s="2737"/>
      <c r="P32" s="2737"/>
      <c r="Q32" s="2737"/>
      <c r="R32" s="2738"/>
    </row>
    <row r="33" spans="2:21" ht="36.6" customHeight="1">
      <c r="B33" s="2678"/>
      <c r="D33" s="2551"/>
      <c r="F33" s="2669" t="s">
        <v>727</v>
      </c>
      <c r="G33" s="2670"/>
      <c r="H33" s="853">
        <f>불용재고!H18</f>
        <v>0</v>
      </c>
      <c r="I33" s="872">
        <f>불용재고!P18</f>
        <v>0</v>
      </c>
      <c r="K33" s="2736"/>
      <c r="L33" s="2737"/>
      <c r="M33" s="2737"/>
      <c r="N33" s="2737"/>
      <c r="O33" s="2737"/>
      <c r="P33" s="2737"/>
      <c r="Q33" s="2737"/>
      <c r="R33" s="2738"/>
    </row>
    <row r="34" spans="2:21" ht="36.6" customHeight="1">
      <c r="B34" s="2679"/>
      <c r="D34" s="2571"/>
      <c r="E34" s="730"/>
      <c r="F34" s="2694" t="s">
        <v>728</v>
      </c>
      <c r="G34" s="2695"/>
      <c r="H34" s="854">
        <f>불용재고!H23</f>
        <v>0</v>
      </c>
      <c r="I34" s="873">
        <f>불용재고!P23</f>
        <v>0</v>
      </c>
      <c r="K34" s="2548"/>
      <c r="L34" s="2739"/>
      <c r="M34" s="2739"/>
      <c r="N34" s="2739"/>
      <c r="O34" s="2739"/>
      <c r="P34" s="2739"/>
      <c r="Q34" s="2739"/>
      <c r="R34" s="2549"/>
      <c r="S34" s="677"/>
    </row>
    <row r="35" spans="2:21" ht="7.5" customHeight="1">
      <c r="B35" s="672"/>
      <c r="F35" s="786"/>
      <c r="G35" s="786"/>
      <c r="H35" s="786"/>
      <c r="I35" s="786"/>
    </row>
    <row r="36" spans="2:21" ht="37.049999999999997" customHeight="1">
      <c r="B36" s="2570" t="s">
        <v>2424</v>
      </c>
      <c r="D36" s="2552"/>
      <c r="F36" s="2680" t="s">
        <v>2424</v>
      </c>
      <c r="G36" s="905" t="s">
        <v>2425</v>
      </c>
      <c r="H36" s="853"/>
      <c r="I36" s="872"/>
      <c r="K36" s="2683" t="s">
        <v>2456</v>
      </c>
      <c r="L36" s="2684"/>
      <c r="M36" s="2684"/>
      <c r="N36" s="2684"/>
      <c r="O36" s="2684"/>
      <c r="P36" s="2684"/>
      <c r="Q36" s="2684"/>
      <c r="R36" s="2685"/>
    </row>
    <row r="37" spans="2:21" ht="37.049999999999997" customHeight="1">
      <c r="B37" s="2678"/>
      <c r="D37" s="2551"/>
      <c r="F37" s="2681"/>
      <c r="G37" s="876" t="s">
        <v>2426</v>
      </c>
      <c r="H37" s="853"/>
      <c r="I37" s="872"/>
      <c r="K37" s="2686"/>
      <c r="L37" s="2687"/>
      <c r="M37" s="2687"/>
      <c r="N37" s="2687"/>
      <c r="O37" s="2687"/>
      <c r="P37" s="2687"/>
      <c r="Q37" s="2687"/>
      <c r="R37" s="2688"/>
    </row>
    <row r="38" spans="2:21" ht="37.049999999999997" customHeight="1">
      <c r="B38" s="2678"/>
      <c r="D38" s="2551"/>
      <c r="F38" s="2681"/>
      <c r="G38" s="905" t="s">
        <v>2427</v>
      </c>
      <c r="H38" s="2195">
        <f>'클레임&amp;폐기비'!F20</f>
        <v>3.653</v>
      </c>
      <c r="I38" s="2190">
        <f>'클레임&amp;폐기비'!O20</f>
        <v>17.489000000000001</v>
      </c>
      <c r="K38" s="2686"/>
      <c r="L38" s="2687"/>
      <c r="M38" s="2687"/>
      <c r="N38" s="2687"/>
      <c r="O38" s="2687"/>
      <c r="P38" s="2687"/>
      <c r="Q38" s="2687"/>
      <c r="R38" s="2688"/>
    </row>
    <row r="39" spans="2:21" ht="30" customHeight="1">
      <c r="B39" s="2679"/>
      <c r="D39" s="2571"/>
      <c r="F39" s="2682"/>
      <c r="G39" s="2167" t="s">
        <v>673</v>
      </c>
      <c r="H39" s="2190">
        <f>H36+H37+H38</f>
        <v>3.653</v>
      </c>
      <c r="I39" s="2190">
        <f>I36+I37+I38</f>
        <v>17.489000000000001</v>
      </c>
      <c r="K39" s="2689"/>
      <c r="L39" s="2690"/>
      <c r="M39" s="2690"/>
      <c r="N39" s="2690"/>
      <c r="O39" s="2690"/>
      <c r="P39" s="2690"/>
      <c r="Q39" s="2690"/>
      <c r="R39" s="2691"/>
    </row>
    <row r="43" spans="2:21" ht="20" customHeight="1">
      <c r="B43" s="2698" t="s">
        <v>557</v>
      </c>
      <c r="C43" s="672"/>
      <c r="D43" s="2700" t="s">
        <v>569</v>
      </c>
      <c r="E43" s="675"/>
      <c r="F43" s="2717" t="s">
        <v>684</v>
      </c>
      <c r="G43" s="2717"/>
      <c r="H43" s="2717"/>
      <c r="I43" s="2717"/>
      <c r="J43" s="672"/>
      <c r="K43" s="2710" t="s">
        <v>570</v>
      </c>
      <c r="L43" s="2711"/>
      <c r="M43" s="2711"/>
      <c r="N43" s="2711"/>
      <c r="O43" s="2711"/>
      <c r="P43" s="2711"/>
      <c r="Q43" s="2711"/>
      <c r="R43" s="2712"/>
      <c r="S43" s="675"/>
      <c r="U43" s="671"/>
    </row>
    <row r="44" spans="2:21" ht="20" customHeight="1">
      <c r="B44" s="2699"/>
      <c r="C44" s="672"/>
      <c r="D44" s="2701"/>
      <c r="E44" s="675"/>
      <c r="F44" s="2718" t="s">
        <v>687</v>
      </c>
      <c r="G44" s="2719"/>
      <c r="H44" s="875" t="s">
        <v>685</v>
      </c>
      <c r="I44" s="874" t="s">
        <v>686</v>
      </c>
      <c r="J44" s="672"/>
      <c r="K44" s="2713"/>
      <c r="L44" s="2714"/>
      <c r="M44" s="2714"/>
      <c r="N44" s="2714"/>
      <c r="O44" s="2714"/>
      <c r="P44" s="2714"/>
      <c r="Q44" s="2714"/>
      <c r="R44" s="2715"/>
      <c r="S44" s="675"/>
      <c r="U44" s="671"/>
    </row>
    <row r="45" spans="2:21" ht="5.0999999999999996" customHeight="1"/>
    <row r="46" spans="2:21" ht="39.6" customHeight="1">
      <c r="B46" s="2570" t="s">
        <v>565</v>
      </c>
      <c r="D46" s="2552"/>
      <c r="F46" s="2673" t="s">
        <v>2457</v>
      </c>
      <c r="G46" s="2674"/>
      <c r="H46" s="1757">
        <f>불량율!H12</f>
        <v>313736</v>
      </c>
      <c r="I46" s="1757">
        <f>불량율!Q12</f>
        <v>1419438</v>
      </c>
      <c r="K46" s="2683" t="s">
        <v>2039</v>
      </c>
      <c r="L46" s="2684"/>
      <c r="M46" s="2684"/>
      <c r="N46" s="2684"/>
      <c r="O46" s="2684"/>
      <c r="P46" s="2684"/>
      <c r="Q46" s="2684"/>
      <c r="R46" s="2685"/>
    </row>
    <row r="47" spans="2:21" ht="39.6" customHeight="1">
      <c r="B47" s="2678"/>
      <c r="D47" s="2551"/>
      <c r="F47" s="2673" t="s">
        <v>2458</v>
      </c>
      <c r="G47" s="2674"/>
      <c r="H47" s="1757">
        <f>불량율!H13</f>
        <v>7</v>
      </c>
      <c r="I47" s="1757">
        <f>불량율!Q13</f>
        <v>39</v>
      </c>
      <c r="K47" s="2686"/>
      <c r="L47" s="2687"/>
      <c r="M47" s="2687"/>
      <c r="N47" s="2687"/>
      <c r="O47" s="2687"/>
      <c r="P47" s="2687"/>
      <c r="Q47" s="2687"/>
      <c r="R47" s="2688"/>
    </row>
    <row r="48" spans="2:21" ht="39.6" customHeight="1">
      <c r="B48" s="2678"/>
      <c r="D48" s="2551"/>
      <c r="F48" s="2673" t="s">
        <v>2438</v>
      </c>
      <c r="G48" s="2674"/>
      <c r="H48" s="893">
        <f>불량율!H14</f>
        <v>22.311752556289363</v>
      </c>
      <c r="I48" s="893">
        <f>불량율!Q14</f>
        <v>27.475662903205354</v>
      </c>
      <c r="K48" s="2686"/>
      <c r="L48" s="2687"/>
      <c r="M48" s="2687"/>
      <c r="N48" s="2687"/>
      <c r="O48" s="2687"/>
      <c r="P48" s="2687"/>
      <c r="Q48" s="2687"/>
      <c r="R48" s="2688"/>
    </row>
    <row r="49" spans="2:19" ht="4.5" customHeight="1">
      <c r="B49" s="931"/>
      <c r="C49" s="907"/>
      <c r="D49" s="932"/>
      <c r="F49" s="934"/>
      <c r="G49" s="934"/>
      <c r="H49" s="1758"/>
      <c r="I49" s="1759"/>
      <c r="K49" s="933"/>
      <c r="L49" s="933"/>
      <c r="M49" s="933"/>
      <c r="N49" s="933"/>
      <c r="O49" s="933"/>
      <c r="P49" s="933"/>
      <c r="Q49" s="933"/>
      <c r="R49" s="933"/>
    </row>
    <row r="50" spans="2:19" ht="39.6" customHeight="1">
      <c r="B50" s="2678" t="s">
        <v>748</v>
      </c>
      <c r="D50" s="2551"/>
      <c r="F50" s="2673" t="s">
        <v>2459</v>
      </c>
      <c r="G50" s="2674"/>
      <c r="H50" s="1760">
        <f>불량율!H15</f>
        <v>3362136</v>
      </c>
      <c r="I50" s="1760">
        <v>19575566</v>
      </c>
      <c r="K50" s="2726" t="s">
        <v>2460</v>
      </c>
      <c r="L50" s="2687"/>
      <c r="M50" s="2687"/>
      <c r="N50" s="2687"/>
      <c r="O50" s="2687"/>
      <c r="P50" s="2687"/>
      <c r="Q50" s="2687"/>
      <c r="R50" s="2688"/>
    </row>
    <row r="51" spans="2:19" ht="39.6" customHeight="1">
      <c r="B51" s="2678"/>
      <c r="D51" s="2551"/>
      <c r="F51" s="2675" t="s">
        <v>2461</v>
      </c>
      <c r="G51" s="2171" t="s">
        <v>2432</v>
      </c>
      <c r="H51" s="1760">
        <f>불량율!H16</f>
        <v>459</v>
      </c>
      <c r="I51" s="1760">
        <f>불량율!Q18</f>
        <v>1615</v>
      </c>
      <c r="K51" s="2726"/>
      <c r="L51" s="2687"/>
      <c r="M51" s="2687"/>
      <c r="N51" s="2687"/>
      <c r="O51" s="2687"/>
      <c r="P51" s="2687"/>
      <c r="Q51" s="2687"/>
      <c r="R51" s="2688"/>
    </row>
    <row r="52" spans="2:19" ht="39.6" customHeight="1">
      <c r="B52" s="2678"/>
      <c r="D52" s="2551"/>
      <c r="F52" s="2676"/>
      <c r="G52" s="2171" t="s">
        <v>2433</v>
      </c>
      <c r="H52" s="1760">
        <v>0</v>
      </c>
      <c r="I52" s="1760">
        <f>불량율!Q17</f>
        <v>0</v>
      </c>
      <c r="K52" s="2726"/>
      <c r="L52" s="2687"/>
      <c r="M52" s="2687"/>
      <c r="N52" s="2687"/>
      <c r="O52" s="2687"/>
      <c r="P52" s="2687"/>
      <c r="Q52" s="2687"/>
      <c r="R52" s="2688"/>
    </row>
    <row r="53" spans="2:19" ht="39.6" customHeight="1">
      <c r="B53" s="2678"/>
      <c r="D53" s="2551"/>
      <c r="F53" s="2677"/>
      <c r="G53" s="2170" t="s">
        <v>673</v>
      </c>
      <c r="H53" s="1757">
        <f>불량율!H18</f>
        <v>459</v>
      </c>
      <c r="I53" s="1757">
        <f>I51+I52</f>
        <v>1615</v>
      </c>
      <c r="K53" s="2686"/>
      <c r="L53" s="2687"/>
      <c r="M53" s="2687"/>
      <c r="N53" s="2687"/>
      <c r="O53" s="2687"/>
      <c r="P53" s="2687"/>
      <c r="Q53" s="2687"/>
      <c r="R53" s="2688"/>
    </row>
    <row r="54" spans="2:19" ht="39.6" customHeight="1">
      <c r="B54" s="2679"/>
      <c r="D54" s="2571"/>
      <c r="E54" s="730"/>
      <c r="F54" s="2673" t="s">
        <v>2439</v>
      </c>
      <c r="G54" s="2674"/>
      <c r="H54" s="1757">
        <f>불량율!H19</f>
        <v>136.52035491723117</v>
      </c>
      <c r="I54" s="1757">
        <f>불량율!Q19</f>
        <v>131.29611623649237</v>
      </c>
      <c r="K54" s="2689"/>
      <c r="L54" s="2690"/>
      <c r="M54" s="2690"/>
      <c r="N54" s="2690"/>
      <c r="O54" s="2690"/>
      <c r="P54" s="2690"/>
      <c r="Q54" s="2690"/>
      <c r="R54" s="2691"/>
      <c r="S54" s="677"/>
    </row>
    <row r="55" spans="2:19" ht="7.5" customHeight="1">
      <c r="B55" s="672"/>
      <c r="F55" s="786"/>
      <c r="G55" s="786"/>
      <c r="H55" s="786"/>
      <c r="I55" s="786"/>
    </row>
    <row r="56" spans="2:19" ht="39.6" customHeight="1">
      <c r="B56" s="2570" t="s">
        <v>652</v>
      </c>
      <c r="D56" s="2552"/>
      <c r="F56" s="2667" t="s">
        <v>641</v>
      </c>
      <c r="G56" s="2668"/>
      <c r="H56" s="853">
        <f>'클레임&amp;폐기비'!F4</f>
        <v>0</v>
      </c>
      <c r="I56" s="872">
        <f>'클레임&amp;폐기비'!P4</f>
        <v>0</v>
      </c>
      <c r="K56" s="2683" t="s">
        <v>2040</v>
      </c>
      <c r="L56" s="2684"/>
      <c r="M56" s="2684"/>
      <c r="N56" s="2684"/>
      <c r="O56" s="2684"/>
      <c r="P56" s="2684"/>
      <c r="Q56" s="2684"/>
      <c r="R56" s="2685"/>
    </row>
    <row r="57" spans="2:19" ht="39.6" customHeight="1">
      <c r="B57" s="2678"/>
      <c r="D57" s="2551"/>
      <c r="F57" s="2667" t="s">
        <v>642</v>
      </c>
      <c r="G57" s="2668"/>
      <c r="H57" s="2187">
        <f>'클레임&amp;폐기비'!F6</f>
        <v>1.8069999999999999</v>
      </c>
      <c r="I57" s="2187">
        <f>'클레임&amp;폐기비'!O6</f>
        <v>7.597999999999999</v>
      </c>
      <c r="K57" s="2686"/>
      <c r="L57" s="2687"/>
      <c r="M57" s="2687"/>
      <c r="N57" s="2687"/>
      <c r="O57" s="2687"/>
      <c r="P57" s="2687"/>
      <c r="Q57" s="2687"/>
      <c r="R57" s="2688"/>
    </row>
    <row r="58" spans="2:19" ht="39.6" customHeight="1">
      <c r="B58" s="2678"/>
      <c r="D58" s="2551"/>
      <c r="F58" s="2669" t="s">
        <v>698</v>
      </c>
      <c r="G58" s="2670"/>
      <c r="H58" s="2187"/>
      <c r="I58" s="2187"/>
      <c r="K58" s="2686"/>
      <c r="L58" s="2687"/>
      <c r="M58" s="2687"/>
      <c r="N58" s="2687"/>
      <c r="O58" s="2687"/>
      <c r="P58" s="2687"/>
      <c r="Q58" s="2687"/>
      <c r="R58" s="2688"/>
    </row>
    <row r="59" spans="2:19" ht="39.6" customHeight="1">
      <c r="B59" s="2679"/>
      <c r="D59" s="2571"/>
      <c r="E59" s="730"/>
      <c r="F59" s="2671" t="s">
        <v>643</v>
      </c>
      <c r="G59" s="2672"/>
      <c r="H59" s="2188">
        <f>'클레임&amp;폐기비'!F10</f>
        <v>2.2490000000000001</v>
      </c>
      <c r="I59" s="2188">
        <f>'클레임&amp;폐기비'!O10</f>
        <v>9.66</v>
      </c>
      <c r="K59" s="2689"/>
      <c r="L59" s="2690"/>
      <c r="M59" s="2690"/>
      <c r="N59" s="2690"/>
      <c r="O59" s="2690"/>
      <c r="P59" s="2690"/>
      <c r="Q59" s="2690"/>
      <c r="R59" s="2691"/>
      <c r="S59" s="677"/>
    </row>
    <row r="60" spans="2:19" ht="7.5" customHeight="1">
      <c r="B60" s="672"/>
    </row>
    <row r="61" spans="2:19" ht="13.25" customHeight="1"/>
  </sheetData>
  <mergeCells count="83">
    <mergeCell ref="B22:B23"/>
    <mergeCell ref="D22:D23"/>
    <mergeCell ref="F22:I22"/>
    <mergeCell ref="K22:R23"/>
    <mergeCell ref="B25:B29"/>
    <mergeCell ref="D25:D29"/>
    <mergeCell ref="K25:R29"/>
    <mergeCell ref="K56:R59"/>
    <mergeCell ref="F43:I43"/>
    <mergeCell ref="M18:R19"/>
    <mergeCell ref="K13:L13"/>
    <mergeCell ref="K46:R48"/>
    <mergeCell ref="K50:R54"/>
    <mergeCell ref="K43:R44"/>
    <mergeCell ref="F17:G17"/>
    <mergeCell ref="F18:G19"/>
    <mergeCell ref="F23:G23"/>
    <mergeCell ref="F25:F26"/>
    <mergeCell ref="F44:G44"/>
    <mergeCell ref="F46:G46"/>
    <mergeCell ref="F47:G47"/>
    <mergeCell ref="F48:G48"/>
    <mergeCell ref="K31:R34"/>
    <mergeCell ref="B6:B9"/>
    <mergeCell ref="B11:B19"/>
    <mergeCell ref="B3:B4"/>
    <mergeCell ref="D3:D4"/>
    <mergeCell ref="K18:L19"/>
    <mergeCell ref="K3:R4"/>
    <mergeCell ref="K6:R9"/>
    <mergeCell ref="K11:L12"/>
    <mergeCell ref="M11:N11"/>
    <mergeCell ref="F3:I3"/>
    <mergeCell ref="O11:P11"/>
    <mergeCell ref="Q11:R11"/>
    <mergeCell ref="K14:L14"/>
    <mergeCell ref="K15:K16"/>
    <mergeCell ref="K17:L17"/>
    <mergeCell ref="F4:G4"/>
    <mergeCell ref="B56:B59"/>
    <mergeCell ref="D56:D59"/>
    <mergeCell ref="B43:B44"/>
    <mergeCell ref="D43:D44"/>
    <mergeCell ref="H12:I12"/>
    <mergeCell ref="H13:I13"/>
    <mergeCell ref="H14:I14"/>
    <mergeCell ref="H15:I15"/>
    <mergeCell ref="H16:I16"/>
    <mergeCell ref="H17:I17"/>
    <mergeCell ref="H18:I19"/>
    <mergeCell ref="B46:B48"/>
    <mergeCell ref="B50:B54"/>
    <mergeCell ref="D46:D48"/>
    <mergeCell ref="D50:D54"/>
    <mergeCell ref="B31:B34"/>
    <mergeCell ref="F6:G6"/>
    <mergeCell ref="F7:G7"/>
    <mergeCell ref="F8:G8"/>
    <mergeCell ref="F9:G9"/>
    <mergeCell ref="F11:G11"/>
    <mergeCell ref="F12:G12"/>
    <mergeCell ref="F13:G13"/>
    <mergeCell ref="F14:G14"/>
    <mergeCell ref="F15:G15"/>
    <mergeCell ref="F16:G16"/>
    <mergeCell ref="B36:B39"/>
    <mergeCell ref="D36:D39"/>
    <mergeCell ref="F36:F39"/>
    <mergeCell ref="K36:R39"/>
    <mergeCell ref="F28:G28"/>
    <mergeCell ref="F29:G29"/>
    <mergeCell ref="F31:G31"/>
    <mergeCell ref="F32:G32"/>
    <mergeCell ref="F33:G33"/>
    <mergeCell ref="F34:G34"/>
    <mergeCell ref="D31:D34"/>
    <mergeCell ref="F56:G56"/>
    <mergeCell ref="F57:G57"/>
    <mergeCell ref="F58:G58"/>
    <mergeCell ref="F59:G59"/>
    <mergeCell ref="F50:G50"/>
    <mergeCell ref="F51:F53"/>
    <mergeCell ref="F54:G54"/>
  </mergeCells>
  <phoneticPr fontId="50" type="noConversion"/>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B1:I20"/>
  <sheetViews>
    <sheetView showGridLines="0" zoomScale="85" zoomScaleNormal="85" workbookViewId="0">
      <selection activeCell="F5" sqref="F5"/>
    </sheetView>
  </sheetViews>
  <sheetFormatPr defaultColWidth="9" defaultRowHeight="12.75"/>
  <cols>
    <col min="1" max="1" width="2" style="670" customWidth="1"/>
    <col min="2" max="2" width="9" style="670"/>
    <col min="3" max="3" width="0.875" style="670" customWidth="1"/>
    <col min="4" max="4" width="60.625" style="670" customWidth="1"/>
    <col min="5" max="5" width="0.875" style="670" customWidth="1"/>
    <col min="6" max="6" width="60.625" style="670" customWidth="1"/>
    <col min="7" max="8" width="5.6875" style="670" customWidth="1"/>
    <col min="9" max="16384" width="9" style="670"/>
  </cols>
  <sheetData>
    <row r="1" spans="2:9" ht="25.5">
      <c r="B1" s="669" t="s">
        <v>2215</v>
      </c>
    </row>
    <row r="2" spans="2:9" ht="23.25">
      <c r="B2" s="669"/>
    </row>
    <row r="3" spans="2:9" ht="33" customHeight="1">
      <c r="B3" s="674" t="s">
        <v>557</v>
      </c>
      <c r="C3" s="672"/>
      <c r="D3" s="673" t="s">
        <v>569</v>
      </c>
      <c r="E3" s="672"/>
      <c r="F3" s="673" t="s">
        <v>570</v>
      </c>
      <c r="G3" s="675"/>
      <c r="I3" s="671"/>
    </row>
    <row r="4" spans="2:9" ht="4.8" customHeight="1">
      <c r="B4" s="669"/>
    </row>
    <row r="5" spans="2:9" ht="210" customHeight="1">
      <c r="B5" s="856" t="s">
        <v>674</v>
      </c>
      <c r="D5" s="732"/>
      <c r="F5" s="1764" t="s">
        <v>2321</v>
      </c>
    </row>
    <row r="6" spans="2:9" ht="4.8" customHeight="1">
      <c r="B6" s="669"/>
    </row>
    <row r="7" spans="2:9" ht="210" customHeight="1">
      <c r="B7" s="856" t="s">
        <v>675</v>
      </c>
      <c r="D7" s="732"/>
      <c r="F7" s="1764" t="s">
        <v>2006</v>
      </c>
    </row>
    <row r="8" spans="2:9" ht="23.25">
      <c r="B8" s="669"/>
    </row>
    <row r="9" spans="2:9" ht="23.25">
      <c r="B9" s="669"/>
    </row>
    <row r="11" spans="2:9" ht="33" customHeight="1">
      <c r="B11" s="674" t="s">
        <v>557</v>
      </c>
      <c r="C11" s="672"/>
      <c r="D11" s="673" t="s">
        <v>569</v>
      </c>
      <c r="E11" s="672"/>
      <c r="F11" s="673" t="s">
        <v>570</v>
      </c>
      <c r="G11" s="675"/>
      <c r="I11" s="671"/>
    </row>
    <row r="12" spans="2:9" ht="5.0999999999999996" customHeight="1"/>
    <row r="13" spans="2:9" ht="140" customHeight="1">
      <c r="B13" s="731" t="s">
        <v>587</v>
      </c>
      <c r="D13" s="732"/>
      <c r="F13" s="733" t="s">
        <v>2410</v>
      </c>
      <c r="G13" s="677"/>
    </row>
    <row r="14" spans="2:9" ht="7.5" customHeight="1">
      <c r="B14" s="672"/>
      <c r="F14" s="679"/>
    </row>
    <row r="15" spans="2:9" ht="140" customHeight="1">
      <c r="B15" s="731" t="s">
        <v>585</v>
      </c>
      <c r="D15" s="732"/>
      <c r="F15" s="733" t="s">
        <v>2411</v>
      </c>
      <c r="G15" s="677"/>
    </row>
    <row r="16" spans="2:9" ht="7.5" customHeight="1">
      <c r="B16" s="672"/>
      <c r="F16" s="679"/>
    </row>
    <row r="17" spans="2:7" ht="140" customHeight="1">
      <c r="B17" s="731" t="s">
        <v>586</v>
      </c>
      <c r="D17" s="732"/>
      <c r="F17" s="733" t="s">
        <v>2322</v>
      </c>
      <c r="G17" s="677"/>
    </row>
    <row r="19" spans="2:7">
      <c r="B19" s="677" t="s">
        <v>650</v>
      </c>
    </row>
    <row r="20" spans="2:7">
      <c r="B20" s="677" t="s">
        <v>651</v>
      </c>
    </row>
  </sheetData>
  <phoneticPr fontId="50" type="noConversion"/>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A1:AH85"/>
  <sheetViews>
    <sheetView showGridLines="0" zoomScale="85" zoomScaleNormal="85" workbookViewId="0">
      <pane xSplit="6" ySplit="3" topLeftCell="S24" activePane="bottomRight" state="frozen"/>
      <selection activeCell="T47" sqref="T47"/>
      <selection pane="topRight" activeCell="T47" sqref="T47"/>
      <selection pane="bottomLeft" activeCell="T47" sqref="T47"/>
      <selection pane="bottomRight" activeCell="T47" sqref="T47"/>
    </sheetView>
  </sheetViews>
  <sheetFormatPr defaultColWidth="8.6875" defaultRowHeight="12.75" outlineLevelCol="1"/>
  <cols>
    <col min="1" max="1" width="8.6875" style="160"/>
    <col min="2" max="2" width="14.375" style="160" customWidth="1"/>
    <col min="3" max="4" width="13.125" style="160" customWidth="1"/>
    <col min="5" max="5" width="16.375" style="160" customWidth="1"/>
    <col min="6" max="6" width="13.125" style="160" customWidth="1"/>
    <col min="7" max="18" width="10" style="160" hidden="1" customWidth="1" outlineLevel="1"/>
    <col min="19" max="19" width="10" style="160" customWidth="1" collapsed="1"/>
    <col min="20" max="32" width="10" style="160" customWidth="1"/>
    <col min="33" max="33" width="13.125" style="416" customWidth="1"/>
    <col min="34" max="16384" width="8.6875" style="160"/>
  </cols>
  <sheetData>
    <row r="1" spans="1:33" ht="16.5" thickBot="1">
      <c r="A1" s="154" t="s">
        <v>176</v>
      </c>
      <c r="B1" s="155"/>
      <c r="C1" s="155"/>
      <c r="D1" s="156"/>
      <c r="E1" s="157" t="s">
        <v>177</v>
      </c>
      <c r="F1" s="157" t="s">
        <v>178</v>
      </c>
      <c r="G1" s="158" t="s">
        <v>508</v>
      </c>
      <c r="H1" s="155"/>
      <c r="I1" s="159" t="s">
        <v>509</v>
      </c>
      <c r="J1" s="155"/>
      <c r="K1" s="155"/>
      <c r="L1" s="155"/>
      <c r="M1" s="155"/>
      <c r="N1" s="155"/>
      <c r="O1" s="155"/>
      <c r="P1" s="155"/>
      <c r="Q1" s="155"/>
      <c r="R1" s="155"/>
      <c r="S1" s="155"/>
      <c r="T1" s="155"/>
      <c r="U1" s="155" t="s">
        <v>179</v>
      </c>
      <c r="V1" s="155"/>
      <c r="W1" s="155"/>
      <c r="X1" s="155"/>
      <c r="Y1" s="155"/>
      <c r="Z1" s="155"/>
      <c r="AA1" s="155"/>
      <c r="AB1" s="155"/>
      <c r="AC1" s="155"/>
      <c r="AD1" s="155"/>
      <c r="AE1" s="155"/>
      <c r="AF1" s="155"/>
      <c r="AG1" s="155"/>
    </row>
    <row r="2" spans="1:33">
      <c r="A2" s="2745" t="s">
        <v>180</v>
      </c>
      <c r="B2" s="2746" t="s">
        <v>181</v>
      </c>
      <c r="C2" s="2747"/>
      <c r="D2" s="2748"/>
      <c r="E2" s="2750" t="s">
        <v>183</v>
      </c>
      <c r="F2" s="2752" t="s">
        <v>185</v>
      </c>
      <c r="G2" s="2754" t="s">
        <v>186</v>
      </c>
      <c r="H2" s="2755"/>
      <c r="I2" s="2743" t="s">
        <v>187</v>
      </c>
      <c r="J2" s="2743" t="s">
        <v>188</v>
      </c>
      <c r="K2" s="2743" t="s">
        <v>189</v>
      </c>
      <c r="L2" s="2743" t="s">
        <v>190</v>
      </c>
      <c r="M2" s="2743" t="s">
        <v>191</v>
      </c>
      <c r="N2" s="2743" t="s">
        <v>192</v>
      </c>
      <c r="O2" s="2743" t="s">
        <v>193</v>
      </c>
      <c r="P2" s="2743" t="s">
        <v>194</v>
      </c>
      <c r="Q2" s="2743" t="s">
        <v>195</v>
      </c>
      <c r="R2" s="2743" t="s">
        <v>196</v>
      </c>
      <c r="S2" s="161" t="s">
        <v>2217</v>
      </c>
      <c r="T2" s="161" t="s">
        <v>2218</v>
      </c>
      <c r="U2" s="2743" t="s">
        <v>187</v>
      </c>
      <c r="V2" s="2743" t="s">
        <v>188</v>
      </c>
      <c r="W2" s="2743" t="s">
        <v>189</v>
      </c>
      <c r="X2" s="2743" t="s">
        <v>190</v>
      </c>
      <c r="Y2" s="2743" t="s">
        <v>191</v>
      </c>
      <c r="Z2" s="2743" t="s">
        <v>192</v>
      </c>
      <c r="AA2" s="2743" t="s">
        <v>193</v>
      </c>
      <c r="AB2" s="2743" t="s">
        <v>194</v>
      </c>
      <c r="AC2" s="2743" t="s">
        <v>195</v>
      </c>
      <c r="AD2" s="2743" t="s">
        <v>196</v>
      </c>
      <c r="AE2" s="161" t="s">
        <v>2219</v>
      </c>
      <c r="AF2" s="161" t="s">
        <v>2220</v>
      </c>
      <c r="AG2" s="2747" t="s">
        <v>197</v>
      </c>
    </row>
    <row r="3" spans="1:33">
      <c r="A3" s="2745"/>
      <c r="B3" s="2746"/>
      <c r="C3" s="2747"/>
      <c r="D3" s="2749"/>
      <c r="E3" s="2751"/>
      <c r="F3" s="2753"/>
      <c r="G3" s="162" t="s">
        <v>2216</v>
      </c>
      <c r="H3" s="163" t="s">
        <v>640</v>
      </c>
      <c r="I3" s="2744"/>
      <c r="J3" s="2744"/>
      <c r="K3" s="2744"/>
      <c r="L3" s="2744"/>
      <c r="M3" s="2744"/>
      <c r="N3" s="2744"/>
      <c r="O3" s="2744"/>
      <c r="P3" s="2744"/>
      <c r="Q3" s="2744"/>
      <c r="R3" s="2744"/>
      <c r="S3" s="2759" t="s">
        <v>198</v>
      </c>
      <c r="T3" s="2760"/>
      <c r="U3" s="2744"/>
      <c r="V3" s="2744"/>
      <c r="W3" s="2744"/>
      <c r="X3" s="2744"/>
      <c r="Y3" s="2744"/>
      <c r="Z3" s="2744"/>
      <c r="AA3" s="2744"/>
      <c r="AB3" s="2744"/>
      <c r="AC3" s="2744"/>
      <c r="AD3" s="2744"/>
      <c r="AE3" s="2759" t="s">
        <v>198</v>
      </c>
      <c r="AF3" s="2760"/>
      <c r="AG3" s="2747"/>
    </row>
    <row r="4" spans="1:33" ht="14.25">
      <c r="A4" s="164" t="s">
        <v>554</v>
      </c>
      <c r="B4" s="165"/>
      <c r="C4" s="165"/>
      <c r="D4" s="165"/>
      <c r="E4" s="165"/>
      <c r="F4" s="166"/>
      <c r="G4" s="167" t="s">
        <v>199</v>
      </c>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5"/>
    </row>
    <row r="5" spans="1:33">
      <c r="A5" s="168"/>
      <c r="B5" s="169" t="s">
        <v>200</v>
      </c>
      <c r="C5" s="169"/>
      <c r="D5" s="170"/>
      <c r="E5" s="171" t="s">
        <v>2419</v>
      </c>
      <c r="F5" s="787">
        <f>SUM($U5:W5)</f>
        <v>13388861.856745368</v>
      </c>
      <c r="G5" s="788">
        <v>5289611.5711258035</v>
      </c>
      <c r="H5" s="789">
        <v>5412336.574736963</v>
      </c>
      <c r="I5" s="789">
        <v>5083629.6844739364</v>
      </c>
      <c r="J5" s="789">
        <v>5886481.9011928104</v>
      </c>
      <c r="K5" s="789">
        <v>6525851.1405710103</v>
      </c>
      <c r="L5" s="789">
        <v>6432337.7229862968</v>
      </c>
      <c r="M5" s="789">
        <v>5286854.3584591895</v>
      </c>
      <c r="N5" s="789">
        <v>6929326.6400437523</v>
      </c>
      <c r="O5" s="789">
        <v>7128318.8350551836</v>
      </c>
      <c r="P5" s="789">
        <v>7146329.7600975549</v>
      </c>
      <c r="Q5" s="789">
        <v>7286711.2956319964</v>
      </c>
      <c r="R5" s="789">
        <v>7514841.0444512628</v>
      </c>
      <c r="S5" s="789">
        <v>7019551.7371894475</v>
      </c>
      <c r="T5" s="789">
        <v>7002821.7934906082</v>
      </c>
      <c r="U5" s="789">
        <v>6495587.6306304112</v>
      </c>
      <c r="V5" s="789">
        <v>6893274.2261149567</v>
      </c>
      <c r="W5" s="789"/>
      <c r="X5" s="789"/>
      <c r="Y5" s="789"/>
      <c r="Z5" s="789"/>
      <c r="AA5" s="789"/>
      <c r="AB5" s="789"/>
      <c r="AC5" s="789"/>
      <c r="AD5" s="789"/>
      <c r="AE5" s="790"/>
      <c r="AF5" s="790"/>
      <c r="AG5" s="791"/>
    </row>
    <row r="6" spans="1:33">
      <c r="A6" s="168"/>
      <c r="B6" s="173" t="s">
        <v>203</v>
      </c>
      <c r="C6" s="173"/>
      <c r="D6" s="170"/>
      <c r="E6" s="171" t="s">
        <v>2418</v>
      </c>
      <c r="F6" s="787">
        <f>SUM($U6:W6)</f>
        <v>13919821.153280001</v>
      </c>
      <c r="G6" s="792">
        <v>5494038.5357163362</v>
      </c>
      <c r="H6" s="793">
        <v>5945696.1094399998</v>
      </c>
      <c r="I6" s="793">
        <v>5114493.6820549471</v>
      </c>
      <c r="J6" s="793">
        <v>6011002.4307199996</v>
      </c>
      <c r="K6" s="793">
        <v>6528654.8823999995</v>
      </c>
      <c r="L6" s="793">
        <v>6617032.78816</v>
      </c>
      <c r="M6" s="793">
        <v>5514531.4050470311</v>
      </c>
      <c r="N6" s="793">
        <v>7028115.9099199995</v>
      </c>
      <c r="O6" s="793">
        <v>7099188.3739163792</v>
      </c>
      <c r="P6" s="793">
        <v>7205634.2241600007</v>
      </c>
      <c r="Q6" s="793">
        <v>7474254.7620435897</v>
      </c>
      <c r="R6" s="793">
        <v>7608794.9219528055</v>
      </c>
      <c r="S6" s="793">
        <v>7176665.5926444586</v>
      </c>
      <c r="T6" s="793">
        <v>7952447.2167634722</v>
      </c>
      <c r="U6" s="793">
        <f>'월계획 '!H118</f>
        <v>6756010.2265599994</v>
      </c>
      <c r="V6" s="793">
        <f>'월계획 '!I118</f>
        <v>7163810.9267200008</v>
      </c>
      <c r="W6" s="793">
        <f>'월계획 '!J118</f>
        <v>0</v>
      </c>
      <c r="X6" s="793">
        <f>'월계획 '!K118</f>
        <v>0</v>
      </c>
      <c r="Y6" s="793">
        <f>'월계획 '!L118</f>
        <v>0</v>
      </c>
      <c r="Z6" s="793">
        <f>'월계획 '!M118</f>
        <v>0</v>
      </c>
      <c r="AA6" s="793">
        <f>'월계획 '!N118</f>
        <v>0</v>
      </c>
      <c r="AB6" s="793">
        <f>'월계획 '!O118</f>
        <v>0</v>
      </c>
      <c r="AC6" s="793">
        <f>'월계획 '!P118</f>
        <v>0</v>
      </c>
      <c r="AD6" s="793">
        <f>'월계획 '!Q118</f>
        <v>0</v>
      </c>
      <c r="AE6" s="794">
        <f>'월계획 '!R118</f>
        <v>0</v>
      </c>
      <c r="AF6" s="794">
        <f>'월계획 '!S118</f>
        <v>0</v>
      </c>
      <c r="AG6" s="795"/>
    </row>
    <row r="7" spans="1:33" ht="14.25">
      <c r="A7" s="164" t="s">
        <v>555</v>
      </c>
      <c r="B7" s="175"/>
      <c r="C7" s="175"/>
      <c r="D7" s="175"/>
      <c r="E7" s="175"/>
      <c r="F7" s="176"/>
      <c r="G7" s="177" t="s">
        <v>204</v>
      </c>
      <c r="H7" s="177"/>
      <c r="I7" s="177" t="s">
        <v>204</v>
      </c>
      <c r="J7" s="177"/>
      <c r="K7" s="177"/>
      <c r="L7" s="177"/>
      <c r="M7" s="177"/>
      <c r="N7" s="177"/>
      <c r="O7" s="177"/>
      <c r="P7" s="177"/>
      <c r="Q7" s="177"/>
      <c r="R7" s="177"/>
      <c r="S7" s="177"/>
      <c r="T7" s="177"/>
      <c r="U7" s="177" t="s">
        <v>204</v>
      </c>
      <c r="V7" s="177"/>
      <c r="W7" s="177"/>
      <c r="X7" s="177"/>
      <c r="Y7" s="177"/>
      <c r="Z7" s="177"/>
      <c r="AA7" s="177"/>
      <c r="AB7" s="177"/>
      <c r="AC7" s="177"/>
      <c r="AD7" s="177"/>
      <c r="AE7" s="177"/>
      <c r="AF7" s="177"/>
      <c r="AG7" s="175"/>
    </row>
    <row r="8" spans="1:33">
      <c r="A8" s="168"/>
      <c r="B8" s="178" t="s">
        <v>205</v>
      </c>
      <c r="C8" s="796">
        <f>SUM($I8:T8)</f>
        <v>4951101.1765378918</v>
      </c>
      <c r="D8" s="173"/>
      <c r="E8" s="179" t="s">
        <v>206</v>
      </c>
      <c r="F8" s="797">
        <f>SUM($U8:W8)</f>
        <v>1445276.5244890663</v>
      </c>
      <c r="G8" s="798">
        <v>340575.06399111386</v>
      </c>
      <c r="H8" s="794">
        <v>408269.99667998025</v>
      </c>
      <c r="I8" s="793">
        <v>416634.27583984332</v>
      </c>
      <c r="J8" s="793">
        <v>388237.46937946067</v>
      </c>
      <c r="K8" s="793">
        <v>446689.01936181658</v>
      </c>
      <c r="L8" s="793">
        <v>403630.11661321629</v>
      </c>
      <c r="M8" s="793">
        <v>350210.77255074581</v>
      </c>
      <c r="N8" s="793">
        <v>411731.06328363763</v>
      </c>
      <c r="O8" s="793">
        <v>419588.30103311827</v>
      </c>
      <c r="P8" s="793">
        <v>421381.39792113268</v>
      </c>
      <c r="Q8" s="793">
        <v>393563.83413362078</v>
      </c>
      <c r="R8" s="793">
        <v>450877.21441317064</v>
      </c>
      <c r="S8" s="799">
        <v>426024.2210713175</v>
      </c>
      <c r="T8" s="799">
        <v>422533.49093681126</v>
      </c>
      <c r="U8" s="793">
        <f>'월계획 '!H94</f>
        <v>470596.5596613806</v>
      </c>
      <c r="V8" s="793">
        <f>'월계획 '!I94</f>
        <v>476680.3143922165</v>
      </c>
      <c r="W8" s="793">
        <f>'월계획 '!J94</f>
        <v>497999.65043546929</v>
      </c>
      <c r="X8" s="793">
        <f>'월계획 '!K94</f>
        <v>469829.33690779132</v>
      </c>
      <c r="Y8" s="793">
        <f>'월계획 '!L94</f>
        <v>420766.60183658561</v>
      </c>
      <c r="Z8" s="793">
        <f>'월계획 '!M94</f>
        <v>475061.24969048542</v>
      </c>
      <c r="AA8" s="793">
        <f>'월계획 '!N94</f>
        <v>502922.73944092583</v>
      </c>
      <c r="AB8" s="793">
        <f>'월계획 '!O94</f>
        <v>482879.53728691582</v>
      </c>
      <c r="AC8" s="793">
        <f>'월계획 '!P94</f>
        <v>453822.75994017802</v>
      </c>
      <c r="AD8" s="793">
        <f>'월계획 '!Q94</f>
        <v>568539.89924057445</v>
      </c>
      <c r="AE8" s="793">
        <f>'월계획 '!R94</f>
        <v>463815.84770080249</v>
      </c>
      <c r="AF8" s="793">
        <f>'월계획 '!S94</f>
        <v>484409.11029399722</v>
      </c>
      <c r="AG8" s="795"/>
    </row>
    <row r="9" spans="1:33">
      <c r="A9" s="168"/>
      <c r="B9" s="173" t="s">
        <v>207</v>
      </c>
      <c r="C9" s="181">
        <f>C8/C55</f>
        <v>4.7327295958885678E-2</v>
      </c>
      <c r="D9" s="173"/>
      <c r="E9" s="182" t="s">
        <v>202</v>
      </c>
      <c r="F9" s="183">
        <f>F8/F55</f>
        <v>5.4954103135365515E-2</v>
      </c>
      <c r="G9" s="184">
        <v>7.2956257419392323E-2</v>
      </c>
      <c r="H9" s="185">
        <v>8.0949370924244174E-2</v>
      </c>
      <c r="I9" s="186">
        <v>7.9066806604338166E-2</v>
      </c>
      <c r="J9" s="186">
        <v>6.4615528983575823E-2</v>
      </c>
      <c r="K9" s="186">
        <v>6.1152304901669993E-2</v>
      </c>
      <c r="L9" s="186">
        <v>6.2522022599212315E-2</v>
      </c>
      <c r="M9" s="186">
        <v>7.0547585017549444E-2</v>
      </c>
      <c r="N9" s="186">
        <v>6.129120839482647E-2</v>
      </c>
      <c r="O9" s="186">
        <v>6.2302606054554066E-2</v>
      </c>
      <c r="P9" s="186">
        <v>6.5261867626270856E-2</v>
      </c>
      <c r="Q9" s="186">
        <v>5.8361691331656924E-2</v>
      </c>
      <c r="R9" s="186">
        <v>7.8526468428925161E-2</v>
      </c>
      <c r="S9" s="187">
        <v>6.3210788036229051E-2</v>
      </c>
      <c r="T9" s="187">
        <v>6.0458753394998677E-2</v>
      </c>
      <c r="U9" s="186">
        <f t="shared" ref="U9:AF9" si="0">U8/U55</f>
        <v>5.7385113202578164E-2</v>
      </c>
      <c r="V9" s="186">
        <f t="shared" si="0"/>
        <v>5.362262619196298E-2</v>
      </c>
      <c r="W9" s="186">
        <f t="shared" si="0"/>
        <v>5.4074607725066622E-2</v>
      </c>
      <c r="X9" s="186">
        <f t="shared" si="0"/>
        <v>5.4990436870205266E-2</v>
      </c>
      <c r="Y9" s="186">
        <f t="shared" si="0"/>
        <v>5.8553425500393809E-2</v>
      </c>
      <c r="Z9" s="186">
        <f t="shared" si="0"/>
        <v>5.3441891140076941E-2</v>
      </c>
      <c r="AA9" s="186">
        <f t="shared" si="0"/>
        <v>5.2366098360035016E-2</v>
      </c>
      <c r="AB9" s="186">
        <f t="shared" si="0"/>
        <v>5.2206907510566856E-2</v>
      </c>
      <c r="AC9" s="186">
        <f t="shared" si="0"/>
        <v>5.3157355225237915E-2</v>
      </c>
      <c r="AD9" s="186">
        <f t="shared" si="0"/>
        <v>6.3917632496549887E-2</v>
      </c>
      <c r="AE9" s="188">
        <f t="shared" si="0"/>
        <v>5.4279829745991021E-2</v>
      </c>
      <c r="AF9" s="188">
        <f t="shared" si="0"/>
        <v>5.4644417733261612E-2</v>
      </c>
      <c r="AG9" s="173"/>
    </row>
    <row r="10" spans="1:33">
      <c r="A10" s="168"/>
      <c r="B10" s="173" t="s">
        <v>208</v>
      </c>
      <c r="C10" s="189"/>
      <c r="D10" s="189"/>
      <c r="E10" s="179" t="s">
        <v>206</v>
      </c>
      <c r="F10" s="797">
        <f>SUM($U10:W10)</f>
        <v>925681.83328000014</v>
      </c>
      <c r="G10" s="180">
        <v>446005.06832000008</v>
      </c>
      <c r="H10" s="174">
        <v>699179.39104000013</v>
      </c>
      <c r="I10" s="793">
        <v>437474.947888</v>
      </c>
      <c r="J10" s="793">
        <v>493886.50336000003</v>
      </c>
      <c r="K10" s="793">
        <v>594834.79191999999</v>
      </c>
      <c r="L10" s="793">
        <v>463296.17184000002</v>
      </c>
      <c r="M10" s="793">
        <v>358957.81248000002</v>
      </c>
      <c r="N10" s="793">
        <v>393086.61295999994</v>
      </c>
      <c r="O10" s="793">
        <v>446635.84143999993</v>
      </c>
      <c r="P10" s="793">
        <v>462168.49808000005</v>
      </c>
      <c r="Q10" s="793">
        <v>468711.79599999997</v>
      </c>
      <c r="R10" s="793">
        <v>519334.51312000002</v>
      </c>
      <c r="S10" s="799">
        <v>537197.04911999998</v>
      </c>
      <c r="T10" s="799">
        <v>538388.40367999999</v>
      </c>
      <c r="U10" s="793">
        <f>'월계획 '!H126</f>
        <v>466040.03472000005</v>
      </c>
      <c r="V10" s="793">
        <f>'월계획 '!I126</f>
        <v>459641.79856000008</v>
      </c>
      <c r="W10" s="793">
        <f>'월계획 '!J126</f>
        <v>0</v>
      </c>
      <c r="X10" s="793">
        <f>'월계획 '!K126</f>
        <v>0</v>
      </c>
      <c r="Y10" s="793">
        <f>'월계획 '!L126</f>
        <v>0</v>
      </c>
      <c r="Z10" s="793">
        <f>'월계획 '!M126</f>
        <v>0</v>
      </c>
      <c r="AA10" s="793">
        <f>'월계획 '!N126</f>
        <v>0</v>
      </c>
      <c r="AB10" s="793">
        <f>'월계획 '!O126</f>
        <v>0</v>
      </c>
      <c r="AC10" s="793">
        <f>'월계획 '!P126</f>
        <v>0</v>
      </c>
      <c r="AD10" s="793">
        <f>'월계획 '!Q126</f>
        <v>0</v>
      </c>
      <c r="AE10" s="800">
        <f>'월계획 '!R126</f>
        <v>0</v>
      </c>
      <c r="AF10" s="800">
        <f>'월계획 '!S126</f>
        <v>0</v>
      </c>
      <c r="AG10" s="795"/>
    </row>
    <row r="11" spans="1:33">
      <c r="A11" s="168"/>
      <c r="B11" s="173" t="s">
        <v>209</v>
      </c>
      <c r="C11" s="173"/>
      <c r="D11" s="173"/>
      <c r="E11" s="182" t="s">
        <v>202</v>
      </c>
      <c r="F11" s="183">
        <f>F10/F20</f>
        <v>5.418049909413606E-2</v>
      </c>
      <c r="G11" s="184">
        <v>6.5315397230600356E-2</v>
      </c>
      <c r="H11" s="185">
        <v>9.4963933922999108E-2</v>
      </c>
      <c r="I11" s="186">
        <v>6.6807247984225493E-2</v>
      </c>
      <c r="J11" s="186">
        <v>6.6619970639299489E-2</v>
      </c>
      <c r="K11" s="186">
        <v>6.132791494156576E-2</v>
      </c>
      <c r="L11" s="186">
        <v>5.6375727394201727E-2</v>
      </c>
      <c r="M11" s="186">
        <v>5.2955562905276997E-2</v>
      </c>
      <c r="N11" s="186">
        <v>5.1788974062545873E-2</v>
      </c>
      <c r="O11" s="186">
        <v>5.4167403097220554E-2</v>
      </c>
      <c r="P11" s="186">
        <v>4.9943226160213162E-2</v>
      </c>
      <c r="Q11" s="186">
        <v>5.1089485775271483E-2</v>
      </c>
      <c r="R11" s="186">
        <v>5.7145274645436922E-2</v>
      </c>
      <c r="S11" s="187">
        <v>6.0331221671114842E-2</v>
      </c>
      <c r="T11" s="187">
        <v>5.6905188967331738E-2</v>
      </c>
      <c r="U11" s="186">
        <f t="shared" ref="U11:AF11" si="1">U10/U20</f>
        <v>5.7101886790479402E-2</v>
      </c>
      <c r="V11" s="186">
        <f t="shared" si="1"/>
        <v>5.150858747747411E-2</v>
      </c>
      <c r="W11" s="186" t="e">
        <f t="shared" si="1"/>
        <v>#DIV/0!</v>
      </c>
      <c r="X11" s="186" t="e">
        <f t="shared" si="1"/>
        <v>#DIV/0!</v>
      </c>
      <c r="Y11" s="186" t="e">
        <f t="shared" si="1"/>
        <v>#DIV/0!</v>
      </c>
      <c r="Z11" s="186" t="e">
        <f t="shared" si="1"/>
        <v>#DIV/0!</v>
      </c>
      <c r="AA11" s="186" t="e">
        <f t="shared" si="1"/>
        <v>#DIV/0!</v>
      </c>
      <c r="AB11" s="186" t="e">
        <f t="shared" si="1"/>
        <v>#DIV/0!</v>
      </c>
      <c r="AC11" s="186" t="e">
        <f t="shared" si="1"/>
        <v>#DIV/0!</v>
      </c>
      <c r="AD11" s="186" t="e">
        <f t="shared" si="1"/>
        <v>#DIV/0!</v>
      </c>
      <c r="AE11" s="188" t="e">
        <f t="shared" si="1"/>
        <v>#DIV/0!</v>
      </c>
      <c r="AF11" s="188" t="e">
        <f t="shared" si="1"/>
        <v>#DIV/0!</v>
      </c>
      <c r="AG11" s="173"/>
    </row>
    <row r="12" spans="1:33" ht="14.25">
      <c r="A12" s="164" t="s">
        <v>556</v>
      </c>
      <c r="B12" s="175"/>
      <c r="C12" s="175"/>
      <c r="D12" s="175"/>
      <c r="E12" s="175"/>
      <c r="F12" s="176"/>
      <c r="G12" s="177" t="s">
        <v>210</v>
      </c>
      <c r="H12" s="177"/>
      <c r="I12" s="177" t="s">
        <v>210</v>
      </c>
      <c r="J12" s="177"/>
      <c r="K12" s="177"/>
      <c r="L12" s="177"/>
      <c r="M12" s="177"/>
      <c r="N12" s="177"/>
      <c r="O12" s="177"/>
      <c r="P12" s="177"/>
      <c r="Q12" s="177"/>
      <c r="R12" s="177"/>
      <c r="S12" s="177"/>
      <c r="T12" s="177"/>
      <c r="U12" s="177" t="s">
        <v>210</v>
      </c>
      <c r="V12" s="177"/>
      <c r="W12" s="177"/>
      <c r="X12" s="177"/>
      <c r="Y12" s="177"/>
      <c r="Z12" s="177"/>
      <c r="AA12" s="177"/>
      <c r="AB12" s="177"/>
      <c r="AC12" s="177"/>
      <c r="AD12" s="177"/>
      <c r="AE12" s="177"/>
      <c r="AF12" s="177"/>
      <c r="AG12" s="175"/>
    </row>
    <row r="13" spans="1:33">
      <c r="A13" s="168"/>
      <c r="B13" s="173" t="s">
        <v>211</v>
      </c>
      <c r="C13" s="173"/>
      <c r="D13" s="173"/>
      <c r="E13" s="190" t="s">
        <v>2418</v>
      </c>
      <c r="F13" s="1728">
        <f>SUM($U13:W13)</f>
        <v>0</v>
      </c>
      <c r="G13" s="792"/>
      <c r="H13" s="801"/>
      <c r="I13" s="793"/>
      <c r="J13" s="793"/>
      <c r="K13" s="793"/>
      <c r="L13" s="793"/>
      <c r="M13" s="793"/>
      <c r="N13" s="793"/>
      <c r="O13" s="793"/>
      <c r="P13" s="793"/>
      <c r="Q13" s="793"/>
      <c r="R13" s="793"/>
      <c r="S13" s="793"/>
      <c r="T13" s="793"/>
      <c r="U13" s="793"/>
      <c r="V13" s="793"/>
      <c r="W13" s="793"/>
      <c r="X13" s="793"/>
      <c r="Y13" s="793"/>
      <c r="Z13" s="793"/>
      <c r="AA13" s="793"/>
      <c r="AB13" s="793"/>
      <c r="AC13" s="793"/>
      <c r="AD13" s="793"/>
      <c r="AE13" s="794"/>
      <c r="AF13" s="794"/>
      <c r="AG13" s="795"/>
    </row>
    <row r="14" spans="1:33">
      <c r="A14" s="168"/>
      <c r="B14" s="173" t="s">
        <v>212</v>
      </c>
      <c r="C14" s="189"/>
      <c r="D14" s="189"/>
      <c r="E14" s="190" t="s">
        <v>2418</v>
      </c>
      <c r="F14" s="191">
        <f>SUM($U14:W14)</f>
        <v>0</v>
      </c>
      <c r="G14" s="192"/>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4"/>
      <c r="AF14" s="194"/>
      <c r="AG14" s="173"/>
    </row>
    <row r="15" spans="1:33" ht="13.15" thickBot="1">
      <c r="A15" s="168"/>
      <c r="B15" s="173" t="s">
        <v>213</v>
      </c>
      <c r="C15" s="173"/>
      <c r="D15" s="173"/>
      <c r="E15" s="190" t="s">
        <v>2418</v>
      </c>
      <c r="F15" s="2165">
        <f>SUM($U15:W15)</f>
        <v>0</v>
      </c>
      <c r="G15" s="792"/>
      <c r="H15" s="793"/>
      <c r="I15" s="793"/>
      <c r="J15" s="793"/>
      <c r="K15" s="793"/>
      <c r="L15" s="793"/>
      <c r="M15" s="793"/>
      <c r="N15" s="793"/>
      <c r="O15" s="793"/>
      <c r="P15" s="793"/>
      <c r="Q15" s="793"/>
      <c r="R15" s="793"/>
      <c r="S15" s="793"/>
      <c r="T15" s="793"/>
      <c r="U15" s="793"/>
      <c r="V15" s="793"/>
      <c r="W15" s="793"/>
      <c r="X15" s="793"/>
      <c r="Y15" s="793"/>
      <c r="Z15" s="793"/>
      <c r="AA15" s="793"/>
      <c r="AB15" s="793"/>
      <c r="AC15" s="793"/>
      <c r="AD15" s="793"/>
      <c r="AE15" s="794"/>
      <c r="AF15" s="794"/>
      <c r="AG15" s="795"/>
    </row>
    <row r="16" spans="1:33">
      <c r="A16" s="195"/>
      <c r="B16" s="196"/>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6"/>
      <c r="AF16" s="196"/>
      <c r="AG16" s="196"/>
    </row>
    <row r="17" spans="1:34" ht="16.5" thickBot="1">
      <c r="A17" s="154" t="s">
        <v>214</v>
      </c>
      <c r="B17" s="155"/>
      <c r="C17" s="155"/>
      <c r="D17" s="156" t="s">
        <v>215</v>
      </c>
      <c r="E17" s="157" t="s">
        <v>216</v>
      </c>
      <c r="F17" s="157" t="s">
        <v>217</v>
      </c>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row>
    <row r="18" spans="1:34">
      <c r="A18" s="2745" t="s">
        <v>119</v>
      </c>
      <c r="B18" s="2756" t="s">
        <v>120</v>
      </c>
      <c r="C18" s="2747"/>
      <c r="D18" s="2757" t="s">
        <v>218</v>
      </c>
      <c r="E18" s="2750" t="s">
        <v>182</v>
      </c>
      <c r="F18" s="2752" t="s">
        <v>184</v>
      </c>
      <c r="G18" s="2754" t="s">
        <v>186</v>
      </c>
      <c r="H18" s="2755"/>
      <c r="I18" s="2743" t="s">
        <v>187</v>
      </c>
      <c r="J18" s="2743" t="s">
        <v>188</v>
      </c>
      <c r="K18" s="2743" t="s">
        <v>189</v>
      </c>
      <c r="L18" s="2743" t="s">
        <v>190</v>
      </c>
      <c r="M18" s="2743" t="s">
        <v>191</v>
      </c>
      <c r="N18" s="2743" t="s">
        <v>192</v>
      </c>
      <c r="O18" s="2743" t="s">
        <v>193</v>
      </c>
      <c r="P18" s="2743" t="s">
        <v>194</v>
      </c>
      <c r="Q18" s="2743" t="s">
        <v>195</v>
      </c>
      <c r="R18" s="2743" t="s">
        <v>196</v>
      </c>
      <c r="S18" s="161" t="s">
        <v>2217</v>
      </c>
      <c r="T18" s="161" t="s">
        <v>2218</v>
      </c>
      <c r="U18" s="2743" t="s">
        <v>187</v>
      </c>
      <c r="V18" s="2743" t="s">
        <v>188</v>
      </c>
      <c r="W18" s="2743" t="s">
        <v>189</v>
      </c>
      <c r="X18" s="2743" t="s">
        <v>190</v>
      </c>
      <c r="Y18" s="2743" t="s">
        <v>191</v>
      </c>
      <c r="Z18" s="2743" t="s">
        <v>192</v>
      </c>
      <c r="AA18" s="2743" t="s">
        <v>193</v>
      </c>
      <c r="AB18" s="2743" t="s">
        <v>194</v>
      </c>
      <c r="AC18" s="2743" t="s">
        <v>195</v>
      </c>
      <c r="AD18" s="2743" t="s">
        <v>196</v>
      </c>
      <c r="AE18" s="161" t="s">
        <v>2219</v>
      </c>
      <c r="AF18" s="161" t="s">
        <v>2220</v>
      </c>
      <c r="AG18" s="2747" t="s">
        <v>197</v>
      </c>
    </row>
    <row r="19" spans="1:34">
      <c r="A19" s="2745"/>
      <c r="B19" s="2756"/>
      <c r="C19" s="2747"/>
      <c r="D19" s="2758"/>
      <c r="E19" s="2751"/>
      <c r="F19" s="2753"/>
      <c r="G19" s="162" t="s">
        <v>2216</v>
      </c>
      <c r="H19" s="163" t="s">
        <v>640</v>
      </c>
      <c r="I19" s="2744"/>
      <c r="J19" s="2744"/>
      <c r="K19" s="2744"/>
      <c r="L19" s="2744"/>
      <c r="M19" s="2744"/>
      <c r="N19" s="2744"/>
      <c r="O19" s="2744"/>
      <c r="P19" s="2744"/>
      <c r="Q19" s="2744"/>
      <c r="R19" s="2744"/>
      <c r="S19" s="2761" t="s">
        <v>198</v>
      </c>
      <c r="T19" s="2755"/>
      <c r="U19" s="2744"/>
      <c r="V19" s="2744"/>
      <c r="W19" s="2744"/>
      <c r="X19" s="2744"/>
      <c r="Y19" s="2744"/>
      <c r="Z19" s="2744"/>
      <c r="AA19" s="2744"/>
      <c r="AB19" s="2744"/>
      <c r="AC19" s="2744"/>
      <c r="AD19" s="2744"/>
      <c r="AE19" s="2761" t="s">
        <v>198</v>
      </c>
      <c r="AF19" s="2755"/>
      <c r="AG19" s="2747"/>
    </row>
    <row r="20" spans="1:34">
      <c r="A20" s="2650" t="s">
        <v>505</v>
      </c>
      <c r="B20" s="197" t="s">
        <v>136</v>
      </c>
      <c r="C20" s="198"/>
      <c r="D20" s="802">
        <f>W20</f>
        <v>0</v>
      </c>
      <c r="E20" s="179" t="s">
        <v>206</v>
      </c>
      <c r="F20" s="797">
        <f>SUM(U20:W20)</f>
        <v>17085147.77008</v>
      </c>
      <c r="G20" s="805">
        <v>6828482.8268800005</v>
      </c>
      <c r="H20" s="806">
        <v>7362578.2142399997</v>
      </c>
      <c r="I20" s="807">
        <v>6548315.6556800008</v>
      </c>
      <c r="J20" s="807">
        <v>7413490.2585600009</v>
      </c>
      <c r="K20" s="807">
        <v>9699250.2107200008</v>
      </c>
      <c r="L20" s="807">
        <v>8218007.8777599996</v>
      </c>
      <c r="M20" s="807">
        <v>6778472.2281600004</v>
      </c>
      <c r="N20" s="807">
        <v>7590160.2623999994</v>
      </c>
      <c r="O20" s="807">
        <v>8245472.6625599992</v>
      </c>
      <c r="P20" s="807">
        <v>9253877.5248000007</v>
      </c>
      <c r="Q20" s="807">
        <v>9174329.8819200005</v>
      </c>
      <c r="R20" s="807">
        <v>9087969.5012800004</v>
      </c>
      <c r="S20" s="807">
        <v>8904130.1376000009</v>
      </c>
      <c r="T20" s="807">
        <v>9461147.8048000019</v>
      </c>
      <c r="U20" s="807">
        <f>'월계획 '!H112</f>
        <v>8161552.2868800005</v>
      </c>
      <c r="V20" s="807">
        <f>'월계획 '!I112</f>
        <v>8923595.4832000006</v>
      </c>
      <c r="W20" s="807">
        <f>'월계획 '!J112</f>
        <v>0</v>
      </c>
      <c r="X20" s="807">
        <f>'월계획 '!K112</f>
        <v>0</v>
      </c>
      <c r="Y20" s="807">
        <f>'월계획 '!L112</f>
        <v>0</v>
      </c>
      <c r="Z20" s="807">
        <f>'월계획 '!M112</f>
        <v>0</v>
      </c>
      <c r="AA20" s="807">
        <f>'월계획 '!N112</f>
        <v>0</v>
      </c>
      <c r="AB20" s="807">
        <f>'월계획 '!O112</f>
        <v>0</v>
      </c>
      <c r="AC20" s="807">
        <f>'월계획 '!P112</f>
        <v>0</v>
      </c>
      <c r="AD20" s="807">
        <f>'월계획 '!Q112</f>
        <v>0</v>
      </c>
      <c r="AE20" s="807">
        <f>'월계획 '!R112</f>
        <v>0</v>
      </c>
      <c r="AF20" s="807">
        <f>'월계획 '!S112</f>
        <v>0</v>
      </c>
      <c r="AG20" s="201" t="s">
        <v>219</v>
      </c>
      <c r="AH20" s="160" t="s">
        <v>220</v>
      </c>
    </row>
    <row r="21" spans="1:34">
      <c r="A21" s="2652"/>
      <c r="B21" s="202" t="s">
        <v>138</v>
      </c>
      <c r="C21" s="203"/>
      <c r="D21" s="803">
        <f t="shared" ref="D21:D50" si="2">W21</f>
        <v>0</v>
      </c>
      <c r="E21" s="205" t="s">
        <v>221</v>
      </c>
      <c r="F21" s="821">
        <f>SUM(U21:W21)</f>
        <v>946959.849440002</v>
      </c>
      <c r="G21" s="808">
        <v>68507.506043664296</v>
      </c>
      <c r="H21" s="809">
        <v>-624264.82240000064</v>
      </c>
      <c r="I21" s="810">
        <v>44236.93149705336</v>
      </c>
      <c r="J21" s="810">
        <v>-143426.93773705518</v>
      </c>
      <c r="K21" s="810">
        <v>1601341.845040001</v>
      </c>
      <c r="L21" s="810">
        <v>453014.03631999955</v>
      </c>
      <c r="M21" s="810">
        <v>312301.54647296946</v>
      </c>
      <c r="N21" s="810">
        <v>-506241.20447999996</v>
      </c>
      <c r="O21" s="810">
        <v>-162045.34975637979</v>
      </c>
      <c r="P21" s="810">
        <v>888282.80895999959</v>
      </c>
      <c r="Q21" s="810">
        <v>474246.95059641113</v>
      </c>
      <c r="R21" s="810">
        <v>281327.02444719482</v>
      </c>
      <c r="S21" s="810">
        <v>321368.3020755414</v>
      </c>
      <c r="T21" s="810">
        <v>57321.016036530404</v>
      </c>
      <c r="U21" s="810">
        <f>'월계획 '!H139</f>
        <v>311460.02848844498</v>
      </c>
      <c r="V21" s="810">
        <f>'월계획 '!I139</f>
        <v>635499.82095155702</v>
      </c>
      <c r="W21" s="810">
        <f>'월계획 '!J139</f>
        <v>0</v>
      </c>
      <c r="X21" s="810">
        <f>'월계획 '!K139</f>
        <v>0</v>
      </c>
      <c r="Y21" s="810">
        <f>'월계획 '!L139</f>
        <v>0</v>
      </c>
      <c r="Z21" s="810">
        <f>'월계획 '!M139</f>
        <v>0</v>
      </c>
      <c r="AA21" s="810">
        <f>'월계획 '!N139</f>
        <v>0</v>
      </c>
      <c r="AB21" s="810">
        <f>'월계획 '!O139</f>
        <v>0</v>
      </c>
      <c r="AC21" s="810">
        <f>'월계획 '!P139</f>
        <v>0</v>
      </c>
      <c r="AD21" s="810">
        <f>'월계획 '!Q139</f>
        <v>0</v>
      </c>
      <c r="AE21" s="810">
        <f>'월계획 '!R139</f>
        <v>0</v>
      </c>
      <c r="AF21" s="810">
        <f>'월계획 '!S139</f>
        <v>0</v>
      </c>
      <c r="AG21" s="206" t="s">
        <v>219</v>
      </c>
      <c r="AH21" s="160" t="s">
        <v>222</v>
      </c>
    </row>
    <row r="22" spans="1:34" ht="15.75">
      <c r="A22" s="2652"/>
      <c r="B22" s="202" t="s">
        <v>140</v>
      </c>
      <c r="C22" s="207"/>
      <c r="D22" s="803">
        <f t="shared" si="2"/>
        <v>3187884.1919999998</v>
      </c>
      <c r="E22" s="208" t="s">
        <v>2421</v>
      </c>
      <c r="F22" s="1730">
        <f>AVERAGE(U22:W22)</f>
        <v>3192384.9920000001</v>
      </c>
      <c r="G22" s="811">
        <v>2622652.0089600002</v>
      </c>
      <c r="H22" s="810">
        <v>2622652.0089600002</v>
      </c>
      <c r="I22" s="810">
        <v>2800011.87426505</v>
      </c>
      <c r="J22" s="810">
        <v>3184005.3760000002</v>
      </c>
      <c r="K22" s="810">
        <v>2739895.7470399998</v>
      </c>
      <c r="L22" s="810">
        <v>3177664.2326400001</v>
      </c>
      <c r="M22" s="810">
        <v>3863260.76688</v>
      </c>
      <c r="N22" s="810">
        <v>3930551.90032</v>
      </c>
      <c r="O22" s="810">
        <v>3546065.73392</v>
      </c>
      <c r="P22" s="810">
        <v>3600736.1118400004</v>
      </c>
      <c r="Q22" s="810">
        <v>3983941.824</v>
      </c>
      <c r="R22" s="810">
        <v>3634341.7648</v>
      </c>
      <c r="S22" s="812">
        <v>3480993.7280000001</v>
      </c>
      <c r="T22" s="813">
        <v>3224321.7439999999</v>
      </c>
      <c r="U22" s="1729">
        <v>3201386.5920000002</v>
      </c>
      <c r="V22" s="1729">
        <v>3187884.1919999998</v>
      </c>
      <c r="W22" s="1729">
        <f>'재무상태표(BS)'!I28/1000</f>
        <v>3187884.1919999998</v>
      </c>
      <c r="X22" s="1729"/>
      <c r="Y22" s="1729"/>
      <c r="Z22" s="1729"/>
      <c r="AA22" s="1729"/>
      <c r="AB22" s="1729"/>
      <c r="AC22" s="1729"/>
      <c r="AD22" s="810"/>
      <c r="AE22" s="809"/>
      <c r="AF22" s="814"/>
      <c r="AG22" s="203" t="s">
        <v>223</v>
      </c>
      <c r="AH22" s="160" t="s">
        <v>224</v>
      </c>
    </row>
    <row r="23" spans="1:34">
      <c r="A23" s="2651"/>
      <c r="B23" s="211" t="s">
        <v>142</v>
      </c>
      <c r="C23" s="212"/>
      <c r="D23" s="804" t="e">
        <f t="shared" si="2"/>
        <v>#DIV/0!</v>
      </c>
      <c r="E23" s="213" t="s">
        <v>225</v>
      </c>
      <c r="F23" s="1841">
        <f>F20/F29</f>
        <v>30784.050036180179</v>
      </c>
      <c r="G23" s="824">
        <v>12787.421024119851</v>
      </c>
      <c r="H23" s="825">
        <v>14158.804258153845</v>
      </c>
      <c r="I23" s="825">
        <v>12194.256342048418</v>
      </c>
      <c r="J23" s="825">
        <v>13405.949834647379</v>
      </c>
      <c r="K23" s="825">
        <v>16608.305155342467</v>
      </c>
      <c r="L23" s="825">
        <v>13696.679796266666</v>
      </c>
      <c r="M23" s="825">
        <v>11788.64735332174</v>
      </c>
      <c r="N23" s="825">
        <v>12504.382639868203</v>
      </c>
      <c r="O23" s="825">
        <v>13788.415823678928</v>
      </c>
      <c r="P23" s="825">
        <v>15982.517313989638</v>
      </c>
      <c r="Q23" s="825">
        <v>15629.182081635436</v>
      </c>
      <c r="R23" s="825">
        <v>15534.990600478633</v>
      </c>
      <c r="S23" s="825">
        <v>15731.678688339225</v>
      </c>
      <c r="T23" s="825">
        <v>16397.136576776433</v>
      </c>
      <c r="U23" s="825">
        <f>U20/U29</f>
        <v>14652.697103913824</v>
      </c>
      <c r="V23" s="825">
        <f t="shared" ref="V23:AF23" si="3">V20/V29</f>
        <v>16136.700692947559</v>
      </c>
      <c r="W23" s="825" t="e">
        <f t="shared" si="3"/>
        <v>#DIV/0!</v>
      </c>
      <c r="X23" s="825" t="e">
        <f t="shared" si="3"/>
        <v>#DIV/0!</v>
      </c>
      <c r="Y23" s="825" t="e">
        <f t="shared" si="3"/>
        <v>#DIV/0!</v>
      </c>
      <c r="Z23" s="825" t="e">
        <f t="shared" si="3"/>
        <v>#DIV/0!</v>
      </c>
      <c r="AA23" s="825" t="e">
        <f t="shared" si="3"/>
        <v>#DIV/0!</v>
      </c>
      <c r="AB23" s="825" t="e">
        <f t="shared" si="3"/>
        <v>#DIV/0!</v>
      </c>
      <c r="AC23" s="825" t="e">
        <f t="shared" si="3"/>
        <v>#DIV/0!</v>
      </c>
      <c r="AD23" s="825" t="e">
        <f t="shared" si="3"/>
        <v>#DIV/0!</v>
      </c>
      <c r="AE23" s="815" t="e">
        <f t="shared" si="3"/>
        <v>#DIV/0!</v>
      </c>
      <c r="AF23" s="815" t="e">
        <f t="shared" si="3"/>
        <v>#DIV/0!</v>
      </c>
      <c r="AG23" s="212" t="s">
        <v>226</v>
      </c>
    </row>
    <row r="24" spans="1:34">
      <c r="A24" s="214" t="s">
        <v>143</v>
      </c>
      <c r="B24" s="211" t="s">
        <v>144</v>
      </c>
      <c r="C24" s="198"/>
      <c r="D24" s="816">
        <f t="shared" si="2"/>
        <v>0</v>
      </c>
      <c r="E24" s="215" t="s">
        <v>227</v>
      </c>
      <c r="F24" s="817">
        <f t="shared" ref="F24:AF24" si="4">F6</f>
        <v>13919821.153280001</v>
      </c>
      <c r="G24" s="826">
        <v>5494038.5357163362</v>
      </c>
      <c r="H24" s="827">
        <v>5945696.1094399998</v>
      </c>
      <c r="I24" s="827">
        <v>5114493.6820549471</v>
      </c>
      <c r="J24" s="827">
        <v>6011002.4307199996</v>
      </c>
      <c r="K24" s="827">
        <v>6528654.8823999995</v>
      </c>
      <c r="L24" s="827">
        <v>6617032.78816</v>
      </c>
      <c r="M24" s="827">
        <v>5514531.4050470311</v>
      </c>
      <c r="N24" s="827">
        <v>7028115.9099199995</v>
      </c>
      <c r="O24" s="827">
        <v>7099188.3739163792</v>
      </c>
      <c r="P24" s="827">
        <v>7205634.2241600007</v>
      </c>
      <c r="Q24" s="827">
        <v>7474254.7620435897</v>
      </c>
      <c r="R24" s="827">
        <v>7608794.9219528055</v>
      </c>
      <c r="S24" s="827">
        <v>7176665.5926444586</v>
      </c>
      <c r="T24" s="827">
        <v>7952447.2167634722</v>
      </c>
      <c r="U24" s="827">
        <f t="shared" si="4"/>
        <v>6756010.2265599994</v>
      </c>
      <c r="V24" s="827">
        <f t="shared" si="4"/>
        <v>7163810.9267200008</v>
      </c>
      <c r="W24" s="827">
        <f t="shared" si="4"/>
        <v>0</v>
      </c>
      <c r="X24" s="827">
        <f t="shared" si="4"/>
        <v>0</v>
      </c>
      <c r="Y24" s="827">
        <f t="shared" si="4"/>
        <v>0</v>
      </c>
      <c r="Z24" s="827">
        <f t="shared" si="4"/>
        <v>0</v>
      </c>
      <c r="AA24" s="827">
        <f t="shared" si="4"/>
        <v>0</v>
      </c>
      <c r="AB24" s="827">
        <f t="shared" si="4"/>
        <v>0</v>
      </c>
      <c r="AC24" s="827">
        <f t="shared" si="4"/>
        <v>0</v>
      </c>
      <c r="AD24" s="827">
        <f t="shared" si="4"/>
        <v>0</v>
      </c>
      <c r="AE24" s="818">
        <f t="shared" si="4"/>
        <v>0</v>
      </c>
      <c r="AF24" s="818">
        <f t="shared" si="4"/>
        <v>0</v>
      </c>
      <c r="AG24" s="216" t="s">
        <v>228</v>
      </c>
    </row>
    <row r="25" spans="1:34">
      <c r="A25" s="2650" t="s">
        <v>504</v>
      </c>
      <c r="B25" s="197" t="s">
        <v>148</v>
      </c>
      <c r="C25" s="217"/>
      <c r="D25" s="218">
        <f t="shared" si="2"/>
        <v>0</v>
      </c>
      <c r="E25" s="219" t="s">
        <v>2420</v>
      </c>
      <c r="F25" s="220">
        <f t="shared" ref="F25:F27" si="5">AVERAGE(U25:W25)</f>
        <v>436</v>
      </c>
      <c r="G25" s="221">
        <v>416</v>
      </c>
      <c r="H25" s="222">
        <v>401</v>
      </c>
      <c r="I25" s="222">
        <v>409</v>
      </c>
      <c r="J25" s="222">
        <v>426</v>
      </c>
      <c r="K25" s="222">
        <v>440</v>
      </c>
      <c r="L25" s="222">
        <v>475</v>
      </c>
      <c r="M25" s="222">
        <v>453</v>
      </c>
      <c r="N25" s="222">
        <v>485</v>
      </c>
      <c r="O25" s="222">
        <v>479</v>
      </c>
      <c r="P25" s="222">
        <v>469</v>
      </c>
      <c r="Q25" s="222">
        <v>476</v>
      </c>
      <c r="R25" s="222">
        <v>471</v>
      </c>
      <c r="S25" s="223">
        <v>452</v>
      </c>
      <c r="T25" s="224">
        <v>458</v>
      </c>
      <c r="U25" s="222">
        <v>439</v>
      </c>
      <c r="V25" s="222">
        <v>433</v>
      </c>
      <c r="W25" s="222"/>
      <c r="X25" s="222"/>
      <c r="Y25" s="222"/>
      <c r="Z25" s="222"/>
      <c r="AA25" s="222"/>
      <c r="AB25" s="222"/>
      <c r="AC25" s="222"/>
      <c r="AD25" s="222"/>
      <c r="AE25" s="225"/>
      <c r="AF25" s="226"/>
      <c r="AG25" s="227" t="s">
        <v>219</v>
      </c>
      <c r="AH25" s="160" t="s">
        <v>229</v>
      </c>
    </row>
    <row r="26" spans="1:34">
      <c r="A26" s="2652"/>
      <c r="B26" s="228" t="s">
        <v>151</v>
      </c>
      <c r="C26" s="229"/>
      <c r="D26" s="230">
        <f t="shared" si="2"/>
        <v>0</v>
      </c>
      <c r="E26" s="231" t="s">
        <v>2420</v>
      </c>
      <c r="F26" s="232">
        <f t="shared" si="5"/>
        <v>98</v>
      </c>
      <c r="G26" s="233">
        <v>96</v>
      </c>
      <c r="H26" s="234">
        <v>96</v>
      </c>
      <c r="I26" s="234">
        <v>105</v>
      </c>
      <c r="J26" s="234">
        <v>104</v>
      </c>
      <c r="K26" s="234">
        <v>120</v>
      </c>
      <c r="L26" s="234">
        <v>102</v>
      </c>
      <c r="M26" s="234">
        <v>101</v>
      </c>
      <c r="N26" s="234">
        <v>101</v>
      </c>
      <c r="O26" s="234">
        <v>98</v>
      </c>
      <c r="P26" s="234">
        <v>89</v>
      </c>
      <c r="Q26" s="234">
        <v>90</v>
      </c>
      <c r="R26" s="234">
        <v>93</v>
      </c>
      <c r="S26" s="235">
        <v>93</v>
      </c>
      <c r="T26" s="236">
        <v>98</v>
      </c>
      <c r="U26" s="234">
        <f>118-21</f>
        <v>97</v>
      </c>
      <c r="V26" s="234">
        <f>120-21</f>
        <v>99</v>
      </c>
      <c r="W26" s="234"/>
      <c r="X26" s="234"/>
      <c r="Y26" s="234"/>
      <c r="Z26" s="234"/>
      <c r="AA26" s="234"/>
      <c r="AB26" s="234"/>
      <c r="AC26" s="234"/>
      <c r="AD26" s="234"/>
      <c r="AE26" s="237"/>
      <c r="AF26" s="237"/>
      <c r="AG26" s="203" t="s">
        <v>230</v>
      </c>
      <c r="AH26" s="160" t="s">
        <v>231</v>
      </c>
    </row>
    <row r="27" spans="1:34">
      <c r="A27" s="2652"/>
      <c r="B27" s="239" t="s">
        <v>152</v>
      </c>
      <c r="C27" s="229"/>
      <c r="D27" s="230">
        <f t="shared" si="2"/>
        <v>0</v>
      </c>
      <c r="E27" s="231" t="s">
        <v>2420</v>
      </c>
      <c r="F27" s="232">
        <f t="shared" si="5"/>
        <v>21</v>
      </c>
      <c r="G27" s="240">
        <v>22</v>
      </c>
      <c r="H27" s="241">
        <v>23</v>
      </c>
      <c r="I27" s="241">
        <v>23</v>
      </c>
      <c r="J27" s="241">
        <v>23</v>
      </c>
      <c r="K27" s="241">
        <v>24</v>
      </c>
      <c r="L27" s="241">
        <v>23</v>
      </c>
      <c r="M27" s="241">
        <v>21</v>
      </c>
      <c r="N27" s="241">
        <v>21</v>
      </c>
      <c r="O27" s="241">
        <v>21</v>
      </c>
      <c r="P27" s="241">
        <v>21</v>
      </c>
      <c r="Q27" s="241">
        <v>21</v>
      </c>
      <c r="R27" s="241">
        <v>21</v>
      </c>
      <c r="S27" s="242">
        <v>21</v>
      </c>
      <c r="T27" s="243">
        <v>21</v>
      </c>
      <c r="U27" s="241">
        <v>21</v>
      </c>
      <c r="V27" s="241">
        <v>21</v>
      </c>
      <c r="W27" s="241"/>
      <c r="X27" s="241"/>
      <c r="Y27" s="241"/>
      <c r="Z27" s="241"/>
      <c r="AA27" s="241"/>
      <c r="AB27" s="241"/>
      <c r="AC27" s="241"/>
      <c r="AD27" s="241"/>
      <c r="AE27" s="244"/>
      <c r="AF27" s="244"/>
      <c r="AG27" s="246" t="s">
        <v>219</v>
      </c>
      <c r="AH27" s="247" t="s">
        <v>232</v>
      </c>
    </row>
    <row r="28" spans="1:34">
      <c r="A28" s="2652"/>
      <c r="B28" s="239" t="s">
        <v>153</v>
      </c>
      <c r="C28" s="248"/>
      <c r="D28" s="249" t="e">
        <f t="shared" si="2"/>
        <v>#DIV/0!</v>
      </c>
      <c r="E28" s="250" t="s">
        <v>234</v>
      </c>
      <c r="F28" s="251">
        <f>F26/F25</f>
        <v>0.22477064220183487</v>
      </c>
      <c r="G28" s="383">
        <v>0.23076923076923078</v>
      </c>
      <c r="H28" s="384">
        <v>0.23940149625935161</v>
      </c>
      <c r="I28" s="384">
        <v>0.25672371638141811</v>
      </c>
      <c r="J28" s="384">
        <v>0.24413145539906103</v>
      </c>
      <c r="K28" s="384">
        <v>0.27272727272727271</v>
      </c>
      <c r="L28" s="384">
        <v>0.21473684210526317</v>
      </c>
      <c r="M28" s="384">
        <v>0.22295805739514349</v>
      </c>
      <c r="N28" s="384">
        <v>0.20824742268041238</v>
      </c>
      <c r="O28" s="384">
        <v>0.20459290187891441</v>
      </c>
      <c r="P28" s="384">
        <v>0.18976545842217485</v>
      </c>
      <c r="Q28" s="384">
        <v>0.18907563025210083</v>
      </c>
      <c r="R28" s="384">
        <v>0.19745222929936307</v>
      </c>
      <c r="S28" s="384">
        <v>0.20575221238938052</v>
      </c>
      <c r="T28" s="384">
        <v>0.21397379912663755</v>
      </c>
      <c r="U28" s="384">
        <f>U26/U25</f>
        <v>0.22095671981776766</v>
      </c>
      <c r="V28" s="384">
        <f t="shared" ref="V28:AF28" si="6">V26/V25</f>
        <v>0.22863741339491916</v>
      </c>
      <c r="W28" s="384" t="e">
        <f t="shared" si="6"/>
        <v>#DIV/0!</v>
      </c>
      <c r="X28" s="384" t="e">
        <f t="shared" si="6"/>
        <v>#DIV/0!</v>
      </c>
      <c r="Y28" s="384" t="e">
        <f t="shared" si="6"/>
        <v>#DIV/0!</v>
      </c>
      <c r="Z28" s="384" t="e">
        <f t="shared" si="6"/>
        <v>#DIV/0!</v>
      </c>
      <c r="AA28" s="384" t="e">
        <f t="shared" si="6"/>
        <v>#DIV/0!</v>
      </c>
      <c r="AB28" s="384" t="e">
        <f t="shared" si="6"/>
        <v>#DIV/0!</v>
      </c>
      <c r="AC28" s="384" t="e">
        <f t="shared" si="6"/>
        <v>#DIV/0!</v>
      </c>
      <c r="AD28" s="384" t="e">
        <f t="shared" si="6"/>
        <v>#DIV/0!</v>
      </c>
      <c r="AE28" s="252" t="e">
        <f t="shared" si="6"/>
        <v>#DIV/0!</v>
      </c>
      <c r="AF28" s="252" t="e">
        <f t="shared" si="6"/>
        <v>#DIV/0!</v>
      </c>
      <c r="AG28" s="246" t="s">
        <v>235</v>
      </c>
    </row>
    <row r="29" spans="1:34">
      <c r="A29" s="2651"/>
      <c r="B29" s="253" t="s">
        <v>154</v>
      </c>
      <c r="C29" s="254"/>
      <c r="D29" s="255">
        <f t="shared" si="2"/>
        <v>0</v>
      </c>
      <c r="E29" s="256" t="s">
        <v>236</v>
      </c>
      <c r="F29" s="257">
        <f>F25+F26+F27</f>
        <v>555</v>
      </c>
      <c r="G29" s="387">
        <v>534</v>
      </c>
      <c r="H29" s="388">
        <v>520</v>
      </c>
      <c r="I29" s="1733">
        <v>537</v>
      </c>
      <c r="J29" s="388">
        <v>553</v>
      </c>
      <c r="K29" s="388">
        <v>584</v>
      </c>
      <c r="L29" s="388">
        <v>600</v>
      </c>
      <c r="M29" s="388">
        <v>575</v>
      </c>
      <c r="N29" s="388">
        <v>607</v>
      </c>
      <c r="O29" s="388">
        <v>598</v>
      </c>
      <c r="P29" s="388">
        <v>579</v>
      </c>
      <c r="Q29" s="388">
        <v>587</v>
      </c>
      <c r="R29" s="388">
        <v>585</v>
      </c>
      <c r="S29" s="388">
        <v>566</v>
      </c>
      <c r="T29" s="388">
        <v>577</v>
      </c>
      <c r="U29" s="388">
        <f>U25+U26+U27</f>
        <v>557</v>
      </c>
      <c r="V29" s="388">
        <f t="shared" ref="V29:AF29" si="7">V25+V26+V27</f>
        <v>553</v>
      </c>
      <c r="W29" s="388">
        <f t="shared" si="7"/>
        <v>0</v>
      </c>
      <c r="X29" s="388">
        <f t="shared" si="7"/>
        <v>0</v>
      </c>
      <c r="Y29" s="388">
        <f t="shared" si="7"/>
        <v>0</v>
      </c>
      <c r="Z29" s="388">
        <f t="shared" si="7"/>
        <v>0</v>
      </c>
      <c r="AA29" s="388">
        <f t="shared" si="7"/>
        <v>0</v>
      </c>
      <c r="AB29" s="388">
        <f t="shared" si="7"/>
        <v>0</v>
      </c>
      <c r="AC29" s="388">
        <f t="shared" si="7"/>
        <v>0</v>
      </c>
      <c r="AD29" s="388">
        <f t="shared" si="7"/>
        <v>0</v>
      </c>
      <c r="AE29" s="258">
        <f t="shared" si="7"/>
        <v>0</v>
      </c>
      <c r="AF29" s="258">
        <f t="shared" si="7"/>
        <v>0</v>
      </c>
      <c r="AG29" s="212" t="s">
        <v>235</v>
      </c>
    </row>
    <row r="30" spans="1:34">
      <c r="A30" s="2652" t="s">
        <v>503</v>
      </c>
      <c r="B30" s="259" t="s">
        <v>567</v>
      </c>
      <c r="C30" s="260"/>
      <c r="D30" s="261" t="e">
        <f t="shared" si="2"/>
        <v>#DIV/0!</v>
      </c>
      <c r="E30" s="262" t="s">
        <v>2420</v>
      </c>
      <c r="F30" s="263" t="e">
        <f>AVERAGE(U30:W30)</f>
        <v>#DIV/0!</v>
      </c>
      <c r="G30" s="264">
        <v>0.96150710905999071</v>
      </c>
      <c r="H30" s="265">
        <v>0.97430838390390195</v>
      </c>
      <c r="I30" s="265">
        <v>0.96355811369052269</v>
      </c>
      <c r="J30" s="265">
        <v>0.97340309219637877</v>
      </c>
      <c r="K30" s="265">
        <v>0.95853040034601655</v>
      </c>
      <c r="L30" s="265">
        <v>0.91528753067172475</v>
      </c>
      <c r="M30" s="265">
        <v>0.95913570887035637</v>
      </c>
      <c r="N30" s="265">
        <v>0.93526903822533669</v>
      </c>
      <c r="O30" s="265">
        <v>0.96060099051188796</v>
      </c>
      <c r="P30" s="265">
        <v>0.97456735159700147</v>
      </c>
      <c r="Q30" s="265">
        <v>0.95693697759903662</v>
      </c>
      <c r="R30" s="265">
        <v>0.96772038767594948</v>
      </c>
      <c r="S30" s="266">
        <v>0.97289050017854828</v>
      </c>
      <c r="T30" s="267">
        <v>0.9165740267118847</v>
      </c>
      <c r="U30" s="265">
        <f>생산효율!J43</f>
        <v>0.94852745176278785</v>
      </c>
      <c r="V30" s="265">
        <f>생산효율!K43</f>
        <v>0.96353904534676216</v>
      </c>
      <c r="W30" s="265" t="e">
        <f>생산효율!L43</f>
        <v>#DIV/0!</v>
      </c>
      <c r="X30" s="265" t="e">
        <f>생산효율!M43</f>
        <v>#DIV/0!</v>
      </c>
      <c r="Y30" s="265" t="e">
        <f>생산효율!N43</f>
        <v>#DIV/0!</v>
      </c>
      <c r="Z30" s="265" t="e">
        <f>생산효율!O43</f>
        <v>#DIV/0!</v>
      </c>
      <c r="AA30" s="265" t="e">
        <f>생산효율!P43</f>
        <v>#DIV/0!</v>
      </c>
      <c r="AB30" s="265" t="e">
        <f>생산효율!Q43</f>
        <v>#DIV/0!</v>
      </c>
      <c r="AC30" s="265" t="e">
        <f>생산효율!R43</f>
        <v>#DIV/0!</v>
      </c>
      <c r="AD30" s="265" t="e">
        <f>생산효율!S43</f>
        <v>#DIV/0!</v>
      </c>
      <c r="AE30" s="268" t="e">
        <f>생산효율!T43</f>
        <v>#DIV/0!</v>
      </c>
      <c r="AF30" s="268" t="e">
        <f>생산효율!U43</f>
        <v>#DIV/0!</v>
      </c>
      <c r="AG30" s="270" t="s">
        <v>237</v>
      </c>
      <c r="AH30" s="160" t="s">
        <v>238</v>
      </c>
    </row>
    <row r="31" spans="1:34">
      <c r="A31" s="2652"/>
      <c r="B31" s="239" t="s">
        <v>155</v>
      </c>
      <c r="C31" s="271"/>
      <c r="D31" s="272">
        <f t="shared" si="2"/>
        <v>0</v>
      </c>
      <c r="E31" s="273" t="s">
        <v>206</v>
      </c>
      <c r="F31" s="274">
        <f>SUM($U31:W31)</f>
        <v>0</v>
      </c>
      <c r="G31" s="275"/>
      <c r="H31" s="276"/>
      <c r="I31" s="276"/>
      <c r="J31" s="276"/>
      <c r="K31" s="276"/>
      <c r="L31" s="276"/>
      <c r="M31" s="276"/>
      <c r="N31" s="276"/>
      <c r="O31" s="276"/>
      <c r="P31" s="276"/>
      <c r="Q31" s="276"/>
      <c r="R31" s="276"/>
      <c r="S31" s="276"/>
      <c r="T31" s="276"/>
      <c r="U31" s="276"/>
      <c r="V31" s="276"/>
      <c r="W31" s="276"/>
      <c r="X31" s="276"/>
      <c r="Y31" s="276"/>
      <c r="Z31" s="276"/>
      <c r="AA31" s="276"/>
      <c r="AB31" s="276"/>
      <c r="AC31" s="276"/>
      <c r="AD31" s="276"/>
      <c r="AE31" s="277"/>
      <c r="AF31" s="277"/>
      <c r="AG31" s="278" t="s">
        <v>239</v>
      </c>
      <c r="AH31" s="160" t="s">
        <v>240</v>
      </c>
    </row>
    <row r="32" spans="1:34">
      <c r="A32" s="2651"/>
      <c r="B32" s="202" t="s">
        <v>502</v>
      </c>
      <c r="C32" s="279"/>
      <c r="D32" s="280">
        <f t="shared" si="2"/>
        <v>0</v>
      </c>
      <c r="E32" s="281" t="s">
        <v>2420</v>
      </c>
      <c r="F32" s="282">
        <f>AVERAGE(U32:W32)</f>
        <v>0</v>
      </c>
      <c r="G32" s="283"/>
      <c r="H32" s="284">
        <v>0</v>
      </c>
      <c r="I32" s="284">
        <v>0</v>
      </c>
      <c r="J32" s="284">
        <v>0</v>
      </c>
      <c r="K32" s="284">
        <v>0</v>
      </c>
      <c r="L32" s="284">
        <v>0</v>
      </c>
      <c r="M32" s="284">
        <v>0</v>
      </c>
      <c r="N32" s="284">
        <v>0</v>
      </c>
      <c r="O32" s="284">
        <v>0</v>
      </c>
      <c r="P32" s="284">
        <v>0</v>
      </c>
      <c r="Q32" s="284">
        <v>0</v>
      </c>
      <c r="R32" s="284">
        <v>0</v>
      </c>
      <c r="S32" s="285">
        <v>0</v>
      </c>
      <c r="T32" s="286">
        <v>0</v>
      </c>
      <c r="U32" s="284">
        <v>0</v>
      </c>
      <c r="V32" s="284">
        <v>0</v>
      </c>
      <c r="W32" s="284"/>
      <c r="X32" s="284"/>
      <c r="Y32" s="284"/>
      <c r="Z32" s="284"/>
      <c r="AA32" s="284"/>
      <c r="AB32" s="284"/>
      <c r="AC32" s="284"/>
      <c r="AD32" s="284"/>
      <c r="AE32" s="287"/>
      <c r="AF32" s="288"/>
      <c r="AG32" s="289" t="s">
        <v>219</v>
      </c>
      <c r="AH32" s="160" t="s">
        <v>238</v>
      </c>
    </row>
    <row r="33" spans="1:34" ht="15.75">
      <c r="A33" s="290" t="s">
        <v>156</v>
      </c>
      <c r="B33" s="291" t="s">
        <v>157</v>
      </c>
      <c r="C33" s="292"/>
      <c r="D33" s="293" t="e">
        <f t="shared" si="2"/>
        <v>#DIV/0!</v>
      </c>
      <c r="E33" s="294" t="s">
        <v>241</v>
      </c>
      <c r="F33" s="295">
        <f>F11</f>
        <v>5.418049909413606E-2</v>
      </c>
      <c r="G33" s="1731">
        <v>6.5315397230600356E-2</v>
      </c>
      <c r="H33" s="1732">
        <v>9.4963933922999108E-2</v>
      </c>
      <c r="I33" s="1732">
        <v>6.6807247984225493E-2</v>
      </c>
      <c r="J33" s="1732">
        <v>6.6619970639299489E-2</v>
      </c>
      <c r="K33" s="1732">
        <v>6.132791494156576E-2</v>
      </c>
      <c r="L33" s="1732">
        <v>5.6375727394201727E-2</v>
      </c>
      <c r="M33" s="1732">
        <v>5.2955562905276997E-2</v>
      </c>
      <c r="N33" s="1732">
        <v>5.1788974062545873E-2</v>
      </c>
      <c r="O33" s="1732">
        <v>5.4167403097220554E-2</v>
      </c>
      <c r="P33" s="1732">
        <v>4.9943226160213162E-2</v>
      </c>
      <c r="Q33" s="1732">
        <v>5.1089485775271483E-2</v>
      </c>
      <c r="R33" s="1732">
        <v>5.7145274645436922E-2</v>
      </c>
      <c r="S33" s="1732">
        <v>6.0331221671114842E-2</v>
      </c>
      <c r="T33" s="1732">
        <v>5.6905188967331738E-2</v>
      </c>
      <c r="U33" s="1732">
        <f>U11</f>
        <v>5.7101886790479402E-2</v>
      </c>
      <c r="V33" s="1732">
        <f t="shared" ref="V33:AF33" si="8">V11</f>
        <v>5.150858747747411E-2</v>
      </c>
      <c r="W33" s="1732" t="e">
        <f t="shared" si="8"/>
        <v>#DIV/0!</v>
      </c>
      <c r="X33" s="1732" t="e">
        <f t="shared" si="8"/>
        <v>#DIV/0!</v>
      </c>
      <c r="Y33" s="1732" t="e">
        <f t="shared" si="8"/>
        <v>#DIV/0!</v>
      </c>
      <c r="Z33" s="1732" t="e">
        <f t="shared" si="8"/>
        <v>#DIV/0!</v>
      </c>
      <c r="AA33" s="1732" t="e">
        <f t="shared" si="8"/>
        <v>#DIV/0!</v>
      </c>
      <c r="AB33" s="1732" t="e">
        <f t="shared" si="8"/>
        <v>#DIV/0!</v>
      </c>
      <c r="AC33" s="1732" t="e">
        <f t="shared" si="8"/>
        <v>#DIV/0!</v>
      </c>
      <c r="AD33" s="1732" t="e">
        <f t="shared" si="8"/>
        <v>#DIV/0!</v>
      </c>
      <c r="AE33" s="296" t="e">
        <f t="shared" si="8"/>
        <v>#DIV/0!</v>
      </c>
      <c r="AF33" s="296" t="e">
        <f t="shared" si="8"/>
        <v>#DIV/0!</v>
      </c>
      <c r="AG33" s="297" t="s">
        <v>242</v>
      </c>
      <c r="AH33" s="160" t="s">
        <v>243</v>
      </c>
    </row>
    <row r="34" spans="1:34">
      <c r="A34" s="2650" t="s">
        <v>518</v>
      </c>
      <c r="B34" s="197" t="s">
        <v>522</v>
      </c>
      <c r="C34" s="298"/>
      <c r="D34" s="803"/>
      <c r="E34" s="171" t="s">
        <v>2418</v>
      </c>
      <c r="F34" s="787"/>
      <c r="G34" s="844"/>
      <c r="H34" s="841"/>
      <c r="I34" s="841"/>
      <c r="J34" s="841"/>
      <c r="K34" s="841"/>
      <c r="L34" s="841"/>
      <c r="M34" s="841"/>
      <c r="N34" s="841"/>
      <c r="O34" s="841"/>
      <c r="P34" s="841"/>
      <c r="Q34" s="841"/>
      <c r="R34" s="841"/>
      <c r="S34" s="841"/>
      <c r="T34" s="841"/>
      <c r="U34" s="841"/>
      <c r="V34" s="841"/>
      <c r="W34" s="841"/>
      <c r="X34" s="841"/>
      <c r="Y34" s="841"/>
      <c r="Z34" s="841"/>
      <c r="AA34" s="841"/>
      <c r="AB34" s="841"/>
      <c r="AC34" s="841"/>
      <c r="AD34" s="841"/>
      <c r="AE34" s="806"/>
      <c r="AF34" s="806"/>
      <c r="AG34" s="301" t="s">
        <v>219</v>
      </c>
    </row>
    <row r="35" spans="1:34">
      <c r="A35" s="2652"/>
      <c r="B35" s="202" t="s">
        <v>521</v>
      </c>
      <c r="C35" s="302"/>
      <c r="D35" s="803"/>
      <c r="E35" s="171" t="s">
        <v>2418</v>
      </c>
      <c r="F35" s="787"/>
      <c r="G35" s="845"/>
      <c r="H35" s="846"/>
      <c r="I35" s="846"/>
      <c r="J35" s="846"/>
      <c r="K35" s="846"/>
      <c r="L35" s="846"/>
      <c r="M35" s="846"/>
      <c r="N35" s="846"/>
      <c r="O35" s="846"/>
      <c r="P35" s="846"/>
      <c r="Q35" s="846"/>
      <c r="R35" s="846"/>
      <c r="S35" s="846"/>
      <c r="T35" s="847"/>
      <c r="U35" s="846"/>
      <c r="V35" s="846"/>
      <c r="W35" s="846"/>
      <c r="X35" s="846"/>
      <c r="Y35" s="846"/>
      <c r="Z35" s="846"/>
      <c r="AA35" s="846"/>
      <c r="AB35" s="846"/>
      <c r="AC35" s="846"/>
      <c r="AD35" s="846"/>
      <c r="AE35" s="848"/>
      <c r="AF35" s="848"/>
      <c r="AG35" s="307" t="s">
        <v>219</v>
      </c>
    </row>
    <row r="36" spans="1:34">
      <c r="A36" s="2652"/>
      <c r="B36" s="202" t="s">
        <v>524</v>
      </c>
      <c r="C36" s="302"/>
      <c r="D36" s="204"/>
      <c r="E36" s="171" t="s">
        <v>2418</v>
      </c>
      <c r="F36" s="172"/>
      <c r="G36" s="303"/>
      <c r="H36" s="304"/>
      <c r="I36" s="304"/>
      <c r="J36" s="304"/>
      <c r="K36" s="304"/>
      <c r="L36" s="304"/>
      <c r="M36" s="304"/>
      <c r="N36" s="304"/>
      <c r="O36" s="304"/>
      <c r="P36" s="304"/>
      <c r="Q36" s="304"/>
      <c r="R36" s="304"/>
      <c r="S36" s="304"/>
      <c r="T36" s="304"/>
      <c r="U36" s="304"/>
      <c r="V36" s="304"/>
      <c r="W36" s="304"/>
      <c r="X36" s="304"/>
      <c r="Y36" s="304"/>
      <c r="Z36" s="304"/>
      <c r="AA36" s="304"/>
      <c r="AB36" s="304"/>
      <c r="AC36" s="304"/>
      <c r="AD36" s="304"/>
      <c r="AE36" s="306"/>
      <c r="AF36" s="306"/>
      <c r="AG36" s="307" t="s">
        <v>219</v>
      </c>
    </row>
    <row r="37" spans="1:34">
      <c r="A37" s="2652"/>
      <c r="B37" s="202" t="s">
        <v>525</v>
      </c>
      <c r="C37" s="308"/>
      <c r="D37" s="204"/>
      <c r="E37" s="171" t="s">
        <v>2418</v>
      </c>
      <c r="F37" s="172"/>
      <c r="G37" s="309"/>
      <c r="H37" s="209"/>
      <c r="I37" s="209"/>
      <c r="J37" s="209"/>
      <c r="K37" s="209"/>
      <c r="L37" s="209" t="str">
        <f>IF(L36="","",IF(1-(L36-18)/18&gt;100%,100%,1-(L36-18)/18))</f>
        <v/>
      </c>
      <c r="M37" s="209"/>
      <c r="N37" s="209"/>
      <c r="O37" s="209"/>
      <c r="P37" s="209"/>
      <c r="Q37" s="209"/>
      <c r="R37" s="209"/>
      <c r="S37" s="209"/>
      <c r="T37" s="209"/>
      <c r="U37" s="209"/>
      <c r="V37" s="209"/>
      <c r="W37" s="209"/>
      <c r="X37" s="209"/>
      <c r="Y37" s="209"/>
      <c r="Z37" s="209"/>
      <c r="AA37" s="209"/>
      <c r="AB37" s="209"/>
      <c r="AC37" s="209"/>
      <c r="AD37" s="209"/>
      <c r="AE37" s="306"/>
      <c r="AF37" s="306"/>
      <c r="AG37" s="170" t="s">
        <v>219</v>
      </c>
      <c r="AH37" s="310"/>
    </row>
    <row r="38" spans="1:34">
      <c r="A38" s="2652"/>
      <c r="B38" s="202" t="s">
        <v>526</v>
      </c>
      <c r="C38" s="246"/>
      <c r="D38" s="204"/>
      <c r="E38" s="171" t="s">
        <v>2418</v>
      </c>
      <c r="F38" s="172"/>
      <c r="G38" s="309"/>
      <c r="H38" s="209"/>
      <c r="I38" s="209"/>
      <c r="J38" s="209"/>
      <c r="K38" s="209"/>
      <c r="L38" s="209"/>
      <c r="M38" s="209"/>
      <c r="N38" s="209"/>
      <c r="O38" s="209"/>
      <c r="P38" s="209"/>
      <c r="Q38" s="209"/>
      <c r="R38" s="209"/>
      <c r="S38" s="209"/>
      <c r="T38" s="210"/>
      <c r="U38" s="209"/>
      <c r="V38" s="209"/>
      <c r="W38" s="209"/>
      <c r="X38" s="209"/>
      <c r="Y38" s="209"/>
      <c r="Z38" s="209"/>
      <c r="AA38" s="209"/>
      <c r="AB38" s="209"/>
      <c r="AC38" s="209"/>
      <c r="AD38" s="209"/>
      <c r="AE38" s="306"/>
      <c r="AF38" s="306"/>
      <c r="AG38" s="311" t="s">
        <v>219</v>
      </c>
    </row>
    <row r="39" spans="1:34">
      <c r="A39" s="2652"/>
      <c r="B39" s="202" t="s">
        <v>527</v>
      </c>
      <c r="C39" s="308"/>
      <c r="D39" s="204"/>
      <c r="E39" s="171" t="s">
        <v>2418</v>
      </c>
      <c r="F39" s="172"/>
      <c r="G39" s="309"/>
      <c r="H39" s="209"/>
      <c r="I39" s="209"/>
      <c r="J39" s="209"/>
      <c r="K39" s="209"/>
      <c r="L39" s="209"/>
      <c r="M39" s="209"/>
      <c r="N39" s="209"/>
      <c r="O39" s="209"/>
      <c r="P39" s="209"/>
      <c r="Q39" s="209"/>
      <c r="R39" s="209"/>
      <c r="S39" s="209"/>
      <c r="T39" s="209"/>
      <c r="U39" s="209"/>
      <c r="V39" s="209"/>
      <c r="W39" s="209"/>
      <c r="X39" s="209"/>
      <c r="Y39" s="209"/>
      <c r="Z39" s="209"/>
      <c r="AA39" s="209"/>
      <c r="AB39" s="209"/>
      <c r="AC39" s="209"/>
      <c r="AD39" s="209"/>
      <c r="AE39" s="306"/>
      <c r="AF39" s="306"/>
      <c r="AG39" s="170" t="s">
        <v>529</v>
      </c>
      <c r="AH39" s="310"/>
    </row>
    <row r="40" spans="1:34">
      <c r="A40" s="2652"/>
      <c r="B40" s="202" t="s">
        <v>528</v>
      </c>
      <c r="C40" s="246"/>
      <c r="D40" s="204"/>
      <c r="E40" s="171" t="s">
        <v>2418</v>
      </c>
      <c r="F40" s="172"/>
      <c r="G40" s="309"/>
      <c r="H40" s="209"/>
      <c r="I40" s="209"/>
      <c r="J40" s="209"/>
      <c r="K40" s="209"/>
      <c r="L40" s="209"/>
      <c r="M40" s="209"/>
      <c r="N40" s="209"/>
      <c r="O40" s="209"/>
      <c r="P40" s="209"/>
      <c r="Q40" s="209"/>
      <c r="R40" s="209"/>
      <c r="S40" s="209"/>
      <c r="T40" s="210"/>
      <c r="U40" s="209"/>
      <c r="V40" s="209"/>
      <c r="W40" s="209"/>
      <c r="X40" s="209"/>
      <c r="Y40" s="209"/>
      <c r="Z40" s="209"/>
      <c r="AA40" s="209"/>
      <c r="AB40" s="209"/>
      <c r="AC40" s="209"/>
      <c r="AD40" s="209"/>
      <c r="AE40" s="306"/>
      <c r="AF40" s="306"/>
      <c r="AG40" s="311" t="s">
        <v>529</v>
      </c>
    </row>
    <row r="41" spans="1:34">
      <c r="A41" s="2651"/>
      <c r="B41" s="211" t="s">
        <v>523</v>
      </c>
      <c r="C41" s="246"/>
      <c r="D41" s="312"/>
      <c r="E41" s="313" t="s">
        <v>2418</v>
      </c>
      <c r="F41" s="314"/>
      <c r="G41" s="315"/>
      <c r="H41" s="316"/>
      <c r="I41" s="316"/>
      <c r="J41" s="316"/>
      <c r="K41" s="316"/>
      <c r="L41" s="316"/>
      <c r="M41" s="316"/>
      <c r="N41" s="316"/>
      <c r="O41" s="316"/>
      <c r="P41" s="316"/>
      <c r="Q41" s="316"/>
      <c r="R41" s="316"/>
      <c r="S41" s="316"/>
      <c r="T41" s="317"/>
      <c r="U41" s="316"/>
      <c r="V41" s="316"/>
      <c r="W41" s="316"/>
      <c r="X41" s="316"/>
      <c r="Y41" s="316"/>
      <c r="Z41" s="316"/>
      <c r="AA41" s="316"/>
      <c r="AB41" s="316"/>
      <c r="AC41" s="316"/>
      <c r="AD41" s="316"/>
      <c r="AE41" s="306"/>
      <c r="AF41" s="306"/>
      <c r="AG41" s="311" t="s">
        <v>529</v>
      </c>
    </row>
    <row r="42" spans="1:34">
      <c r="A42" s="2740" t="s">
        <v>159</v>
      </c>
      <c r="B42" s="318" t="s">
        <v>160</v>
      </c>
      <c r="C42" s="298"/>
      <c r="D42" s="319">
        <f t="shared" si="2"/>
        <v>22.25715358827048</v>
      </c>
      <c r="E42" s="320" t="s">
        <v>2420</v>
      </c>
      <c r="F42" s="321">
        <f>AVERAGE(U42:W42)</f>
        <v>29.416911431335397</v>
      </c>
      <c r="G42" s="322">
        <v>36.173778833516216</v>
      </c>
      <c r="H42" s="323">
        <v>23.413919788167881</v>
      </c>
      <c r="I42" s="323">
        <v>22</v>
      </c>
      <c r="J42" s="323">
        <v>42</v>
      </c>
      <c r="K42" s="323">
        <v>25.239550375438313</v>
      </c>
      <c r="L42" s="323">
        <v>38.246768148091483</v>
      </c>
      <c r="M42" s="323">
        <v>25.709336666977322</v>
      </c>
      <c r="N42" s="323">
        <v>29.545152379123394</v>
      </c>
      <c r="O42" s="323">
        <v>38.061019426344316</v>
      </c>
      <c r="P42" s="323">
        <v>44.034392775296325</v>
      </c>
      <c r="Q42" s="323">
        <v>22</v>
      </c>
      <c r="R42" s="323">
        <v>38</v>
      </c>
      <c r="S42" s="324">
        <v>25</v>
      </c>
      <c r="T42" s="324">
        <v>27.462216567039846</v>
      </c>
      <c r="U42" s="323">
        <f>불량율!E4</f>
        <v>41.575225916807973</v>
      </c>
      <c r="V42" s="323">
        <f>불량율!F4</f>
        <v>24.41835478892774</v>
      </c>
      <c r="W42" s="323">
        <f>불량율!G4</f>
        <v>22.25715358827048</v>
      </c>
      <c r="X42" s="323">
        <f>불량율!H4</f>
        <v>22.311752556289363</v>
      </c>
      <c r="Y42" s="323" t="e">
        <f>불량율!I4</f>
        <v>#DIV/0!</v>
      </c>
      <c r="Z42" s="323" t="e">
        <f>불량율!J4</f>
        <v>#DIV/0!</v>
      </c>
      <c r="AA42" s="323" t="e">
        <f>불량율!K4</f>
        <v>#DIV/0!</v>
      </c>
      <c r="AB42" s="323" t="e">
        <f>불량율!L4</f>
        <v>#DIV/0!</v>
      </c>
      <c r="AC42" s="323" t="e">
        <f>불량율!M4</f>
        <v>#DIV/0!</v>
      </c>
      <c r="AD42" s="323" t="e">
        <f>불량율!N4</f>
        <v>#DIV/0!</v>
      </c>
      <c r="AE42" s="325" t="e">
        <f>불량율!O4</f>
        <v>#DIV/0!</v>
      </c>
      <c r="AF42" s="325" t="e">
        <f>불량율!P4</f>
        <v>#DIV/0!</v>
      </c>
      <c r="AG42" s="326" t="s">
        <v>244</v>
      </c>
      <c r="AH42" s="310" t="s">
        <v>248</v>
      </c>
    </row>
    <row r="43" spans="1:34">
      <c r="A43" s="2741"/>
      <c r="B43" s="327" t="s">
        <v>163</v>
      </c>
      <c r="C43" s="302"/>
      <c r="D43" s="328">
        <f t="shared" si="2"/>
        <v>140.76445414672781</v>
      </c>
      <c r="E43" s="329" t="s">
        <v>2420</v>
      </c>
      <c r="F43" s="330">
        <f t="shared" ref="F43:F44" si="9">AVERAGE(U43:W43)</f>
        <v>128.85911791512555</v>
      </c>
      <c r="G43" s="331">
        <v>913.42887963314581</v>
      </c>
      <c r="H43" s="332">
        <v>866.90434326458842</v>
      </c>
      <c r="I43" s="332">
        <v>1107.914951924656</v>
      </c>
      <c r="J43" s="332">
        <v>1040.21981210575</v>
      </c>
      <c r="K43" s="332">
        <v>693.5678670707016</v>
      </c>
      <c r="L43" s="332">
        <v>755.88369354505926</v>
      </c>
      <c r="M43" s="332">
        <v>941.37791543421815</v>
      </c>
      <c r="N43" s="332">
        <v>612.37052622874205</v>
      </c>
      <c r="O43" s="332">
        <v>563.19811919780341</v>
      </c>
      <c r="P43" s="332">
        <v>507.39539855797938</v>
      </c>
      <c r="Q43" s="332">
        <v>334</v>
      </c>
      <c r="R43" s="332">
        <v>383</v>
      </c>
      <c r="S43" s="333">
        <v>316.89885458917524</v>
      </c>
      <c r="T43" s="1992">
        <v>353.04566467304522</v>
      </c>
      <c r="U43" s="1992">
        <f>불량율!E6</f>
        <v>107.60462263832468</v>
      </c>
      <c r="V43" s="1992">
        <f>불량율!F6</f>
        <v>138.20827696032418</v>
      </c>
      <c r="W43" s="1992">
        <f>불량율!G6</f>
        <v>140.76445414672781</v>
      </c>
      <c r="X43" s="1992">
        <f>불량율!H6</f>
        <v>136.52035491723117</v>
      </c>
      <c r="Y43" s="1992" t="e">
        <f>불량율!I6</f>
        <v>#DIV/0!</v>
      </c>
      <c r="Z43" s="1992" t="e">
        <f>불량율!J6</f>
        <v>#DIV/0!</v>
      </c>
      <c r="AA43" s="1992" t="e">
        <f>불량율!K6</f>
        <v>#DIV/0!</v>
      </c>
      <c r="AB43" s="1992" t="e">
        <f>불량율!L6</f>
        <v>#DIV/0!</v>
      </c>
      <c r="AC43" s="1992" t="e">
        <f>불량율!M6</f>
        <v>#DIV/0!</v>
      </c>
      <c r="AD43" s="1992" t="e">
        <f>불량율!N6</f>
        <v>#DIV/0!</v>
      </c>
      <c r="AE43" s="1993" t="e">
        <f>불량율!O6</f>
        <v>#DIV/0!</v>
      </c>
      <c r="AF43" s="1994" t="e">
        <f>불량율!P6</f>
        <v>#DIV/0!</v>
      </c>
      <c r="AG43" s="302" t="s">
        <v>245</v>
      </c>
    </row>
    <row r="44" spans="1:34">
      <c r="A44" s="2741"/>
      <c r="B44" s="327" t="s">
        <v>164</v>
      </c>
      <c r="C44" s="302"/>
      <c r="D44" s="328">
        <f t="shared" si="2"/>
        <v>282.31427548948807</v>
      </c>
      <c r="E44" s="329" t="s">
        <v>2420</v>
      </c>
      <c r="F44" s="330">
        <f t="shared" si="9"/>
        <v>253.56273395448287</v>
      </c>
      <c r="G44" s="331">
        <v>252.89930994616856</v>
      </c>
      <c r="H44" s="332">
        <v>253.24601443379942</v>
      </c>
      <c r="I44" s="332">
        <v>235.11764022154821</v>
      </c>
      <c r="J44" s="332">
        <v>298.83504919576512</v>
      </c>
      <c r="K44" s="332">
        <v>647.09343684954729</v>
      </c>
      <c r="L44" s="332">
        <v>313.01894109835126</v>
      </c>
      <c r="M44" s="332">
        <v>408.53689074211815</v>
      </c>
      <c r="N44" s="332">
        <v>399.97322824484291</v>
      </c>
      <c r="O44" s="332">
        <v>456</v>
      </c>
      <c r="P44" s="332">
        <v>586.14708506384864</v>
      </c>
      <c r="Q44" s="332">
        <v>440</v>
      </c>
      <c r="R44" s="332">
        <v>594</v>
      </c>
      <c r="S44" s="333">
        <v>783.61341949901987</v>
      </c>
      <c r="T44" s="1995">
        <v>802.20670646507995</v>
      </c>
      <c r="U44" s="1996">
        <f>불량율!E8</f>
        <v>242.87300468346689</v>
      </c>
      <c r="V44" s="1996">
        <f>불량율!F8</f>
        <v>235.50092169049364</v>
      </c>
      <c r="W44" s="1996">
        <f>불량율!G8</f>
        <v>282.31427548948807</v>
      </c>
      <c r="X44" s="1996">
        <f>불량율!H8</f>
        <v>267.68584190617196</v>
      </c>
      <c r="Y44" s="1996" t="e">
        <f>불량율!I8</f>
        <v>#DIV/0!</v>
      </c>
      <c r="Z44" s="1996" t="e">
        <f>불량율!J8</f>
        <v>#DIV/0!</v>
      </c>
      <c r="AA44" s="1996" t="e">
        <f>불량율!K8</f>
        <v>#DIV/0!</v>
      </c>
      <c r="AB44" s="1996" t="e">
        <f>불량율!L8</f>
        <v>#DIV/0!</v>
      </c>
      <c r="AC44" s="1996" t="e">
        <f>불량율!M8</f>
        <v>#DIV/0!</v>
      </c>
      <c r="AD44" s="1996" t="e">
        <f>불량율!N8</f>
        <v>#DIV/0!</v>
      </c>
      <c r="AE44" s="1993" t="e">
        <f>불량율!O8</f>
        <v>#DIV/0!</v>
      </c>
      <c r="AF44" s="1994" t="e">
        <f>불량율!P8</f>
        <v>#DIV/0!</v>
      </c>
      <c r="AG44" s="302" t="s">
        <v>246</v>
      </c>
      <c r="AH44" s="310"/>
    </row>
    <row r="45" spans="1:34">
      <c r="A45" s="2741"/>
      <c r="B45" s="335" t="s">
        <v>165</v>
      </c>
      <c r="C45" s="308"/>
      <c r="D45" s="803">
        <f t="shared" si="2"/>
        <v>0</v>
      </c>
      <c r="E45" s="171" t="s">
        <v>2418</v>
      </c>
      <c r="F45" s="787">
        <f>SUM($U45:W45)</f>
        <v>0</v>
      </c>
      <c r="G45" s="811">
        <v>0</v>
      </c>
      <c r="H45" s="810">
        <v>0</v>
      </c>
      <c r="I45" s="810">
        <v>0</v>
      </c>
      <c r="J45" s="810">
        <v>0</v>
      </c>
      <c r="K45" s="810">
        <v>0</v>
      </c>
      <c r="L45" s="810">
        <v>0</v>
      </c>
      <c r="M45" s="810">
        <v>0</v>
      </c>
      <c r="N45" s="810">
        <v>0</v>
      </c>
      <c r="O45" s="810">
        <v>0</v>
      </c>
      <c r="P45" s="810">
        <v>0</v>
      </c>
      <c r="Q45" s="810">
        <v>0</v>
      </c>
      <c r="R45" s="810">
        <v>0</v>
      </c>
      <c r="S45" s="812">
        <v>0</v>
      </c>
      <c r="T45" s="812">
        <v>0</v>
      </c>
      <c r="U45" s="810">
        <f>'클레임&amp;폐기비'!C4*1000</f>
        <v>0</v>
      </c>
      <c r="V45" s="810">
        <f>'클레임&amp;폐기비'!D4*1000</f>
        <v>0</v>
      </c>
      <c r="W45" s="810">
        <f>'클레임&amp;폐기비'!E4*1000</f>
        <v>0</v>
      </c>
      <c r="X45" s="810">
        <f>'클레임&amp;폐기비'!F4*1000</f>
        <v>0</v>
      </c>
      <c r="Y45" s="810">
        <f>'클레임&amp;폐기비'!G4*1000</f>
        <v>0</v>
      </c>
      <c r="Z45" s="810">
        <f>'클레임&amp;폐기비'!H4*1000</f>
        <v>0</v>
      </c>
      <c r="AA45" s="810">
        <f>'클레임&amp;폐기비'!I4*1000</f>
        <v>0</v>
      </c>
      <c r="AB45" s="810">
        <f>'클레임&amp;폐기비'!J4*1000</f>
        <v>0</v>
      </c>
      <c r="AC45" s="810">
        <f>'클레임&amp;폐기비'!K4*1000</f>
        <v>0</v>
      </c>
      <c r="AD45" s="810">
        <f>'클레임&amp;폐기비'!L4*1000</f>
        <v>0</v>
      </c>
      <c r="AE45" s="809">
        <f>'클레임&amp;폐기비'!M4*1000</f>
        <v>0</v>
      </c>
      <c r="AF45" s="1997">
        <f>'클레임&amp;폐기비'!N4*1000</f>
        <v>0</v>
      </c>
      <c r="AG45" s="336" t="s">
        <v>247</v>
      </c>
      <c r="AH45" s="310" t="s">
        <v>248</v>
      </c>
    </row>
    <row r="46" spans="1:34">
      <c r="A46" s="2741"/>
      <c r="B46" s="335" t="s">
        <v>167</v>
      </c>
      <c r="C46" s="246"/>
      <c r="D46" s="803">
        <f t="shared" si="2"/>
        <v>1881</v>
      </c>
      <c r="E46" s="171" t="s">
        <v>2418</v>
      </c>
      <c r="F46" s="787">
        <f>SUM($U46:W46)</f>
        <v>5791</v>
      </c>
      <c r="G46" s="811">
        <v>0</v>
      </c>
      <c r="H46" s="810">
        <v>0</v>
      </c>
      <c r="I46" s="810">
        <v>215.89807999999999</v>
      </c>
      <c r="J46" s="810">
        <v>0</v>
      </c>
      <c r="K46" s="810">
        <v>238.63535999999939</v>
      </c>
      <c r="L46" s="810">
        <v>1487.7345599999949</v>
      </c>
      <c r="M46" s="810">
        <v>0</v>
      </c>
      <c r="N46" s="810">
        <v>3114.62592</v>
      </c>
      <c r="O46" s="810">
        <v>9882.5860799999991</v>
      </c>
      <c r="P46" s="810">
        <v>490.96479999999997</v>
      </c>
      <c r="Q46" s="810">
        <v>2.3679999999999999</v>
      </c>
      <c r="R46" s="810">
        <v>7664.5279999999993</v>
      </c>
      <c r="S46" s="812">
        <v>0</v>
      </c>
      <c r="T46" s="813">
        <v>0</v>
      </c>
      <c r="U46" s="810">
        <f>'클레임&amp;폐기비'!C5*1000</f>
        <v>2029.9999999999998</v>
      </c>
      <c r="V46" s="810">
        <f>'클레임&amp;폐기비'!D5*1000</f>
        <v>1880</v>
      </c>
      <c r="W46" s="810">
        <f>'클레임&amp;폐기비'!E5*1000</f>
        <v>1881</v>
      </c>
      <c r="X46" s="810">
        <f>'클레임&amp;폐기비'!F5*1000</f>
        <v>1807</v>
      </c>
      <c r="Y46" s="810">
        <f>'클레임&amp;폐기비'!G5*1000</f>
        <v>0</v>
      </c>
      <c r="Z46" s="810">
        <f>'클레임&amp;폐기비'!H5*1000</f>
        <v>0</v>
      </c>
      <c r="AA46" s="810">
        <f>'클레임&amp;폐기비'!I5*1000</f>
        <v>0</v>
      </c>
      <c r="AB46" s="810">
        <f>'클레임&amp;폐기비'!J5*1000</f>
        <v>0</v>
      </c>
      <c r="AC46" s="810">
        <f>'클레임&amp;폐기비'!K5*1000</f>
        <v>0</v>
      </c>
      <c r="AD46" s="810">
        <f>'클레임&amp;폐기비'!L5*1000</f>
        <v>0</v>
      </c>
      <c r="AE46" s="809">
        <f>'클레임&amp;폐기비'!M5*1000</f>
        <v>0</v>
      </c>
      <c r="AF46" s="1997">
        <f>'클레임&amp;폐기비'!N5*1000</f>
        <v>0</v>
      </c>
      <c r="AG46" s="337" t="s">
        <v>249</v>
      </c>
    </row>
    <row r="47" spans="1:34">
      <c r="A47" s="2742"/>
      <c r="B47" s="338" t="s">
        <v>168</v>
      </c>
      <c r="C47" s="246"/>
      <c r="D47" s="836">
        <f t="shared" si="2"/>
        <v>0</v>
      </c>
      <c r="E47" s="313" t="s">
        <v>2418</v>
      </c>
      <c r="F47" s="832">
        <f>SUM($U47:W47)</f>
        <v>0</v>
      </c>
      <c r="G47" s="837">
        <v>0</v>
      </c>
      <c r="H47" s="838">
        <v>0</v>
      </c>
      <c r="I47" s="838">
        <v>0</v>
      </c>
      <c r="J47" s="838">
        <v>0</v>
      </c>
      <c r="K47" s="838">
        <v>0</v>
      </c>
      <c r="L47" s="838">
        <v>0</v>
      </c>
      <c r="M47" s="838">
        <v>0</v>
      </c>
      <c r="N47" s="838">
        <v>0</v>
      </c>
      <c r="O47" s="838">
        <v>0</v>
      </c>
      <c r="P47" s="838">
        <v>0</v>
      </c>
      <c r="Q47" s="838">
        <v>0</v>
      </c>
      <c r="R47" s="838">
        <v>0</v>
      </c>
      <c r="S47" s="838">
        <v>0</v>
      </c>
      <c r="T47" s="838">
        <v>0</v>
      </c>
      <c r="U47" s="838">
        <f t="shared" ref="U47:AF47" si="10">U13</f>
        <v>0</v>
      </c>
      <c r="V47" s="838">
        <f t="shared" si="10"/>
        <v>0</v>
      </c>
      <c r="W47" s="838">
        <f t="shared" si="10"/>
        <v>0</v>
      </c>
      <c r="X47" s="838">
        <f t="shared" si="10"/>
        <v>0</v>
      </c>
      <c r="Y47" s="838">
        <f>Y13</f>
        <v>0</v>
      </c>
      <c r="Z47" s="838">
        <f t="shared" si="10"/>
        <v>0</v>
      </c>
      <c r="AA47" s="838">
        <f t="shared" si="10"/>
        <v>0</v>
      </c>
      <c r="AB47" s="838">
        <f t="shared" si="10"/>
        <v>0</v>
      </c>
      <c r="AC47" s="838">
        <f t="shared" si="10"/>
        <v>0</v>
      </c>
      <c r="AD47" s="838">
        <f t="shared" si="10"/>
        <v>0</v>
      </c>
      <c r="AE47" s="839">
        <f t="shared" si="10"/>
        <v>0</v>
      </c>
      <c r="AF47" s="839">
        <f t="shared" si="10"/>
        <v>0</v>
      </c>
      <c r="AG47" s="341" t="s">
        <v>250</v>
      </c>
    </row>
    <row r="48" spans="1:34">
      <c r="A48" s="2762" t="s">
        <v>251</v>
      </c>
      <c r="B48" s="342" t="s">
        <v>170</v>
      </c>
      <c r="C48" s="198"/>
      <c r="D48" s="802">
        <f t="shared" si="2"/>
        <v>0</v>
      </c>
      <c r="E48" s="343" t="s">
        <v>2423</v>
      </c>
      <c r="F48" s="834">
        <f>SUM($S48:W48)</f>
        <v>347545</v>
      </c>
      <c r="G48" s="840"/>
      <c r="H48" s="807"/>
      <c r="I48" s="807">
        <v>264896</v>
      </c>
      <c r="J48" s="807">
        <v>31570</v>
      </c>
      <c r="K48" s="807">
        <v>352034.99999999994</v>
      </c>
      <c r="L48" s="807">
        <v>9088</v>
      </c>
      <c r="M48" s="807">
        <v>0</v>
      </c>
      <c r="N48" s="807">
        <v>0</v>
      </c>
      <c r="O48" s="807">
        <v>0</v>
      </c>
      <c r="P48" s="807">
        <v>0</v>
      </c>
      <c r="Q48" s="807">
        <v>0</v>
      </c>
      <c r="R48" s="807">
        <v>0</v>
      </c>
      <c r="S48" s="841">
        <v>0</v>
      </c>
      <c r="T48" s="842">
        <v>0</v>
      </c>
      <c r="U48" s="807">
        <f>원가절감!L72*1000</f>
        <v>316102</v>
      </c>
      <c r="V48" s="807">
        <f>원가절감!M72*1000</f>
        <v>31442.999999999996</v>
      </c>
      <c r="W48" s="807">
        <f>원가절감!N72*1000</f>
        <v>0</v>
      </c>
      <c r="X48" s="807">
        <f>원가절감!O72*1000</f>
        <v>0</v>
      </c>
      <c r="Y48" s="807">
        <f>원가절감!P72*1000</f>
        <v>0</v>
      </c>
      <c r="Z48" s="807">
        <f>원가절감!Q72*1000</f>
        <v>0</v>
      </c>
      <c r="AA48" s="807">
        <f>원가절감!R72*1000</f>
        <v>0</v>
      </c>
      <c r="AB48" s="807">
        <f>원가절감!S72*1000</f>
        <v>0</v>
      </c>
      <c r="AC48" s="807">
        <f>원가절감!T72*1000</f>
        <v>0</v>
      </c>
      <c r="AD48" s="807">
        <f>원가절감!U72*1000</f>
        <v>0</v>
      </c>
      <c r="AE48" s="806">
        <f>원가절감!V72*1000</f>
        <v>0</v>
      </c>
      <c r="AF48" s="843">
        <v>0</v>
      </c>
      <c r="AG48" s="201" t="s">
        <v>252</v>
      </c>
    </row>
    <row r="49" spans="1:34" ht="15.75">
      <c r="A49" s="2763"/>
      <c r="B49" s="345" t="s">
        <v>171</v>
      </c>
      <c r="C49" s="346"/>
      <c r="D49" s="347">
        <f t="shared" si="2"/>
        <v>178</v>
      </c>
      <c r="E49" s="348" t="s">
        <v>2422</v>
      </c>
      <c r="F49" s="314">
        <f>SUM($S49:W49)</f>
        <v>322</v>
      </c>
      <c r="G49" s="349"/>
      <c r="H49" s="350"/>
      <c r="I49" s="350">
        <v>0</v>
      </c>
      <c r="J49" s="350">
        <v>0</v>
      </c>
      <c r="K49" s="350">
        <v>0</v>
      </c>
      <c r="L49" s="350">
        <v>0</v>
      </c>
      <c r="M49" s="350">
        <v>100</v>
      </c>
      <c r="N49" s="350">
        <v>40</v>
      </c>
      <c r="O49" s="350">
        <v>131</v>
      </c>
      <c r="P49" s="350">
        <v>132</v>
      </c>
      <c r="Q49" s="350">
        <v>39</v>
      </c>
      <c r="R49" s="350">
        <v>5</v>
      </c>
      <c r="S49" s="351">
        <v>0</v>
      </c>
      <c r="T49" s="352">
        <v>54</v>
      </c>
      <c r="U49" s="1734">
        <v>4</v>
      </c>
      <c r="V49" s="1734">
        <v>86</v>
      </c>
      <c r="W49" s="1734">
        <f>268-90</f>
        <v>178</v>
      </c>
      <c r="X49" s="1734"/>
      <c r="Y49" s="1734"/>
      <c r="Z49" s="1734"/>
      <c r="AA49" s="1734"/>
      <c r="AB49" s="1734"/>
      <c r="AC49" s="1734"/>
      <c r="AD49" s="350"/>
      <c r="AE49" s="353"/>
      <c r="AF49" s="354"/>
      <c r="AG49" s="355" t="s">
        <v>253</v>
      </c>
    </row>
    <row r="50" spans="1:34">
      <c r="A50" s="356" t="s">
        <v>533</v>
      </c>
      <c r="B50" s="357" t="s">
        <v>532</v>
      </c>
      <c r="C50" s="358"/>
      <c r="D50" s="359">
        <f t="shared" si="2"/>
        <v>15</v>
      </c>
      <c r="E50" s="360" t="s">
        <v>2420</v>
      </c>
      <c r="F50" s="361">
        <f>AVERAGE(U50:W50)</f>
        <v>15</v>
      </c>
      <c r="G50" s="362">
        <v>15</v>
      </c>
      <c r="H50" s="363">
        <v>15</v>
      </c>
      <c r="I50" s="363">
        <v>15</v>
      </c>
      <c r="J50" s="363">
        <v>15</v>
      </c>
      <c r="K50" s="363">
        <v>15</v>
      </c>
      <c r="L50" s="363">
        <v>15</v>
      </c>
      <c r="M50" s="363">
        <v>15</v>
      </c>
      <c r="N50" s="363">
        <v>15</v>
      </c>
      <c r="O50" s="363">
        <v>15</v>
      </c>
      <c r="P50" s="363">
        <v>15</v>
      </c>
      <c r="Q50" s="363">
        <v>15</v>
      </c>
      <c r="R50" s="363">
        <v>15</v>
      </c>
      <c r="S50" s="364">
        <v>15</v>
      </c>
      <c r="T50" s="365">
        <v>15</v>
      </c>
      <c r="U50" s="365">
        <v>15</v>
      </c>
      <c r="V50" s="365">
        <v>15</v>
      </c>
      <c r="W50" s="365">
        <v>15</v>
      </c>
      <c r="X50" s="365"/>
      <c r="Y50" s="365"/>
      <c r="Z50" s="365"/>
      <c r="AA50" s="365"/>
      <c r="AB50" s="365"/>
      <c r="AC50" s="365"/>
      <c r="AD50" s="365"/>
      <c r="AE50" s="366"/>
      <c r="AF50" s="367"/>
      <c r="AG50" s="355" t="s">
        <v>534</v>
      </c>
    </row>
    <row r="51" spans="1:34">
      <c r="A51" s="195"/>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c r="AA51" s="196"/>
      <c r="AB51" s="196"/>
      <c r="AC51" s="196"/>
      <c r="AD51" s="196"/>
      <c r="AE51" s="196"/>
      <c r="AF51" s="196"/>
      <c r="AG51" s="196"/>
    </row>
    <row r="52" spans="1:34" ht="18" thickBot="1">
      <c r="A52" s="368" t="s">
        <v>2225</v>
      </c>
      <c r="B52" s="196"/>
      <c r="C52" s="196"/>
      <c r="D52" s="156" t="s">
        <v>254</v>
      </c>
      <c r="E52" s="157" t="s">
        <v>255</v>
      </c>
      <c r="F52" s="369" t="s">
        <v>256</v>
      </c>
      <c r="G52" s="196"/>
      <c r="H52" s="195" t="s">
        <v>257</v>
      </c>
      <c r="I52" s="196"/>
      <c r="J52" s="195" t="s">
        <v>257</v>
      </c>
      <c r="K52" s="196"/>
      <c r="L52" s="196"/>
      <c r="M52" s="196"/>
      <c r="N52" s="196"/>
      <c r="O52" s="196"/>
      <c r="P52" s="196"/>
      <c r="Q52" s="196"/>
      <c r="R52" s="196"/>
      <c r="S52" s="196"/>
      <c r="T52" s="196"/>
      <c r="U52" s="196"/>
      <c r="V52" s="195" t="s">
        <v>257</v>
      </c>
      <c r="W52" s="196"/>
      <c r="X52" s="196"/>
      <c r="Y52" s="196"/>
      <c r="Z52" s="196"/>
      <c r="AA52" s="196"/>
      <c r="AB52" s="196"/>
      <c r="AC52" s="196"/>
      <c r="AD52" s="196"/>
      <c r="AE52" s="196"/>
      <c r="AF52" s="196"/>
      <c r="AG52" s="196"/>
    </row>
    <row r="53" spans="1:34" ht="13.15" thickTop="1">
      <c r="A53" s="2745" t="s">
        <v>258</v>
      </c>
      <c r="B53" s="2756" t="s">
        <v>259</v>
      </c>
      <c r="C53" s="2764" t="s">
        <v>2214</v>
      </c>
      <c r="D53" s="2757" t="s">
        <v>260</v>
      </c>
      <c r="E53" s="2750" t="s">
        <v>261</v>
      </c>
      <c r="F53" s="2752" t="s">
        <v>262</v>
      </c>
      <c r="G53" s="2766" t="s">
        <v>263</v>
      </c>
      <c r="H53" s="2760"/>
      <c r="I53" s="2743" t="s">
        <v>264</v>
      </c>
      <c r="J53" s="2743" t="s">
        <v>265</v>
      </c>
      <c r="K53" s="2743" t="s">
        <v>189</v>
      </c>
      <c r="L53" s="2743" t="s">
        <v>190</v>
      </c>
      <c r="M53" s="2743" t="s">
        <v>191</v>
      </c>
      <c r="N53" s="2743" t="s">
        <v>192</v>
      </c>
      <c r="O53" s="2743" t="s">
        <v>193</v>
      </c>
      <c r="P53" s="2743" t="s">
        <v>194</v>
      </c>
      <c r="Q53" s="2743" t="s">
        <v>195</v>
      </c>
      <c r="R53" s="2743" t="s">
        <v>196</v>
      </c>
      <c r="S53" s="161" t="s">
        <v>2217</v>
      </c>
      <c r="T53" s="161" t="s">
        <v>2218</v>
      </c>
      <c r="U53" s="2743" t="s">
        <v>264</v>
      </c>
      <c r="V53" s="2743" t="s">
        <v>265</v>
      </c>
      <c r="W53" s="2743" t="s">
        <v>189</v>
      </c>
      <c r="X53" s="2743" t="s">
        <v>190</v>
      </c>
      <c r="Y53" s="2743" t="s">
        <v>191</v>
      </c>
      <c r="Z53" s="2743" t="s">
        <v>192</v>
      </c>
      <c r="AA53" s="2743" t="s">
        <v>193</v>
      </c>
      <c r="AB53" s="2743" t="s">
        <v>194</v>
      </c>
      <c r="AC53" s="2743" t="s">
        <v>195</v>
      </c>
      <c r="AD53" s="2743" t="s">
        <v>196</v>
      </c>
      <c r="AE53" s="161" t="s">
        <v>2219</v>
      </c>
      <c r="AF53" s="161" t="s">
        <v>2220</v>
      </c>
      <c r="AG53" s="2747" t="s">
        <v>266</v>
      </c>
    </row>
    <row r="54" spans="1:34">
      <c r="A54" s="2745"/>
      <c r="B54" s="2756"/>
      <c r="C54" s="2765"/>
      <c r="D54" s="2758"/>
      <c r="E54" s="2751"/>
      <c r="F54" s="2753"/>
      <c r="G54" s="162" t="s">
        <v>2216</v>
      </c>
      <c r="H54" s="163" t="s">
        <v>640</v>
      </c>
      <c r="I54" s="2744"/>
      <c r="J54" s="2744"/>
      <c r="K54" s="2744"/>
      <c r="L54" s="2744"/>
      <c r="M54" s="2744"/>
      <c r="N54" s="2744"/>
      <c r="O54" s="2744"/>
      <c r="P54" s="2744"/>
      <c r="Q54" s="2744"/>
      <c r="R54" s="2744"/>
      <c r="S54" s="2759" t="s">
        <v>267</v>
      </c>
      <c r="T54" s="2760"/>
      <c r="U54" s="2744"/>
      <c r="V54" s="2744"/>
      <c r="W54" s="2744"/>
      <c r="X54" s="2744"/>
      <c r="Y54" s="2744"/>
      <c r="Z54" s="2744"/>
      <c r="AA54" s="2744"/>
      <c r="AB54" s="2744"/>
      <c r="AC54" s="2744"/>
      <c r="AD54" s="2744"/>
      <c r="AE54" s="2759" t="s">
        <v>267</v>
      </c>
      <c r="AF54" s="2760"/>
      <c r="AG54" s="2747"/>
    </row>
    <row r="55" spans="1:34">
      <c r="A55" s="2650" t="s">
        <v>505</v>
      </c>
      <c r="B55" s="197" t="s">
        <v>136</v>
      </c>
      <c r="C55" s="819">
        <v>104614072.62394683</v>
      </c>
      <c r="D55" s="802">
        <f>W55</f>
        <v>9209491.6891023219</v>
      </c>
      <c r="E55" s="179" t="s">
        <v>268</v>
      </c>
      <c r="F55" s="797">
        <f>SUM(U55:W55)</f>
        <v>26299701.78803562</v>
      </c>
      <c r="G55" s="805">
        <v>4668209.0890888609</v>
      </c>
      <c r="H55" s="806">
        <v>5043522.7849028809</v>
      </c>
      <c r="I55" s="1735">
        <v>5269395.5116303358</v>
      </c>
      <c r="J55" s="1735">
        <v>6008423.6016723486</v>
      </c>
      <c r="K55" s="1735">
        <v>7304532.8394419691</v>
      </c>
      <c r="L55" s="1735">
        <v>6455807.0873782234</v>
      </c>
      <c r="M55" s="1735">
        <v>4964178.0432828031</v>
      </c>
      <c r="N55" s="1735">
        <v>6717620.2601740751</v>
      </c>
      <c r="O55" s="1735">
        <v>6734682.9868675787</v>
      </c>
      <c r="P55" s="1735">
        <v>6456778.1040870426</v>
      </c>
      <c r="Q55" s="1735">
        <v>6743530.3047864437</v>
      </c>
      <c r="R55" s="1735">
        <v>5741722.802945897</v>
      </c>
      <c r="S55" s="1735">
        <v>6739739.122175524</v>
      </c>
      <c r="T55" s="1735">
        <v>6988789.3350405144</v>
      </c>
      <c r="U55" s="807">
        <f>'월계획 '!H80</f>
        <v>8200673.1955046123</v>
      </c>
      <c r="V55" s="807">
        <f>'월계획 '!I80</f>
        <v>8889536.9034286849</v>
      </c>
      <c r="W55" s="807">
        <f>'월계획 '!J80</f>
        <v>9209491.6891023219</v>
      </c>
      <c r="X55" s="807">
        <f>'월계획 '!K80</f>
        <v>8543837.1405693032</v>
      </c>
      <c r="Y55" s="807">
        <f>'월계획 '!L80</f>
        <v>7186028.7974741235</v>
      </c>
      <c r="Z55" s="807">
        <f>'월계획 '!M80</f>
        <v>8889304.6177070867</v>
      </c>
      <c r="AA55" s="807">
        <f>'월계획 '!N80</f>
        <v>9603975.7627761047</v>
      </c>
      <c r="AB55" s="807">
        <f>'월계획 '!O80</f>
        <v>9249341.9034479167</v>
      </c>
      <c r="AC55" s="807">
        <f>'월계획 '!P80</f>
        <v>8537346.4879365023</v>
      </c>
      <c r="AD55" s="807">
        <f>'월계획 '!Q80</f>
        <v>8894883.5717790835</v>
      </c>
      <c r="AE55" s="807">
        <f>'월계획 '!R80</f>
        <v>8544902.4042869043</v>
      </c>
      <c r="AF55" s="807">
        <f>'월계획 '!S80</f>
        <v>8864750.1499341875</v>
      </c>
      <c r="AG55" s="201" t="s">
        <v>269</v>
      </c>
      <c r="AH55" s="160" t="s">
        <v>270</v>
      </c>
    </row>
    <row r="56" spans="1:34">
      <c r="A56" s="2652"/>
      <c r="B56" s="202" t="s">
        <v>138</v>
      </c>
      <c r="C56" s="820">
        <v>5611757.3390769288</v>
      </c>
      <c r="D56" s="1773">
        <f t="shared" ref="D56:D84" si="11">W56</f>
        <v>599790.87767067377</v>
      </c>
      <c r="E56" s="205" t="s">
        <v>271</v>
      </c>
      <c r="F56" s="821">
        <f>SUM(U56:W56)</f>
        <v>1639646.9475673283</v>
      </c>
      <c r="G56" s="808">
        <v>163339.09903099656</v>
      </c>
      <c r="H56" s="809">
        <v>212743.64085560088</v>
      </c>
      <c r="I56" s="1736">
        <v>121634.8162583844</v>
      </c>
      <c r="J56" s="1736">
        <v>346729.64468267048</v>
      </c>
      <c r="K56" s="1736">
        <v>557748.37835999671</v>
      </c>
      <c r="L56" s="1736">
        <v>467993.62286859262</v>
      </c>
      <c r="M56" s="1736">
        <v>203062.29538627021</v>
      </c>
      <c r="N56" s="1736">
        <v>511363.64902767749</v>
      </c>
      <c r="O56" s="1736">
        <v>512308.68409244437</v>
      </c>
      <c r="P56" s="1736">
        <v>443027.32067933708</v>
      </c>
      <c r="Q56" s="1736">
        <v>547002.14299969166</v>
      </c>
      <c r="R56" s="1736">
        <v>257307.17451227095</v>
      </c>
      <c r="S56" s="1736">
        <v>303118.43173505738</v>
      </c>
      <c r="T56" s="1736">
        <v>449523.13072137919</v>
      </c>
      <c r="U56" s="810">
        <f>'월계획 '!H107</f>
        <v>461711.8366749736</v>
      </c>
      <c r="V56" s="810">
        <f>'월계획 '!I107</f>
        <v>578144.23322168097</v>
      </c>
      <c r="W56" s="810">
        <f>'월계획 '!J107</f>
        <v>599790.87767067377</v>
      </c>
      <c r="X56" s="810">
        <f>'월계획 '!K107</f>
        <v>510061.64965653257</v>
      </c>
      <c r="Y56" s="810">
        <f>'월계획 '!L107</f>
        <v>294465.41119232215</v>
      </c>
      <c r="Z56" s="810">
        <f>'월계획 '!M107</f>
        <v>544949.5553976919</v>
      </c>
      <c r="AA56" s="810">
        <f>'월계획 '!N107</f>
        <v>583655.07982951938</v>
      </c>
      <c r="AB56" s="810">
        <f>'월계획 '!O107</f>
        <v>552421.77226653369</v>
      </c>
      <c r="AC56" s="810">
        <f>'월계획 '!P107</f>
        <v>465559.26759513153</v>
      </c>
      <c r="AD56" s="810">
        <f>'월계획 '!Q107</f>
        <v>407830.12159252568</v>
      </c>
      <c r="AE56" s="810">
        <f>'월계획 '!R107</f>
        <v>235910.35962453316</v>
      </c>
      <c r="AF56" s="810">
        <f>'월계획 '!S107</f>
        <v>377257.17435481009</v>
      </c>
      <c r="AG56" s="206" t="s">
        <v>269</v>
      </c>
      <c r="AH56" s="160" t="s">
        <v>272</v>
      </c>
    </row>
    <row r="57" spans="1:34">
      <c r="A57" s="2652"/>
      <c r="B57" s="202" t="s">
        <v>140</v>
      </c>
      <c r="C57" s="370">
        <v>3.510527068403281</v>
      </c>
      <c r="D57" s="1773">
        <f t="shared" si="11"/>
        <v>0</v>
      </c>
      <c r="E57" s="208" t="s">
        <v>2421</v>
      </c>
      <c r="F57" s="1739">
        <f>AVERAGE(U57:W57)</f>
        <v>1622277.5514115763</v>
      </c>
      <c r="G57" s="371">
        <v>1950995.0933942858</v>
      </c>
      <c r="H57" s="372">
        <v>2103593.7754971427</v>
      </c>
      <c r="I57" s="1737">
        <v>2322097.7502411352</v>
      </c>
      <c r="J57" s="1737">
        <v>2628897.2548085111</v>
      </c>
      <c r="K57" s="1737">
        <v>3439450.4293333339</v>
      </c>
      <c r="L57" s="1737">
        <v>2914187.1906950353</v>
      </c>
      <c r="M57" s="1737">
        <v>2403713.5560851065</v>
      </c>
      <c r="N57" s="1737">
        <v>2691546.1923404257</v>
      </c>
      <c r="O57" s="1737">
        <v>2923926.4760851064</v>
      </c>
      <c r="P57" s="1737">
        <v>3281516.8527659578</v>
      </c>
      <c r="Q57" s="1737">
        <v>3253308.4687659577</v>
      </c>
      <c r="R57" s="1737">
        <v>3222684.2203120571</v>
      </c>
      <c r="S57" s="1737">
        <v>3157492.9565957454</v>
      </c>
      <c r="T57" s="1737">
        <v>3355016.9520567385</v>
      </c>
      <c r="U57" s="1737">
        <f>U20/$C$57</f>
        <v>2324879.4633542537</v>
      </c>
      <c r="V57" s="1737">
        <f t="shared" ref="V57:AF57" si="12">V20/$C$57</f>
        <v>2541953.1908804751</v>
      </c>
      <c r="W57" s="1737">
        <f t="shared" si="12"/>
        <v>0</v>
      </c>
      <c r="X57" s="1737">
        <f t="shared" si="12"/>
        <v>0</v>
      </c>
      <c r="Y57" s="1737">
        <f t="shared" si="12"/>
        <v>0</v>
      </c>
      <c r="Z57" s="1737">
        <f t="shared" si="12"/>
        <v>0</v>
      </c>
      <c r="AA57" s="1737">
        <f t="shared" si="12"/>
        <v>0</v>
      </c>
      <c r="AB57" s="1737">
        <f t="shared" si="12"/>
        <v>0</v>
      </c>
      <c r="AC57" s="1737">
        <f t="shared" si="12"/>
        <v>0</v>
      </c>
      <c r="AD57" s="1737">
        <f t="shared" si="12"/>
        <v>0</v>
      </c>
      <c r="AE57" s="1745">
        <f t="shared" si="12"/>
        <v>0</v>
      </c>
      <c r="AF57" s="1745">
        <f t="shared" si="12"/>
        <v>0</v>
      </c>
      <c r="AG57" s="373" t="s">
        <v>273</v>
      </c>
      <c r="AH57" s="374" t="s">
        <v>274</v>
      </c>
    </row>
    <row r="58" spans="1:34">
      <c r="A58" s="2651"/>
      <c r="B58" s="211" t="s">
        <v>142</v>
      </c>
      <c r="C58" s="822">
        <v>179646.37542749886</v>
      </c>
      <c r="D58" s="1774">
        <f t="shared" si="11"/>
        <v>16016.507285395342</v>
      </c>
      <c r="E58" s="213" t="s">
        <v>275</v>
      </c>
      <c r="F58" s="823">
        <f>F55/F64</f>
        <v>45606.419285610893</v>
      </c>
      <c r="G58" s="824">
        <v>8411.1875479078572</v>
      </c>
      <c r="H58" s="825">
        <v>8756.1159460119452</v>
      </c>
      <c r="I58" s="1738">
        <v>9448.6821682211103</v>
      </c>
      <c r="J58" s="1738">
        <v>10789.995546253806</v>
      </c>
      <c r="K58" s="1738">
        <v>12764.135692869186</v>
      </c>
      <c r="L58" s="1738">
        <v>11642.226967864663</v>
      </c>
      <c r="M58" s="1738">
        <v>8860.0307154614766</v>
      </c>
      <c r="N58" s="1738">
        <v>12103.093531887658</v>
      </c>
      <c r="O58" s="1738">
        <v>12106.922913102271</v>
      </c>
      <c r="P58" s="1738">
        <v>11641.725438494926</v>
      </c>
      <c r="Q58" s="1738">
        <v>12108.016229120041</v>
      </c>
      <c r="R58" s="1738">
        <v>10260.676819101624</v>
      </c>
      <c r="S58" s="1738">
        <v>12112.911714135997</v>
      </c>
      <c r="T58" s="1738">
        <v>12567.366603965158</v>
      </c>
      <c r="U58" s="825">
        <f>U55/U64</f>
        <v>14188.015909177529</v>
      </c>
      <c r="V58" s="825">
        <f t="shared" ref="V58:AD58" si="13">V55/V64</f>
        <v>15406.47643575162</v>
      </c>
      <c r="W58" s="825">
        <f t="shared" si="13"/>
        <v>16016.507285395342</v>
      </c>
      <c r="X58" s="825">
        <f t="shared" si="13"/>
        <v>14807.343397867076</v>
      </c>
      <c r="Y58" s="825">
        <f t="shared" si="13"/>
        <v>12368.380030075945</v>
      </c>
      <c r="Z58" s="825">
        <f t="shared" si="13"/>
        <v>15406.073860844172</v>
      </c>
      <c r="AA58" s="825">
        <f t="shared" si="13"/>
        <v>16644.672032540908</v>
      </c>
      <c r="AB58" s="825">
        <f t="shared" si="13"/>
        <v>16030.055291937464</v>
      </c>
      <c r="AC58" s="825">
        <f t="shared" si="13"/>
        <v>14445.59473424112</v>
      </c>
      <c r="AD58" s="825">
        <f t="shared" si="13"/>
        <v>14629.742716741914</v>
      </c>
      <c r="AE58" s="815">
        <f t="shared" ref="AE58:AF58" si="14">AE55/AE64</f>
        <v>14860.699833542441</v>
      </c>
      <c r="AF58" s="815">
        <f t="shared" si="14"/>
        <v>15231.529467240873</v>
      </c>
      <c r="AG58" s="375" t="s">
        <v>276</v>
      </c>
    </row>
    <row r="59" spans="1:34">
      <c r="A59" s="214" t="s">
        <v>143</v>
      </c>
      <c r="B59" s="211" t="s">
        <v>144</v>
      </c>
      <c r="C59" s="376"/>
      <c r="D59" s="816">
        <f t="shared" si="11"/>
        <v>0</v>
      </c>
      <c r="E59" s="215" t="s">
        <v>277</v>
      </c>
      <c r="F59" s="817">
        <f>$F$5</f>
        <v>13388861.856745368</v>
      </c>
      <c r="G59" s="826">
        <v>5289611.5711258035</v>
      </c>
      <c r="H59" s="827">
        <v>5412336.574736963</v>
      </c>
      <c r="I59" s="1737">
        <v>5083629.6844739364</v>
      </c>
      <c r="J59" s="1737">
        <v>5886481.9011928104</v>
      </c>
      <c r="K59" s="1737">
        <v>6525851.1405710103</v>
      </c>
      <c r="L59" s="1737">
        <v>6432337.7229862968</v>
      </c>
      <c r="M59" s="1737">
        <v>5286854.3584591895</v>
      </c>
      <c r="N59" s="1737">
        <v>6929326.6400437523</v>
      </c>
      <c r="O59" s="1737">
        <v>7128318.8350551836</v>
      </c>
      <c r="P59" s="1737">
        <v>7146329.7600975549</v>
      </c>
      <c r="Q59" s="1737">
        <v>7286711.2956319964</v>
      </c>
      <c r="R59" s="1737">
        <v>7514841.0444512628</v>
      </c>
      <c r="S59" s="1737">
        <v>7019551.7371894475</v>
      </c>
      <c r="T59" s="1737">
        <v>7002821.7934906082</v>
      </c>
      <c r="U59" s="827">
        <f t="shared" ref="U59:AC59" si="15">U5</f>
        <v>6495587.6306304112</v>
      </c>
      <c r="V59" s="827">
        <f t="shared" si="15"/>
        <v>6893274.2261149567</v>
      </c>
      <c r="W59" s="827">
        <f t="shared" si="15"/>
        <v>0</v>
      </c>
      <c r="X59" s="827">
        <f t="shared" si="15"/>
        <v>0</v>
      </c>
      <c r="Y59" s="827">
        <f t="shared" si="15"/>
        <v>0</v>
      </c>
      <c r="Z59" s="827">
        <f t="shared" si="15"/>
        <v>0</v>
      </c>
      <c r="AA59" s="827">
        <f t="shared" si="15"/>
        <v>0</v>
      </c>
      <c r="AB59" s="827">
        <f t="shared" si="15"/>
        <v>0</v>
      </c>
      <c r="AC59" s="827">
        <f t="shared" si="15"/>
        <v>0</v>
      </c>
      <c r="AD59" s="827">
        <f>AD5</f>
        <v>0</v>
      </c>
      <c r="AE59" s="818">
        <f t="shared" ref="AE59:AF59" si="16">AE5</f>
        <v>0</v>
      </c>
      <c r="AF59" s="818">
        <f t="shared" si="16"/>
        <v>0</v>
      </c>
      <c r="AG59" s="377" t="s">
        <v>278</v>
      </c>
      <c r="AH59" s="374" t="s">
        <v>279</v>
      </c>
    </row>
    <row r="60" spans="1:34">
      <c r="A60" s="2650" t="s">
        <v>504</v>
      </c>
      <c r="B60" s="378" t="s">
        <v>510</v>
      </c>
      <c r="C60" s="379">
        <v>467.25</v>
      </c>
      <c r="D60" s="218">
        <f t="shared" si="11"/>
        <v>461</v>
      </c>
      <c r="E60" s="219" t="s">
        <v>2420</v>
      </c>
      <c r="F60" s="220">
        <f t="shared" ref="F60:F62" si="17">AVERAGE(U60:W60)</f>
        <v>462.66666666666669</v>
      </c>
      <c r="G60" s="221">
        <v>374</v>
      </c>
      <c r="H60" s="222">
        <v>395</v>
      </c>
      <c r="I60" s="222">
        <v>437.68576165605089</v>
      </c>
      <c r="J60" s="222">
        <v>436.85135141306171</v>
      </c>
      <c r="K60" s="222">
        <v>452.27007101802599</v>
      </c>
      <c r="L60" s="222">
        <v>434.51651176341085</v>
      </c>
      <c r="M60" s="222">
        <v>440.28903315424265</v>
      </c>
      <c r="N60" s="222">
        <v>435.03332618849572</v>
      </c>
      <c r="O60" s="222">
        <v>436.26710727456737</v>
      </c>
      <c r="P60" s="222">
        <v>434.62380883308248</v>
      </c>
      <c r="Q60" s="222">
        <v>436.94757730569501</v>
      </c>
      <c r="R60" s="222">
        <v>439.58519152039861</v>
      </c>
      <c r="S60" s="222">
        <v>471</v>
      </c>
      <c r="T60" s="222">
        <v>471</v>
      </c>
      <c r="U60" s="222">
        <v>464</v>
      </c>
      <c r="V60" s="222">
        <v>463</v>
      </c>
      <c r="W60" s="222">
        <v>461</v>
      </c>
      <c r="X60" s="222">
        <v>463</v>
      </c>
      <c r="Y60" s="222">
        <v>467</v>
      </c>
      <c r="Z60" s="222">
        <v>463</v>
      </c>
      <c r="AA60" s="222">
        <v>463</v>
      </c>
      <c r="AB60" s="222">
        <v>463</v>
      </c>
      <c r="AC60" s="222">
        <v>477</v>
      </c>
      <c r="AD60" s="222">
        <v>494</v>
      </c>
      <c r="AE60" s="225">
        <v>461</v>
      </c>
      <c r="AF60" s="226">
        <v>467.99999999999994</v>
      </c>
      <c r="AG60" s="227" t="s">
        <v>280</v>
      </c>
      <c r="AH60" s="160" t="s">
        <v>281</v>
      </c>
    </row>
    <row r="61" spans="1:34">
      <c r="A61" s="2652"/>
      <c r="B61" s="228" t="s">
        <v>151</v>
      </c>
      <c r="C61" s="380">
        <v>93</v>
      </c>
      <c r="D61" s="230">
        <f t="shared" si="11"/>
        <v>93</v>
      </c>
      <c r="E61" s="231" t="s">
        <v>2420</v>
      </c>
      <c r="F61" s="232">
        <f t="shared" si="17"/>
        <v>93</v>
      </c>
      <c r="G61" s="233">
        <v>160</v>
      </c>
      <c r="H61" s="234">
        <v>160</v>
      </c>
      <c r="I61" s="234">
        <v>95</v>
      </c>
      <c r="J61" s="234">
        <v>95</v>
      </c>
      <c r="K61" s="234">
        <v>95</v>
      </c>
      <c r="L61" s="234">
        <v>95</v>
      </c>
      <c r="M61" s="234">
        <v>95</v>
      </c>
      <c r="N61" s="234">
        <v>95</v>
      </c>
      <c r="O61" s="234">
        <v>95</v>
      </c>
      <c r="P61" s="234">
        <v>95</v>
      </c>
      <c r="Q61" s="234">
        <v>95</v>
      </c>
      <c r="R61" s="234">
        <v>95</v>
      </c>
      <c r="S61" s="234">
        <v>93</v>
      </c>
      <c r="T61" s="234">
        <v>93</v>
      </c>
      <c r="U61" s="234">
        <v>93</v>
      </c>
      <c r="V61" s="234">
        <v>93</v>
      </c>
      <c r="W61" s="234">
        <v>93</v>
      </c>
      <c r="X61" s="234">
        <v>93</v>
      </c>
      <c r="Y61" s="234">
        <v>93</v>
      </c>
      <c r="Z61" s="234">
        <v>93</v>
      </c>
      <c r="AA61" s="234">
        <v>93</v>
      </c>
      <c r="AB61" s="234">
        <v>93</v>
      </c>
      <c r="AC61" s="234">
        <v>93</v>
      </c>
      <c r="AD61" s="234">
        <v>93</v>
      </c>
      <c r="AE61" s="237">
        <v>93</v>
      </c>
      <c r="AF61" s="238">
        <v>93</v>
      </c>
      <c r="AG61" s="203" t="s">
        <v>282</v>
      </c>
      <c r="AH61" s="247" t="s">
        <v>283</v>
      </c>
    </row>
    <row r="62" spans="1:34">
      <c r="A62" s="2652"/>
      <c r="B62" s="239" t="s">
        <v>152</v>
      </c>
      <c r="C62" s="381">
        <v>21</v>
      </c>
      <c r="D62" s="230">
        <f t="shared" si="11"/>
        <v>21</v>
      </c>
      <c r="E62" s="231" t="s">
        <v>2420</v>
      </c>
      <c r="F62" s="232">
        <f t="shared" si="17"/>
        <v>21</v>
      </c>
      <c r="G62" s="240">
        <v>21</v>
      </c>
      <c r="H62" s="241">
        <v>21</v>
      </c>
      <c r="I62" s="241">
        <v>25</v>
      </c>
      <c r="J62" s="241">
        <v>25</v>
      </c>
      <c r="K62" s="241">
        <v>25</v>
      </c>
      <c r="L62" s="241">
        <v>25</v>
      </c>
      <c r="M62" s="241">
        <v>25</v>
      </c>
      <c r="N62" s="241">
        <v>25</v>
      </c>
      <c r="O62" s="241">
        <v>25</v>
      </c>
      <c r="P62" s="241">
        <v>25</v>
      </c>
      <c r="Q62" s="241">
        <v>25</v>
      </c>
      <c r="R62" s="241">
        <v>25</v>
      </c>
      <c r="S62" s="241">
        <v>21</v>
      </c>
      <c r="T62" s="241">
        <v>21</v>
      </c>
      <c r="U62" s="241">
        <v>21</v>
      </c>
      <c r="V62" s="241">
        <v>21</v>
      </c>
      <c r="W62" s="241">
        <v>21</v>
      </c>
      <c r="X62" s="241">
        <v>21</v>
      </c>
      <c r="Y62" s="241">
        <v>21</v>
      </c>
      <c r="Z62" s="241">
        <v>21</v>
      </c>
      <c r="AA62" s="241">
        <v>21</v>
      </c>
      <c r="AB62" s="241">
        <v>21</v>
      </c>
      <c r="AC62" s="241">
        <v>21</v>
      </c>
      <c r="AD62" s="241">
        <v>21</v>
      </c>
      <c r="AE62" s="244">
        <v>21</v>
      </c>
      <c r="AF62" s="245">
        <v>21</v>
      </c>
      <c r="AG62" s="246" t="s">
        <v>284</v>
      </c>
      <c r="AH62" s="247" t="s">
        <v>285</v>
      </c>
    </row>
    <row r="63" spans="1:34">
      <c r="A63" s="2652"/>
      <c r="B63" s="239" t="s">
        <v>153</v>
      </c>
      <c r="C63" s="382">
        <v>0.19903691813804172</v>
      </c>
      <c r="D63" s="249">
        <f t="shared" si="11"/>
        <v>0.2017353579175705</v>
      </c>
      <c r="E63" s="250" t="s">
        <v>286</v>
      </c>
      <c r="F63" s="251">
        <f>F61/F60</f>
        <v>0.20100864553314121</v>
      </c>
      <c r="G63" s="383">
        <v>0.42780748663101603</v>
      </c>
      <c r="H63" s="384">
        <v>0.4050632911392405</v>
      </c>
      <c r="I63" s="384">
        <v>0.21705069783525285</v>
      </c>
      <c r="J63" s="384">
        <v>0.21746527667296472</v>
      </c>
      <c r="K63" s="384">
        <v>0.21005148491511305</v>
      </c>
      <c r="L63" s="384">
        <v>0.21863380890741935</v>
      </c>
      <c r="M63" s="384">
        <v>0.21576735472927275</v>
      </c>
      <c r="N63" s="384">
        <v>0.21837407453891802</v>
      </c>
      <c r="O63" s="384">
        <v>0.2177565037930104</v>
      </c>
      <c r="P63" s="384">
        <v>0.21857983402949011</v>
      </c>
      <c r="Q63" s="384">
        <v>0.21741738582415024</v>
      </c>
      <c r="R63" s="384">
        <v>0.21611283053330882</v>
      </c>
      <c r="S63" s="384">
        <v>0.21768545484768298</v>
      </c>
      <c r="T63" s="384">
        <v>0.21783689374878973</v>
      </c>
      <c r="U63" s="384">
        <f>U61/U60</f>
        <v>0.20043103448275862</v>
      </c>
      <c r="V63" s="384">
        <f t="shared" ref="V63:AD63" si="18">V61/V60</f>
        <v>0.20086393088552915</v>
      </c>
      <c r="W63" s="384">
        <f t="shared" si="18"/>
        <v>0.2017353579175705</v>
      </c>
      <c r="X63" s="384">
        <f t="shared" si="18"/>
        <v>0.20086393088552915</v>
      </c>
      <c r="Y63" s="384">
        <f t="shared" si="18"/>
        <v>0.19914346895074947</v>
      </c>
      <c r="Z63" s="384">
        <f t="shared" si="18"/>
        <v>0.20086393088552915</v>
      </c>
      <c r="AA63" s="384">
        <f t="shared" si="18"/>
        <v>0.20086393088552915</v>
      </c>
      <c r="AB63" s="384">
        <f t="shared" si="18"/>
        <v>0.20086393088552915</v>
      </c>
      <c r="AC63" s="384">
        <f t="shared" si="18"/>
        <v>0.19496855345911951</v>
      </c>
      <c r="AD63" s="384">
        <f t="shared" si="18"/>
        <v>0.18825910931174089</v>
      </c>
      <c r="AE63" s="252">
        <f t="shared" ref="AE63:AF63" si="19">AE61/AE60</f>
        <v>0.2017353579175705</v>
      </c>
      <c r="AF63" s="252">
        <f t="shared" si="19"/>
        <v>0.19871794871794873</v>
      </c>
      <c r="AG63" s="385" t="s">
        <v>287</v>
      </c>
    </row>
    <row r="64" spans="1:34">
      <c r="A64" s="2651"/>
      <c r="B64" s="253" t="s">
        <v>154</v>
      </c>
      <c r="C64" s="386">
        <v>582.33333333333326</v>
      </c>
      <c r="D64" s="255">
        <f t="shared" si="11"/>
        <v>575</v>
      </c>
      <c r="E64" s="256" t="s">
        <v>288</v>
      </c>
      <c r="F64" s="257">
        <f>F60+F61+F62</f>
        <v>576.66666666666674</v>
      </c>
      <c r="G64" s="387">
        <v>555</v>
      </c>
      <c r="H64" s="388">
        <v>576</v>
      </c>
      <c r="I64" s="388">
        <v>557.68576165605089</v>
      </c>
      <c r="J64" s="388">
        <v>556.85135141306171</v>
      </c>
      <c r="K64" s="388">
        <v>572.27007101802599</v>
      </c>
      <c r="L64" s="388">
        <v>554.51651176341079</v>
      </c>
      <c r="M64" s="388">
        <v>560.28903315424259</v>
      </c>
      <c r="N64" s="388">
        <v>555.03332618849572</v>
      </c>
      <c r="O64" s="388">
        <v>556.26710727456737</v>
      </c>
      <c r="P64" s="388">
        <v>554.62380883308242</v>
      </c>
      <c r="Q64" s="388">
        <v>556.94757730569495</v>
      </c>
      <c r="R64" s="388">
        <v>559.58519152039867</v>
      </c>
      <c r="S64" s="388">
        <v>556.40949766934409</v>
      </c>
      <c r="T64" s="388">
        <v>556.10610840583468</v>
      </c>
      <c r="U64" s="388">
        <f>U60+U61+U62</f>
        <v>578</v>
      </c>
      <c r="V64" s="388">
        <f t="shared" ref="V64:AD64" si="20">V60+V61+V62</f>
        <v>577</v>
      </c>
      <c r="W64" s="388">
        <f t="shared" si="20"/>
        <v>575</v>
      </c>
      <c r="X64" s="388">
        <f t="shared" si="20"/>
        <v>577</v>
      </c>
      <c r="Y64" s="388">
        <f t="shared" si="20"/>
        <v>581</v>
      </c>
      <c r="Z64" s="388">
        <f t="shared" si="20"/>
        <v>577</v>
      </c>
      <c r="AA64" s="388">
        <f t="shared" si="20"/>
        <v>577</v>
      </c>
      <c r="AB64" s="388">
        <f t="shared" si="20"/>
        <v>577</v>
      </c>
      <c r="AC64" s="388">
        <f t="shared" si="20"/>
        <v>591</v>
      </c>
      <c r="AD64" s="388">
        <f t="shared" si="20"/>
        <v>608</v>
      </c>
      <c r="AE64" s="258">
        <f t="shared" ref="AE64:AF64" si="21">AE60+AE61+AE62</f>
        <v>575</v>
      </c>
      <c r="AF64" s="258">
        <f t="shared" si="21"/>
        <v>582</v>
      </c>
      <c r="AG64" s="375" t="s">
        <v>287</v>
      </c>
    </row>
    <row r="65" spans="1:34">
      <c r="A65" s="2652" t="s">
        <v>503</v>
      </c>
      <c r="B65" s="259" t="s">
        <v>567</v>
      </c>
      <c r="C65" s="389">
        <v>1</v>
      </c>
      <c r="D65" s="261">
        <f t="shared" si="11"/>
        <v>1</v>
      </c>
      <c r="E65" s="262" t="s">
        <v>2420</v>
      </c>
      <c r="F65" s="263">
        <f>AVERAGE(U65:W65)</f>
        <v>1</v>
      </c>
      <c r="G65" s="264">
        <v>1</v>
      </c>
      <c r="H65" s="265">
        <v>1</v>
      </c>
      <c r="I65" s="265">
        <v>1</v>
      </c>
      <c r="J65" s="265">
        <v>1</v>
      </c>
      <c r="K65" s="265">
        <v>1</v>
      </c>
      <c r="L65" s="265">
        <v>1</v>
      </c>
      <c r="M65" s="265">
        <v>1</v>
      </c>
      <c r="N65" s="265">
        <v>1</v>
      </c>
      <c r="O65" s="265">
        <v>1</v>
      </c>
      <c r="P65" s="265">
        <v>1</v>
      </c>
      <c r="Q65" s="265">
        <v>1</v>
      </c>
      <c r="R65" s="265">
        <v>1</v>
      </c>
      <c r="S65" s="265">
        <v>1</v>
      </c>
      <c r="T65" s="265">
        <v>1</v>
      </c>
      <c r="U65" s="265">
        <v>1</v>
      </c>
      <c r="V65" s="265">
        <v>1</v>
      </c>
      <c r="W65" s="265">
        <v>1</v>
      </c>
      <c r="X65" s="265">
        <v>1</v>
      </c>
      <c r="Y65" s="265">
        <v>1</v>
      </c>
      <c r="Z65" s="265">
        <v>1</v>
      </c>
      <c r="AA65" s="265">
        <v>1</v>
      </c>
      <c r="AB65" s="265">
        <v>1</v>
      </c>
      <c r="AC65" s="265">
        <v>1</v>
      </c>
      <c r="AD65" s="265">
        <v>1</v>
      </c>
      <c r="AE65" s="268">
        <v>1</v>
      </c>
      <c r="AF65" s="269">
        <v>1</v>
      </c>
      <c r="AG65" s="270" t="s">
        <v>289</v>
      </c>
      <c r="AH65" s="160" t="s">
        <v>290</v>
      </c>
    </row>
    <row r="66" spans="1:34">
      <c r="A66" s="2652"/>
      <c r="B66" s="390" t="s">
        <v>155</v>
      </c>
      <c r="C66" s="391">
        <v>89123.296106254798</v>
      </c>
      <c r="D66" s="272">
        <f t="shared" si="11"/>
        <v>7426.9413421878999</v>
      </c>
      <c r="E66" s="273" t="s">
        <v>2418</v>
      </c>
      <c r="F66" s="274">
        <f>SUM($U66:W66)</f>
        <v>22280.8240265637</v>
      </c>
      <c r="G66" s="275"/>
      <c r="H66" s="276"/>
      <c r="I66" s="276">
        <v>64322.777897544613</v>
      </c>
      <c r="J66" s="276">
        <v>64322.777897544613</v>
      </c>
      <c r="K66" s="276">
        <v>64322.777897544613</v>
      </c>
      <c r="L66" s="276">
        <v>64322.777897544613</v>
      </c>
      <c r="M66" s="276">
        <v>64322.777897544613</v>
      </c>
      <c r="N66" s="276">
        <v>64322.777897544613</v>
      </c>
      <c r="O66" s="276">
        <v>64322.777897544613</v>
      </c>
      <c r="P66" s="276">
        <v>64322.777897544613</v>
      </c>
      <c r="Q66" s="276">
        <v>64322.777897544613</v>
      </c>
      <c r="R66" s="276">
        <v>64322.777897544613</v>
      </c>
      <c r="S66" s="276">
        <v>7426.9413421878999</v>
      </c>
      <c r="T66" s="276">
        <v>7426.9413421878999</v>
      </c>
      <c r="U66" s="276">
        <v>7426.9413421878999</v>
      </c>
      <c r="V66" s="276">
        <v>7426.9413421878999</v>
      </c>
      <c r="W66" s="276">
        <v>7426.9413421878999</v>
      </c>
      <c r="X66" s="276">
        <v>7426.9413421878999</v>
      </c>
      <c r="Y66" s="276">
        <v>7426.9413421878999</v>
      </c>
      <c r="Z66" s="276">
        <v>7426.9413421878999</v>
      </c>
      <c r="AA66" s="276">
        <v>7426.9413421878999</v>
      </c>
      <c r="AB66" s="276">
        <v>7426.9413421878999</v>
      </c>
      <c r="AC66" s="276">
        <v>7426.9413421878999</v>
      </c>
      <c r="AD66" s="276">
        <v>7426.9413421878999</v>
      </c>
      <c r="AE66" s="277">
        <v>7426.9413421878999</v>
      </c>
      <c r="AF66" s="277">
        <v>7426.9413421878999</v>
      </c>
      <c r="AG66" s="392" t="s">
        <v>291</v>
      </c>
      <c r="AH66" s="160" t="s">
        <v>292</v>
      </c>
    </row>
    <row r="67" spans="1:34">
      <c r="A67" s="2651"/>
      <c r="B67" s="393" t="s">
        <v>502</v>
      </c>
      <c r="C67" s="394">
        <v>0.90000000000000024</v>
      </c>
      <c r="D67" s="280">
        <f t="shared" si="11"/>
        <v>0.9</v>
      </c>
      <c r="E67" s="281" t="s">
        <v>2420</v>
      </c>
      <c r="F67" s="282">
        <f>AVERAGE(U67:W67)</f>
        <v>0.9</v>
      </c>
      <c r="G67" s="283">
        <v>1</v>
      </c>
      <c r="H67" s="284">
        <v>1</v>
      </c>
      <c r="I67" s="284">
        <v>0.9</v>
      </c>
      <c r="J67" s="284">
        <v>0.9</v>
      </c>
      <c r="K67" s="284">
        <v>0.9</v>
      </c>
      <c r="L67" s="284">
        <v>0.9</v>
      </c>
      <c r="M67" s="284">
        <v>0.9</v>
      </c>
      <c r="N67" s="284">
        <v>0.9</v>
      </c>
      <c r="O67" s="284">
        <v>0.9</v>
      </c>
      <c r="P67" s="284">
        <v>0.9</v>
      </c>
      <c r="Q67" s="284">
        <v>0.9</v>
      </c>
      <c r="R67" s="284">
        <v>0.9</v>
      </c>
      <c r="S67" s="284">
        <v>0.9</v>
      </c>
      <c r="T67" s="284">
        <v>0.9</v>
      </c>
      <c r="U67" s="284">
        <v>0.9</v>
      </c>
      <c r="V67" s="284">
        <v>0.9</v>
      </c>
      <c r="W67" s="284">
        <v>0.9</v>
      </c>
      <c r="X67" s="284">
        <v>0.9</v>
      </c>
      <c r="Y67" s="284">
        <v>0.9</v>
      </c>
      <c r="Z67" s="284">
        <v>0.9</v>
      </c>
      <c r="AA67" s="284">
        <v>0.9</v>
      </c>
      <c r="AB67" s="284">
        <v>0.9</v>
      </c>
      <c r="AC67" s="284">
        <v>0.9</v>
      </c>
      <c r="AD67" s="284">
        <v>0.9</v>
      </c>
      <c r="AE67" s="287">
        <v>0.9</v>
      </c>
      <c r="AF67" s="288">
        <v>0.9</v>
      </c>
      <c r="AG67" s="289" t="s">
        <v>280</v>
      </c>
      <c r="AH67" s="160" t="s">
        <v>290</v>
      </c>
    </row>
    <row r="68" spans="1:34">
      <c r="A68" s="290" t="s">
        <v>156</v>
      </c>
      <c r="B68" s="395" t="s">
        <v>157</v>
      </c>
      <c r="C68" s="396">
        <v>5.5129519979199675E-2</v>
      </c>
      <c r="D68" s="293">
        <f t="shared" si="11"/>
        <v>5.4074607725066622E-2</v>
      </c>
      <c r="E68" s="294" t="s">
        <v>293</v>
      </c>
      <c r="F68" s="295">
        <f>F9</f>
        <v>5.4954103135365515E-2</v>
      </c>
      <c r="G68" s="397"/>
      <c r="H68" s="398"/>
      <c r="I68" s="398">
        <v>7.9066806604338166E-2</v>
      </c>
      <c r="J68" s="398">
        <v>6.4615528983575823E-2</v>
      </c>
      <c r="K68" s="398">
        <v>6.1152304901669993E-2</v>
      </c>
      <c r="L68" s="398">
        <v>6.2522022599212315E-2</v>
      </c>
      <c r="M68" s="398">
        <v>7.0547585017549444E-2</v>
      </c>
      <c r="N68" s="398">
        <v>6.129120839482647E-2</v>
      </c>
      <c r="O68" s="398">
        <v>6.2302606054554066E-2</v>
      </c>
      <c r="P68" s="398">
        <v>6.5261867626270856E-2</v>
      </c>
      <c r="Q68" s="398">
        <v>5.8361691331656924E-2</v>
      </c>
      <c r="R68" s="398">
        <v>7.8526468428925161E-2</v>
      </c>
      <c r="S68" s="398">
        <v>6.3210788036229051E-2</v>
      </c>
      <c r="T68" s="398">
        <v>6.0458753394998677E-2</v>
      </c>
      <c r="U68" s="398">
        <f>'월계획 '!H94/'월계획 '!H80</f>
        <v>5.7385113202578164E-2</v>
      </c>
      <c r="V68" s="398">
        <f>'월계획 '!I94/'월계획 '!I80</f>
        <v>5.362262619196298E-2</v>
      </c>
      <c r="W68" s="398">
        <f>'월계획 '!J94/'월계획 '!J80</f>
        <v>5.4074607725066622E-2</v>
      </c>
      <c r="X68" s="398">
        <f>'월계획 '!K94/'월계획 '!K80</f>
        <v>5.4990436870205266E-2</v>
      </c>
      <c r="Y68" s="398">
        <f>'월계획 '!L94/'월계획 '!L80</f>
        <v>5.8553425500393809E-2</v>
      </c>
      <c r="Z68" s="398">
        <f>'월계획 '!M94/'월계획 '!M80</f>
        <v>5.3441891140076941E-2</v>
      </c>
      <c r="AA68" s="398">
        <f>'월계획 '!N94/'월계획 '!N80</f>
        <v>5.2366098360035016E-2</v>
      </c>
      <c r="AB68" s="398">
        <f>'월계획 '!O94/'월계획 '!O80</f>
        <v>5.2206907510566856E-2</v>
      </c>
      <c r="AC68" s="398">
        <f>'월계획 '!P94/'월계획 '!P80</f>
        <v>5.3157355225237915E-2</v>
      </c>
      <c r="AD68" s="398">
        <f>'월계획 '!Q94/'월계획 '!Q80</f>
        <v>6.3917632496549887E-2</v>
      </c>
      <c r="AE68" s="296">
        <f>'월계획 '!R94/'월계획 '!R80</f>
        <v>5.4279829745991021E-2</v>
      </c>
      <c r="AF68" s="296">
        <f>'월계획 '!S94/'월계획 '!S80</f>
        <v>5.4644417733261612E-2</v>
      </c>
      <c r="AG68" s="399" t="s">
        <v>294</v>
      </c>
      <c r="AH68" s="160" t="s">
        <v>295</v>
      </c>
    </row>
    <row r="69" spans="1:34">
      <c r="A69" s="2740" t="s">
        <v>518</v>
      </c>
      <c r="B69" s="400" t="s">
        <v>522</v>
      </c>
      <c r="C69" s="376"/>
      <c r="D69" s="204"/>
      <c r="E69" s="171" t="s">
        <v>2418</v>
      </c>
      <c r="F69" s="172"/>
      <c r="G69" s="299"/>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200"/>
      <c r="AF69" s="200"/>
      <c r="AG69" s="301"/>
    </row>
    <row r="70" spans="1:34">
      <c r="A70" s="2741"/>
      <c r="B70" s="401" t="s">
        <v>521</v>
      </c>
      <c r="C70" s="402"/>
      <c r="D70" s="204"/>
      <c r="E70" s="171" t="s">
        <v>2418</v>
      </c>
      <c r="F70" s="172"/>
      <c r="G70" s="303"/>
      <c r="H70" s="304"/>
      <c r="I70" s="304"/>
      <c r="J70" s="304"/>
      <c r="K70" s="304"/>
      <c r="L70" s="304"/>
      <c r="M70" s="304"/>
      <c r="N70" s="304"/>
      <c r="O70" s="304"/>
      <c r="P70" s="304"/>
      <c r="Q70" s="304"/>
      <c r="R70" s="304"/>
      <c r="S70" s="304"/>
      <c r="T70" s="305"/>
      <c r="U70" s="304"/>
      <c r="V70" s="304"/>
      <c r="W70" s="304"/>
      <c r="X70" s="304"/>
      <c r="Y70" s="304"/>
      <c r="Z70" s="304"/>
      <c r="AA70" s="304"/>
      <c r="AB70" s="304"/>
      <c r="AC70" s="304"/>
      <c r="AD70" s="304"/>
      <c r="AE70" s="306"/>
      <c r="AF70" s="306"/>
      <c r="AG70" s="307"/>
    </row>
    <row r="71" spans="1:34">
      <c r="A71" s="2741"/>
      <c r="B71" s="401" t="s">
        <v>524</v>
      </c>
      <c r="C71" s="402"/>
      <c r="D71" s="204"/>
      <c r="E71" s="171" t="s">
        <v>2418</v>
      </c>
      <c r="F71" s="172"/>
      <c r="G71" s="303"/>
      <c r="H71" s="304"/>
      <c r="I71" s="304"/>
      <c r="J71" s="304"/>
      <c r="K71" s="304"/>
      <c r="L71" s="304"/>
      <c r="M71" s="304"/>
      <c r="N71" s="304"/>
      <c r="O71" s="304"/>
      <c r="P71" s="304"/>
      <c r="Q71" s="304"/>
      <c r="R71" s="304"/>
      <c r="S71" s="304"/>
      <c r="T71" s="304"/>
      <c r="U71" s="304"/>
      <c r="V71" s="304"/>
      <c r="W71" s="304"/>
      <c r="X71" s="304"/>
      <c r="Y71" s="304"/>
      <c r="Z71" s="304"/>
      <c r="AA71" s="304"/>
      <c r="AB71" s="304"/>
      <c r="AC71" s="304"/>
      <c r="AD71" s="304"/>
      <c r="AE71" s="306"/>
      <c r="AF71" s="306"/>
      <c r="AG71" s="307"/>
    </row>
    <row r="72" spans="1:34">
      <c r="A72" s="2741"/>
      <c r="B72" s="401" t="s">
        <v>525</v>
      </c>
      <c r="C72" s="403"/>
      <c r="D72" s="204"/>
      <c r="E72" s="171" t="s">
        <v>2418</v>
      </c>
      <c r="F72" s="172"/>
      <c r="G72" s="309"/>
      <c r="H72" s="209"/>
      <c r="I72" s="209"/>
      <c r="J72" s="209"/>
      <c r="K72" s="209"/>
      <c r="L72" s="209"/>
      <c r="M72" s="209"/>
      <c r="N72" s="209"/>
      <c r="O72" s="209"/>
      <c r="P72" s="209"/>
      <c r="Q72" s="209"/>
      <c r="R72" s="209"/>
      <c r="S72" s="209"/>
      <c r="T72" s="209"/>
      <c r="U72" s="209"/>
      <c r="V72" s="209"/>
      <c r="W72" s="209"/>
      <c r="X72" s="209"/>
      <c r="Y72" s="209"/>
      <c r="Z72" s="209"/>
      <c r="AA72" s="209"/>
      <c r="AB72" s="209"/>
      <c r="AC72" s="209"/>
      <c r="AD72" s="209"/>
      <c r="AE72" s="306"/>
      <c r="AF72" s="306"/>
      <c r="AG72" s="170"/>
      <c r="AH72" s="310"/>
    </row>
    <row r="73" spans="1:34">
      <c r="A73" s="2741"/>
      <c r="B73" s="401" t="s">
        <v>526</v>
      </c>
      <c r="C73" s="404"/>
      <c r="D73" s="204"/>
      <c r="E73" s="171" t="s">
        <v>2418</v>
      </c>
      <c r="F73" s="172"/>
      <c r="G73" s="309"/>
      <c r="H73" s="209"/>
      <c r="I73" s="209"/>
      <c r="J73" s="209"/>
      <c r="K73" s="209"/>
      <c r="L73" s="209"/>
      <c r="M73" s="209"/>
      <c r="N73" s="209"/>
      <c r="O73" s="209"/>
      <c r="P73" s="209"/>
      <c r="Q73" s="209"/>
      <c r="R73" s="209"/>
      <c r="S73" s="209"/>
      <c r="T73" s="210"/>
      <c r="U73" s="209"/>
      <c r="V73" s="209"/>
      <c r="W73" s="209"/>
      <c r="X73" s="209"/>
      <c r="Y73" s="209"/>
      <c r="Z73" s="209"/>
      <c r="AA73" s="209"/>
      <c r="AB73" s="209"/>
      <c r="AC73" s="209"/>
      <c r="AD73" s="209"/>
      <c r="AE73" s="306"/>
      <c r="AF73" s="306"/>
      <c r="AG73" s="311"/>
    </row>
    <row r="74" spans="1:34">
      <c r="A74" s="2741"/>
      <c r="B74" s="401" t="s">
        <v>527</v>
      </c>
      <c r="C74" s="403"/>
      <c r="D74" s="204"/>
      <c r="E74" s="171" t="s">
        <v>2418</v>
      </c>
      <c r="F74" s="172"/>
      <c r="G74" s="309"/>
      <c r="H74" s="209"/>
      <c r="I74" s="209"/>
      <c r="J74" s="209"/>
      <c r="K74" s="209"/>
      <c r="L74" s="209"/>
      <c r="M74" s="209"/>
      <c r="N74" s="209"/>
      <c r="O74" s="209"/>
      <c r="P74" s="209"/>
      <c r="Q74" s="209"/>
      <c r="R74" s="209"/>
      <c r="S74" s="209"/>
      <c r="T74" s="209"/>
      <c r="U74" s="209"/>
      <c r="V74" s="209"/>
      <c r="W74" s="209"/>
      <c r="X74" s="209"/>
      <c r="Y74" s="209"/>
      <c r="Z74" s="209"/>
      <c r="AA74" s="209"/>
      <c r="AB74" s="209"/>
      <c r="AC74" s="209"/>
      <c r="AD74" s="209"/>
      <c r="AE74" s="306"/>
      <c r="AF74" s="306"/>
      <c r="AG74" s="170"/>
      <c r="AH74" s="310"/>
    </row>
    <row r="75" spans="1:34">
      <c r="A75" s="2741"/>
      <c r="B75" s="401" t="s">
        <v>528</v>
      </c>
      <c r="C75" s="404"/>
      <c r="D75" s="204"/>
      <c r="E75" s="171" t="s">
        <v>2418</v>
      </c>
      <c r="F75" s="172"/>
      <c r="G75" s="309"/>
      <c r="H75" s="209"/>
      <c r="I75" s="209"/>
      <c r="J75" s="209"/>
      <c r="K75" s="209"/>
      <c r="L75" s="209"/>
      <c r="M75" s="209"/>
      <c r="N75" s="209"/>
      <c r="O75" s="209"/>
      <c r="P75" s="209"/>
      <c r="Q75" s="209"/>
      <c r="R75" s="209"/>
      <c r="S75" s="209"/>
      <c r="T75" s="210"/>
      <c r="U75" s="209"/>
      <c r="V75" s="209"/>
      <c r="W75" s="209"/>
      <c r="X75" s="209"/>
      <c r="Y75" s="209"/>
      <c r="Z75" s="209"/>
      <c r="AA75" s="209"/>
      <c r="AB75" s="209"/>
      <c r="AC75" s="209"/>
      <c r="AD75" s="209"/>
      <c r="AE75" s="306"/>
      <c r="AF75" s="306"/>
      <c r="AG75" s="311"/>
    </row>
    <row r="76" spans="1:34">
      <c r="A76" s="2742"/>
      <c r="B76" s="405" t="s">
        <v>531</v>
      </c>
      <c r="C76" s="406"/>
      <c r="D76" s="312"/>
      <c r="E76" s="313" t="s">
        <v>2418</v>
      </c>
      <c r="F76" s="314"/>
      <c r="G76" s="315"/>
      <c r="H76" s="316"/>
      <c r="I76" s="316"/>
      <c r="J76" s="316"/>
      <c r="K76" s="316"/>
      <c r="L76" s="316"/>
      <c r="M76" s="316"/>
      <c r="N76" s="316"/>
      <c r="O76" s="316"/>
      <c r="P76" s="316"/>
      <c r="Q76" s="316"/>
      <c r="R76" s="316"/>
      <c r="S76" s="316"/>
      <c r="T76" s="317"/>
      <c r="U76" s="316"/>
      <c r="V76" s="316"/>
      <c r="W76" s="316"/>
      <c r="X76" s="316"/>
      <c r="Y76" s="316"/>
      <c r="Z76" s="316"/>
      <c r="AA76" s="316"/>
      <c r="AB76" s="316"/>
      <c r="AC76" s="316"/>
      <c r="AD76" s="316"/>
      <c r="AE76" s="306"/>
      <c r="AF76" s="306"/>
      <c r="AG76" s="311"/>
    </row>
    <row r="77" spans="1:34">
      <c r="A77" s="2650" t="s">
        <v>159</v>
      </c>
      <c r="B77" s="407" t="s">
        <v>160</v>
      </c>
      <c r="C77" s="408">
        <v>0</v>
      </c>
      <c r="D77" s="319">
        <f t="shared" si="11"/>
        <v>16.124792997969887</v>
      </c>
      <c r="E77" s="320" t="s">
        <v>2420</v>
      </c>
      <c r="F77" s="321">
        <f>AVERAGE(U77:W77)</f>
        <v>16.124792997969887</v>
      </c>
      <c r="G77" s="1740">
        <v>0</v>
      </c>
      <c r="H77" s="324">
        <v>0</v>
      </c>
      <c r="I77" s="324">
        <v>0</v>
      </c>
      <c r="J77" s="324">
        <v>0</v>
      </c>
      <c r="K77" s="324">
        <v>0</v>
      </c>
      <c r="L77" s="324">
        <v>0</v>
      </c>
      <c r="M77" s="324">
        <v>0</v>
      </c>
      <c r="N77" s="324">
        <v>0</v>
      </c>
      <c r="O77" s="324">
        <v>0</v>
      </c>
      <c r="P77" s="324">
        <v>0</v>
      </c>
      <c r="Q77" s="324">
        <v>0</v>
      </c>
      <c r="R77" s="324">
        <v>0</v>
      </c>
      <c r="S77" s="324">
        <v>16.124792997969887</v>
      </c>
      <c r="T77" s="324">
        <v>16.124792997969887</v>
      </c>
      <c r="U77" s="324">
        <v>16.124792997969887</v>
      </c>
      <c r="V77" s="324">
        <v>16.124792997969887</v>
      </c>
      <c r="W77" s="324">
        <v>16.124792997969887</v>
      </c>
      <c r="X77" s="324">
        <v>16.124792997969887</v>
      </c>
      <c r="Y77" s="324">
        <v>16.124792997969887</v>
      </c>
      <c r="Z77" s="324">
        <v>16.124792997969887</v>
      </c>
      <c r="AA77" s="324">
        <v>16.124792997969887</v>
      </c>
      <c r="AB77" s="324">
        <v>16.124792997969887</v>
      </c>
      <c r="AC77" s="324">
        <v>16.124792997969887</v>
      </c>
      <c r="AD77" s="324">
        <v>16.124792997969887</v>
      </c>
      <c r="AE77" s="325">
        <v>16.124792997969887</v>
      </c>
      <c r="AF77" s="325">
        <v>16.124792997969887</v>
      </c>
      <c r="AG77" s="298" t="s">
        <v>296</v>
      </c>
      <c r="AH77" s="160" t="s">
        <v>297</v>
      </c>
    </row>
    <row r="78" spans="1:34">
      <c r="A78" s="2652"/>
      <c r="B78" s="393" t="s">
        <v>163</v>
      </c>
      <c r="C78" s="409">
        <v>50</v>
      </c>
      <c r="D78" s="328">
        <f t="shared" si="11"/>
        <v>50</v>
      </c>
      <c r="E78" s="329" t="s">
        <v>2420</v>
      </c>
      <c r="F78" s="330">
        <f t="shared" ref="F78:F79" si="22">AVERAGE(U78:W78)</f>
        <v>50</v>
      </c>
      <c r="G78" s="1741">
        <v>50</v>
      </c>
      <c r="H78" s="333">
        <v>50</v>
      </c>
      <c r="I78" s="333">
        <v>50</v>
      </c>
      <c r="J78" s="333">
        <v>50</v>
      </c>
      <c r="K78" s="333">
        <v>50</v>
      </c>
      <c r="L78" s="333">
        <v>50</v>
      </c>
      <c r="M78" s="333">
        <v>50</v>
      </c>
      <c r="N78" s="333">
        <v>50</v>
      </c>
      <c r="O78" s="333">
        <v>50</v>
      </c>
      <c r="P78" s="333">
        <v>50</v>
      </c>
      <c r="Q78" s="333">
        <v>50</v>
      </c>
      <c r="R78" s="333">
        <v>50</v>
      </c>
      <c r="S78" s="333">
        <v>50</v>
      </c>
      <c r="T78" s="333">
        <v>50</v>
      </c>
      <c r="U78" s="333">
        <v>50</v>
      </c>
      <c r="V78" s="333">
        <v>50</v>
      </c>
      <c r="W78" s="333">
        <v>50</v>
      </c>
      <c r="X78" s="333">
        <v>50</v>
      </c>
      <c r="Y78" s="333">
        <v>50</v>
      </c>
      <c r="Z78" s="333">
        <v>50</v>
      </c>
      <c r="AA78" s="333">
        <v>50</v>
      </c>
      <c r="AB78" s="333">
        <v>50</v>
      </c>
      <c r="AC78" s="333">
        <v>50</v>
      </c>
      <c r="AD78" s="333">
        <v>50</v>
      </c>
      <c r="AE78" s="334">
        <v>50</v>
      </c>
      <c r="AF78" s="334">
        <v>50</v>
      </c>
      <c r="AG78" s="302" t="s">
        <v>296</v>
      </c>
      <c r="AH78" s="160" t="s">
        <v>297</v>
      </c>
    </row>
    <row r="79" spans="1:34">
      <c r="A79" s="2652"/>
      <c r="B79" s="202" t="s">
        <v>164</v>
      </c>
      <c r="C79" s="409">
        <v>50</v>
      </c>
      <c r="D79" s="328">
        <f t="shared" si="11"/>
        <v>50</v>
      </c>
      <c r="E79" s="329" t="s">
        <v>2420</v>
      </c>
      <c r="F79" s="330">
        <f t="shared" si="22"/>
        <v>50</v>
      </c>
      <c r="G79" s="1741">
        <v>50</v>
      </c>
      <c r="H79" s="333">
        <v>50</v>
      </c>
      <c r="I79" s="333">
        <v>50</v>
      </c>
      <c r="J79" s="333">
        <v>50</v>
      </c>
      <c r="K79" s="333">
        <v>50</v>
      </c>
      <c r="L79" s="333">
        <v>50</v>
      </c>
      <c r="M79" s="333">
        <v>50</v>
      </c>
      <c r="N79" s="333">
        <v>50</v>
      </c>
      <c r="O79" s="333">
        <v>50</v>
      </c>
      <c r="P79" s="333">
        <v>50</v>
      </c>
      <c r="Q79" s="333">
        <v>50</v>
      </c>
      <c r="R79" s="333">
        <v>50</v>
      </c>
      <c r="S79" s="333">
        <v>50</v>
      </c>
      <c r="T79" s="333">
        <v>50</v>
      </c>
      <c r="U79" s="333">
        <v>50</v>
      </c>
      <c r="V79" s="333">
        <v>50</v>
      </c>
      <c r="W79" s="333">
        <v>50</v>
      </c>
      <c r="X79" s="333">
        <v>50</v>
      </c>
      <c r="Y79" s="333">
        <v>50</v>
      </c>
      <c r="Z79" s="333">
        <v>50</v>
      </c>
      <c r="AA79" s="333">
        <v>50</v>
      </c>
      <c r="AB79" s="333">
        <v>50</v>
      </c>
      <c r="AC79" s="333">
        <v>50</v>
      </c>
      <c r="AD79" s="333">
        <v>50</v>
      </c>
      <c r="AE79" s="334">
        <v>50</v>
      </c>
      <c r="AF79" s="334">
        <v>50</v>
      </c>
      <c r="AG79" s="302" t="s">
        <v>296</v>
      </c>
      <c r="AH79" s="160" t="s">
        <v>297</v>
      </c>
    </row>
    <row r="80" spans="1:34">
      <c r="A80" s="2652"/>
      <c r="B80" s="410" t="s">
        <v>165</v>
      </c>
      <c r="C80" s="828">
        <v>0</v>
      </c>
      <c r="D80" s="1778">
        <f t="shared" si="11"/>
        <v>0</v>
      </c>
      <c r="E80" s="171" t="s">
        <v>2418</v>
      </c>
      <c r="F80" s="787">
        <f>SUM($U80:W80)</f>
        <v>0</v>
      </c>
      <c r="G80" s="1742">
        <v>1000</v>
      </c>
      <c r="H80" s="812">
        <v>1000</v>
      </c>
      <c r="I80" s="812">
        <v>71.666666666666671</v>
      </c>
      <c r="J80" s="812">
        <v>71.666666666666671</v>
      </c>
      <c r="K80" s="812">
        <v>71.666666666666671</v>
      </c>
      <c r="L80" s="812">
        <v>71.666666666666671</v>
      </c>
      <c r="M80" s="812">
        <v>71.666666666666671</v>
      </c>
      <c r="N80" s="812">
        <v>71.666666666666671</v>
      </c>
      <c r="O80" s="812">
        <v>71.666666666666671</v>
      </c>
      <c r="P80" s="812">
        <v>71.666666666666671</v>
      </c>
      <c r="Q80" s="812">
        <v>71.666666666666671</v>
      </c>
      <c r="R80" s="812">
        <v>71.666666666666671</v>
      </c>
      <c r="S80" s="812">
        <v>0</v>
      </c>
      <c r="T80" s="812">
        <v>0</v>
      </c>
      <c r="U80" s="831">
        <v>0</v>
      </c>
      <c r="V80" s="831">
        <v>0</v>
      </c>
      <c r="W80" s="831">
        <v>0</v>
      </c>
      <c r="X80" s="831">
        <v>0</v>
      </c>
      <c r="Y80" s="831">
        <v>0</v>
      </c>
      <c r="Z80" s="831">
        <v>0</v>
      </c>
      <c r="AA80" s="831">
        <v>0</v>
      </c>
      <c r="AB80" s="831">
        <v>0</v>
      </c>
      <c r="AC80" s="831">
        <v>0</v>
      </c>
      <c r="AD80" s="831">
        <v>0</v>
      </c>
      <c r="AE80" s="1745">
        <v>0</v>
      </c>
      <c r="AF80" s="1745">
        <v>0</v>
      </c>
      <c r="AG80" s="203" t="s">
        <v>511</v>
      </c>
      <c r="AH80" s="160" t="s">
        <v>298</v>
      </c>
    </row>
    <row r="81" spans="1:34">
      <c r="A81" s="2652"/>
      <c r="B81" s="410" t="s">
        <v>167</v>
      </c>
      <c r="C81" s="828">
        <v>10461.407262394683</v>
      </c>
      <c r="D81" s="1778">
        <f t="shared" si="11"/>
        <v>920.94916891023217</v>
      </c>
      <c r="E81" s="171" t="s">
        <v>2418</v>
      </c>
      <c r="F81" s="787">
        <f>SUM($U81:W81)</f>
        <v>2629.9701788035618</v>
      </c>
      <c r="G81" s="1742">
        <v>503.81879372315109</v>
      </c>
      <c r="H81" s="812">
        <v>503.81879372315109</v>
      </c>
      <c r="I81" s="812">
        <v>526.93955116303357</v>
      </c>
      <c r="J81" s="812">
        <v>600.84236016723492</v>
      </c>
      <c r="K81" s="812">
        <v>730.45328394419698</v>
      </c>
      <c r="L81" s="812">
        <v>645.58070873782242</v>
      </c>
      <c r="M81" s="812">
        <v>496.41780432828034</v>
      </c>
      <c r="N81" s="812">
        <v>671.76202601740749</v>
      </c>
      <c r="O81" s="812">
        <v>673.46829868675786</v>
      </c>
      <c r="P81" s="812">
        <v>645.67781040870432</v>
      </c>
      <c r="Q81" s="812">
        <v>674.35303047864443</v>
      </c>
      <c r="R81" s="812">
        <v>574.17228029458977</v>
      </c>
      <c r="S81" s="812"/>
      <c r="T81" s="812"/>
      <c r="U81" s="1746">
        <v>820.06731955046132</v>
      </c>
      <c r="V81" s="1746">
        <v>888.95369034286853</v>
      </c>
      <c r="W81" s="1746">
        <v>920.94916891023217</v>
      </c>
      <c r="X81" s="1746">
        <v>854.38371405693033</v>
      </c>
      <c r="Y81" s="1746">
        <v>718.60287974741243</v>
      </c>
      <c r="Z81" s="1746">
        <v>888.93046177070869</v>
      </c>
      <c r="AA81" s="1746">
        <v>960.39757627761048</v>
      </c>
      <c r="AB81" s="1746">
        <v>924.93419034479177</v>
      </c>
      <c r="AC81" s="1746">
        <v>853.73464879365031</v>
      </c>
      <c r="AD81" s="1746">
        <v>889.48835717790837</v>
      </c>
      <c r="AE81" s="1746">
        <v>854.49024042869041</v>
      </c>
      <c r="AF81" s="1746">
        <v>886.47501499341877</v>
      </c>
      <c r="AG81" s="246" t="s">
        <v>299</v>
      </c>
      <c r="AH81" s="160" t="s">
        <v>300</v>
      </c>
    </row>
    <row r="82" spans="1:34">
      <c r="A82" s="2651"/>
      <c r="B82" s="211" t="s">
        <v>168</v>
      </c>
      <c r="C82" s="829">
        <v>0</v>
      </c>
      <c r="D82" s="339">
        <f t="shared" si="11"/>
        <v>0</v>
      </c>
      <c r="E82" s="313" t="s">
        <v>2418</v>
      </c>
      <c r="F82" s="832">
        <f>SUM($U82:W82)</f>
        <v>0</v>
      </c>
      <c r="G82" s="1743">
        <v>0</v>
      </c>
      <c r="H82" s="1744">
        <v>0</v>
      </c>
      <c r="I82" s="1744"/>
      <c r="J82" s="1744"/>
      <c r="K82" s="1744"/>
      <c r="L82" s="1744"/>
      <c r="M82" s="1744"/>
      <c r="N82" s="1744"/>
      <c r="O82" s="1744"/>
      <c r="P82" s="1744"/>
      <c r="Q82" s="1744"/>
      <c r="R82" s="1744"/>
      <c r="S82" s="1744">
        <v>0</v>
      </c>
      <c r="T82" s="1744">
        <v>0</v>
      </c>
      <c r="U82" s="833">
        <v>0</v>
      </c>
      <c r="V82" s="833">
        <v>0</v>
      </c>
      <c r="W82" s="833">
        <v>0</v>
      </c>
      <c r="X82" s="833">
        <v>0</v>
      </c>
      <c r="Y82" s="833">
        <v>0</v>
      </c>
      <c r="Z82" s="833">
        <v>0</v>
      </c>
      <c r="AA82" s="833">
        <v>0</v>
      </c>
      <c r="AB82" s="833">
        <v>0</v>
      </c>
      <c r="AC82" s="833">
        <v>0</v>
      </c>
      <c r="AD82" s="833">
        <v>0</v>
      </c>
      <c r="AE82" s="340">
        <v>0</v>
      </c>
      <c r="AF82" s="411">
        <v>0</v>
      </c>
      <c r="AG82" s="246" t="s">
        <v>301</v>
      </c>
    </row>
    <row r="83" spans="1:34">
      <c r="A83" s="2762" t="s">
        <v>302</v>
      </c>
      <c r="B83" s="342" t="s">
        <v>170</v>
      </c>
      <c r="C83" s="830">
        <v>1569211.09</v>
      </c>
      <c r="D83" s="199">
        <f t="shared" si="11"/>
        <v>156921.10900000003</v>
      </c>
      <c r="E83" s="343" t="s">
        <v>201</v>
      </c>
      <c r="F83" s="834">
        <f>SUM($S83:W83)</f>
        <v>941526.6540000001</v>
      </c>
      <c r="G83" s="844">
        <v>228482.45971200001</v>
      </c>
      <c r="H83" s="841">
        <v>228482.45971200001</v>
      </c>
      <c r="I83" s="841">
        <v>152321.63980800004</v>
      </c>
      <c r="J83" s="841">
        <v>152321.63980800004</v>
      </c>
      <c r="K83" s="841">
        <v>152321.63980800004</v>
      </c>
      <c r="L83" s="841">
        <v>152321.63980800004</v>
      </c>
      <c r="M83" s="841">
        <v>152321.63980800004</v>
      </c>
      <c r="N83" s="841">
        <v>152321.63980800004</v>
      </c>
      <c r="O83" s="841">
        <v>152321.63980800004</v>
      </c>
      <c r="P83" s="841">
        <v>0</v>
      </c>
      <c r="Q83" s="841">
        <v>0</v>
      </c>
      <c r="R83" s="841">
        <v>0</v>
      </c>
      <c r="S83" s="835">
        <f>$C$83*S85</f>
        <v>235381.6635</v>
      </c>
      <c r="T83" s="835">
        <f t="shared" ref="T83:AC83" si="23">$C$83*T85</f>
        <v>235381.6635</v>
      </c>
      <c r="U83" s="835">
        <f t="shared" si="23"/>
        <v>156921.10900000003</v>
      </c>
      <c r="V83" s="835">
        <f t="shared" si="23"/>
        <v>156921.10900000003</v>
      </c>
      <c r="W83" s="835">
        <f t="shared" si="23"/>
        <v>156921.10900000003</v>
      </c>
      <c r="X83" s="835">
        <f t="shared" si="23"/>
        <v>156921.10900000003</v>
      </c>
      <c r="Y83" s="835">
        <f t="shared" si="23"/>
        <v>156921.10900000003</v>
      </c>
      <c r="Z83" s="835">
        <f t="shared" si="23"/>
        <v>156921.10900000003</v>
      </c>
      <c r="AA83" s="835">
        <f t="shared" si="23"/>
        <v>156921.10900000003</v>
      </c>
      <c r="AB83" s="835">
        <f t="shared" si="23"/>
        <v>0</v>
      </c>
      <c r="AC83" s="835">
        <f t="shared" si="23"/>
        <v>0</v>
      </c>
      <c r="AD83" s="835">
        <f>$C$83*AD85</f>
        <v>0</v>
      </c>
      <c r="AE83" s="1777"/>
      <c r="AF83" s="344"/>
      <c r="AG83" s="201" t="s">
        <v>303</v>
      </c>
      <c r="AH83" s="160" t="s">
        <v>304</v>
      </c>
    </row>
    <row r="84" spans="1:34" ht="13.15" thickBot="1">
      <c r="A84" s="2763"/>
      <c r="B84" s="345" t="s">
        <v>171</v>
      </c>
      <c r="C84" s="412">
        <v>558</v>
      </c>
      <c r="D84" s="347">
        <f t="shared" si="11"/>
        <v>46.5</v>
      </c>
      <c r="E84" s="348" t="s">
        <v>201</v>
      </c>
      <c r="F84" s="413">
        <f>SUM($S84:W84)</f>
        <v>232.5</v>
      </c>
      <c r="G84" s="1747">
        <v>47.5</v>
      </c>
      <c r="H84" s="351">
        <v>47.5</v>
      </c>
      <c r="I84" s="351">
        <v>47.5</v>
      </c>
      <c r="J84" s="351">
        <v>47.5</v>
      </c>
      <c r="K84" s="351">
        <v>47.5</v>
      </c>
      <c r="L84" s="351">
        <v>47.5</v>
      </c>
      <c r="M84" s="351">
        <v>47.5</v>
      </c>
      <c r="N84" s="351">
        <v>47.5</v>
      </c>
      <c r="O84" s="351">
        <v>47.5</v>
      </c>
      <c r="P84" s="351">
        <v>47.5</v>
      </c>
      <c r="Q84" s="351">
        <v>47.5</v>
      </c>
      <c r="R84" s="351">
        <v>47.5</v>
      </c>
      <c r="S84" s="351">
        <v>46.5</v>
      </c>
      <c r="T84" s="351">
        <v>46.5</v>
      </c>
      <c r="U84" s="351">
        <v>46.5</v>
      </c>
      <c r="V84" s="351">
        <v>46.5</v>
      </c>
      <c r="W84" s="351">
        <v>46.5</v>
      </c>
      <c r="X84" s="351">
        <v>46.5</v>
      </c>
      <c r="Y84" s="351">
        <v>46.5</v>
      </c>
      <c r="Z84" s="351">
        <v>46.5</v>
      </c>
      <c r="AA84" s="351">
        <v>46.5</v>
      </c>
      <c r="AB84" s="351">
        <v>46.5</v>
      </c>
      <c r="AC84" s="351">
        <v>46.5</v>
      </c>
      <c r="AD84" s="351">
        <v>46.5</v>
      </c>
      <c r="AE84" s="353">
        <v>46.5</v>
      </c>
      <c r="AF84" s="354">
        <v>46.5</v>
      </c>
      <c r="AG84" s="355" t="s">
        <v>305</v>
      </c>
      <c r="AH84" s="160" t="s">
        <v>306</v>
      </c>
    </row>
    <row r="85" spans="1:34" ht="16.149999999999999" thickTop="1">
      <c r="A85" s="414"/>
      <c r="B85" s="414"/>
      <c r="C85" s="414" t="s">
        <v>307</v>
      </c>
      <c r="D85" s="414"/>
      <c r="E85" s="414"/>
      <c r="F85" s="414"/>
      <c r="G85" s="415"/>
      <c r="H85" s="415"/>
      <c r="I85" s="415">
        <v>0.15</v>
      </c>
      <c r="J85" s="415">
        <v>0.15</v>
      </c>
      <c r="K85" s="415">
        <v>0.1</v>
      </c>
      <c r="L85" s="415">
        <v>0.1</v>
      </c>
      <c r="M85" s="415">
        <v>0.1</v>
      </c>
      <c r="N85" s="415">
        <v>0.1</v>
      </c>
      <c r="O85" s="415">
        <v>0.1</v>
      </c>
      <c r="P85" s="415">
        <v>0.1</v>
      </c>
      <c r="Q85" s="415">
        <v>0.1</v>
      </c>
      <c r="R85" s="415"/>
      <c r="S85" s="1748">
        <v>0.15</v>
      </c>
      <c r="T85" s="1748">
        <v>0.15</v>
      </c>
      <c r="U85" s="1748">
        <v>0.1</v>
      </c>
      <c r="V85" s="1748">
        <v>0.1</v>
      </c>
      <c r="W85" s="1748">
        <v>0.1</v>
      </c>
      <c r="X85" s="1748">
        <v>0.1</v>
      </c>
      <c r="Y85" s="1748">
        <v>0.1</v>
      </c>
      <c r="Z85" s="1748">
        <v>0.1</v>
      </c>
      <c r="AA85" s="1748">
        <v>0.1</v>
      </c>
      <c r="AB85" s="415"/>
      <c r="AC85" s="415"/>
      <c r="AD85" s="415"/>
      <c r="AE85" s="1748">
        <v>0.15</v>
      </c>
      <c r="AF85" s="1748">
        <v>0.15</v>
      </c>
      <c r="AG85" s="414"/>
    </row>
  </sheetData>
  <mergeCells count="102">
    <mergeCell ref="A77:A82"/>
    <mergeCell ref="A83:A84"/>
    <mergeCell ref="AD53:AD54"/>
    <mergeCell ref="AG53:AG54"/>
    <mergeCell ref="S54:T54"/>
    <mergeCell ref="AE54:AF54"/>
    <mergeCell ref="A55:A58"/>
    <mergeCell ref="X53:X54"/>
    <mergeCell ref="Y53:Y54"/>
    <mergeCell ref="Z53:Z54"/>
    <mergeCell ref="AA53:AA54"/>
    <mergeCell ref="AB53:AB54"/>
    <mergeCell ref="AC53:AC54"/>
    <mergeCell ref="P53:P54"/>
    <mergeCell ref="Q53:Q54"/>
    <mergeCell ref="R53:R54"/>
    <mergeCell ref="U53:U54"/>
    <mergeCell ref="V53:V54"/>
    <mergeCell ref="W53:W54"/>
    <mergeCell ref="J53:J54"/>
    <mergeCell ref="K53:K54"/>
    <mergeCell ref="L53:L54"/>
    <mergeCell ref="M53:M54"/>
    <mergeCell ref="N53:N54"/>
    <mergeCell ref="O53:O54"/>
    <mergeCell ref="I53:I54"/>
    <mergeCell ref="A20:A23"/>
    <mergeCell ref="A42:A47"/>
    <mergeCell ref="A48:A49"/>
    <mergeCell ref="A53:A54"/>
    <mergeCell ref="B53:B54"/>
    <mergeCell ref="C53:C54"/>
    <mergeCell ref="D53:D54"/>
    <mergeCell ref="E53:E54"/>
    <mergeCell ref="F53:F54"/>
    <mergeCell ref="G53:H53"/>
    <mergeCell ref="A34:A41"/>
    <mergeCell ref="R18:R19"/>
    <mergeCell ref="AB18:AB19"/>
    <mergeCell ref="AC18:AC19"/>
    <mergeCell ref="AD18:AD19"/>
    <mergeCell ref="AG18:AG19"/>
    <mergeCell ref="S19:T19"/>
    <mergeCell ref="AE19:AF19"/>
    <mergeCell ref="V18:V19"/>
    <mergeCell ref="W18:W19"/>
    <mergeCell ref="X18:X19"/>
    <mergeCell ref="Y18:Y19"/>
    <mergeCell ref="Z18:Z19"/>
    <mergeCell ref="AA18:AA19"/>
    <mergeCell ref="U18:U19"/>
    <mergeCell ref="G18:H18"/>
    <mergeCell ref="I18:I19"/>
    <mergeCell ref="J18:J19"/>
    <mergeCell ref="K18:K19"/>
    <mergeCell ref="L18:L19"/>
    <mergeCell ref="N18:N19"/>
    <mergeCell ref="O18:O19"/>
    <mergeCell ref="P18:P19"/>
    <mergeCell ref="Q18:Q19"/>
    <mergeCell ref="N2:N3"/>
    <mergeCell ref="O2:O3"/>
    <mergeCell ref="P2:P3"/>
    <mergeCell ref="Q2:Q3"/>
    <mergeCell ref="R2:R3"/>
    <mergeCell ref="AB2:AB3"/>
    <mergeCell ref="AC2:AC3"/>
    <mergeCell ref="AD2:AD3"/>
    <mergeCell ref="AG2:AG3"/>
    <mergeCell ref="S3:T3"/>
    <mergeCell ref="AE3:AF3"/>
    <mergeCell ref="V2:V3"/>
    <mergeCell ref="W2:W3"/>
    <mergeCell ref="X2:X3"/>
    <mergeCell ref="Y2:Y3"/>
    <mergeCell ref="Z2:Z3"/>
    <mergeCell ref="AA2:AA3"/>
    <mergeCell ref="U2:U3"/>
    <mergeCell ref="A69:A76"/>
    <mergeCell ref="A60:A64"/>
    <mergeCell ref="A65:A67"/>
    <mergeCell ref="A25:A29"/>
    <mergeCell ref="A30:A32"/>
    <mergeCell ref="M2:M3"/>
    <mergeCell ref="A2:A3"/>
    <mergeCell ref="B2:B3"/>
    <mergeCell ref="C2:C3"/>
    <mergeCell ref="D2:D3"/>
    <mergeCell ref="E2:E3"/>
    <mergeCell ref="F2:F3"/>
    <mergeCell ref="G2:H2"/>
    <mergeCell ref="I2:I3"/>
    <mergeCell ref="J2:J3"/>
    <mergeCell ref="K2:K3"/>
    <mergeCell ref="L2:L3"/>
    <mergeCell ref="M18:M19"/>
    <mergeCell ref="A18:A19"/>
    <mergeCell ref="B18:B19"/>
    <mergeCell ref="C18:C19"/>
    <mergeCell ref="D18:D19"/>
    <mergeCell ref="E18:E19"/>
    <mergeCell ref="F18:F19"/>
  </mergeCells>
  <phoneticPr fontId="50" type="noConversion"/>
  <pageMargins left="0.7" right="0.7" top="0.75" bottom="0.75" header="0.3" footer="0.3"/>
  <pageSetup paperSize="9" orientation="portrait" horizontalDpi="200" verticalDpi="200"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T37"/>
  <sheetViews>
    <sheetView showGridLines="0" zoomScaleNormal="100" workbookViewId="0">
      <selection activeCell="H21" sqref="H21"/>
    </sheetView>
  </sheetViews>
  <sheetFormatPr defaultColWidth="9" defaultRowHeight="12.75"/>
  <cols>
    <col min="1" max="1" width="10.125" style="123" customWidth="1"/>
    <col min="2" max="2" width="10.1875" style="123" customWidth="1"/>
    <col min="3" max="16" width="8.1875" style="123" customWidth="1"/>
    <col min="17" max="17" width="9.875" style="123" customWidth="1"/>
    <col min="18" max="16384" width="9" style="123"/>
  </cols>
  <sheetData>
    <row r="1" spans="1:20" s="125" customFormat="1" ht="14.25">
      <c r="A1" s="124" t="s">
        <v>2442</v>
      </c>
      <c r="Q1" s="126" t="s">
        <v>483</v>
      </c>
    </row>
    <row r="2" spans="1:20" s="128" customFormat="1" ht="15" customHeight="1">
      <c r="A2" s="2774" t="s">
        <v>484</v>
      </c>
      <c r="B2" s="2774"/>
      <c r="C2" s="127" t="s">
        <v>2440</v>
      </c>
      <c r="D2" s="127" t="s">
        <v>2030</v>
      </c>
      <c r="E2" s="127" t="s">
        <v>2441</v>
      </c>
      <c r="F2" s="127" t="s">
        <v>495</v>
      </c>
      <c r="G2" s="127" t="s">
        <v>62</v>
      </c>
      <c r="H2" s="127" t="s">
        <v>63</v>
      </c>
      <c r="I2" s="127" t="s">
        <v>64</v>
      </c>
      <c r="J2" s="127" t="s">
        <v>65</v>
      </c>
      <c r="K2" s="127" t="s">
        <v>66</v>
      </c>
      <c r="L2" s="127" t="s">
        <v>40</v>
      </c>
      <c r="M2" s="127" t="s">
        <v>41</v>
      </c>
      <c r="N2" s="127" t="s">
        <v>42</v>
      </c>
      <c r="O2" s="127" t="s">
        <v>2029</v>
      </c>
      <c r="P2" s="127" t="s">
        <v>2030</v>
      </c>
      <c r="Q2" s="127" t="s">
        <v>485</v>
      </c>
    </row>
    <row r="3" spans="1:20" s="128" customFormat="1" ht="15" customHeight="1">
      <c r="A3" s="2775" t="s">
        <v>486</v>
      </c>
      <c r="B3" s="129" t="s">
        <v>487</v>
      </c>
      <c r="C3" s="1512">
        <v>0</v>
      </c>
      <c r="D3" s="1512">
        <v>0</v>
      </c>
      <c r="E3" s="1512">
        <v>0</v>
      </c>
      <c r="F3" s="1512">
        <v>0</v>
      </c>
      <c r="G3" s="1512">
        <v>0</v>
      </c>
      <c r="H3" s="1512">
        <v>0</v>
      </c>
      <c r="I3" s="1512">
        <v>0</v>
      </c>
      <c r="J3" s="1512">
        <v>0</v>
      </c>
      <c r="K3" s="1512">
        <v>0</v>
      </c>
      <c r="L3" s="1512">
        <v>0</v>
      </c>
      <c r="M3" s="1512">
        <v>0</v>
      </c>
      <c r="N3" s="1512">
        <v>0</v>
      </c>
      <c r="O3" s="1512">
        <v>0</v>
      </c>
      <c r="P3" s="1512">
        <v>0</v>
      </c>
      <c r="Q3" s="1524">
        <f>AVERAGE(E3:O3)</f>
        <v>0</v>
      </c>
    </row>
    <row r="4" spans="1:20" s="128" customFormat="1" ht="15" customHeight="1">
      <c r="A4" s="2776"/>
      <c r="B4" s="131" t="s">
        <v>312</v>
      </c>
      <c r="C4" s="1522">
        <f>C14</f>
        <v>13.260606274918889</v>
      </c>
      <c r="D4" s="1522">
        <f>D14</f>
        <v>14.058930349715892</v>
      </c>
      <c r="E4" s="1522">
        <f>E14</f>
        <v>41.575225916807973</v>
      </c>
      <c r="F4" s="1522">
        <f>F14</f>
        <v>24.41835478892774</v>
      </c>
      <c r="G4" s="1522">
        <f>G14</f>
        <v>22.25715358827048</v>
      </c>
      <c r="H4" s="1522">
        <f t="shared" ref="H4:I4" si="0">H14</f>
        <v>22.311752556289363</v>
      </c>
      <c r="I4" s="1522" t="e">
        <f t="shared" si="0"/>
        <v>#DIV/0!</v>
      </c>
      <c r="J4" s="1522" t="e">
        <f t="shared" ref="J4" si="1">J14</f>
        <v>#DIV/0!</v>
      </c>
      <c r="K4" s="1522" t="e">
        <f t="shared" ref="K4:P4" si="2">K14</f>
        <v>#DIV/0!</v>
      </c>
      <c r="L4" s="1522" t="e">
        <f t="shared" si="2"/>
        <v>#DIV/0!</v>
      </c>
      <c r="M4" s="1522" t="e">
        <f t="shared" si="2"/>
        <v>#DIV/0!</v>
      </c>
      <c r="N4" s="1522" t="e">
        <f t="shared" si="2"/>
        <v>#DIV/0!</v>
      </c>
      <c r="O4" s="1522" t="e">
        <f t="shared" si="2"/>
        <v>#DIV/0!</v>
      </c>
      <c r="P4" s="1522" t="e">
        <f t="shared" si="2"/>
        <v>#DIV/0!</v>
      </c>
      <c r="Q4" s="750">
        <f>Q14</f>
        <v>27.475662903205354</v>
      </c>
    </row>
    <row r="5" spans="1:20" s="128" customFormat="1" ht="15" customHeight="1">
      <c r="A5" s="2775" t="s">
        <v>313</v>
      </c>
      <c r="B5" s="129" t="s">
        <v>311</v>
      </c>
      <c r="C5" s="1512">
        <v>50</v>
      </c>
      <c r="D5" s="1512">
        <v>50</v>
      </c>
      <c r="E5" s="1512">
        <v>50</v>
      </c>
      <c r="F5" s="1512">
        <v>50</v>
      </c>
      <c r="G5" s="1512">
        <v>50</v>
      </c>
      <c r="H5" s="1512">
        <v>50</v>
      </c>
      <c r="I5" s="1512">
        <v>50</v>
      </c>
      <c r="J5" s="1512">
        <v>50</v>
      </c>
      <c r="K5" s="1512">
        <v>50</v>
      </c>
      <c r="L5" s="1512">
        <v>50</v>
      </c>
      <c r="M5" s="1512">
        <v>50</v>
      </c>
      <c r="N5" s="1512">
        <v>50</v>
      </c>
      <c r="O5" s="1512">
        <v>50</v>
      </c>
      <c r="P5" s="1512">
        <v>50</v>
      </c>
      <c r="Q5" s="1524">
        <f>AVERAGE(E5:O5)</f>
        <v>50</v>
      </c>
    </row>
    <row r="6" spans="1:20" s="128" customFormat="1" ht="15" customHeight="1">
      <c r="A6" s="2776"/>
      <c r="B6" s="131" t="s">
        <v>312</v>
      </c>
      <c r="C6" s="1522">
        <f>C19</f>
        <v>150.07515161467634</v>
      </c>
      <c r="D6" s="1522">
        <f>D19</f>
        <v>148.9342781090786</v>
      </c>
      <c r="E6" s="1522">
        <f>E19</f>
        <v>107.60462263832468</v>
      </c>
      <c r="F6" s="1522">
        <f>F19</f>
        <v>138.20827696032418</v>
      </c>
      <c r="G6" s="1522">
        <f>G19</f>
        <v>140.76445414672781</v>
      </c>
      <c r="H6" s="1522">
        <f t="shared" ref="H6:I6" si="3">H19</f>
        <v>136.52035491723117</v>
      </c>
      <c r="I6" s="1522" t="e">
        <f t="shared" si="3"/>
        <v>#DIV/0!</v>
      </c>
      <c r="J6" s="1522" t="e">
        <f t="shared" ref="J6" si="4">J19</f>
        <v>#DIV/0!</v>
      </c>
      <c r="K6" s="1522" t="e">
        <f t="shared" ref="K6:P6" si="5">K19</f>
        <v>#DIV/0!</v>
      </c>
      <c r="L6" s="1522" t="e">
        <f t="shared" si="5"/>
        <v>#DIV/0!</v>
      </c>
      <c r="M6" s="1522" t="e">
        <f t="shared" si="5"/>
        <v>#DIV/0!</v>
      </c>
      <c r="N6" s="1522" t="e">
        <f t="shared" si="5"/>
        <v>#DIV/0!</v>
      </c>
      <c r="O6" s="1522" t="e">
        <f t="shared" si="5"/>
        <v>#DIV/0!</v>
      </c>
      <c r="P6" s="1522" t="e">
        <f t="shared" si="5"/>
        <v>#DIV/0!</v>
      </c>
      <c r="Q6" s="750">
        <f>Q19</f>
        <v>131.29611623649237</v>
      </c>
    </row>
    <row r="7" spans="1:20" s="128" customFormat="1" ht="15" customHeight="1">
      <c r="A7" s="2775" t="s">
        <v>314</v>
      </c>
      <c r="B7" s="129" t="s">
        <v>311</v>
      </c>
      <c r="C7" s="1512">
        <v>50</v>
      </c>
      <c r="D7" s="1512">
        <v>50</v>
      </c>
      <c r="E7" s="1512">
        <v>50</v>
      </c>
      <c r="F7" s="1512">
        <v>50</v>
      </c>
      <c r="G7" s="1512">
        <v>50</v>
      </c>
      <c r="H7" s="1512">
        <v>50</v>
      </c>
      <c r="I7" s="1512">
        <v>50</v>
      </c>
      <c r="J7" s="1512">
        <v>50</v>
      </c>
      <c r="K7" s="1512">
        <v>50</v>
      </c>
      <c r="L7" s="1512">
        <v>50</v>
      </c>
      <c r="M7" s="1512">
        <v>50</v>
      </c>
      <c r="N7" s="1512">
        <v>50</v>
      </c>
      <c r="O7" s="1512">
        <v>50</v>
      </c>
      <c r="P7" s="1512">
        <v>50</v>
      </c>
      <c r="Q7" s="1524">
        <f>AVERAGE(E7:O7)</f>
        <v>50</v>
      </c>
    </row>
    <row r="8" spans="1:20" s="128" customFormat="1" ht="15" customHeight="1">
      <c r="A8" s="2776"/>
      <c r="B8" s="132" t="s">
        <v>312</v>
      </c>
      <c r="C8" s="1523">
        <f>C22</f>
        <v>218.25199722735027</v>
      </c>
      <c r="D8" s="1523">
        <f>D22</f>
        <v>229.7658234260947</v>
      </c>
      <c r="E8" s="1523">
        <f>E22</f>
        <v>242.87300468346689</v>
      </c>
      <c r="F8" s="1523">
        <f>F22</f>
        <v>235.50092169049364</v>
      </c>
      <c r="G8" s="1523">
        <f>G22</f>
        <v>282.31427548948807</v>
      </c>
      <c r="H8" s="1523">
        <f t="shared" ref="H8:I8" si="6">H22</f>
        <v>267.68584190617196</v>
      </c>
      <c r="I8" s="1523" t="e">
        <f t="shared" si="6"/>
        <v>#DIV/0!</v>
      </c>
      <c r="J8" s="1523" t="e">
        <f t="shared" ref="J8" si="7">J22</f>
        <v>#DIV/0!</v>
      </c>
      <c r="K8" s="1523" t="e">
        <f t="shared" ref="K8:P8" si="8">K22</f>
        <v>#DIV/0!</v>
      </c>
      <c r="L8" s="1523" t="e">
        <f t="shared" si="8"/>
        <v>#DIV/0!</v>
      </c>
      <c r="M8" s="1523" t="e">
        <f t="shared" si="8"/>
        <v>#DIV/0!</v>
      </c>
      <c r="N8" s="1523" t="e">
        <f t="shared" si="8"/>
        <v>#DIV/0!</v>
      </c>
      <c r="O8" s="1523" t="e">
        <f t="shared" si="8"/>
        <v>#DIV/0!</v>
      </c>
      <c r="P8" s="1523" t="e">
        <f t="shared" si="8"/>
        <v>#DIV/0!</v>
      </c>
      <c r="Q8" s="751">
        <f>Q22</f>
        <v>257.41287391137195</v>
      </c>
    </row>
    <row r="9" spans="1:20" s="128" customFormat="1" ht="11.25" customHeight="1"/>
    <row r="10" spans="1:20" s="128" customFormat="1">
      <c r="A10" s="134" t="s">
        <v>2443</v>
      </c>
      <c r="S10" s="135"/>
    </row>
    <row r="11" spans="1:20" s="128" customFormat="1" ht="16.899999999999999">
      <c r="A11" s="2774" t="s">
        <v>308</v>
      </c>
      <c r="B11" s="2774"/>
      <c r="C11" s="127" t="s">
        <v>2440</v>
      </c>
      <c r="D11" s="127" t="s">
        <v>2030</v>
      </c>
      <c r="E11" s="127" t="s">
        <v>2441</v>
      </c>
      <c r="F11" s="127" t="s">
        <v>495</v>
      </c>
      <c r="G11" s="127" t="s">
        <v>2170</v>
      </c>
      <c r="H11" s="127" t="s">
        <v>2448</v>
      </c>
      <c r="I11" s="127" t="s">
        <v>2449</v>
      </c>
      <c r="J11" s="127" t="s">
        <v>2450</v>
      </c>
      <c r="K11" s="127" t="s">
        <v>2451</v>
      </c>
      <c r="L11" s="127" t="s">
        <v>2452</v>
      </c>
      <c r="M11" s="127" t="s">
        <v>2453</v>
      </c>
      <c r="N11" s="127" t="s">
        <v>2454</v>
      </c>
      <c r="O11" s="127" t="s">
        <v>2029</v>
      </c>
      <c r="P11" s="127" t="s">
        <v>2030</v>
      </c>
      <c r="Q11" s="127" t="s">
        <v>309</v>
      </c>
      <c r="S11" s="135"/>
    </row>
    <row r="12" spans="1:20" s="128" customFormat="1" ht="15.75">
      <c r="A12" s="2770" t="s">
        <v>310</v>
      </c>
      <c r="B12" s="130" t="s">
        <v>319</v>
      </c>
      <c r="C12" s="1513">
        <v>452468</v>
      </c>
      <c r="D12" s="1513">
        <v>426775</v>
      </c>
      <c r="E12" s="1513">
        <v>336739</v>
      </c>
      <c r="F12" s="1513">
        <v>409528</v>
      </c>
      <c r="G12" s="1513">
        <v>359435</v>
      </c>
      <c r="H12" s="1513">
        <v>313736</v>
      </c>
      <c r="I12" s="1513"/>
      <c r="J12" s="1513"/>
      <c r="K12" s="1513"/>
      <c r="L12" s="1513"/>
      <c r="M12" s="1513"/>
      <c r="N12" s="1513"/>
      <c r="O12" s="1513"/>
      <c r="P12" s="1513"/>
      <c r="Q12" s="752">
        <f>SUM(E12:P12)</f>
        <v>1419438</v>
      </c>
      <c r="S12" s="135"/>
    </row>
    <row r="13" spans="1:20" s="128" customFormat="1" ht="15.75">
      <c r="A13" s="2771"/>
      <c r="B13" s="136" t="s">
        <v>488</v>
      </c>
      <c r="C13" s="1516">
        <v>6</v>
      </c>
      <c r="D13" s="1516">
        <v>6</v>
      </c>
      <c r="E13" s="1516">
        <v>14</v>
      </c>
      <c r="F13" s="1516">
        <v>10</v>
      </c>
      <c r="G13" s="1516">
        <v>8</v>
      </c>
      <c r="H13" s="1516">
        <v>7</v>
      </c>
      <c r="I13" s="1516"/>
      <c r="J13" s="1516"/>
      <c r="K13" s="1516"/>
      <c r="L13" s="1516"/>
      <c r="M13" s="1516"/>
      <c r="N13" s="1516"/>
      <c r="O13" s="1516"/>
      <c r="P13" s="1516"/>
      <c r="Q13" s="753">
        <f>SUM(E13:P13)</f>
        <v>39</v>
      </c>
      <c r="S13" s="135"/>
      <c r="T13" s="135"/>
    </row>
    <row r="14" spans="1:20" s="128" customFormat="1" ht="15.75">
      <c r="A14" s="2771"/>
      <c r="B14" s="133" t="s">
        <v>489</v>
      </c>
      <c r="C14" s="1518">
        <f t="shared" ref="C14:D14" si="9">C13/C12*1000000</f>
        <v>13.260606274918889</v>
      </c>
      <c r="D14" s="1518">
        <f t="shared" si="9"/>
        <v>14.058930349715892</v>
      </c>
      <c r="E14" s="1518">
        <f>E13/E12*1000000</f>
        <v>41.575225916807973</v>
      </c>
      <c r="F14" s="1518">
        <f>F13/F12*1000000</f>
        <v>24.41835478892774</v>
      </c>
      <c r="G14" s="1518">
        <f t="shared" ref="G14:P14" si="10">G13/G12*1000000</f>
        <v>22.25715358827048</v>
      </c>
      <c r="H14" s="1518">
        <f t="shared" si="10"/>
        <v>22.311752556289363</v>
      </c>
      <c r="I14" s="1518" t="e">
        <f t="shared" si="10"/>
        <v>#DIV/0!</v>
      </c>
      <c r="J14" s="1518" t="e">
        <f t="shared" si="10"/>
        <v>#DIV/0!</v>
      </c>
      <c r="K14" s="1518" t="e">
        <f t="shared" si="10"/>
        <v>#DIV/0!</v>
      </c>
      <c r="L14" s="1518" t="e">
        <f t="shared" si="10"/>
        <v>#DIV/0!</v>
      </c>
      <c r="M14" s="1518" t="e">
        <f t="shared" si="10"/>
        <v>#DIV/0!</v>
      </c>
      <c r="N14" s="1518" t="e">
        <f t="shared" si="10"/>
        <v>#DIV/0!</v>
      </c>
      <c r="O14" s="1518" t="e">
        <f t="shared" si="10"/>
        <v>#DIV/0!</v>
      </c>
      <c r="P14" s="1518" t="e">
        <f t="shared" si="10"/>
        <v>#DIV/0!</v>
      </c>
      <c r="Q14" s="751">
        <f>IF(Q12="","",Q13/Q12*1000000)</f>
        <v>27.475662903205354</v>
      </c>
      <c r="S14" s="135"/>
      <c r="T14" s="135"/>
    </row>
    <row r="15" spans="1:20" s="128" customFormat="1" ht="15.75">
      <c r="A15" s="2768" t="s">
        <v>490</v>
      </c>
      <c r="B15" s="130" t="s">
        <v>491</v>
      </c>
      <c r="C15" s="1519">
        <v>2192235</v>
      </c>
      <c r="D15" s="1519">
        <v>2316458</v>
      </c>
      <c r="E15" s="1519">
        <v>2843744</v>
      </c>
      <c r="F15" s="1519">
        <v>3089540</v>
      </c>
      <c r="G15" s="1519">
        <v>3005020</v>
      </c>
      <c r="H15" s="1519">
        <v>3362136</v>
      </c>
      <c r="I15" s="1519"/>
      <c r="J15" s="1519"/>
      <c r="K15" s="1519"/>
      <c r="L15" s="1519"/>
      <c r="M15" s="1519"/>
      <c r="N15" s="1519"/>
      <c r="O15" s="1519"/>
      <c r="P15" s="1519"/>
      <c r="Q15" s="752">
        <f t="shared" ref="Q15:Q18" si="11">SUM(E15:P15)</f>
        <v>12300440</v>
      </c>
      <c r="S15" s="135"/>
      <c r="T15" s="135"/>
    </row>
    <row r="16" spans="1:20" s="128" customFormat="1" ht="15.75">
      <c r="A16" s="2768"/>
      <c r="B16" s="2172" t="s">
        <v>2434</v>
      </c>
      <c r="C16" s="2173">
        <v>329</v>
      </c>
      <c r="D16" s="2173">
        <v>345</v>
      </c>
      <c r="E16" s="2173">
        <v>306</v>
      </c>
      <c r="F16" s="2173">
        <v>427</v>
      </c>
      <c r="G16" s="2173">
        <v>423</v>
      </c>
      <c r="H16" s="2173">
        <v>459</v>
      </c>
      <c r="I16" s="2173"/>
      <c r="J16" s="2173"/>
      <c r="K16" s="2173"/>
      <c r="L16" s="2173"/>
      <c r="M16" s="2173"/>
      <c r="N16" s="2173"/>
      <c r="O16" s="2173"/>
      <c r="P16" s="2173"/>
      <c r="Q16" s="2174">
        <f t="shared" si="11"/>
        <v>1615</v>
      </c>
      <c r="S16" s="135"/>
      <c r="T16" s="135"/>
    </row>
    <row r="17" spans="1:20" s="128" customFormat="1" ht="15.75">
      <c r="A17" s="2768"/>
      <c r="B17" s="2175" t="s">
        <v>2435</v>
      </c>
      <c r="C17" s="2176"/>
      <c r="D17" s="2176"/>
      <c r="E17" s="2176"/>
      <c r="F17" s="2176"/>
      <c r="G17" s="2176"/>
      <c r="H17" s="2176"/>
      <c r="I17" s="2176"/>
      <c r="J17" s="2176"/>
      <c r="K17" s="2176"/>
      <c r="L17" s="2176"/>
      <c r="M17" s="2176"/>
      <c r="N17" s="2176"/>
      <c r="O17" s="2176"/>
      <c r="P17" s="2176"/>
      <c r="Q17" s="2177">
        <f t="shared" si="11"/>
        <v>0</v>
      </c>
      <c r="S17" s="135"/>
      <c r="T17" s="135"/>
    </row>
    <row r="18" spans="1:20" s="128" customFormat="1" ht="15.75">
      <c r="A18" s="2768"/>
      <c r="B18" s="2175" t="s">
        <v>2436</v>
      </c>
      <c r="C18" s="2178">
        <f t="shared" ref="C18:L18" si="12">C16+C17</f>
        <v>329</v>
      </c>
      <c r="D18" s="2178">
        <f t="shared" si="12"/>
        <v>345</v>
      </c>
      <c r="E18" s="2178">
        <f t="shared" si="12"/>
        <v>306</v>
      </c>
      <c r="F18" s="2178">
        <f t="shared" si="12"/>
        <v>427</v>
      </c>
      <c r="G18" s="2178">
        <f t="shared" si="12"/>
        <v>423</v>
      </c>
      <c r="H18" s="2178">
        <f t="shared" si="12"/>
        <v>459</v>
      </c>
      <c r="I18" s="2178">
        <f t="shared" si="12"/>
        <v>0</v>
      </c>
      <c r="J18" s="2178">
        <f t="shared" si="12"/>
        <v>0</v>
      </c>
      <c r="K18" s="2178">
        <f t="shared" si="12"/>
        <v>0</v>
      </c>
      <c r="L18" s="2178">
        <f t="shared" si="12"/>
        <v>0</v>
      </c>
      <c r="M18" s="2178">
        <f>M16+M17</f>
        <v>0</v>
      </c>
      <c r="N18" s="2178">
        <f t="shared" ref="N18:P18" si="13">N16+N17</f>
        <v>0</v>
      </c>
      <c r="O18" s="2178">
        <f t="shared" si="13"/>
        <v>0</v>
      </c>
      <c r="P18" s="2178">
        <f t="shared" si="13"/>
        <v>0</v>
      </c>
      <c r="Q18" s="2179">
        <f t="shared" si="11"/>
        <v>1615</v>
      </c>
      <c r="S18" s="135"/>
      <c r="T18" s="135"/>
    </row>
    <row r="19" spans="1:20" s="128" customFormat="1" ht="15.75">
      <c r="A19" s="2769"/>
      <c r="B19" s="137" t="s">
        <v>321</v>
      </c>
      <c r="C19" s="1521">
        <f t="shared" ref="C19:L19" si="14">C18/C15*1000000</f>
        <v>150.07515161467634</v>
      </c>
      <c r="D19" s="1521">
        <f t="shared" si="14"/>
        <v>148.9342781090786</v>
      </c>
      <c r="E19" s="1521">
        <f t="shared" si="14"/>
        <v>107.60462263832468</v>
      </c>
      <c r="F19" s="1521">
        <f t="shared" si="14"/>
        <v>138.20827696032418</v>
      </c>
      <c r="G19" s="1521">
        <f t="shared" si="14"/>
        <v>140.76445414672781</v>
      </c>
      <c r="H19" s="1521">
        <f t="shared" si="14"/>
        <v>136.52035491723117</v>
      </c>
      <c r="I19" s="1521" t="e">
        <f t="shared" si="14"/>
        <v>#DIV/0!</v>
      </c>
      <c r="J19" s="1521" t="e">
        <f t="shared" si="14"/>
        <v>#DIV/0!</v>
      </c>
      <c r="K19" s="1521" t="e">
        <f t="shared" si="14"/>
        <v>#DIV/0!</v>
      </c>
      <c r="L19" s="1521" t="e">
        <f t="shared" si="14"/>
        <v>#DIV/0!</v>
      </c>
      <c r="M19" s="1521" t="e">
        <f>M18/M15*1000000</f>
        <v>#DIV/0!</v>
      </c>
      <c r="N19" s="1521" t="e">
        <f>N18/N15*1000000</f>
        <v>#DIV/0!</v>
      </c>
      <c r="O19" s="1521" t="e">
        <f>O18/O15*1000000</f>
        <v>#DIV/0!</v>
      </c>
      <c r="P19" s="1521" t="e">
        <f>P18/P15*1000000</f>
        <v>#DIV/0!</v>
      </c>
      <c r="Q19" s="754">
        <f t="shared" ref="Q19" si="15">IF(Q15="","",Q18/Q15*1000000)</f>
        <v>131.29611623649237</v>
      </c>
      <c r="S19" s="135"/>
      <c r="T19" s="135"/>
    </row>
    <row r="20" spans="1:20" s="128" customFormat="1" ht="15.75">
      <c r="A20" s="2770" t="s">
        <v>314</v>
      </c>
      <c r="B20" s="130" t="s">
        <v>322</v>
      </c>
      <c r="C20" s="1519">
        <v>2707879</v>
      </c>
      <c r="D20" s="1519">
        <v>2654877</v>
      </c>
      <c r="E20" s="1519">
        <v>2787465</v>
      </c>
      <c r="F20" s="1519">
        <v>3027589</v>
      </c>
      <c r="G20" s="1519">
        <v>2964781</v>
      </c>
      <c r="H20" s="1519">
        <v>3216457</v>
      </c>
      <c r="I20" s="1519"/>
      <c r="J20" s="1519"/>
      <c r="K20" s="1519"/>
      <c r="L20" s="1519"/>
      <c r="M20" s="1519"/>
      <c r="N20" s="1519"/>
      <c r="O20" s="1519"/>
      <c r="P20" s="1519"/>
      <c r="Q20" s="752">
        <f>SUM(E20:P20)</f>
        <v>11996292</v>
      </c>
      <c r="S20" s="135"/>
      <c r="T20" s="135"/>
    </row>
    <row r="21" spans="1:20" s="128" customFormat="1" ht="15.75">
      <c r="A21" s="2771"/>
      <c r="B21" s="136" t="s">
        <v>320</v>
      </c>
      <c r="C21" s="1520">
        <v>591</v>
      </c>
      <c r="D21" s="1520">
        <v>610</v>
      </c>
      <c r="E21" s="1520">
        <v>677</v>
      </c>
      <c r="F21" s="1520">
        <v>713</v>
      </c>
      <c r="G21" s="1520">
        <v>837</v>
      </c>
      <c r="H21" s="1520">
        <v>861</v>
      </c>
      <c r="I21" s="1520"/>
      <c r="J21" s="1520"/>
      <c r="K21" s="1520"/>
      <c r="L21" s="1520"/>
      <c r="M21" s="1520"/>
      <c r="N21" s="1520"/>
      <c r="O21" s="1520"/>
      <c r="P21" s="1520"/>
      <c r="Q21" s="753">
        <f>SUM(E21:P21)</f>
        <v>3088</v>
      </c>
      <c r="S21" s="135"/>
      <c r="T21" s="135"/>
    </row>
    <row r="22" spans="1:20" s="128" customFormat="1" ht="15.75">
      <c r="A22" s="2771"/>
      <c r="B22" s="133" t="s">
        <v>489</v>
      </c>
      <c r="C22" s="1518">
        <f t="shared" ref="C22:L22" si="16">C21/C20*1000000</f>
        <v>218.25199722735027</v>
      </c>
      <c r="D22" s="1518">
        <f t="shared" si="16"/>
        <v>229.7658234260947</v>
      </c>
      <c r="E22" s="1518">
        <f t="shared" si="16"/>
        <v>242.87300468346689</v>
      </c>
      <c r="F22" s="1518">
        <f t="shared" si="16"/>
        <v>235.50092169049364</v>
      </c>
      <c r="G22" s="1518">
        <f t="shared" si="16"/>
        <v>282.31427548948807</v>
      </c>
      <c r="H22" s="1518">
        <f t="shared" si="16"/>
        <v>267.68584190617196</v>
      </c>
      <c r="I22" s="1518" t="e">
        <f t="shared" si="16"/>
        <v>#DIV/0!</v>
      </c>
      <c r="J22" s="1518" t="e">
        <f t="shared" si="16"/>
        <v>#DIV/0!</v>
      </c>
      <c r="K22" s="1518" t="e">
        <f t="shared" si="16"/>
        <v>#DIV/0!</v>
      </c>
      <c r="L22" s="1518" t="e">
        <f t="shared" si="16"/>
        <v>#DIV/0!</v>
      </c>
      <c r="M22" s="1518" t="e">
        <f>M21/M20*1000000</f>
        <v>#DIV/0!</v>
      </c>
      <c r="N22" s="1518" t="e">
        <f>N21/N20*1000000</f>
        <v>#DIV/0!</v>
      </c>
      <c r="O22" s="1518" t="e">
        <f>O21/O20*1000000</f>
        <v>#DIV/0!</v>
      </c>
      <c r="P22" s="1518" t="e">
        <f>P21/P20*1000000</f>
        <v>#DIV/0!</v>
      </c>
      <c r="Q22" s="751">
        <f>IF(Q20="","",Q21/Q20*1000000)</f>
        <v>257.41287391137195</v>
      </c>
    </row>
    <row r="23" spans="1:20" s="128" customFormat="1"/>
    <row r="24" spans="1:20" s="128" customFormat="1">
      <c r="A24" s="134" t="s">
        <v>2444</v>
      </c>
    </row>
    <row r="25" spans="1:20" s="128" customFormat="1" ht="16.899999999999999">
      <c r="A25" s="2772" t="s">
        <v>492</v>
      </c>
      <c r="B25" s="2773"/>
      <c r="C25" s="127" t="s">
        <v>2440</v>
      </c>
      <c r="D25" s="127" t="s">
        <v>2030</v>
      </c>
      <c r="E25" s="127" t="s">
        <v>2441</v>
      </c>
      <c r="F25" s="2197" t="s">
        <v>61</v>
      </c>
      <c r="G25" s="127" t="s">
        <v>62</v>
      </c>
      <c r="H25" s="127" t="s">
        <v>63</v>
      </c>
      <c r="I25" s="127" t="s">
        <v>64</v>
      </c>
      <c r="J25" s="127" t="s">
        <v>65</v>
      </c>
      <c r="K25" s="2197" t="s">
        <v>66</v>
      </c>
      <c r="L25" s="127" t="s">
        <v>40</v>
      </c>
      <c r="M25" s="127" t="s">
        <v>41</v>
      </c>
      <c r="N25" s="127" t="s">
        <v>42</v>
      </c>
      <c r="O25" s="127" t="s">
        <v>67</v>
      </c>
      <c r="P25" s="127" t="s">
        <v>2030</v>
      </c>
      <c r="Q25" s="127" t="s">
        <v>309</v>
      </c>
    </row>
    <row r="26" spans="1:20" s="128" customFormat="1" ht="16.899999999999999">
      <c r="A26" s="2767" t="s">
        <v>1884</v>
      </c>
      <c r="B26" s="1512" t="s">
        <v>1885</v>
      </c>
      <c r="C26" s="2193">
        <v>236789</v>
      </c>
      <c r="D26" s="1514">
        <v>229383</v>
      </c>
      <c r="E26" s="2193">
        <v>197847</v>
      </c>
      <c r="F26" s="2193">
        <v>221795</v>
      </c>
      <c r="G26" s="2193">
        <v>225695</v>
      </c>
      <c r="H26" s="2193">
        <v>211459</v>
      </c>
      <c r="I26" s="2193"/>
      <c r="J26" s="2193"/>
      <c r="K26" s="2193"/>
      <c r="L26" s="2193"/>
      <c r="M26" s="2193"/>
      <c r="N26" s="2193"/>
      <c r="O26" s="2193"/>
      <c r="P26" s="1514"/>
      <c r="Q26" s="1514">
        <f>SUM(E26:P26)</f>
        <v>856796</v>
      </c>
    </row>
    <row r="27" spans="1:20" s="128" customFormat="1" ht="16.899999999999999">
      <c r="A27" s="2767"/>
      <c r="B27" s="1515" t="s">
        <v>1886</v>
      </c>
      <c r="C27" s="2193">
        <v>0</v>
      </c>
      <c r="D27" s="1514">
        <v>2</v>
      </c>
      <c r="E27" s="2193">
        <v>1</v>
      </c>
      <c r="F27" s="2196">
        <v>3</v>
      </c>
      <c r="G27" s="2201">
        <v>3</v>
      </c>
      <c r="H27" s="2201">
        <v>4</v>
      </c>
      <c r="I27" s="2201"/>
      <c r="J27" s="2193"/>
      <c r="K27" s="2193"/>
      <c r="L27" s="2193"/>
      <c r="M27" s="2193"/>
      <c r="N27" s="2193"/>
      <c r="O27" s="2193"/>
      <c r="P27" s="1514"/>
      <c r="Q27" s="1514">
        <f>SUM(E27:P27)</f>
        <v>11</v>
      </c>
    </row>
    <row r="28" spans="1:20" s="128" customFormat="1" ht="15.75">
      <c r="A28" s="2767"/>
      <c r="B28" s="1517" t="s">
        <v>1887</v>
      </c>
      <c r="C28" s="2194">
        <f t="shared" ref="C28" si="17">IF(C26="","",C27/C26*1000000)</f>
        <v>0</v>
      </c>
      <c r="D28" s="2194">
        <f>IF(D26="","",D27/D26*1000000)</f>
        <v>8.7190419516703503</v>
      </c>
      <c r="E28" s="2194">
        <f>IF(E26="","",E27/E26*1000000)</f>
        <v>5.0544107315248654</v>
      </c>
      <c r="F28" s="2194">
        <f t="shared" ref="F28" si="18">IF(F26="","",F27/F26*1000000)</f>
        <v>13.526003742194369</v>
      </c>
      <c r="G28" s="2194">
        <f>IF(G26="","",G27/G26*1000000)</f>
        <v>13.292274972861604</v>
      </c>
      <c r="H28" s="2194">
        <f>IF(H26="","",H27/H26*1000000)</f>
        <v>18.916196520365652</v>
      </c>
      <c r="I28" s="2194" t="str">
        <f t="shared" ref="I28" si="19">IF(I26="","",I27/I26*1000000)</f>
        <v/>
      </c>
      <c r="J28" s="2194" t="str">
        <f>IF(J26="","",J27/J26*1000000)</f>
        <v/>
      </c>
      <c r="K28" s="2194" t="str">
        <f t="shared" ref="K28:P28" si="20">IF(K26="","",K27/K26*1000000)</f>
        <v/>
      </c>
      <c r="L28" s="2194" t="str">
        <f t="shared" si="20"/>
        <v/>
      </c>
      <c r="M28" s="2194" t="str">
        <f t="shared" si="20"/>
        <v/>
      </c>
      <c r="N28" s="2194" t="str">
        <f t="shared" si="20"/>
        <v/>
      </c>
      <c r="O28" s="2194" t="str">
        <f t="shared" si="20"/>
        <v/>
      </c>
      <c r="P28" s="2194" t="str">
        <f t="shared" si="20"/>
        <v/>
      </c>
      <c r="Q28" s="1517">
        <f>Q27/Q26*1000000</f>
        <v>12.838528657930242</v>
      </c>
    </row>
    <row r="29" spans="1:20" s="128" customFormat="1" ht="16.899999999999999">
      <c r="A29" s="2767" t="s">
        <v>1888</v>
      </c>
      <c r="B29" s="1512" t="s">
        <v>1885</v>
      </c>
      <c r="C29" s="2193">
        <v>70651</v>
      </c>
      <c r="D29" s="1514">
        <v>72189</v>
      </c>
      <c r="E29" s="2193">
        <v>58183</v>
      </c>
      <c r="F29" s="2193">
        <v>63026</v>
      </c>
      <c r="G29" s="2193">
        <v>69809</v>
      </c>
      <c r="H29" s="2193">
        <v>72896</v>
      </c>
      <c r="I29" s="2193"/>
      <c r="J29" s="2193"/>
      <c r="K29" s="2193"/>
      <c r="L29" s="2193"/>
      <c r="M29" s="2193"/>
      <c r="N29" s="2193"/>
      <c r="O29" s="2193"/>
      <c r="P29" s="1514"/>
      <c r="Q29" s="1514">
        <f>SUM(E29:P29)</f>
        <v>263914</v>
      </c>
    </row>
    <row r="30" spans="1:20" s="128" customFormat="1" ht="16.899999999999999">
      <c r="A30" s="2767"/>
      <c r="B30" s="1515" t="s">
        <v>1886</v>
      </c>
      <c r="C30" s="2193">
        <v>6</v>
      </c>
      <c r="D30" s="1514">
        <v>4</v>
      </c>
      <c r="E30" s="2193">
        <v>3</v>
      </c>
      <c r="F30" s="2196">
        <v>7</v>
      </c>
      <c r="G30" s="2201">
        <v>5</v>
      </c>
      <c r="H30" s="2201">
        <v>3</v>
      </c>
      <c r="I30" s="2201"/>
      <c r="J30" s="2193"/>
      <c r="K30" s="2193"/>
      <c r="L30" s="2193"/>
      <c r="M30" s="2193"/>
      <c r="N30" s="2193"/>
      <c r="O30" s="2193"/>
      <c r="P30" s="1514"/>
      <c r="Q30" s="1514">
        <f>SUM(E30:P30)</f>
        <v>18</v>
      </c>
    </row>
    <row r="31" spans="1:20" s="128" customFormat="1" ht="15.75">
      <c r="A31" s="2767"/>
      <c r="B31" s="1517" t="s">
        <v>1889</v>
      </c>
      <c r="C31" s="2194">
        <f t="shared" ref="C31" si="21">IF(C29="","",C30/C29*1000000)</f>
        <v>84.924487976107912</v>
      </c>
      <c r="D31" s="2194">
        <f>D30/D29*1000000</f>
        <v>55.410104032470322</v>
      </c>
      <c r="E31" s="2194">
        <f t="shared" ref="E31:F31" si="22">IF(E29="","",E30/E29*1000000)</f>
        <v>51.561452657992888</v>
      </c>
      <c r="F31" s="2194">
        <f t="shared" si="22"/>
        <v>111.06527464855775</v>
      </c>
      <c r="G31" s="2194">
        <f>IF(G29="","",G30/G29*1000000)</f>
        <v>71.624002635763304</v>
      </c>
      <c r="H31" s="2194">
        <f>IF(H29="","",H30/H29*1000000)</f>
        <v>41.154521510096572</v>
      </c>
      <c r="I31" s="2194" t="str">
        <f t="shared" ref="I31" si="23">IF(I29="","",I30/I29*1000000)</f>
        <v/>
      </c>
      <c r="J31" s="2194" t="str">
        <f>IF(J29="","",J30/J29*1000000)</f>
        <v/>
      </c>
      <c r="K31" s="2194" t="str">
        <f t="shared" ref="K31:P31" si="24">IF(K29="","",K30/K29*1000000)</f>
        <v/>
      </c>
      <c r="L31" s="2194" t="str">
        <f t="shared" si="24"/>
        <v/>
      </c>
      <c r="M31" s="2194" t="str">
        <f t="shared" si="24"/>
        <v/>
      </c>
      <c r="N31" s="2194" t="str">
        <f t="shared" si="24"/>
        <v/>
      </c>
      <c r="O31" s="2194" t="str">
        <f t="shared" si="24"/>
        <v/>
      </c>
      <c r="P31" s="2194" t="str">
        <f t="shared" si="24"/>
        <v/>
      </c>
      <c r="Q31" s="1517">
        <f>Q30/Q29*1000000</f>
        <v>68.204036163295626</v>
      </c>
    </row>
    <row r="32" spans="1:20" s="128" customFormat="1" ht="16.899999999999999">
      <c r="A32" s="2767" t="s">
        <v>1890</v>
      </c>
      <c r="B32" s="1512" t="s">
        <v>1885</v>
      </c>
      <c r="C32" s="2193">
        <v>145028</v>
      </c>
      <c r="D32" s="1514">
        <v>125203</v>
      </c>
      <c r="E32" s="2193">
        <v>80709</v>
      </c>
      <c r="F32" s="2193">
        <v>124707</v>
      </c>
      <c r="G32" s="2193">
        <v>63931</v>
      </c>
      <c r="H32" s="2193">
        <v>29381</v>
      </c>
      <c r="I32" s="2193"/>
      <c r="J32" s="2193"/>
      <c r="K32" s="2193"/>
      <c r="L32" s="2193"/>
      <c r="M32" s="2193"/>
      <c r="N32" s="2193"/>
      <c r="O32" s="2193"/>
      <c r="P32" s="1514"/>
      <c r="Q32" s="1514">
        <f>SUM(E32:P32)</f>
        <v>298728</v>
      </c>
    </row>
    <row r="33" spans="1:17" s="128" customFormat="1" ht="16.899999999999999">
      <c r="A33" s="2767"/>
      <c r="B33" s="1515" t="s">
        <v>1886</v>
      </c>
      <c r="C33" s="2193">
        <v>0</v>
      </c>
      <c r="D33" s="1514">
        <v>0</v>
      </c>
      <c r="E33" s="2193">
        <v>10</v>
      </c>
      <c r="F33" s="2196">
        <v>0</v>
      </c>
      <c r="G33" s="2201">
        <v>0</v>
      </c>
      <c r="H33" s="2201">
        <v>0</v>
      </c>
      <c r="I33" s="2201"/>
      <c r="J33" s="2193"/>
      <c r="K33" s="2193"/>
      <c r="L33" s="2193"/>
      <c r="M33" s="2193"/>
      <c r="N33" s="2193"/>
      <c r="O33" s="2193"/>
      <c r="P33" s="1514"/>
      <c r="Q33" s="1514">
        <f>SUM(E33:P33)</f>
        <v>10</v>
      </c>
    </row>
    <row r="34" spans="1:17" s="128" customFormat="1" ht="15.75">
      <c r="A34" s="2767"/>
      <c r="B34" s="1517" t="s">
        <v>1889</v>
      </c>
      <c r="C34" s="2194">
        <f t="shared" ref="C34" si="25">IF(C32="","",C33/C32*1000000)</f>
        <v>0</v>
      </c>
      <c r="D34" s="2194">
        <f>D33/D32*1000000</f>
        <v>0</v>
      </c>
      <c r="E34" s="2194">
        <f t="shared" ref="E34:F34" si="26">IF(E32="","",E33/E32*1000000)</f>
        <v>123.90191924072904</v>
      </c>
      <c r="F34" s="2194">
        <f t="shared" si="26"/>
        <v>0</v>
      </c>
      <c r="G34" s="2194">
        <f>IF(G32="","",G33/G32*1000000)</f>
        <v>0</v>
      </c>
      <c r="H34" s="2194">
        <f t="shared" ref="H34:I34" si="27">IF(H32="","",H33/H32*1000000)</f>
        <v>0</v>
      </c>
      <c r="I34" s="2194" t="str">
        <f t="shared" si="27"/>
        <v/>
      </c>
      <c r="J34" s="2194" t="str">
        <f>IF(J32="","",J33/J32*1000000)</f>
        <v/>
      </c>
      <c r="K34" s="2194" t="str">
        <f t="shared" ref="K34:L34" si="28">IF(K32="","",K33/K32*1000000)</f>
        <v/>
      </c>
      <c r="L34" s="2194" t="str">
        <f t="shared" si="28"/>
        <v/>
      </c>
      <c r="M34" s="2194">
        <v>0</v>
      </c>
      <c r="N34" s="2194">
        <v>0</v>
      </c>
      <c r="O34" s="2194">
        <v>0</v>
      </c>
      <c r="P34" s="2194">
        <v>0</v>
      </c>
      <c r="Q34" s="1517">
        <f>Q33/Q32*1000000</f>
        <v>33.475268471653138</v>
      </c>
    </row>
    <row r="35" spans="1:17" s="128" customFormat="1" ht="16.899999999999999">
      <c r="A35" s="2767" t="s">
        <v>1891</v>
      </c>
      <c r="B35" s="1511" t="s">
        <v>1892</v>
      </c>
      <c r="C35" s="2193">
        <f t="shared" ref="C35:D35" si="29">SUM(C26,C29,C32)</f>
        <v>452468</v>
      </c>
      <c r="D35" s="2193">
        <f t="shared" si="29"/>
        <v>426775</v>
      </c>
      <c r="E35" s="2193">
        <f t="shared" ref="E35:F36" si="30">SUM(E26,E29,E32)</f>
        <v>336739</v>
      </c>
      <c r="F35" s="2193">
        <f t="shared" si="30"/>
        <v>409528</v>
      </c>
      <c r="G35" s="2193">
        <f>G32+G29+G26</f>
        <v>359435</v>
      </c>
      <c r="H35" s="2193">
        <f>H32+H29+H26</f>
        <v>313736</v>
      </c>
      <c r="I35" s="2193">
        <f t="shared" ref="I35:I36" si="31">I32+I29+I26</f>
        <v>0</v>
      </c>
      <c r="J35" s="2193">
        <f>J32+J29+J26</f>
        <v>0</v>
      </c>
      <c r="K35" s="2193">
        <f t="shared" ref="K35:K36" si="32">K32+K29+K26</f>
        <v>0</v>
      </c>
      <c r="L35" s="2193">
        <f>L32+L29+L26</f>
        <v>0</v>
      </c>
      <c r="M35" s="2193">
        <f t="shared" ref="M35:P35" si="33">M32+M29+M26</f>
        <v>0</v>
      </c>
      <c r="N35" s="2193">
        <f t="shared" si="33"/>
        <v>0</v>
      </c>
      <c r="O35" s="2193">
        <f t="shared" si="33"/>
        <v>0</v>
      </c>
      <c r="P35" s="2193">
        <f t="shared" si="33"/>
        <v>0</v>
      </c>
      <c r="Q35" s="1514">
        <f>SUM(E35:P35)</f>
        <v>1419438</v>
      </c>
    </row>
    <row r="36" spans="1:17" s="128" customFormat="1" ht="16.899999999999999">
      <c r="A36" s="2767"/>
      <c r="B36" s="1511" t="s">
        <v>1893</v>
      </c>
      <c r="C36" s="2193">
        <f t="shared" ref="C36:D36" si="34">SUM(C27,C30,C33)</f>
        <v>6</v>
      </c>
      <c r="D36" s="2193">
        <f t="shared" si="34"/>
        <v>6</v>
      </c>
      <c r="E36" s="2193">
        <f t="shared" si="30"/>
        <v>14</v>
      </c>
      <c r="F36" s="2193">
        <f t="shared" si="30"/>
        <v>10</v>
      </c>
      <c r="G36" s="2193">
        <f>G33+G30+G27</f>
        <v>8</v>
      </c>
      <c r="H36" s="2193">
        <f>H33+H30+H27</f>
        <v>7</v>
      </c>
      <c r="I36" s="2193">
        <f t="shared" si="31"/>
        <v>0</v>
      </c>
      <c r="J36" s="2193">
        <f>J33+J30+J27</f>
        <v>0</v>
      </c>
      <c r="K36" s="2193">
        <f t="shared" si="32"/>
        <v>0</v>
      </c>
      <c r="L36" s="2193">
        <f>L33+L30+L27</f>
        <v>0</v>
      </c>
      <c r="M36" s="2193">
        <f t="shared" ref="M36:P36" si="35">M33+M30+M27</f>
        <v>0</v>
      </c>
      <c r="N36" s="2193">
        <f t="shared" si="35"/>
        <v>0</v>
      </c>
      <c r="O36" s="2193">
        <f t="shared" si="35"/>
        <v>0</v>
      </c>
      <c r="P36" s="2193">
        <f t="shared" si="35"/>
        <v>0</v>
      </c>
      <c r="Q36" s="1514">
        <f>SUM(E36:P36)</f>
        <v>39</v>
      </c>
    </row>
    <row r="37" spans="1:17" s="128" customFormat="1" ht="15.75">
      <c r="A37" s="2767"/>
      <c r="B37" s="1517" t="s">
        <v>1889</v>
      </c>
      <c r="C37" s="2194">
        <f t="shared" ref="C37" si="36">IF(C35="","",C36/C35*1000000)</f>
        <v>13.260606274918889</v>
      </c>
      <c r="D37" s="2194">
        <f>D36/D35*1000000</f>
        <v>14.058930349715892</v>
      </c>
      <c r="E37" s="2194">
        <f>IF(E35="","",E36/E35*1000000)</f>
        <v>41.575225916807973</v>
      </c>
      <c r="F37" s="2194">
        <f>IF(F35="","",F36/F35*1000000)</f>
        <v>24.41835478892774</v>
      </c>
      <c r="G37" s="2194">
        <f>IF(G35="","",G36/G35*1000000)</f>
        <v>22.25715358827048</v>
      </c>
      <c r="H37" s="2194">
        <f>IF(H35="","",H36/H35*1000000)</f>
        <v>22.311752556289363</v>
      </c>
      <c r="I37" s="2194" t="e">
        <f>IF(I35="","",I36/I35*1000000)</f>
        <v>#DIV/0!</v>
      </c>
      <c r="J37" s="2194" t="e">
        <f t="shared" ref="J37" si="37">IF(J35="","",J36/J35*1000000)</f>
        <v>#DIV/0!</v>
      </c>
      <c r="K37" s="2194" t="e">
        <f>IF(K35="","",K36/K35*1000000)</f>
        <v>#DIV/0!</v>
      </c>
      <c r="L37" s="2194" t="e">
        <f t="shared" ref="L37:P37" si="38">IF(L35="","",L36/L35*1000000)</f>
        <v>#DIV/0!</v>
      </c>
      <c r="M37" s="2194" t="e">
        <f t="shared" si="38"/>
        <v>#DIV/0!</v>
      </c>
      <c r="N37" s="2194" t="e">
        <f t="shared" si="38"/>
        <v>#DIV/0!</v>
      </c>
      <c r="O37" s="2194" t="e">
        <f t="shared" si="38"/>
        <v>#DIV/0!</v>
      </c>
      <c r="P37" s="2194" t="e">
        <f t="shared" si="38"/>
        <v>#DIV/0!</v>
      </c>
      <c r="Q37" s="1517">
        <f>Q36/Q35*1000000</f>
        <v>27.475662903205354</v>
      </c>
    </row>
  </sheetData>
  <mergeCells count="13">
    <mergeCell ref="A12:A14"/>
    <mergeCell ref="A2:B2"/>
    <mergeCell ref="A3:A4"/>
    <mergeCell ref="A5:A6"/>
    <mergeCell ref="A7:A8"/>
    <mergeCell ref="A11:B11"/>
    <mergeCell ref="A35:A37"/>
    <mergeCell ref="A15:A19"/>
    <mergeCell ref="A20:A22"/>
    <mergeCell ref="A25:B25"/>
    <mergeCell ref="A26:A28"/>
    <mergeCell ref="A29:A31"/>
    <mergeCell ref="A32:A34"/>
  </mergeCells>
  <phoneticPr fontId="50" type="noConversion"/>
  <printOptions horizontalCentered="1" verticalCentered="1"/>
  <pageMargins left="0.39370078740157483" right="0.39370078740157483" top="0.39370078740157483" bottom="0" header="0.31496062992125984" footer="0.31496062992125984"/>
  <pageSetup paperSize="9" orientation="landscape" r:id="rId1"/>
  <ignoredErrors>
    <ignoredError sqref="Q26:Q27 Q12:Q13 Q20:Q22 Q3 Q7:Q8" formulaRange="1"/>
    <ignoredError sqref="Q28:Q36 Q14:Q19 Q4:Q6" formula="1" formulaRange="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Y61"/>
  <sheetViews>
    <sheetView showGridLines="0" zoomScaleNormal="100" workbookViewId="0">
      <selection activeCell="T47" sqref="T47"/>
    </sheetView>
  </sheetViews>
  <sheetFormatPr defaultColWidth="7.625" defaultRowHeight="14.25" customHeight="1"/>
  <cols>
    <col min="1" max="1" width="3.125" style="1525" customWidth="1"/>
    <col min="2" max="3" width="7.625" style="1525"/>
    <col min="4" max="4" width="17" style="1525" customWidth="1"/>
    <col min="5" max="5" width="28.375" style="1525" hidden="1" customWidth="1"/>
    <col min="6" max="6" width="28.3125" style="1525" hidden="1" customWidth="1"/>
    <col min="7" max="7" width="8.625" style="1525" bestFit="1" customWidth="1"/>
    <col min="8" max="9" width="9.3125" style="1525" bestFit="1" customWidth="1"/>
    <col min="10" max="12" width="8.625" style="1525" bestFit="1" customWidth="1"/>
    <col min="13" max="13" width="9.625" style="1525" bestFit="1" customWidth="1"/>
    <col min="14" max="22" width="9.625" style="1525" customWidth="1"/>
    <col min="23" max="23" width="42.125" style="1525" customWidth="1"/>
    <col min="24" max="24" width="26.875" style="1525" customWidth="1"/>
    <col min="25" max="16384" width="7.625" style="1525"/>
  </cols>
  <sheetData>
    <row r="1" spans="2:25" ht="12.75"/>
    <row r="2" spans="2:25" ht="12.75">
      <c r="B2" s="1526" t="s">
        <v>1894</v>
      </c>
    </row>
    <row r="3" spans="2:25" ht="16.899999999999999">
      <c r="B3" s="2783" t="s">
        <v>1895</v>
      </c>
      <c r="C3" s="2783" t="s">
        <v>1896</v>
      </c>
      <c r="D3" s="2783"/>
      <c r="E3" s="1527"/>
      <c r="F3" s="1527"/>
      <c r="G3" s="2784" t="s">
        <v>2193</v>
      </c>
      <c r="H3" s="2783" t="s">
        <v>2194</v>
      </c>
      <c r="I3" s="2783"/>
      <c r="J3" s="2783" t="s">
        <v>2195</v>
      </c>
      <c r="K3" s="2783"/>
      <c r="L3" s="2783"/>
      <c r="M3" s="2783"/>
      <c r="N3" s="2783"/>
      <c r="O3" s="2783"/>
      <c r="P3" s="2783"/>
      <c r="Q3" s="2783"/>
      <c r="R3" s="2783"/>
      <c r="S3" s="2783"/>
      <c r="T3" s="2783"/>
      <c r="U3" s="2783"/>
      <c r="V3" s="2784" t="s">
        <v>2198</v>
      </c>
      <c r="W3" s="2783" t="s">
        <v>1897</v>
      </c>
      <c r="X3" s="2781" t="s">
        <v>2330</v>
      </c>
      <c r="Y3" s="2082"/>
    </row>
    <row r="4" spans="2:25" ht="15.75">
      <c r="B4" s="2783"/>
      <c r="C4" s="2783"/>
      <c r="D4" s="2783"/>
      <c r="E4" s="1527"/>
      <c r="F4" s="1527"/>
      <c r="G4" s="2783"/>
      <c r="H4" s="1527" t="s">
        <v>1898</v>
      </c>
      <c r="I4" s="1527" t="s">
        <v>1899</v>
      </c>
      <c r="J4" s="1527" t="s">
        <v>1900</v>
      </c>
      <c r="K4" s="1527" t="s">
        <v>1901</v>
      </c>
      <c r="L4" s="1527" t="s">
        <v>62</v>
      </c>
      <c r="M4" s="1527" t="s">
        <v>63</v>
      </c>
      <c r="N4" s="1527" t="s">
        <v>64</v>
      </c>
      <c r="O4" s="1527" t="s">
        <v>65</v>
      </c>
      <c r="P4" s="1527" t="s">
        <v>66</v>
      </c>
      <c r="Q4" s="1527" t="s">
        <v>40</v>
      </c>
      <c r="R4" s="1527" t="s">
        <v>41</v>
      </c>
      <c r="S4" s="1527" t="s">
        <v>42</v>
      </c>
      <c r="T4" s="1527" t="s">
        <v>67</v>
      </c>
      <c r="U4" s="1527" t="s">
        <v>68</v>
      </c>
      <c r="V4" s="2783"/>
      <c r="W4" s="2783"/>
      <c r="X4" s="2782"/>
      <c r="Y4" s="2082" t="s">
        <v>2331</v>
      </c>
    </row>
    <row r="5" spans="2:25" ht="16.5" customHeight="1">
      <c r="B5" s="2795" t="s">
        <v>1902</v>
      </c>
      <c r="C5" s="2777" t="s">
        <v>1903</v>
      </c>
      <c r="D5" s="2777"/>
      <c r="E5" s="1528"/>
      <c r="F5" s="1529"/>
      <c r="G5" s="1530"/>
      <c r="H5" s="1530">
        <v>398</v>
      </c>
      <c r="I5" s="1530">
        <v>401</v>
      </c>
      <c r="J5" s="1531">
        <v>382</v>
      </c>
      <c r="K5" s="1531">
        <v>376</v>
      </c>
      <c r="L5" s="1530"/>
      <c r="M5" s="1530"/>
      <c r="N5" s="1531"/>
      <c r="O5" s="1530"/>
      <c r="P5" s="1531"/>
      <c r="Q5" s="1530"/>
      <c r="R5" s="1530"/>
      <c r="S5" s="1530"/>
      <c r="T5" s="1531"/>
      <c r="U5" s="1531"/>
      <c r="V5" s="1531">
        <f>AVERAGE(H5:U5)</f>
        <v>389.25</v>
      </c>
      <c r="W5" s="1532"/>
      <c r="X5" s="2083" t="s">
        <v>2332</v>
      </c>
      <c r="Y5" s="2084" t="s">
        <v>2333</v>
      </c>
    </row>
    <row r="6" spans="2:25" ht="15.75">
      <c r="B6" s="2787"/>
      <c r="C6" s="2778" t="s">
        <v>1904</v>
      </c>
      <c r="D6" s="2778"/>
      <c r="E6" s="1534"/>
      <c r="F6" s="1535"/>
      <c r="G6" s="1536"/>
      <c r="H6" s="1536">
        <v>76839.803788945661</v>
      </c>
      <c r="I6" s="1536">
        <v>75872.565784293081</v>
      </c>
      <c r="J6" s="1538">
        <v>68463.478382550733</v>
      </c>
      <c r="K6" s="1564">
        <v>73661.272067230806</v>
      </c>
      <c r="L6" s="1536"/>
      <c r="M6" s="1537"/>
      <c r="N6" s="1538"/>
      <c r="O6" s="1539"/>
      <c r="P6" s="1540"/>
      <c r="Q6" s="1537"/>
      <c r="R6" s="1539"/>
      <c r="S6" s="1539"/>
      <c r="T6" s="1538"/>
      <c r="U6" s="1538"/>
      <c r="V6" s="1538">
        <f>SUM(H6:U6)</f>
        <v>294837.12002302031</v>
      </c>
      <c r="W6" s="1532"/>
      <c r="X6" s="2085" t="s">
        <v>2334</v>
      </c>
      <c r="Y6" s="2084" t="s">
        <v>2335</v>
      </c>
    </row>
    <row r="7" spans="2:25" ht="15.75">
      <c r="B7" s="2787"/>
      <c r="C7" s="2779" t="s">
        <v>1905</v>
      </c>
      <c r="D7" s="2779"/>
      <c r="E7" s="1541"/>
      <c r="F7" s="1541"/>
      <c r="G7" s="1542" t="e">
        <f>+G6/G8</f>
        <v>#DIV/0!</v>
      </c>
      <c r="H7" s="1542">
        <f t="shared" ref="H7:V7" si="0">+H6/H8</f>
        <v>0.93649189458583948</v>
      </c>
      <c r="I7" s="1542">
        <f t="shared" si="0"/>
        <v>0.87009386603470973</v>
      </c>
      <c r="J7" s="1542">
        <f t="shared" si="0"/>
        <v>0.88960110164794892</v>
      </c>
      <c r="K7" s="1542">
        <f t="shared" si="0"/>
        <v>0.91922261225153468</v>
      </c>
      <c r="L7" s="1542" t="e">
        <f t="shared" si="0"/>
        <v>#DIV/0!</v>
      </c>
      <c r="M7" s="1542" t="e">
        <f t="shared" si="0"/>
        <v>#DIV/0!</v>
      </c>
      <c r="N7" s="1543" t="e">
        <f t="shared" si="0"/>
        <v>#DIV/0!</v>
      </c>
      <c r="O7" s="1543" t="e">
        <f t="shared" si="0"/>
        <v>#DIV/0!</v>
      </c>
      <c r="P7" s="1543" t="e">
        <f t="shared" si="0"/>
        <v>#DIV/0!</v>
      </c>
      <c r="Q7" s="1542" t="e">
        <f t="shared" si="0"/>
        <v>#DIV/0!</v>
      </c>
      <c r="R7" s="1542" t="e">
        <f t="shared" si="0"/>
        <v>#DIV/0!</v>
      </c>
      <c r="S7" s="1542" t="e">
        <f t="shared" si="0"/>
        <v>#DIV/0!</v>
      </c>
      <c r="T7" s="1543" t="e">
        <f t="shared" si="0"/>
        <v>#DIV/0!</v>
      </c>
      <c r="U7" s="1543" t="e">
        <f t="shared" si="0"/>
        <v>#DIV/0!</v>
      </c>
      <c r="V7" s="1543">
        <f t="shared" si="0"/>
        <v>0.90345171712703842</v>
      </c>
      <c r="W7" s="2086"/>
      <c r="X7" s="2087"/>
      <c r="Y7" s="2088"/>
    </row>
    <row r="8" spans="2:25" ht="15.75">
      <c r="B8" s="2787"/>
      <c r="C8" s="2780" t="s">
        <v>1906</v>
      </c>
      <c r="D8" s="2780"/>
      <c r="E8" s="1545"/>
      <c r="F8" s="1546"/>
      <c r="G8" s="1547"/>
      <c r="H8" s="1547">
        <v>82050.6875</v>
      </c>
      <c r="I8" s="1548">
        <v>87200.4375</v>
      </c>
      <c r="J8" s="1553">
        <v>76959.75</v>
      </c>
      <c r="K8" s="2081">
        <v>80134.3125</v>
      </c>
      <c r="L8" s="1547"/>
      <c r="M8" s="1549"/>
      <c r="N8" s="1550"/>
      <c r="O8" s="1551"/>
      <c r="P8" s="1552"/>
      <c r="Q8" s="1537"/>
      <c r="R8" s="1539"/>
      <c r="S8" s="1539"/>
      <c r="T8" s="1553"/>
      <c r="U8" s="1553"/>
      <c r="V8" s="1553">
        <f>SUM(H8:U8)</f>
        <v>326345.1875</v>
      </c>
      <c r="W8" s="2089"/>
      <c r="X8" s="2090" t="s">
        <v>2336</v>
      </c>
      <c r="Y8" s="2084" t="s">
        <v>2337</v>
      </c>
    </row>
    <row r="9" spans="2:25" ht="12.95" customHeight="1">
      <c r="B9" s="2786" t="s">
        <v>1907</v>
      </c>
      <c r="C9" s="2788" t="s">
        <v>1908</v>
      </c>
      <c r="D9" s="1555" t="s">
        <v>1909</v>
      </c>
      <c r="E9" s="1556" t="s">
        <v>1910</v>
      </c>
      <c r="F9" s="1555"/>
      <c r="G9" s="1557"/>
      <c r="H9" s="1557">
        <v>132.66666666666666</v>
      </c>
      <c r="I9" s="1557">
        <v>200</v>
      </c>
      <c r="J9" s="1560">
        <v>189.66666666666669</v>
      </c>
      <c r="K9" s="1559">
        <v>62.666666666666671</v>
      </c>
      <c r="L9" s="1557"/>
      <c r="M9" s="1557"/>
      <c r="N9" s="1557"/>
      <c r="O9" s="1558"/>
      <c r="P9" s="1559"/>
      <c r="Q9" s="1559"/>
      <c r="R9" s="1560"/>
      <c r="S9" s="1560"/>
      <c r="T9" s="1560"/>
      <c r="U9" s="1560"/>
      <c r="V9" s="1561">
        <f t="shared" ref="V9:V39" si="1">SUM(H9:U9)</f>
        <v>584.99999999999989</v>
      </c>
      <c r="W9" s="1554" t="s">
        <v>2338</v>
      </c>
      <c r="X9" s="2091"/>
    </row>
    <row r="10" spans="2:25" ht="15.75">
      <c r="B10" s="2787"/>
      <c r="C10" s="2789"/>
      <c r="D10" s="1556" t="s">
        <v>1911</v>
      </c>
      <c r="E10" s="1556" t="s">
        <v>1912</v>
      </c>
      <c r="F10" s="1556"/>
      <c r="G10" s="1562"/>
      <c r="H10" s="1562">
        <v>431.5</v>
      </c>
      <c r="I10" s="1562">
        <v>433</v>
      </c>
      <c r="J10" s="1540">
        <v>430.5</v>
      </c>
      <c r="K10" s="1564">
        <v>394.5</v>
      </c>
      <c r="L10" s="1562"/>
      <c r="M10" s="1562"/>
      <c r="N10" s="1562"/>
      <c r="O10" s="1563"/>
      <c r="P10" s="1564"/>
      <c r="Q10" s="1564"/>
      <c r="R10" s="1540"/>
      <c r="S10" s="1540"/>
      <c r="T10" s="1540"/>
      <c r="U10" s="1540"/>
      <c r="V10" s="1538">
        <f t="shared" si="1"/>
        <v>1689.5</v>
      </c>
      <c r="W10" s="1554" t="s">
        <v>2339</v>
      </c>
      <c r="X10" s="2092"/>
    </row>
    <row r="11" spans="2:25" ht="15.75">
      <c r="B11" s="2787"/>
      <c r="C11" s="2789"/>
      <c r="D11" s="1556" t="s">
        <v>1913</v>
      </c>
      <c r="E11" s="1556" t="s">
        <v>1914</v>
      </c>
      <c r="F11" s="1556"/>
      <c r="G11" s="1562"/>
      <c r="H11" s="1562"/>
      <c r="I11" s="1562"/>
      <c r="J11" s="1540">
        <v>0</v>
      </c>
      <c r="K11" s="1564">
        <v>0</v>
      </c>
      <c r="L11" s="1562"/>
      <c r="M11" s="1562"/>
      <c r="N11" s="1562"/>
      <c r="O11" s="1563"/>
      <c r="P11" s="1564"/>
      <c r="Q11" s="1564"/>
      <c r="R11" s="1540"/>
      <c r="S11" s="1540"/>
      <c r="T11" s="1540"/>
      <c r="U11" s="1540"/>
      <c r="V11" s="1538">
        <f t="shared" si="1"/>
        <v>0</v>
      </c>
      <c r="W11" s="1554"/>
      <c r="X11" s="2092"/>
    </row>
    <row r="12" spans="2:25" ht="15.75">
      <c r="B12" s="2787"/>
      <c r="C12" s="2789"/>
      <c r="D12" s="1556" t="s">
        <v>1915</v>
      </c>
      <c r="E12" s="1556" t="s">
        <v>1916</v>
      </c>
      <c r="F12" s="1556"/>
      <c r="G12" s="1562"/>
      <c r="H12" s="1562">
        <v>156.99999999999994</v>
      </c>
      <c r="I12" s="1562">
        <v>152.33333333333331</v>
      </c>
      <c r="J12" s="1540">
        <v>165.33333333333331</v>
      </c>
      <c r="K12" s="1564">
        <v>168.33333333333334</v>
      </c>
      <c r="L12" s="1562"/>
      <c r="M12" s="1562"/>
      <c r="N12" s="1562"/>
      <c r="O12" s="1563"/>
      <c r="P12" s="1564"/>
      <c r="Q12" s="1564"/>
      <c r="R12" s="1540"/>
      <c r="S12" s="1540"/>
      <c r="T12" s="1540"/>
      <c r="U12" s="1540"/>
      <c r="V12" s="1538">
        <f t="shared" si="1"/>
        <v>642.99999999999989</v>
      </c>
      <c r="W12" s="1554" t="s">
        <v>2340</v>
      </c>
      <c r="X12" s="2091"/>
    </row>
    <row r="13" spans="2:25" ht="15.75">
      <c r="B13" s="2787"/>
      <c r="C13" s="2789"/>
      <c r="D13" s="1556" t="s">
        <v>1917</v>
      </c>
      <c r="E13" s="1556" t="s">
        <v>1918</v>
      </c>
      <c r="F13" s="1556"/>
      <c r="G13" s="1562"/>
      <c r="H13" s="1562">
        <v>313</v>
      </c>
      <c r="I13" s="1562">
        <v>269.66666666666663</v>
      </c>
      <c r="J13" s="2039">
        <v>216.66666666666669</v>
      </c>
      <c r="K13" s="1564">
        <v>241.33333333333337</v>
      </c>
      <c r="L13" s="1562"/>
      <c r="M13" s="1565"/>
      <c r="N13" s="1562"/>
      <c r="O13" s="1563"/>
      <c r="P13" s="1564"/>
      <c r="Q13" s="1564"/>
      <c r="R13" s="1566"/>
      <c r="S13" s="1566"/>
      <c r="T13" s="1540"/>
      <c r="U13" s="1540"/>
      <c r="V13" s="1538">
        <f t="shared" si="1"/>
        <v>1040.6666666666665</v>
      </c>
      <c r="W13" s="1554" t="s">
        <v>2341</v>
      </c>
      <c r="X13" s="2092"/>
    </row>
    <row r="14" spans="2:25" ht="19.8" customHeight="1">
      <c r="B14" s="2787"/>
      <c r="C14" s="2789"/>
      <c r="D14" s="1556" t="s">
        <v>1919</v>
      </c>
      <c r="E14" s="1556" t="s">
        <v>1920</v>
      </c>
      <c r="F14" s="1556"/>
      <c r="G14" s="1563"/>
      <c r="H14" s="1563"/>
      <c r="I14" s="1563"/>
      <c r="J14" s="1564">
        <v>690</v>
      </c>
      <c r="K14" s="1564">
        <v>0</v>
      </c>
      <c r="L14" s="1563"/>
      <c r="M14" s="1563"/>
      <c r="N14" s="1562"/>
      <c r="O14" s="1563"/>
      <c r="P14" s="1564"/>
      <c r="Q14" s="1564"/>
      <c r="R14" s="1564"/>
      <c r="S14" s="1564"/>
      <c r="T14" s="1540"/>
      <c r="U14" s="1540"/>
      <c r="V14" s="1538">
        <f t="shared" si="1"/>
        <v>690</v>
      </c>
      <c r="W14" s="1567"/>
      <c r="X14" s="2092"/>
    </row>
    <row r="15" spans="2:25" ht="37.15">
      <c r="B15" s="2787"/>
      <c r="C15" s="2789"/>
      <c r="D15" s="1556" t="s">
        <v>1921</v>
      </c>
      <c r="E15" s="1556" t="s">
        <v>1922</v>
      </c>
      <c r="F15" s="1556" t="s">
        <v>1923</v>
      </c>
      <c r="G15" s="1563"/>
      <c r="H15" s="1563">
        <v>722.75</v>
      </c>
      <c r="I15" s="1563">
        <v>790</v>
      </c>
      <c r="J15" s="1564">
        <v>572.75</v>
      </c>
      <c r="K15" s="1564">
        <v>779.75</v>
      </c>
      <c r="L15" s="1563"/>
      <c r="M15" s="1563"/>
      <c r="N15" s="1562"/>
      <c r="O15" s="1563"/>
      <c r="P15" s="1564"/>
      <c r="Q15" s="1564"/>
      <c r="R15" s="1564"/>
      <c r="S15" s="1564"/>
      <c r="T15" s="1540"/>
      <c r="U15" s="1540"/>
      <c r="V15" s="1538">
        <f t="shared" si="1"/>
        <v>2865.25</v>
      </c>
      <c r="W15" s="1567" t="s">
        <v>2342</v>
      </c>
      <c r="X15" s="2092"/>
    </row>
    <row r="16" spans="2:25" ht="15.75">
      <c r="B16" s="2787"/>
      <c r="C16" s="2789"/>
      <c r="D16" s="1556" t="s">
        <v>1924</v>
      </c>
      <c r="E16" s="1556" t="s">
        <v>1925</v>
      </c>
      <c r="F16" s="1556"/>
      <c r="G16" s="1563"/>
      <c r="H16" s="1563"/>
      <c r="I16" s="1563"/>
      <c r="J16" s="1564">
        <v>0</v>
      </c>
      <c r="K16" s="1564">
        <v>0</v>
      </c>
      <c r="L16" s="1563"/>
      <c r="M16" s="1563"/>
      <c r="N16" s="1562"/>
      <c r="O16" s="1563"/>
      <c r="P16" s="1564"/>
      <c r="Q16" s="1564"/>
      <c r="R16" s="1564"/>
      <c r="S16" s="1564"/>
      <c r="T16" s="1540"/>
      <c r="U16" s="1540"/>
      <c r="V16" s="1538">
        <f t="shared" si="1"/>
        <v>0</v>
      </c>
      <c r="W16" s="1554"/>
      <c r="X16" s="2092"/>
    </row>
    <row r="17" spans="2:25" ht="15.75">
      <c r="B17" s="2787"/>
      <c r="C17" s="2789"/>
      <c r="D17" s="1556" t="s">
        <v>1926</v>
      </c>
      <c r="E17" s="1556" t="s">
        <v>1927</v>
      </c>
      <c r="F17" s="1556"/>
      <c r="G17" s="1563"/>
      <c r="H17" s="1563">
        <v>45.333333333333321</v>
      </c>
      <c r="I17" s="1563">
        <v>45</v>
      </c>
      <c r="J17" s="1564">
        <v>42.333333333333329</v>
      </c>
      <c r="K17" s="1564">
        <v>51.66666666666665</v>
      </c>
      <c r="L17" s="1563"/>
      <c r="M17" s="1563"/>
      <c r="N17" s="1562"/>
      <c r="O17" s="1563"/>
      <c r="P17" s="1564"/>
      <c r="Q17" s="1564"/>
      <c r="R17" s="1564"/>
      <c r="S17" s="1564"/>
      <c r="T17" s="1540"/>
      <c r="U17" s="1540"/>
      <c r="V17" s="1538">
        <f t="shared" si="1"/>
        <v>184.33333333333329</v>
      </c>
      <c r="W17" s="1554" t="s">
        <v>2343</v>
      </c>
      <c r="X17" s="2093"/>
    </row>
    <row r="18" spans="2:25" ht="15.75">
      <c r="B18" s="2787"/>
      <c r="C18" s="2789"/>
      <c r="D18" s="1556" t="s">
        <v>1928</v>
      </c>
      <c r="E18" s="1556" t="s">
        <v>1929</v>
      </c>
      <c r="F18" s="1556"/>
      <c r="G18" s="1563"/>
      <c r="H18" s="1563">
        <v>321</v>
      </c>
      <c r="I18" s="1563">
        <v>337</v>
      </c>
      <c r="J18" s="1564">
        <v>316.33333333333331</v>
      </c>
      <c r="K18" s="1564">
        <v>328.00000000000006</v>
      </c>
      <c r="L18" s="1563"/>
      <c r="M18" s="1563"/>
      <c r="N18" s="1562"/>
      <c r="O18" s="1563"/>
      <c r="P18" s="1564"/>
      <c r="Q18" s="1568"/>
      <c r="R18" s="1564"/>
      <c r="S18" s="1564"/>
      <c r="T18" s="1540"/>
      <c r="U18" s="1540"/>
      <c r="V18" s="1538">
        <f t="shared" si="1"/>
        <v>1302.3333333333333</v>
      </c>
      <c r="W18" s="1554" t="s">
        <v>2344</v>
      </c>
      <c r="X18" s="2093"/>
    </row>
    <row r="19" spans="2:25" ht="24.75">
      <c r="B19" s="2787"/>
      <c r="C19" s="2789"/>
      <c r="D19" s="1556" t="s">
        <v>1930</v>
      </c>
      <c r="E19" s="1556" t="s">
        <v>1931</v>
      </c>
      <c r="F19" s="1556"/>
      <c r="G19" s="1563"/>
      <c r="H19" s="1563"/>
      <c r="I19" s="1563">
        <v>720</v>
      </c>
      <c r="J19" s="1564">
        <v>690</v>
      </c>
      <c r="K19" s="1564">
        <v>750</v>
      </c>
      <c r="L19" s="1563"/>
      <c r="M19" s="1563"/>
      <c r="N19" s="1562"/>
      <c r="O19" s="1563"/>
      <c r="P19" s="1564"/>
      <c r="Q19" s="1564"/>
      <c r="R19" s="1564"/>
      <c r="S19" s="1564"/>
      <c r="T19" s="1540"/>
      <c r="U19" s="1540"/>
      <c r="V19" s="1538">
        <f t="shared" si="1"/>
        <v>2160</v>
      </c>
      <c r="W19" s="1567" t="s">
        <v>2345</v>
      </c>
      <c r="X19" s="2094"/>
    </row>
    <row r="20" spans="2:25" ht="15.75">
      <c r="B20" s="2787"/>
      <c r="C20" s="2789"/>
      <c r="D20" s="1556" t="s">
        <v>1932</v>
      </c>
      <c r="E20" s="1556" t="s">
        <v>1933</v>
      </c>
      <c r="F20" s="1556"/>
      <c r="G20" s="1563"/>
      <c r="H20" s="1563">
        <v>946.49999999999977</v>
      </c>
      <c r="I20" s="1563">
        <v>1475</v>
      </c>
      <c r="J20" s="1569">
        <v>1467.4666666666662</v>
      </c>
      <c r="K20" s="1564">
        <v>909.39918639104212</v>
      </c>
      <c r="L20" s="1563"/>
      <c r="M20" s="1563"/>
      <c r="N20" s="1562"/>
      <c r="O20" s="1563"/>
      <c r="P20" s="1564"/>
      <c r="Q20" s="1568"/>
      <c r="R20" s="1569"/>
      <c r="S20" s="1569"/>
      <c r="T20" s="1540"/>
      <c r="U20" s="1540"/>
      <c r="V20" s="1538">
        <f t="shared" si="1"/>
        <v>4798.3658530577086</v>
      </c>
      <c r="W20" s="1554" t="s">
        <v>2346</v>
      </c>
      <c r="X20" s="2095"/>
    </row>
    <row r="21" spans="2:25" ht="15.75">
      <c r="B21" s="2787"/>
      <c r="C21" s="2789"/>
      <c r="D21" s="1570" t="s">
        <v>1934</v>
      </c>
      <c r="E21" s="1556"/>
      <c r="F21" s="1570"/>
      <c r="G21" s="1562">
        <f t="shared" ref="G21:O21" si="2">SUM(G9:G20)</f>
        <v>0</v>
      </c>
      <c r="H21" s="1562">
        <f t="shared" si="2"/>
        <v>3069.75</v>
      </c>
      <c r="I21" s="1562">
        <f t="shared" si="2"/>
        <v>4422</v>
      </c>
      <c r="J21" s="1540">
        <f t="shared" si="2"/>
        <v>4781.05</v>
      </c>
      <c r="K21" s="1540">
        <f t="shared" si="2"/>
        <v>3685.6491863910423</v>
      </c>
      <c r="L21" s="1562">
        <f t="shared" si="2"/>
        <v>0</v>
      </c>
      <c r="M21" s="1571">
        <f>SUM(M9:M20)</f>
        <v>0</v>
      </c>
      <c r="N21" s="1571">
        <f t="shared" si="2"/>
        <v>0</v>
      </c>
      <c r="O21" s="1571">
        <f t="shared" si="2"/>
        <v>0</v>
      </c>
      <c r="P21" s="1571">
        <f t="shared" ref="P21:U21" si="3">SUM(P9:P20)</f>
        <v>0</v>
      </c>
      <c r="Q21" s="1571">
        <f t="shared" si="3"/>
        <v>0</v>
      </c>
      <c r="R21" s="1571">
        <f t="shared" si="3"/>
        <v>0</v>
      </c>
      <c r="S21" s="1571">
        <f t="shared" si="3"/>
        <v>0</v>
      </c>
      <c r="T21" s="1571">
        <f t="shared" si="3"/>
        <v>0</v>
      </c>
      <c r="U21" s="1571">
        <f t="shared" si="3"/>
        <v>0</v>
      </c>
      <c r="V21" s="1538">
        <f t="shared" si="1"/>
        <v>15958.449186391041</v>
      </c>
      <c r="W21" s="1572"/>
      <c r="X21" s="2096"/>
    </row>
    <row r="22" spans="2:25" ht="15.75">
      <c r="B22" s="2787"/>
      <c r="C22" s="2790"/>
      <c r="D22" s="1573" t="s">
        <v>1935</v>
      </c>
      <c r="E22" s="1573"/>
      <c r="F22" s="1573"/>
      <c r="G22" s="1574" t="e">
        <f t="shared" ref="G22:V22" si="4">+G21/G8</f>
        <v>#DIV/0!</v>
      </c>
      <c r="H22" s="1574">
        <f t="shared" si="4"/>
        <v>3.741284922201292E-2</v>
      </c>
      <c r="I22" s="1574">
        <f t="shared" si="4"/>
        <v>5.0710754748220156E-2</v>
      </c>
      <c r="J22" s="1574">
        <f t="shared" si="4"/>
        <v>6.2124032367568763E-2</v>
      </c>
      <c r="K22" s="1574">
        <f t="shared" si="4"/>
        <v>4.5993396229499599E-2</v>
      </c>
      <c r="L22" s="1574" t="e">
        <f t="shared" si="4"/>
        <v>#DIV/0!</v>
      </c>
      <c r="M22" s="1574" t="e">
        <f t="shared" si="4"/>
        <v>#DIV/0!</v>
      </c>
      <c r="N22" s="1574" t="e">
        <f t="shared" si="4"/>
        <v>#DIV/0!</v>
      </c>
      <c r="O22" s="1574" t="e">
        <f t="shared" si="4"/>
        <v>#DIV/0!</v>
      </c>
      <c r="P22" s="1574" t="e">
        <f t="shared" ref="P22:U22" si="5">+P21/P8</f>
        <v>#DIV/0!</v>
      </c>
      <c r="Q22" s="1574" t="e">
        <f t="shared" si="5"/>
        <v>#DIV/0!</v>
      </c>
      <c r="R22" s="1574" t="e">
        <f t="shared" si="5"/>
        <v>#DIV/0!</v>
      </c>
      <c r="S22" s="1574" t="e">
        <f t="shared" si="5"/>
        <v>#DIV/0!</v>
      </c>
      <c r="T22" s="1574" t="e">
        <f t="shared" si="5"/>
        <v>#DIV/0!</v>
      </c>
      <c r="U22" s="1574" t="e">
        <f t="shared" si="5"/>
        <v>#DIV/0!</v>
      </c>
      <c r="V22" s="1574">
        <f t="shared" si="4"/>
        <v>4.8900519442748147E-2</v>
      </c>
      <c r="W22" s="1575"/>
      <c r="X22" s="2097" t="s">
        <v>2347</v>
      </c>
      <c r="Y22" s="2088" t="s">
        <v>2348</v>
      </c>
    </row>
    <row r="23" spans="2:25" ht="12.95" customHeight="1">
      <c r="B23" s="2787"/>
      <c r="C23" s="2788" t="s">
        <v>1936</v>
      </c>
      <c r="D23" s="1555" t="s">
        <v>1937</v>
      </c>
      <c r="E23" s="1555" t="s">
        <v>1938</v>
      </c>
      <c r="F23" s="1555"/>
      <c r="G23" s="1557"/>
      <c r="H23" s="1557">
        <v>207.82999999999998</v>
      </c>
      <c r="I23" s="1557">
        <v>319.09000000000003</v>
      </c>
      <c r="J23" s="2040">
        <v>151.91</v>
      </c>
      <c r="K23" s="1576">
        <v>232.98999999999998</v>
      </c>
      <c r="L23" s="1557"/>
      <c r="M23" s="1557"/>
      <c r="N23" s="1557"/>
      <c r="O23" s="1557"/>
      <c r="P23" s="1576"/>
      <c r="Q23" s="1576"/>
      <c r="R23" s="1576"/>
      <c r="S23" s="1576"/>
      <c r="T23" s="1528"/>
      <c r="U23" s="1528"/>
      <c r="V23" s="1538">
        <f t="shared" si="1"/>
        <v>911.82</v>
      </c>
      <c r="W23" s="1567" t="s">
        <v>2349</v>
      </c>
      <c r="X23" s="2085" t="s">
        <v>2350</v>
      </c>
    </row>
    <row r="24" spans="2:25" ht="15.75">
      <c r="B24" s="2787"/>
      <c r="C24" s="2789"/>
      <c r="D24" s="1556" t="s">
        <v>1939</v>
      </c>
      <c r="E24" s="1556" t="s">
        <v>1940</v>
      </c>
      <c r="F24" s="1556"/>
      <c r="G24" s="1562"/>
      <c r="H24" s="1562">
        <v>106.50999999999999</v>
      </c>
      <c r="I24" s="1562">
        <v>59.5</v>
      </c>
      <c r="J24" s="1580">
        <v>65.34</v>
      </c>
      <c r="K24" s="1577">
        <v>90.809999999999988</v>
      </c>
      <c r="L24" s="1562"/>
      <c r="M24" s="1562"/>
      <c r="N24" s="1562"/>
      <c r="O24" s="1562"/>
      <c r="P24" s="1577"/>
      <c r="Q24" s="1577"/>
      <c r="R24" s="1577"/>
      <c r="S24" s="1577"/>
      <c r="T24" s="1534"/>
      <c r="U24" s="1534"/>
      <c r="V24" s="1538">
        <f t="shared" si="1"/>
        <v>322.15999999999997</v>
      </c>
      <c r="W24" s="1554" t="s">
        <v>2351</v>
      </c>
      <c r="X24" s="2085" t="s">
        <v>2352</v>
      </c>
    </row>
    <row r="25" spans="2:25" ht="15.75">
      <c r="B25" s="2787"/>
      <c r="C25" s="2789"/>
      <c r="D25" s="1556" t="s">
        <v>1941</v>
      </c>
      <c r="E25" s="1556" t="s">
        <v>1942</v>
      </c>
      <c r="F25" s="1556"/>
      <c r="G25" s="1562"/>
      <c r="H25" s="1562">
        <v>44.85</v>
      </c>
      <c r="I25" s="1562">
        <v>23.67</v>
      </c>
      <c r="J25" s="1580">
        <v>43</v>
      </c>
      <c r="K25" s="1577">
        <v>41.239999999999995</v>
      </c>
      <c r="L25" s="1562"/>
      <c r="M25" s="1562"/>
      <c r="N25" s="1562"/>
      <c r="O25" s="1562"/>
      <c r="P25" s="1577"/>
      <c r="Q25" s="1577"/>
      <c r="R25" s="1577"/>
      <c r="S25" s="1577"/>
      <c r="T25" s="1534"/>
      <c r="U25" s="1534"/>
      <c r="V25" s="1538">
        <f t="shared" si="1"/>
        <v>152.76</v>
      </c>
      <c r="W25" s="1554" t="s">
        <v>2353</v>
      </c>
      <c r="X25" s="2085" t="s">
        <v>2354</v>
      </c>
    </row>
    <row r="26" spans="2:25" ht="15.75">
      <c r="B26" s="2787"/>
      <c r="C26" s="2789"/>
      <c r="D26" s="1556" t="s">
        <v>1943</v>
      </c>
      <c r="E26" s="1556" t="s">
        <v>1944</v>
      </c>
      <c r="F26" s="1556"/>
      <c r="G26" s="1562"/>
      <c r="H26" s="1562">
        <v>0</v>
      </c>
      <c r="I26" s="1562">
        <v>23.840000000000003</v>
      </c>
      <c r="J26" s="1580">
        <v>8.1999999999999993</v>
      </c>
      <c r="K26" s="1577">
        <v>5</v>
      </c>
      <c r="L26" s="1562"/>
      <c r="M26" s="1562"/>
      <c r="N26" s="1562"/>
      <c r="O26" s="1562"/>
      <c r="P26" s="1577"/>
      <c r="Q26" s="1577"/>
      <c r="R26" s="1577"/>
      <c r="S26" s="1577"/>
      <c r="T26" s="1534"/>
      <c r="U26" s="1534"/>
      <c r="V26" s="1538">
        <f t="shared" si="1"/>
        <v>37.040000000000006</v>
      </c>
      <c r="W26" s="1554" t="s">
        <v>2355</v>
      </c>
      <c r="X26" s="2085"/>
    </row>
    <row r="27" spans="2:25" ht="15.75">
      <c r="B27" s="2787"/>
      <c r="C27" s="2789"/>
      <c r="D27" s="1556" t="s">
        <v>1945</v>
      </c>
      <c r="E27" s="1556" t="s">
        <v>1946</v>
      </c>
      <c r="F27" s="1556"/>
      <c r="G27" s="1562"/>
      <c r="H27" s="1562">
        <v>0</v>
      </c>
      <c r="I27" s="1562">
        <v>10.25</v>
      </c>
      <c r="J27" s="1580">
        <v>59.67</v>
      </c>
      <c r="K27" s="1577">
        <v>0.67</v>
      </c>
      <c r="L27" s="1562"/>
      <c r="M27" s="1562"/>
      <c r="N27" s="1562"/>
      <c r="O27" s="1562"/>
      <c r="P27" s="1577"/>
      <c r="Q27" s="1577"/>
      <c r="R27" s="1577"/>
      <c r="S27" s="1577"/>
      <c r="T27" s="1534"/>
      <c r="U27" s="1534"/>
      <c r="V27" s="1538">
        <f t="shared" si="1"/>
        <v>70.59</v>
      </c>
      <c r="W27" s="1554" t="s">
        <v>2356</v>
      </c>
      <c r="X27" s="2085"/>
    </row>
    <row r="28" spans="2:25" ht="15.75">
      <c r="B28" s="2787"/>
      <c r="C28" s="2789"/>
      <c r="D28" s="1556" t="s">
        <v>1947</v>
      </c>
      <c r="E28" s="1556" t="s">
        <v>1948</v>
      </c>
      <c r="F28" s="1556"/>
      <c r="G28" s="1562"/>
      <c r="H28" s="1562">
        <v>0</v>
      </c>
      <c r="I28" s="1562">
        <v>9</v>
      </c>
      <c r="J28" s="2041">
        <v>0</v>
      </c>
      <c r="K28" s="1578">
        <v>0</v>
      </c>
      <c r="L28" s="1562"/>
      <c r="M28" s="1562"/>
      <c r="N28" s="1562"/>
      <c r="O28" s="1562"/>
      <c r="P28" s="1578"/>
      <c r="Q28" s="1578"/>
      <c r="R28" s="1578"/>
      <c r="S28" s="1578"/>
      <c r="T28" s="1534"/>
      <c r="U28" s="1534"/>
      <c r="V28" s="1538">
        <f t="shared" si="1"/>
        <v>9</v>
      </c>
      <c r="W28" s="1554" t="s">
        <v>2357</v>
      </c>
      <c r="X28" s="2085"/>
    </row>
    <row r="29" spans="2:25" ht="15.75">
      <c r="B29" s="2787"/>
      <c r="C29" s="2789"/>
      <c r="D29" s="1556" t="s">
        <v>1949</v>
      </c>
      <c r="E29" s="1556" t="s">
        <v>1950</v>
      </c>
      <c r="F29" s="1556"/>
      <c r="G29" s="1562"/>
      <c r="H29" s="1562">
        <v>489.67000000000007</v>
      </c>
      <c r="I29" s="1562">
        <v>266.89999999999998</v>
      </c>
      <c r="J29" s="2042">
        <v>612.71</v>
      </c>
      <c r="K29" s="1579">
        <v>256.05999999999995</v>
      </c>
      <c r="L29" s="1562"/>
      <c r="M29" s="1563"/>
      <c r="N29" s="1562"/>
      <c r="O29" s="1563"/>
      <c r="P29" s="1569"/>
      <c r="Q29" s="1569"/>
      <c r="R29" s="1579"/>
      <c r="S29" s="1579"/>
      <c r="T29" s="1534"/>
      <c r="U29" s="1534"/>
      <c r="V29" s="1538">
        <f t="shared" si="1"/>
        <v>1625.3400000000001</v>
      </c>
      <c r="W29" s="1554" t="s">
        <v>2358</v>
      </c>
      <c r="X29" s="2085" t="s">
        <v>2359</v>
      </c>
    </row>
    <row r="30" spans="2:25" ht="15.75">
      <c r="B30" s="2787"/>
      <c r="C30" s="2789"/>
      <c r="D30" s="1556" t="s">
        <v>1951</v>
      </c>
      <c r="E30" s="1556" t="s">
        <v>1952</v>
      </c>
      <c r="F30" s="1556"/>
      <c r="G30" s="1562"/>
      <c r="H30" s="1562">
        <v>19.829999999999998</v>
      </c>
      <c r="I30" s="1562">
        <v>30.5</v>
      </c>
      <c r="J30" s="1580">
        <v>31.5</v>
      </c>
      <c r="K30" s="1579">
        <v>19.329999999999998</v>
      </c>
      <c r="L30" s="1562"/>
      <c r="M30" s="1563"/>
      <c r="N30" s="1562"/>
      <c r="O30" s="1562"/>
      <c r="P30" s="1580"/>
      <c r="Q30" s="1580"/>
      <c r="R30" s="1579"/>
      <c r="S30" s="1579"/>
      <c r="T30" s="1534"/>
      <c r="U30" s="1534"/>
      <c r="V30" s="1538">
        <f t="shared" si="1"/>
        <v>101.16</v>
      </c>
      <c r="W30" s="1554" t="s">
        <v>2360</v>
      </c>
      <c r="X30" s="2085"/>
    </row>
    <row r="31" spans="2:25" ht="15.75">
      <c r="B31" s="2787"/>
      <c r="C31" s="2789"/>
      <c r="D31" s="1556" t="s">
        <v>1953</v>
      </c>
      <c r="E31" s="1556" t="s">
        <v>1954</v>
      </c>
      <c r="F31" s="1556"/>
      <c r="G31" s="1562"/>
      <c r="H31" s="1562">
        <v>80</v>
      </c>
      <c r="I31" s="1562">
        <v>103</v>
      </c>
      <c r="J31" s="1580">
        <v>127.86</v>
      </c>
      <c r="K31" s="1579">
        <v>145.5</v>
      </c>
      <c r="L31" s="1562"/>
      <c r="M31" s="1563"/>
      <c r="N31" s="1562"/>
      <c r="O31" s="1562"/>
      <c r="P31" s="1580"/>
      <c r="Q31" s="1580"/>
      <c r="R31" s="1579"/>
      <c r="S31" s="1579"/>
      <c r="T31" s="1534"/>
      <c r="U31" s="1534"/>
      <c r="V31" s="1538">
        <f t="shared" si="1"/>
        <v>456.36</v>
      </c>
      <c r="W31" s="1554" t="s">
        <v>2361</v>
      </c>
      <c r="X31" s="2092" t="s">
        <v>2362</v>
      </c>
    </row>
    <row r="32" spans="2:25" ht="15.75">
      <c r="B32" s="2787"/>
      <c r="C32" s="2789"/>
      <c r="D32" s="1556" t="s">
        <v>1955</v>
      </c>
      <c r="E32" s="1556" t="s">
        <v>1956</v>
      </c>
      <c r="F32" s="1556"/>
      <c r="G32" s="1562"/>
      <c r="H32" s="1562">
        <v>0</v>
      </c>
      <c r="I32" s="1562">
        <v>0</v>
      </c>
      <c r="J32" s="1580">
        <v>0</v>
      </c>
      <c r="K32" s="1579">
        <v>0</v>
      </c>
      <c r="L32" s="1562"/>
      <c r="M32" s="1563"/>
      <c r="N32" s="1562"/>
      <c r="O32" s="1562"/>
      <c r="P32" s="1580"/>
      <c r="Q32" s="1580"/>
      <c r="R32" s="1579"/>
      <c r="S32" s="1579"/>
      <c r="T32" s="1534"/>
      <c r="U32" s="1534"/>
      <c r="V32" s="1538">
        <f t="shared" si="1"/>
        <v>0</v>
      </c>
      <c r="W32" s="1554"/>
      <c r="X32" s="2085"/>
    </row>
    <row r="33" spans="2:25" ht="15.75">
      <c r="B33" s="2787"/>
      <c r="C33" s="2789"/>
      <c r="D33" s="1556" t="s">
        <v>1957</v>
      </c>
      <c r="E33" s="1556" t="s">
        <v>1958</v>
      </c>
      <c r="F33" s="1556" t="s">
        <v>1959</v>
      </c>
      <c r="G33" s="1562"/>
      <c r="H33" s="1562">
        <v>0</v>
      </c>
      <c r="I33" s="1562">
        <v>0</v>
      </c>
      <c r="J33" s="1580">
        <v>0</v>
      </c>
      <c r="K33" s="1579">
        <v>0</v>
      </c>
      <c r="L33" s="1562"/>
      <c r="M33" s="1563"/>
      <c r="N33" s="1562"/>
      <c r="O33" s="1562"/>
      <c r="P33" s="1580"/>
      <c r="Q33" s="1580"/>
      <c r="R33" s="1579"/>
      <c r="S33" s="1579"/>
      <c r="T33" s="1534"/>
      <c r="U33" s="1534"/>
      <c r="V33" s="1538">
        <f t="shared" si="1"/>
        <v>0</v>
      </c>
      <c r="W33" s="1554" t="s">
        <v>2363</v>
      </c>
      <c r="X33" s="2092"/>
    </row>
    <row r="34" spans="2:25" ht="15.75">
      <c r="B34" s="2787"/>
      <c r="C34" s="2789"/>
      <c r="D34" s="1556" t="s">
        <v>1960</v>
      </c>
      <c r="E34" s="1556" t="s">
        <v>1961</v>
      </c>
      <c r="F34" s="1556"/>
      <c r="G34" s="1562"/>
      <c r="H34" s="1562">
        <v>255</v>
      </c>
      <c r="I34" s="1562">
        <v>743.8</v>
      </c>
      <c r="J34" s="1580">
        <v>487</v>
      </c>
      <c r="K34" s="1579">
        <v>454.42</v>
      </c>
      <c r="L34" s="1562"/>
      <c r="M34" s="1563"/>
      <c r="N34" s="1562"/>
      <c r="O34" s="1562"/>
      <c r="P34" s="1580"/>
      <c r="Q34" s="1580"/>
      <c r="R34" s="1579"/>
      <c r="S34" s="1579"/>
      <c r="T34" s="1534"/>
      <c r="U34" s="1534"/>
      <c r="V34" s="1538">
        <f t="shared" si="1"/>
        <v>1940.22</v>
      </c>
      <c r="W34" s="1567" t="s">
        <v>2364</v>
      </c>
      <c r="X34" s="2085" t="s">
        <v>2359</v>
      </c>
    </row>
    <row r="35" spans="2:25" ht="15.75">
      <c r="B35" s="2787"/>
      <c r="C35" s="2789"/>
      <c r="D35" s="1556" t="s">
        <v>1962</v>
      </c>
      <c r="E35" s="1556" t="s">
        <v>1963</v>
      </c>
      <c r="F35" s="1556" t="s">
        <v>1964</v>
      </c>
      <c r="G35" s="1562"/>
      <c r="H35" s="1562">
        <v>360</v>
      </c>
      <c r="I35" s="1562">
        <v>679.96</v>
      </c>
      <c r="J35" s="1580">
        <v>542</v>
      </c>
      <c r="K35" s="1579">
        <v>301</v>
      </c>
      <c r="L35" s="1562"/>
      <c r="M35" s="1563"/>
      <c r="N35" s="1562"/>
      <c r="O35" s="1562"/>
      <c r="P35" s="1580"/>
      <c r="Q35" s="1580"/>
      <c r="R35" s="1579"/>
      <c r="S35" s="1579"/>
      <c r="T35" s="1534"/>
      <c r="U35" s="1534"/>
      <c r="V35" s="1538">
        <f t="shared" si="1"/>
        <v>1882.96</v>
      </c>
      <c r="W35" s="1567" t="s">
        <v>2365</v>
      </c>
      <c r="X35" s="2085" t="s">
        <v>2359</v>
      </c>
    </row>
    <row r="36" spans="2:25" ht="15.75">
      <c r="B36" s="2787"/>
      <c r="C36" s="2789"/>
      <c r="D36" s="1556" t="s">
        <v>1965</v>
      </c>
      <c r="E36" s="1556" t="s">
        <v>1966</v>
      </c>
      <c r="F36" s="1556"/>
      <c r="G36" s="1562"/>
      <c r="H36" s="1562">
        <v>138.4</v>
      </c>
      <c r="I36" s="1562">
        <v>115.52</v>
      </c>
      <c r="J36" s="1580">
        <v>135.04000000000002</v>
      </c>
      <c r="K36" s="1579">
        <v>145.44</v>
      </c>
      <c r="L36" s="1562"/>
      <c r="M36" s="1563"/>
      <c r="N36" s="1562"/>
      <c r="O36" s="1562"/>
      <c r="P36" s="1580"/>
      <c r="Q36" s="1580"/>
      <c r="R36" s="1579"/>
      <c r="S36" s="1579"/>
      <c r="T36" s="1534"/>
      <c r="U36" s="1534"/>
      <c r="V36" s="1538">
        <f t="shared" si="1"/>
        <v>534.40000000000009</v>
      </c>
      <c r="W36" s="1554" t="s">
        <v>2366</v>
      </c>
      <c r="X36" s="2092" t="s">
        <v>2362</v>
      </c>
    </row>
    <row r="37" spans="2:25" ht="15.75">
      <c r="B37" s="2787"/>
      <c r="C37" s="2789"/>
      <c r="D37" s="1581" t="s">
        <v>1967</v>
      </c>
      <c r="E37" s="1526" t="s">
        <v>1968</v>
      </c>
      <c r="F37" s="1526"/>
      <c r="G37" s="1562"/>
      <c r="H37" s="1562">
        <v>66.92</v>
      </c>
      <c r="I37" s="1562">
        <v>15.74</v>
      </c>
      <c r="J37" s="1580">
        <v>35.840000000000003</v>
      </c>
      <c r="K37" s="1579">
        <v>13.83</v>
      </c>
      <c r="L37" s="1562"/>
      <c r="M37" s="1563"/>
      <c r="N37" s="1562"/>
      <c r="O37" s="1562"/>
      <c r="P37" s="1580"/>
      <c r="Q37" s="1580"/>
      <c r="R37" s="1579"/>
      <c r="S37" s="1579"/>
      <c r="T37" s="1534"/>
      <c r="U37" s="1534"/>
      <c r="V37" s="1538">
        <f t="shared" si="1"/>
        <v>132.33000000000001</v>
      </c>
      <c r="W37" s="1582" t="s">
        <v>2367</v>
      </c>
      <c r="X37" s="2085" t="s">
        <v>2368</v>
      </c>
    </row>
    <row r="38" spans="2:25" ht="15.75">
      <c r="B38" s="2787"/>
      <c r="C38" s="2789"/>
      <c r="D38" s="1556"/>
      <c r="E38" s="1556"/>
      <c r="F38" s="1556"/>
      <c r="G38" s="1562"/>
      <c r="H38" s="1562"/>
      <c r="I38" s="1562"/>
      <c r="J38" s="1578"/>
      <c r="K38" s="1578"/>
      <c r="L38" s="1562"/>
      <c r="M38" s="1562"/>
      <c r="N38" s="1562"/>
      <c r="O38" s="1562"/>
      <c r="P38" s="1580"/>
      <c r="Q38" s="1580"/>
      <c r="R38" s="1578"/>
      <c r="S38" s="1578"/>
      <c r="T38" s="1534"/>
      <c r="U38" s="1534"/>
      <c r="V38" s="1538">
        <f t="shared" si="1"/>
        <v>0</v>
      </c>
      <c r="W38" s="1554"/>
      <c r="X38" s="2092"/>
    </row>
    <row r="39" spans="2:25" ht="15.75">
      <c r="B39" s="2787"/>
      <c r="C39" s="2789"/>
      <c r="D39" s="1570" t="s">
        <v>1934</v>
      </c>
      <c r="E39" s="1570"/>
      <c r="F39" s="1570"/>
      <c r="G39" s="1562">
        <f>SUM(G23:G38)</f>
        <v>0</v>
      </c>
      <c r="H39" s="1562">
        <f t="shared" ref="H39:U39" si="6">SUM(H23:H38)</f>
        <v>1769.0100000000002</v>
      </c>
      <c r="I39" s="1562">
        <f t="shared" si="6"/>
        <v>2400.77</v>
      </c>
      <c r="J39" s="1580">
        <f t="shared" si="6"/>
        <v>2300.0700000000002</v>
      </c>
      <c r="K39" s="1580">
        <f t="shared" si="6"/>
        <v>1706.29</v>
      </c>
      <c r="L39" s="1562">
        <f t="shared" si="6"/>
        <v>0</v>
      </c>
      <c r="M39" s="1562">
        <f t="shared" si="6"/>
        <v>0</v>
      </c>
      <c r="N39" s="1562">
        <f t="shared" si="6"/>
        <v>0</v>
      </c>
      <c r="O39" s="1562">
        <f t="shared" si="6"/>
        <v>0</v>
      </c>
      <c r="P39" s="1562">
        <f t="shared" si="6"/>
        <v>0</v>
      </c>
      <c r="Q39" s="1562">
        <f t="shared" si="6"/>
        <v>0</v>
      </c>
      <c r="R39" s="1562">
        <f t="shared" si="6"/>
        <v>0</v>
      </c>
      <c r="S39" s="1562">
        <f t="shared" si="6"/>
        <v>0</v>
      </c>
      <c r="T39" s="1562">
        <f t="shared" si="6"/>
        <v>0</v>
      </c>
      <c r="U39" s="1562">
        <f t="shared" si="6"/>
        <v>0</v>
      </c>
      <c r="V39" s="1538">
        <f t="shared" si="1"/>
        <v>8176.14</v>
      </c>
      <c r="W39" s="1572"/>
      <c r="X39" s="2091"/>
    </row>
    <row r="40" spans="2:25" ht="15.75">
      <c r="B40" s="2787"/>
      <c r="C40" s="2791"/>
      <c r="D40" s="1583" t="s">
        <v>1935</v>
      </c>
      <c r="E40" s="1583"/>
      <c r="F40" s="1583"/>
      <c r="G40" s="1584" t="e">
        <f t="shared" ref="G40:V40" si="7">+G39/G8</f>
        <v>#DIV/0!</v>
      </c>
      <c r="H40" s="1584">
        <f t="shared" si="7"/>
        <v>2.1559965600531993E-2</v>
      </c>
      <c r="I40" s="1584">
        <f t="shared" si="7"/>
        <v>2.7531627923311739E-2</v>
      </c>
      <c r="J40" s="1584">
        <f t="shared" si="7"/>
        <v>2.9886661534113613E-2</v>
      </c>
      <c r="K40" s="1584">
        <f t="shared" si="7"/>
        <v>2.1292876256971693E-2</v>
      </c>
      <c r="L40" s="1584" t="e">
        <f t="shared" si="7"/>
        <v>#DIV/0!</v>
      </c>
      <c r="M40" s="1584" t="e">
        <f t="shared" si="7"/>
        <v>#DIV/0!</v>
      </c>
      <c r="N40" s="1584" t="e">
        <f t="shared" si="7"/>
        <v>#DIV/0!</v>
      </c>
      <c r="O40" s="1584" t="e">
        <f t="shared" si="7"/>
        <v>#DIV/0!</v>
      </c>
      <c r="P40" s="1584" t="e">
        <f t="shared" ref="P40:U40" si="8">+P39/P8</f>
        <v>#DIV/0!</v>
      </c>
      <c r="Q40" s="1584" t="e">
        <f t="shared" si="8"/>
        <v>#DIV/0!</v>
      </c>
      <c r="R40" s="1584" t="e">
        <f t="shared" si="8"/>
        <v>#DIV/0!</v>
      </c>
      <c r="S40" s="1584" t="e">
        <f t="shared" si="8"/>
        <v>#DIV/0!</v>
      </c>
      <c r="T40" s="1584" t="e">
        <f t="shared" si="8"/>
        <v>#DIV/0!</v>
      </c>
      <c r="U40" s="1584" t="e">
        <f t="shared" si="8"/>
        <v>#DIV/0!</v>
      </c>
      <c r="V40" s="1584">
        <f t="shared" si="7"/>
        <v>2.5053655801190573E-2</v>
      </c>
      <c r="W40" s="1575"/>
      <c r="X40" s="2097" t="s">
        <v>2369</v>
      </c>
      <c r="Y40" s="2088" t="s">
        <v>2370</v>
      </c>
    </row>
    <row r="41" spans="2:25" ht="15.75">
      <c r="B41" s="2787" t="s">
        <v>1969</v>
      </c>
      <c r="C41" s="2792" t="s">
        <v>1934</v>
      </c>
      <c r="D41" s="2793"/>
      <c r="E41" s="1532"/>
      <c r="F41" s="1532"/>
      <c r="G41" s="1539">
        <f t="shared" ref="G41:V41" si="9">+G8-G6-G21-G39</f>
        <v>0</v>
      </c>
      <c r="H41" s="1539">
        <f t="shared" si="9"/>
        <v>372.12371105433886</v>
      </c>
      <c r="I41" s="1539">
        <f t="shared" si="9"/>
        <v>4505.1017157069182</v>
      </c>
      <c r="J41" s="1539">
        <f t="shared" si="9"/>
        <v>1415.1516174492667</v>
      </c>
      <c r="K41" s="1539">
        <f t="shared" si="9"/>
        <v>1081.1012463781517</v>
      </c>
      <c r="L41" s="1539">
        <f t="shared" si="9"/>
        <v>0</v>
      </c>
      <c r="M41" s="1537">
        <f t="shared" si="9"/>
        <v>0</v>
      </c>
      <c r="N41" s="1537">
        <f t="shared" si="9"/>
        <v>0</v>
      </c>
      <c r="O41" s="1537">
        <f t="shared" si="9"/>
        <v>0</v>
      </c>
      <c r="P41" s="1537">
        <f t="shared" ref="P41:U41" si="10">+P8-P6-P21-P39</f>
        <v>0</v>
      </c>
      <c r="Q41" s="1537">
        <f t="shared" si="10"/>
        <v>0</v>
      </c>
      <c r="R41" s="1537">
        <f t="shared" si="10"/>
        <v>0</v>
      </c>
      <c r="S41" s="1537">
        <f t="shared" si="10"/>
        <v>0</v>
      </c>
      <c r="T41" s="1537">
        <f t="shared" si="10"/>
        <v>0</v>
      </c>
      <c r="U41" s="1537">
        <f t="shared" si="10"/>
        <v>0</v>
      </c>
      <c r="V41" s="1537">
        <f t="shared" si="9"/>
        <v>7373.4782905886486</v>
      </c>
      <c r="W41" s="1532"/>
      <c r="X41" s="2098"/>
      <c r="Y41" s="2082"/>
    </row>
    <row r="42" spans="2:25" ht="15.75">
      <c r="B42" s="2787"/>
      <c r="C42" s="2794" t="s">
        <v>1935</v>
      </c>
      <c r="D42" s="2787"/>
      <c r="E42" s="1533"/>
      <c r="F42" s="1533"/>
      <c r="G42" s="1585" t="e">
        <f t="shared" ref="G42:V42" si="11">+G41/G8</f>
        <v>#DIV/0!</v>
      </c>
      <c r="H42" s="1585">
        <f t="shared" si="11"/>
        <v>4.5352905916155655E-3</v>
      </c>
      <c r="I42" s="1585">
        <f t="shared" si="11"/>
        <v>5.1663751293758338E-2</v>
      </c>
      <c r="J42" s="1585">
        <f t="shared" si="11"/>
        <v>1.8388204450368754E-2</v>
      </c>
      <c r="K42" s="1585">
        <f t="shared" si="11"/>
        <v>1.3491115261994063E-2</v>
      </c>
      <c r="L42" s="1585" t="e">
        <f t="shared" si="11"/>
        <v>#DIV/0!</v>
      </c>
      <c r="M42" s="1585" t="e">
        <f t="shared" si="11"/>
        <v>#DIV/0!</v>
      </c>
      <c r="N42" s="1585" t="e">
        <f t="shared" si="11"/>
        <v>#DIV/0!</v>
      </c>
      <c r="O42" s="1585" t="e">
        <f t="shared" si="11"/>
        <v>#DIV/0!</v>
      </c>
      <c r="P42" s="1585" t="e">
        <f t="shared" ref="P42:U42" si="12">+P41/P8</f>
        <v>#DIV/0!</v>
      </c>
      <c r="Q42" s="1585" t="e">
        <f t="shared" si="12"/>
        <v>#DIV/0!</v>
      </c>
      <c r="R42" s="1585" t="e">
        <f t="shared" si="12"/>
        <v>#DIV/0!</v>
      </c>
      <c r="S42" s="1585" t="e">
        <f t="shared" si="12"/>
        <v>#DIV/0!</v>
      </c>
      <c r="T42" s="1585" t="e">
        <f t="shared" si="12"/>
        <v>#DIV/0!</v>
      </c>
      <c r="U42" s="1585" t="e">
        <f t="shared" si="12"/>
        <v>#DIV/0!</v>
      </c>
      <c r="V42" s="1585">
        <f t="shared" si="11"/>
        <v>2.2594107629022871E-2</v>
      </c>
      <c r="W42" s="1585"/>
      <c r="X42" s="2099" t="s">
        <v>2371</v>
      </c>
      <c r="Y42" s="2088" t="s">
        <v>2372</v>
      </c>
    </row>
    <row r="43" spans="2:25" ht="15.75">
      <c r="B43" s="2785" t="s">
        <v>1902</v>
      </c>
      <c r="C43" s="2785"/>
      <c r="D43" s="2785"/>
      <c r="E43" s="1544"/>
      <c r="F43" s="1544"/>
      <c r="G43" s="1542" t="e">
        <f t="shared" ref="G43:V43" si="13">+(G6+G21)/G8</f>
        <v>#DIV/0!</v>
      </c>
      <c r="H43" s="2001">
        <f>H6/(H8-H21)</f>
        <v>0.97289050017854828</v>
      </c>
      <c r="I43" s="2001">
        <f>I6/(I8-I21)</f>
        <v>0.9165740267118847</v>
      </c>
      <c r="J43" s="1542">
        <f t="shared" ref="J43:K43" si="14">J6/(J8-J21)</f>
        <v>0.94852745176278785</v>
      </c>
      <c r="K43" s="1542">
        <f t="shared" si="14"/>
        <v>0.96353904534676216</v>
      </c>
      <c r="L43" s="1542" t="e">
        <f t="shared" si="13"/>
        <v>#DIV/0!</v>
      </c>
      <c r="M43" s="1542" t="e">
        <f t="shared" si="13"/>
        <v>#DIV/0!</v>
      </c>
      <c r="N43" s="1542" t="e">
        <f t="shared" si="13"/>
        <v>#DIV/0!</v>
      </c>
      <c r="O43" s="1542" t="e">
        <f t="shared" si="13"/>
        <v>#DIV/0!</v>
      </c>
      <c r="P43" s="1542" t="e">
        <f t="shared" ref="P43:U43" si="15">+(P6+P21)/P8</f>
        <v>#DIV/0!</v>
      </c>
      <c r="Q43" s="1542" t="e">
        <f t="shared" si="15"/>
        <v>#DIV/0!</v>
      </c>
      <c r="R43" s="1542" t="e">
        <f t="shared" si="15"/>
        <v>#DIV/0!</v>
      </c>
      <c r="S43" s="1542" t="e">
        <f t="shared" si="15"/>
        <v>#DIV/0!</v>
      </c>
      <c r="T43" s="1542" t="e">
        <f t="shared" si="15"/>
        <v>#DIV/0!</v>
      </c>
      <c r="U43" s="1542" t="e">
        <f t="shared" si="15"/>
        <v>#DIV/0!</v>
      </c>
      <c r="V43" s="1542">
        <f t="shared" si="13"/>
        <v>0.95235223656978651</v>
      </c>
      <c r="W43" s="1544"/>
      <c r="X43" s="2100" t="s">
        <v>2373</v>
      </c>
      <c r="Y43" s="2101"/>
    </row>
    <row r="44" spans="2:25" ht="12.75"/>
    <row r="45" spans="2:25" ht="12.75"/>
    <row r="46" spans="2:25" ht="12.75"/>
    <row r="47" spans="2:25" ht="12.75"/>
    <row r="48" spans="2:25" ht="12.75"/>
    <row r="49" ht="12.75"/>
    <row r="50" ht="12.75"/>
    <row r="51" ht="12.75"/>
    <row r="52" ht="12.75"/>
    <row r="53" ht="12.75"/>
    <row r="54" ht="12.75"/>
    <row r="55" ht="12.75"/>
    <row r="56" ht="12.75"/>
    <row r="57" ht="12.75"/>
    <row r="58" ht="12.75"/>
    <row r="59" ht="12.75"/>
    <row r="60" ht="12.75"/>
    <row r="61" ht="12.75"/>
  </sheetData>
  <mergeCells count="20">
    <mergeCell ref="B43:D43"/>
    <mergeCell ref="B3:B4"/>
    <mergeCell ref="C3:D4"/>
    <mergeCell ref="G3:G4"/>
    <mergeCell ref="H3:I3"/>
    <mergeCell ref="B9:B40"/>
    <mergeCell ref="C9:C22"/>
    <mergeCell ref="C23:C40"/>
    <mergeCell ref="B41:B42"/>
    <mergeCell ref="C41:D41"/>
    <mergeCell ref="C42:D42"/>
    <mergeCell ref="B5:B8"/>
    <mergeCell ref="C5:D5"/>
    <mergeCell ref="C6:D6"/>
    <mergeCell ref="C7:D7"/>
    <mergeCell ref="C8:D8"/>
    <mergeCell ref="X3:X4"/>
    <mergeCell ref="J3:U3"/>
    <mergeCell ref="V3:V4"/>
    <mergeCell ref="W3:W4"/>
  </mergeCells>
  <phoneticPr fontId="50" type="noConversion"/>
  <pageMargins left="0.70866141732283472" right="0.70866141732283472" top="0.74803149606299213" bottom="0.74803149606299213" header="0.31496062992125984" footer="0.31496062992125984"/>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sheetPr>
  <dimension ref="A1:U43"/>
  <sheetViews>
    <sheetView showGridLines="0" tabSelected="1" zoomScaleNormal="100" workbookViewId="0">
      <selection activeCell="F3" sqref="F3"/>
    </sheetView>
  </sheetViews>
  <sheetFormatPr defaultColWidth="9" defaultRowHeight="12.75"/>
  <cols>
    <col min="1" max="1" width="8.6875" style="1605" customWidth="1"/>
    <col min="2" max="2" width="14.125" style="1605" customWidth="1"/>
    <col min="3" max="16" width="9.625" style="1605" customWidth="1"/>
    <col min="17" max="17" width="10.625" style="1605" customWidth="1"/>
    <col min="18" max="18" width="9" style="1605"/>
    <col min="19" max="19" width="9" style="1605" customWidth="1"/>
    <col min="20" max="20" width="12.375" style="1605" customWidth="1"/>
    <col min="21" max="21" width="11.375" style="1605" bestFit="1" customWidth="1"/>
    <col min="22" max="16384" width="9" style="1605"/>
  </cols>
  <sheetData>
    <row r="1" spans="1:21" s="1587" customFormat="1" ht="14.25">
      <c r="A1" s="1586" t="s">
        <v>2442</v>
      </c>
      <c r="Q1" s="1588"/>
    </row>
    <row r="2" spans="1:21" s="128" customFormat="1">
      <c r="A2" s="2214" t="s">
        <v>308</v>
      </c>
      <c r="B2" s="2214"/>
      <c r="C2" s="9" t="s">
        <v>2441</v>
      </c>
      <c r="D2" s="9" t="s">
        <v>61</v>
      </c>
      <c r="E2" s="9" t="s">
        <v>62</v>
      </c>
      <c r="F2" s="9" t="s">
        <v>63</v>
      </c>
      <c r="G2" s="9" t="s">
        <v>64</v>
      </c>
      <c r="H2" s="9" t="s">
        <v>65</v>
      </c>
      <c r="I2" s="9" t="s">
        <v>66</v>
      </c>
      <c r="J2" s="9" t="s">
        <v>40</v>
      </c>
      <c r="K2" s="9" t="s">
        <v>41</v>
      </c>
      <c r="L2" s="9" t="s">
        <v>42</v>
      </c>
      <c r="M2" s="9" t="s">
        <v>67</v>
      </c>
      <c r="N2" s="9" t="s">
        <v>68</v>
      </c>
      <c r="O2" s="9" t="s">
        <v>309</v>
      </c>
      <c r="R2" s="139"/>
      <c r="S2" s="139"/>
      <c r="T2" s="139"/>
      <c r="U2" s="139"/>
    </row>
    <row r="3" spans="1:21" s="1590" customFormat="1" ht="16.5" customHeight="1">
      <c r="A3" s="2215" t="s">
        <v>553</v>
      </c>
      <c r="B3" s="2216"/>
      <c r="C3" s="774">
        <f>418534963*15.5/1000000</f>
        <v>6487.2919265</v>
      </c>
      <c r="D3" s="774">
        <f>456134358*15.5/1000000</f>
        <v>7070.0825489999997</v>
      </c>
      <c r="E3" s="774">
        <v>7235</v>
      </c>
      <c r="F3" s="774">
        <f>481802882*15.5/1000000</f>
        <v>7467.9446710000002</v>
      </c>
      <c r="G3" s="774"/>
      <c r="H3" s="774"/>
      <c r="I3" s="774"/>
      <c r="J3" s="774"/>
      <c r="K3" s="774"/>
      <c r="L3" s="774"/>
      <c r="M3" s="774"/>
      <c r="N3" s="774"/>
      <c r="O3" s="774">
        <f>SUM(C3:N3)</f>
        <v>28260.319146500002</v>
      </c>
      <c r="R3" s="1589"/>
      <c r="S3" s="1589"/>
      <c r="T3" s="1589"/>
      <c r="U3" s="1589"/>
    </row>
    <row r="4" spans="1:21" s="1590" customFormat="1" ht="16.5" customHeight="1">
      <c r="A4" s="2217" t="s">
        <v>325</v>
      </c>
      <c r="B4" s="775" t="s">
        <v>326</v>
      </c>
      <c r="C4" s="776"/>
      <c r="D4" s="776"/>
      <c r="E4" s="776"/>
      <c r="F4" s="776"/>
      <c r="G4" s="776"/>
      <c r="H4" s="776"/>
      <c r="I4" s="776"/>
      <c r="J4" s="776"/>
      <c r="K4" s="776"/>
      <c r="L4" s="776"/>
      <c r="M4" s="776"/>
      <c r="N4" s="776"/>
      <c r="O4" s="775">
        <f t="shared" ref="O4:O20" si="0">SUM(C4:N4)</f>
        <v>0</v>
      </c>
      <c r="R4" s="1591" t="s">
        <v>327</v>
      </c>
      <c r="S4" s="1589"/>
      <c r="T4" s="1589"/>
      <c r="U4" s="1589"/>
    </row>
    <row r="5" spans="1:21" s="1590" customFormat="1">
      <c r="A5" s="2218"/>
      <c r="B5" s="777" t="s">
        <v>328</v>
      </c>
      <c r="C5" s="1592">
        <v>2.0299999999999998</v>
      </c>
      <c r="D5" s="1592">
        <v>1.88</v>
      </c>
      <c r="E5" s="1592">
        <v>1.881</v>
      </c>
      <c r="F5" s="1592">
        <v>1.8069999999999999</v>
      </c>
      <c r="G5" s="1592"/>
      <c r="H5" s="1592"/>
      <c r="I5" s="1592"/>
      <c r="J5" s="1592"/>
      <c r="K5" s="1592"/>
      <c r="L5" s="1592"/>
      <c r="M5" s="1592"/>
      <c r="N5" s="1592"/>
      <c r="O5" s="2183">
        <f t="shared" si="0"/>
        <v>7.597999999999999</v>
      </c>
      <c r="R5" s="1591" t="s">
        <v>329</v>
      </c>
      <c r="S5" s="1589"/>
      <c r="T5" s="1589"/>
      <c r="U5" s="1589"/>
    </row>
    <row r="6" spans="1:21" s="1590" customFormat="1">
      <c r="A6" s="2218"/>
      <c r="B6" s="779" t="s">
        <v>330</v>
      </c>
      <c r="C6" s="2184">
        <f t="shared" ref="C6:D6" si="1">SUM(C4:C5)</f>
        <v>2.0299999999999998</v>
      </c>
      <c r="D6" s="2184">
        <f t="shared" si="1"/>
        <v>1.88</v>
      </c>
      <c r="E6" s="2184">
        <f t="shared" ref="E6:H6" si="2">SUM(E4:E5)</f>
        <v>1.881</v>
      </c>
      <c r="F6" s="2184">
        <f t="shared" si="2"/>
        <v>1.8069999999999999</v>
      </c>
      <c r="G6" s="2184">
        <f t="shared" si="2"/>
        <v>0</v>
      </c>
      <c r="H6" s="2184">
        <f t="shared" si="2"/>
        <v>0</v>
      </c>
      <c r="I6" s="2184">
        <f t="shared" ref="I6:L6" si="3">SUM(I4:I5)</f>
        <v>0</v>
      </c>
      <c r="J6" s="2184">
        <f t="shared" si="3"/>
        <v>0</v>
      </c>
      <c r="K6" s="2184">
        <f t="shared" si="3"/>
        <v>0</v>
      </c>
      <c r="L6" s="2184">
        <f t="shared" si="3"/>
        <v>0</v>
      </c>
      <c r="M6" s="2184">
        <f t="shared" ref="M6:N6" si="4">SUM(M4:M5)</f>
        <v>0</v>
      </c>
      <c r="N6" s="2184">
        <f t="shared" si="4"/>
        <v>0</v>
      </c>
      <c r="O6" s="2200">
        <f t="shared" si="0"/>
        <v>7.597999999999999</v>
      </c>
      <c r="R6" s="1589"/>
      <c r="S6" s="1589"/>
      <c r="T6" s="1589"/>
      <c r="U6" s="1589"/>
    </row>
    <row r="7" spans="1:21" s="1590" customFormat="1" ht="16.5" customHeight="1">
      <c r="A7" s="2219"/>
      <c r="B7" s="1593" t="s">
        <v>331</v>
      </c>
      <c r="C7" s="2192">
        <f t="shared" ref="C7" si="5">IF(C3="","",C6/C3)</f>
        <v>3.1291947749532181E-4</v>
      </c>
      <c r="D7" s="2192">
        <f t="shared" ref="D7:H7" si="6">IF(D3="","",D6/D3)</f>
        <v>2.6590920077247318E-4</v>
      </c>
      <c r="E7" s="2192">
        <f t="shared" si="6"/>
        <v>2.5998617829993089E-4</v>
      </c>
      <c r="F7" s="2192">
        <f t="shared" si="6"/>
        <v>2.4196751309862508E-4</v>
      </c>
      <c r="G7" s="2192" t="str">
        <f t="shared" si="6"/>
        <v/>
      </c>
      <c r="H7" s="2192" t="str">
        <f t="shared" si="6"/>
        <v/>
      </c>
      <c r="I7" s="2192" t="str">
        <f t="shared" ref="I7:L7" si="7">IF(I3="","",I6/I3)</f>
        <v/>
      </c>
      <c r="J7" s="2192" t="str">
        <f t="shared" si="7"/>
        <v/>
      </c>
      <c r="K7" s="2192" t="str">
        <f t="shared" si="7"/>
        <v/>
      </c>
      <c r="L7" s="2192" t="str">
        <f t="shared" si="7"/>
        <v/>
      </c>
      <c r="M7" s="2192" t="str">
        <f t="shared" ref="M7:N7" si="8">IF(M3="","",M6/M3)</f>
        <v/>
      </c>
      <c r="N7" s="2192" t="str">
        <f t="shared" si="8"/>
        <v/>
      </c>
      <c r="O7" s="2192">
        <f>IF(O3="","",O6/O3)</f>
        <v>2.688575440571767E-4</v>
      </c>
      <c r="R7" s="1589"/>
      <c r="S7" s="1589"/>
      <c r="T7" s="1589"/>
      <c r="U7" s="1589"/>
    </row>
    <row r="8" spans="1:21" s="1590" customFormat="1" ht="14.45" customHeight="1">
      <c r="A8" s="2220" t="s">
        <v>332</v>
      </c>
      <c r="B8" s="1594" t="s">
        <v>333</v>
      </c>
      <c r="C8" s="2180"/>
      <c r="D8" s="2180"/>
      <c r="E8" s="2180"/>
      <c r="F8" s="2180"/>
      <c r="G8" s="2180"/>
      <c r="H8" s="2180"/>
      <c r="I8" s="2180"/>
      <c r="J8" s="2180"/>
      <c r="K8" s="2180"/>
      <c r="L8" s="2180"/>
      <c r="M8" s="2180"/>
      <c r="N8" s="2180"/>
      <c r="O8" s="2181"/>
      <c r="R8" s="1591" t="s">
        <v>334</v>
      </c>
      <c r="S8" s="1589"/>
      <c r="T8" s="1589"/>
      <c r="U8" s="1589"/>
    </row>
    <row r="9" spans="1:21" s="1590" customFormat="1" ht="16.5" customHeight="1">
      <c r="A9" s="2221"/>
      <c r="B9" s="1593" t="s">
        <v>493</v>
      </c>
      <c r="C9" s="2189">
        <v>1.024</v>
      </c>
      <c r="D9" s="2189">
        <v>2.1880000000000002</v>
      </c>
      <c r="E9" s="2189">
        <v>4.1989999999999998</v>
      </c>
      <c r="F9" s="2189">
        <v>2.2490000000000001</v>
      </c>
      <c r="G9" s="2189"/>
      <c r="H9" s="2189"/>
      <c r="I9" s="2189"/>
      <c r="J9" s="2189"/>
      <c r="K9" s="2189"/>
      <c r="L9" s="2189"/>
      <c r="M9" s="2189"/>
      <c r="N9" s="2189"/>
      <c r="O9" s="2185">
        <f t="shared" si="0"/>
        <v>9.66</v>
      </c>
      <c r="R9" s="1591" t="s">
        <v>335</v>
      </c>
      <c r="S9" s="1589"/>
      <c r="T9" s="1589"/>
      <c r="U9" s="1589"/>
    </row>
    <row r="10" spans="1:21" s="1590" customFormat="1">
      <c r="A10" s="2222"/>
      <c r="B10" s="1595" t="s">
        <v>330</v>
      </c>
      <c r="C10" s="2199">
        <f t="shared" ref="C10:N10" si="9">SUM(C8:C9)</f>
        <v>1.024</v>
      </c>
      <c r="D10" s="2199">
        <f t="shared" si="9"/>
        <v>2.1880000000000002</v>
      </c>
      <c r="E10" s="2199">
        <f t="shared" si="9"/>
        <v>4.1989999999999998</v>
      </c>
      <c r="F10" s="2199">
        <f t="shared" si="9"/>
        <v>2.2490000000000001</v>
      </c>
      <c r="G10" s="2199">
        <f t="shared" si="9"/>
        <v>0</v>
      </c>
      <c r="H10" s="2199">
        <f t="shared" si="9"/>
        <v>0</v>
      </c>
      <c r="I10" s="2199">
        <f t="shared" si="9"/>
        <v>0</v>
      </c>
      <c r="J10" s="2199">
        <f t="shared" si="9"/>
        <v>0</v>
      </c>
      <c r="K10" s="2199">
        <f t="shared" si="9"/>
        <v>0</v>
      </c>
      <c r="L10" s="2199">
        <f t="shared" si="9"/>
        <v>0</v>
      </c>
      <c r="M10" s="2199">
        <f t="shared" si="9"/>
        <v>0</v>
      </c>
      <c r="N10" s="2199">
        <f t="shared" si="9"/>
        <v>0</v>
      </c>
      <c r="O10" s="2199">
        <f t="shared" si="0"/>
        <v>9.66</v>
      </c>
      <c r="R10" s="1589"/>
      <c r="S10" s="1591"/>
      <c r="T10" s="1589"/>
      <c r="U10" s="1589"/>
    </row>
    <row r="11" spans="1:21" s="128" customFormat="1" ht="17.25" customHeight="1">
      <c r="A11" s="2202" t="s">
        <v>2426</v>
      </c>
      <c r="B11" s="140" t="s">
        <v>497</v>
      </c>
      <c r="C11" s="775"/>
      <c r="D11" s="775"/>
      <c r="E11" s="775"/>
      <c r="F11" s="775"/>
      <c r="G11" s="775"/>
      <c r="H11" s="775"/>
      <c r="I11" s="775"/>
      <c r="J11" s="775"/>
      <c r="K11" s="775"/>
      <c r="L11" s="775"/>
      <c r="M11" s="775"/>
      <c r="N11" s="775"/>
      <c r="O11" s="2181">
        <f t="shared" si="0"/>
        <v>0</v>
      </c>
    </row>
    <row r="12" spans="1:21" s="128" customFormat="1" ht="17.25" customHeight="1">
      <c r="A12" s="2203"/>
      <c r="B12" s="147" t="s">
        <v>498</v>
      </c>
      <c r="C12" s="783"/>
      <c r="D12" s="783"/>
      <c r="E12" s="783"/>
      <c r="F12" s="783"/>
      <c r="G12" s="783"/>
      <c r="H12" s="783"/>
      <c r="I12" s="783"/>
      <c r="J12" s="783"/>
      <c r="K12" s="783"/>
      <c r="L12" s="783"/>
      <c r="M12" s="783"/>
      <c r="N12" s="783"/>
      <c r="O12" s="2186">
        <f t="shared" si="0"/>
        <v>0</v>
      </c>
    </row>
    <row r="13" spans="1:21" s="128" customFormat="1" ht="17.25" customHeight="1">
      <c r="A13" s="2203"/>
      <c r="B13" s="147" t="s">
        <v>499</v>
      </c>
      <c r="C13" s="783"/>
      <c r="D13" s="783"/>
      <c r="E13" s="783"/>
      <c r="F13" s="783"/>
      <c r="G13" s="783"/>
      <c r="H13" s="783"/>
      <c r="I13" s="783"/>
      <c r="J13" s="783"/>
      <c r="K13" s="783"/>
      <c r="L13" s="783"/>
      <c r="M13" s="783"/>
      <c r="N13" s="783"/>
      <c r="O13" s="783">
        <f t="shared" si="0"/>
        <v>0</v>
      </c>
    </row>
    <row r="14" spans="1:21" s="128" customFormat="1" ht="17.25" customHeight="1">
      <c r="A14" s="2203"/>
      <c r="B14" s="142" t="s">
        <v>500</v>
      </c>
      <c r="C14" s="777"/>
      <c r="D14" s="777"/>
      <c r="E14" s="777"/>
      <c r="F14" s="777"/>
      <c r="G14" s="777"/>
      <c r="H14" s="777"/>
      <c r="I14" s="777"/>
      <c r="J14" s="777"/>
      <c r="K14" s="777"/>
      <c r="L14" s="777"/>
      <c r="M14" s="777"/>
      <c r="N14" s="777"/>
      <c r="O14" s="777">
        <f t="shared" si="0"/>
        <v>0</v>
      </c>
    </row>
    <row r="15" spans="1:21" s="128" customFormat="1" ht="17.25" customHeight="1">
      <c r="A15" s="2204"/>
      <c r="B15" s="148" t="s">
        <v>501</v>
      </c>
      <c r="C15" s="782"/>
      <c r="D15" s="782"/>
      <c r="E15" s="782"/>
      <c r="F15" s="782"/>
      <c r="G15" s="782"/>
      <c r="H15" s="782"/>
      <c r="I15" s="782"/>
      <c r="J15" s="782"/>
      <c r="K15" s="782"/>
      <c r="L15" s="782"/>
      <c r="M15" s="782"/>
      <c r="N15" s="782"/>
      <c r="O15" s="782">
        <f t="shared" si="0"/>
        <v>0</v>
      </c>
    </row>
    <row r="16" spans="1:21" s="1590" customFormat="1" ht="17.25" customHeight="1">
      <c r="A16" s="2220" t="s">
        <v>496</v>
      </c>
      <c r="B16" s="775" t="s">
        <v>497</v>
      </c>
      <c r="C16" s="775"/>
      <c r="D16" s="775"/>
      <c r="E16" s="775"/>
      <c r="F16" s="775"/>
      <c r="G16" s="775"/>
      <c r="H16" s="775"/>
      <c r="I16" s="775"/>
      <c r="J16" s="775"/>
      <c r="K16" s="775"/>
      <c r="L16" s="775"/>
      <c r="M16" s="775"/>
      <c r="N16" s="775"/>
      <c r="O16" s="775">
        <f t="shared" si="0"/>
        <v>0</v>
      </c>
      <c r="Q16" s="2198"/>
    </row>
    <row r="17" spans="1:20" s="1590" customFormat="1" ht="17.25" customHeight="1">
      <c r="A17" s="2221"/>
      <c r="B17" s="783" t="s">
        <v>498</v>
      </c>
      <c r="C17" s="783"/>
      <c r="D17" s="783"/>
      <c r="E17" s="783"/>
      <c r="F17" s="783"/>
      <c r="G17" s="783"/>
      <c r="H17" s="783"/>
      <c r="I17" s="783"/>
      <c r="J17" s="783"/>
      <c r="K17" s="783"/>
      <c r="L17" s="783"/>
      <c r="M17" s="783"/>
      <c r="N17" s="783"/>
      <c r="O17" s="783">
        <f t="shared" si="0"/>
        <v>0</v>
      </c>
    </row>
    <row r="18" spans="1:20" s="1590" customFormat="1" ht="17.25" customHeight="1">
      <c r="A18" s="2221"/>
      <c r="B18" s="783" t="s">
        <v>499</v>
      </c>
      <c r="C18" s="783"/>
      <c r="D18" s="783"/>
      <c r="E18" s="783"/>
      <c r="F18" s="783"/>
      <c r="G18" s="783"/>
      <c r="H18" s="783"/>
      <c r="I18" s="783"/>
      <c r="J18" s="783"/>
      <c r="K18" s="783"/>
      <c r="L18" s="783"/>
      <c r="M18" s="783"/>
      <c r="N18" s="783"/>
      <c r="O18" s="783">
        <f t="shared" si="0"/>
        <v>0</v>
      </c>
    </row>
    <row r="19" spans="1:20" s="1590" customFormat="1" ht="17.25" customHeight="1">
      <c r="A19" s="2221"/>
      <c r="B19" s="777" t="s">
        <v>500</v>
      </c>
      <c r="C19" s="777"/>
      <c r="D19" s="777"/>
      <c r="E19" s="777"/>
      <c r="F19" s="777"/>
      <c r="G19" s="777"/>
      <c r="H19" s="777"/>
      <c r="I19" s="777"/>
      <c r="J19" s="777"/>
      <c r="K19" s="777"/>
      <c r="L19" s="777"/>
      <c r="M19" s="777"/>
      <c r="N19" s="777"/>
      <c r="O19" s="777">
        <f t="shared" si="0"/>
        <v>0</v>
      </c>
    </row>
    <row r="20" spans="1:20" s="1590" customFormat="1" ht="17.25" customHeight="1">
      <c r="A20" s="2222"/>
      <c r="B20" s="899" t="s">
        <v>501</v>
      </c>
      <c r="C20" s="2182">
        <v>3.74</v>
      </c>
      <c r="D20" s="2182">
        <v>4.01</v>
      </c>
      <c r="E20" s="2182">
        <v>6.0860000000000003</v>
      </c>
      <c r="F20" s="2182">
        <v>3.653</v>
      </c>
      <c r="G20" s="2182"/>
      <c r="H20" s="2182"/>
      <c r="I20" s="2182"/>
      <c r="J20" s="2182"/>
      <c r="K20" s="2182"/>
      <c r="L20" s="2182"/>
      <c r="M20" s="2182"/>
      <c r="N20" s="2182"/>
      <c r="O20" s="2199">
        <f t="shared" si="0"/>
        <v>17.489000000000001</v>
      </c>
    </row>
    <row r="21" spans="1:20" s="1590" customFormat="1" ht="17.25" customHeight="1">
      <c r="A21" s="1596"/>
      <c r="B21" s="1596"/>
      <c r="C21" s="1596"/>
      <c r="D21" s="1596"/>
      <c r="E21" s="1596"/>
      <c r="F21" s="1596"/>
      <c r="G21" s="1596"/>
      <c r="O21" s="2191">
        <f>O20/O3</f>
        <v>6.1885359147354098E-4</v>
      </c>
    </row>
    <row r="22" spans="1:20" s="1587" customFormat="1" ht="14.25">
      <c r="A22" s="1586" t="s">
        <v>2445</v>
      </c>
      <c r="Q22" s="1597"/>
      <c r="S22" s="1598"/>
    </row>
    <row r="23" spans="1:20" s="1590" customFormat="1" ht="16.899999999999999">
      <c r="A23" s="1599" t="s">
        <v>31</v>
      </c>
      <c r="B23" s="1599" t="s">
        <v>315</v>
      </c>
      <c r="C23" s="2205" t="s">
        <v>316</v>
      </c>
      <c r="D23" s="2206"/>
      <c r="E23" s="2206"/>
      <c r="F23" s="2206"/>
      <c r="G23" s="2206"/>
      <c r="H23" s="2207"/>
      <c r="I23" s="2211" t="s">
        <v>317</v>
      </c>
      <c r="J23" s="2212"/>
      <c r="K23" s="2212"/>
      <c r="L23" s="2212"/>
      <c r="M23" s="2212"/>
      <c r="N23" s="2213"/>
      <c r="O23"/>
      <c r="P23"/>
      <c r="Q23"/>
    </row>
    <row r="24" spans="1:20" s="1590" customFormat="1" ht="16.5" customHeight="1">
      <c r="A24" s="2223" t="s">
        <v>1970</v>
      </c>
      <c r="B24" s="2225" t="s">
        <v>1971</v>
      </c>
      <c r="C24" s="2246" t="s">
        <v>2258</v>
      </c>
      <c r="D24" s="2247"/>
      <c r="E24" s="2247"/>
      <c r="F24" s="2247"/>
      <c r="G24" s="2247"/>
      <c r="H24" s="2247"/>
      <c r="I24" s="2228" t="s">
        <v>2260</v>
      </c>
      <c r="J24" s="2229"/>
      <c r="K24" s="2229"/>
      <c r="L24" s="2229"/>
      <c r="M24" s="2229"/>
      <c r="N24" s="2230"/>
      <c r="O24"/>
      <c r="P24"/>
      <c r="Q24"/>
    </row>
    <row r="25" spans="1:20" s="1590" customFormat="1" ht="16.899999999999999">
      <c r="A25" s="2223"/>
      <c r="B25" s="2226"/>
      <c r="C25" s="2208" t="s">
        <v>2259</v>
      </c>
      <c r="D25" s="2209"/>
      <c r="E25" s="2209"/>
      <c r="F25" s="2209"/>
      <c r="G25" s="2209"/>
      <c r="H25" s="2209"/>
      <c r="I25" s="2231" t="s">
        <v>2261</v>
      </c>
      <c r="J25" s="2232"/>
      <c r="K25" s="2232"/>
      <c r="L25" s="2232"/>
      <c r="M25" s="2232"/>
      <c r="N25" s="2233"/>
      <c r="O25"/>
      <c r="P25"/>
      <c r="Q25"/>
    </row>
    <row r="26" spans="1:20" s="1590" customFormat="1" ht="16.899999999999999">
      <c r="A26" s="2223"/>
      <c r="B26" s="2227"/>
      <c r="C26" s="1600"/>
      <c r="D26" s="1601"/>
      <c r="E26" s="1601"/>
      <c r="F26" s="1601"/>
      <c r="G26" s="1601"/>
      <c r="H26" s="1601"/>
      <c r="I26" s="2234" t="s">
        <v>2262</v>
      </c>
      <c r="J26" s="2235"/>
      <c r="K26" s="2235"/>
      <c r="L26" s="2235"/>
      <c r="M26" s="2235"/>
      <c r="N26" s="2236"/>
      <c r="O26"/>
      <c r="P26"/>
      <c r="Q26"/>
    </row>
    <row r="27" spans="1:20" s="1590" customFormat="1" ht="16.899999999999999">
      <c r="A27" s="2223"/>
      <c r="B27" s="2225" t="s">
        <v>1972</v>
      </c>
      <c r="C27" s="2246" t="s">
        <v>2263</v>
      </c>
      <c r="D27" s="2247"/>
      <c r="E27" s="2247"/>
      <c r="F27" s="2247"/>
      <c r="G27" s="2247"/>
      <c r="H27" s="2248"/>
      <c r="I27" s="2228" t="s">
        <v>2268</v>
      </c>
      <c r="J27" s="2229"/>
      <c r="K27" s="2229"/>
      <c r="L27" s="2229"/>
      <c r="M27" s="2229"/>
      <c r="N27" s="2230"/>
      <c r="O27"/>
      <c r="P27"/>
      <c r="Q27"/>
    </row>
    <row r="28" spans="1:20" s="1590" customFormat="1" ht="16.899999999999999">
      <c r="A28" s="2223"/>
      <c r="B28" s="2226"/>
      <c r="C28" s="2208" t="s">
        <v>2264</v>
      </c>
      <c r="D28" s="2209"/>
      <c r="E28" s="2209"/>
      <c r="F28" s="2209"/>
      <c r="G28" s="2209"/>
      <c r="H28" s="2210"/>
      <c r="I28" s="2231" t="s">
        <v>2269</v>
      </c>
      <c r="J28" s="2232"/>
      <c r="K28" s="2232"/>
      <c r="L28" s="2232"/>
      <c r="M28" s="2232"/>
      <c r="N28" s="2233"/>
      <c r="O28"/>
      <c r="P28"/>
      <c r="Q28"/>
    </row>
    <row r="29" spans="1:20" s="1590" customFormat="1" ht="16.5" customHeight="1">
      <c r="A29" s="2224"/>
      <c r="B29" s="2227"/>
      <c r="C29" s="2243"/>
      <c r="D29" s="2244"/>
      <c r="E29" s="2244"/>
      <c r="F29" s="2244"/>
      <c r="G29" s="2244"/>
      <c r="H29" s="2245"/>
      <c r="I29" s="2234" t="s">
        <v>2270</v>
      </c>
      <c r="J29" s="2235"/>
      <c r="K29" s="2235"/>
      <c r="L29" s="2235"/>
      <c r="M29" s="2235"/>
      <c r="N29" s="2236"/>
      <c r="O29"/>
      <c r="P29"/>
      <c r="Q29"/>
    </row>
    <row r="30" spans="1:20" s="1590" customFormat="1" ht="16.899999999999999">
      <c r="A30" s="2223" t="s">
        <v>1973</v>
      </c>
      <c r="B30" s="2249" t="s">
        <v>1974</v>
      </c>
      <c r="C30" s="2246" t="s">
        <v>2265</v>
      </c>
      <c r="D30" s="2247"/>
      <c r="E30" s="2247"/>
      <c r="F30" s="2247"/>
      <c r="G30" s="2247"/>
      <c r="H30" s="2248"/>
      <c r="I30" s="2228" t="s">
        <v>2271</v>
      </c>
      <c r="J30" s="2229"/>
      <c r="K30" s="2229"/>
      <c r="L30" s="2229"/>
      <c r="M30" s="2229"/>
      <c r="N30" s="2230"/>
      <c r="O30"/>
      <c r="P30"/>
      <c r="Q30"/>
    </row>
    <row r="31" spans="1:20" s="1590" customFormat="1" ht="16.899999999999999">
      <c r="A31" s="2223"/>
      <c r="B31" s="2250"/>
      <c r="C31" s="2208" t="s">
        <v>2266</v>
      </c>
      <c r="D31" s="2209"/>
      <c r="E31" s="2209"/>
      <c r="F31" s="2209"/>
      <c r="G31" s="2209"/>
      <c r="H31" s="2210"/>
      <c r="I31" s="2231" t="s">
        <v>2272</v>
      </c>
      <c r="J31" s="2232"/>
      <c r="K31" s="2232"/>
      <c r="L31" s="2232"/>
      <c r="M31" s="2232"/>
      <c r="N31" s="2233"/>
      <c r="O31"/>
      <c r="P31"/>
      <c r="Q31"/>
    </row>
    <row r="32" spans="1:20" s="1590" customFormat="1" ht="16.899999999999999">
      <c r="A32" s="2224"/>
      <c r="B32" s="2251"/>
      <c r="C32" s="2243" t="s">
        <v>2267</v>
      </c>
      <c r="D32" s="2244"/>
      <c r="E32" s="2244"/>
      <c r="F32" s="2244"/>
      <c r="G32" s="2244"/>
      <c r="H32" s="2245"/>
      <c r="I32" s="2234" t="s">
        <v>2273</v>
      </c>
      <c r="J32" s="2235"/>
      <c r="K32" s="2235"/>
      <c r="L32" s="2235"/>
      <c r="M32" s="2235"/>
      <c r="N32" s="2236"/>
      <c r="O32"/>
      <c r="P32"/>
      <c r="Q32"/>
      <c r="T32" s="149"/>
    </row>
    <row r="33" spans="1:17" s="1590" customFormat="1">
      <c r="A33" s="1602" t="s">
        <v>2447</v>
      </c>
      <c r="Q33" s="1603" t="s">
        <v>336</v>
      </c>
    </row>
    <row r="34" spans="1:17" s="1590" customFormat="1">
      <c r="A34" s="2241" t="s">
        <v>337</v>
      </c>
      <c r="B34" s="2242"/>
      <c r="C34" s="1604" t="s">
        <v>318</v>
      </c>
      <c r="D34" s="1604" t="s">
        <v>61</v>
      </c>
      <c r="E34" s="1604" t="s">
        <v>62</v>
      </c>
      <c r="F34" s="1604" t="s">
        <v>63</v>
      </c>
      <c r="G34" s="1604" t="s">
        <v>64</v>
      </c>
      <c r="H34" s="1604" t="s">
        <v>65</v>
      </c>
      <c r="I34" s="1604" t="s">
        <v>66</v>
      </c>
      <c r="J34" s="1604" t="s">
        <v>40</v>
      </c>
      <c r="K34" s="1604" t="s">
        <v>41</v>
      </c>
      <c r="L34" s="1604" t="s">
        <v>42</v>
      </c>
      <c r="M34" s="1604" t="s">
        <v>67</v>
      </c>
      <c r="N34" s="1604" t="s">
        <v>68</v>
      </c>
      <c r="O34" s="1604"/>
      <c r="P34" s="1604"/>
      <c r="Q34" s="1604" t="s">
        <v>323</v>
      </c>
    </row>
    <row r="35" spans="1:17" s="1590" customFormat="1">
      <c r="A35" s="2237" t="s">
        <v>338</v>
      </c>
      <c r="B35" s="2238"/>
      <c r="C35" s="150"/>
      <c r="D35" s="151"/>
      <c r="E35" s="152"/>
      <c r="F35" s="153"/>
      <c r="G35" s="150"/>
      <c r="H35" s="150"/>
      <c r="I35" s="150"/>
      <c r="J35" s="150"/>
      <c r="K35" s="150"/>
      <c r="L35" s="150"/>
      <c r="M35" s="150"/>
      <c r="N35" s="150"/>
      <c r="O35" s="150"/>
      <c r="P35" s="150"/>
      <c r="Q35" s="150">
        <f t="shared" ref="Q35:Q42" si="10">SUM(C35:N35)</f>
        <v>0</v>
      </c>
    </row>
    <row r="36" spans="1:17" s="1590" customFormat="1">
      <c r="A36" s="2237" t="s">
        <v>339</v>
      </c>
      <c r="B36" s="2238"/>
      <c r="C36" s="150"/>
      <c r="D36" s="151"/>
      <c r="E36" s="152"/>
      <c r="F36" s="153"/>
      <c r="G36" s="150"/>
      <c r="H36" s="150"/>
      <c r="I36" s="150"/>
      <c r="J36" s="150"/>
      <c r="K36" s="150"/>
      <c r="L36" s="150"/>
      <c r="M36" s="150"/>
      <c r="N36" s="150"/>
      <c r="O36" s="150"/>
      <c r="P36" s="150"/>
      <c r="Q36" s="150">
        <f t="shared" si="10"/>
        <v>0</v>
      </c>
    </row>
    <row r="37" spans="1:17" s="1590" customFormat="1">
      <c r="A37" s="2237" t="s">
        <v>340</v>
      </c>
      <c r="B37" s="2238"/>
      <c r="C37" s="150"/>
      <c r="D37" s="151"/>
      <c r="E37" s="152"/>
      <c r="F37" s="153"/>
      <c r="G37" s="150"/>
      <c r="H37" s="150"/>
      <c r="I37" s="150"/>
      <c r="J37" s="150"/>
      <c r="K37" s="150"/>
      <c r="L37" s="150"/>
      <c r="M37" s="150"/>
      <c r="N37" s="150"/>
      <c r="O37" s="150"/>
      <c r="P37" s="150"/>
      <c r="Q37" s="150">
        <f t="shared" si="10"/>
        <v>0</v>
      </c>
    </row>
    <row r="38" spans="1:17" s="1590" customFormat="1">
      <c r="A38" s="2237" t="s">
        <v>341</v>
      </c>
      <c r="B38" s="2238"/>
      <c r="C38" s="150"/>
      <c r="D38" s="151"/>
      <c r="E38" s="152"/>
      <c r="F38" s="153"/>
      <c r="G38" s="150"/>
      <c r="H38" s="150"/>
      <c r="I38" s="150"/>
      <c r="J38" s="150"/>
      <c r="K38" s="150"/>
      <c r="L38" s="150"/>
      <c r="M38" s="150"/>
      <c r="N38" s="150"/>
      <c r="O38" s="150"/>
      <c r="P38" s="150"/>
      <c r="Q38" s="150">
        <f t="shared" si="10"/>
        <v>0</v>
      </c>
    </row>
    <row r="39" spans="1:17" s="1590" customFormat="1">
      <c r="A39" s="2237" t="s">
        <v>342</v>
      </c>
      <c r="B39" s="2238"/>
      <c r="C39" s="150"/>
      <c r="D39" s="151"/>
      <c r="E39" s="150"/>
      <c r="F39" s="153"/>
      <c r="G39" s="150"/>
      <c r="H39" s="150"/>
      <c r="I39" s="150"/>
      <c r="J39" s="150"/>
      <c r="K39" s="150"/>
      <c r="L39" s="150"/>
      <c r="M39" s="150"/>
      <c r="N39" s="150"/>
      <c r="O39" s="150"/>
      <c r="P39" s="150"/>
      <c r="Q39" s="150">
        <f t="shared" si="10"/>
        <v>0</v>
      </c>
    </row>
    <row r="40" spans="1:17" s="1590" customFormat="1">
      <c r="A40" s="2239" t="s">
        <v>343</v>
      </c>
      <c r="B40" s="2240"/>
      <c r="C40" s="150"/>
      <c r="D40" s="151"/>
      <c r="E40" s="150"/>
      <c r="F40" s="153"/>
      <c r="G40" s="150"/>
      <c r="H40" s="150"/>
      <c r="I40" s="150"/>
      <c r="J40" s="150"/>
      <c r="K40" s="150"/>
      <c r="L40" s="150"/>
      <c r="M40" s="150"/>
      <c r="N40" s="150"/>
      <c r="O40" s="150"/>
      <c r="P40" s="150"/>
      <c r="Q40" s="150">
        <f t="shared" si="10"/>
        <v>0</v>
      </c>
    </row>
    <row r="41" spans="1:17" s="1590" customFormat="1">
      <c r="A41" s="2239" t="s">
        <v>344</v>
      </c>
      <c r="B41" s="2240"/>
      <c r="C41" s="150"/>
      <c r="D41" s="151"/>
      <c r="E41" s="150"/>
      <c r="F41" s="153"/>
      <c r="G41" s="150"/>
      <c r="H41" s="150"/>
      <c r="I41" s="150"/>
      <c r="J41" s="150"/>
      <c r="K41" s="150"/>
      <c r="L41" s="150"/>
      <c r="M41" s="150"/>
      <c r="N41" s="150"/>
      <c r="O41" s="150"/>
      <c r="P41" s="150"/>
      <c r="Q41" s="150">
        <f t="shared" si="10"/>
        <v>0</v>
      </c>
    </row>
    <row r="42" spans="1:17" s="1590" customFormat="1">
      <c r="A42" s="2239" t="s">
        <v>324</v>
      </c>
      <c r="B42" s="2240"/>
      <c r="C42" s="150">
        <f>SUM(C35:C41)</f>
        <v>0</v>
      </c>
      <c r="D42" s="150">
        <f t="shared" ref="D42:N42" si="11">SUM(D35:D41)</f>
        <v>0</v>
      </c>
      <c r="E42" s="150">
        <f t="shared" si="11"/>
        <v>0</v>
      </c>
      <c r="F42" s="150">
        <f t="shared" si="11"/>
        <v>0</v>
      </c>
      <c r="G42" s="150">
        <f t="shared" si="11"/>
        <v>0</v>
      </c>
      <c r="H42" s="150">
        <f t="shared" si="11"/>
        <v>0</v>
      </c>
      <c r="I42" s="150">
        <f t="shared" si="11"/>
        <v>0</v>
      </c>
      <c r="J42" s="150">
        <f t="shared" si="11"/>
        <v>0</v>
      </c>
      <c r="K42" s="150">
        <f>SUM(K35:K41)</f>
        <v>0</v>
      </c>
      <c r="L42" s="150">
        <f t="shared" ref="L42" si="12">SUM(L35:L41)</f>
        <v>0</v>
      </c>
      <c r="M42" s="150">
        <f t="shared" si="11"/>
        <v>0</v>
      </c>
      <c r="N42" s="150">
        <f t="shared" si="11"/>
        <v>0</v>
      </c>
      <c r="O42" s="150"/>
      <c r="P42" s="150"/>
      <c r="Q42" s="150">
        <f t="shared" si="10"/>
        <v>0</v>
      </c>
    </row>
    <row r="43" spans="1:17">
      <c r="M43" s="1590"/>
    </row>
  </sheetData>
  <mergeCells count="39">
    <mergeCell ref="C24:H24"/>
    <mergeCell ref="C25:H25"/>
    <mergeCell ref="C27:H27"/>
    <mergeCell ref="A30:A32"/>
    <mergeCell ref="B30:B32"/>
    <mergeCell ref="C32:H32"/>
    <mergeCell ref="C30:H30"/>
    <mergeCell ref="C31:H31"/>
    <mergeCell ref="I28:N28"/>
    <mergeCell ref="A39:B39"/>
    <mergeCell ref="A40:B40"/>
    <mergeCell ref="A41:B41"/>
    <mergeCell ref="A42:B42"/>
    <mergeCell ref="A34:B34"/>
    <mergeCell ref="A35:B35"/>
    <mergeCell ref="A36:B36"/>
    <mergeCell ref="A37:B37"/>
    <mergeCell ref="A38:B38"/>
    <mergeCell ref="I29:N29"/>
    <mergeCell ref="C29:H29"/>
    <mergeCell ref="I30:N30"/>
    <mergeCell ref="I31:N31"/>
    <mergeCell ref="I32:N32"/>
    <mergeCell ref="A11:A15"/>
    <mergeCell ref="C23:H23"/>
    <mergeCell ref="C28:H28"/>
    <mergeCell ref="I23:N23"/>
    <mergeCell ref="A2:B2"/>
    <mergeCell ref="A3:B3"/>
    <mergeCell ref="A4:A7"/>
    <mergeCell ref="A8:A10"/>
    <mergeCell ref="A16:A20"/>
    <mergeCell ref="A24:A29"/>
    <mergeCell ref="B24:B26"/>
    <mergeCell ref="I24:N24"/>
    <mergeCell ref="I25:N25"/>
    <mergeCell ref="I26:N26"/>
    <mergeCell ref="B27:B29"/>
    <mergeCell ref="I27:N27"/>
  </mergeCells>
  <phoneticPr fontId="50" type="noConversion"/>
  <printOptions horizontalCentered="1" verticalCentered="1"/>
  <pageMargins left="0.39370078740157483" right="0.39370078740157483" top="0.24" bottom="0" header="0.18" footer="0.31496062992125984"/>
  <pageSetup paperSize="9" orientation="landscape" r:id="rId1"/>
  <ignoredErrors>
    <ignoredError sqref="C6:E6 F6:H6" formulaRange="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BBF1-D46A-48E8-9A71-DA90918732DA}">
  <sheetPr>
    <tabColor rgb="FF00B050"/>
  </sheetPr>
  <dimension ref="A1"/>
  <sheetViews>
    <sheetView workbookViewId="0"/>
  </sheetViews>
  <sheetFormatPr defaultRowHeight="16.899999999999999"/>
  <sheetData/>
  <phoneticPr fontId="5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A1:S17"/>
  <sheetViews>
    <sheetView showGridLines="0" zoomScaleNormal="100" workbookViewId="0">
      <selection activeCell="A2" sqref="A2:B2"/>
    </sheetView>
  </sheetViews>
  <sheetFormatPr defaultColWidth="9" defaultRowHeight="12.75"/>
  <cols>
    <col min="1" max="1" width="8.6875" style="123" customWidth="1"/>
    <col min="2" max="2" width="14.1875" style="123" customWidth="1"/>
    <col min="3" max="14" width="9.625" style="123" customWidth="1"/>
    <col min="15" max="15" width="10.625" style="123" customWidth="1"/>
    <col min="16" max="16" width="9" style="123"/>
    <col min="17" max="17" width="9" style="123" customWidth="1"/>
    <col min="18" max="18" width="12.375" style="123" customWidth="1"/>
    <col min="19" max="19" width="11.375" style="123" bestFit="1" customWidth="1"/>
    <col min="20" max="16384" width="9" style="123"/>
  </cols>
  <sheetData>
    <row r="1" spans="1:19" s="125" customFormat="1" ht="14.25">
      <c r="A1" s="138" t="s">
        <v>2223</v>
      </c>
      <c r="O1" s="784" t="s">
        <v>646</v>
      </c>
    </row>
    <row r="2" spans="1:19" s="128" customFormat="1">
      <c r="A2" s="2796" t="s">
        <v>308</v>
      </c>
      <c r="B2" s="2797"/>
      <c r="C2" s="9" t="s">
        <v>318</v>
      </c>
      <c r="D2" s="9" t="s">
        <v>61</v>
      </c>
      <c r="E2" s="9" t="s">
        <v>62</v>
      </c>
      <c r="F2" s="9" t="s">
        <v>63</v>
      </c>
      <c r="G2" s="9" t="s">
        <v>64</v>
      </c>
      <c r="H2" s="9" t="s">
        <v>65</v>
      </c>
      <c r="I2" s="9" t="s">
        <v>66</v>
      </c>
      <c r="J2" s="9" t="s">
        <v>40</v>
      </c>
      <c r="K2" s="9" t="s">
        <v>41</v>
      </c>
      <c r="L2" s="9" t="s">
        <v>42</v>
      </c>
      <c r="M2" s="9" t="s">
        <v>725</v>
      </c>
      <c r="N2" s="9" t="s">
        <v>494</v>
      </c>
      <c r="O2" s="9" t="s">
        <v>309</v>
      </c>
      <c r="P2" s="139"/>
      <c r="Q2" s="139"/>
      <c r="R2" s="139"/>
      <c r="S2" s="139"/>
    </row>
    <row r="3" spans="1:19" s="128" customFormat="1" ht="16.5" customHeight="1">
      <c r="A3" s="2798" t="s">
        <v>553</v>
      </c>
      <c r="B3" s="2799"/>
      <c r="C3" s="774">
        <f>'월계획 '!H112/1000</f>
        <v>8161.5522868800008</v>
      </c>
      <c r="D3" s="774">
        <f>'월계획 '!I112/1000</f>
        <v>8923.5954832000007</v>
      </c>
      <c r="E3" s="774">
        <f>'월계획 '!J112/1000</f>
        <v>0</v>
      </c>
      <c r="F3" s="774">
        <f>'월계획 '!K112/1000</f>
        <v>0</v>
      </c>
      <c r="G3" s="774">
        <f>'월계획 '!L112/1000</f>
        <v>0</v>
      </c>
      <c r="H3" s="774">
        <f>'월계획 '!M112/1000</f>
        <v>0</v>
      </c>
      <c r="I3" s="774">
        <f>'월계획 '!N112/1000</f>
        <v>0</v>
      </c>
      <c r="J3" s="774">
        <f>'월계획 '!O112/1000</f>
        <v>0</v>
      </c>
      <c r="K3" s="774">
        <f>'월계획 '!P112/1000</f>
        <v>0</v>
      </c>
      <c r="L3" s="774">
        <f>'월계획 '!Q112/1000</f>
        <v>0</v>
      </c>
      <c r="M3" s="774">
        <f>'월계획 '!R112/1000</f>
        <v>0</v>
      </c>
      <c r="N3" s="774">
        <f>'월계획 '!S112/1000</f>
        <v>0</v>
      </c>
      <c r="O3" s="774">
        <f>SUM(C3:N3)</f>
        <v>17085.147770080002</v>
      </c>
      <c r="P3" s="139"/>
      <c r="Q3" s="139"/>
      <c r="R3" s="139"/>
      <c r="S3" s="139"/>
    </row>
    <row r="4" spans="1:19" s="128" customFormat="1" ht="20" customHeight="1">
      <c r="A4" s="2800" t="s">
        <v>711</v>
      </c>
      <c r="B4" s="140" t="s">
        <v>713</v>
      </c>
      <c r="C4" s="775">
        <f>C16/1000000</f>
        <v>0</v>
      </c>
      <c r="D4" s="775">
        <f t="shared" ref="D4:H4" si="0">D16/1000000</f>
        <v>0</v>
      </c>
      <c r="E4" s="775">
        <f t="shared" si="0"/>
        <v>0</v>
      </c>
      <c r="F4" s="775">
        <f t="shared" si="0"/>
        <v>0</v>
      </c>
      <c r="G4" s="775">
        <f t="shared" si="0"/>
        <v>0</v>
      </c>
      <c r="H4" s="775">
        <f t="shared" si="0"/>
        <v>0</v>
      </c>
      <c r="I4" s="775"/>
      <c r="J4" s="775"/>
      <c r="K4" s="775"/>
      <c r="L4" s="775"/>
      <c r="M4" s="775"/>
      <c r="N4" s="775"/>
      <c r="O4" s="775">
        <f>SUM(C4:N4)</f>
        <v>0</v>
      </c>
      <c r="P4" s="141"/>
      <c r="Q4" s="139"/>
      <c r="R4" s="139"/>
      <c r="S4" s="139"/>
    </row>
    <row r="5" spans="1:19" s="128" customFormat="1" ht="20" customHeight="1">
      <c r="A5" s="2801"/>
      <c r="B5" s="894" t="s">
        <v>714</v>
      </c>
      <c r="C5" s="895"/>
      <c r="D5" s="895"/>
      <c r="E5" s="896"/>
      <c r="F5" s="895"/>
      <c r="G5" s="895"/>
      <c r="H5" s="895"/>
      <c r="I5" s="895"/>
      <c r="J5" s="895"/>
      <c r="K5" s="895"/>
      <c r="L5" s="895"/>
      <c r="M5" s="895"/>
      <c r="N5" s="895"/>
      <c r="O5" s="895">
        <f t="shared" ref="O5:O11" si="1">SUM(C5:N5)</f>
        <v>0</v>
      </c>
      <c r="P5" s="141"/>
      <c r="Q5" s="139"/>
      <c r="R5" s="139"/>
      <c r="S5" s="139"/>
    </row>
    <row r="6" spans="1:19" s="128" customFormat="1" ht="20" customHeight="1">
      <c r="A6" s="2801"/>
      <c r="B6" s="142" t="s">
        <v>715</v>
      </c>
      <c r="C6" s="777"/>
      <c r="D6" s="777"/>
      <c r="E6" s="778"/>
      <c r="F6" s="777"/>
      <c r="G6" s="777"/>
      <c r="H6" s="777"/>
      <c r="I6" s="777"/>
      <c r="J6" s="777"/>
      <c r="K6" s="777"/>
      <c r="L6" s="777"/>
      <c r="M6" s="777"/>
      <c r="N6" s="777"/>
      <c r="O6" s="777">
        <f t="shared" si="1"/>
        <v>0</v>
      </c>
      <c r="P6" s="141"/>
      <c r="Q6" s="139"/>
      <c r="R6" s="139"/>
      <c r="S6" s="139"/>
    </row>
    <row r="7" spans="1:19" s="128" customFormat="1" ht="20" customHeight="1">
      <c r="A7" s="2801"/>
      <c r="B7" s="143" t="s">
        <v>626</v>
      </c>
      <c r="C7" s="779">
        <f>SUM(C4:C6)</f>
        <v>0</v>
      </c>
      <c r="D7" s="779">
        <f t="shared" ref="D7:H7" si="2">SUM(D4:D6)</f>
        <v>0</v>
      </c>
      <c r="E7" s="779">
        <f t="shared" si="2"/>
        <v>0</v>
      </c>
      <c r="F7" s="779">
        <f t="shared" si="2"/>
        <v>0</v>
      </c>
      <c r="G7" s="779">
        <f t="shared" si="2"/>
        <v>0</v>
      </c>
      <c r="H7" s="779">
        <f t="shared" si="2"/>
        <v>0</v>
      </c>
      <c r="I7" s="779">
        <f t="shared" ref="I7:N7" si="3">SUM(I4:I6)</f>
        <v>0</v>
      </c>
      <c r="J7" s="779">
        <f t="shared" si="3"/>
        <v>0</v>
      </c>
      <c r="K7" s="779">
        <f t="shared" si="3"/>
        <v>0</v>
      </c>
      <c r="L7" s="779">
        <f t="shared" si="3"/>
        <v>0</v>
      </c>
      <c r="M7" s="779">
        <f t="shared" si="3"/>
        <v>0</v>
      </c>
      <c r="N7" s="779">
        <f t="shared" si="3"/>
        <v>0</v>
      </c>
      <c r="O7" s="779">
        <f t="shared" si="1"/>
        <v>0</v>
      </c>
      <c r="P7" s="139"/>
      <c r="Q7" s="139"/>
      <c r="R7" s="139"/>
      <c r="S7" s="139"/>
    </row>
    <row r="8" spans="1:19" s="128" customFormat="1" ht="20" customHeight="1">
      <c r="A8" s="2202" t="s">
        <v>712</v>
      </c>
      <c r="B8" s="145" t="s">
        <v>713</v>
      </c>
      <c r="C8" s="775">
        <f>C17/1000000</f>
        <v>0</v>
      </c>
      <c r="D8" s="775">
        <f t="shared" ref="D8:H8" si="4">D17/1000000</f>
        <v>0</v>
      </c>
      <c r="E8" s="775">
        <f t="shared" si="4"/>
        <v>0</v>
      </c>
      <c r="F8" s="775">
        <f t="shared" si="4"/>
        <v>0</v>
      </c>
      <c r="G8" s="775">
        <f t="shared" si="4"/>
        <v>0</v>
      </c>
      <c r="H8" s="775">
        <f t="shared" si="4"/>
        <v>0</v>
      </c>
      <c r="I8" s="775"/>
      <c r="J8" s="775"/>
      <c r="K8" s="775"/>
      <c r="L8" s="775"/>
      <c r="M8" s="775"/>
      <c r="N8" s="775"/>
      <c r="O8" s="775">
        <f t="shared" si="1"/>
        <v>0</v>
      </c>
      <c r="P8" s="141"/>
      <c r="Q8" s="139"/>
      <c r="R8" s="139"/>
      <c r="S8" s="139"/>
    </row>
    <row r="9" spans="1:19" s="128" customFormat="1" ht="20" customHeight="1">
      <c r="A9" s="2203"/>
      <c r="B9" s="897" t="s">
        <v>714</v>
      </c>
      <c r="C9" s="895"/>
      <c r="D9" s="895"/>
      <c r="E9" s="898"/>
      <c r="F9" s="895"/>
      <c r="G9" s="895"/>
      <c r="H9" s="895"/>
      <c r="I9" s="895"/>
      <c r="J9" s="895"/>
      <c r="K9" s="895"/>
      <c r="L9" s="895"/>
      <c r="M9" s="895"/>
      <c r="N9" s="895"/>
      <c r="O9" s="895">
        <f t="shared" si="1"/>
        <v>0</v>
      </c>
      <c r="P9" s="141"/>
      <c r="Q9" s="139"/>
      <c r="R9" s="139"/>
      <c r="S9" s="139"/>
    </row>
    <row r="10" spans="1:19" s="128" customFormat="1" ht="20" customHeight="1">
      <c r="A10" s="2203"/>
      <c r="B10" s="144" t="s">
        <v>715</v>
      </c>
      <c r="C10" s="777"/>
      <c r="D10" s="777"/>
      <c r="E10" s="781"/>
      <c r="F10" s="777"/>
      <c r="G10" s="777"/>
      <c r="H10" s="777"/>
      <c r="I10" s="777"/>
      <c r="J10" s="777"/>
      <c r="K10" s="777"/>
      <c r="L10" s="777"/>
      <c r="M10" s="777"/>
      <c r="N10" s="777"/>
      <c r="O10" s="777">
        <f t="shared" si="1"/>
        <v>0</v>
      </c>
      <c r="P10" s="141"/>
      <c r="Q10" s="139"/>
      <c r="R10" s="139"/>
      <c r="S10" s="139"/>
    </row>
    <row r="11" spans="1:19" s="128" customFormat="1" ht="20" customHeight="1">
      <c r="A11" s="2204"/>
      <c r="B11" s="146" t="s">
        <v>626</v>
      </c>
      <c r="C11" s="782">
        <f>SUM(C8:C10)</f>
        <v>0</v>
      </c>
      <c r="D11" s="782">
        <f t="shared" ref="D11:H11" si="5">SUM(D8:D10)</f>
        <v>0</v>
      </c>
      <c r="E11" s="782">
        <f t="shared" si="5"/>
        <v>0</v>
      </c>
      <c r="F11" s="782">
        <f t="shared" si="5"/>
        <v>0</v>
      </c>
      <c r="G11" s="782">
        <f t="shared" si="5"/>
        <v>0</v>
      </c>
      <c r="H11" s="782">
        <f t="shared" si="5"/>
        <v>0</v>
      </c>
      <c r="I11" s="782">
        <f t="shared" ref="I11:N11" si="6">SUM(I8:I10)</f>
        <v>0</v>
      </c>
      <c r="J11" s="782">
        <f t="shared" si="6"/>
        <v>0</v>
      </c>
      <c r="K11" s="782">
        <f t="shared" si="6"/>
        <v>0</v>
      </c>
      <c r="L11" s="782">
        <f t="shared" si="6"/>
        <v>0</v>
      </c>
      <c r="M11" s="782">
        <f t="shared" si="6"/>
        <v>0</v>
      </c>
      <c r="N11" s="782">
        <f t="shared" si="6"/>
        <v>0</v>
      </c>
      <c r="O11" s="782">
        <f t="shared" si="1"/>
        <v>0</v>
      </c>
      <c r="P11" s="139"/>
      <c r="Q11" s="141"/>
      <c r="R11" s="139"/>
      <c r="S11" s="139"/>
    </row>
    <row r="12" spans="1:19" s="128" customFormat="1" ht="17.25" customHeight="1">
      <c r="A12" s="134"/>
      <c r="B12" s="134"/>
      <c r="C12" s="134"/>
      <c r="D12" s="134"/>
      <c r="E12" s="134"/>
      <c r="F12" s="134"/>
      <c r="G12" s="134"/>
    </row>
    <row r="13" spans="1:19" s="128" customFormat="1">
      <c r="R13" s="149"/>
    </row>
    <row r="14" spans="1:19">
      <c r="M14" s="128"/>
    </row>
    <row r="16" spans="1:19">
      <c r="C16" s="1765"/>
      <c r="D16" s="1765"/>
      <c r="E16" s="1765"/>
      <c r="F16" s="1765"/>
      <c r="G16" s="1765"/>
      <c r="H16" s="1765"/>
    </row>
    <row r="17" spans="3:8">
      <c r="C17" s="1765"/>
      <c r="D17" s="1765"/>
      <c r="E17" s="1765"/>
      <c r="F17" s="1765"/>
      <c r="G17" s="1765"/>
      <c r="H17" s="1765"/>
    </row>
  </sheetData>
  <mergeCells count="4">
    <mergeCell ref="A2:B2"/>
    <mergeCell ref="A3:B3"/>
    <mergeCell ref="A4:A7"/>
    <mergeCell ref="A8:A11"/>
  </mergeCells>
  <phoneticPr fontId="50" type="noConversion"/>
  <printOptions horizontalCentered="1" verticalCentered="1"/>
  <pageMargins left="0.39370078740157483" right="0.39370078740157483" top="0.24" bottom="0" header="0.18" footer="0.31496062992125984"/>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A1:S23"/>
  <sheetViews>
    <sheetView showGridLines="0" zoomScaleNormal="100" workbookViewId="0">
      <selection activeCell="A2" sqref="A2:B2"/>
    </sheetView>
  </sheetViews>
  <sheetFormatPr defaultColWidth="9" defaultRowHeight="12.75"/>
  <cols>
    <col min="1" max="1" width="8.6875" style="123" customWidth="1"/>
    <col min="2" max="2" width="14.1875" style="123" customWidth="1"/>
    <col min="3" max="14" width="9.625" style="123" customWidth="1"/>
    <col min="15" max="15" width="10.625" style="123" customWidth="1"/>
    <col min="16" max="16" width="9" style="123"/>
    <col min="17" max="17" width="9" style="123" customWidth="1"/>
    <col min="18" max="18" width="12.375" style="123" customWidth="1"/>
    <col min="19" max="19" width="11.375" style="123" bestFit="1" customWidth="1"/>
    <col min="20" max="16384" width="9" style="123"/>
  </cols>
  <sheetData>
    <row r="1" spans="1:19" s="125" customFormat="1" ht="14.25">
      <c r="A1" s="138" t="s">
        <v>2224</v>
      </c>
      <c r="O1" s="784" t="s">
        <v>646</v>
      </c>
    </row>
    <row r="2" spans="1:19" s="128" customFormat="1">
      <c r="A2" s="2796" t="s">
        <v>308</v>
      </c>
      <c r="B2" s="2797"/>
      <c r="C2" s="9" t="s">
        <v>318</v>
      </c>
      <c r="D2" s="9" t="s">
        <v>61</v>
      </c>
      <c r="E2" s="9" t="s">
        <v>62</v>
      </c>
      <c r="F2" s="9" t="s">
        <v>63</v>
      </c>
      <c r="G2" s="9" t="s">
        <v>64</v>
      </c>
      <c r="H2" s="9" t="s">
        <v>65</v>
      </c>
      <c r="I2" s="9" t="s">
        <v>66</v>
      </c>
      <c r="J2" s="9" t="s">
        <v>40</v>
      </c>
      <c r="K2" s="9" t="s">
        <v>41</v>
      </c>
      <c r="L2" s="9" t="s">
        <v>42</v>
      </c>
      <c r="M2" s="9" t="s">
        <v>725</v>
      </c>
      <c r="N2" s="9" t="s">
        <v>494</v>
      </c>
      <c r="O2" s="9" t="s">
        <v>309</v>
      </c>
      <c r="P2" s="139"/>
      <c r="Q2" s="139"/>
      <c r="R2" s="139"/>
      <c r="S2" s="139"/>
    </row>
    <row r="3" spans="1:19" s="128" customFormat="1" ht="16.5" customHeight="1">
      <c r="A3" s="2798" t="s">
        <v>553</v>
      </c>
      <c r="B3" s="2799"/>
      <c r="C3" s="774">
        <f>'월계획 '!H112/1000</f>
        <v>8161.5522868800008</v>
      </c>
      <c r="D3" s="774">
        <f>'월계획 '!I112/1000</f>
        <v>8923.5954832000007</v>
      </c>
      <c r="E3" s="774">
        <f>'월계획 '!J112/1000</f>
        <v>0</v>
      </c>
      <c r="F3" s="774">
        <f>'월계획 '!K112/1000</f>
        <v>0</v>
      </c>
      <c r="G3" s="774">
        <f>'월계획 '!L112/1000</f>
        <v>0</v>
      </c>
      <c r="H3" s="774">
        <f>'월계획 '!M112/1000</f>
        <v>0</v>
      </c>
      <c r="I3" s="774">
        <f>'월계획 '!N112/1000</f>
        <v>0</v>
      </c>
      <c r="J3" s="774">
        <f>'월계획 '!O112/1000</f>
        <v>0</v>
      </c>
      <c r="K3" s="774">
        <f>'월계획 '!P112/1000</f>
        <v>0</v>
      </c>
      <c r="L3" s="774">
        <f>'월계획 '!Q112/1000</f>
        <v>0</v>
      </c>
      <c r="M3" s="774">
        <f>'월계획 '!R112/1000</f>
        <v>0</v>
      </c>
      <c r="N3" s="774">
        <f>'월계획 '!S112/1000</f>
        <v>0</v>
      </c>
      <c r="O3" s="774">
        <f>SUM(C3:N3)</f>
        <v>17085.147770080002</v>
      </c>
      <c r="P3" s="139"/>
      <c r="Q3" s="139"/>
      <c r="R3" s="139"/>
      <c r="S3" s="139"/>
    </row>
    <row r="4" spans="1:19" s="128" customFormat="1" ht="20" customHeight="1">
      <c r="A4" s="2800" t="s">
        <v>719</v>
      </c>
      <c r="B4" s="140" t="s">
        <v>720</v>
      </c>
      <c r="C4" s="775"/>
      <c r="D4" s="775"/>
      <c r="E4" s="776"/>
      <c r="F4" s="775"/>
      <c r="G4" s="775"/>
      <c r="H4" s="775"/>
      <c r="I4" s="775"/>
      <c r="J4" s="775"/>
      <c r="K4" s="775"/>
      <c r="L4" s="775"/>
      <c r="M4" s="775"/>
      <c r="N4" s="775"/>
      <c r="O4" s="775"/>
      <c r="P4" s="141"/>
      <c r="Q4" s="139"/>
      <c r="R4" s="139"/>
      <c r="S4" s="139"/>
    </row>
    <row r="5" spans="1:19" s="128" customFormat="1" ht="20" customHeight="1">
      <c r="A5" s="2801"/>
      <c r="B5" s="894" t="s">
        <v>721</v>
      </c>
      <c r="C5" s="895"/>
      <c r="D5" s="895"/>
      <c r="E5" s="896"/>
      <c r="F5" s="895"/>
      <c r="G5" s="895"/>
      <c r="H5" s="895"/>
      <c r="I5" s="895"/>
      <c r="J5" s="895"/>
      <c r="K5" s="895"/>
      <c r="L5" s="895"/>
      <c r="M5" s="895"/>
      <c r="N5" s="895"/>
      <c r="O5" s="895"/>
      <c r="P5" s="141"/>
      <c r="Q5" s="139"/>
      <c r="R5" s="139"/>
      <c r="S5" s="139"/>
    </row>
    <row r="6" spans="1:19" s="128" customFormat="1" ht="20" customHeight="1">
      <c r="A6" s="2801"/>
      <c r="B6" s="147" t="s">
        <v>722</v>
      </c>
      <c r="C6" s="783"/>
      <c r="D6" s="783"/>
      <c r="E6" s="903"/>
      <c r="F6" s="783"/>
      <c r="G6" s="783"/>
      <c r="H6" s="783"/>
      <c r="I6" s="783"/>
      <c r="J6" s="783"/>
      <c r="K6" s="783"/>
      <c r="L6" s="783"/>
      <c r="M6" s="783"/>
      <c r="N6" s="783"/>
      <c r="O6" s="783"/>
      <c r="P6" s="141"/>
      <c r="Q6" s="139"/>
      <c r="R6" s="139"/>
      <c r="S6" s="139"/>
    </row>
    <row r="7" spans="1:19" s="128" customFormat="1" ht="20" customHeight="1">
      <c r="A7" s="2801"/>
      <c r="B7" s="894" t="s">
        <v>723</v>
      </c>
      <c r="C7" s="895"/>
      <c r="D7" s="895"/>
      <c r="E7" s="896"/>
      <c r="F7" s="895"/>
      <c r="G7" s="895"/>
      <c r="H7" s="895"/>
      <c r="I7" s="895"/>
      <c r="J7" s="895"/>
      <c r="K7" s="895"/>
      <c r="L7" s="895"/>
      <c r="M7" s="895"/>
      <c r="N7" s="895"/>
      <c r="O7" s="895"/>
      <c r="P7" s="141"/>
      <c r="Q7" s="139"/>
      <c r="R7" s="139"/>
      <c r="S7" s="139"/>
    </row>
    <row r="8" spans="1:19" s="128" customFormat="1" ht="20" customHeight="1">
      <c r="A8" s="2801"/>
      <c r="B8" s="143" t="s">
        <v>626</v>
      </c>
      <c r="C8" s="779">
        <f>C4-C5-C6-C7</f>
        <v>0</v>
      </c>
      <c r="D8" s="779">
        <f t="shared" ref="D8:O8" si="0">D4-D5-D6-D7</f>
        <v>0</v>
      </c>
      <c r="E8" s="779">
        <f t="shared" si="0"/>
        <v>0</v>
      </c>
      <c r="F8" s="779">
        <f t="shared" si="0"/>
        <v>0</v>
      </c>
      <c r="G8" s="779">
        <f t="shared" si="0"/>
        <v>0</v>
      </c>
      <c r="H8" s="779">
        <f t="shared" si="0"/>
        <v>0</v>
      </c>
      <c r="I8" s="779">
        <f t="shared" si="0"/>
        <v>0</v>
      </c>
      <c r="J8" s="779">
        <f t="shared" si="0"/>
        <v>0</v>
      </c>
      <c r="K8" s="779">
        <f t="shared" si="0"/>
        <v>0</v>
      </c>
      <c r="L8" s="779">
        <f t="shared" si="0"/>
        <v>0</v>
      </c>
      <c r="M8" s="779">
        <f t="shared" si="0"/>
        <v>0</v>
      </c>
      <c r="N8" s="779">
        <f t="shared" si="0"/>
        <v>0</v>
      </c>
      <c r="O8" s="779">
        <f t="shared" si="0"/>
        <v>0</v>
      </c>
      <c r="P8" s="139"/>
      <c r="Q8" s="139"/>
      <c r="R8" s="139"/>
      <c r="S8" s="139"/>
    </row>
    <row r="9" spans="1:19" s="128" customFormat="1" ht="20" customHeight="1">
      <c r="A9" s="2202" t="s">
        <v>718</v>
      </c>
      <c r="B9" s="140" t="s">
        <v>720</v>
      </c>
      <c r="C9" s="775"/>
      <c r="D9" s="775"/>
      <c r="E9" s="780"/>
      <c r="F9" s="775"/>
      <c r="G9" s="775"/>
      <c r="H9" s="775"/>
      <c r="I9" s="775"/>
      <c r="J9" s="775"/>
      <c r="K9" s="775"/>
      <c r="L9" s="775"/>
      <c r="M9" s="775"/>
      <c r="N9" s="775"/>
      <c r="O9" s="775"/>
      <c r="P9" s="141"/>
      <c r="Q9" s="139"/>
      <c r="R9" s="139"/>
      <c r="S9" s="139"/>
    </row>
    <row r="10" spans="1:19" s="128" customFormat="1" ht="20" customHeight="1">
      <c r="A10" s="2203"/>
      <c r="B10" s="894" t="s">
        <v>721</v>
      </c>
      <c r="C10" s="895"/>
      <c r="D10" s="895"/>
      <c r="E10" s="898"/>
      <c r="F10" s="895"/>
      <c r="G10" s="895"/>
      <c r="H10" s="895"/>
      <c r="I10" s="895"/>
      <c r="J10" s="895"/>
      <c r="K10" s="895"/>
      <c r="L10" s="895"/>
      <c r="M10" s="895"/>
      <c r="N10" s="895"/>
      <c r="O10" s="895"/>
      <c r="P10" s="141"/>
      <c r="Q10" s="139"/>
      <c r="R10" s="139"/>
      <c r="S10" s="139"/>
    </row>
    <row r="11" spans="1:19" s="128" customFormat="1" ht="20" customHeight="1">
      <c r="A11" s="2203"/>
      <c r="B11" s="147" t="s">
        <v>722</v>
      </c>
      <c r="C11" s="783"/>
      <c r="D11" s="783"/>
      <c r="E11" s="904"/>
      <c r="F11" s="783"/>
      <c r="G11" s="783"/>
      <c r="H11" s="783"/>
      <c r="I11" s="783"/>
      <c r="J11" s="783"/>
      <c r="K11" s="783"/>
      <c r="L11" s="783"/>
      <c r="M11" s="783"/>
      <c r="N11" s="783"/>
      <c r="O11" s="783"/>
      <c r="P11" s="141"/>
      <c r="Q11" s="139"/>
      <c r="R11" s="139"/>
      <c r="S11" s="139"/>
    </row>
    <row r="12" spans="1:19" s="128" customFormat="1" ht="20" customHeight="1">
      <c r="A12" s="2203"/>
      <c r="B12" s="894" t="s">
        <v>723</v>
      </c>
      <c r="C12" s="900"/>
      <c r="D12" s="900"/>
      <c r="E12" s="901"/>
      <c r="F12" s="900"/>
      <c r="G12" s="900"/>
      <c r="H12" s="900"/>
      <c r="I12" s="900"/>
      <c r="J12" s="900"/>
      <c r="K12" s="900"/>
      <c r="L12" s="900"/>
      <c r="M12" s="900"/>
      <c r="N12" s="900"/>
      <c r="O12" s="900"/>
      <c r="P12" s="141"/>
      <c r="Q12" s="139"/>
      <c r="R12" s="139"/>
      <c r="S12" s="139"/>
    </row>
    <row r="13" spans="1:19" s="128" customFormat="1" ht="20" customHeight="1">
      <c r="A13" s="2204"/>
      <c r="B13" s="146" t="s">
        <v>626</v>
      </c>
      <c r="C13" s="782">
        <f>C9-C10-C11-C12</f>
        <v>0</v>
      </c>
      <c r="D13" s="782">
        <f t="shared" ref="D13" si="1">D9-D10-D11-D12</f>
        <v>0</v>
      </c>
      <c r="E13" s="782">
        <f t="shared" ref="E13" si="2">E9-E10-E11-E12</f>
        <v>0</v>
      </c>
      <c r="F13" s="782">
        <f t="shared" ref="F13" si="3">F9-F10-F11-F12</f>
        <v>0</v>
      </c>
      <c r="G13" s="782">
        <f t="shared" ref="G13" si="4">G9-G10-G11-G12</f>
        <v>0</v>
      </c>
      <c r="H13" s="782">
        <f t="shared" ref="H13" si="5">H9-H10-H11-H12</f>
        <v>0</v>
      </c>
      <c r="I13" s="782">
        <f t="shared" ref="I13" si="6">I9-I10-I11-I12</f>
        <v>0</v>
      </c>
      <c r="J13" s="782">
        <f t="shared" ref="J13" si="7">J9-J10-J11-J12</f>
        <v>0</v>
      </c>
      <c r="K13" s="782">
        <f t="shared" ref="K13" si="8">K9-K10-K11-K12</f>
        <v>0</v>
      </c>
      <c r="L13" s="782">
        <f t="shared" ref="L13" si="9">L9-L10-L11-L12</f>
        <v>0</v>
      </c>
      <c r="M13" s="782">
        <f t="shared" ref="M13" si="10">M9-M10-M11-M12</f>
        <v>0</v>
      </c>
      <c r="N13" s="782">
        <f t="shared" ref="N13" si="11">N9-N10-N11-N12</f>
        <v>0</v>
      </c>
      <c r="O13" s="782">
        <f t="shared" ref="O13" si="12">O9-O10-O11-O12</f>
        <v>0</v>
      </c>
      <c r="P13" s="139"/>
      <c r="Q13" s="141"/>
      <c r="R13" s="139"/>
      <c r="S13" s="139"/>
    </row>
    <row r="14" spans="1:19" s="128" customFormat="1" ht="20" customHeight="1">
      <c r="A14" s="2800" t="s">
        <v>717</v>
      </c>
      <c r="B14" s="140" t="s">
        <v>720</v>
      </c>
      <c r="C14" s="775"/>
      <c r="D14" s="775"/>
      <c r="E14" s="776"/>
      <c r="F14" s="775"/>
      <c r="G14" s="775"/>
      <c r="H14" s="775"/>
      <c r="I14" s="775"/>
      <c r="J14" s="775"/>
      <c r="K14" s="775"/>
      <c r="L14" s="775"/>
      <c r="M14" s="775"/>
      <c r="N14" s="775"/>
      <c r="O14" s="775"/>
      <c r="P14" s="141"/>
      <c r="Q14" s="139"/>
      <c r="R14" s="139"/>
      <c r="S14" s="139"/>
    </row>
    <row r="15" spans="1:19" s="128" customFormat="1" ht="20" customHeight="1">
      <c r="A15" s="2801"/>
      <c r="B15" s="894" t="s">
        <v>721</v>
      </c>
      <c r="C15" s="895"/>
      <c r="D15" s="895"/>
      <c r="E15" s="896"/>
      <c r="F15" s="895"/>
      <c r="G15" s="895"/>
      <c r="H15" s="895"/>
      <c r="I15" s="895"/>
      <c r="J15" s="895"/>
      <c r="K15" s="895"/>
      <c r="L15" s="895"/>
      <c r="M15" s="895"/>
      <c r="N15" s="895"/>
      <c r="O15" s="895"/>
      <c r="P15" s="141"/>
      <c r="Q15" s="139"/>
      <c r="R15" s="139"/>
      <c r="S15" s="139"/>
    </row>
    <row r="16" spans="1:19" s="128" customFormat="1" ht="20" customHeight="1">
      <c r="A16" s="2801"/>
      <c r="B16" s="147" t="s">
        <v>722</v>
      </c>
      <c r="C16" s="783"/>
      <c r="D16" s="783"/>
      <c r="E16" s="903"/>
      <c r="F16" s="783"/>
      <c r="G16" s="783"/>
      <c r="H16" s="783"/>
      <c r="I16" s="783"/>
      <c r="J16" s="783"/>
      <c r="K16" s="783"/>
      <c r="L16" s="783"/>
      <c r="M16" s="783"/>
      <c r="N16" s="783"/>
      <c r="O16" s="783"/>
      <c r="P16" s="141"/>
      <c r="Q16" s="139"/>
      <c r="R16" s="139"/>
      <c r="S16" s="139"/>
    </row>
    <row r="17" spans="1:19" s="128" customFormat="1" ht="20" customHeight="1">
      <c r="A17" s="2801"/>
      <c r="B17" s="894" t="s">
        <v>723</v>
      </c>
      <c r="C17" s="895"/>
      <c r="D17" s="895"/>
      <c r="E17" s="896"/>
      <c r="F17" s="895"/>
      <c r="G17" s="895"/>
      <c r="H17" s="895"/>
      <c r="I17" s="895"/>
      <c r="J17" s="895"/>
      <c r="K17" s="895"/>
      <c r="L17" s="895"/>
      <c r="M17" s="895"/>
      <c r="N17" s="895"/>
      <c r="O17" s="895"/>
      <c r="P17" s="141"/>
      <c r="Q17" s="139"/>
      <c r="R17" s="139"/>
      <c r="S17" s="139"/>
    </row>
    <row r="18" spans="1:19" s="128" customFormat="1" ht="20" customHeight="1">
      <c r="A18" s="2801"/>
      <c r="B18" s="143" t="s">
        <v>626</v>
      </c>
      <c r="C18" s="779">
        <f>C14-C15-C16-C17</f>
        <v>0</v>
      </c>
      <c r="D18" s="779">
        <f t="shared" ref="D18" si="13">D14-D15-D16-D17</f>
        <v>0</v>
      </c>
      <c r="E18" s="779">
        <f t="shared" ref="E18" si="14">E14-E15-E16-E17</f>
        <v>0</v>
      </c>
      <c r="F18" s="779">
        <f t="shared" ref="F18" si="15">F14-F15-F16-F17</f>
        <v>0</v>
      </c>
      <c r="G18" s="779">
        <f t="shared" ref="G18" si="16">G14-G15-G16-G17</f>
        <v>0</v>
      </c>
      <c r="H18" s="779">
        <f t="shared" ref="H18" si="17">H14-H15-H16-H17</f>
        <v>0</v>
      </c>
      <c r="I18" s="779">
        <f t="shared" ref="I18" si="18">I14-I15-I16-I17</f>
        <v>0</v>
      </c>
      <c r="J18" s="779">
        <f t="shared" ref="J18" si="19">J14-J15-J16-J17</f>
        <v>0</v>
      </c>
      <c r="K18" s="779">
        <f t="shared" ref="K18" si="20">K14-K15-K16-K17</f>
        <v>0</v>
      </c>
      <c r="L18" s="779">
        <f t="shared" ref="L18" si="21">L14-L15-L16-L17</f>
        <v>0</v>
      </c>
      <c r="M18" s="779">
        <f t="shared" ref="M18" si="22">M14-M15-M16-M17</f>
        <v>0</v>
      </c>
      <c r="N18" s="779">
        <f t="shared" ref="N18" si="23">N14-N15-N16-N17</f>
        <v>0</v>
      </c>
      <c r="O18" s="779">
        <f t="shared" ref="O18" si="24">O14-O15-O16-O17</f>
        <v>0</v>
      </c>
      <c r="P18" s="139"/>
      <c r="Q18" s="139"/>
      <c r="R18" s="139"/>
      <c r="S18" s="139"/>
    </row>
    <row r="19" spans="1:19" s="128" customFormat="1" ht="20" customHeight="1">
      <c r="A19" s="2800" t="s">
        <v>716</v>
      </c>
      <c r="B19" s="140" t="s">
        <v>720</v>
      </c>
      <c r="C19" s="775"/>
      <c r="D19" s="775"/>
      <c r="E19" s="776"/>
      <c r="F19" s="775"/>
      <c r="G19" s="775"/>
      <c r="H19" s="775"/>
      <c r="I19" s="775"/>
      <c r="J19" s="775"/>
      <c r="K19" s="775"/>
      <c r="L19" s="775"/>
      <c r="M19" s="775"/>
      <c r="N19" s="775"/>
      <c r="O19" s="775"/>
      <c r="P19" s="141"/>
      <c r="Q19" s="139"/>
      <c r="R19" s="139"/>
      <c r="S19" s="139"/>
    </row>
    <row r="20" spans="1:19" s="128" customFormat="1" ht="20" customHeight="1">
      <c r="A20" s="2801"/>
      <c r="B20" s="894" t="s">
        <v>721</v>
      </c>
      <c r="C20" s="895"/>
      <c r="D20" s="895"/>
      <c r="E20" s="896"/>
      <c r="F20" s="895"/>
      <c r="G20" s="895"/>
      <c r="H20" s="895"/>
      <c r="I20" s="895"/>
      <c r="J20" s="895"/>
      <c r="K20" s="895"/>
      <c r="L20" s="895"/>
      <c r="M20" s="895"/>
      <c r="N20" s="895"/>
      <c r="O20" s="895"/>
      <c r="P20" s="141"/>
      <c r="Q20" s="139"/>
      <c r="R20" s="139"/>
      <c r="S20" s="139"/>
    </row>
    <row r="21" spans="1:19" s="128" customFormat="1" ht="20" customHeight="1">
      <c r="A21" s="2801"/>
      <c r="B21" s="147" t="s">
        <v>722</v>
      </c>
      <c r="C21" s="783"/>
      <c r="D21" s="783"/>
      <c r="E21" s="903"/>
      <c r="F21" s="783"/>
      <c r="G21" s="783"/>
      <c r="H21" s="783"/>
      <c r="I21" s="783"/>
      <c r="J21" s="783"/>
      <c r="K21" s="783"/>
      <c r="L21" s="783"/>
      <c r="M21" s="783"/>
      <c r="N21" s="783"/>
      <c r="O21" s="783"/>
      <c r="P21" s="141"/>
      <c r="Q21" s="139"/>
      <c r="R21" s="139"/>
      <c r="S21" s="139"/>
    </row>
    <row r="22" spans="1:19" s="128" customFormat="1" ht="20" customHeight="1">
      <c r="A22" s="2801"/>
      <c r="B22" s="894" t="s">
        <v>723</v>
      </c>
      <c r="C22" s="900"/>
      <c r="D22" s="900"/>
      <c r="E22" s="902"/>
      <c r="F22" s="900"/>
      <c r="G22" s="900"/>
      <c r="H22" s="900"/>
      <c r="I22" s="900"/>
      <c r="J22" s="900"/>
      <c r="K22" s="900"/>
      <c r="L22" s="900"/>
      <c r="M22" s="900"/>
      <c r="N22" s="900"/>
      <c r="O22" s="900"/>
      <c r="P22" s="141"/>
      <c r="Q22" s="139"/>
      <c r="R22" s="139"/>
      <c r="S22" s="139"/>
    </row>
    <row r="23" spans="1:19" s="128" customFormat="1" ht="20" customHeight="1">
      <c r="A23" s="2802"/>
      <c r="B23" s="148" t="s">
        <v>626</v>
      </c>
      <c r="C23" s="899">
        <f>C19-C20-C21-C22</f>
        <v>0</v>
      </c>
      <c r="D23" s="899">
        <f t="shared" ref="D23" si="25">D19-D20-D21-D22</f>
        <v>0</v>
      </c>
      <c r="E23" s="899">
        <f t="shared" ref="E23" si="26">E19-E20-E21-E22</f>
        <v>0</v>
      </c>
      <c r="F23" s="899">
        <f t="shared" ref="F23" si="27">F19-F20-F21-F22</f>
        <v>0</v>
      </c>
      <c r="G23" s="899">
        <f t="shared" ref="G23" si="28">G19-G20-G21-G22</f>
        <v>0</v>
      </c>
      <c r="H23" s="899">
        <f t="shared" ref="H23" si="29">H19-H20-H21-H22</f>
        <v>0</v>
      </c>
      <c r="I23" s="899">
        <f t="shared" ref="I23" si="30">I19-I20-I21-I22</f>
        <v>0</v>
      </c>
      <c r="J23" s="899">
        <f t="shared" ref="J23" si="31">J19-J20-J21-J22</f>
        <v>0</v>
      </c>
      <c r="K23" s="899">
        <f t="shared" ref="K23" si="32">K19-K20-K21-K22</f>
        <v>0</v>
      </c>
      <c r="L23" s="899">
        <f t="shared" ref="L23" si="33">L19-L20-L21-L22</f>
        <v>0</v>
      </c>
      <c r="M23" s="899">
        <f t="shared" ref="M23" si="34">M19-M20-M21-M22</f>
        <v>0</v>
      </c>
      <c r="N23" s="899">
        <f t="shared" ref="N23" si="35">N19-N20-N21-N22</f>
        <v>0</v>
      </c>
      <c r="O23" s="899">
        <f t="shared" ref="O23" si="36">O19-O20-O21-O22</f>
        <v>0</v>
      </c>
      <c r="P23" s="139"/>
      <c r="Q23" s="139"/>
      <c r="R23" s="139"/>
      <c r="S23" s="139"/>
    </row>
  </sheetData>
  <mergeCells count="6">
    <mergeCell ref="A19:A23"/>
    <mergeCell ref="A2:B2"/>
    <mergeCell ref="A3:B3"/>
    <mergeCell ref="A4:A8"/>
    <mergeCell ref="A9:A13"/>
    <mergeCell ref="A14:A18"/>
  </mergeCells>
  <phoneticPr fontId="50" type="noConversion"/>
  <printOptions horizontalCentered="1" verticalCentered="1"/>
  <pageMargins left="0.39370078740157483" right="0.39370078740157483" top="0.24" bottom="0" header="0.18" footer="0.31496062992125984"/>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B068-40F4-4920-8A7F-81881C6576F2}">
  <sheetPr>
    <tabColor rgb="FF00B050"/>
  </sheetPr>
  <dimension ref="A1:S14"/>
  <sheetViews>
    <sheetView showGridLines="0" zoomScaleNormal="100" workbookViewId="0">
      <selection activeCell="H16" sqref="H16"/>
    </sheetView>
  </sheetViews>
  <sheetFormatPr defaultColWidth="9" defaultRowHeight="12.75"/>
  <cols>
    <col min="1" max="1" width="8.6875" style="123" customWidth="1"/>
    <col min="2" max="2" width="14.1875" style="123" customWidth="1"/>
    <col min="3" max="14" width="9.625" style="123" customWidth="1"/>
    <col min="15" max="15" width="10.625" style="123" customWidth="1"/>
    <col min="16" max="16" width="9" style="123"/>
    <col min="17" max="17" width="9" style="123" customWidth="1"/>
    <col min="18" max="18" width="12.5" style="123" customWidth="1"/>
    <col min="19" max="19" width="11.5" style="123" bestFit="1" customWidth="1"/>
    <col min="20" max="16384" width="9" style="123"/>
  </cols>
  <sheetData>
    <row r="1" spans="1:19" s="125" customFormat="1" ht="14.25">
      <c r="A1" s="138" t="s">
        <v>2446</v>
      </c>
      <c r="O1" s="784" t="s">
        <v>646</v>
      </c>
    </row>
    <row r="2" spans="1:19" s="128" customFormat="1">
      <c r="A2" s="2796" t="s">
        <v>308</v>
      </c>
      <c r="B2" s="2797"/>
      <c r="C2" s="9" t="s">
        <v>318</v>
      </c>
      <c r="D2" s="9" t="s">
        <v>61</v>
      </c>
      <c r="E2" s="9" t="s">
        <v>62</v>
      </c>
      <c r="F2" s="9" t="s">
        <v>63</v>
      </c>
      <c r="G2" s="9" t="s">
        <v>64</v>
      </c>
      <c r="H2" s="9" t="s">
        <v>65</v>
      </c>
      <c r="I2" s="9" t="s">
        <v>66</v>
      </c>
      <c r="J2" s="9" t="s">
        <v>40</v>
      </c>
      <c r="K2" s="9" t="s">
        <v>41</v>
      </c>
      <c r="L2" s="9" t="s">
        <v>42</v>
      </c>
      <c r="M2" s="9" t="s">
        <v>725</v>
      </c>
      <c r="N2" s="9" t="s">
        <v>494</v>
      </c>
      <c r="O2" s="9" t="s">
        <v>309</v>
      </c>
      <c r="P2" s="139"/>
      <c r="Q2" s="139"/>
      <c r="R2" s="139"/>
      <c r="S2" s="139"/>
    </row>
    <row r="3" spans="1:19" s="128" customFormat="1" ht="16.5" customHeight="1">
      <c r="A3" s="2798" t="s">
        <v>553</v>
      </c>
      <c r="B3" s="2799"/>
      <c r="C3" s="774">
        <f>'클레임&amp;폐기비'!C3</f>
        <v>6487.2919265</v>
      </c>
      <c r="D3" s="774">
        <f>'클레임&amp;폐기비'!D3</f>
        <v>7070.0825489999997</v>
      </c>
      <c r="E3" s="774">
        <f>'클레임&amp;폐기비'!E3</f>
        <v>7235</v>
      </c>
      <c r="F3" s="774">
        <f>'클레임&amp;폐기비'!F3</f>
        <v>7467.9446710000002</v>
      </c>
      <c r="G3" s="774">
        <f>'클레임&amp;폐기비'!G3</f>
        <v>0</v>
      </c>
      <c r="H3" s="774">
        <f>'클레임&amp;폐기비'!H3</f>
        <v>0</v>
      </c>
      <c r="I3" s="774">
        <f>'클레임&amp;폐기비'!I3</f>
        <v>0</v>
      </c>
      <c r="J3" s="774">
        <f>'클레임&amp;폐기비'!J3</f>
        <v>0</v>
      </c>
      <c r="K3" s="774">
        <f>'클레임&amp;폐기비'!K3</f>
        <v>0</v>
      </c>
      <c r="L3" s="774">
        <f>'클레임&amp;폐기비'!L3</f>
        <v>0</v>
      </c>
      <c r="M3" s="774">
        <f>'클레임&amp;폐기비'!M3</f>
        <v>0</v>
      </c>
      <c r="N3" s="774">
        <f>'클레임&amp;폐기비'!N3</f>
        <v>0</v>
      </c>
      <c r="O3" s="774">
        <f>SUM(C3:N3)</f>
        <v>28260.319146500002</v>
      </c>
      <c r="P3" s="139"/>
      <c r="Q3" s="139"/>
      <c r="R3" s="139"/>
      <c r="S3" s="139"/>
    </row>
    <row r="4" spans="1:19" s="128" customFormat="1" ht="20" customHeight="1">
      <c r="A4" s="2800" t="s">
        <v>711</v>
      </c>
      <c r="B4" s="140" t="s">
        <v>713</v>
      </c>
      <c r="C4" s="775"/>
      <c r="D4" s="775"/>
      <c r="E4" s="776"/>
      <c r="F4" s="775"/>
      <c r="G4" s="775"/>
      <c r="H4" s="775"/>
      <c r="I4" s="775"/>
      <c r="J4" s="775"/>
      <c r="K4" s="775"/>
      <c r="L4" s="775"/>
      <c r="M4" s="775"/>
      <c r="N4" s="775"/>
      <c r="O4" s="775">
        <f>SUM(C4:N4)</f>
        <v>0</v>
      </c>
      <c r="P4" s="141"/>
      <c r="Q4" s="139"/>
      <c r="R4" s="139"/>
      <c r="S4" s="139"/>
    </row>
    <row r="5" spans="1:19" s="128" customFormat="1" ht="20" customHeight="1">
      <c r="A5" s="2801"/>
      <c r="B5" s="894" t="s">
        <v>714</v>
      </c>
      <c r="C5" s="895"/>
      <c r="D5" s="895"/>
      <c r="E5" s="896"/>
      <c r="F5" s="895"/>
      <c r="G5" s="895"/>
      <c r="H5" s="895"/>
      <c r="I5" s="895"/>
      <c r="J5" s="895"/>
      <c r="K5" s="895"/>
      <c r="L5" s="895"/>
      <c r="M5" s="895"/>
      <c r="N5" s="895"/>
      <c r="O5" s="895">
        <f t="shared" ref="O5:O11" si="0">SUM(C5:N5)</f>
        <v>0</v>
      </c>
      <c r="P5" s="141"/>
      <c r="Q5" s="139"/>
      <c r="R5" s="139"/>
      <c r="S5" s="139"/>
    </row>
    <row r="6" spans="1:19" s="128" customFormat="1" ht="20" customHeight="1">
      <c r="A6" s="2801"/>
      <c r="B6" s="142" t="s">
        <v>715</v>
      </c>
      <c r="C6" s="777"/>
      <c r="D6" s="777"/>
      <c r="E6" s="778"/>
      <c r="F6" s="777"/>
      <c r="G6" s="777"/>
      <c r="H6" s="777"/>
      <c r="I6" s="777"/>
      <c r="J6" s="777"/>
      <c r="K6" s="777"/>
      <c r="L6" s="777"/>
      <c r="M6" s="777"/>
      <c r="N6" s="777"/>
      <c r="O6" s="777">
        <f t="shared" si="0"/>
        <v>0</v>
      </c>
      <c r="P6" s="141"/>
      <c r="Q6" s="139"/>
      <c r="R6" s="139"/>
      <c r="S6" s="139"/>
    </row>
    <row r="7" spans="1:19" s="128" customFormat="1" ht="20" customHeight="1">
      <c r="A7" s="2801"/>
      <c r="B7" s="143" t="s">
        <v>626</v>
      </c>
      <c r="C7" s="779">
        <f>SUM(C4:C6)</f>
        <v>0</v>
      </c>
      <c r="D7" s="779">
        <f t="shared" ref="D7:N7" si="1">SUM(D4:D6)</f>
        <v>0</v>
      </c>
      <c r="E7" s="779">
        <f t="shared" si="1"/>
        <v>0</v>
      </c>
      <c r="F7" s="779">
        <f t="shared" si="1"/>
        <v>0</v>
      </c>
      <c r="G7" s="779">
        <f t="shared" si="1"/>
        <v>0</v>
      </c>
      <c r="H7" s="779">
        <f t="shared" si="1"/>
        <v>0</v>
      </c>
      <c r="I7" s="779">
        <f t="shared" si="1"/>
        <v>0</v>
      </c>
      <c r="J7" s="779">
        <f t="shared" si="1"/>
        <v>0</v>
      </c>
      <c r="K7" s="779">
        <f t="shared" si="1"/>
        <v>0</v>
      </c>
      <c r="L7" s="779">
        <f t="shared" si="1"/>
        <v>0</v>
      </c>
      <c r="M7" s="779">
        <f t="shared" si="1"/>
        <v>0</v>
      </c>
      <c r="N7" s="779">
        <f t="shared" si="1"/>
        <v>0</v>
      </c>
      <c r="O7" s="779">
        <f t="shared" si="0"/>
        <v>0</v>
      </c>
      <c r="P7" s="139"/>
      <c r="Q7" s="139"/>
      <c r="R7" s="139"/>
      <c r="S7" s="139"/>
    </row>
    <row r="8" spans="1:19" s="128" customFormat="1" ht="20" customHeight="1">
      <c r="A8" s="2202" t="s">
        <v>712</v>
      </c>
      <c r="B8" s="145" t="s">
        <v>713</v>
      </c>
      <c r="C8" s="775"/>
      <c r="D8" s="775"/>
      <c r="E8" s="780"/>
      <c r="F8" s="775"/>
      <c r="G8" s="775"/>
      <c r="H8" s="775"/>
      <c r="I8" s="775"/>
      <c r="J8" s="775"/>
      <c r="K8" s="775"/>
      <c r="L8" s="775"/>
      <c r="M8" s="775"/>
      <c r="N8" s="775"/>
      <c r="O8" s="775">
        <f t="shared" si="0"/>
        <v>0</v>
      </c>
      <c r="P8" s="141"/>
      <c r="Q8" s="139"/>
      <c r="R8" s="139"/>
      <c r="S8" s="139"/>
    </row>
    <row r="9" spans="1:19" s="128" customFormat="1" ht="20" customHeight="1">
      <c r="A9" s="2203"/>
      <c r="B9" s="897" t="s">
        <v>714</v>
      </c>
      <c r="C9" s="895"/>
      <c r="D9" s="895"/>
      <c r="E9" s="898"/>
      <c r="F9" s="895"/>
      <c r="G9" s="895"/>
      <c r="H9" s="895"/>
      <c r="I9" s="895"/>
      <c r="J9" s="895"/>
      <c r="K9" s="895"/>
      <c r="L9" s="895"/>
      <c r="M9" s="895"/>
      <c r="N9" s="895"/>
      <c r="O9" s="895">
        <f t="shared" si="0"/>
        <v>0</v>
      </c>
      <c r="P9" s="141"/>
      <c r="Q9" s="139"/>
      <c r="R9" s="139"/>
      <c r="S9" s="139"/>
    </row>
    <row r="10" spans="1:19" s="128" customFormat="1" ht="20" customHeight="1">
      <c r="A10" s="2203"/>
      <c r="B10" s="144" t="s">
        <v>715</v>
      </c>
      <c r="C10" s="777"/>
      <c r="D10" s="777"/>
      <c r="E10" s="781"/>
      <c r="F10" s="777"/>
      <c r="G10" s="777"/>
      <c r="H10" s="777"/>
      <c r="I10" s="777"/>
      <c r="J10" s="777"/>
      <c r="K10" s="777"/>
      <c r="L10" s="777"/>
      <c r="M10" s="777"/>
      <c r="N10" s="777"/>
      <c r="O10" s="777">
        <f t="shared" si="0"/>
        <v>0</v>
      </c>
      <c r="P10" s="141"/>
      <c r="Q10" s="139"/>
      <c r="R10" s="139"/>
      <c r="S10" s="139"/>
    </row>
    <row r="11" spans="1:19" s="128" customFormat="1" ht="20" customHeight="1">
      <c r="A11" s="2204"/>
      <c r="B11" s="146" t="s">
        <v>626</v>
      </c>
      <c r="C11" s="782">
        <f>SUM(C8:C10)</f>
        <v>0</v>
      </c>
      <c r="D11" s="782">
        <f t="shared" ref="D11:N11" si="2">SUM(D8:D10)</f>
        <v>0</v>
      </c>
      <c r="E11" s="782">
        <f t="shared" si="2"/>
        <v>0</v>
      </c>
      <c r="F11" s="782">
        <f t="shared" si="2"/>
        <v>0</v>
      </c>
      <c r="G11" s="782">
        <f t="shared" si="2"/>
        <v>0</v>
      </c>
      <c r="H11" s="782">
        <f t="shared" si="2"/>
        <v>0</v>
      </c>
      <c r="I11" s="782">
        <f t="shared" si="2"/>
        <v>0</v>
      </c>
      <c r="J11" s="782">
        <f t="shared" si="2"/>
        <v>0</v>
      </c>
      <c r="K11" s="782">
        <f t="shared" si="2"/>
        <v>0</v>
      </c>
      <c r="L11" s="782">
        <f t="shared" si="2"/>
        <v>0</v>
      </c>
      <c r="M11" s="782">
        <f t="shared" si="2"/>
        <v>0</v>
      </c>
      <c r="N11" s="782">
        <f t="shared" si="2"/>
        <v>0</v>
      </c>
      <c r="O11" s="782">
        <f t="shared" si="0"/>
        <v>0</v>
      </c>
      <c r="P11" s="139"/>
      <c r="Q11" s="141"/>
      <c r="R11" s="139"/>
      <c r="S11" s="139"/>
    </row>
    <row r="12" spans="1:19" s="128" customFormat="1" ht="17.25" customHeight="1">
      <c r="A12" s="134"/>
      <c r="B12" s="134"/>
      <c r="C12" s="134"/>
      <c r="D12" s="134"/>
      <c r="E12" s="134"/>
      <c r="F12" s="134"/>
      <c r="G12" s="134"/>
    </row>
    <row r="13" spans="1:19" s="128" customFormat="1">
      <c r="J13" s="2803"/>
      <c r="K13" s="2803"/>
      <c r="R13" s="149"/>
    </row>
    <row r="14" spans="1:19">
      <c r="M14" s="128"/>
    </row>
  </sheetData>
  <mergeCells count="5">
    <mergeCell ref="A2:B2"/>
    <mergeCell ref="A3:B3"/>
    <mergeCell ref="A4:A7"/>
    <mergeCell ref="A8:A11"/>
    <mergeCell ref="J13:K13"/>
  </mergeCells>
  <phoneticPr fontId="50" type="noConversion"/>
  <printOptions horizontalCentered="1" verticalCentered="1"/>
  <pageMargins left="0.39370078740157483" right="0.39370078740157483" top="0.24" bottom="0" header="0.18"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50"/>
  </sheetPr>
  <dimension ref="A1:AW260"/>
  <sheetViews>
    <sheetView showGridLines="0" topLeftCell="A45" zoomScale="85" zoomScaleNormal="85" workbookViewId="0">
      <selection activeCell="K9" sqref="K9"/>
    </sheetView>
  </sheetViews>
  <sheetFormatPr defaultRowHeight="14.25" customHeight="1" outlineLevelCol="1"/>
  <cols>
    <col min="1" max="1" width="6.375" style="16" customWidth="1"/>
    <col min="2" max="3" width="8.125" style="16" customWidth="1" outlineLevel="1"/>
    <col min="4" max="4" width="8" style="16" customWidth="1" outlineLevel="1"/>
    <col min="5" max="5" width="8.125" style="16" customWidth="1"/>
    <col min="6" max="6" width="45.375" style="16" customWidth="1"/>
    <col min="7" max="7" width="7.625" style="16" customWidth="1"/>
    <col min="8" max="10" width="9.6875" style="16" customWidth="1"/>
    <col min="11" max="11" width="9.6875" style="15" customWidth="1"/>
    <col min="12" max="13" width="8.6875" style="16" customWidth="1"/>
    <col min="14" max="14" width="36.875" style="16" customWidth="1"/>
    <col min="15" max="16" width="9" style="16"/>
    <col min="17" max="17" width="0" style="16" hidden="1" customWidth="1" outlineLevel="1"/>
    <col min="18" max="21" width="8.8125" style="16" hidden="1" customWidth="1" outlineLevel="1"/>
    <col min="22" max="22" width="9" style="16" collapsed="1"/>
    <col min="23" max="255" width="9" style="16"/>
    <col min="256" max="256" width="6.375" style="16" customWidth="1"/>
    <col min="257" max="258" width="8.125" style="16" customWidth="1"/>
    <col min="259" max="259" width="8" style="16" customWidth="1"/>
    <col min="260" max="260" width="8.8125" style="16" customWidth="1"/>
    <col min="261" max="261" width="48.375" style="16" customWidth="1"/>
    <col min="262" max="266" width="8.6875" style="16" customWidth="1"/>
    <col min="267" max="267" width="1.125" style="16" customWidth="1"/>
    <col min="268" max="269" width="4.625" style="16" customWidth="1"/>
    <col min="270" max="511" width="9" style="16"/>
    <col min="512" max="512" width="6.375" style="16" customWidth="1"/>
    <col min="513" max="514" width="8.125" style="16" customWidth="1"/>
    <col min="515" max="515" width="8" style="16" customWidth="1"/>
    <col min="516" max="516" width="8.8125" style="16" customWidth="1"/>
    <col min="517" max="517" width="48.375" style="16" customWidth="1"/>
    <col min="518" max="522" width="8.6875" style="16" customWidth="1"/>
    <col min="523" max="523" width="1.125" style="16" customWidth="1"/>
    <col min="524" max="525" width="4.625" style="16" customWidth="1"/>
    <col min="526" max="767" width="9" style="16"/>
    <col min="768" max="768" width="6.375" style="16" customWidth="1"/>
    <col min="769" max="770" width="8.125" style="16" customWidth="1"/>
    <col min="771" max="771" width="8" style="16" customWidth="1"/>
    <col min="772" max="772" width="8.8125" style="16" customWidth="1"/>
    <col min="773" max="773" width="48.375" style="16" customWidth="1"/>
    <col min="774" max="778" width="8.6875" style="16" customWidth="1"/>
    <col min="779" max="779" width="1.125" style="16" customWidth="1"/>
    <col min="780" max="781" width="4.625" style="16" customWidth="1"/>
    <col min="782" max="1023" width="9" style="16"/>
    <col min="1024" max="1024" width="6.375" style="16" customWidth="1"/>
    <col min="1025" max="1026" width="8.125" style="16" customWidth="1"/>
    <col min="1027" max="1027" width="8" style="16" customWidth="1"/>
    <col min="1028" max="1028" width="8.8125" style="16" customWidth="1"/>
    <col min="1029" max="1029" width="48.375" style="16" customWidth="1"/>
    <col min="1030" max="1034" width="8.6875" style="16" customWidth="1"/>
    <col min="1035" max="1035" width="1.125" style="16" customWidth="1"/>
    <col min="1036" max="1037" width="4.625" style="16" customWidth="1"/>
    <col min="1038" max="1279" width="9" style="16"/>
    <col min="1280" max="1280" width="6.375" style="16" customWidth="1"/>
    <col min="1281" max="1282" width="8.125" style="16" customWidth="1"/>
    <col min="1283" max="1283" width="8" style="16" customWidth="1"/>
    <col min="1284" max="1284" width="8.8125" style="16" customWidth="1"/>
    <col min="1285" max="1285" width="48.375" style="16" customWidth="1"/>
    <col min="1286" max="1290" width="8.6875" style="16" customWidth="1"/>
    <col min="1291" max="1291" width="1.125" style="16" customWidth="1"/>
    <col min="1292" max="1293" width="4.625" style="16" customWidth="1"/>
    <col min="1294" max="1535" width="9" style="16"/>
    <col min="1536" max="1536" width="6.375" style="16" customWidth="1"/>
    <col min="1537" max="1538" width="8.125" style="16" customWidth="1"/>
    <col min="1539" max="1539" width="8" style="16" customWidth="1"/>
    <col min="1540" max="1540" width="8.8125" style="16" customWidth="1"/>
    <col min="1541" max="1541" width="48.375" style="16" customWidth="1"/>
    <col min="1542" max="1546" width="8.6875" style="16" customWidth="1"/>
    <col min="1547" max="1547" width="1.125" style="16" customWidth="1"/>
    <col min="1548" max="1549" width="4.625" style="16" customWidth="1"/>
    <col min="1550" max="1791" width="9" style="16"/>
    <col min="1792" max="1792" width="6.375" style="16" customWidth="1"/>
    <col min="1793" max="1794" width="8.125" style="16" customWidth="1"/>
    <col min="1795" max="1795" width="8" style="16" customWidth="1"/>
    <col min="1796" max="1796" width="8.8125" style="16" customWidth="1"/>
    <col min="1797" max="1797" width="48.375" style="16" customWidth="1"/>
    <col min="1798" max="1802" width="8.6875" style="16" customWidth="1"/>
    <col min="1803" max="1803" width="1.125" style="16" customWidth="1"/>
    <col min="1804" max="1805" width="4.625" style="16" customWidth="1"/>
    <col min="1806" max="2047" width="9" style="16"/>
    <col min="2048" max="2048" width="6.375" style="16" customWidth="1"/>
    <col min="2049" max="2050" width="8.125" style="16" customWidth="1"/>
    <col min="2051" max="2051" width="8" style="16" customWidth="1"/>
    <col min="2052" max="2052" width="8.8125" style="16" customWidth="1"/>
    <col min="2053" max="2053" width="48.375" style="16" customWidth="1"/>
    <col min="2054" max="2058" width="8.6875" style="16" customWidth="1"/>
    <col min="2059" max="2059" width="1.125" style="16" customWidth="1"/>
    <col min="2060" max="2061" width="4.625" style="16" customWidth="1"/>
    <col min="2062" max="2303" width="9" style="16"/>
    <col min="2304" max="2304" width="6.375" style="16" customWidth="1"/>
    <col min="2305" max="2306" width="8.125" style="16" customWidth="1"/>
    <col min="2307" max="2307" width="8" style="16" customWidth="1"/>
    <col min="2308" max="2308" width="8.8125" style="16" customWidth="1"/>
    <col min="2309" max="2309" width="48.375" style="16" customWidth="1"/>
    <col min="2310" max="2314" width="8.6875" style="16" customWidth="1"/>
    <col min="2315" max="2315" width="1.125" style="16" customWidth="1"/>
    <col min="2316" max="2317" width="4.625" style="16" customWidth="1"/>
    <col min="2318" max="2559" width="9" style="16"/>
    <col min="2560" max="2560" width="6.375" style="16" customWidth="1"/>
    <col min="2561" max="2562" width="8.125" style="16" customWidth="1"/>
    <col min="2563" max="2563" width="8" style="16" customWidth="1"/>
    <col min="2564" max="2564" width="8.8125" style="16" customWidth="1"/>
    <col min="2565" max="2565" width="48.375" style="16" customWidth="1"/>
    <col min="2566" max="2570" width="8.6875" style="16" customWidth="1"/>
    <col min="2571" max="2571" width="1.125" style="16" customWidth="1"/>
    <col min="2572" max="2573" width="4.625" style="16" customWidth="1"/>
    <col min="2574" max="2815" width="9" style="16"/>
    <col min="2816" max="2816" width="6.375" style="16" customWidth="1"/>
    <col min="2817" max="2818" width="8.125" style="16" customWidth="1"/>
    <col min="2819" max="2819" width="8" style="16" customWidth="1"/>
    <col min="2820" max="2820" width="8.8125" style="16" customWidth="1"/>
    <col min="2821" max="2821" width="48.375" style="16" customWidth="1"/>
    <col min="2822" max="2826" width="8.6875" style="16" customWidth="1"/>
    <col min="2827" max="2827" width="1.125" style="16" customWidth="1"/>
    <col min="2828" max="2829" width="4.625" style="16" customWidth="1"/>
    <col min="2830" max="3071" width="9" style="16"/>
    <col min="3072" max="3072" width="6.375" style="16" customWidth="1"/>
    <col min="3073" max="3074" width="8.125" style="16" customWidth="1"/>
    <col min="3075" max="3075" width="8" style="16" customWidth="1"/>
    <col min="3076" max="3076" width="8.8125" style="16" customWidth="1"/>
    <col min="3077" max="3077" width="48.375" style="16" customWidth="1"/>
    <col min="3078" max="3082" width="8.6875" style="16" customWidth="1"/>
    <col min="3083" max="3083" width="1.125" style="16" customWidth="1"/>
    <col min="3084" max="3085" width="4.625" style="16" customWidth="1"/>
    <col min="3086" max="3327" width="9" style="16"/>
    <col min="3328" max="3328" width="6.375" style="16" customWidth="1"/>
    <col min="3329" max="3330" width="8.125" style="16" customWidth="1"/>
    <col min="3331" max="3331" width="8" style="16" customWidth="1"/>
    <col min="3332" max="3332" width="8.8125" style="16" customWidth="1"/>
    <col min="3333" max="3333" width="48.375" style="16" customWidth="1"/>
    <col min="3334" max="3338" width="8.6875" style="16" customWidth="1"/>
    <col min="3339" max="3339" width="1.125" style="16" customWidth="1"/>
    <col min="3340" max="3341" width="4.625" style="16" customWidth="1"/>
    <col min="3342" max="3583" width="9" style="16"/>
    <col min="3584" max="3584" width="6.375" style="16" customWidth="1"/>
    <col min="3585" max="3586" width="8.125" style="16" customWidth="1"/>
    <col min="3587" max="3587" width="8" style="16" customWidth="1"/>
    <col min="3588" max="3588" width="8.8125" style="16" customWidth="1"/>
    <col min="3589" max="3589" width="48.375" style="16" customWidth="1"/>
    <col min="3590" max="3594" width="8.6875" style="16" customWidth="1"/>
    <col min="3595" max="3595" width="1.125" style="16" customWidth="1"/>
    <col min="3596" max="3597" width="4.625" style="16" customWidth="1"/>
    <col min="3598" max="3839" width="9" style="16"/>
    <col min="3840" max="3840" width="6.375" style="16" customWidth="1"/>
    <col min="3841" max="3842" width="8.125" style="16" customWidth="1"/>
    <col min="3843" max="3843" width="8" style="16" customWidth="1"/>
    <col min="3844" max="3844" width="8.8125" style="16" customWidth="1"/>
    <col min="3845" max="3845" width="48.375" style="16" customWidth="1"/>
    <col min="3846" max="3850" width="8.6875" style="16" customWidth="1"/>
    <col min="3851" max="3851" width="1.125" style="16" customWidth="1"/>
    <col min="3852" max="3853" width="4.625" style="16" customWidth="1"/>
    <col min="3854" max="4095" width="9" style="16"/>
    <col min="4096" max="4096" width="6.375" style="16" customWidth="1"/>
    <col min="4097" max="4098" width="8.125" style="16" customWidth="1"/>
    <col min="4099" max="4099" width="8" style="16" customWidth="1"/>
    <col min="4100" max="4100" width="8.8125" style="16" customWidth="1"/>
    <col min="4101" max="4101" width="48.375" style="16" customWidth="1"/>
    <col min="4102" max="4106" width="8.6875" style="16" customWidth="1"/>
    <col min="4107" max="4107" width="1.125" style="16" customWidth="1"/>
    <col min="4108" max="4109" width="4.625" style="16" customWidth="1"/>
    <col min="4110" max="4351" width="9" style="16"/>
    <col min="4352" max="4352" width="6.375" style="16" customWidth="1"/>
    <col min="4353" max="4354" width="8.125" style="16" customWidth="1"/>
    <col min="4355" max="4355" width="8" style="16" customWidth="1"/>
    <col min="4356" max="4356" width="8.8125" style="16" customWidth="1"/>
    <col min="4357" max="4357" width="48.375" style="16" customWidth="1"/>
    <col min="4358" max="4362" width="8.6875" style="16" customWidth="1"/>
    <col min="4363" max="4363" width="1.125" style="16" customWidth="1"/>
    <col min="4364" max="4365" width="4.625" style="16" customWidth="1"/>
    <col min="4366" max="4607" width="9" style="16"/>
    <col min="4608" max="4608" width="6.375" style="16" customWidth="1"/>
    <col min="4609" max="4610" width="8.125" style="16" customWidth="1"/>
    <col min="4611" max="4611" width="8" style="16" customWidth="1"/>
    <col min="4612" max="4612" width="8.8125" style="16" customWidth="1"/>
    <col min="4613" max="4613" width="48.375" style="16" customWidth="1"/>
    <col min="4614" max="4618" width="8.6875" style="16" customWidth="1"/>
    <col min="4619" max="4619" width="1.125" style="16" customWidth="1"/>
    <col min="4620" max="4621" width="4.625" style="16" customWidth="1"/>
    <col min="4622" max="4863" width="9" style="16"/>
    <col min="4864" max="4864" width="6.375" style="16" customWidth="1"/>
    <col min="4865" max="4866" width="8.125" style="16" customWidth="1"/>
    <col min="4867" max="4867" width="8" style="16" customWidth="1"/>
    <col min="4868" max="4868" width="8.8125" style="16" customWidth="1"/>
    <col min="4869" max="4869" width="48.375" style="16" customWidth="1"/>
    <col min="4870" max="4874" width="8.6875" style="16" customWidth="1"/>
    <col min="4875" max="4875" width="1.125" style="16" customWidth="1"/>
    <col min="4876" max="4877" width="4.625" style="16" customWidth="1"/>
    <col min="4878" max="5119" width="9" style="16"/>
    <col min="5120" max="5120" width="6.375" style="16" customWidth="1"/>
    <col min="5121" max="5122" width="8.125" style="16" customWidth="1"/>
    <col min="5123" max="5123" width="8" style="16" customWidth="1"/>
    <col min="5124" max="5124" width="8.8125" style="16" customWidth="1"/>
    <col min="5125" max="5125" width="48.375" style="16" customWidth="1"/>
    <col min="5126" max="5130" width="8.6875" style="16" customWidth="1"/>
    <col min="5131" max="5131" width="1.125" style="16" customWidth="1"/>
    <col min="5132" max="5133" width="4.625" style="16" customWidth="1"/>
    <col min="5134" max="5375" width="9" style="16"/>
    <col min="5376" max="5376" width="6.375" style="16" customWidth="1"/>
    <col min="5377" max="5378" width="8.125" style="16" customWidth="1"/>
    <col min="5379" max="5379" width="8" style="16" customWidth="1"/>
    <col min="5380" max="5380" width="8.8125" style="16" customWidth="1"/>
    <col min="5381" max="5381" width="48.375" style="16" customWidth="1"/>
    <col min="5382" max="5386" width="8.6875" style="16" customWidth="1"/>
    <col min="5387" max="5387" width="1.125" style="16" customWidth="1"/>
    <col min="5388" max="5389" width="4.625" style="16" customWidth="1"/>
    <col min="5390" max="5631" width="9" style="16"/>
    <col min="5632" max="5632" width="6.375" style="16" customWidth="1"/>
    <col min="5633" max="5634" width="8.125" style="16" customWidth="1"/>
    <col min="5635" max="5635" width="8" style="16" customWidth="1"/>
    <col min="5636" max="5636" width="8.8125" style="16" customWidth="1"/>
    <col min="5637" max="5637" width="48.375" style="16" customWidth="1"/>
    <col min="5638" max="5642" width="8.6875" style="16" customWidth="1"/>
    <col min="5643" max="5643" width="1.125" style="16" customWidth="1"/>
    <col min="5644" max="5645" width="4.625" style="16" customWidth="1"/>
    <col min="5646" max="5887" width="9" style="16"/>
    <col min="5888" max="5888" width="6.375" style="16" customWidth="1"/>
    <col min="5889" max="5890" width="8.125" style="16" customWidth="1"/>
    <col min="5891" max="5891" width="8" style="16" customWidth="1"/>
    <col min="5892" max="5892" width="8.8125" style="16" customWidth="1"/>
    <col min="5893" max="5893" width="48.375" style="16" customWidth="1"/>
    <col min="5894" max="5898" width="8.6875" style="16" customWidth="1"/>
    <col min="5899" max="5899" width="1.125" style="16" customWidth="1"/>
    <col min="5900" max="5901" width="4.625" style="16" customWidth="1"/>
    <col min="5902" max="6143" width="9" style="16"/>
    <col min="6144" max="6144" width="6.375" style="16" customWidth="1"/>
    <col min="6145" max="6146" width="8.125" style="16" customWidth="1"/>
    <col min="6147" max="6147" width="8" style="16" customWidth="1"/>
    <col min="6148" max="6148" width="8.8125" style="16" customWidth="1"/>
    <col min="6149" max="6149" width="48.375" style="16" customWidth="1"/>
    <col min="6150" max="6154" width="8.6875" style="16" customWidth="1"/>
    <col min="6155" max="6155" width="1.125" style="16" customWidth="1"/>
    <col min="6156" max="6157" width="4.625" style="16" customWidth="1"/>
    <col min="6158" max="6399" width="9" style="16"/>
    <col min="6400" max="6400" width="6.375" style="16" customWidth="1"/>
    <col min="6401" max="6402" width="8.125" style="16" customWidth="1"/>
    <col min="6403" max="6403" width="8" style="16" customWidth="1"/>
    <col min="6404" max="6404" width="8.8125" style="16" customWidth="1"/>
    <col min="6405" max="6405" width="48.375" style="16" customWidth="1"/>
    <col min="6406" max="6410" width="8.6875" style="16" customWidth="1"/>
    <col min="6411" max="6411" width="1.125" style="16" customWidth="1"/>
    <col min="6412" max="6413" width="4.625" style="16" customWidth="1"/>
    <col min="6414" max="6655" width="9" style="16"/>
    <col min="6656" max="6656" width="6.375" style="16" customWidth="1"/>
    <col min="6657" max="6658" width="8.125" style="16" customWidth="1"/>
    <col min="6659" max="6659" width="8" style="16" customWidth="1"/>
    <col min="6660" max="6660" width="8.8125" style="16" customWidth="1"/>
    <col min="6661" max="6661" width="48.375" style="16" customWidth="1"/>
    <col min="6662" max="6666" width="8.6875" style="16" customWidth="1"/>
    <col min="6667" max="6667" width="1.125" style="16" customWidth="1"/>
    <col min="6668" max="6669" width="4.625" style="16" customWidth="1"/>
    <col min="6670" max="6911" width="9" style="16"/>
    <col min="6912" max="6912" width="6.375" style="16" customWidth="1"/>
    <col min="6913" max="6914" width="8.125" style="16" customWidth="1"/>
    <col min="6915" max="6915" width="8" style="16" customWidth="1"/>
    <col min="6916" max="6916" width="8.8125" style="16" customWidth="1"/>
    <col min="6917" max="6917" width="48.375" style="16" customWidth="1"/>
    <col min="6918" max="6922" width="8.6875" style="16" customWidth="1"/>
    <col min="6923" max="6923" width="1.125" style="16" customWidth="1"/>
    <col min="6924" max="6925" width="4.625" style="16" customWidth="1"/>
    <col min="6926" max="7167" width="9" style="16"/>
    <col min="7168" max="7168" width="6.375" style="16" customWidth="1"/>
    <col min="7169" max="7170" width="8.125" style="16" customWidth="1"/>
    <col min="7171" max="7171" width="8" style="16" customWidth="1"/>
    <col min="7172" max="7172" width="8.8125" style="16" customWidth="1"/>
    <col min="7173" max="7173" width="48.375" style="16" customWidth="1"/>
    <col min="7174" max="7178" width="8.6875" style="16" customWidth="1"/>
    <col min="7179" max="7179" width="1.125" style="16" customWidth="1"/>
    <col min="7180" max="7181" width="4.625" style="16" customWidth="1"/>
    <col min="7182" max="7423" width="9" style="16"/>
    <col min="7424" max="7424" width="6.375" style="16" customWidth="1"/>
    <col min="7425" max="7426" width="8.125" style="16" customWidth="1"/>
    <col min="7427" max="7427" width="8" style="16" customWidth="1"/>
    <col min="7428" max="7428" width="8.8125" style="16" customWidth="1"/>
    <col min="7429" max="7429" width="48.375" style="16" customWidth="1"/>
    <col min="7430" max="7434" width="8.6875" style="16" customWidth="1"/>
    <col min="7435" max="7435" width="1.125" style="16" customWidth="1"/>
    <col min="7436" max="7437" width="4.625" style="16" customWidth="1"/>
    <col min="7438" max="7679" width="9" style="16"/>
    <col min="7680" max="7680" width="6.375" style="16" customWidth="1"/>
    <col min="7681" max="7682" width="8.125" style="16" customWidth="1"/>
    <col min="7683" max="7683" width="8" style="16" customWidth="1"/>
    <col min="7684" max="7684" width="8.8125" style="16" customWidth="1"/>
    <col min="7685" max="7685" width="48.375" style="16" customWidth="1"/>
    <col min="7686" max="7690" width="8.6875" style="16" customWidth="1"/>
    <col min="7691" max="7691" width="1.125" style="16" customWidth="1"/>
    <col min="7692" max="7693" width="4.625" style="16" customWidth="1"/>
    <col min="7694" max="7935" width="9" style="16"/>
    <col min="7936" max="7936" width="6.375" style="16" customWidth="1"/>
    <col min="7937" max="7938" width="8.125" style="16" customWidth="1"/>
    <col min="7939" max="7939" width="8" style="16" customWidth="1"/>
    <col min="7940" max="7940" width="8.8125" style="16" customWidth="1"/>
    <col min="7941" max="7941" width="48.375" style="16" customWidth="1"/>
    <col min="7942" max="7946" width="8.6875" style="16" customWidth="1"/>
    <col min="7947" max="7947" width="1.125" style="16" customWidth="1"/>
    <col min="7948" max="7949" width="4.625" style="16" customWidth="1"/>
    <col min="7950" max="8191" width="9" style="16"/>
    <col min="8192" max="8192" width="6.375" style="16" customWidth="1"/>
    <col min="8193" max="8194" width="8.125" style="16" customWidth="1"/>
    <col min="8195" max="8195" width="8" style="16" customWidth="1"/>
    <col min="8196" max="8196" width="8.8125" style="16" customWidth="1"/>
    <col min="8197" max="8197" width="48.375" style="16" customWidth="1"/>
    <col min="8198" max="8202" width="8.6875" style="16" customWidth="1"/>
    <col min="8203" max="8203" width="1.125" style="16" customWidth="1"/>
    <col min="8204" max="8205" width="4.625" style="16" customWidth="1"/>
    <col min="8206" max="8447" width="9" style="16"/>
    <col min="8448" max="8448" width="6.375" style="16" customWidth="1"/>
    <col min="8449" max="8450" width="8.125" style="16" customWidth="1"/>
    <col min="8451" max="8451" width="8" style="16" customWidth="1"/>
    <col min="8452" max="8452" width="8.8125" style="16" customWidth="1"/>
    <col min="8453" max="8453" width="48.375" style="16" customWidth="1"/>
    <col min="8454" max="8458" width="8.6875" style="16" customWidth="1"/>
    <col min="8459" max="8459" width="1.125" style="16" customWidth="1"/>
    <col min="8460" max="8461" width="4.625" style="16" customWidth="1"/>
    <col min="8462" max="8703" width="9" style="16"/>
    <col min="8704" max="8704" width="6.375" style="16" customWidth="1"/>
    <col min="8705" max="8706" width="8.125" style="16" customWidth="1"/>
    <col min="8707" max="8707" width="8" style="16" customWidth="1"/>
    <col min="8708" max="8708" width="8.8125" style="16" customWidth="1"/>
    <col min="8709" max="8709" width="48.375" style="16" customWidth="1"/>
    <col min="8710" max="8714" width="8.6875" style="16" customWidth="1"/>
    <col min="8715" max="8715" width="1.125" style="16" customWidth="1"/>
    <col min="8716" max="8717" width="4.625" style="16" customWidth="1"/>
    <col min="8718" max="8959" width="9" style="16"/>
    <col min="8960" max="8960" width="6.375" style="16" customWidth="1"/>
    <col min="8961" max="8962" width="8.125" style="16" customWidth="1"/>
    <col min="8963" max="8963" width="8" style="16" customWidth="1"/>
    <col min="8964" max="8964" width="8.8125" style="16" customWidth="1"/>
    <col min="8965" max="8965" width="48.375" style="16" customWidth="1"/>
    <col min="8966" max="8970" width="8.6875" style="16" customWidth="1"/>
    <col min="8971" max="8971" width="1.125" style="16" customWidth="1"/>
    <col min="8972" max="8973" width="4.625" style="16" customWidth="1"/>
    <col min="8974" max="9215" width="9" style="16"/>
    <col min="9216" max="9216" width="6.375" style="16" customWidth="1"/>
    <col min="9217" max="9218" width="8.125" style="16" customWidth="1"/>
    <col min="9219" max="9219" width="8" style="16" customWidth="1"/>
    <col min="9220" max="9220" width="8.8125" style="16" customWidth="1"/>
    <col min="9221" max="9221" width="48.375" style="16" customWidth="1"/>
    <col min="9222" max="9226" width="8.6875" style="16" customWidth="1"/>
    <col min="9227" max="9227" width="1.125" style="16" customWidth="1"/>
    <col min="9228" max="9229" width="4.625" style="16" customWidth="1"/>
    <col min="9230" max="9471" width="9" style="16"/>
    <col min="9472" max="9472" width="6.375" style="16" customWidth="1"/>
    <col min="9473" max="9474" width="8.125" style="16" customWidth="1"/>
    <col min="9475" max="9475" width="8" style="16" customWidth="1"/>
    <col min="9476" max="9476" width="8.8125" style="16" customWidth="1"/>
    <col min="9477" max="9477" width="48.375" style="16" customWidth="1"/>
    <col min="9478" max="9482" width="8.6875" style="16" customWidth="1"/>
    <col min="9483" max="9483" width="1.125" style="16" customWidth="1"/>
    <col min="9484" max="9485" width="4.625" style="16" customWidth="1"/>
    <col min="9486" max="9727" width="9" style="16"/>
    <col min="9728" max="9728" width="6.375" style="16" customWidth="1"/>
    <col min="9729" max="9730" width="8.125" style="16" customWidth="1"/>
    <col min="9731" max="9731" width="8" style="16" customWidth="1"/>
    <col min="9732" max="9732" width="8.8125" style="16" customWidth="1"/>
    <col min="9733" max="9733" width="48.375" style="16" customWidth="1"/>
    <col min="9734" max="9738" width="8.6875" style="16" customWidth="1"/>
    <col min="9739" max="9739" width="1.125" style="16" customWidth="1"/>
    <col min="9740" max="9741" width="4.625" style="16" customWidth="1"/>
    <col min="9742" max="9983" width="9" style="16"/>
    <col min="9984" max="9984" width="6.375" style="16" customWidth="1"/>
    <col min="9985" max="9986" width="8.125" style="16" customWidth="1"/>
    <col min="9987" max="9987" width="8" style="16" customWidth="1"/>
    <col min="9988" max="9988" width="8.8125" style="16" customWidth="1"/>
    <col min="9989" max="9989" width="48.375" style="16" customWidth="1"/>
    <col min="9990" max="9994" width="8.6875" style="16" customWidth="1"/>
    <col min="9995" max="9995" width="1.125" style="16" customWidth="1"/>
    <col min="9996" max="9997" width="4.625" style="16" customWidth="1"/>
    <col min="9998" max="10239" width="9" style="16"/>
    <col min="10240" max="10240" width="6.375" style="16" customWidth="1"/>
    <col min="10241" max="10242" width="8.125" style="16" customWidth="1"/>
    <col min="10243" max="10243" width="8" style="16" customWidth="1"/>
    <col min="10244" max="10244" width="8.8125" style="16" customWidth="1"/>
    <col min="10245" max="10245" width="48.375" style="16" customWidth="1"/>
    <col min="10246" max="10250" width="8.6875" style="16" customWidth="1"/>
    <col min="10251" max="10251" width="1.125" style="16" customWidth="1"/>
    <col min="10252" max="10253" width="4.625" style="16" customWidth="1"/>
    <col min="10254" max="10495" width="9" style="16"/>
    <col min="10496" max="10496" width="6.375" style="16" customWidth="1"/>
    <col min="10497" max="10498" width="8.125" style="16" customWidth="1"/>
    <col min="10499" max="10499" width="8" style="16" customWidth="1"/>
    <col min="10500" max="10500" width="8.8125" style="16" customWidth="1"/>
    <col min="10501" max="10501" width="48.375" style="16" customWidth="1"/>
    <col min="10502" max="10506" width="8.6875" style="16" customWidth="1"/>
    <col min="10507" max="10507" width="1.125" style="16" customWidth="1"/>
    <col min="10508" max="10509" width="4.625" style="16" customWidth="1"/>
    <col min="10510" max="10751" width="9" style="16"/>
    <col min="10752" max="10752" width="6.375" style="16" customWidth="1"/>
    <col min="10753" max="10754" width="8.125" style="16" customWidth="1"/>
    <col min="10755" max="10755" width="8" style="16" customWidth="1"/>
    <col min="10756" max="10756" width="8.8125" style="16" customWidth="1"/>
    <col min="10757" max="10757" width="48.375" style="16" customWidth="1"/>
    <col min="10758" max="10762" width="8.6875" style="16" customWidth="1"/>
    <col min="10763" max="10763" width="1.125" style="16" customWidth="1"/>
    <col min="10764" max="10765" width="4.625" style="16" customWidth="1"/>
    <col min="10766" max="11007" width="9" style="16"/>
    <col min="11008" max="11008" width="6.375" style="16" customWidth="1"/>
    <col min="11009" max="11010" width="8.125" style="16" customWidth="1"/>
    <col min="11011" max="11011" width="8" style="16" customWidth="1"/>
    <col min="11012" max="11012" width="8.8125" style="16" customWidth="1"/>
    <col min="11013" max="11013" width="48.375" style="16" customWidth="1"/>
    <col min="11014" max="11018" width="8.6875" style="16" customWidth="1"/>
    <col min="11019" max="11019" width="1.125" style="16" customWidth="1"/>
    <col min="11020" max="11021" width="4.625" style="16" customWidth="1"/>
    <col min="11022" max="11263" width="9" style="16"/>
    <col min="11264" max="11264" width="6.375" style="16" customWidth="1"/>
    <col min="11265" max="11266" width="8.125" style="16" customWidth="1"/>
    <col min="11267" max="11267" width="8" style="16" customWidth="1"/>
    <col min="11268" max="11268" width="8.8125" style="16" customWidth="1"/>
    <col min="11269" max="11269" width="48.375" style="16" customWidth="1"/>
    <col min="11270" max="11274" width="8.6875" style="16" customWidth="1"/>
    <col min="11275" max="11275" width="1.125" style="16" customWidth="1"/>
    <col min="11276" max="11277" width="4.625" style="16" customWidth="1"/>
    <col min="11278" max="11519" width="9" style="16"/>
    <col min="11520" max="11520" width="6.375" style="16" customWidth="1"/>
    <col min="11521" max="11522" width="8.125" style="16" customWidth="1"/>
    <col min="11523" max="11523" width="8" style="16" customWidth="1"/>
    <col min="11524" max="11524" width="8.8125" style="16" customWidth="1"/>
    <col min="11525" max="11525" width="48.375" style="16" customWidth="1"/>
    <col min="11526" max="11530" width="8.6875" style="16" customWidth="1"/>
    <col min="11531" max="11531" width="1.125" style="16" customWidth="1"/>
    <col min="11532" max="11533" width="4.625" style="16" customWidth="1"/>
    <col min="11534" max="11775" width="9" style="16"/>
    <col min="11776" max="11776" width="6.375" style="16" customWidth="1"/>
    <col min="11777" max="11778" width="8.125" style="16" customWidth="1"/>
    <col min="11779" max="11779" width="8" style="16" customWidth="1"/>
    <col min="11780" max="11780" width="8.8125" style="16" customWidth="1"/>
    <col min="11781" max="11781" width="48.375" style="16" customWidth="1"/>
    <col min="11782" max="11786" width="8.6875" style="16" customWidth="1"/>
    <col min="11787" max="11787" width="1.125" style="16" customWidth="1"/>
    <col min="11788" max="11789" width="4.625" style="16" customWidth="1"/>
    <col min="11790" max="12031" width="9" style="16"/>
    <col min="12032" max="12032" width="6.375" style="16" customWidth="1"/>
    <col min="12033" max="12034" width="8.125" style="16" customWidth="1"/>
    <col min="12035" max="12035" width="8" style="16" customWidth="1"/>
    <col min="12036" max="12036" width="8.8125" style="16" customWidth="1"/>
    <col min="12037" max="12037" width="48.375" style="16" customWidth="1"/>
    <col min="12038" max="12042" width="8.6875" style="16" customWidth="1"/>
    <col min="12043" max="12043" width="1.125" style="16" customWidth="1"/>
    <col min="12044" max="12045" width="4.625" style="16" customWidth="1"/>
    <col min="12046" max="12287" width="9" style="16"/>
    <col min="12288" max="12288" width="6.375" style="16" customWidth="1"/>
    <col min="12289" max="12290" width="8.125" style="16" customWidth="1"/>
    <col min="12291" max="12291" width="8" style="16" customWidth="1"/>
    <col min="12292" max="12292" width="8.8125" style="16" customWidth="1"/>
    <col min="12293" max="12293" width="48.375" style="16" customWidth="1"/>
    <col min="12294" max="12298" width="8.6875" style="16" customWidth="1"/>
    <col min="12299" max="12299" width="1.125" style="16" customWidth="1"/>
    <col min="12300" max="12301" width="4.625" style="16" customWidth="1"/>
    <col min="12302" max="12543" width="9" style="16"/>
    <col min="12544" max="12544" width="6.375" style="16" customWidth="1"/>
    <col min="12545" max="12546" width="8.125" style="16" customWidth="1"/>
    <col min="12547" max="12547" width="8" style="16" customWidth="1"/>
    <col min="12548" max="12548" width="8.8125" style="16" customWidth="1"/>
    <col min="12549" max="12549" width="48.375" style="16" customWidth="1"/>
    <col min="12550" max="12554" width="8.6875" style="16" customWidth="1"/>
    <col min="12555" max="12555" width="1.125" style="16" customWidth="1"/>
    <col min="12556" max="12557" width="4.625" style="16" customWidth="1"/>
    <col min="12558" max="12799" width="9" style="16"/>
    <col min="12800" max="12800" width="6.375" style="16" customWidth="1"/>
    <col min="12801" max="12802" width="8.125" style="16" customWidth="1"/>
    <col min="12803" max="12803" width="8" style="16" customWidth="1"/>
    <col min="12804" max="12804" width="8.8125" style="16" customWidth="1"/>
    <col min="12805" max="12805" width="48.375" style="16" customWidth="1"/>
    <col min="12806" max="12810" width="8.6875" style="16" customWidth="1"/>
    <col min="12811" max="12811" width="1.125" style="16" customWidth="1"/>
    <col min="12812" max="12813" width="4.625" style="16" customWidth="1"/>
    <col min="12814" max="13055" width="9" style="16"/>
    <col min="13056" max="13056" width="6.375" style="16" customWidth="1"/>
    <col min="13057" max="13058" width="8.125" style="16" customWidth="1"/>
    <col min="13059" max="13059" width="8" style="16" customWidth="1"/>
    <col min="13060" max="13060" width="8.8125" style="16" customWidth="1"/>
    <col min="13061" max="13061" width="48.375" style="16" customWidth="1"/>
    <col min="13062" max="13066" width="8.6875" style="16" customWidth="1"/>
    <col min="13067" max="13067" width="1.125" style="16" customWidth="1"/>
    <col min="13068" max="13069" width="4.625" style="16" customWidth="1"/>
    <col min="13070" max="13311" width="9" style="16"/>
    <col min="13312" max="13312" width="6.375" style="16" customWidth="1"/>
    <col min="13313" max="13314" width="8.125" style="16" customWidth="1"/>
    <col min="13315" max="13315" width="8" style="16" customWidth="1"/>
    <col min="13316" max="13316" width="8.8125" style="16" customWidth="1"/>
    <col min="13317" max="13317" width="48.375" style="16" customWidth="1"/>
    <col min="13318" max="13322" width="8.6875" style="16" customWidth="1"/>
    <col min="13323" max="13323" width="1.125" style="16" customWidth="1"/>
    <col min="13324" max="13325" width="4.625" style="16" customWidth="1"/>
    <col min="13326" max="13567" width="9" style="16"/>
    <col min="13568" max="13568" width="6.375" style="16" customWidth="1"/>
    <col min="13569" max="13570" width="8.125" style="16" customWidth="1"/>
    <col min="13571" max="13571" width="8" style="16" customWidth="1"/>
    <col min="13572" max="13572" width="8.8125" style="16" customWidth="1"/>
    <col min="13573" max="13573" width="48.375" style="16" customWidth="1"/>
    <col min="13574" max="13578" width="8.6875" style="16" customWidth="1"/>
    <col min="13579" max="13579" width="1.125" style="16" customWidth="1"/>
    <col min="13580" max="13581" width="4.625" style="16" customWidth="1"/>
    <col min="13582" max="13823" width="9" style="16"/>
    <col min="13824" max="13824" width="6.375" style="16" customWidth="1"/>
    <col min="13825" max="13826" width="8.125" style="16" customWidth="1"/>
    <col min="13827" max="13827" width="8" style="16" customWidth="1"/>
    <col min="13828" max="13828" width="8.8125" style="16" customWidth="1"/>
    <col min="13829" max="13829" width="48.375" style="16" customWidth="1"/>
    <col min="13830" max="13834" width="8.6875" style="16" customWidth="1"/>
    <col min="13835" max="13835" width="1.125" style="16" customWidth="1"/>
    <col min="13836" max="13837" width="4.625" style="16" customWidth="1"/>
    <col min="13838" max="14079" width="9" style="16"/>
    <col min="14080" max="14080" width="6.375" style="16" customWidth="1"/>
    <col min="14081" max="14082" width="8.125" style="16" customWidth="1"/>
    <col min="14083" max="14083" width="8" style="16" customWidth="1"/>
    <col min="14084" max="14084" width="8.8125" style="16" customWidth="1"/>
    <col min="14085" max="14085" width="48.375" style="16" customWidth="1"/>
    <col min="14086" max="14090" width="8.6875" style="16" customWidth="1"/>
    <col min="14091" max="14091" width="1.125" style="16" customWidth="1"/>
    <col min="14092" max="14093" width="4.625" style="16" customWidth="1"/>
    <col min="14094" max="14335" width="9" style="16"/>
    <col min="14336" max="14336" width="6.375" style="16" customWidth="1"/>
    <col min="14337" max="14338" width="8.125" style="16" customWidth="1"/>
    <col min="14339" max="14339" width="8" style="16" customWidth="1"/>
    <col min="14340" max="14340" width="8.8125" style="16" customWidth="1"/>
    <col min="14341" max="14341" width="48.375" style="16" customWidth="1"/>
    <col min="14342" max="14346" width="8.6875" style="16" customWidth="1"/>
    <col min="14347" max="14347" width="1.125" style="16" customWidth="1"/>
    <col min="14348" max="14349" width="4.625" style="16" customWidth="1"/>
    <col min="14350" max="14591" width="9" style="16"/>
    <col min="14592" max="14592" width="6.375" style="16" customWidth="1"/>
    <col min="14593" max="14594" width="8.125" style="16" customWidth="1"/>
    <col min="14595" max="14595" width="8" style="16" customWidth="1"/>
    <col min="14596" max="14596" width="8.8125" style="16" customWidth="1"/>
    <col min="14597" max="14597" width="48.375" style="16" customWidth="1"/>
    <col min="14598" max="14602" width="8.6875" style="16" customWidth="1"/>
    <col min="14603" max="14603" width="1.125" style="16" customWidth="1"/>
    <col min="14604" max="14605" width="4.625" style="16" customWidth="1"/>
    <col min="14606" max="14847" width="9" style="16"/>
    <col min="14848" max="14848" width="6.375" style="16" customWidth="1"/>
    <col min="14849" max="14850" width="8.125" style="16" customWidth="1"/>
    <col min="14851" max="14851" width="8" style="16" customWidth="1"/>
    <col min="14852" max="14852" width="8.8125" style="16" customWidth="1"/>
    <col min="14853" max="14853" width="48.375" style="16" customWidth="1"/>
    <col min="14854" max="14858" width="8.6875" style="16" customWidth="1"/>
    <col min="14859" max="14859" width="1.125" style="16" customWidth="1"/>
    <col min="14860" max="14861" width="4.625" style="16" customWidth="1"/>
    <col min="14862" max="15103" width="9" style="16"/>
    <col min="15104" max="15104" width="6.375" style="16" customWidth="1"/>
    <col min="15105" max="15106" width="8.125" style="16" customWidth="1"/>
    <col min="15107" max="15107" width="8" style="16" customWidth="1"/>
    <col min="15108" max="15108" width="8.8125" style="16" customWidth="1"/>
    <col min="15109" max="15109" width="48.375" style="16" customWidth="1"/>
    <col min="15110" max="15114" width="8.6875" style="16" customWidth="1"/>
    <col min="15115" max="15115" width="1.125" style="16" customWidth="1"/>
    <col min="15116" max="15117" width="4.625" style="16" customWidth="1"/>
    <col min="15118" max="15359" width="9" style="16"/>
    <col min="15360" max="15360" width="6.375" style="16" customWidth="1"/>
    <col min="15361" max="15362" width="8.125" style="16" customWidth="1"/>
    <col min="15363" max="15363" width="8" style="16" customWidth="1"/>
    <col min="15364" max="15364" width="8.8125" style="16" customWidth="1"/>
    <col min="15365" max="15365" width="48.375" style="16" customWidth="1"/>
    <col min="15366" max="15370" width="8.6875" style="16" customWidth="1"/>
    <col min="15371" max="15371" width="1.125" style="16" customWidth="1"/>
    <col min="15372" max="15373" width="4.625" style="16" customWidth="1"/>
    <col min="15374" max="15615" width="9" style="16"/>
    <col min="15616" max="15616" width="6.375" style="16" customWidth="1"/>
    <col min="15617" max="15618" width="8.125" style="16" customWidth="1"/>
    <col min="15619" max="15619" width="8" style="16" customWidth="1"/>
    <col min="15620" max="15620" width="8.8125" style="16" customWidth="1"/>
    <col min="15621" max="15621" width="48.375" style="16" customWidth="1"/>
    <col min="15622" max="15626" width="8.6875" style="16" customWidth="1"/>
    <col min="15627" max="15627" width="1.125" style="16" customWidth="1"/>
    <col min="15628" max="15629" width="4.625" style="16" customWidth="1"/>
    <col min="15630" max="15871" width="9" style="16"/>
    <col min="15872" max="15872" width="6.375" style="16" customWidth="1"/>
    <col min="15873" max="15874" width="8.125" style="16" customWidth="1"/>
    <col min="15875" max="15875" width="8" style="16" customWidth="1"/>
    <col min="15876" max="15876" width="8.8125" style="16" customWidth="1"/>
    <col min="15877" max="15877" width="48.375" style="16" customWidth="1"/>
    <col min="15878" max="15882" width="8.6875" style="16" customWidth="1"/>
    <col min="15883" max="15883" width="1.125" style="16" customWidth="1"/>
    <col min="15884" max="15885" width="4.625" style="16" customWidth="1"/>
    <col min="15886" max="16127" width="9" style="16"/>
    <col min="16128" max="16128" width="6.375" style="16" customWidth="1"/>
    <col min="16129" max="16130" width="8.125" style="16" customWidth="1"/>
    <col min="16131" max="16131" width="8" style="16" customWidth="1"/>
    <col min="16132" max="16132" width="8.8125" style="16" customWidth="1"/>
    <col min="16133" max="16133" width="48.375" style="16" customWidth="1"/>
    <col min="16134" max="16138" width="8.6875" style="16" customWidth="1"/>
    <col min="16139" max="16139" width="1.125" style="16" customWidth="1"/>
    <col min="16140" max="16141" width="4.625" style="16" customWidth="1"/>
    <col min="16142" max="16384" width="9" style="16"/>
  </cols>
  <sheetData>
    <row r="1" spans="1:49" s="1608" customFormat="1" ht="18" customHeight="1">
      <c r="A1" s="1606" t="s">
        <v>345</v>
      </c>
      <c r="B1" s="1606"/>
      <c r="C1" s="1606"/>
      <c r="D1" s="1606"/>
      <c r="E1" s="1607"/>
      <c r="F1" s="1607"/>
      <c r="G1" s="1607"/>
      <c r="H1" s="1607"/>
      <c r="I1" s="1607"/>
    </row>
    <row r="2" spans="1:49" s="1613" customFormat="1" ht="6.75" customHeight="1">
      <c r="A2" s="1609"/>
      <c r="B2" s="1609"/>
      <c r="C2" s="1609"/>
      <c r="D2" s="1609"/>
      <c r="E2" s="1610"/>
      <c r="F2" s="1610"/>
      <c r="G2" s="1610"/>
      <c r="H2" s="1610"/>
      <c r="I2" s="1610"/>
      <c r="J2" s="1611"/>
      <c r="K2" s="1612"/>
    </row>
    <row r="3" spans="1:49" s="1620" customFormat="1" ht="18" customHeight="1">
      <c r="A3" s="1614" t="s">
        <v>2196</v>
      </c>
      <c r="B3" s="1615"/>
      <c r="C3" s="1615"/>
      <c r="D3" s="1615"/>
      <c r="E3" s="1616"/>
      <c r="F3" s="1616"/>
      <c r="G3" s="1616"/>
      <c r="H3" s="1616"/>
      <c r="I3" s="1617" t="s">
        <v>1975</v>
      </c>
      <c r="J3" s="1618"/>
      <c r="K3" s="1619"/>
    </row>
    <row r="4" spans="1:49" s="1623" customFormat="1" ht="9" customHeight="1" thickBot="1">
      <c r="A4" s="1615"/>
      <c r="B4" s="1615"/>
      <c r="C4" s="1615"/>
      <c r="D4" s="1615"/>
      <c r="E4" s="1616"/>
      <c r="F4" s="1616"/>
      <c r="G4" s="1616"/>
      <c r="H4" s="1616"/>
      <c r="I4" s="1616"/>
      <c r="J4" s="1621"/>
      <c r="K4" s="1622"/>
    </row>
    <row r="5" spans="1:49" s="1620" customFormat="1" ht="19.5" customHeight="1" thickBot="1">
      <c r="A5" s="2831" t="s">
        <v>346</v>
      </c>
      <c r="B5" s="2832" t="s">
        <v>2221</v>
      </c>
      <c r="C5" s="2833"/>
      <c r="D5" s="2834"/>
      <c r="E5" s="2832" t="s">
        <v>2222</v>
      </c>
      <c r="F5" s="2833"/>
      <c r="G5" s="2833"/>
      <c r="H5" s="2835" t="s">
        <v>1976</v>
      </c>
      <c r="I5" s="2836"/>
      <c r="J5" s="2835" t="s">
        <v>1977</v>
      </c>
      <c r="K5" s="2837"/>
      <c r="L5" s="2838" t="s">
        <v>362</v>
      </c>
      <c r="M5" s="2815"/>
      <c r="N5" s="2816" t="s">
        <v>363</v>
      </c>
    </row>
    <row r="6" spans="1:49" s="1620" customFormat="1" ht="19.5" customHeight="1" thickTop="1">
      <c r="A6" s="2831"/>
      <c r="B6" s="1624" t="s">
        <v>1978</v>
      </c>
      <c r="C6" s="1625" t="s">
        <v>347</v>
      </c>
      <c r="D6" s="1626" t="s">
        <v>130</v>
      </c>
      <c r="E6" s="1627" t="s">
        <v>1978</v>
      </c>
      <c r="F6" s="1628" t="s">
        <v>1979</v>
      </c>
      <c r="G6" s="1629" t="s">
        <v>359</v>
      </c>
      <c r="H6" s="1625" t="s">
        <v>1980</v>
      </c>
      <c r="I6" s="1625" t="s">
        <v>1981</v>
      </c>
      <c r="J6" s="1630" t="s">
        <v>1982</v>
      </c>
      <c r="K6" s="1718" t="s">
        <v>1983</v>
      </c>
      <c r="L6" s="1725" t="s">
        <v>369</v>
      </c>
      <c r="M6" s="29" t="s">
        <v>370</v>
      </c>
      <c r="N6" s="2817"/>
      <c r="AA6"/>
      <c r="AB6"/>
      <c r="AC6"/>
      <c r="AD6"/>
      <c r="AE6"/>
      <c r="AF6"/>
      <c r="AG6"/>
      <c r="AH6"/>
      <c r="AI6"/>
      <c r="AJ6"/>
      <c r="AK6"/>
      <c r="AL6"/>
      <c r="AM6"/>
      <c r="AN6"/>
      <c r="AO6"/>
      <c r="AP6"/>
      <c r="AQ6"/>
      <c r="AR6"/>
      <c r="AS6"/>
      <c r="AT6"/>
      <c r="AU6"/>
      <c r="AV6"/>
      <c r="AW6"/>
    </row>
    <row r="7" spans="1:49" s="1620" customFormat="1" ht="16.25" customHeight="1">
      <c r="A7" s="2839" t="s">
        <v>1984</v>
      </c>
      <c r="B7" s="1631"/>
      <c r="C7" s="1631"/>
      <c r="D7" s="1632"/>
      <c r="E7" s="1633"/>
      <c r="F7" s="2005" t="s">
        <v>2227</v>
      </c>
      <c r="G7" s="2006" t="s">
        <v>2241</v>
      </c>
      <c r="H7" s="1641" t="s">
        <v>62</v>
      </c>
      <c r="I7" s="2007">
        <v>30.5</v>
      </c>
      <c r="J7" s="1635"/>
      <c r="K7" s="1719"/>
      <c r="L7" s="32"/>
      <c r="M7" s="36"/>
      <c r="N7" s="37"/>
      <c r="AA7"/>
      <c r="AB7"/>
      <c r="AC7"/>
      <c r="AD7"/>
      <c r="AE7"/>
      <c r="AF7"/>
      <c r="AG7"/>
      <c r="AH7"/>
      <c r="AI7"/>
      <c r="AJ7"/>
      <c r="AK7"/>
      <c r="AL7"/>
      <c r="AM7"/>
      <c r="AN7"/>
      <c r="AO7"/>
      <c r="AP7"/>
      <c r="AQ7"/>
      <c r="AR7"/>
      <c r="AS7"/>
      <c r="AT7"/>
      <c r="AU7"/>
      <c r="AV7"/>
      <c r="AW7"/>
    </row>
    <row r="8" spans="1:49" s="1620" customFormat="1" ht="16.25" customHeight="1">
      <c r="A8" s="2840"/>
      <c r="B8" s="1636"/>
      <c r="C8" s="1636"/>
      <c r="D8" s="1637"/>
      <c r="E8" s="1638"/>
      <c r="F8" s="1639" t="s">
        <v>2228</v>
      </c>
      <c r="G8" s="1640" t="s">
        <v>2241</v>
      </c>
      <c r="H8" s="1641" t="s">
        <v>62</v>
      </c>
      <c r="I8" s="1642">
        <v>75.5</v>
      </c>
      <c r="J8" s="1641" t="s">
        <v>2374</v>
      </c>
      <c r="K8" s="1720">
        <v>25.765999999999998</v>
      </c>
      <c r="L8" s="39"/>
      <c r="M8" s="43"/>
      <c r="N8" s="44"/>
      <c r="AA8"/>
      <c r="AB8"/>
      <c r="AC8"/>
      <c r="AD8"/>
      <c r="AE8"/>
      <c r="AF8"/>
      <c r="AG8"/>
      <c r="AH8"/>
      <c r="AI8"/>
      <c r="AJ8"/>
      <c r="AK8"/>
      <c r="AL8"/>
      <c r="AM8"/>
      <c r="AN8"/>
      <c r="AO8"/>
      <c r="AP8"/>
      <c r="AQ8"/>
      <c r="AR8"/>
      <c r="AS8"/>
      <c r="AT8"/>
      <c r="AU8"/>
      <c r="AV8"/>
      <c r="AW8"/>
    </row>
    <row r="9" spans="1:49" s="1620" customFormat="1" ht="16.25" customHeight="1">
      <c r="A9" s="2840"/>
      <c r="B9" s="1636"/>
      <c r="C9" s="1636"/>
      <c r="D9" s="1637"/>
      <c r="E9" s="1638"/>
      <c r="F9" s="1639" t="s">
        <v>2229</v>
      </c>
      <c r="G9" s="1640" t="s">
        <v>2241</v>
      </c>
      <c r="H9" s="1641" t="s">
        <v>62</v>
      </c>
      <c r="I9" s="1642">
        <v>12.7</v>
      </c>
      <c r="J9" s="1641"/>
      <c r="K9" s="1720"/>
      <c r="L9" s="39"/>
      <c r="M9" s="48"/>
      <c r="N9" s="44"/>
      <c r="AA9"/>
      <c r="AB9"/>
      <c r="AC9"/>
      <c r="AD9"/>
      <c r="AE9"/>
      <c r="AF9"/>
      <c r="AG9"/>
      <c r="AH9"/>
      <c r="AI9"/>
      <c r="AJ9"/>
      <c r="AK9"/>
      <c r="AL9"/>
      <c r="AM9"/>
      <c r="AN9"/>
      <c r="AO9"/>
      <c r="AP9"/>
      <c r="AQ9"/>
      <c r="AR9"/>
      <c r="AS9"/>
      <c r="AT9"/>
      <c r="AU9"/>
      <c r="AV9"/>
      <c r="AW9"/>
    </row>
    <row r="10" spans="1:49" s="1620" customFormat="1" ht="16.25" customHeight="1">
      <c r="A10" s="2840"/>
      <c r="B10" s="1636"/>
      <c r="C10" s="1636"/>
      <c r="D10" s="1637"/>
      <c r="E10" s="1638"/>
      <c r="F10" s="1639" t="s">
        <v>2230</v>
      </c>
      <c r="G10" s="1640" t="s">
        <v>2241</v>
      </c>
      <c r="H10" s="1641" t="s">
        <v>62</v>
      </c>
      <c r="I10" s="1642">
        <v>12.1</v>
      </c>
      <c r="J10" s="1641"/>
      <c r="K10" s="1720"/>
      <c r="L10" s="39"/>
      <c r="M10" s="48"/>
      <c r="N10" s="44"/>
      <c r="AA10"/>
      <c r="AB10"/>
      <c r="AC10"/>
      <c r="AD10"/>
      <c r="AE10"/>
      <c r="AF10"/>
      <c r="AG10"/>
      <c r="AH10"/>
      <c r="AI10"/>
      <c r="AJ10"/>
      <c r="AK10"/>
      <c r="AL10"/>
      <c r="AM10"/>
      <c r="AN10"/>
      <c r="AO10"/>
      <c r="AP10"/>
      <c r="AQ10"/>
      <c r="AR10"/>
      <c r="AS10"/>
      <c r="AT10"/>
      <c r="AU10"/>
      <c r="AV10"/>
      <c r="AW10"/>
    </row>
    <row r="11" spans="1:49" s="1620" customFormat="1" ht="16.25" customHeight="1">
      <c r="A11" s="2840"/>
      <c r="B11" s="1636"/>
      <c r="C11" s="1636"/>
      <c r="D11" s="1637"/>
      <c r="E11" s="1638"/>
      <c r="F11" s="1639" t="s">
        <v>2231</v>
      </c>
      <c r="G11" s="1640" t="s">
        <v>2241</v>
      </c>
      <c r="H11" s="1641" t="s">
        <v>62</v>
      </c>
      <c r="I11" s="1642">
        <v>57</v>
      </c>
      <c r="J11" s="1641"/>
      <c r="K11" s="1720"/>
      <c r="L11" s="39"/>
      <c r="M11" s="52"/>
      <c r="N11" s="37"/>
      <c r="AA11"/>
      <c r="AB11"/>
      <c r="AC11"/>
      <c r="AD11"/>
      <c r="AE11"/>
      <c r="AF11"/>
      <c r="AG11"/>
      <c r="AH11"/>
      <c r="AI11"/>
      <c r="AJ11"/>
      <c r="AK11"/>
      <c r="AL11"/>
      <c r="AM11"/>
      <c r="AN11"/>
      <c r="AO11"/>
      <c r="AP11"/>
      <c r="AQ11"/>
      <c r="AR11"/>
      <c r="AS11"/>
      <c r="AT11"/>
      <c r="AU11"/>
      <c r="AV11"/>
      <c r="AW11"/>
    </row>
    <row r="12" spans="1:49" s="1620" customFormat="1" ht="16.25" customHeight="1">
      <c r="A12" s="2840"/>
      <c r="B12" s="1636">
        <v>777.6</v>
      </c>
      <c r="C12" s="1636">
        <v>454.70700000000005</v>
      </c>
      <c r="D12" s="1637">
        <f>C12/B12</f>
        <v>0.58475694444444448</v>
      </c>
      <c r="E12" s="1643">
        <f>SUM(I7:I22)</f>
        <v>1066.5</v>
      </c>
      <c r="F12" s="1639" t="s">
        <v>2232</v>
      </c>
      <c r="G12" s="1640" t="s">
        <v>2241</v>
      </c>
      <c r="H12" s="1641" t="s">
        <v>41</v>
      </c>
      <c r="I12" s="1642">
        <v>10.8</v>
      </c>
      <c r="J12" s="1641"/>
      <c r="K12" s="1720"/>
      <c r="L12" s="54"/>
      <c r="M12" s="57"/>
      <c r="N12" s="58"/>
      <c r="AA12"/>
      <c r="AB12"/>
      <c r="AC12"/>
      <c r="AD12"/>
      <c r="AE12"/>
      <c r="AF12"/>
      <c r="AG12"/>
      <c r="AH12"/>
      <c r="AI12"/>
      <c r="AJ12"/>
      <c r="AK12"/>
      <c r="AL12"/>
      <c r="AM12"/>
      <c r="AN12"/>
      <c r="AO12"/>
      <c r="AP12"/>
      <c r="AQ12"/>
      <c r="AR12"/>
      <c r="AS12"/>
      <c r="AT12"/>
      <c r="AU12"/>
      <c r="AV12"/>
      <c r="AW12"/>
    </row>
    <row r="13" spans="1:49" s="1620" customFormat="1" ht="16.25" customHeight="1">
      <c r="A13" s="2840"/>
      <c r="B13" s="1636"/>
      <c r="C13" s="1636"/>
      <c r="D13" s="1637"/>
      <c r="E13" s="1638"/>
      <c r="F13" s="1639" t="s">
        <v>2233</v>
      </c>
      <c r="G13" s="1640" t="s">
        <v>2241</v>
      </c>
      <c r="H13" s="1641" t="s">
        <v>41</v>
      </c>
      <c r="I13" s="1642">
        <v>29.4</v>
      </c>
      <c r="J13" s="1641"/>
      <c r="K13" s="1720"/>
      <c r="L13" s="54"/>
      <c r="M13" s="57"/>
      <c r="N13" s="58"/>
      <c r="AA13"/>
      <c r="AB13"/>
      <c r="AC13"/>
      <c r="AD13"/>
      <c r="AE13"/>
      <c r="AF13"/>
      <c r="AG13"/>
      <c r="AH13"/>
      <c r="AI13"/>
      <c r="AJ13"/>
      <c r="AK13"/>
      <c r="AL13"/>
      <c r="AM13"/>
      <c r="AN13"/>
      <c r="AO13"/>
      <c r="AP13"/>
      <c r="AQ13"/>
      <c r="AR13"/>
      <c r="AS13"/>
      <c r="AT13"/>
      <c r="AU13"/>
      <c r="AV13"/>
      <c r="AW13"/>
    </row>
    <row r="14" spans="1:49" s="1620" customFormat="1" ht="16.25" customHeight="1">
      <c r="A14" s="2840"/>
      <c r="B14" s="1636"/>
      <c r="C14" s="1636"/>
      <c r="D14" s="1637"/>
      <c r="E14" s="1638"/>
      <c r="F14" s="1639" t="s">
        <v>2234</v>
      </c>
      <c r="G14" s="1640" t="s">
        <v>2241</v>
      </c>
      <c r="H14" s="1641" t="s">
        <v>41</v>
      </c>
      <c r="I14" s="1642">
        <v>21</v>
      </c>
      <c r="J14" s="1641"/>
      <c r="K14" s="1720"/>
      <c r="L14" s="59"/>
      <c r="M14" s="57"/>
      <c r="N14" s="58"/>
      <c r="AA14"/>
      <c r="AB14"/>
      <c r="AC14"/>
      <c r="AD14"/>
      <c r="AE14"/>
      <c r="AF14"/>
      <c r="AG14"/>
      <c r="AH14"/>
      <c r="AI14"/>
      <c r="AJ14"/>
      <c r="AK14"/>
      <c r="AL14"/>
      <c r="AM14"/>
      <c r="AN14"/>
      <c r="AO14"/>
      <c r="AP14"/>
      <c r="AQ14"/>
      <c r="AR14"/>
      <c r="AS14"/>
      <c r="AT14"/>
      <c r="AU14"/>
      <c r="AV14"/>
      <c r="AW14"/>
    </row>
    <row r="15" spans="1:49" s="1620" customFormat="1" ht="16.25" customHeight="1">
      <c r="A15" s="2840"/>
      <c r="B15" s="1636"/>
      <c r="C15" s="1636"/>
      <c r="D15" s="1637"/>
      <c r="E15" s="1638"/>
      <c r="F15" s="1639" t="s">
        <v>2235</v>
      </c>
      <c r="G15" s="1640" t="s">
        <v>2241</v>
      </c>
      <c r="H15" s="1641" t="s">
        <v>66</v>
      </c>
      <c r="I15" s="1642">
        <v>12.5</v>
      </c>
      <c r="J15" s="1641"/>
      <c r="K15" s="1720"/>
      <c r="L15" s="54"/>
      <c r="M15" s="63"/>
      <c r="N15" s="44"/>
      <c r="AA15"/>
      <c r="AB15"/>
      <c r="AC15"/>
      <c r="AD15"/>
      <c r="AE15"/>
      <c r="AF15"/>
      <c r="AG15"/>
      <c r="AH15"/>
      <c r="AI15"/>
      <c r="AJ15"/>
      <c r="AK15"/>
      <c r="AL15"/>
      <c r="AM15"/>
      <c r="AN15"/>
      <c r="AO15"/>
      <c r="AP15"/>
      <c r="AQ15"/>
      <c r="AR15"/>
      <c r="AS15"/>
      <c r="AT15"/>
      <c r="AU15"/>
      <c r="AV15"/>
      <c r="AW15"/>
    </row>
    <row r="16" spans="1:49" s="1620" customFormat="1" ht="16.25" customHeight="1">
      <c r="A16" s="2840"/>
      <c r="B16" s="1636"/>
      <c r="C16" s="1636"/>
      <c r="D16" s="1637"/>
      <c r="E16" s="1638"/>
      <c r="F16" s="1639" t="s">
        <v>2236</v>
      </c>
      <c r="G16" s="1640" t="s">
        <v>2242</v>
      </c>
      <c r="H16" s="1641" t="s">
        <v>375</v>
      </c>
      <c r="I16" s="1642">
        <v>300</v>
      </c>
      <c r="J16" s="1641" t="s">
        <v>375</v>
      </c>
      <c r="K16" s="1720">
        <v>316.10199999999998</v>
      </c>
      <c r="L16" s="54"/>
      <c r="M16" s="63"/>
      <c r="N16" s="44"/>
      <c r="AA16"/>
      <c r="AB16"/>
      <c r="AC16"/>
      <c r="AD16"/>
      <c r="AE16"/>
      <c r="AF16"/>
      <c r="AG16"/>
      <c r="AH16"/>
      <c r="AI16"/>
      <c r="AJ16"/>
      <c r="AK16"/>
      <c r="AL16"/>
      <c r="AM16"/>
      <c r="AN16"/>
      <c r="AO16"/>
      <c r="AP16"/>
      <c r="AQ16"/>
      <c r="AR16"/>
      <c r="AS16"/>
      <c r="AT16"/>
      <c r="AU16"/>
      <c r="AV16"/>
      <c r="AW16"/>
    </row>
    <row r="17" spans="1:49" s="1608" customFormat="1" ht="16.25" customHeight="1">
      <c r="A17" s="2840"/>
      <c r="B17" s="1636"/>
      <c r="C17" s="1636"/>
      <c r="D17" s="1637"/>
      <c r="E17" s="1638"/>
      <c r="F17" s="2008" t="s">
        <v>2237</v>
      </c>
      <c r="G17" s="1644" t="s">
        <v>2242</v>
      </c>
      <c r="H17" s="1641" t="s">
        <v>41</v>
      </c>
      <c r="I17" s="1642">
        <v>200</v>
      </c>
      <c r="J17" s="1641"/>
      <c r="K17" s="1720"/>
      <c r="L17" s="54"/>
      <c r="M17" s="63"/>
      <c r="N17" s="44"/>
      <c r="O17" s="1620"/>
      <c r="P17" s="1620"/>
      <c r="AA17"/>
      <c r="AB17"/>
      <c r="AC17"/>
      <c r="AD17"/>
      <c r="AE17"/>
      <c r="AF17"/>
      <c r="AG17"/>
      <c r="AH17"/>
      <c r="AI17"/>
      <c r="AJ17"/>
      <c r="AK17"/>
      <c r="AL17"/>
      <c r="AM17"/>
      <c r="AN17"/>
      <c r="AO17"/>
      <c r="AP17"/>
      <c r="AQ17"/>
      <c r="AR17"/>
      <c r="AS17"/>
      <c r="AT17"/>
      <c r="AU17"/>
      <c r="AV17"/>
      <c r="AW17"/>
    </row>
    <row r="18" spans="1:49" s="1608" customFormat="1" ht="16.25" customHeight="1">
      <c r="A18" s="2840"/>
      <c r="B18" s="1636"/>
      <c r="C18" s="1636"/>
      <c r="D18" s="1637"/>
      <c r="E18" s="1645"/>
      <c r="F18" s="1639" t="s">
        <v>2238</v>
      </c>
      <c r="G18" s="1644" t="s">
        <v>2243</v>
      </c>
      <c r="H18" s="1641" t="s">
        <v>62</v>
      </c>
      <c r="I18" s="1642">
        <v>62</v>
      </c>
      <c r="J18" s="1641"/>
      <c r="K18" s="1720"/>
      <c r="L18" s="54"/>
      <c r="M18" s="63"/>
      <c r="N18" s="44"/>
      <c r="O18" s="1620"/>
      <c r="P18" s="1620"/>
      <c r="AA18"/>
      <c r="AB18"/>
      <c r="AC18"/>
      <c r="AD18"/>
      <c r="AE18"/>
      <c r="AF18"/>
      <c r="AG18"/>
      <c r="AH18"/>
      <c r="AI18"/>
      <c r="AJ18"/>
      <c r="AK18"/>
      <c r="AL18"/>
      <c r="AM18"/>
      <c r="AN18"/>
      <c r="AO18"/>
      <c r="AP18"/>
      <c r="AQ18"/>
      <c r="AR18"/>
      <c r="AS18"/>
      <c r="AT18"/>
      <c r="AU18"/>
      <c r="AV18"/>
      <c r="AW18"/>
    </row>
    <row r="19" spans="1:49" s="1608" customFormat="1" ht="16.25" customHeight="1">
      <c r="A19" s="2840"/>
      <c r="B19" s="1636"/>
      <c r="C19" s="1636"/>
      <c r="D19" s="1637"/>
      <c r="E19" s="1645"/>
      <c r="F19" s="1639" t="s">
        <v>2239</v>
      </c>
      <c r="G19" s="1644" t="s">
        <v>2243</v>
      </c>
      <c r="H19" s="1641" t="s">
        <v>62</v>
      </c>
      <c r="I19" s="1642">
        <v>32</v>
      </c>
      <c r="J19" s="1641"/>
      <c r="K19" s="1720"/>
      <c r="L19" s="54"/>
      <c r="M19" s="63"/>
      <c r="N19" s="44"/>
      <c r="O19" s="1620"/>
      <c r="P19" s="1620"/>
      <c r="AA19"/>
      <c r="AB19"/>
      <c r="AC19"/>
      <c r="AD19"/>
      <c r="AE19"/>
      <c r="AF19"/>
      <c r="AG19"/>
      <c r="AH19"/>
      <c r="AI19"/>
      <c r="AJ19"/>
      <c r="AK19"/>
      <c r="AL19"/>
      <c r="AM19"/>
      <c r="AN19"/>
      <c r="AO19"/>
      <c r="AP19"/>
      <c r="AQ19"/>
      <c r="AR19"/>
      <c r="AS19"/>
      <c r="AT19"/>
      <c r="AU19"/>
      <c r="AV19"/>
      <c r="AW19"/>
    </row>
    <row r="20" spans="1:49" s="1608" customFormat="1" ht="16.25" customHeight="1">
      <c r="A20" s="2840"/>
      <c r="B20" s="1636"/>
      <c r="C20" s="1636"/>
      <c r="D20" s="1637"/>
      <c r="E20" s="1645"/>
      <c r="F20" s="1639" t="s">
        <v>2240</v>
      </c>
      <c r="G20" s="1644" t="s">
        <v>2243</v>
      </c>
      <c r="H20" s="1641" t="s">
        <v>66</v>
      </c>
      <c r="I20" s="1642">
        <v>211</v>
      </c>
      <c r="J20" s="1641"/>
      <c r="K20" s="1720"/>
      <c r="L20" s="54"/>
      <c r="M20" s="63"/>
      <c r="N20" s="44"/>
      <c r="O20" s="1620"/>
      <c r="P20" s="1620"/>
      <c r="AA20"/>
      <c r="AB20"/>
      <c r="AC20"/>
      <c r="AD20"/>
      <c r="AE20"/>
      <c r="AF20"/>
      <c r="AG20"/>
      <c r="AH20"/>
      <c r="AI20"/>
      <c r="AJ20"/>
      <c r="AK20"/>
      <c r="AL20"/>
      <c r="AM20"/>
      <c r="AN20"/>
      <c r="AO20"/>
      <c r="AP20"/>
      <c r="AQ20"/>
      <c r="AR20"/>
      <c r="AS20"/>
      <c r="AT20"/>
      <c r="AU20"/>
      <c r="AV20"/>
      <c r="AW20"/>
    </row>
    <row r="21" spans="1:49" s="1608" customFormat="1" ht="16.25" customHeight="1">
      <c r="A21" s="2840"/>
      <c r="B21" s="1636"/>
      <c r="C21" s="1636"/>
      <c r="D21" s="1637"/>
      <c r="E21" s="1645"/>
      <c r="F21" s="1639"/>
      <c r="G21" s="1640"/>
      <c r="H21" s="1641"/>
      <c r="I21" s="1642"/>
      <c r="J21" s="1641"/>
      <c r="K21" s="1720"/>
      <c r="L21" s="54"/>
      <c r="M21" s="63"/>
      <c r="N21" s="44"/>
      <c r="O21" s="1620"/>
      <c r="P21" s="1620"/>
      <c r="AA21"/>
      <c r="AB21"/>
      <c r="AC21"/>
      <c r="AD21"/>
      <c r="AE21"/>
      <c r="AF21"/>
      <c r="AG21"/>
      <c r="AH21"/>
      <c r="AI21"/>
      <c r="AJ21"/>
      <c r="AK21"/>
      <c r="AL21"/>
      <c r="AM21"/>
      <c r="AN21"/>
      <c r="AO21"/>
      <c r="AP21"/>
      <c r="AQ21"/>
      <c r="AR21"/>
      <c r="AS21"/>
      <c r="AT21"/>
      <c r="AU21"/>
      <c r="AV21"/>
      <c r="AW21"/>
    </row>
    <row r="22" spans="1:49" s="1608" customFormat="1" ht="16.25" customHeight="1">
      <c r="A22" s="2841"/>
      <c r="B22" s="1646"/>
      <c r="C22" s="1646"/>
      <c r="D22" s="1647"/>
      <c r="E22" s="1648"/>
      <c r="F22" s="2009"/>
      <c r="G22" s="2010"/>
      <c r="H22" s="1649"/>
      <c r="I22" s="2011"/>
      <c r="J22" s="1649"/>
      <c r="K22" s="1721"/>
      <c r="L22" s="54"/>
      <c r="M22" s="63"/>
      <c r="N22" s="44"/>
      <c r="AA22"/>
      <c r="AB22"/>
      <c r="AC22"/>
      <c r="AD22"/>
      <c r="AE22"/>
      <c r="AF22"/>
      <c r="AG22"/>
      <c r="AH22"/>
      <c r="AI22"/>
      <c r="AJ22"/>
      <c r="AK22"/>
      <c r="AL22"/>
      <c r="AM22"/>
      <c r="AN22"/>
      <c r="AO22"/>
      <c r="AP22"/>
      <c r="AQ22"/>
      <c r="AR22"/>
      <c r="AS22"/>
      <c r="AT22"/>
      <c r="AU22"/>
      <c r="AV22"/>
      <c r="AW22"/>
    </row>
    <row r="23" spans="1:49" s="1608" customFormat="1" ht="16.25" customHeight="1">
      <c r="A23" s="2839" t="s">
        <v>1985</v>
      </c>
      <c r="B23" s="1631"/>
      <c r="C23" s="1631"/>
      <c r="D23" s="1632"/>
      <c r="E23" s="1650"/>
      <c r="F23" s="2012" t="s">
        <v>2244</v>
      </c>
      <c r="G23" s="2006" t="s">
        <v>2241</v>
      </c>
      <c r="H23" s="1651" t="s">
        <v>62</v>
      </c>
      <c r="I23" s="2007">
        <v>5.5</v>
      </c>
      <c r="J23" s="1651"/>
      <c r="K23" s="1722"/>
      <c r="L23" s="1726"/>
      <c r="M23" s="79"/>
      <c r="N23" s="80"/>
      <c r="AA23"/>
      <c r="AB23"/>
      <c r="AC23"/>
      <c r="AD23"/>
      <c r="AE23"/>
      <c r="AF23"/>
      <c r="AG23"/>
      <c r="AH23"/>
      <c r="AI23"/>
      <c r="AJ23"/>
      <c r="AK23"/>
      <c r="AL23"/>
      <c r="AM23"/>
      <c r="AN23"/>
      <c r="AO23"/>
      <c r="AP23"/>
      <c r="AQ23"/>
      <c r="AR23"/>
      <c r="AS23"/>
      <c r="AT23"/>
      <c r="AU23"/>
      <c r="AV23"/>
      <c r="AW23"/>
    </row>
    <row r="24" spans="1:49" s="1608" customFormat="1" ht="16.25" customHeight="1">
      <c r="A24" s="2840"/>
      <c r="B24" s="1636"/>
      <c r="C24" s="1636"/>
      <c r="D24" s="1637"/>
      <c r="E24" s="1643"/>
      <c r="F24" s="1653" t="s">
        <v>2245</v>
      </c>
      <c r="G24" s="1640" t="s">
        <v>2241</v>
      </c>
      <c r="H24" s="1641" t="s">
        <v>62</v>
      </c>
      <c r="I24" s="1642">
        <v>4.8</v>
      </c>
      <c r="J24" s="1641"/>
      <c r="K24" s="1720"/>
      <c r="L24" s="76"/>
      <c r="M24" s="82"/>
      <c r="N24" s="44"/>
      <c r="AA24"/>
      <c r="AB24"/>
      <c r="AC24"/>
      <c r="AD24"/>
      <c r="AE24"/>
      <c r="AF24"/>
      <c r="AG24"/>
      <c r="AH24"/>
      <c r="AI24"/>
      <c r="AJ24"/>
      <c r="AK24"/>
      <c r="AL24"/>
      <c r="AM24"/>
      <c r="AN24"/>
      <c r="AO24"/>
      <c r="AP24"/>
      <c r="AQ24"/>
      <c r="AR24"/>
      <c r="AS24"/>
      <c r="AT24"/>
      <c r="AU24"/>
      <c r="AV24"/>
      <c r="AW24"/>
    </row>
    <row r="25" spans="1:49" s="1608" customFormat="1" ht="16.25" customHeight="1">
      <c r="A25" s="2840"/>
      <c r="B25" s="1636"/>
      <c r="C25" s="1636"/>
      <c r="D25" s="1637"/>
      <c r="E25" s="1643"/>
      <c r="F25" s="1653" t="s">
        <v>2246</v>
      </c>
      <c r="G25" s="1640" t="s">
        <v>2241</v>
      </c>
      <c r="H25" s="1641" t="s">
        <v>62</v>
      </c>
      <c r="I25" s="1642">
        <v>8.6</v>
      </c>
      <c r="J25" s="1641"/>
      <c r="K25" s="1720"/>
      <c r="L25" s="76"/>
      <c r="M25" s="84"/>
      <c r="N25" s="58"/>
      <c r="AA25"/>
      <c r="AB25"/>
      <c r="AC25"/>
      <c r="AD25"/>
      <c r="AE25"/>
      <c r="AF25"/>
      <c r="AG25"/>
      <c r="AH25"/>
      <c r="AI25"/>
      <c r="AJ25"/>
      <c r="AK25"/>
      <c r="AL25"/>
      <c r="AM25"/>
      <c r="AN25"/>
      <c r="AO25"/>
      <c r="AP25"/>
      <c r="AQ25"/>
      <c r="AR25"/>
      <c r="AS25"/>
      <c r="AT25"/>
      <c r="AU25"/>
      <c r="AV25"/>
      <c r="AW25"/>
    </row>
    <row r="26" spans="1:49" s="1608" customFormat="1" ht="16.25" customHeight="1">
      <c r="A26" s="2840"/>
      <c r="B26" s="1636"/>
      <c r="C26" s="1636"/>
      <c r="D26" s="1637"/>
      <c r="E26" s="1643"/>
      <c r="F26" s="1653" t="s">
        <v>2247</v>
      </c>
      <c r="G26" s="1640" t="s">
        <v>2241</v>
      </c>
      <c r="H26" s="1641" t="s">
        <v>62</v>
      </c>
      <c r="I26" s="1642">
        <v>7.1</v>
      </c>
      <c r="J26" s="1641" t="s">
        <v>2374</v>
      </c>
      <c r="K26" s="1720">
        <v>5.6769999999999996</v>
      </c>
      <c r="L26" s="76"/>
      <c r="M26" s="82"/>
      <c r="N26" s="44"/>
      <c r="AA26"/>
      <c r="AB26"/>
      <c r="AC26"/>
      <c r="AD26"/>
      <c r="AE26"/>
      <c r="AF26"/>
      <c r="AG26"/>
      <c r="AH26"/>
      <c r="AI26"/>
      <c r="AJ26"/>
      <c r="AK26"/>
      <c r="AL26"/>
      <c r="AM26"/>
      <c r="AN26"/>
      <c r="AO26"/>
      <c r="AP26"/>
      <c r="AQ26"/>
      <c r="AR26"/>
      <c r="AS26"/>
      <c r="AT26"/>
      <c r="AU26"/>
      <c r="AV26"/>
      <c r="AW26"/>
    </row>
    <row r="27" spans="1:49" s="1608" customFormat="1" ht="16.25" customHeight="1">
      <c r="A27" s="2840"/>
      <c r="B27" s="1636"/>
      <c r="C27" s="1636"/>
      <c r="D27" s="1637"/>
      <c r="E27" s="1643"/>
      <c r="F27" s="1653" t="s">
        <v>2248</v>
      </c>
      <c r="G27" s="1640" t="s">
        <v>2241</v>
      </c>
      <c r="H27" s="1641" t="s">
        <v>62</v>
      </c>
      <c r="I27" s="1642">
        <v>3.6</v>
      </c>
      <c r="J27" s="1641"/>
      <c r="K27" s="1720"/>
      <c r="L27" s="76"/>
      <c r="M27" s="82"/>
      <c r="N27" s="44"/>
      <c r="AA27"/>
      <c r="AB27"/>
      <c r="AC27"/>
      <c r="AD27"/>
      <c r="AE27"/>
      <c r="AF27"/>
      <c r="AG27"/>
      <c r="AH27"/>
      <c r="AI27"/>
      <c r="AJ27"/>
      <c r="AK27"/>
      <c r="AL27"/>
      <c r="AM27"/>
      <c r="AN27"/>
      <c r="AO27"/>
      <c r="AP27"/>
      <c r="AQ27"/>
      <c r="AR27"/>
      <c r="AS27"/>
      <c r="AT27"/>
      <c r="AU27"/>
      <c r="AV27"/>
      <c r="AW27"/>
    </row>
    <row r="28" spans="1:49" s="1608" customFormat="1" ht="16.25" customHeight="1">
      <c r="A28" s="2840"/>
      <c r="B28" s="1636">
        <v>131.5</v>
      </c>
      <c r="C28" s="1636">
        <v>21.256</v>
      </c>
      <c r="D28" s="1637">
        <f>C28/B28</f>
        <v>0.16164258555133079</v>
      </c>
      <c r="E28" s="1643">
        <f>SUM(I23:I36)</f>
        <v>101.6</v>
      </c>
      <c r="F28" s="1653" t="s">
        <v>2249</v>
      </c>
      <c r="G28" s="1640" t="s">
        <v>2241</v>
      </c>
      <c r="H28" s="1641" t="s">
        <v>41</v>
      </c>
      <c r="I28" s="1642">
        <v>9</v>
      </c>
      <c r="J28" s="1641"/>
      <c r="K28" s="1720"/>
      <c r="L28" s="76"/>
      <c r="M28" s="82"/>
      <c r="N28" s="44"/>
      <c r="AA28"/>
      <c r="AB28"/>
      <c r="AC28"/>
      <c r="AD28"/>
      <c r="AE28"/>
      <c r="AF28"/>
      <c r="AG28"/>
      <c r="AH28"/>
      <c r="AI28"/>
      <c r="AJ28"/>
      <c r="AK28"/>
      <c r="AL28"/>
      <c r="AM28"/>
      <c r="AN28"/>
      <c r="AO28"/>
      <c r="AP28"/>
      <c r="AQ28"/>
      <c r="AR28"/>
      <c r="AS28"/>
      <c r="AT28"/>
      <c r="AU28"/>
      <c r="AV28"/>
      <c r="AW28"/>
    </row>
    <row r="29" spans="1:49" s="1608" customFormat="1" ht="16.25" customHeight="1">
      <c r="A29" s="2840"/>
      <c r="B29" s="1636"/>
      <c r="C29" s="1636"/>
      <c r="D29" s="1637"/>
      <c r="E29" s="1643"/>
      <c r="F29" s="1653" t="s">
        <v>2250</v>
      </c>
      <c r="G29" s="1640" t="s">
        <v>2243</v>
      </c>
      <c r="H29" s="1641" t="s">
        <v>375</v>
      </c>
      <c r="I29" s="1642">
        <v>13</v>
      </c>
      <c r="J29" s="1641"/>
      <c r="K29" s="1720"/>
      <c r="L29" s="76"/>
      <c r="M29" s="86"/>
      <c r="N29" s="87"/>
      <c r="AA29"/>
      <c r="AB29"/>
      <c r="AC29"/>
      <c r="AD29"/>
      <c r="AE29"/>
      <c r="AF29"/>
      <c r="AG29"/>
      <c r="AH29"/>
      <c r="AI29"/>
      <c r="AJ29"/>
      <c r="AK29"/>
      <c r="AL29"/>
      <c r="AM29"/>
      <c r="AN29"/>
      <c r="AO29"/>
      <c r="AP29"/>
      <c r="AQ29"/>
      <c r="AR29"/>
      <c r="AS29"/>
      <c r="AT29"/>
      <c r="AU29"/>
      <c r="AV29"/>
      <c r="AW29"/>
    </row>
    <row r="30" spans="1:49" s="1608" customFormat="1" ht="16.25" customHeight="1">
      <c r="A30" s="2840"/>
      <c r="B30" s="1636"/>
      <c r="C30" s="1636"/>
      <c r="D30" s="1637"/>
      <c r="E30" s="1643"/>
      <c r="F30" s="1653" t="s">
        <v>2294</v>
      </c>
      <c r="G30" s="1640" t="s">
        <v>2251</v>
      </c>
      <c r="H30" s="1641" t="s">
        <v>66</v>
      </c>
      <c r="I30" s="1642">
        <v>50</v>
      </c>
      <c r="J30" s="1641"/>
      <c r="K30" s="1720"/>
      <c r="L30" s="76"/>
      <c r="M30" s="86"/>
      <c r="N30" s="87"/>
      <c r="AA30"/>
      <c r="AB30"/>
      <c r="AC30"/>
      <c r="AD30"/>
      <c r="AE30"/>
      <c r="AF30"/>
      <c r="AG30"/>
      <c r="AH30"/>
      <c r="AI30"/>
      <c r="AJ30"/>
      <c r="AK30"/>
      <c r="AL30"/>
      <c r="AM30"/>
      <c r="AN30"/>
      <c r="AO30"/>
      <c r="AP30"/>
      <c r="AQ30"/>
      <c r="AR30"/>
      <c r="AS30"/>
      <c r="AT30"/>
      <c r="AU30"/>
      <c r="AV30"/>
      <c r="AW30"/>
    </row>
    <row r="31" spans="1:49" s="1608" customFormat="1" ht="16.25" customHeight="1">
      <c r="A31" s="2840"/>
      <c r="B31" s="1636"/>
      <c r="C31" s="1636"/>
      <c r="D31" s="1637"/>
      <c r="E31" s="1643"/>
      <c r="F31" s="1653"/>
      <c r="G31" s="1640"/>
      <c r="H31" s="1641"/>
      <c r="I31" s="1642"/>
      <c r="J31" s="1641"/>
      <c r="K31" s="1720"/>
      <c r="L31" s="76"/>
      <c r="M31" s="82"/>
      <c r="N31" s="44"/>
      <c r="AA31"/>
      <c r="AB31"/>
      <c r="AC31"/>
      <c r="AD31"/>
      <c r="AE31"/>
      <c r="AF31"/>
      <c r="AG31"/>
      <c r="AH31"/>
      <c r="AI31"/>
      <c r="AJ31"/>
      <c r="AK31"/>
      <c r="AL31"/>
      <c r="AM31"/>
      <c r="AN31"/>
      <c r="AO31"/>
      <c r="AP31"/>
      <c r="AQ31"/>
      <c r="AR31"/>
      <c r="AS31"/>
      <c r="AT31"/>
      <c r="AU31"/>
      <c r="AV31"/>
      <c r="AW31"/>
    </row>
    <row r="32" spans="1:49" s="1608" customFormat="1" ht="16.25" customHeight="1">
      <c r="A32" s="2840"/>
      <c r="B32" s="1636"/>
      <c r="C32" s="1636"/>
      <c r="D32" s="1637"/>
      <c r="E32" s="1643"/>
      <c r="F32" s="1639"/>
      <c r="G32" s="1640"/>
      <c r="H32" s="1641"/>
      <c r="I32" s="1642"/>
      <c r="J32" s="1641"/>
      <c r="K32" s="1720"/>
      <c r="L32" s="76"/>
      <c r="M32" s="82"/>
      <c r="N32" s="44"/>
      <c r="AA32"/>
      <c r="AB32"/>
      <c r="AC32"/>
      <c r="AD32"/>
      <c r="AE32"/>
      <c r="AF32"/>
      <c r="AG32"/>
      <c r="AH32"/>
      <c r="AI32"/>
      <c r="AJ32"/>
      <c r="AK32"/>
      <c r="AL32"/>
      <c r="AM32"/>
      <c r="AN32"/>
      <c r="AO32"/>
      <c r="AP32"/>
      <c r="AQ32"/>
      <c r="AR32"/>
      <c r="AS32"/>
      <c r="AT32"/>
      <c r="AU32"/>
      <c r="AV32"/>
      <c r="AW32"/>
    </row>
    <row r="33" spans="1:49" s="1608" customFormat="1" ht="16.25" customHeight="1">
      <c r="A33" s="2840"/>
      <c r="B33" s="1636"/>
      <c r="C33" s="1636"/>
      <c r="D33" s="1637"/>
      <c r="E33" s="1643"/>
      <c r="F33" s="1639"/>
      <c r="G33" s="1640"/>
      <c r="H33" s="1641"/>
      <c r="I33" s="1642"/>
      <c r="J33" s="1641"/>
      <c r="K33" s="1720"/>
      <c r="L33" s="76"/>
      <c r="M33" s="82"/>
      <c r="N33" s="44"/>
      <c r="AA33"/>
      <c r="AB33"/>
      <c r="AC33"/>
      <c r="AD33"/>
      <c r="AE33"/>
      <c r="AF33"/>
      <c r="AG33"/>
      <c r="AH33"/>
      <c r="AI33"/>
      <c r="AJ33"/>
      <c r="AK33"/>
      <c r="AL33"/>
      <c r="AM33"/>
      <c r="AN33"/>
      <c r="AO33"/>
      <c r="AP33"/>
      <c r="AQ33"/>
      <c r="AR33"/>
      <c r="AS33"/>
      <c r="AT33"/>
      <c r="AU33"/>
      <c r="AV33"/>
      <c r="AW33"/>
    </row>
    <row r="34" spans="1:49" s="1608" customFormat="1" ht="16.25" customHeight="1">
      <c r="A34" s="2840"/>
      <c r="B34" s="1636"/>
      <c r="C34" s="1636"/>
      <c r="D34" s="1637"/>
      <c r="E34" s="1643"/>
      <c r="F34" s="1639"/>
      <c r="G34" s="1640"/>
      <c r="H34" s="1641"/>
      <c r="I34" s="1642"/>
      <c r="J34" s="1641"/>
      <c r="K34" s="1720"/>
      <c r="L34" s="90"/>
      <c r="M34" s="82"/>
      <c r="N34" s="92"/>
      <c r="AA34"/>
      <c r="AB34"/>
      <c r="AC34"/>
      <c r="AD34"/>
      <c r="AE34"/>
      <c r="AF34"/>
      <c r="AG34"/>
      <c r="AH34"/>
      <c r="AI34"/>
      <c r="AJ34"/>
      <c r="AK34"/>
      <c r="AL34"/>
      <c r="AM34"/>
      <c r="AN34"/>
      <c r="AO34"/>
      <c r="AP34"/>
      <c r="AQ34"/>
      <c r="AR34"/>
      <c r="AS34"/>
      <c r="AT34"/>
      <c r="AU34"/>
      <c r="AV34"/>
      <c r="AW34"/>
    </row>
    <row r="35" spans="1:49" s="1608" customFormat="1" ht="16.25" customHeight="1">
      <c r="A35" s="2840"/>
      <c r="B35" s="1636"/>
      <c r="C35" s="1636"/>
      <c r="D35" s="1637"/>
      <c r="E35" s="1643"/>
      <c r="F35" s="1639"/>
      <c r="G35" s="1640"/>
      <c r="H35" s="1641"/>
      <c r="I35" s="1642"/>
      <c r="J35" s="1641"/>
      <c r="K35" s="1720"/>
      <c r="L35" s="90"/>
      <c r="M35" s="82"/>
      <c r="N35" s="92"/>
      <c r="AA35"/>
      <c r="AB35"/>
      <c r="AC35"/>
      <c r="AD35"/>
      <c r="AE35"/>
      <c r="AF35"/>
      <c r="AG35"/>
      <c r="AH35"/>
      <c r="AI35"/>
      <c r="AJ35"/>
      <c r="AK35"/>
      <c r="AL35"/>
      <c r="AM35"/>
      <c r="AN35"/>
      <c r="AO35"/>
      <c r="AP35"/>
      <c r="AQ35"/>
      <c r="AR35"/>
      <c r="AS35"/>
      <c r="AT35"/>
      <c r="AU35"/>
      <c r="AV35"/>
      <c r="AW35"/>
    </row>
    <row r="36" spans="1:49" s="1608" customFormat="1" ht="16.25" customHeight="1">
      <c r="A36" s="2841"/>
      <c r="B36" s="1646"/>
      <c r="C36" s="1646"/>
      <c r="D36" s="1647"/>
      <c r="E36" s="1648"/>
      <c r="F36" s="2013"/>
      <c r="G36" s="2010"/>
      <c r="H36" s="1649"/>
      <c r="I36" s="2011"/>
      <c r="J36" s="1649"/>
      <c r="K36" s="1721"/>
      <c r="L36" s="96"/>
      <c r="M36" s="99"/>
      <c r="N36" s="100"/>
      <c r="AA36"/>
      <c r="AB36"/>
      <c r="AC36"/>
      <c r="AD36"/>
      <c r="AE36"/>
      <c r="AF36"/>
      <c r="AG36"/>
      <c r="AH36"/>
      <c r="AI36"/>
      <c r="AJ36"/>
      <c r="AK36"/>
      <c r="AL36"/>
      <c r="AM36"/>
      <c r="AN36"/>
      <c r="AO36"/>
      <c r="AP36"/>
      <c r="AQ36"/>
      <c r="AR36"/>
      <c r="AS36"/>
      <c r="AT36"/>
      <c r="AU36"/>
      <c r="AV36"/>
      <c r="AW36"/>
    </row>
    <row r="37" spans="1:49" s="1608" customFormat="1" ht="16.25" customHeight="1">
      <c r="A37" s="2840" t="s">
        <v>1986</v>
      </c>
      <c r="B37" s="1636"/>
      <c r="C37" s="1636"/>
      <c r="D37" s="1637"/>
      <c r="E37" s="1643"/>
      <c r="F37" s="1653" t="s">
        <v>2292</v>
      </c>
      <c r="G37" s="1640" t="s">
        <v>2293</v>
      </c>
      <c r="H37" s="1641" t="s">
        <v>66</v>
      </c>
      <c r="I37" s="1642">
        <v>10</v>
      </c>
      <c r="J37" s="1641"/>
      <c r="K37" s="1720"/>
      <c r="L37" s="32"/>
      <c r="M37" s="106"/>
      <c r="N37" s="37"/>
      <c r="AA37"/>
      <c r="AB37"/>
      <c r="AC37"/>
      <c r="AD37"/>
      <c r="AE37"/>
      <c r="AF37"/>
      <c r="AG37"/>
      <c r="AH37"/>
      <c r="AI37"/>
      <c r="AJ37"/>
      <c r="AK37"/>
      <c r="AL37"/>
      <c r="AM37"/>
      <c r="AN37"/>
      <c r="AO37"/>
      <c r="AP37"/>
      <c r="AQ37"/>
      <c r="AR37"/>
      <c r="AS37"/>
      <c r="AT37"/>
      <c r="AU37"/>
      <c r="AV37"/>
      <c r="AW37"/>
    </row>
    <row r="38" spans="1:49" s="1608" customFormat="1" ht="16.25" customHeight="1">
      <c r="A38" s="2840"/>
      <c r="B38" s="1636"/>
      <c r="C38" s="1636"/>
      <c r="D38" s="1637"/>
      <c r="E38" s="1643"/>
      <c r="F38" s="1653"/>
      <c r="G38" s="1640"/>
      <c r="H38" s="1641"/>
      <c r="I38" s="1642"/>
      <c r="J38" s="1641"/>
      <c r="K38" s="1720"/>
      <c r="L38" s="76"/>
      <c r="M38" s="82"/>
      <c r="N38" s="44"/>
      <c r="AA38"/>
      <c r="AB38"/>
      <c r="AC38"/>
      <c r="AD38"/>
      <c r="AE38"/>
      <c r="AF38"/>
      <c r="AG38"/>
      <c r="AH38"/>
      <c r="AI38"/>
      <c r="AJ38"/>
      <c r="AK38"/>
      <c r="AL38"/>
      <c r="AM38"/>
      <c r="AN38"/>
      <c r="AO38"/>
      <c r="AP38"/>
      <c r="AQ38"/>
      <c r="AR38"/>
      <c r="AS38"/>
      <c r="AT38"/>
      <c r="AU38"/>
      <c r="AV38"/>
      <c r="AW38"/>
    </row>
    <row r="39" spans="1:49" s="1608" customFormat="1" ht="16.25" customHeight="1">
      <c r="A39" s="2840"/>
      <c r="B39" s="1636">
        <v>35.116398079999996</v>
      </c>
      <c r="C39" s="1636"/>
      <c r="D39" s="1637">
        <f>C39/B39</f>
        <v>0</v>
      </c>
      <c r="E39" s="1643">
        <f>SUM(I37:I41)</f>
        <v>10</v>
      </c>
      <c r="F39" s="1653"/>
      <c r="G39" s="1640"/>
      <c r="H39" s="1641"/>
      <c r="I39" s="1642"/>
      <c r="J39" s="1641"/>
      <c r="K39" s="1720"/>
      <c r="L39" s="76"/>
      <c r="M39" s="82"/>
      <c r="N39" s="44"/>
      <c r="AA39"/>
      <c r="AB39"/>
      <c r="AC39"/>
      <c r="AD39"/>
      <c r="AE39"/>
      <c r="AF39"/>
      <c r="AG39"/>
      <c r="AH39"/>
      <c r="AI39"/>
      <c r="AJ39"/>
      <c r="AK39"/>
      <c r="AL39"/>
      <c r="AM39"/>
      <c r="AN39"/>
      <c r="AO39"/>
      <c r="AP39"/>
      <c r="AQ39"/>
      <c r="AR39"/>
      <c r="AS39"/>
      <c r="AT39"/>
      <c r="AU39"/>
      <c r="AV39"/>
      <c r="AW39"/>
    </row>
    <row r="40" spans="1:49" s="1608" customFormat="1" ht="16.25" customHeight="1">
      <c r="A40" s="2840"/>
      <c r="B40" s="1636"/>
      <c r="C40" s="1636"/>
      <c r="D40" s="1637"/>
      <c r="E40" s="1643"/>
      <c r="F40" s="1639"/>
      <c r="G40" s="1640"/>
      <c r="H40" s="1641"/>
      <c r="I40" s="1642"/>
      <c r="J40" s="1641"/>
      <c r="K40" s="1720"/>
      <c r="L40" s="90"/>
      <c r="M40" s="82"/>
      <c r="N40" s="44"/>
      <c r="AA40"/>
      <c r="AB40"/>
      <c r="AC40"/>
      <c r="AD40"/>
      <c r="AE40"/>
      <c r="AF40"/>
      <c r="AG40"/>
      <c r="AH40"/>
      <c r="AI40"/>
      <c r="AJ40"/>
      <c r="AK40"/>
      <c r="AL40"/>
      <c r="AM40"/>
      <c r="AN40"/>
      <c r="AO40"/>
      <c r="AP40"/>
      <c r="AQ40"/>
      <c r="AR40"/>
      <c r="AS40"/>
      <c r="AT40"/>
      <c r="AU40"/>
      <c r="AV40"/>
      <c r="AW40"/>
    </row>
    <row r="41" spans="1:49" s="1608" customFormat="1" ht="16.25" customHeight="1">
      <c r="A41" s="2841"/>
      <c r="B41" s="1646"/>
      <c r="C41" s="1646"/>
      <c r="D41" s="1647"/>
      <c r="E41" s="1648"/>
      <c r="F41" s="2013"/>
      <c r="G41" s="2010"/>
      <c r="H41" s="1649"/>
      <c r="I41" s="2011"/>
      <c r="J41" s="1649"/>
      <c r="K41" s="1721"/>
      <c r="L41" s="90"/>
      <c r="M41" s="82"/>
      <c r="N41" s="44"/>
      <c r="AA41"/>
      <c r="AB41"/>
      <c r="AC41"/>
      <c r="AD41"/>
      <c r="AE41"/>
      <c r="AF41"/>
      <c r="AG41"/>
      <c r="AH41"/>
      <c r="AI41"/>
      <c r="AJ41"/>
      <c r="AK41"/>
      <c r="AL41"/>
      <c r="AM41"/>
      <c r="AN41"/>
      <c r="AO41"/>
      <c r="AP41"/>
      <c r="AQ41"/>
      <c r="AR41"/>
      <c r="AS41"/>
      <c r="AT41"/>
      <c r="AU41"/>
      <c r="AV41"/>
      <c r="AW41"/>
    </row>
    <row r="42" spans="1:49" s="1608" customFormat="1" ht="16.25" customHeight="1">
      <c r="A42" s="2839" t="s">
        <v>1987</v>
      </c>
      <c r="B42" s="1636"/>
      <c r="C42" s="1636"/>
      <c r="D42" s="1637"/>
      <c r="E42" s="1643"/>
      <c r="F42" s="1653" t="s">
        <v>2253</v>
      </c>
      <c r="G42" s="1640" t="s">
        <v>2241</v>
      </c>
      <c r="H42" s="1641" t="s">
        <v>62</v>
      </c>
      <c r="I42" s="1642">
        <v>30.7</v>
      </c>
      <c r="J42" s="1641"/>
      <c r="K42" s="1720"/>
      <c r="L42" s="1727"/>
      <c r="M42" s="1716"/>
      <c r="N42" s="1717"/>
      <c r="AA42"/>
      <c r="AB42"/>
      <c r="AC42"/>
      <c r="AD42"/>
      <c r="AE42"/>
      <c r="AF42"/>
      <c r="AG42"/>
      <c r="AH42"/>
      <c r="AI42"/>
      <c r="AJ42"/>
      <c r="AK42"/>
      <c r="AL42"/>
      <c r="AM42"/>
      <c r="AN42"/>
      <c r="AO42"/>
      <c r="AP42"/>
      <c r="AQ42"/>
      <c r="AR42"/>
      <c r="AS42"/>
      <c r="AT42"/>
      <c r="AU42"/>
      <c r="AV42"/>
      <c r="AW42"/>
    </row>
    <row r="43" spans="1:49" s="1608" customFormat="1" ht="16.25" customHeight="1">
      <c r="A43" s="2840"/>
      <c r="B43" s="1636"/>
      <c r="C43" s="1636"/>
      <c r="D43" s="1637"/>
      <c r="E43" s="1643"/>
      <c r="F43" s="1653" t="s">
        <v>2254</v>
      </c>
      <c r="G43" s="1640" t="s">
        <v>2241</v>
      </c>
      <c r="H43" s="1641" t="s">
        <v>66</v>
      </c>
      <c r="I43" s="1642">
        <v>30</v>
      </c>
      <c r="J43" s="1641"/>
      <c r="K43" s="1720"/>
      <c r="L43" s="76"/>
      <c r="M43" s="109"/>
      <c r="N43" s="110"/>
      <c r="AA43"/>
      <c r="AB43"/>
      <c r="AC43"/>
      <c r="AD43"/>
      <c r="AE43"/>
      <c r="AF43"/>
      <c r="AG43"/>
      <c r="AH43"/>
      <c r="AI43"/>
      <c r="AJ43"/>
      <c r="AK43"/>
      <c r="AL43"/>
      <c r="AM43"/>
      <c r="AN43"/>
      <c r="AO43"/>
      <c r="AP43"/>
      <c r="AQ43"/>
      <c r="AR43"/>
      <c r="AS43"/>
      <c r="AT43"/>
      <c r="AU43"/>
      <c r="AV43"/>
      <c r="AW43"/>
    </row>
    <row r="44" spans="1:49" s="1608" customFormat="1" ht="16.25" customHeight="1">
      <c r="A44" s="2840"/>
      <c r="B44" s="1636"/>
      <c r="C44" s="1636"/>
      <c r="D44" s="1637"/>
      <c r="E44" s="1643"/>
      <c r="F44" s="1653" t="s">
        <v>2255</v>
      </c>
      <c r="G44" s="1640" t="s">
        <v>2242</v>
      </c>
      <c r="H44" s="1641" t="s">
        <v>62</v>
      </c>
      <c r="I44" s="1642">
        <v>65</v>
      </c>
      <c r="J44" s="1641"/>
      <c r="K44" s="1720"/>
      <c r="L44" s="76"/>
      <c r="M44" s="109"/>
      <c r="N44" s="110"/>
      <c r="AA44"/>
      <c r="AB44"/>
      <c r="AC44"/>
      <c r="AD44"/>
      <c r="AE44"/>
      <c r="AF44"/>
      <c r="AG44"/>
      <c r="AH44"/>
      <c r="AI44"/>
      <c r="AJ44"/>
      <c r="AK44"/>
      <c r="AL44"/>
      <c r="AM44"/>
      <c r="AN44"/>
      <c r="AO44"/>
      <c r="AP44"/>
      <c r="AQ44"/>
      <c r="AR44"/>
      <c r="AS44"/>
      <c r="AT44"/>
      <c r="AU44"/>
      <c r="AV44"/>
      <c r="AW44"/>
    </row>
    <row r="45" spans="1:49" s="1608" customFormat="1" ht="16.25" customHeight="1">
      <c r="A45" s="2840"/>
      <c r="B45" s="1636"/>
      <c r="C45" s="1636"/>
      <c r="D45" s="1637"/>
      <c r="E45" s="1643"/>
      <c r="F45" s="1653" t="s">
        <v>2256</v>
      </c>
      <c r="G45" s="1640" t="s">
        <v>2257</v>
      </c>
      <c r="H45" s="1641" t="s">
        <v>62</v>
      </c>
      <c r="I45" s="1642">
        <v>250</v>
      </c>
      <c r="J45" s="1641"/>
      <c r="K45" s="1720"/>
      <c r="L45" s="76"/>
      <c r="M45" s="109"/>
      <c r="N45" s="110"/>
      <c r="AA45"/>
      <c r="AB45"/>
      <c r="AC45"/>
      <c r="AD45"/>
      <c r="AE45"/>
      <c r="AF45"/>
      <c r="AG45"/>
      <c r="AH45"/>
      <c r="AI45"/>
      <c r="AJ45"/>
      <c r="AK45"/>
      <c r="AL45"/>
      <c r="AM45"/>
      <c r="AN45"/>
      <c r="AO45"/>
      <c r="AP45"/>
      <c r="AQ45"/>
      <c r="AR45"/>
      <c r="AS45"/>
      <c r="AT45"/>
      <c r="AU45"/>
      <c r="AV45"/>
      <c r="AW45"/>
    </row>
    <row r="46" spans="1:49" s="1608" customFormat="1" ht="16.25" customHeight="1">
      <c r="A46" s="2840"/>
      <c r="B46" s="1636"/>
      <c r="C46" s="1636"/>
      <c r="D46" s="1637"/>
      <c r="E46" s="1643"/>
      <c r="F46" s="1653" t="s">
        <v>2291</v>
      </c>
      <c r="G46" s="1640" t="s">
        <v>2252</v>
      </c>
      <c r="H46" s="1641" t="s">
        <v>66</v>
      </c>
      <c r="I46" s="1642">
        <v>15</v>
      </c>
      <c r="J46" s="1641"/>
      <c r="K46" s="1720"/>
      <c r="L46" s="76"/>
      <c r="M46" s="109"/>
      <c r="N46" s="110"/>
      <c r="AA46"/>
      <c r="AB46"/>
      <c r="AC46"/>
      <c r="AD46"/>
      <c r="AE46"/>
      <c r="AF46"/>
      <c r="AG46"/>
      <c r="AH46"/>
      <c r="AI46"/>
      <c r="AJ46"/>
      <c r="AK46"/>
      <c r="AL46"/>
      <c r="AM46"/>
      <c r="AN46"/>
      <c r="AO46"/>
      <c r="AP46"/>
      <c r="AQ46"/>
      <c r="AR46"/>
      <c r="AS46"/>
      <c r="AT46"/>
      <c r="AU46"/>
      <c r="AV46"/>
      <c r="AW46"/>
    </row>
    <row r="47" spans="1:49" s="1608" customFormat="1" ht="16.25" customHeight="1">
      <c r="A47" s="2840"/>
      <c r="B47" s="1636"/>
      <c r="C47" s="1636"/>
      <c r="D47" s="1637"/>
      <c r="E47" s="1643"/>
      <c r="F47" s="1653"/>
      <c r="G47" s="1640"/>
      <c r="H47" s="1644"/>
      <c r="I47" s="1642"/>
      <c r="J47" s="1644"/>
      <c r="K47" s="1720"/>
      <c r="L47" s="76"/>
      <c r="M47" s="109"/>
      <c r="N47" s="110"/>
      <c r="AA47"/>
      <c r="AB47"/>
      <c r="AC47"/>
      <c r="AD47"/>
      <c r="AE47"/>
      <c r="AF47"/>
      <c r="AG47"/>
      <c r="AH47"/>
      <c r="AI47"/>
      <c r="AJ47"/>
      <c r="AK47"/>
      <c r="AL47"/>
      <c r="AM47"/>
      <c r="AN47"/>
      <c r="AO47"/>
      <c r="AP47"/>
      <c r="AQ47"/>
      <c r="AR47"/>
      <c r="AS47"/>
      <c r="AT47"/>
      <c r="AU47"/>
      <c r="AV47"/>
      <c r="AW47"/>
    </row>
    <row r="48" spans="1:49" s="1608" customFormat="1" ht="16.25" customHeight="1">
      <c r="A48" s="2840"/>
      <c r="B48" s="1636">
        <v>579</v>
      </c>
      <c r="C48" s="1636">
        <v>181.626</v>
      </c>
      <c r="D48" s="1637">
        <f>C48/B48</f>
        <v>0.31368911917098447</v>
      </c>
      <c r="E48" s="1643">
        <f>SUM(I42:I55)</f>
        <v>390.7</v>
      </c>
      <c r="F48" s="1653"/>
      <c r="G48" s="1640"/>
      <c r="H48" s="1641"/>
      <c r="I48" s="1642"/>
      <c r="J48" s="1641"/>
      <c r="K48" s="1720"/>
      <c r="L48" s="76"/>
      <c r="M48" s="109"/>
      <c r="N48" s="110"/>
      <c r="AA48"/>
      <c r="AB48"/>
      <c r="AC48"/>
      <c r="AD48"/>
      <c r="AE48"/>
      <c r="AF48"/>
      <c r="AG48"/>
      <c r="AH48"/>
      <c r="AI48"/>
      <c r="AJ48"/>
      <c r="AK48"/>
      <c r="AL48"/>
      <c r="AM48"/>
      <c r="AN48"/>
      <c r="AO48"/>
      <c r="AP48"/>
      <c r="AQ48"/>
      <c r="AR48"/>
      <c r="AS48"/>
      <c r="AT48"/>
      <c r="AU48"/>
      <c r="AV48"/>
      <c r="AW48"/>
    </row>
    <row r="49" spans="1:49" s="1608" customFormat="1" ht="16.25" customHeight="1">
      <c r="A49" s="2840"/>
      <c r="B49" s="1636"/>
      <c r="C49" s="1636"/>
      <c r="D49" s="1637"/>
      <c r="E49" s="1643"/>
      <c r="F49" s="1653"/>
      <c r="G49" s="1640"/>
      <c r="H49" s="1641"/>
      <c r="I49" s="1642"/>
      <c r="J49" s="1641"/>
      <c r="K49" s="1720"/>
      <c r="L49" s="76"/>
      <c r="M49" s="109"/>
      <c r="N49" s="110"/>
      <c r="AA49"/>
      <c r="AB49"/>
      <c r="AC49"/>
      <c r="AD49"/>
      <c r="AE49"/>
      <c r="AF49"/>
      <c r="AG49"/>
      <c r="AH49"/>
      <c r="AI49"/>
      <c r="AJ49"/>
      <c r="AK49"/>
      <c r="AL49"/>
      <c r="AM49"/>
      <c r="AN49"/>
      <c r="AO49"/>
      <c r="AP49"/>
      <c r="AQ49"/>
      <c r="AR49"/>
      <c r="AS49"/>
      <c r="AT49"/>
      <c r="AU49"/>
      <c r="AV49"/>
      <c r="AW49"/>
    </row>
    <row r="50" spans="1:49" s="1608" customFormat="1" ht="16.25" customHeight="1">
      <c r="A50" s="2840"/>
      <c r="B50" s="1636"/>
      <c r="C50" s="1636"/>
      <c r="D50" s="1637"/>
      <c r="E50" s="1643"/>
      <c r="F50" s="1639"/>
      <c r="G50" s="1640"/>
      <c r="H50" s="1641"/>
      <c r="I50" s="1642"/>
      <c r="J50" s="1641"/>
      <c r="K50" s="1720"/>
      <c r="L50" s="76"/>
      <c r="M50" s="109"/>
      <c r="N50" s="110"/>
      <c r="AA50"/>
      <c r="AB50"/>
      <c r="AC50"/>
      <c r="AD50"/>
      <c r="AE50"/>
      <c r="AF50"/>
      <c r="AG50"/>
      <c r="AH50"/>
      <c r="AI50"/>
      <c r="AJ50"/>
      <c r="AK50"/>
      <c r="AL50"/>
      <c r="AM50"/>
      <c r="AN50"/>
      <c r="AO50"/>
      <c r="AP50"/>
      <c r="AQ50"/>
      <c r="AR50"/>
      <c r="AS50"/>
      <c r="AT50"/>
      <c r="AU50"/>
      <c r="AV50"/>
      <c r="AW50"/>
    </row>
    <row r="51" spans="1:49" s="1608" customFormat="1" ht="16.25" customHeight="1">
      <c r="A51" s="2840"/>
      <c r="B51" s="1636"/>
      <c r="C51" s="1636"/>
      <c r="D51" s="1637"/>
      <c r="E51" s="1643"/>
      <c r="F51" s="1639"/>
      <c r="G51" s="1640"/>
      <c r="H51" s="1641"/>
      <c r="I51" s="1642"/>
      <c r="J51" s="1641"/>
      <c r="K51" s="1720"/>
      <c r="L51" s="76"/>
      <c r="M51" s="109"/>
      <c r="N51" s="110"/>
      <c r="AA51"/>
      <c r="AB51"/>
      <c r="AC51"/>
      <c r="AD51"/>
      <c r="AE51"/>
      <c r="AF51"/>
      <c r="AG51"/>
      <c r="AH51"/>
      <c r="AI51"/>
      <c r="AJ51"/>
      <c r="AK51"/>
      <c r="AL51"/>
      <c r="AM51"/>
      <c r="AN51"/>
      <c r="AO51"/>
      <c r="AP51"/>
      <c r="AQ51"/>
      <c r="AR51"/>
      <c r="AS51"/>
      <c r="AT51"/>
      <c r="AU51"/>
      <c r="AV51"/>
      <c r="AW51"/>
    </row>
    <row r="52" spans="1:49" s="1608" customFormat="1" ht="16.25" customHeight="1">
      <c r="A52" s="2840"/>
      <c r="B52" s="1636"/>
      <c r="C52" s="1636"/>
      <c r="D52" s="1637"/>
      <c r="E52" s="1643"/>
      <c r="F52" s="1653"/>
      <c r="G52" s="1640"/>
      <c r="H52" s="1641"/>
      <c r="I52" s="1642"/>
      <c r="J52" s="1641"/>
      <c r="K52" s="1720"/>
      <c r="L52" s="76"/>
      <c r="M52" s="109"/>
      <c r="N52" s="110"/>
      <c r="AA52"/>
      <c r="AB52"/>
      <c r="AC52"/>
      <c r="AD52"/>
      <c r="AE52"/>
      <c r="AF52"/>
      <c r="AG52"/>
      <c r="AH52"/>
      <c r="AI52"/>
      <c r="AJ52"/>
      <c r="AK52"/>
      <c r="AL52"/>
      <c r="AM52"/>
      <c r="AN52"/>
      <c r="AO52"/>
      <c r="AP52"/>
      <c r="AQ52"/>
      <c r="AR52"/>
      <c r="AS52"/>
      <c r="AT52"/>
      <c r="AU52"/>
      <c r="AV52"/>
      <c r="AW52"/>
    </row>
    <row r="53" spans="1:49" s="1608" customFormat="1" ht="16.25" customHeight="1">
      <c r="A53" s="2840"/>
      <c r="B53" s="1636"/>
      <c r="C53" s="1636"/>
      <c r="D53" s="1637"/>
      <c r="E53" s="1643"/>
      <c r="F53" s="1653"/>
      <c r="G53" s="1640"/>
      <c r="H53" s="1641"/>
      <c r="I53" s="1642"/>
      <c r="J53" s="1641"/>
      <c r="K53" s="1720"/>
      <c r="L53" s="76"/>
      <c r="M53" s="109"/>
      <c r="N53" s="110"/>
      <c r="AA53"/>
      <c r="AB53"/>
      <c r="AC53"/>
      <c r="AD53"/>
      <c r="AE53"/>
      <c r="AF53"/>
      <c r="AG53"/>
      <c r="AH53"/>
      <c r="AI53"/>
      <c r="AJ53"/>
      <c r="AK53"/>
      <c r="AL53"/>
      <c r="AM53"/>
      <c r="AN53"/>
      <c r="AO53"/>
      <c r="AP53"/>
      <c r="AQ53"/>
      <c r="AR53"/>
      <c r="AS53"/>
      <c r="AT53"/>
      <c r="AU53"/>
      <c r="AV53"/>
      <c r="AW53"/>
    </row>
    <row r="54" spans="1:49" s="1608" customFormat="1" ht="16.25" customHeight="1">
      <c r="A54" s="2840"/>
      <c r="B54" s="1636"/>
      <c r="C54" s="1636"/>
      <c r="D54" s="1637"/>
      <c r="E54" s="1643"/>
      <c r="F54" s="1653"/>
      <c r="G54" s="1640"/>
      <c r="H54" s="1641"/>
      <c r="I54" s="1642"/>
      <c r="J54" s="1641"/>
      <c r="K54" s="1720"/>
      <c r="L54" s="76"/>
      <c r="M54" s="109"/>
      <c r="N54" s="110"/>
      <c r="AA54"/>
      <c r="AB54"/>
      <c r="AC54"/>
      <c r="AD54"/>
      <c r="AE54"/>
      <c r="AF54"/>
      <c r="AG54"/>
      <c r="AH54"/>
      <c r="AI54"/>
      <c r="AJ54"/>
      <c r="AK54"/>
      <c r="AL54"/>
      <c r="AM54"/>
      <c r="AN54"/>
      <c r="AO54"/>
      <c r="AP54"/>
      <c r="AQ54"/>
      <c r="AR54"/>
      <c r="AS54"/>
      <c r="AT54"/>
      <c r="AU54"/>
      <c r="AV54"/>
      <c r="AW54"/>
    </row>
    <row r="55" spans="1:49" s="1608" customFormat="1" ht="16.25" customHeight="1">
      <c r="A55" s="2841"/>
      <c r="B55" s="1636"/>
      <c r="C55" s="1636"/>
      <c r="D55" s="1637"/>
      <c r="E55" s="1643"/>
      <c r="F55" s="1655"/>
      <c r="G55" s="1656"/>
      <c r="H55" s="1657"/>
      <c r="I55" s="1658"/>
      <c r="J55" s="1657"/>
      <c r="K55" s="1723"/>
      <c r="L55" s="69"/>
      <c r="M55" s="71"/>
      <c r="N55" s="112"/>
      <c r="AA55"/>
      <c r="AB55"/>
      <c r="AC55"/>
      <c r="AD55"/>
      <c r="AE55"/>
      <c r="AF55"/>
      <c r="AG55"/>
      <c r="AH55"/>
      <c r="AI55"/>
      <c r="AJ55"/>
      <c r="AK55"/>
      <c r="AL55"/>
      <c r="AM55"/>
      <c r="AN55"/>
      <c r="AO55"/>
      <c r="AP55"/>
      <c r="AQ55"/>
      <c r="AR55"/>
      <c r="AS55"/>
      <c r="AT55"/>
      <c r="AU55"/>
      <c r="AV55"/>
      <c r="AW55"/>
    </row>
    <row r="56" spans="1:49" s="1608" customFormat="1" ht="19.5" customHeight="1" thickBot="1">
      <c r="A56" s="1659" t="s">
        <v>174</v>
      </c>
      <c r="B56" s="1660">
        <f>SUM(B7:B55)</f>
        <v>1523.2163980800001</v>
      </c>
      <c r="C56" s="1660">
        <f>SUM(C7:C55)</f>
        <v>657.58900000000006</v>
      </c>
      <c r="D56" s="1661">
        <f>C56/B56</f>
        <v>0.43171081983419085</v>
      </c>
      <c r="E56" s="1662">
        <f>SUM(E7:E55)</f>
        <v>1568.8</v>
      </c>
      <c r="F56" s="1663"/>
      <c r="G56" s="1664"/>
      <c r="H56" s="1664"/>
      <c r="I56" s="1665">
        <f>SUM(I7:I55)</f>
        <v>1568.7999999999997</v>
      </c>
      <c r="J56" s="1664"/>
      <c r="K56" s="1724">
        <f>SUM(K7:K55)</f>
        <v>347.54500000000002</v>
      </c>
      <c r="L56" s="117"/>
      <c r="M56" s="121">
        <f>SUM(M7:M55)</f>
        <v>0</v>
      </c>
      <c r="N56" s="122"/>
      <c r="AA56"/>
      <c r="AB56"/>
      <c r="AC56"/>
      <c r="AD56"/>
      <c r="AE56"/>
      <c r="AF56"/>
      <c r="AG56"/>
      <c r="AH56"/>
      <c r="AI56"/>
      <c r="AJ56"/>
      <c r="AK56"/>
      <c r="AL56"/>
      <c r="AM56"/>
      <c r="AN56"/>
      <c r="AO56"/>
      <c r="AP56"/>
      <c r="AQ56"/>
      <c r="AR56"/>
      <c r="AS56"/>
      <c r="AT56"/>
      <c r="AU56"/>
      <c r="AV56"/>
      <c r="AW56"/>
    </row>
    <row r="57" spans="1:49" s="1608" customFormat="1" ht="14.25" customHeight="1" thickTop="1">
      <c r="E57" s="1654"/>
      <c r="K57" s="1652"/>
      <c r="AA57"/>
      <c r="AB57"/>
      <c r="AC57"/>
      <c r="AD57"/>
      <c r="AE57"/>
      <c r="AF57"/>
      <c r="AG57"/>
      <c r="AH57"/>
      <c r="AI57"/>
      <c r="AJ57"/>
      <c r="AK57"/>
      <c r="AL57"/>
      <c r="AM57"/>
      <c r="AN57"/>
      <c r="AO57"/>
      <c r="AP57"/>
      <c r="AQ57"/>
      <c r="AR57"/>
      <c r="AS57"/>
      <c r="AT57"/>
      <c r="AU57"/>
      <c r="AV57"/>
      <c r="AW57"/>
    </row>
    <row r="58" spans="1:49" s="1608" customFormat="1" ht="14.25" customHeight="1">
      <c r="E58" s="1652"/>
      <c r="I58" s="1666"/>
      <c r="AA58"/>
      <c r="AB58"/>
      <c r="AC58"/>
      <c r="AD58"/>
      <c r="AE58"/>
      <c r="AF58"/>
      <c r="AG58"/>
      <c r="AH58"/>
      <c r="AI58"/>
      <c r="AJ58"/>
      <c r="AK58"/>
      <c r="AL58"/>
      <c r="AM58"/>
      <c r="AN58"/>
      <c r="AO58"/>
      <c r="AP58"/>
      <c r="AQ58"/>
      <c r="AR58"/>
      <c r="AS58"/>
      <c r="AT58"/>
      <c r="AU58"/>
      <c r="AV58"/>
      <c r="AW58"/>
    </row>
    <row r="59" spans="1:49" s="1608" customFormat="1" ht="14.25" customHeight="1">
      <c r="K59" s="1667" t="s">
        <v>73</v>
      </c>
      <c r="L59" s="1667" t="s">
        <v>96</v>
      </c>
      <c r="M59" s="1667" t="s">
        <v>61</v>
      </c>
      <c r="N59" s="1667" t="s">
        <v>62</v>
      </c>
      <c r="O59" s="1667" t="s">
        <v>63</v>
      </c>
      <c r="P59" s="1667" t="s">
        <v>64</v>
      </c>
      <c r="Q59" s="1667" t="s">
        <v>65</v>
      </c>
      <c r="R59" s="1667" t="s">
        <v>66</v>
      </c>
      <c r="S59" s="1667" t="s">
        <v>40</v>
      </c>
      <c r="T59" s="1667" t="s">
        <v>41</v>
      </c>
      <c r="U59" s="1667" t="s">
        <v>42</v>
      </c>
      <c r="V59" s="1667" t="s">
        <v>67</v>
      </c>
      <c r="W59" s="1667" t="s">
        <v>68</v>
      </c>
      <c r="X59" s="1667" t="s">
        <v>1988</v>
      </c>
      <c r="AA59"/>
      <c r="AB59"/>
      <c r="AC59"/>
      <c r="AD59"/>
      <c r="AE59"/>
      <c r="AF59"/>
      <c r="AG59"/>
      <c r="AH59"/>
      <c r="AI59"/>
      <c r="AJ59"/>
      <c r="AK59"/>
      <c r="AL59"/>
      <c r="AM59"/>
      <c r="AN59"/>
      <c r="AO59"/>
      <c r="AP59"/>
      <c r="AQ59"/>
      <c r="AR59"/>
      <c r="AS59"/>
      <c r="AT59"/>
      <c r="AU59"/>
      <c r="AV59"/>
      <c r="AW59"/>
    </row>
    <row r="60" spans="1:49" s="1608" customFormat="1" ht="14.25" customHeight="1">
      <c r="K60" s="1667" t="s">
        <v>48</v>
      </c>
      <c r="L60" s="1668">
        <f>SUMIF($H$7:$H$22,L59,$I$7:$I$22)</f>
        <v>300</v>
      </c>
      <c r="M60" s="1668">
        <f>SUMIF($H$7:$H$22,M59,$I$7:$I$22)</f>
        <v>0</v>
      </c>
      <c r="N60" s="1668">
        <f t="shared" ref="N60:W60" si="0">SUMIF($H$7:$H$22,N59,$I$7:$I$22)</f>
        <v>281.8</v>
      </c>
      <c r="O60" s="1668">
        <f t="shared" si="0"/>
        <v>0</v>
      </c>
      <c r="P60" s="1668">
        <f t="shared" si="0"/>
        <v>0</v>
      </c>
      <c r="Q60" s="1668">
        <f t="shared" si="0"/>
        <v>0</v>
      </c>
      <c r="R60" s="1668">
        <f t="shared" si="0"/>
        <v>223.5</v>
      </c>
      <c r="S60" s="1668">
        <f t="shared" si="0"/>
        <v>0</v>
      </c>
      <c r="T60" s="1668">
        <f t="shared" si="0"/>
        <v>261.2</v>
      </c>
      <c r="U60" s="1668">
        <f t="shared" si="0"/>
        <v>0</v>
      </c>
      <c r="V60" s="1668">
        <f t="shared" si="0"/>
        <v>0</v>
      </c>
      <c r="W60" s="1668">
        <f t="shared" si="0"/>
        <v>0</v>
      </c>
      <c r="X60" s="1669">
        <f>SUM(L60:W60)</f>
        <v>1066.5</v>
      </c>
      <c r="AA60"/>
      <c r="AB60"/>
      <c r="AC60"/>
      <c r="AD60"/>
      <c r="AE60"/>
      <c r="AF60"/>
      <c r="AG60"/>
      <c r="AH60"/>
      <c r="AI60"/>
      <c r="AJ60"/>
      <c r="AK60"/>
      <c r="AL60"/>
      <c r="AM60"/>
      <c r="AN60"/>
      <c r="AO60"/>
      <c r="AP60"/>
      <c r="AQ60"/>
      <c r="AR60"/>
      <c r="AS60"/>
      <c r="AT60"/>
      <c r="AU60"/>
      <c r="AV60"/>
      <c r="AW60"/>
    </row>
    <row r="61" spans="1:49" s="1608" customFormat="1" ht="14.25" customHeight="1">
      <c r="K61" s="1667" t="s">
        <v>1989</v>
      </c>
      <c r="L61" s="1668">
        <f>SUMIF(H23:$H$36,L59,$I$23:$I$36)</f>
        <v>13</v>
      </c>
      <c r="M61" s="1668">
        <f ca="1">SUMIF($H23:I$36,M59,$I$23:$I$36)</f>
        <v>0</v>
      </c>
      <c r="N61" s="1668">
        <f ca="1">SUMIF($H23:I$36,N59,$I$23:$I$36)</f>
        <v>29.6</v>
      </c>
      <c r="O61" s="1668">
        <f ca="1">SUMIF($H23:J$36,O59,$I$23:$I$36)</f>
        <v>0</v>
      </c>
      <c r="P61" s="1668">
        <f ca="1">SUMIF($H23:K$36,P59,$I$23:$I$36)</f>
        <v>0</v>
      </c>
      <c r="Q61" s="1668">
        <f ca="1">SUMIF($H23:L$36,Q59,$I$23:$I$36)</f>
        <v>0</v>
      </c>
      <c r="R61" s="1668">
        <f ca="1">SUMIF($H23:M$36,R59,$I$23:$I$36)</f>
        <v>50</v>
      </c>
      <c r="S61" s="1668">
        <f ca="1">SUMIF($H23:N$36,S59,$I$23:$I$36)</f>
        <v>0</v>
      </c>
      <c r="T61" s="1668">
        <f ca="1">SUMIF($H23:O$36,T59,$I$23:$I$36)</f>
        <v>9</v>
      </c>
      <c r="U61" s="1668">
        <f ca="1">SUMIF($H23:P$36,U59,$I$23:$I$36)</f>
        <v>0</v>
      </c>
      <c r="V61" s="1668">
        <f ca="1">SUMIF($H23:Q$36,V59,$I$23:$I$36)</f>
        <v>0</v>
      </c>
      <c r="W61" s="1668">
        <f ca="1">SUMIF($H23:T$36,W59,$I$23:$I$36)</f>
        <v>0</v>
      </c>
      <c r="X61" s="1669">
        <f ca="1">SUM(L61:W61)</f>
        <v>101.6</v>
      </c>
      <c r="AA61"/>
      <c r="AB61"/>
      <c r="AC61"/>
      <c r="AD61"/>
      <c r="AE61"/>
      <c r="AF61"/>
      <c r="AG61"/>
      <c r="AH61"/>
      <c r="AI61"/>
      <c r="AJ61"/>
      <c r="AK61"/>
      <c r="AL61"/>
      <c r="AM61"/>
      <c r="AN61"/>
      <c r="AO61"/>
      <c r="AP61"/>
      <c r="AQ61"/>
      <c r="AR61"/>
      <c r="AS61"/>
      <c r="AT61"/>
      <c r="AU61"/>
      <c r="AV61"/>
      <c r="AW61"/>
    </row>
    <row r="62" spans="1:49" s="1608" customFormat="1" ht="14.25" customHeight="1">
      <c r="E62" s="1670"/>
      <c r="K62" s="1667" t="s">
        <v>1990</v>
      </c>
      <c r="L62" s="1668">
        <f>SUMIF(H37:$H$41,L59,$I$37:$I$41)</f>
        <v>0</v>
      </c>
      <c r="M62" s="1668">
        <f ca="1">SUMIF($H37:I$41,M59,$I$37:$I$41)</f>
        <v>0</v>
      </c>
      <c r="N62" s="1668">
        <f ca="1">SUMIF($H37:I$41,N59,$I$37:$I$41)</f>
        <v>0</v>
      </c>
      <c r="O62" s="1668">
        <f ca="1">SUMIF($H37:J$41,O59,$I$37:$I$41)</f>
        <v>0</v>
      </c>
      <c r="P62" s="1668">
        <f ca="1">SUMIF($H37:K$41,P59,$I$37:$I$41)</f>
        <v>0</v>
      </c>
      <c r="Q62" s="1668">
        <f ca="1">SUMIF($H37:L$41,Q59,$I$37:$I$41)</f>
        <v>0</v>
      </c>
      <c r="R62" s="1668">
        <f ca="1">SUMIF($H37:M$41,R59,$I$37:$I$41)</f>
        <v>10</v>
      </c>
      <c r="S62" s="1668">
        <f ca="1">SUMIF($H37:N$41,S59,$I$37:$I$41)</f>
        <v>0</v>
      </c>
      <c r="T62" s="1668">
        <f ca="1">SUMIF($H37:O$41,T59,$I$37:$I$41)</f>
        <v>0</v>
      </c>
      <c r="U62" s="1668">
        <f ca="1">SUMIF($H37:P$41,U59,$I$37:$I$41)</f>
        <v>0</v>
      </c>
      <c r="V62" s="1668">
        <f ca="1">SUMIF($H37:Q$41,V59,$I$37:$I$41)</f>
        <v>0</v>
      </c>
      <c r="W62" s="1668">
        <f ca="1">SUMIF($H37:T$41,W59,$I$37:$I$41)</f>
        <v>0</v>
      </c>
      <c r="X62" s="1669">
        <f ca="1">SUM(L62:W62)</f>
        <v>10</v>
      </c>
      <c r="AA62"/>
      <c r="AB62"/>
      <c r="AC62"/>
      <c r="AD62"/>
      <c r="AE62"/>
      <c r="AF62"/>
      <c r="AG62"/>
      <c r="AH62"/>
      <c r="AI62"/>
      <c r="AJ62"/>
      <c r="AK62"/>
      <c r="AL62"/>
      <c r="AM62"/>
      <c r="AN62"/>
      <c r="AO62"/>
      <c r="AP62"/>
      <c r="AQ62"/>
      <c r="AR62"/>
      <c r="AS62"/>
      <c r="AT62"/>
      <c r="AU62"/>
      <c r="AV62"/>
      <c r="AW62"/>
    </row>
    <row r="63" spans="1:49" s="1608" customFormat="1" ht="14.25" customHeight="1">
      <c r="K63" s="1667" t="s">
        <v>51</v>
      </c>
      <c r="L63" s="1668">
        <f>SUMIF(H42:$H$55,L59,$I$42:$I$55)</f>
        <v>0</v>
      </c>
      <c r="M63" s="1668">
        <f ca="1">SUMIF($H42:I$55,M59,$I$42:$I$55)</f>
        <v>0</v>
      </c>
      <c r="N63" s="1668">
        <f ca="1">SUMIF($H42:I$55,N59,$I$42:$I$55)</f>
        <v>345.7</v>
      </c>
      <c r="O63" s="1668">
        <f ca="1">SUMIF($H42:J$55,O59,$I$42:$I$55)</f>
        <v>0</v>
      </c>
      <c r="P63" s="1668">
        <f ca="1">SUMIF($H42:K$55,P59,$I$42:$I$55)</f>
        <v>0</v>
      </c>
      <c r="Q63" s="1668">
        <f ca="1">SUMIF($H42:L$55,Q59,$I$42:$I$55)</f>
        <v>0</v>
      </c>
      <c r="R63" s="1668">
        <f ca="1">SUMIF($H42:O$55,R59,$I$42:$I$55)</f>
        <v>45</v>
      </c>
      <c r="S63" s="1668">
        <f ca="1">SUMIF($H42:P$55,S59,$I$42:$I$55)</f>
        <v>0</v>
      </c>
      <c r="T63" s="1668">
        <f ca="1">SUMIF($H42:Q$55,T59,$I$42:$I$55)</f>
        <v>0</v>
      </c>
      <c r="U63" s="1668">
        <f ca="1">SUMIF($H42:R$55,U59,$I$42:$I$55)</f>
        <v>0</v>
      </c>
      <c r="V63" s="1668">
        <f ca="1">SUMIF($H42:S$55,V59,$I$42:$I$55)</f>
        <v>0</v>
      </c>
      <c r="W63" s="1668">
        <f ca="1">SUMIF($H42:T$55,W59,$I$42:$I$55)</f>
        <v>0</v>
      </c>
      <c r="X63" s="1669">
        <f ca="1">SUM(L63:W63)</f>
        <v>390.7</v>
      </c>
      <c r="AA63"/>
      <c r="AB63"/>
      <c r="AC63"/>
      <c r="AD63"/>
      <c r="AE63"/>
      <c r="AF63"/>
      <c r="AG63"/>
      <c r="AH63"/>
      <c r="AI63"/>
      <c r="AJ63"/>
      <c r="AK63"/>
      <c r="AL63"/>
      <c r="AM63"/>
      <c r="AN63"/>
      <c r="AO63"/>
      <c r="AP63"/>
      <c r="AQ63"/>
      <c r="AR63"/>
      <c r="AS63"/>
      <c r="AT63"/>
      <c r="AU63"/>
      <c r="AV63"/>
      <c r="AW63"/>
    </row>
    <row r="64" spans="1:49" s="1608" customFormat="1" ht="14.25" customHeight="1">
      <c r="K64" s="1667" t="s">
        <v>1988</v>
      </c>
      <c r="L64" s="1669">
        <f>SUM(L60:L63)</f>
        <v>313</v>
      </c>
      <c r="M64" s="1669">
        <f t="shared" ref="M64:W64" ca="1" si="1">SUM(M60:M63)</f>
        <v>0</v>
      </c>
      <c r="N64" s="1669">
        <f t="shared" ca="1" si="1"/>
        <v>657.1</v>
      </c>
      <c r="O64" s="1669">
        <f t="shared" ca="1" si="1"/>
        <v>0</v>
      </c>
      <c r="P64" s="1669">
        <f t="shared" ca="1" si="1"/>
        <v>0</v>
      </c>
      <c r="Q64" s="1669">
        <f t="shared" ca="1" si="1"/>
        <v>0</v>
      </c>
      <c r="R64" s="1669">
        <f t="shared" ca="1" si="1"/>
        <v>328.5</v>
      </c>
      <c r="S64" s="1669">
        <f t="shared" ca="1" si="1"/>
        <v>0</v>
      </c>
      <c r="T64" s="1669">
        <f t="shared" ca="1" si="1"/>
        <v>270.2</v>
      </c>
      <c r="U64" s="1669">
        <f t="shared" ca="1" si="1"/>
        <v>0</v>
      </c>
      <c r="V64" s="1669">
        <f t="shared" ca="1" si="1"/>
        <v>0</v>
      </c>
      <c r="W64" s="1669">
        <f t="shared" ca="1" si="1"/>
        <v>0</v>
      </c>
      <c r="X64" s="1669">
        <f ca="1">SUM(L64:W64)</f>
        <v>1568.8</v>
      </c>
      <c r="AA64"/>
      <c r="AB64"/>
      <c r="AC64"/>
      <c r="AD64"/>
      <c r="AE64"/>
      <c r="AF64"/>
      <c r="AG64"/>
      <c r="AH64"/>
      <c r="AI64"/>
      <c r="AJ64"/>
      <c r="AK64"/>
      <c r="AL64"/>
      <c r="AM64"/>
      <c r="AN64"/>
      <c r="AO64"/>
      <c r="AP64"/>
      <c r="AQ64"/>
      <c r="AR64"/>
      <c r="AS64"/>
      <c r="AT64"/>
      <c r="AU64"/>
      <c r="AV64"/>
      <c r="AW64"/>
    </row>
    <row r="65" spans="11:27" s="1608" customFormat="1" ht="14.25" customHeight="1">
      <c r="K65" s="1671"/>
      <c r="L65" s="1671"/>
      <c r="M65" s="1671"/>
      <c r="N65" s="1671"/>
      <c r="O65" s="1671"/>
      <c r="P65" s="1671"/>
      <c r="Q65" s="1671"/>
      <c r="R65" s="1671"/>
      <c r="S65" s="1671"/>
      <c r="T65" s="1671"/>
      <c r="U65" s="1671"/>
      <c r="V65" s="1671"/>
      <c r="W65" s="1671"/>
      <c r="X65" s="1671"/>
      <c r="Y65" s="1671"/>
      <c r="Z65" s="1671"/>
      <c r="AA65" s="1671"/>
    </row>
    <row r="66" spans="11:27" s="1608" customFormat="1" ht="14.25" customHeight="1">
      <c r="K66" s="1671"/>
      <c r="L66" s="1671"/>
      <c r="M66" s="1671"/>
      <c r="N66" s="1671"/>
      <c r="O66" s="1671"/>
      <c r="P66" s="1671"/>
      <c r="Q66" s="1671"/>
      <c r="R66" s="1671"/>
      <c r="S66" s="1671"/>
      <c r="T66" s="1671"/>
      <c r="U66" s="1671"/>
      <c r="V66" s="1671"/>
      <c r="W66" s="1671"/>
      <c r="X66" s="1671"/>
      <c r="Y66" s="1671"/>
      <c r="Z66" s="1671"/>
      <c r="AA66" s="1671"/>
    </row>
    <row r="67" spans="11:27" s="1608" customFormat="1" ht="14.25" customHeight="1">
      <c r="K67" s="1667" t="s">
        <v>73</v>
      </c>
      <c r="L67" s="1667" t="s">
        <v>96</v>
      </c>
      <c r="M67" s="1667" t="s">
        <v>61</v>
      </c>
      <c r="N67" s="1667" t="s">
        <v>62</v>
      </c>
      <c r="O67" s="1667" t="s">
        <v>63</v>
      </c>
      <c r="P67" s="1667" t="s">
        <v>64</v>
      </c>
      <c r="Q67" s="1667" t="s">
        <v>65</v>
      </c>
      <c r="R67" s="1667" t="s">
        <v>66</v>
      </c>
      <c r="S67" s="1667" t="s">
        <v>40</v>
      </c>
      <c r="T67" s="1667" t="s">
        <v>41</v>
      </c>
      <c r="U67" s="1667" t="s">
        <v>42</v>
      </c>
      <c r="V67" s="1667" t="s">
        <v>67</v>
      </c>
      <c r="W67" s="1667" t="s">
        <v>68</v>
      </c>
      <c r="X67" s="1667" t="s">
        <v>1988</v>
      </c>
      <c r="Y67" s="1671"/>
      <c r="Z67" s="1671"/>
      <c r="AA67" s="1671"/>
    </row>
    <row r="68" spans="11:27" s="1608" customFormat="1" ht="14.25" customHeight="1">
      <c r="K68" s="1667" t="s">
        <v>48</v>
      </c>
      <c r="L68" s="1668">
        <f>SUMIF($J$7:$J$22,L67,$K$7:$K$22)</f>
        <v>316.10199999999998</v>
      </c>
      <c r="M68" s="1668">
        <f t="shared" ref="M68:W68" si="2">SUMIF($J$7:$J$22,M67,$K$7:$K$22)</f>
        <v>25.765999999999998</v>
      </c>
      <c r="N68" s="1668">
        <f t="shared" si="2"/>
        <v>0</v>
      </c>
      <c r="O68" s="1668">
        <f t="shared" si="2"/>
        <v>0</v>
      </c>
      <c r="P68" s="1668">
        <f t="shared" si="2"/>
        <v>0</v>
      </c>
      <c r="Q68" s="1668">
        <f t="shared" si="2"/>
        <v>0</v>
      </c>
      <c r="R68" s="1668">
        <f t="shared" si="2"/>
        <v>0</v>
      </c>
      <c r="S68" s="1668">
        <f t="shared" si="2"/>
        <v>0</v>
      </c>
      <c r="T68" s="1668">
        <f t="shared" si="2"/>
        <v>0</v>
      </c>
      <c r="U68" s="1668">
        <f t="shared" si="2"/>
        <v>0</v>
      </c>
      <c r="V68" s="1668">
        <f t="shared" si="2"/>
        <v>0</v>
      </c>
      <c r="W68" s="1668">
        <f t="shared" si="2"/>
        <v>0</v>
      </c>
      <c r="X68" s="1669">
        <f>SUM(L68:W68)</f>
        <v>341.86799999999999</v>
      </c>
      <c r="Y68" s="1671"/>
      <c r="Z68" s="1671"/>
      <c r="AA68" s="1671"/>
    </row>
    <row r="69" spans="11:27" s="1608" customFormat="1" ht="14.25" customHeight="1">
      <c r="K69" s="1667" t="s">
        <v>1989</v>
      </c>
      <c r="L69" s="1668">
        <f>SUMIF($J$23:$J$36,L67,$K$23:$K$36)</f>
        <v>0</v>
      </c>
      <c r="M69" s="1668">
        <f t="shared" ref="M69:W69" si="3">SUMIF($J$23:$J$36,M67,$K$23:$K$36)</f>
        <v>5.6769999999999996</v>
      </c>
      <c r="N69" s="1668">
        <f t="shared" si="3"/>
        <v>0</v>
      </c>
      <c r="O69" s="1668">
        <f t="shared" si="3"/>
        <v>0</v>
      </c>
      <c r="P69" s="1668">
        <f t="shared" si="3"/>
        <v>0</v>
      </c>
      <c r="Q69" s="1668">
        <f t="shared" si="3"/>
        <v>0</v>
      </c>
      <c r="R69" s="1668">
        <f t="shared" si="3"/>
        <v>0</v>
      </c>
      <c r="S69" s="1668">
        <f t="shared" si="3"/>
        <v>0</v>
      </c>
      <c r="T69" s="1668">
        <f t="shared" si="3"/>
        <v>0</v>
      </c>
      <c r="U69" s="1668">
        <f t="shared" si="3"/>
        <v>0</v>
      </c>
      <c r="V69" s="1668">
        <f t="shared" si="3"/>
        <v>0</v>
      </c>
      <c r="W69" s="1668">
        <f t="shared" si="3"/>
        <v>0</v>
      </c>
      <c r="X69" s="1669">
        <f>SUM(L69:W69)</f>
        <v>5.6769999999999996</v>
      </c>
      <c r="Y69" s="1671"/>
      <c r="Z69" s="1671"/>
      <c r="AA69" s="1671"/>
    </row>
    <row r="70" spans="11:27" s="1608" customFormat="1" ht="14.25" customHeight="1">
      <c r="K70" s="1667" t="s">
        <v>1990</v>
      </c>
      <c r="L70" s="1668">
        <f>SUMIF($J$37:$J$41,L67,$K$37:$K$41)</f>
        <v>0</v>
      </c>
      <c r="M70" s="1668">
        <f t="shared" ref="M70:W70" si="4">SUMIF($J$37:$J$41,M67,$K$37:$K$41)</f>
        <v>0</v>
      </c>
      <c r="N70" s="1668">
        <f t="shared" si="4"/>
        <v>0</v>
      </c>
      <c r="O70" s="1668">
        <f t="shared" si="4"/>
        <v>0</v>
      </c>
      <c r="P70" s="1668">
        <f t="shared" si="4"/>
        <v>0</v>
      </c>
      <c r="Q70" s="1668">
        <f t="shared" si="4"/>
        <v>0</v>
      </c>
      <c r="R70" s="1668">
        <f t="shared" si="4"/>
        <v>0</v>
      </c>
      <c r="S70" s="1668">
        <f t="shared" si="4"/>
        <v>0</v>
      </c>
      <c r="T70" s="1668">
        <f t="shared" si="4"/>
        <v>0</v>
      </c>
      <c r="U70" s="1668">
        <f t="shared" si="4"/>
        <v>0</v>
      </c>
      <c r="V70" s="1668">
        <f t="shared" si="4"/>
        <v>0</v>
      </c>
      <c r="W70" s="1668">
        <f t="shared" si="4"/>
        <v>0</v>
      </c>
      <c r="X70" s="1669">
        <f>SUM(L70:W70)</f>
        <v>0</v>
      </c>
      <c r="Y70" s="1671"/>
      <c r="Z70" s="1671"/>
      <c r="AA70" s="1671"/>
    </row>
    <row r="71" spans="11:27" s="1608" customFormat="1" ht="14.25" customHeight="1">
      <c r="K71" s="1667" t="s">
        <v>51</v>
      </c>
      <c r="L71" s="1668">
        <f>SUMIF($J$42:$J$55,L67,$K$42:$K$55)</f>
        <v>0</v>
      </c>
      <c r="M71" s="1668">
        <f t="shared" ref="M71:W71" si="5">SUMIF($J$42:$J$55,M67,$K$42:$K$55)</f>
        <v>0</v>
      </c>
      <c r="N71" s="1668">
        <f t="shared" si="5"/>
        <v>0</v>
      </c>
      <c r="O71" s="1668">
        <f t="shared" si="5"/>
        <v>0</v>
      </c>
      <c r="P71" s="1668">
        <f t="shared" si="5"/>
        <v>0</v>
      </c>
      <c r="Q71" s="1668">
        <f t="shared" si="5"/>
        <v>0</v>
      </c>
      <c r="R71" s="1668">
        <f t="shared" si="5"/>
        <v>0</v>
      </c>
      <c r="S71" s="1668">
        <f t="shared" si="5"/>
        <v>0</v>
      </c>
      <c r="T71" s="1668">
        <f t="shared" si="5"/>
        <v>0</v>
      </c>
      <c r="U71" s="1668">
        <f t="shared" si="5"/>
        <v>0</v>
      </c>
      <c r="V71" s="1668">
        <f t="shared" si="5"/>
        <v>0</v>
      </c>
      <c r="W71" s="1668">
        <f t="shared" si="5"/>
        <v>0</v>
      </c>
      <c r="X71" s="1669">
        <f>SUM(L71:W71)</f>
        <v>0</v>
      </c>
      <c r="Y71" s="1671"/>
      <c r="Z71" s="1671"/>
      <c r="AA71" s="1671"/>
    </row>
    <row r="72" spans="11:27" s="1608" customFormat="1" ht="14.25" customHeight="1">
      <c r="K72" s="1667" t="s">
        <v>1988</v>
      </c>
      <c r="L72" s="1669">
        <f>SUM(L68:L71)</f>
        <v>316.10199999999998</v>
      </c>
      <c r="M72" s="1669">
        <f t="shared" ref="M72:W72" si="6">SUM(M68:M71)</f>
        <v>31.442999999999998</v>
      </c>
      <c r="N72" s="1669">
        <f t="shared" si="6"/>
        <v>0</v>
      </c>
      <c r="O72" s="1669">
        <f t="shared" si="6"/>
        <v>0</v>
      </c>
      <c r="P72" s="1669">
        <f t="shared" si="6"/>
        <v>0</v>
      </c>
      <c r="Q72" s="1669">
        <f t="shared" si="6"/>
        <v>0</v>
      </c>
      <c r="R72" s="1669">
        <f t="shared" si="6"/>
        <v>0</v>
      </c>
      <c r="S72" s="1669">
        <f t="shared" si="6"/>
        <v>0</v>
      </c>
      <c r="T72" s="1669">
        <f t="shared" si="6"/>
        <v>0</v>
      </c>
      <c r="U72" s="1669">
        <f t="shared" si="6"/>
        <v>0</v>
      </c>
      <c r="V72" s="1669">
        <f t="shared" si="6"/>
        <v>0</v>
      </c>
      <c r="W72" s="1669">
        <f t="shared" si="6"/>
        <v>0</v>
      </c>
      <c r="X72" s="1669">
        <f>SUM(L72:W72)</f>
        <v>347.54499999999996</v>
      </c>
      <c r="Y72" s="1672"/>
      <c r="AA72" s="1671"/>
    </row>
    <row r="73" spans="11:27" s="1608" customFormat="1" ht="14.25" customHeight="1">
      <c r="K73" s="1671"/>
      <c r="L73" s="1671"/>
      <c r="M73" s="1671"/>
      <c r="N73" s="1671"/>
      <c r="O73" s="1671"/>
      <c r="P73" s="1671"/>
      <c r="Q73" s="1671"/>
      <c r="R73" s="1671"/>
      <c r="S73" s="1671"/>
      <c r="T73" s="1671"/>
      <c r="U73" s="1671"/>
      <c r="V73" s="1671"/>
      <c r="W73" s="1671"/>
      <c r="X73" s="1671"/>
      <c r="Y73" s="1671"/>
      <c r="Z73" s="1671"/>
      <c r="AA73" s="1671"/>
    </row>
    <row r="74" spans="11:27" s="1608" customFormat="1" ht="14.25" customHeight="1">
      <c r="K74" s="1671"/>
      <c r="L74" s="1671"/>
      <c r="M74" s="1671"/>
      <c r="N74" s="1671"/>
      <c r="O74" s="1671"/>
      <c r="P74" s="1671"/>
      <c r="Q74" s="1671"/>
      <c r="R74" s="1671"/>
      <c r="S74" s="1671"/>
      <c r="T74" s="1671"/>
      <c r="U74" s="1671"/>
      <c r="V74" s="1671"/>
      <c r="W74" s="1671"/>
      <c r="X74" s="1671"/>
      <c r="Y74" s="1671"/>
      <c r="Z74" s="1671"/>
      <c r="AA74" s="1671"/>
    </row>
    <row r="75" spans="11:27" s="1608" customFormat="1" ht="14.25" customHeight="1">
      <c r="K75" s="1671"/>
      <c r="L75" s="1671"/>
      <c r="M75" s="1671"/>
      <c r="N75" s="1671"/>
      <c r="O75" s="1671"/>
      <c r="P75" s="1671"/>
      <c r="Q75" s="1671"/>
      <c r="R75" s="1671"/>
      <c r="S75" s="1671"/>
      <c r="T75" s="1671"/>
      <c r="U75" s="1671"/>
      <c r="V75" s="1671"/>
      <c r="W75" s="1671"/>
      <c r="X75" s="1671"/>
      <c r="Y75" s="1671"/>
      <c r="Z75" s="1671"/>
      <c r="AA75" s="1671"/>
    </row>
    <row r="76" spans="11:27" s="1608" customFormat="1" ht="14.25" customHeight="1"/>
    <row r="77" spans="11:27" s="1608" customFormat="1" ht="20.45" customHeight="1">
      <c r="K77" s="1673" t="s">
        <v>2197</v>
      </c>
    </row>
    <row r="78" spans="11:27" s="1608" customFormat="1" ht="14.25" customHeight="1"/>
    <row r="79" spans="11:27" s="1608" customFormat="1" ht="14.25" customHeight="1">
      <c r="K79" s="1674" t="s">
        <v>1991</v>
      </c>
      <c r="L79" s="2830" t="s">
        <v>1992</v>
      </c>
      <c r="M79" s="2830"/>
      <c r="N79" s="1675"/>
      <c r="O79" s="1676"/>
      <c r="P79" s="1676"/>
      <c r="Q79" s="1676"/>
      <c r="R79" s="1676" t="s">
        <v>1993</v>
      </c>
      <c r="S79" s="1676"/>
      <c r="T79" s="1676"/>
      <c r="U79" s="1677"/>
      <c r="V79" s="1678"/>
      <c r="W79" s="1674" t="s">
        <v>1994</v>
      </c>
      <c r="X79" s="1674" t="s">
        <v>1995</v>
      </c>
      <c r="Y79" s="1679"/>
    </row>
    <row r="80" spans="11:27" s="1608" customFormat="1" ht="14.25" customHeight="1">
      <c r="K80" s="1680" t="s">
        <v>2277</v>
      </c>
      <c r="L80" s="1681" t="s">
        <v>2001</v>
      </c>
      <c r="M80" s="1708"/>
      <c r="N80" s="1683" t="str">
        <f>F46</f>
        <v>청소인원 급여 카테고리 변경</v>
      </c>
      <c r="O80" s="1684"/>
      <c r="P80" s="1684"/>
      <c r="Q80" s="1684"/>
      <c r="R80" s="1684"/>
      <c r="S80" s="1684"/>
      <c r="T80" s="1684"/>
      <c r="U80" s="1684"/>
      <c r="V80" s="1682"/>
      <c r="W80" s="1685" t="str">
        <f>H46</f>
        <v>7월</v>
      </c>
      <c r="X80" s="2014">
        <f>I46</f>
        <v>15</v>
      </c>
    </row>
    <row r="81" spans="11:24" s="1608" customFormat="1" ht="14.25" customHeight="1">
      <c r="K81" s="1686"/>
      <c r="L81" s="1687"/>
      <c r="M81" s="1688"/>
      <c r="N81" s="1687"/>
      <c r="V81" s="1688"/>
      <c r="W81" s="1689"/>
      <c r="X81" s="2015"/>
    </row>
    <row r="82" spans="11:24" s="1608" customFormat="1" ht="14.25" customHeight="1">
      <c r="K82" s="1686"/>
      <c r="L82" s="1687"/>
      <c r="M82" s="1688"/>
      <c r="N82" s="1687"/>
      <c r="V82" s="1688"/>
      <c r="W82" s="1689"/>
      <c r="X82" s="2015"/>
    </row>
    <row r="83" spans="11:24" s="1608" customFormat="1" ht="14.25" customHeight="1">
      <c r="K83" s="1686"/>
      <c r="L83" s="1687"/>
      <c r="M83" s="1688"/>
      <c r="N83" s="1690" t="s">
        <v>1997</v>
      </c>
      <c r="V83" s="1688"/>
      <c r="W83" s="1689"/>
      <c r="X83" s="2016">
        <f>SUM(X80:X82)</f>
        <v>15</v>
      </c>
    </row>
    <row r="84" spans="11:24" s="1608" customFormat="1" ht="14.25" customHeight="1">
      <c r="K84" s="1686"/>
      <c r="L84" s="1681" t="s">
        <v>1998</v>
      </c>
      <c r="M84" s="1708"/>
      <c r="N84" s="1683"/>
      <c r="O84" s="1684"/>
      <c r="P84" s="1684"/>
      <c r="Q84" s="1684"/>
      <c r="R84" s="1684"/>
      <c r="S84" s="1684"/>
      <c r="T84" s="1684"/>
      <c r="U84" s="1684"/>
      <c r="V84" s="1682"/>
      <c r="W84" s="1685"/>
      <c r="X84" s="2014"/>
    </row>
    <row r="85" spans="11:24" s="1608" customFormat="1" ht="14.25" customHeight="1">
      <c r="K85" s="1686"/>
      <c r="L85" s="1687"/>
      <c r="M85" s="1688"/>
      <c r="N85" s="1687"/>
      <c r="V85" s="1688"/>
      <c r="W85" s="1689"/>
      <c r="X85" s="2015"/>
    </row>
    <row r="86" spans="11:24" s="1608" customFormat="1" ht="14.25" customHeight="1">
      <c r="K86" s="1686"/>
      <c r="L86" s="1687"/>
      <c r="M86" s="1688"/>
      <c r="N86" s="1687"/>
      <c r="V86" s="1688"/>
      <c r="W86" s="1689"/>
      <c r="X86" s="2015"/>
    </row>
    <row r="87" spans="11:24" s="1608" customFormat="1" ht="14.25" customHeight="1">
      <c r="K87" s="1710"/>
      <c r="L87" s="1655"/>
      <c r="M87" s="1701"/>
      <c r="N87" s="1700" t="s">
        <v>1997</v>
      </c>
      <c r="O87" s="1706"/>
      <c r="P87" s="1706"/>
      <c r="Q87" s="1706"/>
      <c r="R87" s="1706"/>
      <c r="S87" s="1706"/>
      <c r="T87" s="1706"/>
      <c r="U87" s="1706"/>
      <c r="V87" s="1701"/>
      <c r="W87" s="1711"/>
      <c r="X87" s="2017">
        <f>SUM(X84:X86)</f>
        <v>0</v>
      </c>
    </row>
    <row r="88" spans="11:24" s="1608" customFormat="1" ht="14.25" customHeight="1">
      <c r="K88" s="1712"/>
      <c r="L88" s="1693"/>
      <c r="M88" s="1693"/>
      <c r="N88" s="1713" t="s">
        <v>2278</v>
      </c>
      <c r="O88" s="1714"/>
      <c r="P88" s="1714"/>
      <c r="Q88" s="1714"/>
      <c r="R88" s="1714"/>
      <c r="S88" s="1714"/>
      <c r="T88" s="1714"/>
      <c r="U88" s="1714"/>
      <c r="V88" s="1714"/>
      <c r="W88" s="1715"/>
      <c r="X88" s="2018">
        <f>X83+X87</f>
        <v>15</v>
      </c>
    </row>
    <row r="89" spans="11:24" s="1608" customFormat="1" ht="14.25" customHeight="1">
      <c r="K89" s="1680" t="s">
        <v>2280</v>
      </c>
      <c r="L89" s="1681" t="s">
        <v>2001</v>
      </c>
      <c r="M89" s="1708"/>
      <c r="N89" s="1683"/>
      <c r="O89" s="1684"/>
      <c r="P89" s="1684"/>
      <c r="Q89" s="1684"/>
      <c r="R89" s="1684"/>
      <c r="S89" s="1684"/>
      <c r="T89" s="1684"/>
      <c r="U89" s="1684"/>
      <c r="V89" s="1682"/>
      <c r="W89" s="1685"/>
      <c r="X89" s="2014"/>
    </row>
    <row r="90" spans="11:24" s="1608" customFormat="1" ht="14.25" customHeight="1">
      <c r="K90" s="1686"/>
      <c r="L90" s="1687"/>
      <c r="M90" s="1688"/>
      <c r="N90" s="1687"/>
      <c r="V90" s="1688"/>
      <c r="W90" s="1689"/>
      <c r="X90" s="2015"/>
    </row>
    <row r="91" spans="11:24" s="1608" customFormat="1" ht="14.25" customHeight="1">
      <c r="K91" s="1686"/>
      <c r="L91" s="1687"/>
      <c r="M91" s="1688"/>
      <c r="N91" s="1687"/>
      <c r="V91" s="1688"/>
      <c r="W91" s="1689"/>
      <c r="X91" s="2015"/>
    </row>
    <row r="92" spans="11:24" s="1608" customFormat="1" ht="14.25" customHeight="1">
      <c r="K92" s="1686"/>
      <c r="L92" s="1687"/>
      <c r="M92" s="1688"/>
      <c r="N92" s="1690" t="s">
        <v>1997</v>
      </c>
      <c r="V92" s="1688"/>
      <c r="W92" s="1689"/>
      <c r="X92" s="2016">
        <f>SUM(X89:X91)</f>
        <v>0</v>
      </c>
    </row>
    <row r="93" spans="11:24" s="1608" customFormat="1" ht="14.25" customHeight="1">
      <c r="K93" s="1686"/>
      <c r="L93" s="1681" t="s">
        <v>1998</v>
      </c>
      <c r="M93" s="1708"/>
      <c r="N93" s="1683" t="str">
        <f>F45</f>
        <v>트랜시스 결제대금 일정변경에 따른 현금확보액, 대출 상환으로 인한 이자 비용감소</v>
      </c>
      <c r="O93" s="1684"/>
      <c r="P93" s="1684"/>
      <c r="Q93" s="1684"/>
      <c r="R93" s="1684"/>
      <c r="S93" s="1684"/>
      <c r="T93" s="1684"/>
      <c r="U93" s="1684"/>
      <c r="V93" s="1682"/>
      <c r="W93" s="1685" t="str">
        <f>H45</f>
        <v>3월</v>
      </c>
      <c r="X93" s="2014">
        <f>I45</f>
        <v>250</v>
      </c>
    </row>
    <row r="94" spans="11:24" s="1608" customFormat="1" ht="14.25" customHeight="1">
      <c r="K94" s="1686"/>
      <c r="L94" s="1687"/>
      <c r="M94" s="1688"/>
      <c r="N94" s="1687"/>
      <c r="V94" s="1688"/>
      <c r="W94" s="1689"/>
      <c r="X94" s="2015"/>
    </row>
    <row r="95" spans="11:24" s="1608" customFormat="1" ht="14.25" customHeight="1">
      <c r="K95" s="1686"/>
      <c r="L95" s="1687"/>
      <c r="M95" s="1688"/>
      <c r="N95" s="1687"/>
      <c r="V95" s="1688"/>
      <c r="W95" s="1689"/>
      <c r="X95" s="2015"/>
    </row>
    <row r="96" spans="11:24" s="1608" customFormat="1" ht="14.25" customHeight="1">
      <c r="K96" s="1710"/>
      <c r="L96" s="1655"/>
      <c r="M96" s="1701"/>
      <c r="N96" s="1700" t="s">
        <v>1997</v>
      </c>
      <c r="O96" s="1706"/>
      <c r="P96" s="1706"/>
      <c r="Q96" s="1706"/>
      <c r="R96" s="1706"/>
      <c r="S96" s="1706"/>
      <c r="T96" s="1706"/>
      <c r="U96" s="1706"/>
      <c r="V96" s="1701"/>
      <c r="W96" s="1711"/>
      <c r="X96" s="2017">
        <f>SUM(X93:X95)</f>
        <v>250</v>
      </c>
    </row>
    <row r="97" spans="11:24" s="1608" customFormat="1" ht="14.25" customHeight="1">
      <c r="K97" s="1712"/>
      <c r="L97" s="1693"/>
      <c r="M97" s="1693"/>
      <c r="N97" s="1713" t="s">
        <v>2279</v>
      </c>
      <c r="O97" s="1714"/>
      <c r="P97" s="1714"/>
      <c r="Q97" s="1714"/>
      <c r="R97" s="1714"/>
      <c r="S97" s="1714"/>
      <c r="T97" s="1714"/>
      <c r="U97" s="1714"/>
      <c r="V97" s="1714"/>
      <c r="W97" s="1715"/>
      <c r="X97" s="2018">
        <f>X92+X96</f>
        <v>250</v>
      </c>
    </row>
    <row r="98" spans="11:24" s="1608" customFormat="1" ht="14.25" customHeight="1">
      <c r="K98" s="1680" t="s">
        <v>2281</v>
      </c>
      <c r="L98" s="1681" t="s">
        <v>1996</v>
      </c>
      <c r="M98" s="1682"/>
      <c r="N98" s="1683"/>
      <c r="O98" s="1684"/>
      <c r="P98" s="1684"/>
      <c r="Q98" s="1684"/>
      <c r="R98" s="1684"/>
      <c r="S98" s="1684"/>
      <c r="T98" s="1684"/>
      <c r="W98" s="1685"/>
      <c r="X98" s="2015"/>
    </row>
    <row r="99" spans="11:24" s="1608" customFormat="1" ht="14.25" customHeight="1">
      <c r="K99" s="1686"/>
      <c r="L99" s="1687"/>
      <c r="M99" s="1688"/>
      <c r="N99" s="1687"/>
      <c r="W99" s="1689"/>
      <c r="X99" s="2015"/>
    </row>
    <row r="100" spans="11:24" s="1608" customFormat="1" ht="14.25" customHeight="1">
      <c r="K100" s="1686"/>
      <c r="L100" s="1687"/>
      <c r="M100" s="1688"/>
      <c r="N100" s="1687"/>
      <c r="W100" s="1689"/>
      <c r="X100" s="2015"/>
    </row>
    <row r="101" spans="11:24" s="1608" customFormat="1" ht="14.25" customHeight="1">
      <c r="K101" s="1686"/>
      <c r="L101" s="1687"/>
      <c r="M101" s="1688"/>
      <c r="N101" s="1690" t="s">
        <v>1997</v>
      </c>
      <c r="W101" s="1689"/>
      <c r="X101" s="2016">
        <f>SUM(X98:X100)</f>
        <v>0</v>
      </c>
    </row>
    <row r="102" spans="11:24" s="1608" customFormat="1" ht="14.25" customHeight="1">
      <c r="K102" s="1691"/>
      <c r="L102" s="1681" t="s">
        <v>2276</v>
      </c>
      <c r="M102" s="1682"/>
      <c r="N102" s="1683"/>
      <c r="O102" s="1684"/>
      <c r="P102" s="1684"/>
      <c r="Q102" s="1684"/>
      <c r="R102" s="1684"/>
      <c r="S102" s="1684"/>
      <c r="T102" s="1684"/>
      <c r="U102" s="1684"/>
      <c r="V102" s="1682"/>
      <c r="W102" s="1685"/>
      <c r="X102" s="2014"/>
    </row>
    <row r="103" spans="11:24" s="1608" customFormat="1" ht="14.25" customHeight="1">
      <c r="K103" s="1686"/>
      <c r="L103" s="1687"/>
      <c r="M103" s="1688"/>
      <c r="N103" s="1687"/>
      <c r="W103" s="1689"/>
      <c r="X103" s="2015"/>
    </row>
    <row r="104" spans="11:24" s="1608" customFormat="1" ht="14.25" customHeight="1">
      <c r="K104" s="1686"/>
      <c r="L104" s="1687"/>
      <c r="M104" s="1688"/>
      <c r="N104" s="1687"/>
      <c r="W104" s="1689"/>
      <c r="X104" s="2015"/>
    </row>
    <row r="105" spans="11:24" s="1608" customFormat="1" ht="14.25" customHeight="1">
      <c r="K105" s="1686"/>
      <c r="L105" s="1687"/>
      <c r="M105" s="1688"/>
      <c r="N105" s="1690" t="s">
        <v>1997</v>
      </c>
      <c r="W105" s="1689"/>
      <c r="X105" s="2016">
        <f>SUM(X102:X104)</f>
        <v>0</v>
      </c>
    </row>
    <row r="106" spans="11:24" s="1608" customFormat="1" ht="14.25" customHeight="1">
      <c r="K106" s="1691"/>
      <c r="L106" s="1681" t="s">
        <v>1998</v>
      </c>
      <c r="M106" s="1682"/>
      <c r="N106" s="1683"/>
      <c r="O106" s="1684"/>
      <c r="P106" s="1684"/>
      <c r="Q106" s="1684"/>
      <c r="R106" s="1684"/>
      <c r="S106" s="1684"/>
      <c r="T106" s="1684"/>
      <c r="U106" s="1684"/>
      <c r="V106" s="1682"/>
      <c r="W106" s="1685"/>
      <c r="X106" s="2014"/>
    </row>
    <row r="107" spans="11:24" s="1608" customFormat="1" ht="14.25" customHeight="1">
      <c r="K107" s="1686"/>
      <c r="L107" s="1687"/>
      <c r="M107" s="1688"/>
      <c r="N107" s="1687"/>
      <c r="W107" s="1689"/>
      <c r="X107" s="2015"/>
    </row>
    <row r="108" spans="11:24" s="1608" customFormat="1" ht="14.25" customHeight="1">
      <c r="K108" s="1686"/>
      <c r="L108" s="1687"/>
      <c r="M108" s="1688"/>
      <c r="N108" s="1687"/>
      <c r="W108" s="1689"/>
      <c r="X108" s="2015"/>
    </row>
    <row r="109" spans="11:24" s="1608" customFormat="1" ht="14.25" customHeight="1">
      <c r="K109" s="1686"/>
      <c r="L109" s="1687"/>
      <c r="M109" s="1688"/>
      <c r="N109" s="1690" t="s">
        <v>1997</v>
      </c>
      <c r="W109" s="1689"/>
      <c r="X109" s="2016">
        <f>SUM(X106:X108)</f>
        <v>0</v>
      </c>
    </row>
    <row r="110" spans="11:24" s="1608" customFormat="1" ht="14.25" customHeight="1">
      <c r="K110" s="1692"/>
      <c r="L110" s="1693"/>
      <c r="M110" s="1693"/>
      <c r="N110" s="1694" t="s">
        <v>2282</v>
      </c>
      <c r="O110" s="1693"/>
      <c r="P110" s="1693"/>
      <c r="Q110" s="1693"/>
      <c r="R110" s="1693"/>
      <c r="S110" s="1693"/>
      <c r="T110" s="1693"/>
      <c r="U110" s="1693"/>
      <c r="V110" s="1693"/>
      <c r="W110" s="1695"/>
      <c r="X110" s="2019">
        <f>X101+X109+X105</f>
        <v>0</v>
      </c>
    </row>
    <row r="111" spans="11:24" s="1608" customFormat="1" ht="14.25" customHeight="1">
      <c r="K111" s="1680" t="s">
        <v>2283</v>
      </c>
      <c r="L111" s="1681" t="s">
        <v>1996</v>
      </c>
      <c r="M111" s="1682"/>
      <c r="N111" s="1683" t="str">
        <f>F16</f>
        <v>사급원자재 시중구매 차액</v>
      </c>
      <c r="O111" s="1684"/>
      <c r="P111" s="1684"/>
      <c r="Q111" s="1684"/>
      <c r="R111" s="1684"/>
      <c r="S111" s="1684"/>
      <c r="T111" s="1684"/>
      <c r="W111" s="1685" t="str">
        <f>H16</f>
        <v>1월</v>
      </c>
      <c r="X111" s="2015">
        <f>I16</f>
        <v>300</v>
      </c>
    </row>
    <row r="112" spans="11:24" s="1608" customFormat="1" ht="14.25" customHeight="1">
      <c r="K112" s="1707"/>
      <c r="L112" s="1690"/>
      <c r="M112" s="1688"/>
      <c r="N112" s="1687" t="str">
        <f t="shared" ref="N112" si="7">F17</f>
        <v>SU2i 렛치 앗세이 현지화</v>
      </c>
      <c r="W112" s="1689" t="str">
        <f t="shared" ref="W112:X112" si="8">H17</f>
        <v>9월</v>
      </c>
      <c r="X112" s="2015">
        <f t="shared" si="8"/>
        <v>200</v>
      </c>
    </row>
    <row r="113" spans="11:24" s="1608" customFormat="1" ht="14.25" customHeight="1">
      <c r="K113" s="1686"/>
      <c r="L113" s="1687"/>
      <c r="M113" s="1688"/>
      <c r="N113" s="1687"/>
      <c r="W113" s="1689"/>
      <c r="X113" s="2015"/>
    </row>
    <row r="114" spans="11:24" s="1608" customFormat="1" ht="14.25" customHeight="1">
      <c r="K114" s="1686"/>
      <c r="L114" s="1687"/>
      <c r="M114" s="1688"/>
      <c r="N114" s="1690" t="s">
        <v>1997</v>
      </c>
      <c r="W114" s="1689"/>
      <c r="X114" s="2016">
        <f>SUM(X111:X113)</f>
        <v>500</v>
      </c>
    </row>
    <row r="115" spans="11:24" s="1608" customFormat="1" ht="14.25" customHeight="1">
      <c r="K115" s="1691"/>
      <c r="L115" s="1681" t="s">
        <v>2276</v>
      </c>
      <c r="M115" s="1682"/>
      <c r="N115" s="1683"/>
      <c r="O115" s="1684"/>
      <c r="P115" s="1684"/>
      <c r="Q115" s="1684"/>
      <c r="R115" s="1684"/>
      <c r="S115" s="1684"/>
      <c r="T115" s="1684"/>
      <c r="U115" s="1684"/>
      <c r="V115" s="1682"/>
      <c r="W115" s="1685"/>
      <c r="X115" s="2014"/>
    </row>
    <row r="116" spans="11:24" s="1608" customFormat="1" ht="14.25" customHeight="1">
      <c r="K116" s="1686"/>
      <c r="L116" s="1687"/>
      <c r="M116" s="1688"/>
      <c r="N116" s="1687"/>
      <c r="W116" s="1689"/>
      <c r="X116" s="2015"/>
    </row>
    <row r="117" spans="11:24" s="1608" customFormat="1" ht="14.25" customHeight="1">
      <c r="K117" s="1686"/>
      <c r="L117" s="1687"/>
      <c r="M117" s="1688"/>
      <c r="N117" s="1687"/>
      <c r="W117" s="1689"/>
      <c r="X117" s="2015"/>
    </row>
    <row r="118" spans="11:24" s="1608" customFormat="1" ht="14.25" customHeight="1">
      <c r="K118" s="1686"/>
      <c r="L118" s="1687"/>
      <c r="M118" s="1688"/>
      <c r="N118" s="1690" t="s">
        <v>1997</v>
      </c>
      <c r="W118" s="1689"/>
      <c r="X118" s="2016">
        <f>SUM(X115:X117)</f>
        <v>0</v>
      </c>
    </row>
    <row r="119" spans="11:24" s="1608" customFormat="1" ht="14.25" customHeight="1">
      <c r="K119" s="1691"/>
      <c r="L119" s="1681" t="s">
        <v>1998</v>
      </c>
      <c r="M119" s="1682"/>
      <c r="N119" s="1683" t="str">
        <f>F44</f>
        <v>KM seat(2공장), DSA(4공장) 관세 벌금 납부 금액 환수</v>
      </c>
      <c r="O119" s="1684"/>
      <c r="P119" s="1684"/>
      <c r="Q119" s="1684"/>
      <c r="R119" s="1684"/>
      <c r="S119" s="1684"/>
      <c r="T119" s="1684"/>
      <c r="U119" s="1684"/>
      <c r="V119" s="1682"/>
      <c r="W119" s="1685" t="str">
        <f>H44</f>
        <v>3월</v>
      </c>
      <c r="X119" s="2014">
        <f>I44</f>
        <v>65</v>
      </c>
    </row>
    <row r="120" spans="11:24" s="1608" customFormat="1" ht="14.25" customHeight="1">
      <c r="K120" s="1686"/>
      <c r="L120" s="1687"/>
      <c r="M120" s="1688"/>
      <c r="N120" s="1687"/>
      <c r="W120" s="1689"/>
      <c r="X120" s="2015"/>
    </row>
    <row r="121" spans="11:24" s="1608" customFormat="1" ht="14.25" customHeight="1">
      <c r="K121" s="1686"/>
      <c r="L121" s="1687"/>
      <c r="M121" s="1688"/>
      <c r="N121" s="1687"/>
      <c r="W121" s="1689"/>
      <c r="X121" s="2015"/>
    </row>
    <row r="122" spans="11:24" s="1608" customFormat="1" ht="14.25" customHeight="1">
      <c r="K122" s="1686"/>
      <c r="L122" s="1687"/>
      <c r="M122" s="1688"/>
      <c r="N122" s="1690" t="s">
        <v>1997</v>
      </c>
      <c r="W122" s="1689"/>
      <c r="X122" s="2016">
        <f>SUM(X119:X121)</f>
        <v>65</v>
      </c>
    </row>
    <row r="123" spans="11:24" s="1608" customFormat="1" ht="14.25" customHeight="1">
      <c r="K123" s="1692"/>
      <c r="L123" s="1693"/>
      <c r="M123" s="1693"/>
      <c r="N123" s="1694" t="s">
        <v>2284</v>
      </c>
      <c r="O123" s="1693"/>
      <c r="P123" s="1693"/>
      <c r="Q123" s="1693"/>
      <c r="R123" s="1693"/>
      <c r="S123" s="1693"/>
      <c r="T123" s="1693"/>
      <c r="U123" s="1693"/>
      <c r="V123" s="1693"/>
      <c r="W123" s="1695"/>
      <c r="X123" s="2019">
        <f>X114+X122+X118</f>
        <v>565</v>
      </c>
    </row>
    <row r="124" spans="11:24" s="1608" customFormat="1" ht="14.25" customHeight="1">
      <c r="K124" s="1680" t="s">
        <v>2285</v>
      </c>
      <c r="L124" s="1681" t="s">
        <v>1996</v>
      </c>
      <c r="M124" s="1682"/>
      <c r="N124" s="1683" t="str">
        <f>F18</f>
        <v>하드웨어 자재 Nut, Bolt, Rivet 류 현지화</v>
      </c>
      <c r="O124" s="1684"/>
      <c r="P124" s="1684"/>
      <c r="Q124" s="1684"/>
      <c r="R124" s="1684"/>
      <c r="S124" s="1684"/>
      <c r="T124" s="1684"/>
      <c r="W124" s="1685" t="str">
        <f>H18</f>
        <v>3월</v>
      </c>
      <c r="X124" s="2015">
        <f>I18</f>
        <v>62</v>
      </c>
    </row>
    <row r="125" spans="11:24" s="1608" customFormat="1" ht="14.25" customHeight="1">
      <c r="K125" s="1707"/>
      <c r="L125" s="1690"/>
      <c r="M125" s="1688"/>
      <c r="N125" s="1687" t="str">
        <f t="shared" ref="N125:N126" si="9">F19</f>
        <v>QXI SBR Cush 단가 인상(QXI Cush 단가 동일하게 적용)</v>
      </c>
      <c r="W125" s="1689" t="str">
        <f t="shared" ref="W125:X125" si="10">H19</f>
        <v>3월</v>
      </c>
      <c r="X125" s="2015">
        <f t="shared" si="10"/>
        <v>32</v>
      </c>
    </row>
    <row r="126" spans="11:24" s="1608" customFormat="1" ht="14.25" customHeight="1">
      <c r="K126" s="1707"/>
      <c r="L126" s="1690"/>
      <c r="M126" s="1688"/>
      <c r="N126" s="1687" t="str">
        <f t="shared" si="9"/>
        <v>추가 발굴</v>
      </c>
      <c r="W126" s="1689" t="str">
        <f t="shared" ref="W126:X126" si="11">H20</f>
        <v>7월</v>
      </c>
      <c r="X126" s="2015">
        <f t="shared" si="11"/>
        <v>211</v>
      </c>
    </row>
    <row r="127" spans="11:24" s="1608" customFormat="1" ht="14.25" customHeight="1">
      <c r="K127" s="1707"/>
      <c r="L127" s="1690"/>
      <c r="M127" s="1688"/>
      <c r="N127" s="1687"/>
      <c r="W127" s="1689"/>
      <c r="X127" s="2015"/>
    </row>
    <row r="128" spans="11:24" s="1608" customFormat="1" ht="14.25" customHeight="1">
      <c r="K128" s="1686"/>
      <c r="L128" s="1687"/>
      <c r="M128" s="1688"/>
      <c r="N128" s="1687"/>
      <c r="W128" s="1689"/>
      <c r="X128" s="2015"/>
    </row>
    <row r="129" spans="11:24" s="1608" customFormat="1" ht="14.25" customHeight="1">
      <c r="K129" s="1686"/>
      <c r="L129" s="1687"/>
      <c r="M129" s="1688"/>
      <c r="N129" s="1690" t="s">
        <v>1997</v>
      </c>
      <c r="W129" s="1689"/>
      <c r="X129" s="2016">
        <f>SUM(X124:X128)</f>
        <v>305</v>
      </c>
    </row>
    <row r="130" spans="11:24" s="1608" customFormat="1" ht="14.25" customHeight="1">
      <c r="K130" s="1691"/>
      <c r="L130" s="1681" t="s">
        <v>2276</v>
      </c>
      <c r="M130" s="1682"/>
      <c r="N130" s="1683" t="str">
        <f>F29</f>
        <v>SAB, Seat belt 사급관리비 인상 적용 1%=&gt;4%</v>
      </c>
      <c r="O130" s="1684"/>
      <c r="P130" s="1684"/>
      <c r="Q130" s="1684"/>
      <c r="R130" s="1684"/>
      <c r="S130" s="1684"/>
      <c r="T130" s="1684"/>
      <c r="U130" s="1684"/>
      <c r="V130" s="1682"/>
      <c r="W130" s="1685" t="str">
        <f>H29</f>
        <v>1월</v>
      </c>
      <c r="X130" s="2014">
        <f>I29</f>
        <v>13</v>
      </c>
    </row>
    <row r="131" spans="11:24" s="1608" customFormat="1" ht="14.25" customHeight="1">
      <c r="K131" s="1686"/>
      <c r="L131" s="1687"/>
      <c r="M131" s="1688"/>
      <c r="N131" s="1687"/>
      <c r="W131" s="1689"/>
      <c r="X131" s="2015"/>
    </row>
    <row r="132" spans="11:24" s="1608" customFormat="1" ht="14.25" customHeight="1">
      <c r="K132" s="1686"/>
      <c r="L132" s="1687"/>
      <c r="M132" s="1688"/>
      <c r="N132" s="1687"/>
      <c r="W132" s="1689"/>
      <c r="X132" s="2015"/>
    </row>
    <row r="133" spans="11:24" s="1608" customFormat="1" ht="14.25" customHeight="1">
      <c r="K133" s="1686"/>
      <c r="L133" s="1687"/>
      <c r="M133" s="1688"/>
      <c r="N133" s="1690" t="s">
        <v>1997</v>
      </c>
      <c r="W133" s="1689"/>
      <c r="X133" s="2016">
        <f>SUM(X130:X132)</f>
        <v>13</v>
      </c>
    </row>
    <row r="134" spans="11:24" s="1608" customFormat="1" ht="14.25" customHeight="1">
      <c r="K134" s="1691"/>
      <c r="L134" s="1681" t="s">
        <v>1998</v>
      </c>
      <c r="M134" s="1682"/>
      <c r="N134" s="1683"/>
      <c r="O134" s="1684"/>
      <c r="P134" s="1684"/>
      <c r="Q134" s="1684"/>
      <c r="R134" s="1684"/>
      <c r="S134" s="1684"/>
      <c r="T134" s="1684"/>
      <c r="U134" s="1684"/>
      <c r="V134" s="1682"/>
      <c r="W134" s="1685"/>
      <c r="X134" s="2014"/>
    </row>
    <row r="135" spans="11:24" s="1608" customFormat="1" ht="14.25" customHeight="1">
      <c r="K135" s="1686"/>
      <c r="L135" s="1687"/>
      <c r="M135" s="1688"/>
      <c r="N135" s="1687"/>
      <c r="W135" s="1689"/>
      <c r="X135" s="2015"/>
    </row>
    <row r="136" spans="11:24" s="1608" customFormat="1" ht="14.25" customHeight="1">
      <c r="K136" s="1686"/>
      <c r="L136" s="1687"/>
      <c r="M136" s="1688"/>
      <c r="N136" s="1687"/>
      <c r="W136" s="1689"/>
      <c r="X136" s="2015"/>
    </row>
    <row r="137" spans="11:24" s="1608" customFormat="1" ht="14.25" customHeight="1">
      <c r="K137" s="1686"/>
      <c r="L137" s="1687"/>
      <c r="M137" s="1688"/>
      <c r="N137" s="1690" t="s">
        <v>1997</v>
      </c>
      <c r="W137" s="1689"/>
      <c r="X137" s="2016">
        <f>SUM(X134:X136)</f>
        <v>0</v>
      </c>
    </row>
    <row r="138" spans="11:24" s="1608" customFormat="1" ht="14.25" customHeight="1">
      <c r="K138" s="1692"/>
      <c r="L138" s="1693"/>
      <c r="M138" s="1693"/>
      <c r="N138" s="1694" t="s">
        <v>2287</v>
      </c>
      <c r="O138" s="1693"/>
      <c r="P138" s="1693"/>
      <c r="Q138" s="1693"/>
      <c r="R138" s="1693"/>
      <c r="S138" s="1693"/>
      <c r="T138" s="1693"/>
      <c r="U138" s="1693"/>
      <c r="V138" s="1693"/>
      <c r="W138" s="1695"/>
      <c r="X138" s="2019">
        <f>X129+X137+X133</f>
        <v>318</v>
      </c>
    </row>
    <row r="139" spans="11:24" s="1608" customFormat="1" ht="14.25" customHeight="1">
      <c r="K139" s="1680" t="s">
        <v>2286</v>
      </c>
      <c r="L139" s="1681" t="s">
        <v>1996</v>
      </c>
      <c r="M139" s="1682"/>
      <c r="N139" s="1683"/>
      <c r="O139" s="1684"/>
      <c r="P139" s="1684"/>
      <c r="Q139" s="1684"/>
      <c r="R139" s="1684"/>
      <c r="S139" s="1684"/>
      <c r="T139" s="1684"/>
      <c r="W139" s="1685"/>
      <c r="X139" s="2015"/>
    </row>
    <row r="140" spans="11:24" s="1608" customFormat="1" ht="14.25" customHeight="1">
      <c r="K140" s="1686"/>
      <c r="L140" s="1687"/>
      <c r="M140" s="1688"/>
      <c r="N140" s="1687"/>
      <c r="W140" s="1689"/>
      <c r="X140" s="2015"/>
    </row>
    <row r="141" spans="11:24" s="1608" customFormat="1" ht="14.25" customHeight="1">
      <c r="K141" s="1686"/>
      <c r="L141" s="1687"/>
      <c r="M141" s="1688"/>
      <c r="N141" s="1687"/>
      <c r="W141" s="1689"/>
      <c r="X141" s="2015"/>
    </row>
    <row r="142" spans="11:24" s="1608" customFormat="1" ht="14.25" customHeight="1">
      <c r="K142" s="1686"/>
      <c r="L142" s="1687"/>
      <c r="M142" s="1688"/>
      <c r="N142" s="1687"/>
      <c r="W142" s="1689"/>
      <c r="X142" s="2015"/>
    </row>
    <row r="143" spans="11:24" s="1608" customFormat="1" ht="14.25" customHeight="1">
      <c r="K143" s="1686"/>
      <c r="L143" s="1687"/>
      <c r="M143" s="1688"/>
      <c r="N143" s="1687"/>
      <c r="W143" s="1689"/>
      <c r="X143" s="2015"/>
    </row>
    <row r="144" spans="11:24" s="1608" customFormat="1" ht="14.25" customHeight="1">
      <c r="K144" s="1686"/>
      <c r="L144" s="1687"/>
      <c r="M144" s="1688"/>
      <c r="N144" s="1687"/>
      <c r="W144" s="1689"/>
      <c r="X144" s="2015"/>
    </row>
    <row r="145" spans="11:24" s="1608" customFormat="1" ht="14.25" customHeight="1">
      <c r="K145" s="1686"/>
      <c r="L145" s="1687"/>
      <c r="M145" s="1688"/>
      <c r="N145" s="1690" t="s">
        <v>1997</v>
      </c>
      <c r="W145" s="1689"/>
      <c r="X145" s="2016">
        <f>SUM(X139:X144)</f>
        <v>0</v>
      </c>
    </row>
    <row r="146" spans="11:24" s="1608" customFormat="1" ht="14.25" customHeight="1">
      <c r="K146" s="1691"/>
      <c r="L146" s="1681" t="s">
        <v>2276</v>
      </c>
      <c r="M146" s="1682"/>
      <c r="N146" s="1683" t="str">
        <f>F30</f>
        <v>직접인원 축소</v>
      </c>
      <c r="O146" s="1684"/>
      <c r="P146" s="1684"/>
      <c r="Q146" s="1684"/>
      <c r="R146" s="1684"/>
      <c r="S146" s="1684"/>
      <c r="T146" s="1684"/>
      <c r="U146" s="1684"/>
      <c r="V146" s="1682"/>
      <c r="W146" s="1685" t="str">
        <f>H30</f>
        <v>7월</v>
      </c>
      <c r="X146" s="2014">
        <f>I30</f>
        <v>50</v>
      </c>
    </row>
    <row r="147" spans="11:24" s="1608" customFormat="1" ht="14.25" customHeight="1">
      <c r="K147" s="1686"/>
      <c r="L147" s="1687"/>
      <c r="M147" s="1688"/>
      <c r="N147" s="1687"/>
      <c r="W147" s="1689"/>
      <c r="X147" s="2015"/>
    </row>
    <row r="148" spans="11:24" s="1608" customFormat="1" ht="14.25" customHeight="1">
      <c r="K148" s="1686"/>
      <c r="L148" s="1687"/>
      <c r="M148" s="1688"/>
      <c r="N148" s="1687"/>
      <c r="W148" s="1689"/>
      <c r="X148" s="2015"/>
    </row>
    <row r="149" spans="11:24" s="1608" customFormat="1" ht="14.25" customHeight="1">
      <c r="K149" s="1686"/>
      <c r="L149" s="1687"/>
      <c r="M149" s="1688"/>
      <c r="N149" s="1690" t="s">
        <v>1997</v>
      </c>
      <c r="W149" s="1689"/>
      <c r="X149" s="2016">
        <f>SUM(X146:X148)</f>
        <v>50</v>
      </c>
    </row>
    <row r="150" spans="11:24" s="1608" customFormat="1" ht="14.25" customHeight="1">
      <c r="K150" s="1691"/>
      <c r="L150" s="1681" t="s">
        <v>1998</v>
      </c>
      <c r="M150" s="1682"/>
      <c r="N150" s="1683"/>
      <c r="O150" s="1684"/>
      <c r="P150" s="1684"/>
      <c r="Q150" s="1684"/>
      <c r="R150" s="1684"/>
      <c r="S150" s="1684"/>
      <c r="T150" s="1684"/>
      <c r="U150" s="1684"/>
      <c r="V150" s="1682"/>
      <c r="W150" s="1685"/>
      <c r="X150" s="2014"/>
    </row>
    <row r="151" spans="11:24" s="1608" customFormat="1" ht="14.25" customHeight="1">
      <c r="K151" s="1686"/>
      <c r="L151" s="1687"/>
      <c r="M151" s="1688"/>
      <c r="N151" s="1687"/>
      <c r="W151" s="1689"/>
      <c r="X151" s="2015"/>
    </row>
    <row r="152" spans="11:24" s="1608" customFormat="1" ht="14.25" customHeight="1">
      <c r="K152" s="1686"/>
      <c r="L152" s="1687"/>
      <c r="M152" s="1688"/>
      <c r="N152" s="1687"/>
      <c r="W152" s="1689"/>
      <c r="X152" s="2015"/>
    </row>
    <row r="153" spans="11:24" s="1608" customFormat="1" ht="14.25" customHeight="1">
      <c r="K153" s="1686"/>
      <c r="L153" s="1687"/>
      <c r="M153" s="1688"/>
      <c r="N153" s="1690" t="s">
        <v>1997</v>
      </c>
      <c r="W153" s="1689"/>
      <c r="X153" s="2016">
        <f>SUM(X150:X152)</f>
        <v>0</v>
      </c>
    </row>
    <row r="154" spans="11:24" s="1608" customFormat="1" ht="14.25" customHeight="1">
      <c r="K154" s="1692"/>
      <c r="L154" s="1693"/>
      <c r="M154" s="1693"/>
      <c r="N154" s="1694" t="s">
        <v>2288</v>
      </c>
      <c r="O154" s="1693"/>
      <c r="P154" s="1693"/>
      <c r="Q154" s="1693"/>
      <c r="R154" s="1693"/>
      <c r="S154" s="1693"/>
      <c r="T154" s="1693"/>
      <c r="U154" s="1693"/>
      <c r="V154" s="1693"/>
      <c r="W154" s="1695"/>
      <c r="X154" s="2019">
        <f>X145+X153+X149</f>
        <v>50</v>
      </c>
    </row>
    <row r="155" spans="11:24" s="1608" customFormat="1" ht="14.25" customHeight="1">
      <c r="K155" s="1683"/>
      <c r="L155" s="1681" t="s">
        <v>1996</v>
      </c>
      <c r="M155" s="1682"/>
      <c r="N155" s="1634" t="str">
        <f>F7</f>
        <v>84443-BV000 BRKT-SUPT COWL PNL MT'G(SU2I) 금형 공정개선</v>
      </c>
      <c r="O155" s="1696"/>
      <c r="P155" s="1697"/>
      <c r="Q155" s="1698"/>
      <c r="R155" s="1684"/>
      <c r="S155" s="1684"/>
      <c r="T155" s="1684"/>
      <c r="U155" s="1684"/>
      <c r="V155" s="1682"/>
      <c r="W155" s="1699" t="str">
        <f>H7</f>
        <v>3월</v>
      </c>
      <c r="X155" s="2015">
        <f>I7</f>
        <v>30.5</v>
      </c>
    </row>
    <row r="156" spans="11:24" s="1608" customFormat="1" ht="14.25" customHeight="1">
      <c r="K156" s="1687"/>
      <c r="L156" s="1690"/>
      <c r="M156" s="1688"/>
      <c r="N156" s="2002" t="str">
        <f t="shared" ref="N156:N163" si="12">F8</f>
        <v>89329/429-K6010 FR BRKT-RR BACK SIDE HINGE,LH/RH(AI3) 금형 공정개선</v>
      </c>
      <c r="O156" s="1616"/>
      <c r="P156" s="2003"/>
      <c r="Q156" s="2004"/>
      <c r="V156" s="1688"/>
      <c r="W156" s="1699" t="str">
        <f t="shared" ref="W156:X156" si="13">H8</f>
        <v>3월</v>
      </c>
      <c r="X156" s="2015">
        <f t="shared" si="13"/>
        <v>75.5</v>
      </c>
    </row>
    <row r="157" spans="11:24" s="1608" customFormat="1" ht="14.25" customHeight="1">
      <c r="K157" s="1687"/>
      <c r="L157" s="1690"/>
      <c r="M157" s="1688"/>
      <c r="N157" s="2002" t="str">
        <f t="shared" si="12"/>
        <v>84424-K6910 BRKT BRAKE STOPPER LINK(AI3) 금형 공정개선</v>
      </c>
      <c r="O157" s="1616"/>
      <c r="P157" s="2003"/>
      <c r="Q157" s="2004"/>
      <c r="V157" s="1688"/>
      <c r="W157" s="1699" t="str">
        <f t="shared" ref="W157:X157" si="14">H9</f>
        <v>3월</v>
      </c>
      <c r="X157" s="2015">
        <f t="shared" si="14"/>
        <v>12.7</v>
      </c>
    </row>
    <row r="158" spans="11:24" s="1608" customFormat="1" ht="14.25" customHeight="1">
      <c r="K158" s="1687"/>
      <c r="L158" s="1690"/>
      <c r="M158" s="1688"/>
      <c r="N158" s="2002" t="str">
        <f t="shared" si="12"/>
        <v>84469-BV000 BRKT-C/PAD MT'G CTR LWR, PASS(PS7I) 금형 공정개선</v>
      </c>
      <c r="O158" s="1616"/>
      <c r="P158" s="2003"/>
      <c r="Q158" s="2004"/>
      <c r="V158" s="1688"/>
      <c r="W158" s="1699" t="str">
        <f t="shared" ref="W158:X158" si="15">H10</f>
        <v>3월</v>
      </c>
      <c r="X158" s="2015">
        <f t="shared" si="15"/>
        <v>12.1</v>
      </c>
    </row>
    <row r="159" spans="11:24" s="1608" customFormat="1" ht="14.25" customHeight="1">
      <c r="K159" s="1687"/>
      <c r="L159" s="1690"/>
      <c r="M159" s="1688"/>
      <c r="N159" s="2002" t="str">
        <f t="shared" si="12"/>
        <v>89328/428-K6010 BRKT - RR BACK SIDE HINGE,LH/RH(AI3) 금형 공정개선</v>
      </c>
      <c r="O159" s="1616"/>
      <c r="P159" s="2003"/>
      <c r="Q159" s="2004"/>
      <c r="V159" s="1688"/>
      <c r="W159" s="1699" t="str">
        <f t="shared" ref="W159:X159" si="16">H11</f>
        <v>3월</v>
      </c>
      <c r="X159" s="2015">
        <f t="shared" si="16"/>
        <v>57</v>
      </c>
    </row>
    <row r="160" spans="11:24" s="1608" customFormat="1" ht="14.25" customHeight="1">
      <c r="K160" s="1687"/>
      <c r="L160" s="1690"/>
      <c r="M160" s="1688"/>
      <c r="N160" s="2002" t="str">
        <f t="shared" si="12"/>
        <v>84415-K6000 BRKT-S/COLUMN UNIT HINGE MTG(AI3) 금형 공정개선</v>
      </c>
      <c r="O160" s="1616"/>
      <c r="P160" s="2003"/>
      <c r="Q160" s="2004"/>
      <c r="V160" s="1688"/>
      <c r="W160" s="1699" t="str">
        <f t="shared" ref="W160:X160" si="17">H12</f>
        <v>9월</v>
      </c>
      <c r="X160" s="2015">
        <f t="shared" si="17"/>
        <v>10.8</v>
      </c>
    </row>
    <row r="161" spans="11:24" s="1608" customFormat="1" ht="14.25" customHeight="1">
      <c r="K161" s="1687"/>
      <c r="L161" s="1690"/>
      <c r="M161" s="1688"/>
      <c r="N161" s="2002" t="str">
        <f t="shared" si="12"/>
        <v>X89336-K6010 BRKT - RR CTR HINGE, RR(AI3) 금형 공정개선</v>
      </c>
      <c r="O161" s="1616"/>
      <c r="P161" s="2003"/>
      <c r="Q161" s="2004"/>
      <c r="V161" s="1688"/>
      <c r="W161" s="1699" t="str">
        <f t="shared" ref="W161:X161" si="18">H13</f>
        <v>9월</v>
      </c>
      <c r="X161" s="2015">
        <f t="shared" si="18"/>
        <v>29.4</v>
      </c>
    </row>
    <row r="162" spans="11:24" s="1608" customFormat="1" ht="14.25" customHeight="1">
      <c r="K162" s="1687"/>
      <c r="L162" s="1690"/>
      <c r="M162" s="1688"/>
      <c r="N162" s="2002" t="str">
        <f t="shared" si="12"/>
        <v>84424-K6920 BRAKE STOPPER(AI3) 금형 공정개선</v>
      </c>
      <c r="O162" s="1616"/>
      <c r="P162" s="2003"/>
      <c r="Q162" s="2004"/>
      <c r="V162" s="1688"/>
      <c r="W162" s="1699" t="str">
        <f t="shared" ref="W162:X162" si="19">H14</f>
        <v>9월</v>
      </c>
      <c r="X162" s="2015">
        <f t="shared" si="19"/>
        <v>21</v>
      </c>
    </row>
    <row r="163" spans="11:24" s="1608" customFormat="1" ht="14.25" customHeight="1">
      <c r="K163" s="1687"/>
      <c r="L163" s="1690"/>
      <c r="M163" s="1688"/>
      <c r="N163" s="2002" t="str">
        <f t="shared" si="12"/>
        <v>84447-BV000 BRKT - COWL PNL RR MT'G, REINF(SU2I) 금형 공정개선</v>
      </c>
      <c r="O163" s="1616"/>
      <c r="P163" s="2003"/>
      <c r="Q163" s="2004"/>
      <c r="V163" s="1688"/>
      <c r="W163" s="1699" t="str">
        <f t="shared" ref="W163:X163" si="20">H15</f>
        <v>7월</v>
      </c>
      <c r="X163" s="2015">
        <f t="shared" si="20"/>
        <v>12.5</v>
      </c>
    </row>
    <row r="164" spans="11:24" s="1608" customFormat="1" ht="14.25" customHeight="1">
      <c r="K164" s="1687"/>
      <c r="L164" s="1690"/>
      <c r="M164" s="1688"/>
      <c r="N164" s="2002"/>
      <c r="O164" s="1616"/>
      <c r="P164" s="2003"/>
      <c r="Q164" s="2004"/>
      <c r="V164" s="1688"/>
      <c r="W164" s="1699"/>
      <c r="X164" s="2015"/>
    </row>
    <row r="165" spans="11:24" s="1608" customFormat="1" ht="14.25" customHeight="1">
      <c r="K165" s="1686"/>
      <c r="L165" s="1700"/>
      <c r="M165" s="1701"/>
      <c r="N165" s="1702" t="s">
        <v>1999</v>
      </c>
      <c r="O165" s="1703"/>
      <c r="P165" s="1704"/>
      <c r="Q165" s="1705"/>
      <c r="R165" s="1706"/>
      <c r="S165" s="1706"/>
      <c r="T165" s="1706"/>
      <c r="U165" s="1706"/>
      <c r="V165" s="1701"/>
      <c r="W165" s="1699"/>
      <c r="X165" s="2017">
        <f>SUM(X155:X164)</f>
        <v>261.5</v>
      </c>
    </row>
    <row r="166" spans="11:24" s="1608" customFormat="1" ht="14.25" customHeight="1">
      <c r="K166" s="1707" t="s">
        <v>2289</v>
      </c>
      <c r="L166" s="1681" t="s">
        <v>2000</v>
      </c>
      <c r="M166" s="1708"/>
      <c r="N166" s="1683" t="str">
        <f>F23</f>
        <v>84420-K6010 BRKT-PASS C/PAD MTG(AI3) 금형 공정개선</v>
      </c>
      <c r="O166" s="1684"/>
      <c r="P166" s="1684"/>
      <c r="Q166" s="1684"/>
      <c r="R166" s="1684"/>
      <c r="S166" s="1684"/>
      <c r="T166" s="1684"/>
      <c r="U166" s="1684"/>
      <c r="V166" s="1682"/>
      <c r="W166" s="1685" t="str">
        <f>H23</f>
        <v>3월</v>
      </c>
      <c r="X166" s="2014">
        <f>I23</f>
        <v>5.5</v>
      </c>
    </row>
    <row r="167" spans="11:24" s="1608" customFormat="1" ht="14.25" customHeight="1">
      <c r="K167" s="1707"/>
      <c r="L167" s="1690"/>
      <c r="M167" s="1709"/>
      <c r="N167" s="1687" t="str">
        <f t="shared" ref="N167:N171" si="21">F24</f>
        <v>84419-K6010 BRKT-DRV C/PAD MTG UPR(AI3) 금형 공정개선</v>
      </c>
      <c r="V167" s="1688"/>
      <c r="W167" s="1689" t="str">
        <f t="shared" ref="W167:X167" si="22">H24</f>
        <v>3월</v>
      </c>
      <c r="X167" s="2015">
        <f t="shared" si="22"/>
        <v>4.8</v>
      </c>
    </row>
    <row r="168" spans="11:24" s="1608" customFormat="1" ht="14.25" customHeight="1">
      <c r="K168" s="1707"/>
      <c r="L168" s="1690"/>
      <c r="M168" s="1709"/>
      <c r="N168" s="1687" t="str">
        <f t="shared" si="21"/>
        <v>84421-K6010 BRKT-HVAC CTR MTG(AI3) 금형 공정개선</v>
      </c>
      <c r="V168" s="1688"/>
      <c r="W168" s="1689" t="str">
        <f t="shared" ref="W168:X168" si="23">H25</f>
        <v>3월</v>
      </c>
      <c r="X168" s="2015">
        <f t="shared" si="23"/>
        <v>8.6</v>
      </c>
    </row>
    <row r="169" spans="11:24" s="1608" customFormat="1" ht="14.25" customHeight="1">
      <c r="K169" s="1707"/>
      <c r="L169" s="1690"/>
      <c r="M169" s="1709"/>
      <c r="N169" s="1687" t="str">
        <f t="shared" si="21"/>
        <v>84422-K6010 BRKT-C/PAD DRV MTG,CTR(AI3) 금형 공정개선</v>
      </c>
      <c r="V169" s="1688"/>
      <c r="W169" s="1689" t="str">
        <f t="shared" ref="W169:X169" si="24">H26</f>
        <v>3월</v>
      </c>
      <c r="X169" s="2015">
        <f t="shared" si="24"/>
        <v>7.1</v>
      </c>
    </row>
    <row r="170" spans="11:24" s="1608" customFormat="1" ht="14.25" customHeight="1">
      <c r="K170" s="1707"/>
      <c r="L170" s="1690"/>
      <c r="M170" s="1709"/>
      <c r="N170" s="1687" t="str">
        <f t="shared" si="21"/>
        <v>84485-BV000 BRKT-PIPE REINF 금형 공정개선</v>
      </c>
      <c r="V170" s="1688"/>
      <c r="W170" s="1689" t="str">
        <f t="shared" ref="W170:X170" si="25">H27</f>
        <v>3월</v>
      </c>
      <c r="X170" s="2015">
        <f t="shared" si="25"/>
        <v>3.6</v>
      </c>
    </row>
    <row r="171" spans="11:24" s="1608" customFormat="1" ht="14.25" customHeight="1">
      <c r="K171" s="1707"/>
      <c r="L171" s="1690"/>
      <c r="M171" s="1709"/>
      <c r="N171" s="1687" t="str">
        <f t="shared" si="21"/>
        <v>31541-SU2IO CUSH DIVE MTG BRKT(PS7I) 금형 공정개선</v>
      </c>
      <c r="V171" s="1688"/>
      <c r="W171" s="1689" t="str">
        <f t="shared" ref="W171:X171" si="26">H28</f>
        <v>9월</v>
      </c>
      <c r="X171" s="2015">
        <f t="shared" si="26"/>
        <v>9</v>
      </c>
    </row>
    <row r="172" spans="11:24" s="1608" customFormat="1" ht="14.25" customHeight="1">
      <c r="K172" s="1707"/>
      <c r="L172" s="1690"/>
      <c r="M172" s="1709"/>
      <c r="N172" s="1687"/>
      <c r="V172" s="1688"/>
      <c r="W172" s="1689"/>
      <c r="X172" s="2015"/>
    </row>
    <row r="173" spans="11:24" s="1608" customFormat="1" ht="14.25" customHeight="1">
      <c r="K173" s="1707"/>
      <c r="L173" s="1690"/>
      <c r="M173" s="1709"/>
      <c r="N173" s="1687"/>
      <c r="V173" s="1688"/>
      <c r="W173" s="1689"/>
      <c r="X173" s="2015"/>
    </row>
    <row r="174" spans="11:24" s="1608" customFormat="1" ht="14.25" customHeight="1">
      <c r="K174" s="1686"/>
      <c r="L174" s="1687"/>
      <c r="M174" s="1688"/>
      <c r="N174" s="1690" t="s">
        <v>1997</v>
      </c>
      <c r="V174" s="1688"/>
      <c r="W174" s="1689"/>
      <c r="X174" s="2016">
        <f>SUM(X166:X173)</f>
        <v>38.6</v>
      </c>
    </row>
    <row r="175" spans="11:24" s="1608" customFormat="1" ht="14.25" customHeight="1">
      <c r="K175" s="1686"/>
      <c r="L175" s="1681" t="s">
        <v>1998</v>
      </c>
      <c r="M175" s="1708"/>
      <c r="N175" s="1683" t="str">
        <f>F42</f>
        <v>AI3 CCB 5차 신규공정 범용설비재활용(유휴설비 재활용)</v>
      </c>
      <c r="O175" s="1684"/>
      <c r="P175" s="1684"/>
      <c r="Q175" s="1684"/>
      <c r="R175" s="1684"/>
      <c r="S175" s="1684"/>
      <c r="T175" s="1684"/>
      <c r="U175" s="1684"/>
      <c r="V175" s="1682"/>
      <c r="W175" s="1685" t="str">
        <f>H42</f>
        <v>3월</v>
      </c>
      <c r="X175" s="2020">
        <f>I42</f>
        <v>30.7</v>
      </c>
    </row>
    <row r="176" spans="11:24" s="1608" customFormat="1" ht="14.25" customHeight="1">
      <c r="K176" s="1686"/>
      <c r="L176" s="1690"/>
      <c r="M176" s="1709"/>
      <c r="N176" s="1687" t="str">
        <f>F43</f>
        <v>SU2I FSB 설비 재활용 CO2로보트&amp;부스 2대(유휴설비 재활용)</v>
      </c>
      <c r="V176" s="1688"/>
      <c r="W176" s="1689" t="str">
        <f>H43</f>
        <v>7월</v>
      </c>
      <c r="X176" s="2021">
        <f>I43</f>
        <v>30</v>
      </c>
    </row>
    <row r="177" spans="11:24" s="1608" customFormat="1" ht="14.25" customHeight="1">
      <c r="K177" s="1686"/>
      <c r="L177" s="1690"/>
      <c r="M177" s="1709"/>
      <c r="N177" s="1687"/>
      <c r="V177" s="1688"/>
      <c r="W177" s="1689"/>
      <c r="X177" s="2021"/>
    </row>
    <row r="178" spans="11:24" s="1608" customFormat="1" ht="14.25" customHeight="1">
      <c r="K178" s="1686"/>
      <c r="L178" s="1690"/>
      <c r="M178" s="1709"/>
      <c r="N178" s="1687"/>
      <c r="V178" s="1688"/>
      <c r="W178" s="1689"/>
      <c r="X178" s="2021"/>
    </row>
    <row r="179" spans="11:24" s="1608" customFormat="1" ht="14.25" customHeight="1">
      <c r="K179" s="1686"/>
      <c r="L179" s="1690"/>
      <c r="M179" s="1709"/>
      <c r="N179" s="1687"/>
      <c r="V179" s="1688"/>
      <c r="W179" s="1689"/>
      <c r="X179" s="2021"/>
    </row>
    <row r="180" spans="11:24" s="1608" customFormat="1" ht="14.25" customHeight="1">
      <c r="K180" s="1686"/>
      <c r="L180" s="1690"/>
      <c r="M180" s="1709"/>
      <c r="N180" s="1687"/>
      <c r="V180" s="1688"/>
      <c r="W180" s="1689"/>
      <c r="X180" s="2021"/>
    </row>
    <row r="181" spans="11:24" s="1608" customFormat="1" ht="14.25" customHeight="1">
      <c r="K181" s="1686"/>
      <c r="L181" s="1687"/>
      <c r="M181" s="1688"/>
      <c r="N181" s="1687"/>
      <c r="V181" s="1688"/>
      <c r="W181" s="1689"/>
      <c r="X181" s="2015"/>
    </row>
    <row r="182" spans="11:24" s="1608" customFormat="1" ht="14.25" customHeight="1">
      <c r="K182" s="1710"/>
      <c r="L182" s="1655"/>
      <c r="M182" s="1701"/>
      <c r="N182" s="1700" t="s">
        <v>1997</v>
      </c>
      <c r="O182" s="1706"/>
      <c r="P182" s="1706"/>
      <c r="Q182" s="1706"/>
      <c r="R182" s="1706"/>
      <c r="S182" s="1706"/>
      <c r="T182" s="1706"/>
      <c r="U182" s="1706"/>
      <c r="V182" s="1701"/>
      <c r="W182" s="1711"/>
      <c r="X182" s="2017">
        <f>SUM(X175:X181)</f>
        <v>60.7</v>
      </c>
    </row>
    <row r="183" spans="11:24" s="1608" customFormat="1" ht="14.25" customHeight="1">
      <c r="K183" s="1712"/>
      <c r="L183" s="1693"/>
      <c r="M183" s="1693"/>
      <c r="N183" s="1713" t="s">
        <v>2290</v>
      </c>
      <c r="O183" s="1714"/>
      <c r="P183" s="1714"/>
      <c r="Q183" s="1714"/>
      <c r="R183" s="1714"/>
      <c r="S183" s="1714"/>
      <c r="T183" s="1714"/>
      <c r="U183" s="1714"/>
      <c r="V183" s="1714"/>
      <c r="W183" s="1715"/>
      <c r="X183" s="2018">
        <f>X165+X174+X182</f>
        <v>360.8</v>
      </c>
    </row>
    <row r="184" spans="11:24" s="1608" customFormat="1" ht="14.25" customHeight="1">
      <c r="K184" s="1680" t="s">
        <v>2002</v>
      </c>
      <c r="L184" s="1681" t="s">
        <v>1996</v>
      </c>
      <c r="M184" s="1708"/>
      <c r="N184" s="1683"/>
      <c r="O184" s="1684"/>
      <c r="P184" s="1684"/>
      <c r="Q184" s="1684"/>
      <c r="R184" s="1684"/>
      <c r="S184" s="1684"/>
      <c r="T184" s="1684"/>
      <c r="U184" s="1684"/>
      <c r="V184" s="1682"/>
      <c r="W184" s="1685"/>
      <c r="X184" s="2014"/>
    </row>
    <row r="185" spans="11:24" s="1608" customFormat="1" ht="14.25" customHeight="1">
      <c r="K185" s="1686"/>
      <c r="L185" s="1687"/>
      <c r="M185" s="1688"/>
      <c r="N185" s="1687"/>
      <c r="V185" s="1688"/>
      <c r="W185" s="1689"/>
      <c r="X185" s="2015"/>
    </row>
    <row r="186" spans="11:24" s="1608" customFormat="1" ht="14.25" customHeight="1">
      <c r="K186" s="1686"/>
      <c r="L186" s="1687"/>
      <c r="M186" s="1688"/>
      <c r="N186" s="1690" t="s">
        <v>1997</v>
      </c>
      <c r="V186" s="1688"/>
      <c r="W186" s="1689"/>
      <c r="X186" s="2016">
        <f>SUM(X184:X185)</f>
        <v>0</v>
      </c>
    </row>
    <row r="187" spans="11:24" s="1608" customFormat="1" ht="14.25" customHeight="1">
      <c r="K187" s="1686"/>
      <c r="L187" s="1681" t="s">
        <v>2000</v>
      </c>
      <c r="M187" s="1708"/>
      <c r="N187" s="1683"/>
      <c r="O187" s="1684"/>
      <c r="P187" s="1684"/>
      <c r="Q187" s="1684"/>
      <c r="R187" s="1684"/>
      <c r="S187" s="1684"/>
      <c r="T187" s="1684"/>
      <c r="U187" s="1684"/>
      <c r="V187" s="1682"/>
      <c r="W187" s="1685"/>
      <c r="X187" s="2014"/>
    </row>
    <row r="188" spans="11:24" s="1608" customFormat="1" ht="14.25" customHeight="1">
      <c r="K188" s="1686"/>
      <c r="L188" s="1687"/>
      <c r="M188" s="1688"/>
      <c r="N188" s="1687"/>
      <c r="V188" s="1688"/>
      <c r="W188" s="1689"/>
      <c r="X188" s="2015"/>
    </row>
    <row r="189" spans="11:24" s="1608" customFormat="1" ht="14.25" customHeight="1">
      <c r="K189" s="1710"/>
      <c r="L189" s="1655"/>
      <c r="M189" s="1701"/>
      <c r="N189" s="1700" t="s">
        <v>1997</v>
      </c>
      <c r="O189" s="1706"/>
      <c r="P189" s="1706"/>
      <c r="Q189" s="1706"/>
      <c r="R189" s="1706"/>
      <c r="S189" s="1706"/>
      <c r="T189" s="1706"/>
      <c r="U189" s="1706"/>
      <c r="V189" s="1701"/>
      <c r="W189" s="1711"/>
      <c r="X189" s="2017">
        <f>SUM(X187:X188)</f>
        <v>0</v>
      </c>
    </row>
    <row r="190" spans="11:24" s="1608" customFormat="1" ht="14.25" customHeight="1">
      <c r="K190" s="1686"/>
      <c r="L190" s="1681" t="s">
        <v>2001</v>
      </c>
      <c r="M190" s="1708"/>
      <c r="N190" s="1683" t="str">
        <f>F37</f>
        <v>간접인원 축소</v>
      </c>
      <c r="O190" s="1684"/>
      <c r="P190" s="1684"/>
      <c r="Q190" s="1684"/>
      <c r="R190" s="1684"/>
      <c r="S190" s="1684"/>
      <c r="T190" s="1684"/>
      <c r="U190" s="1684"/>
      <c r="V190" s="1682"/>
      <c r="W190" s="1685" t="str">
        <f>H37</f>
        <v>7월</v>
      </c>
      <c r="X190" s="2014">
        <f>I37</f>
        <v>10</v>
      </c>
    </row>
    <row r="191" spans="11:24" s="1608" customFormat="1" ht="14.25" customHeight="1">
      <c r="K191" s="1686"/>
      <c r="L191" s="1687"/>
      <c r="M191" s="1688"/>
      <c r="N191" s="1687"/>
      <c r="V191" s="1688"/>
      <c r="W191" s="1689"/>
      <c r="X191" s="2015"/>
    </row>
    <row r="192" spans="11:24" s="1608" customFormat="1" ht="14.25" customHeight="1">
      <c r="K192" s="1710"/>
      <c r="L192" s="1655"/>
      <c r="M192" s="1701"/>
      <c r="N192" s="1700" t="s">
        <v>1997</v>
      </c>
      <c r="O192" s="1706"/>
      <c r="P192" s="1706"/>
      <c r="Q192" s="1706"/>
      <c r="R192" s="1706"/>
      <c r="S192" s="1706"/>
      <c r="T192" s="1706"/>
      <c r="U192" s="1706"/>
      <c r="V192" s="1701"/>
      <c r="W192" s="1711"/>
      <c r="X192" s="2017">
        <f>SUM(X190:X191)</f>
        <v>10</v>
      </c>
    </row>
    <row r="193" spans="11:24" s="1608" customFormat="1" ht="14.25" customHeight="1">
      <c r="K193" s="1712"/>
      <c r="L193" s="1693"/>
      <c r="M193" s="1693"/>
      <c r="N193" s="1713" t="s">
        <v>2003</v>
      </c>
      <c r="O193" s="1714"/>
      <c r="P193" s="1714"/>
      <c r="Q193" s="1714"/>
      <c r="R193" s="1714"/>
      <c r="S193" s="1714"/>
      <c r="T193" s="1714"/>
      <c r="U193" s="1714"/>
      <c r="V193" s="1714"/>
      <c r="W193" s="1715"/>
      <c r="X193" s="2018">
        <f>X186+X189+X192</f>
        <v>10</v>
      </c>
    </row>
    <row r="194" spans="11:24" s="1608" customFormat="1" ht="6" customHeight="1">
      <c r="N194" s="1679"/>
      <c r="W194" s="1671"/>
      <c r="X194" s="2022"/>
    </row>
    <row r="195" spans="11:24" s="1608" customFormat="1" ht="14.25" customHeight="1">
      <c r="K195" s="1692"/>
      <c r="L195" s="1693"/>
      <c r="M195" s="1693"/>
      <c r="N195" s="1694" t="s">
        <v>2275</v>
      </c>
      <c r="O195" s="1693"/>
      <c r="P195" s="1693"/>
      <c r="Q195" s="1693"/>
      <c r="R195" s="1693"/>
      <c r="S195" s="1693"/>
      <c r="T195" s="1693"/>
      <c r="U195" s="1693"/>
      <c r="V195" s="1693"/>
      <c r="W195" s="1693"/>
      <c r="X195" s="2023">
        <f>X88+X97+X110+X123+X138+X154+X183+X193</f>
        <v>1568.8</v>
      </c>
    </row>
    <row r="196" spans="11:24" s="1608" customFormat="1" ht="14.25" customHeight="1"/>
    <row r="197" spans="11:24" s="1608" customFormat="1" ht="14.25" customHeight="1">
      <c r="X197" s="1666">
        <f>X195-I56</f>
        <v>0</v>
      </c>
    </row>
    <row r="198" spans="11:24" s="1608" customFormat="1" ht="14.25" customHeight="1"/>
    <row r="199" spans="11:24" s="1608" customFormat="1" ht="14.25" customHeight="1"/>
    <row r="200" spans="11:24" s="1608" customFormat="1" ht="14.25" customHeight="1"/>
    <row r="201" spans="11:24" s="1608" customFormat="1" ht="14.25" customHeight="1"/>
    <row r="202" spans="11:24" s="1608" customFormat="1" ht="14.25" customHeight="1"/>
    <row r="203" spans="11:24" s="1608" customFormat="1" ht="14.25" customHeight="1"/>
    <row r="204" spans="11:24" s="1608" customFormat="1" ht="14.25" customHeight="1"/>
    <row r="205" spans="11:24" s="1608" customFormat="1" ht="14.25" customHeight="1"/>
    <row r="206" spans="11:24" s="1608" customFormat="1" ht="14.25" customHeight="1"/>
    <row r="207" spans="11:24" s="1608" customFormat="1" ht="14.25" customHeight="1"/>
    <row r="208" spans="11:24" s="1608" customFormat="1" ht="14.25" customHeight="1"/>
    <row r="209" spans="1:14" s="1608" customFormat="1" ht="14.25" customHeight="1"/>
    <row r="210" spans="1:14" s="1608" customFormat="1" ht="14.25" customHeight="1"/>
    <row r="211" spans="1:14" s="1608" customFormat="1" ht="14.25" customHeight="1"/>
    <row r="212" spans="1:14" s="1608" customFormat="1" ht="14.25" customHeight="1"/>
    <row r="213" spans="1:14" s="1608" customFormat="1" ht="14.25" customHeight="1"/>
    <row r="214" spans="1:14" s="1608" customFormat="1" ht="14.25" customHeight="1"/>
    <row r="215" spans="1:14" s="1608" customFormat="1" ht="14.25" customHeight="1"/>
    <row r="216" spans="1:14" s="1608" customFormat="1" ht="14.25" customHeight="1"/>
    <row r="217" spans="1:14" s="1608" customFormat="1" ht="14.25" customHeight="1"/>
    <row r="218" spans="1:14" ht="18" customHeight="1">
      <c r="A218" s="13" t="s">
        <v>345</v>
      </c>
      <c r="B218" s="13"/>
      <c r="C218" s="13"/>
      <c r="D218" s="13"/>
      <c r="E218" s="14"/>
      <c r="F218" s="14"/>
      <c r="G218" s="14"/>
      <c r="H218" s="14"/>
      <c r="I218" s="14"/>
      <c r="J218" s="14"/>
    </row>
    <row r="219" spans="1:14" s="19" customFormat="1" ht="6.75" customHeight="1">
      <c r="A219" s="15"/>
      <c r="B219" s="15"/>
      <c r="C219" s="15"/>
      <c r="D219" s="15"/>
      <c r="E219" s="17"/>
      <c r="F219" s="17"/>
      <c r="G219" s="17"/>
      <c r="H219" s="17"/>
      <c r="I219" s="17"/>
      <c r="J219" s="17"/>
      <c r="K219" s="18"/>
      <c r="L219" s="18"/>
      <c r="M219" s="18"/>
    </row>
    <row r="220" spans="1:14" s="19" customFormat="1" ht="18" customHeight="1">
      <c r="A220" s="20" t="s">
        <v>648</v>
      </c>
      <c r="B220" s="21"/>
      <c r="C220" s="21"/>
      <c r="D220" s="21"/>
      <c r="E220" s="22"/>
      <c r="F220" s="22"/>
      <c r="G220" s="22"/>
      <c r="H220" s="22"/>
      <c r="I220" s="22"/>
      <c r="J220" s="23" t="s">
        <v>449</v>
      </c>
      <c r="K220" s="18"/>
      <c r="L220" s="24"/>
      <c r="M220" s="24"/>
    </row>
    <row r="221" spans="1:14" s="19" customFormat="1" ht="9" customHeight="1" thickBot="1">
      <c r="A221" s="21"/>
      <c r="B221" s="21"/>
      <c r="C221" s="21"/>
      <c r="D221" s="21"/>
      <c r="E221" s="22"/>
      <c r="F221" s="22"/>
      <c r="G221" s="22"/>
      <c r="H221" s="22"/>
      <c r="I221" s="22"/>
      <c r="J221" s="22"/>
      <c r="K221" s="18"/>
      <c r="L221" s="24"/>
      <c r="M221" s="24"/>
    </row>
    <row r="222" spans="1:14" s="19" customFormat="1" ht="19.5" customHeight="1">
      <c r="A222" s="2818" t="s">
        <v>346</v>
      </c>
      <c r="B222" s="2819" t="s">
        <v>649</v>
      </c>
      <c r="C222" s="2820"/>
      <c r="D222" s="2821"/>
      <c r="E222" s="2822" t="s">
        <v>357</v>
      </c>
      <c r="F222" s="2824" t="s">
        <v>358</v>
      </c>
      <c r="G222" s="2825" t="s">
        <v>359</v>
      </c>
      <c r="H222" s="2827" t="s">
        <v>360</v>
      </c>
      <c r="I222" s="2828"/>
      <c r="J222" s="2829" t="s">
        <v>361</v>
      </c>
      <c r="K222" s="2828"/>
      <c r="L222" s="2814" t="s">
        <v>362</v>
      </c>
      <c r="M222" s="2815"/>
      <c r="N222" s="2816" t="s">
        <v>363</v>
      </c>
    </row>
    <row r="223" spans="1:14" s="19" customFormat="1" ht="19.5" customHeight="1">
      <c r="A223" s="2818"/>
      <c r="B223" s="25" t="s">
        <v>364</v>
      </c>
      <c r="C223" s="25" t="s">
        <v>347</v>
      </c>
      <c r="D223" s="25" t="s">
        <v>130</v>
      </c>
      <c r="E223" s="2823"/>
      <c r="F223" s="2823"/>
      <c r="G223" s="2826"/>
      <c r="H223" s="26" t="s">
        <v>365</v>
      </c>
      <c r="I223" s="27" t="s">
        <v>366</v>
      </c>
      <c r="J223" s="27" t="s">
        <v>367</v>
      </c>
      <c r="K223" s="27" t="s">
        <v>368</v>
      </c>
      <c r="L223" s="28" t="s">
        <v>369</v>
      </c>
      <c r="M223" s="29" t="s">
        <v>370</v>
      </c>
      <c r="N223" s="2817"/>
    </row>
    <row r="224" spans="1:14" s="19" customFormat="1" ht="14.25" customHeight="1">
      <c r="A224" s="2805" t="s">
        <v>371</v>
      </c>
      <c r="B224" s="2807">
        <v>3271</v>
      </c>
      <c r="C224" s="2807">
        <f>SUM(K224:K236)</f>
        <v>90</v>
      </c>
      <c r="D224" s="2810">
        <f>C224/B224</f>
        <v>2.7514521553041883E-2</v>
      </c>
      <c r="E224" s="30" t="s">
        <v>372</v>
      </c>
      <c r="F224" s="31" t="s">
        <v>373</v>
      </c>
      <c r="G224" s="31" t="s">
        <v>374</v>
      </c>
      <c r="H224" s="32" t="s">
        <v>375</v>
      </c>
      <c r="I224" s="33">
        <v>1000</v>
      </c>
      <c r="J224" s="34" t="s">
        <v>376</v>
      </c>
      <c r="K224" s="35">
        <v>90</v>
      </c>
      <c r="L224" s="34"/>
      <c r="M224" s="36"/>
      <c r="N224" s="37" t="s">
        <v>377</v>
      </c>
    </row>
    <row r="225" spans="1:14" s="19" customFormat="1" ht="14.25" customHeight="1">
      <c r="A225" s="2805"/>
      <c r="B225" s="2808"/>
      <c r="C225" s="2808"/>
      <c r="D225" s="2811"/>
      <c r="E225" s="38" t="s">
        <v>378</v>
      </c>
      <c r="F225" s="31"/>
      <c r="G225" s="31"/>
      <c r="H225" s="39"/>
      <c r="I225" s="40"/>
      <c r="J225" s="41"/>
      <c r="K225" s="42"/>
      <c r="L225" s="41"/>
      <c r="M225" s="43"/>
      <c r="N225" s="44"/>
    </row>
    <row r="226" spans="1:14" ht="14.25" customHeight="1">
      <c r="A226" s="2805"/>
      <c r="B226" s="2808"/>
      <c r="C226" s="2808"/>
      <c r="D226" s="2811"/>
      <c r="E226" s="45" t="s">
        <v>379</v>
      </c>
      <c r="F226" s="31" t="s">
        <v>373</v>
      </c>
      <c r="G226" s="31" t="s">
        <v>374</v>
      </c>
      <c r="H226" s="39" t="s">
        <v>375</v>
      </c>
      <c r="I226" s="46">
        <v>500</v>
      </c>
      <c r="J226" s="41"/>
      <c r="K226" s="47"/>
      <c r="L226" s="41" t="s">
        <v>380</v>
      </c>
      <c r="M226" s="48">
        <v>50</v>
      </c>
      <c r="N226" s="44" t="s">
        <v>381</v>
      </c>
    </row>
    <row r="227" spans="1:14" ht="14.25" customHeight="1">
      <c r="A227" s="2805"/>
      <c r="B227" s="2808"/>
      <c r="C227" s="2808"/>
      <c r="D227" s="2811"/>
      <c r="E227" s="49" t="s">
        <v>382</v>
      </c>
      <c r="F227" s="31"/>
      <c r="G227" s="31"/>
      <c r="H227" s="39"/>
      <c r="I227" s="46"/>
      <c r="J227" s="41"/>
      <c r="K227" s="47"/>
      <c r="L227" s="41"/>
      <c r="M227" s="48"/>
      <c r="N227" s="44"/>
    </row>
    <row r="228" spans="1:14" ht="14.25" customHeight="1">
      <c r="A228" s="2805"/>
      <c r="B228" s="2808"/>
      <c r="C228" s="2808"/>
      <c r="D228" s="2811"/>
      <c r="E228" s="38" t="s">
        <v>383</v>
      </c>
      <c r="F228" s="31" t="s">
        <v>373</v>
      </c>
      <c r="G228" s="31" t="s">
        <v>374</v>
      </c>
      <c r="H228" s="39" t="s">
        <v>375</v>
      </c>
      <c r="I228" s="50"/>
      <c r="J228" s="41"/>
      <c r="K228" s="51"/>
      <c r="L228" s="41"/>
      <c r="M228" s="52"/>
      <c r="N228" s="37" t="s">
        <v>377</v>
      </c>
    </row>
    <row r="229" spans="1:14" ht="14.25" customHeight="1">
      <c r="A229" s="2805"/>
      <c r="B229" s="2808"/>
      <c r="C229" s="2808"/>
      <c r="D229" s="2811"/>
      <c r="E229" s="53" t="s">
        <v>391</v>
      </c>
      <c r="F229" s="31" t="s">
        <v>387</v>
      </c>
      <c r="G229" s="31" t="s">
        <v>388</v>
      </c>
      <c r="H229" s="54" t="s">
        <v>61</v>
      </c>
      <c r="I229" s="55"/>
      <c r="J229" s="31"/>
      <c r="K229" s="56"/>
      <c r="L229" s="31"/>
      <c r="M229" s="57"/>
      <c r="N229" s="58" t="s">
        <v>390</v>
      </c>
    </row>
    <row r="230" spans="1:14" ht="14.25" customHeight="1">
      <c r="A230" s="2805"/>
      <c r="B230" s="2808"/>
      <c r="C230" s="2808"/>
      <c r="D230" s="2811"/>
      <c r="E230" s="53" t="s">
        <v>392</v>
      </c>
      <c r="F230" s="31" t="s">
        <v>387</v>
      </c>
      <c r="G230" s="31" t="s">
        <v>388</v>
      </c>
      <c r="H230" s="8" t="s">
        <v>375</v>
      </c>
      <c r="I230" s="55"/>
      <c r="J230" s="31"/>
      <c r="K230" s="56"/>
      <c r="L230" s="31"/>
      <c r="M230" s="57"/>
      <c r="N230" s="58" t="s">
        <v>390</v>
      </c>
    </row>
    <row r="231" spans="1:14" ht="14.25" customHeight="1">
      <c r="A231" s="2805"/>
      <c r="B231" s="2808"/>
      <c r="C231" s="2808"/>
      <c r="D231" s="2811"/>
      <c r="E231" s="53" t="s">
        <v>393</v>
      </c>
      <c r="F231" s="31" t="s">
        <v>385</v>
      </c>
      <c r="G231" s="31" t="s">
        <v>388</v>
      </c>
      <c r="H231" s="59" t="s">
        <v>62</v>
      </c>
      <c r="I231" s="55"/>
      <c r="J231" s="60"/>
      <c r="K231" s="56"/>
      <c r="L231" s="60"/>
      <c r="M231" s="57"/>
      <c r="N231" s="58" t="s">
        <v>390</v>
      </c>
    </row>
    <row r="232" spans="1:14" ht="14.25" customHeight="1">
      <c r="A232" s="2805"/>
      <c r="B232" s="2808"/>
      <c r="C232" s="2808"/>
      <c r="D232" s="2811"/>
      <c r="E232" s="53" t="s">
        <v>394</v>
      </c>
      <c r="F232" s="31" t="s">
        <v>387</v>
      </c>
      <c r="G232" s="31" t="s">
        <v>388</v>
      </c>
      <c r="H232" s="54"/>
      <c r="I232" s="61"/>
      <c r="J232" s="31"/>
      <c r="K232" s="62"/>
      <c r="L232" s="31"/>
      <c r="M232" s="63"/>
      <c r="N232" s="44" t="s">
        <v>395</v>
      </c>
    </row>
    <row r="233" spans="1:14" ht="14.25" customHeight="1">
      <c r="A233" s="2805"/>
      <c r="B233" s="2808"/>
      <c r="C233" s="2808"/>
      <c r="D233" s="2811"/>
      <c r="E233" s="53" t="s">
        <v>396</v>
      </c>
      <c r="F233" s="31" t="s">
        <v>387</v>
      </c>
      <c r="G233" s="31" t="s">
        <v>388</v>
      </c>
      <c r="H233" s="54"/>
      <c r="I233" s="61"/>
      <c r="J233" s="31"/>
      <c r="K233" s="62"/>
      <c r="L233" s="31"/>
      <c r="M233" s="63"/>
      <c r="N233" s="44" t="s">
        <v>397</v>
      </c>
    </row>
    <row r="234" spans="1:14" ht="14.25" customHeight="1">
      <c r="A234" s="2805"/>
      <c r="B234" s="2808"/>
      <c r="C234" s="2808"/>
      <c r="D234" s="2811"/>
      <c r="E234" s="53" t="s">
        <v>398</v>
      </c>
      <c r="F234" s="31" t="s">
        <v>387</v>
      </c>
      <c r="G234" s="31" t="s">
        <v>388</v>
      </c>
      <c r="H234" s="54"/>
      <c r="I234" s="64"/>
      <c r="J234" s="31"/>
      <c r="K234" s="65"/>
      <c r="L234" s="31"/>
      <c r="M234" s="66"/>
      <c r="N234" s="44" t="s">
        <v>399</v>
      </c>
    </row>
    <row r="235" spans="1:14" ht="14.25" customHeight="1">
      <c r="A235" s="2805"/>
      <c r="B235" s="2808"/>
      <c r="C235" s="2808"/>
      <c r="D235" s="2811"/>
      <c r="E235" s="53" t="s">
        <v>400</v>
      </c>
      <c r="F235" s="31" t="s">
        <v>387</v>
      </c>
      <c r="G235" s="31" t="s">
        <v>388</v>
      </c>
      <c r="H235" s="54"/>
      <c r="I235" s="64"/>
      <c r="J235" s="31"/>
      <c r="K235" s="65"/>
      <c r="L235" s="31"/>
      <c r="M235" s="66"/>
      <c r="N235" s="44" t="s">
        <v>401</v>
      </c>
    </row>
    <row r="236" spans="1:14" s="15" customFormat="1" ht="14.25" customHeight="1">
      <c r="A236" s="2806"/>
      <c r="B236" s="2809"/>
      <c r="C236" s="2809"/>
      <c r="D236" s="2812"/>
      <c r="E236" s="67"/>
      <c r="F236" s="68"/>
      <c r="G236" s="68"/>
      <c r="H236" s="69"/>
      <c r="I236" s="70"/>
      <c r="J236" s="68"/>
      <c r="K236" s="70"/>
      <c r="L236" s="68"/>
      <c r="M236" s="71"/>
      <c r="N236" s="72"/>
    </row>
    <row r="237" spans="1:14" ht="14.25" customHeight="1">
      <c r="A237" s="2804" t="s">
        <v>403</v>
      </c>
      <c r="B237" s="2807">
        <v>1246</v>
      </c>
      <c r="C237" s="2807">
        <f>SUM(K237:K249)</f>
        <v>0</v>
      </c>
      <c r="D237" s="2810">
        <f>C237/B237</f>
        <v>0</v>
      </c>
      <c r="E237" s="73" t="s">
        <v>404</v>
      </c>
      <c r="F237" s="74" t="s">
        <v>373</v>
      </c>
      <c r="G237" s="75" t="s">
        <v>405</v>
      </c>
      <c r="H237" s="76" t="s">
        <v>62</v>
      </c>
      <c r="I237" s="77"/>
      <c r="J237" s="75"/>
      <c r="K237" s="78"/>
      <c r="L237" s="75"/>
      <c r="M237" s="79"/>
      <c r="N237" s="80" t="s">
        <v>406</v>
      </c>
    </row>
    <row r="238" spans="1:14" ht="14.25" customHeight="1">
      <c r="A238" s="2805"/>
      <c r="B238" s="2808"/>
      <c r="C238" s="2808"/>
      <c r="D238" s="2811"/>
      <c r="E238" s="73" t="s">
        <v>407</v>
      </c>
      <c r="F238" s="31"/>
      <c r="G238" s="75"/>
      <c r="H238" s="76"/>
      <c r="I238" s="81"/>
      <c r="J238" s="75"/>
      <c r="K238" s="81"/>
      <c r="L238" s="75"/>
      <c r="M238" s="82"/>
      <c r="N238" s="44"/>
    </row>
    <row r="239" spans="1:14" ht="14.25" customHeight="1">
      <c r="A239" s="2805"/>
      <c r="B239" s="2808"/>
      <c r="C239" s="2808"/>
      <c r="D239" s="2811"/>
      <c r="E239" s="73" t="s">
        <v>408</v>
      </c>
      <c r="F239" s="31" t="s">
        <v>409</v>
      </c>
      <c r="G239" s="75" t="s">
        <v>405</v>
      </c>
      <c r="H239" s="76"/>
      <c r="I239" s="83"/>
      <c r="J239" s="75"/>
      <c r="K239" s="83"/>
      <c r="L239" s="75"/>
      <c r="M239" s="84"/>
      <c r="N239" s="58" t="s">
        <v>377</v>
      </c>
    </row>
    <row r="240" spans="1:14" ht="14.25" customHeight="1">
      <c r="A240" s="2805"/>
      <c r="B240" s="2808"/>
      <c r="C240" s="2808"/>
      <c r="D240" s="2811"/>
      <c r="E240" s="65" t="s">
        <v>410</v>
      </c>
      <c r="F240" s="31" t="s">
        <v>385</v>
      </c>
      <c r="G240" s="75" t="s">
        <v>386</v>
      </c>
      <c r="H240" s="76" t="s">
        <v>42</v>
      </c>
      <c r="I240" s="81"/>
      <c r="J240" s="75"/>
      <c r="K240" s="81"/>
      <c r="L240" s="75"/>
      <c r="M240" s="82"/>
      <c r="N240" s="44" t="s">
        <v>411</v>
      </c>
    </row>
    <row r="241" spans="1:14" ht="14.25" customHeight="1">
      <c r="A241" s="2805"/>
      <c r="B241" s="2808"/>
      <c r="C241" s="2808"/>
      <c r="D241" s="2811"/>
      <c r="E241" s="65" t="s">
        <v>412</v>
      </c>
      <c r="F241" s="31" t="s">
        <v>385</v>
      </c>
      <c r="G241" s="75" t="s">
        <v>386</v>
      </c>
      <c r="H241" s="76" t="s">
        <v>62</v>
      </c>
      <c r="I241" s="81"/>
      <c r="J241" s="75"/>
      <c r="K241" s="81"/>
      <c r="L241" s="75"/>
      <c r="M241" s="82"/>
      <c r="N241" s="44" t="s">
        <v>413</v>
      </c>
    </row>
    <row r="242" spans="1:14" ht="14.25" customHeight="1">
      <c r="A242" s="2805"/>
      <c r="B242" s="2808"/>
      <c r="C242" s="2808"/>
      <c r="D242" s="2811"/>
      <c r="E242" s="65" t="s">
        <v>414</v>
      </c>
      <c r="F242" s="31" t="s">
        <v>387</v>
      </c>
      <c r="G242" s="75" t="s">
        <v>386</v>
      </c>
      <c r="H242" s="76"/>
      <c r="I242" s="81"/>
      <c r="J242" s="75"/>
      <c r="K242" s="81"/>
      <c r="L242" s="75"/>
      <c r="M242" s="82"/>
      <c r="N242" s="44" t="s">
        <v>415</v>
      </c>
    </row>
    <row r="243" spans="1:14" ht="14.25" customHeight="1">
      <c r="A243" s="2805"/>
      <c r="B243" s="2808"/>
      <c r="C243" s="2808"/>
      <c r="D243" s="2811"/>
      <c r="E243" s="65" t="s">
        <v>416</v>
      </c>
      <c r="F243" s="31" t="s">
        <v>387</v>
      </c>
      <c r="G243" s="75" t="s">
        <v>386</v>
      </c>
      <c r="H243" s="76"/>
      <c r="I243" s="85"/>
      <c r="J243" s="75"/>
      <c r="K243" s="85"/>
      <c r="L243" s="75"/>
      <c r="M243" s="86"/>
      <c r="N243" s="87" t="s">
        <v>417</v>
      </c>
    </row>
    <row r="244" spans="1:14" ht="14.25" customHeight="1">
      <c r="A244" s="2805"/>
      <c r="B244" s="2808"/>
      <c r="C244" s="2808"/>
      <c r="D244" s="2811"/>
      <c r="E244" s="65" t="s">
        <v>418</v>
      </c>
      <c r="F244" s="31" t="s">
        <v>387</v>
      </c>
      <c r="G244" s="75" t="s">
        <v>386</v>
      </c>
      <c r="H244" s="76"/>
      <c r="I244" s="85"/>
      <c r="J244" s="75"/>
      <c r="K244" s="85"/>
      <c r="L244" s="75"/>
      <c r="M244" s="86"/>
      <c r="N244" s="87" t="s">
        <v>417</v>
      </c>
    </row>
    <row r="245" spans="1:14" ht="14.25" customHeight="1">
      <c r="A245" s="2805"/>
      <c r="B245" s="2808"/>
      <c r="C245" s="2808"/>
      <c r="D245" s="2811"/>
      <c r="E245" s="65" t="s">
        <v>419</v>
      </c>
      <c r="F245" s="88" t="s">
        <v>387</v>
      </c>
      <c r="G245" s="75" t="s">
        <v>386</v>
      </c>
      <c r="H245" s="76"/>
      <c r="I245" s="81"/>
      <c r="J245" s="75"/>
      <c r="K245" s="81"/>
      <c r="L245" s="75"/>
      <c r="M245" s="82"/>
      <c r="N245" s="44" t="s">
        <v>420</v>
      </c>
    </row>
    <row r="246" spans="1:14" ht="14.25" customHeight="1">
      <c r="A246" s="2805"/>
      <c r="B246" s="2808"/>
      <c r="C246" s="2808"/>
      <c r="D246" s="2811"/>
      <c r="E246" s="73" t="s">
        <v>421</v>
      </c>
      <c r="F246" s="31" t="s">
        <v>385</v>
      </c>
      <c r="G246" s="31" t="s">
        <v>402</v>
      </c>
      <c r="H246" s="76" t="s">
        <v>65</v>
      </c>
      <c r="I246" s="81"/>
      <c r="J246" s="75"/>
      <c r="K246" s="81"/>
      <c r="L246" s="75"/>
      <c r="M246" s="82"/>
      <c r="N246" s="44" t="s">
        <v>422</v>
      </c>
    </row>
    <row r="247" spans="1:14" ht="14.25" customHeight="1">
      <c r="A247" s="2805"/>
      <c r="B247" s="2808"/>
      <c r="C247" s="2808"/>
      <c r="D247" s="2811"/>
      <c r="E247" s="73" t="s">
        <v>423</v>
      </c>
      <c r="F247" s="31" t="s">
        <v>385</v>
      </c>
      <c r="G247" s="31" t="s">
        <v>402</v>
      </c>
      <c r="H247" s="76" t="s">
        <v>65</v>
      </c>
      <c r="I247" s="81"/>
      <c r="J247" s="75"/>
      <c r="K247" s="81"/>
      <c r="L247" s="75"/>
      <c r="M247" s="82"/>
      <c r="N247" s="44" t="s">
        <v>424</v>
      </c>
    </row>
    <row r="248" spans="1:14" ht="14.25" customHeight="1">
      <c r="A248" s="2805"/>
      <c r="B248" s="2808"/>
      <c r="C248" s="2808"/>
      <c r="D248" s="2811"/>
      <c r="E248" s="89" t="s">
        <v>425</v>
      </c>
      <c r="F248" s="31" t="s">
        <v>387</v>
      </c>
      <c r="G248" s="75" t="s">
        <v>402</v>
      </c>
      <c r="H248" s="90"/>
      <c r="I248" s="81"/>
      <c r="J248" s="91"/>
      <c r="K248" s="81"/>
      <c r="L248" s="91"/>
      <c r="M248" s="82"/>
      <c r="N248" s="92" t="s">
        <v>426</v>
      </c>
    </row>
    <row r="249" spans="1:14" ht="14.25" customHeight="1">
      <c r="A249" s="2806"/>
      <c r="B249" s="2809"/>
      <c r="C249" s="2809"/>
      <c r="D249" s="2812"/>
      <c r="E249" s="93"/>
      <c r="F249" s="94"/>
      <c r="G249" s="95"/>
      <c r="H249" s="96"/>
      <c r="I249" s="97"/>
      <c r="J249" s="98"/>
      <c r="K249" s="97"/>
      <c r="L249" s="98"/>
      <c r="M249" s="99"/>
      <c r="N249" s="100"/>
    </row>
    <row r="250" spans="1:14" ht="14.25" customHeight="1">
      <c r="A250" s="2805" t="s">
        <v>427</v>
      </c>
      <c r="B250" s="2807">
        <v>1392</v>
      </c>
      <c r="C250" s="2807">
        <f>SUM(K250:K259)</f>
        <v>0</v>
      </c>
      <c r="D250" s="2810">
        <f>C250/B250</f>
        <v>0</v>
      </c>
      <c r="E250" s="101" t="s">
        <v>428</v>
      </c>
      <c r="F250" s="102" t="s">
        <v>384</v>
      </c>
      <c r="G250" s="103" t="s">
        <v>429</v>
      </c>
      <c r="H250" s="32" t="s">
        <v>375</v>
      </c>
      <c r="I250" s="104"/>
      <c r="J250" s="34"/>
      <c r="K250" s="105"/>
      <c r="L250" s="34"/>
      <c r="M250" s="106"/>
      <c r="N250" s="37" t="s">
        <v>389</v>
      </c>
    </row>
    <row r="251" spans="1:14" ht="14.25" customHeight="1">
      <c r="A251" s="2813"/>
      <c r="B251" s="2808"/>
      <c r="C251" s="2808"/>
      <c r="D251" s="2811"/>
      <c r="E251" s="73" t="s">
        <v>434</v>
      </c>
      <c r="F251" s="31" t="s">
        <v>430</v>
      </c>
      <c r="G251" s="31" t="s">
        <v>432</v>
      </c>
      <c r="H251" s="76" t="s">
        <v>65</v>
      </c>
      <c r="I251" s="81"/>
      <c r="J251" s="75"/>
      <c r="K251" s="81"/>
      <c r="L251" s="75"/>
      <c r="M251" s="82"/>
      <c r="N251" s="44" t="s">
        <v>433</v>
      </c>
    </row>
    <row r="252" spans="1:14" ht="14.25" customHeight="1">
      <c r="A252" s="2813"/>
      <c r="B252" s="2808"/>
      <c r="C252" s="2808"/>
      <c r="D252" s="2811"/>
      <c r="E252" s="73" t="s">
        <v>435</v>
      </c>
      <c r="F252" s="31" t="s">
        <v>431</v>
      </c>
      <c r="G252" s="31" t="s">
        <v>432</v>
      </c>
      <c r="H252" s="76"/>
      <c r="I252" s="81"/>
      <c r="J252" s="75"/>
      <c r="K252" s="81"/>
      <c r="L252" s="75"/>
      <c r="M252" s="82"/>
      <c r="N252" s="44" t="s">
        <v>436</v>
      </c>
    </row>
    <row r="253" spans="1:14" ht="14.25" customHeight="1">
      <c r="A253" s="2813"/>
      <c r="B253" s="2808"/>
      <c r="C253" s="2808"/>
      <c r="D253" s="2811"/>
      <c r="E253" s="73" t="s">
        <v>437</v>
      </c>
      <c r="F253" s="31" t="s">
        <v>431</v>
      </c>
      <c r="G253" s="31" t="s">
        <v>432</v>
      </c>
      <c r="H253" s="90"/>
      <c r="I253" s="81"/>
      <c r="J253" s="91"/>
      <c r="K253" s="81"/>
      <c r="L253" s="91"/>
      <c r="M253" s="82"/>
      <c r="N253" s="44" t="s">
        <v>438</v>
      </c>
    </row>
    <row r="254" spans="1:14" ht="14.25" customHeight="1">
      <c r="A254" s="2813"/>
      <c r="B254" s="2808"/>
      <c r="C254" s="2808"/>
      <c r="D254" s="2811"/>
      <c r="E254" s="73" t="s">
        <v>439</v>
      </c>
      <c r="F254" s="31" t="s">
        <v>384</v>
      </c>
      <c r="G254" s="75" t="s">
        <v>440</v>
      </c>
      <c r="H254" s="90" t="s">
        <v>63</v>
      </c>
      <c r="I254" s="81"/>
      <c r="J254" s="91"/>
      <c r="K254" s="81"/>
      <c r="L254" s="91"/>
      <c r="M254" s="82"/>
      <c r="N254" s="44" t="s">
        <v>441</v>
      </c>
    </row>
    <row r="255" spans="1:14" ht="14.25" customHeight="1">
      <c r="A255" s="2813"/>
      <c r="B255" s="2808"/>
      <c r="C255" s="2808"/>
      <c r="D255" s="2811"/>
      <c r="E255" s="73" t="s">
        <v>442</v>
      </c>
      <c r="F255" s="107"/>
      <c r="G255" s="75"/>
      <c r="H255" s="76"/>
      <c r="I255" s="108"/>
      <c r="J255" s="75"/>
      <c r="K255" s="108"/>
      <c r="L255" s="75"/>
      <c r="M255" s="109"/>
      <c r="N255" s="110"/>
    </row>
    <row r="256" spans="1:14" ht="14.25" customHeight="1">
      <c r="A256" s="2813"/>
      <c r="B256" s="2808"/>
      <c r="C256" s="2808"/>
      <c r="D256" s="2811"/>
      <c r="E256" s="73" t="s">
        <v>443</v>
      </c>
      <c r="F256" s="107" t="s">
        <v>384</v>
      </c>
      <c r="G256" s="75" t="s">
        <v>440</v>
      </c>
      <c r="H256" s="76" t="s">
        <v>66</v>
      </c>
      <c r="I256" s="108"/>
      <c r="J256" s="75"/>
      <c r="K256" s="108"/>
      <c r="L256" s="75"/>
      <c r="M256" s="109"/>
      <c r="N256" s="110"/>
    </row>
    <row r="257" spans="1:14" ht="14.25" customHeight="1">
      <c r="A257" s="2813"/>
      <c r="B257" s="2808"/>
      <c r="C257" s="2808"/>
      <c r="D257" s="2811"/>
      <c r="E257" s="73" t="s">
        <v>444</v>
      </c>
      <c r="F257" s="107"/>
      <c r="G257" s="75"/>
      <c r="H257" s="76"/>
      <c r="I257" s="108"/>
      <c r="J257" s="75"/>
      <c r="K257" s="108"/>
      <c r="L257" s="75"/>
      <c r="M257" s="109"/>
      <c r="N257" s="110"/>
    </row>
    <row r="258" spans="1:14" ht="14.25" customHeight="1">
      <c r="A258" s="2813"/>
      <c r="B258" s="2808"/>
      <c r="C258" s="2808"/>
      <c r="D258" s="2811"/>
      <c r="E258" s="73" t="s">
        <v>445</v>
      </c>
      <c r="F258" s="107" t="s">
        <v>384</v>
      </c>
      <c r="G258" s="75" t="s">
        <v>440</v>
      </c>
      <c r="H258" s="76" t="s">
        <v>66</v>
      </c>
      <c r="I258" s="108"/>
      <c r="J258" s="75"/>
      <c r="K258" s="108"/>
      <c r="L258" s="75"/>
      <c r="M258" s="109"/>
      <c r="N258" s="110"/>
    </row>
    <row r="259" spans="1:14" ht="14.25" customHeight="1">
      <c r="A259" s="2813"/>
      <c r="B259" s="2809"/>
      <c r="C259" s="2809"/>
      <c r="D259" s="2812"/>
      <c r="E259" s="111"/>
      <c r="F259" s="68"/>
      <c r="G259" s="68"/>
      <c r="H259" s="69"/>
      <c r="I259" s="70"/>
      <c r="J259" s="68"/>
      <c r="K259" s="70"/>
      <c r="L259" s="68"/>
      <c r="M259" s="71"/>
      <c r="N259" s="112"/>
    </row>
    <row r="260" spans="1:14" ht="21" customHeight="1" thickBot="1">
      <c r="A260" s="113" t="s">
        <v>174</v>
      </c>
      <c r="B260" s="114">
        <f>SUM(B224:B259)</f>
        <v>5909</v>
      </c>
      <c r="C260" s="114">
        <f>SUM(C224:C259)</f>
        <v>90</v>
      </c>
      <c r="D260" s="115">
        <f>C260/B260</f>
        <v>1.523100355390083E-2</v>
      </c>
      <c r="E260" s="116"/>
      <c r="F260" s="116"/>
      <c r="G260" s="116"/>
      <c r="H260" s="117"/>
      <c r="I260" s="118">
        <f>SUM(I224:I259)</f>
        <v>1500</v>
      </c>
      <c r="J260" s="119"/>
      <c r="K260" s="118">
        <f>SUM(K224:K259)</f>
        <v>90</v>
      </c>
      <c r="L260" s="120"/>
      <c r="M260" s="121">
        <f>SUM(M224:M259)</f>
        <v>50</v>
      </c>
      <c r="N260" s="122"/>
    </row>
  </sheetData>
  <mergeCells count="33">
    <mergeCell ref="N5:N6"/>
    <mergeCell ref="A7:A22"/>
    <mergeCell ref="A23:A36"/>
    <mergeCell ref="A37:A41"/>
    <mergeCell ref="A42:A55"/>
    <mergeCell ref="L79:M79"/>
    <mergeCell ref="A5:A6"/>
    <mergeCell ref="B5:D5"/>
    <mergeCell ref="E5:G5"/>
    <mergeCell ref="H5:I5"/>
    <mergeCell ref="J5:K5"/>
    <mergeCell ref="L5:M5"/>
    <mergeCell ref="L222:M222"/>
    <mergeCell ref="N222:N223"/>
    <mergeCell ref="A224:A236"/>
    <mergeCell ref="B224:B236"/>
    <mergeCell ref="C224:C236"/>
    <mergeCell ref="D224:D236"/>
    <mergeCell ref="A222:A223"/>
    <mergeCell ref="B222:D222"/>
    <mergeCell ref="E222:E223"/>
    <mergeCell ref="F222:F223"/>
    <mergeCell ref="G222:G223"/>
    <mergeCell ref="H222:I222"/>
    <mergeCell ref="J222:K222"/>
    <mergeCell ref="A237:A249"/>
    <mergeCell ref="B237:B249"/>
    <mergeCell ref="C237:C249"/>
    <mergeCell ref="D237:D249"/>
    <mergeCell ref="A250:A259"/>
    <mergeCell ref="B250:B259"/>
    <mergeCell ref="C250:C259"/>
    <mergeCell ref="D250:D259"/>
  </mergeCells>
  <phoneticPr fontId="50" type="noConversion"/>
  <pageMargins left="0.70866141732283472" right="0.70866141732283472" top="0.74803149606299213" bottom="0.74803149606299213" header="0.31496062992125984" footer="0.31496062992125984"/>
  <pageSetup paperSize="9" scale="80" orientation="portrait" r:id="rId1"/>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B1:U84"/>
  <sheetViews>
    <sheetView showGridLines="0" zoomScale="85" zoomScaleNormal="85" workbookViewId="0">
      <selection activeCell="K9" sqref="K9"/>
    </sheetView>
  </sheetViews>
  <sheetFormatPr defaultColWidth="8.625" defaultRowHeight="16.899999999999999"/>
  <cols>
    <col min="1" max="1" width="3.625" customWidth="1"/>
    <col min="2" max="2" width="28.625" customWidth="1"/>
    <col min="3" max="3" width="43.125" customWidth="1"/>
    <col min="4" max="17" width="16.625" customWidth="1"/>
    <col min="18" max="18" width="7.875" customWidth="1"/>
    <col min="19" max="19" width="11.125" bestFit="1" customWidth="1"/>
    <col min="20" max="20" width="11.375" bestFit="1" customWidth="1"/>
    <col min="21" max="21" width="12.625" bestFit="1" customWidth="1"/>
  </cols>
  <sheetData>
    <row r="1" spans="2:21">
      <c r="Q1" s="1107"/>
    </row>
    <row r="2" spans="2:21" ht="17.25" thickBot="1">
      <c r="B2" s="2842" t="s">
        <v>788</v>
      </c>
      <c r="C2" s="2842"/>
      <c r="D2" s="2842"/>
      <c r="E2" s="2842"/>
      <c r="F2" s="2842"/>
      <c r="G2" s="2842"/>
      <c r="H2" s="2842"/>
      <c r="I2" s="2842"/>
      <c r="J2" s="2842"/>
      <c r="K2" s="2842"/>
      <c r="L2" s="2842"/>
      <c r="M2" s="2842"/>
      <c r="N2" s="2842"/>
      <c r="O2" s="2842"/>
      <c r="P2" s="2842"/>
      <c r="Q2" s="2842"/>
    </row>
    <row r="3" spans="2:21" ht="17.25" thickTop="1">
      <c r="B3" s="2843" t="s">
        <v>2415</v>
      </c>
      <c r="C3" s="2843"/>
      <c r="D3" s="2843"/>
      <c r="E3" s="2843"/>
      <c r="F3" s="2843"/>
      <c r="G3" s="2843"/>
      <c r="H3" s="2843"/>
      <c r="I3" s="2843"/>
      <c r="J3" s="2843"/>
      <c r="K3" s="2843"/>
      <c r="L3" s="2843"/>
      <c r="M3" s="2843"/>
      <c r="N3" s="2843"/>
      <c r="O3" s="2843"/>
      <c r="P3" s="2843"/>
      <c r="Q3" s="2843"/>
    </row>
    <row r="4" spans="2:21">
      <c r="B4" s="2844"/>
      <c r="C4" s="2844"/>
      <c r="D4" s="2844"/>
      <c r="E4" s="2844"/>
      <c r="F4" s="2844"/>
      <c r="G4" s="2844"/>
      <c r="H4" s="2844"/>
      <c r="I4" s="2844"/>
      <c r="J4" s="2844"/>
      <c r="K4" s="2844"/>
      <c r="L4" s="2844"/>
      <c r="M4" s="2844"/>
      <c r="N4" s="2844"/>
      <c r="O4" s="2844"/>
      <c r="P4" s="2844"/>
      <c r="Q4" s="2844"/>
    </row>
    <row r="5" spans="2:21" ht="17.45" customHeight="1">
      <c r="B5" t="s">
        <v>789</v>
      </c>
      <c r="E5" s="1107"/>
      <c r="F5" s="1107"/>
      <c r="G5" s="1107"/>
      <c r="H5" s="1107"/>
      <c r="I5" s="1107"/>
      <c r="J5" s="1107"/>
      <c r="K5" s="1107"/>
      <c r="L5" s="1107"/>
      <c r="M5" s="1107"/>
      <c r="N5" s="1107"/>
      <c r="O5" s="1107"/>
      <c r="P5" s="1107"/>
      <c r="Q5" s="1107" t="s">
        <v>790</v>
      </c>
    </row>
    <row r="6" spans="2:21">
      <c r="B6" s="1108" t="s">
        <v>791</v>
      </c>
      <c r="C6" s="1108" t="s">
        <v>792</v>
      </c>
      <c r="D6" s="1109" t="s">
        <v>793</v>
      </c>
      <c r="E6" s="1110" t="s">
        <v>794</v>
      </c>
      <c r="F6" s="1110" t="s">
        <v>795</v>
      </c>
      <c r="G6" s="1110" t="s">
        <v>796</v>
      </c>
      <c r="H6" s="1110" t="s">
        <v>797</v>
      </c>
      <c r="I6" s="1110" t="s">
        <v>798</v>
      </c>
      <c r="J6" s="1110" t="s">
        <v>799</v>
      </c>
      <c r="K6" s="1110" t="s">
        <v>800</v>
      </c>
      <c r="L6" s="1110" t="s">
        <v>801</v>
      </c>
      <c r="M6" s="1110" t="s">
        <v>802</v>
      </c>
      <c r="N6" s="1110" t="s">
        <v>803</v>
      </c>
      <c r="O6" s="1110" t="s">
        <v>804</v>
      </c>
      <c r="P6" s="1110" t="s">
        <v>805</v>
      </c>
      <c r="Q6" s="1111" t="s">
        <v>806</v>
      </c>
    </row>
    <row r="7" spans="2:21">
      <c r="B7" s="1112" t="s">
        <v>807</v>
      </c>
      <c r="C7" s="1112" t="s">
        <v>808</v>
      </c>
      <c r="D7" s="1112"/>
      <c r="E7" s="1113">
        <f t="shared" ref="E7:Q7" si="0">SUM(E8:E10)</f>
        <v>510097017.93000001</v>
      </c>
      <c r="F7" s="1113">
        <f t="shared" si="0"/>
        <v>557724717.69999993</v>
      </c>
      <c r="G7" s="1113">
        <f t="shared" si="0"/>
        <v>0</v>
      </c>
      <c r="H7" s="1113">
        <f t="shared" si="0"/>
        <v>0</v>
      </c>
      <c r="I7" s="1113">
        <f t="shared" si="0"/>
        <v>0</v>
      </c>
      <c r="J7" s="1113">
        <f t="shared" si="0"/>
        <v>0</v>
      </c>
      <c r="K7" s="1113">
        <f t="shared" si="0"/>
        <v>0</v>
      </c>
      <c r="L7" s="1113">
        <f t="shared" si="0"/>
        <v>0</v>
      </c>
      <c r="M7" s="1113">
        <f t="shared" si="0"/>
        <v>0</v>
      </c>
      <c r="N7" s="1113">
        <f t="shared" si="0"/>
        <v>0</v>
      </c>
      <c r="O7" s="1113">
        <f t="shared" si="0"/>
        <v>0</v>
      </c>
      <c r="P7" s="1113">
        <f t="shared" si="0"/>
        <v>0</v>
      </c>
      <c r="Q7" s="1113">
        <f t="shared" si="0"/>
        <v>1067821735.6299999</v>
      </c>
    </row>
    <row r="8" spans="2:21">
      <c r="B8" s="1114" t="s">
        <v>809</v>
      </c>
      <c r="C8" s="1114" t="s">
        <v>810</v>
      </c>
      <c r="D8" s="1115"/>
      <c r="E8" s="1116">
        <f>IS!G11</f>
        <v>510097017.93000001</v>
      </c>
      <c r="F8" s="1116">
        <f>IS!O11</f>
        <v>557724717.69999993</v>
      </c>
      <c r="G8" s="1116">
        <f>IS!W11</f>
        <v>0</v>
      </c>
      <c r="H8" s="1116">
        <f>IS!AE11</f>
        <v>0</v>
      </c>
      <c r="I8" s="1116">
        <f>IS!AM11</f>
        <v>0</v>
      </c>
      <c r="J8" s="1116">
        <f>IS!AU11</f>
        <v>0</v>
      </c>
      <c r="K8" s="1116">
        <f>IS!BC11</f>
        <v>0</v>
      </c>
      <c r="L8" s="1116">
        <f>IS!BK11</f>
        <v>0</v>
      </c>
      <c r="M8" s="1116">
        <f>IS!BS11</f>
        <v>0</v>
      </c>
      <c r="N8" s="1116">
        <f>IS!CA11</f>
        <v>0</v>
      </c>
      <c r="O8" s="1116">
        <f>IS!CI11</f>
        <v>0</v>
      </c>
      <c r="P8" s="1116">
        <f>IS!CQ11</f>
        <v>0</v>
      </c>
      <c r="Q8" s="1116">
        <f>SUM(E8:P8)</f>
        <v>1067821735.6299999</v>
      </c>
    </row>
    <row r="9" spans="2:21">
      <c r="B9" s="1114" t="s">
        <v>811</v>
      </c>
      <c r="C9" s="1114" t="s">
        <v>812</v>
      </c>
      <c r="D9" s="1115"/>
      <c r="E9" s="1116"/>
      <c r="F9" s="1116"/>
      <c r="G9" s="1116"/>
      <c r="H9" s="1116"/>
      <c r="I9" s="1116"/>
      <c r="J9" s="1116"/>
      <c r="K9" s="1116"/>
      <c r="L9" s="1116"/>
      <c r="M9" s="1116"/>
      <c r="N9" s="1116"/>
      <c r="O9" s="1116"/>
      <c r="P9" s="1116"/>
      <c r="Q9" s="1116">
        <f>SUM(E9:P9)</f>
        <v>0</v>
      </c>
    </row>
    <row r="10" spans="2:21">
      <c r="B10" s="1114" t="s">
        <v>813</v>
      </c>
      <c r="C10" s="1114" t="s">
        <v>814</v>
      </c>
      <c r="D10" s="1115"/>
      <c r="E10" s="1116"/>
      <c r="F10" s="1116"/>
      <c r="G10" s="1116"/>
      <c r="H10" s="1116"/>
      <c r="I10" s="1116"/>
      <c r="J10" s="1116"/>
      <c r="K10" s="1116"/>
      <c r="L10" s="1116"/>
      <c r="M10" s="1116"/>
      <c r="N10" s="1116"/>
      <c r="O10" s="1116"/>
      <c r="P10" s="1116"/>
      <c r="Q10" s="1116">
        <f>SUM(E10:P10)</f>
        <v>0</v>
      </c>
    </row>
    <row r="11" spans="2:21">
      <c r="B11" s="1112" t="s">
        <v>815</v>
      </c>
      <c r="C11" s="1112" t="s">
        <v>816</v>
      </c>
      <c r="D11" s="1112"/>
      <c r="E11" s="1113">
        <f t="shared" ref="E11:Q11" si="1">E12+E18+E24</f>
        <v>422250639.15999997</v>
      </c>
      <c r="F11" s="1113">
        <f t="shared" si="1"/>
        <v>447738182.92000008</v>
      </c>
      <c r="G11" s="1113">
        <f t="shared" si="1"/>
        <v>0</v>
      </c>
      <c r="H11" s="1113">
        <f t="shared" si="1"/>
        <v>0</v>
      </c>
      <c r="I11" s="1113">
        <f t="shared" si="1"/>
        <v>0</v>
      </c>
      <c r="J11" s="1113">
        <f t="shared" si="1"/>
        <v>0</v>
      </c>
      <c r="K11" s="1113">
        <f t="shared" si="1"/>
        <v>0</v>
      </c>
      <c r="L11" s="1113">
        <f t="shared" si="1"/>
        <v>0</v>
      </c>
      <c r="M11" s="1113">
        <f t="shared" si="1"/>
        <v>0</v>
      </c>
      <c r="N11" s="1113">
        <f t="shared" si="1"/>
        <v>0</v>
      </c>
      <c r="O11" s="1113">
        <f t="shared" si="1"/>
        <v>0</v>
      </c>
      <c r="P11" s="1113">
        <f t="shared" si="1"/>
        <v>0</v>
      </c>
      <c r="Q11" s="1113">
        <f t="shared" si="1"/>
        <v>869988822.08000004</v>
      </c>
    </row>
    <row r="12" spans="2:21">
      <c r="B12" s="1117" t="s">
        <v>817</v>
      </c>
      <c r="C12" s="1117" t="s">
        <v>818</v>
      </c>
      <c r="D12" s="1112"/>
      <c r="E12" s="1113">
        <f t="shared" ref="E12:P12" si="2">E13+E14-E17</f>
        <v>422250639.15999997</v>
      </c>
      <c r="F12" s="1113">
        <f t="shared" si="2"/>
        <v>447738182.92000008</v>
      </c>
      <c r="G12" s="1113">
        <f t="shared" si="2"/>
        <v>0</v>
      </c>
      <c r="H12" s="1113">
        <f t="shared" si="2"/>
        <v>0</v>
      </c>
      <c r="I12" s="1113">
        <f t="shared" si="2"/>
        <v>0</v>
      </c>
      <c r="J12" s="1113">
        <f t="shared" si="2"/>
        <v>0</v>
      </c>
      <c r="K12" s="1113">
        <f t="shared" si="2"/>
        <v>0</v>
      </c>
      <c r="L12" s="1113">
        <f t="shared" si="2"/>
        <v>0</v>
      </c>
      <c r="M12" s="1113">
        <f t="shared" si="2"/>
        <v>0</v>
      </c>
      <c r="N12" s="1113">
        <f t="shared" si="2"/>
        <v>0</v>
      </c>
      <c r="O12" s="1113">
        <f t="shared" si="2"/>
        <v>0</v>
      </c>
      <c r="P12" s="1113">
        <f t="shared" si="2"/>
        <v>0</v>
      </c>
      <c r="Q12" s="1113">
        <f>Q13+Q14-Q17</f>
        <v>869988822.08000004</v>
      </c>
      <c r="T12" s="1118"/>
    </row>
    <row r="13" spans="2:21">
      <c r="B13" s="1119" t="s">
        <v>819</v>
      </c>
      <c r="C13" s="1119" t="s">
        <v>820</v>
      </c>
      <c r="D13" s="1115"/>
      <c r="E13" s="1116">
        <f>제조원가명세서!E9</f>
        <v>201520109</v>
      </c>
      <c r="F13" s="1116">
        <f>제조원가명세서!F9</f>
        <v>200086662</v>
      </c>
      <c r="G13" s="1116">
        <f>제조원가명세서!G9</f>
        <v>199242762</v>
      </c>
      <c r="H13" s="1116">
        <f>제조원가명세서!H9</f>
        <v>0</v>
      </c>
      <c r="I13" s="1116">
        <f>제조원가명세서!I9</f>
        <v>0</v>
      </c>
      <c r="J13" s="1116">
        <f>제조원가명세서!J9</f>
        <v>0</v>
      </c>
      <c r="K13" s="1116">
        <f>제조원가명세서!K9</f>
        <v>0</v>
      </c>
      <c r="L13" s="1116">
        <f>제조원가명세서!L9</f>
        <v>0</v>
      </c>
      <c r="M13" s="1116">
        <f>제조원가명세서!M9</f>
        <v>0</v>
      </c>
      <c r="N13" s="1116">
        <f>제조원가명세서!N9</f>
        <v>0</v>
      </c>
      <c r="O13" s="1116">
        <f>제조원가명세서!O9</f>
        <v>0</v>
      </c>
      <c r="P13" s="1116">
        <f>제조원가명세서!P9</f>
        <v>0</v>
      </c>
      <c r="Q13" s="1116">
        <f>제조원가명세서!Q9</f>
        <v>201520109</v>
      </c>
    </row>
    <row r="14" spans="2:21">
      <c r="B14" s="1119" t="s">
        <v>821</v>
      </c>
      <c r="C14" s="1119" t="s">
        <v>822</v>
      </c>
      <c r="D14" s="1115"/>
      <c r="E14" s="1116">
        <f>제조원가명세서!E10+제조원가명세서!E15</f>
        <v>420817192.15999997</v>
      </c>
      <c r="F14" s="1116">
        <f>제조원가명세서!F10+제조원가명세서!F15</f>
        <v>446894282.92000002</v>
      </c>
      <c r="G14" s="1116">
        <f>제조원가명세서!G10+제조원가명세서!G15</f>
        <v>0</v>
      </c>
      <c r="H14" s="1116">
        <f>제조원가명세서!H10+제조원가명세서!H15</f>
        <v>0</v>
      </c>
      <c r="I14" s="1116">
        <f>제조원가명세서!I10+제조원가명세서!I15</f>
        <v>0</v>
      </c>
      <c r="J14" s="1116">
        <f>제조원가명세서!J10+제조원가명세서!J15</f>
        <v>0</v>
      </c>
      <c r="K14" s="1116">
        <f>제조원가명세서!K10+제조원가명세서!K15</f>
        <v>0</v>
      </c>
      <c r="L14" s="1116">
        <f>제조원가명세서!L10+제조원가명세서!L15</f>
        <v>0</v>
      </c>
      <c r="M14" s="1116">
        <f>제조원가명세서!M10+제조원가명세서!M15</f>
        <v>0</v>
      </c>
      <c r="N14" s="1116">
        <f>제조원가명세서!N10+제조원가명세서!N15</f>
        <v>0</v>
      </c>
      <c r="O14" s="1116">
        <f>제조원가명세서!O10+제조원가명세서!O15</f>
        <v>0</v>
      </c>
      <c r="P14" s="1116">
        <f>제조원가명세서!P10+제조원가명세서!P15</f>
        <v>0</v>
      </c>
      <c r="Q14" s="1116">
        <f>제조원가명세서!Q10+제조원가명세서!Q15</f>
        <v>867711475.08000004</v>
      </c>
    </row>
    <row r="15" spans="2:21">
      <c r="B15" s="1119" t="s">
        <v>823</v>
      </c>
      <c r="C15" s="1119" t="s">
        <v>824</v>
      </c>
      <c r="D15" s="1115"/>
      <c r="E15" s="1116"/>
      <c r="F15" s="1116"/>
      <c r="G15" s="1116"/>
      <c r="H15" s="1116"/>
      <c r="I15" s="1116"/>
      <c r="J15" s="1116"/>
      <c r="K15" s="1116"/>
      <c r="L15" s="1116"/>
      <c r="M15" s="1116"/>
      <c r="N15" s="1116"/>
      <c r="O15" s="1116"/>
      <c r="P15" s="1116"/>
      <c r="Q15" s="1116"/>
    </row>
    <row r="16" spans="2:21">
      <c r="B16" s="1119" t="s">
        <v>825</v>
      </c>
      <c r="C16" s="1119" t="s">
        <v>826</v>
      </c>
      <c r="D16" s="1115"/>
      <c r="E16" s="1116"/>
      <c r="F16" s="1116"/>
      <c r="G16" s="1116"/>
      <c r="H16" s="1116"/>
      <c r="I16" s="1116"/>
      <c r="J16" s="1116"/>
      <c r="K16" s="1116"/>
      <c r="L16" s="1116"/>
      <c r="M16" s="1116"/>
      <c r="N16" s="1116"/>
      <c r="O16" s="1116"/>
      <c r="P16" s="1116"/>
      <c r="Q16" s="1116"/>
      <c r="U16" s="1120"/>
    </row>
    <row r="17" spans="2:17">
      <c r="B17" s="1119" t="s">
        <v>827</v>
      </c>
      <c r="C17" s="1119" t="s">
        <v>828</v>
      </c>
      <c r="D17" s="1115"/>
      <c r="E17" s="1116">
        <f>제조원가명세서!E12</f>
        <v>200086662</v>
      </c>
      <c r="F17" s="1116">
        <f>제조원가명세서!F12</f>
        <v>199242762</v>
      </c>
      <c r="G17" s="1116">
        <f>제조원가명세서!G12</f>
        <v>199242762</v>
      </c>
      <c r="H17" s="1116">
        <f>제조원가명세서!H12</f>
        <v>0</v>
      </c>
      <c r="I17" s="1116">
        <f>제조원가명세서!I12</f>
        <v>0</v>
      </c>
      <c r="J17" s="1116">
        <f>제조원가명세서!J12</f>
        <v>0</v>
      </c>
      <c r="K17" s="1116">
        <f>제조원가명세서!K12</f>
        <v>0</v>
      </c>
      <c r="L17" s="1116">
        <f>제조원가명세서!L12</f>
        <v>0</v>
      </c>
      <c r="M17" s="1116">
        <f>제조원가명세서!M12</f>
        <v>0</v>
      </c>
      <c r="N17" s="1116">
        <f>제조원가명세서!N12</f>
        <v>0</v>
      </c>
      <c r="O17" s="1116">
        <f>제조원가명세서!O12</f>
        <v>0</v>
      </c>
      <c r="P17" s="1116">
        <f>제조원가명세서!P12</f>
        <v>0</v>
      </c>
      <c r="Q17" s="1116">
        <f>제조원가명세서!Q12</f>
        <v>199242762</v>
      </c>
    </row>
    <row r="18" spans="2:17">
      <c r="B18" s="1117" t="s">
        <v>829</v>
      </c>
      <c r="C18" s="1117" t="s">
        <v>830</v>
      </c>
      <c r="D18" s="1112"/>
      <c r="E18" s="1113">
        <f t="shared" ref="E18:Q18" si="3">SUM(E19:E24)</f>
        <v>0</v>
      </c>
      <c r="F18" s="1113">
        <f t="shared" si="3"/>
        <v>0</v>
      </c>
      <c r="G18" s="1113">
        <f t="shared" si="3"/>
        <v>0</v>
      </c>
      <c r="H18" s="1113">
        <f t="shared" si="3"/>
        <v>0</v>
      </c>
      <c r="I18" s="1113">
        <f t="shared" si="3"/>
        <v>0</v>
      </c>
      <c r="J18" s="1113">
        <f t="shared" si="3"/>
        <v>0</v>
      </c>
      <c r="K18" s="1113">
        <f t="shared" si="3"/>
        <v>0</v>
      </c>
      <c r="L18" s="1113">
        <f t="shared" si="3"/>
        <v>0</v>
      </c>
      <c r="M18" s="1113">
        <f t="shared" si="3"/>
        <v>0</v>
      </c>
      <c r="N18" s="1113">
        <f t="shared" si="3"/>
        <v>0</v>
      </c>
      <c r="O18" s="1113">
        <f t="shared" si="3"/>
        <v>0</v>
      </c>
      <c r="P18" s="1113">
        <f t="shared" si="3"/>
        <v>0</v>
      </c>
      <c r="Q18" s="1113">
        <f t="shared" si="3"/>
        <v>0</v>
      </c>
    </row>
    <row r="19" spans="2:17">
      <c r="B19" s="1119" t="s">
        <v>831</v>
      </c>
      <c r="C19" s="1119" t="s">
        <v>832</v>
      </c>
      <c r="D19" s="1115"/>
      <c r="E19" s="1116"/>
      <c r="F19" s="1116"/>
      <c r="G19" s="1116"/>
      <c r="H19" s="1116"/>
      <c r="I19" s="1116"/>
      <c r="J19" s="1116"/>
      <c r="K19" s="1116"/>
      <c r="L19" s="1116"/>
      <c r="M19" s="1116"/>
      <c r="N19" s="1116"/>
      <c r="O19" s="1116"/>
      <c r="P19" s="1116"/>
      <c r="Q19" s="1116">
        <f t="shared" ref="Q19:Q24" si="4">SUM(E19:P19)</f>
        <v>0</v>
      </c>
    </row>
    <row r="20" spans="2:17">
      <c r="B20" s="1119" t="s">
        <v>833</v>
      </c>
      <c r="C20" s="1119" t="s">
        <v>834</v>
      </c>
      <c r="D20" s="1115"/>
      <c r="E20" s="1116"/>
      <c r="F20" s="1116"/>
      <c r="G20" s="1116"/>
      <c r="H20" s="1116"/>
      <c r="I20" s="1116"/>
      <c r="J20" s="1116"/>
      <c r="K20" s="1116"/>
      <c r="L20" s="1116"/>
      <c r="M20" s="1116"/>
      <c r="N20" s="1116"/>
      <c r="O20" s="1116"/>
      <c r="P20" s="1116"/>
      <c r="Q20" s="1116">
        <f t="shared" si="4"/>
        <v>0</v>
      </c>
    </row>
    <row r="21" spans="2:17">
      <c r="B21" s="1119" t="s">
        <v>823</v>
      </c>
      <c r="C21" s="1119" t="s">
        <v>824</v>
      </c>
      <c r="D21" s="1115"/>
      <c r="E21" s="1116"/>
      <c r="F21" s="1116"/>
      <c r="G21" s="1116"/>
      <c r="H21" s="1116"/>
      <c r="I21" s="1116"/>
      <c r="J21" s="1116"/>
      <c r="K21" s="1116"/>
      <c r="L21" s="1116"/>
      <c r="M21" s="1116"/>
      <c r="N21" s="1116"/>
      <c r="O21" s="1116"/>
      <c r="P21" s="1116"/>
      <c r="Q21" s="1116">
        <f t="shared" si="4"/>
        <v>0</v>
      </c>
    </row>
    <row r="22" spans="2:17">
      <c r="B22" s="1119" t="s">
        <v>825</v>
      </c>
      <c r="C22" s="1119" t="s">
        <v>826</v>
      </c>
      <c r="D22" s="1115"/>
      <c r="E22" s="1116"/>
      <c r="F22" s="1116"/>
      <c r="G22" s="1116"/>
      <c r="H22" s="1116"/>
      <c r="I22" s="1116"/>
      <c r="J22" s="1116"/>
      <c r="K22" s="1116"/>
      <c r="L22" s="1116"/>
      <c r="M22" s="1116"/>
      <c r="N22" s="1116"/>
      <c r="O22" s="1116"/>
      <c r="P22" s="1116"/>
      <c r="Q22" s="1116">
        <f t="shared" si="4"/>
        <v>0</v>
      </c>
    </row>
    <row r="23" spans="2:17">
      <c r="B23" s="1119" t="s">
        <v>835</v>
      </c>
      <c r="C23" s="1119" t="s">
        <v>836</v>
      </c>
      <c r="D23" s="1115"/>
      <c r="E23" s="1116"/>
      <c r="F23" s="1116"/>
      <c r="G23" s="1116"/>
      <c r="H23" s="1116"/>
      <c r="I23" s="1116"/>
      <c r="J23" s="1116"/>
      <c r="K23" s="1116"/>
      <c r="L23" s="1116"/>
      <c r="M23" s="1116"/>
      <c r="N23" s="1116"/>
      <c r="O23" s="1116"/>
      <c r="P23" s="1116"/>
      <c r="Q23" s="1116">
        <f t="shared" si="4"/>
        <v>0</v>
      </c>
    </row>
    <row r="24" spans="2:17">
      <c r="B24" s="1114" t="s">
        <v>837</v>
      </c>
      <c r="C24" s="1114" t="s">
        <v>838</v>
      </c>
      <c r="D24" s="1115"/>
      <c r="E24" s="1116"/>
      <c r="F24" s="1116"/>
      <c r="G24" s="1116"/>
      <c r="H24" s="1116"/>
      <c r="I24" s="1116"/>
      <c r="J24" s="1116"/>
      <c r="K24" s="1116"/>
      <c r="L24" s="1116"/>
      <c r="M24" s="1116"/>
      <c r="N24" s="1116"/>
      <c r="O24" s="1116"/>
      <c r="P24" s="1116"/>
      <c r="Q24" s="1116">
        <f t="shared" si="4"/>
        <v>0</v>
      </c>
    </row>
    <row r="25" spans="2:17">
      <c r="B25" s="1112" t="s">
        <v>839</v>
      </c>
      <c r="C25" s="1112" t="s">
        <v>840</v>
      </c>
      <c r="D25" s="1112"/>
      <c r="E25" s="1113">
        <f t="shared" ref="E25:P25" si="5">E7-E11</f>
        <v>87846378.770000041</v>
      </c>
      <c r="F25" s="1113">
        <f t="shared" si="5"/>
        <v>109986534.77999985</v>
      </c>
      <c r="G25" s="1113">
        <f t="shared" si="5"/>
        <v>0</v>
      </c>
      <c r="H25" s="1113">
        <f t="shared" si="5"/>
        <v>0</v>
      </c>
      <c r="I25" s="1113">
        <f t="shared" si="5"/>
        <v>0</v>
      </c>
      <c r="J25" s="1113">
        <f t="shared" si="5"/>
        <v>0</v>
      </c>
      <c r="K25" s="1113">
        <f t="shared" si="5"/>
        <v>0</v>
      </c>
      <c r="L25" s="1113">
        <f t="shared" si="5"/>
        <v>0</v>
      </c>
      <c r="M25" s="1113">
        <f t="shared" si="5"/>
        <v>0</v>
      </c>
      <c r="N25" s="1113">
        <f t="shared" si="5"/>
        <v>0</v>
      </c>
      <c r="O25" s="1113">
        <f t="shared" si="5"/>
        <v>0</v>
      </c>
      <c r="P25" s="1113">
        <f t="shared" si="5"/>
        <v>0</v>
      </c>
      <c r="Q25" s="1113">
        <f>Q7-Q11</f>
        <v>197832913.54999983</v>
      </c>
    </row>
    <row r="26" spans="2:17">
      <c r="B26" s="1112" t="s">
        <v>841</v>
      </c>
      <c r="C26" s="1121" t="s">
        <v>842</v>
      </c>
      <c r="D26" s="1112"/>
      <c r="E26" s="1113">
        <f t="shared" ref="E26:Q26" si="6">SUM(E27:E51)</f>
        <v>64407794.699472271</v>
      </c>
      <c r="F26" s="1113">
        <f t="shared" si="6"/>
        <v>63352876.100000001</v>
      </c>
      <c r="G26" s="1113">
        <f t="shared" si="6"/>
        <v>0</v>
      </c>
      <c r="H26" s="1113">
        <f t="shared" si="6"/>
        <v>0</v>
      </c>
      <c r="I26" s="1113">
        <f t="shared" si="6"/>
        <v>0</v>
      </c>
      <c r="J26" s="1113">
        <f t="shared" si="6"/>
        <v>0</v>
      </c>
      <c r="K26" s="1113">
        <f t="shared" si="6"/>
        <v>0</v>
      </c>
      <c r="L26" s="1113">
        <f t="shared" si="6"/>
        <v>0</v>
      </c>
      <c r="M26" s="1113">
        <f t="shared" si="6"/>
        <v>0</v>
      </c>
      <c r="N26" s="1113">
        <f t="shared" si="6"/>
        <v>0</v>
      </c>
      <c r="O26" s="1113">
        <f t="shared" si="6"/>
        <v>0</v>
      </c>
      <c r="P26" s="1113">
        <f t="shared" si="6"/>
        <v>0</v>
      </c>
      <c r="Q26" s="1113">
        <f t="shared" si="6"/>
        <v>127760670.79947226</v>
      </c>
    </row>
    <row r="27" spans="2:17">
      <c r="B27" s="1114" t="s">
        <v>843</v>
      </c>
      <c r="C27" s="1114" t="s">
        <v>844</v>
      </c>
      <c r="D27" s="1115" t="s">
        <v>845</v>
      </c>
      <c r="E27" s="1116">
        <f>IS!G29</f>
        <v>20373488.670000002</v>
      </c>
      <c r="F27" s="1116">
        <f>IS!O29</f>
        <v>19718459.690000001</v>
      </c>
      <c r="G27" s="1116">
        <f>IS!W29</f>
        <v>0</v>
      </c>
      <c r="H27" s="1116">
        <f>IS!AE29</f>
        <v>0</v>
      </c>
      <c r="I27" s="1116">
        <f>IS!AM29</f>
        <v>0</v>
      </c>
      <c r="J27" s="1116">
        <f>IS!AU29</f>
        <v>0</v>
      </c>
      <c r="K27" s="1116">
        <f>IS!BC29</f>
        <v>0</v>
      </c>
      <c r="L27" s="1116">
        <f>IS!BK29</f>
        <v>0</v>
      </c>
      <c r="M27" s="1116">
        <f>IS!BS29</f>
        <v>0</v>
      </c>
      <c r="N27" s="1116">
        <f>IS!CA29</f>
        <v>0</v>
      </c>
      <c r="O27" s="1116">
        <f>IS!CI29</f>
        <v>0</v>
      </c>
      <c r="P27" s="1116">
        <f>IS!CQ29</f>
        <v>0</v>
      </c>
      <c r="Q27" s="1116">
        <f t="shared" ref="Q27:Q51" si="7">SUM(E27:P27)</f>
        <v>40091948.359999999</v>
      </c>
    </row>
    <row r="28" spans="2:17">
      <c r="B28" s="1122" t="s">
        <v>846</v>
      </c>
      <c r="C28" s="1122" t="s">
        <v>847</v>
      </c>
      <c r="D28" s="1115"/>
      <c r="E28" s="1116"/>
      <c r="F28" s="1116"/>
      <c r="G28" s="1116"/>
      <c r="H28" s="1116"/>
      <c r="I28" s="1116"/>
      <c r="J28" s="1116"/>
      <c r="K28" s="1116"/>
      <c r="L28" s="1116"/>
      <c r="M28" s="1116"/>
      <c r="N28" s="1116"/>
      <c r="O28" s="1116"/>
      <c r="P28" s="1116"/>
      <c r="Q28" s="1116">
        <f t="shared" si="7"/>
        <v>0</v>
      </c>
    </row>
    <row r="29" spans="2:17">
      <c r="B29" s="1122" t="s">
        <v>848</v>
      </c>
      <c r="C29" s="1122" t="s">
        <v>849</v>
      </c>
      <c r="D29" s="1115"/>
      <c r="E29" s="1116"/>
      <c r="F29" s="1116"/>
      <c r="G29" s="1116"/>
      <c r="H29" s="1116"/>
      <c r="I29" s="1116"/>
      <c r="J29" s="1116"/>
      <c r="K29" s="1116"/>
      <c r="L29" s="1116"/>
      <c r="M29" s="1116"/>
      <c r="N29" s="1116"/>
      <c r="O29" s="1116"/>
      <c r="P29" s="1116"/>
      <c r="Q29" s="1116">
        <f t="shared" si="7"/>
        <v>0</v>
      </c>
    </row>
    <row r="30" spans="2:17">
      <c r="B30" s="1114" t="s">
        <v>850</v>
      </c>
      <c r="C30" s="1114" t="s">
        <v>851</v>
      </c>
      <c r="D30" s="1115"/>
      <c r="E30" s="1116"/>
      <c r="F30" s="1116"/>
      <c r="G30" s="1116"/>
      <c r="H30" s="1116"/>
      <c r="I30" s="1116"/>
      <c r="J30" s="1116"/>
      <c r="K30" s="1116"/>
      <c r="L30" s="1116"/>
      <c r="M30" s="1116"/>
      <c r="N30" s="1116"/>
      <c r="O30" s="1116"/>
      <c r="P30" s="1116"/>
      <c r="Q30" s="1116">
        <f t="shared" si="7"/>
        <v>0</v>
      </c>
    </row>
    <row r="31" spans="2:17">
      <c r="B31" s="1114" t="s">
        <v>78</v>
      </c>
      <c r="C31" s="1114" t="s">
        <v>852</v>
      </c>
      <c r="D31" s="1115" t="s">
        <v>853</v>
      </c>
      <c r="E31" s="1116">
        <f>IS!E176</f>
        <v>3199206.6299999994</v>
      </c>
      <c r="F31" s="1116">
        <f>IS!F176</f>
        <v>3223577.93</v>
      </c>
      <c r="G31" s="1116">
        <f>IS!G176</f>
        <v>0</v>
      </c>
      <c r="H31" s="1116">
        <f>IS!H176</f>
        <v>0</v>
      </c>
      <c r="I31" s="1116">
        <f>IS!I176</f>
        <v>0</v>
      </c>
      <c r="J31" s="1116">
        <f>IS!J176</f>
        <v>0</v>
      </c>
      <c r="K31" s="1116">
        <f>IS!K176</f>
        <v>0</v>
      </c>
      <c r="L31" s="1116">
        <f>IS!L176</f>
        <v>0</v>
      </c>
      <c r="M31" s="1116">
        <f>IS!M176</f>
        <v>0</v>
      </c>
      <c r="N31" s="1116">
        <f>IS!N176</f>
        <v>0</v>
      </c>
      <c r="O31" s="1116">
        <f>IS!O176</f>
        <v>0</v>
      </c>
      <c r="P31" s="1116">
        <f>IS!P176</f>
        <v>0</v>
      </c>
      <c r="Q31" s="1116">
        <f t="shared" si="7"/>
        <v>6422784.5599999996</v>
      </c>
    </row>
    <row r="32" spans="2:17">
      <c r="B32" s="1114" t="s">
        <v>83</v>
      </c>
      <c r="C32" s="1114" t="s">
        <v>854</v>
      </c>
      <c r="D32" s="1115" t="s">
        <v>855</v>
      </c>
      <c r="E32" s="1116">
        <f>IS!E190</f>
        <v>2306965.16</v>
      </c>
      <c r="F32" s="1116">
        <f>IS!F190</f>
        <v>2459781.0699999998</v>
      </c>
      <c r="G32" s="1116">
        <f>IS!G190</f>
        <v>0</v>
      </c>
      <c r="H32" s="1116">
        <f>IS!H190</f>
        <v>0</v>
      </c>
      <c r="I32" s="1116">
        <f>IS!I190</f>
        <v>0</v>
      </c>
      <c r="J32" s="1116">
        <f>IS!J190</f>
        <v>0</v>
      </c>
      <c r="K32" s="1116">
        <f>IS!K190</f>
        <v>0</v>
      </c>
      <c r="L32" s="1116">
        <f>IS!L190</f>
        <v>0</v>
      </c>
      <c r="M32" s="1116">
        <f>IS!M190</f>
        <v>0</v>
      </c>
      <c r="N32" s="1116">
        <f>IS!N190</f>
        <v>0</v>
      </c>
      <c r="O32" s="1116">
        <f>IS!O190</f>
        <v>0</v>
      </c>
      <c r="P32" s="1116">
        <f>IS!P190</f>
        <v>0</v>
      </c>
      <c r="Q32" s="1116">
        <f t="shared" si="7"/>
        <v>4766746.2300000004</v>
      </c>
    </row>
    <row r="33" spans="2:17">
      <c r="B33" s="1114" t="s">
        <v>86</v>
      </c>
      <c r="C33" s="1114" t="s">
        <v>856</v>
      </c>
      <c r="D33" s="1115" t="s">
        <v>857</v>
      </c>
      <c r="E33" s="1116">
        <f>IS!E192</f>
        <v>23963</v>
      </c>
      <c r="F33" s="1116">
        <f>IS!F192</f>
        <v>64004.639999999999</v>
      </c>
      <c r="G33" s="1116">
        <f>IS!G192</f>
        <v>0</v>
      </c>
      <c r="H33" s="1116">
        <f>IS!H192</f>
        <v>0</v>
      </c>
      <c r="I33" s="1116">
        <f>IS!I192</f>
        <v>0</v>
      </c>
      <c r="J33" s="1116">
        <f>IS!J192</f>
        <v>0</v>
      </c>
      <c r="K33" s="1116">
        <f>IS!K192</f>
        <v>0</v>
      </c>
      <c r="L33" s="1116">
        <f>IS!L192</f>
        <v>0</v>
      </c>
      <c r="M33" s="1116">
        <f>IS!M192</f>
        <v>0</v>
      </c>
      <c r="N33" s="1116">
        <f>IS!N192</f>
        <v>0</v>
      </c>
      <c r="O33" s="1116">
        <f>IS!O192</f>
        <v>0</v>
      </c>
      <c r="P33" s="1116">
        <f>IS!P192</f>
        <v>0</v>
      </c>
      <c r="Q33" s="1116">
        <f t="shared" si="7"/>
        <v>87967.64</v>
      </c>
    </row>
    <row r="34" spans="2:17">
      <c r="B34" s="1114" t="s">
        <v>858</v>
      </c>
      <c r="C34" s="1114" t="s">
        <v>859</v>
      </c>
      <c r="D34" s="1115" t="s">
        <v>860</v>
      </c>
      <c r="E34" s="1116"/>
      <c r="F34" s="1116"/>
      <c r="G34" s="1116"/>
      <c r="H34" s="1116"/>
      <c r="I34" s="1116"/>
      <c r="J34" s="1116"/>
      <c r="K34" s="1116"/>
      <c r="L34" s="1116"/>
      <c r="M34" s="1116"/>
      <c r="N34" s="1116"/>
      <c r="O34" s="1116"/>
      <c r="P34" s="1116"/>
      <c r="Q34" s="1116">
        <f t="shared" si="7"/>
        <v>0</v>
      </c>
    </row>
    <row r="35" spans="2:17">
      <c r="B35" s="1114" t="s">
        <v>352</v>
      </c>
      <c r="C35" s="1114" t="s">
        <v>861</v>
      </c>
      <c r="D35" s="1115" t="s">
        <v>862</v>
      </c>
      <c r="E35" s="1116">
        <f>IS!E188+IS!E189</f>
        <v>273746</v>
      </c>
      <c r="F35" s="1116">
        <f>IS!F188+IS!F189</f>
        <v>244870</v>
      </c>
      <c r="G35" s="1116">
        <f>IS!G188+IS!G189</f>
        <v>0</v>
      </c>
      <c r="H35" s="1116">
        <f>IS!H188+IS!H189</f>
        <v>0</v>
      </c>
      <c r="I35" s="1116">
        <f>IS!I188+IS!I189</f>
        <v>0</v>
      </c>
      <c r="J35" s="1116">
        <f>IS!J188+IS!J189</f>
        <v>0</v>
      </c>
      <c r="K35" s="1116">
        <f>IS!K188+IS!K189</f>
        <v>0</v>
      </c>
      <c r="L35" s="1116">
        <f>IS!L188+IS!L189</f>
        <v>0</v>
      </c>
      <c r="M35" s="1116">
        <f>IS!M188+IS!M189</f>
        <v>0</v>
      </c>
      <c r="N35" s="1116">
        <f>IS!N188+IS!N189</f>
        <v>0</v>
      </c>
      <c r="O35" s="1116">
        <f>IS!O188+IS!O189</f>
        <v>0</v>
      </c>
      <c r="P35" s="1116">
        <f>IS!P188+IS!P189</f>
        <v>0</v>
      </c>
      <c r="Q35" s="1116">
        <f t="shared" si="7"/>
        <v>518616</v>
      </c>
    </row>
    <row r="36" spans="2:17">
      <c r="B36" s="1114" t="s">
        <v>80</v>
      </c>
      <c r="C36" s="1114" t="s">
        <v>863</v>
      </c>
      <c r="D36" s="1115" t="s">
        <v>864</v>
      </c>
      <c r="E36" s="1116">
        <f>IS!E183+IS!E184</f>
        <v>2928490.44</v>
      </c>
      <c r="F36" s="1116">
        <f>IS!F183+IS!F184</f>
        <v>3080445.5</v>
      </c>
      <c r="G36" s="1116">
        <f>IS!G183+IS!G184</f>
        <v>0</v>
      </c>
      <c r="H36" s="1116">
        <f>IS!H183+IS!H184</f>
        <v>0</v>
      </c>
      <c r="I36" s="1116">
        <f>IS!I183+IS!I184</f>
        <v>0</v>
      </c>
      <c r="J36" s="1116">
        <f>IS!J183+IS!J184</f>
        <v>0</v>
      </c>
      <c r="K36" s="1116">
        <f>IS!K183+IS!K184</f>
        <v>0</v>
      </c>
      <c r="L36" s="1116">
        <f>IS!L183+IS!L184</f>
        <v>0</v>
      </c>
      <c r="M36" s="1116">
        <f>IS!M183+IS!M184</f>
        <v>0</v>
      </c>
      <c r="N36" s="1116">
        <f>IS!N183+IS!N184</f>
        <v>0</v>
      </c>
      <c r="O36" s="1116">
        <f>IS!O183+IS!O184</f>
        <v>0</v>
      </c>
      <c r="P36" s="1116">
        <f>IS!P183+IS!P184</f>
        <v>0</v>
      </c>
      <c r="Q36" s="1116">
        <f t="shared" si="7"/>
        <v>6008935.9399999995</v>
      </c>
    </row>
    <row r="37" spans="2:17">
      <c r="B37" s="1114" t="s">
        <v>79</v>
      </c>
      <c r="C37" s="1114">
        <v>0</v>
      </c>
      <c r="D37" s="1115" t="s">
        <v>865</v>
      </c>
      <c r="E37" s="1116">
        <f>IS!E177+IS!E178</f>
        <v>4236322</v>
      </c>
      <c r="F37" s="1116">
        <f>IS!F177+IS!F178</f>
        <v>4020722</v>
      </c>
      <c r="G37" s="1116">
        <f>IS!G177+IS!G178</f>
        <v>0</v>
      </c>
      <c r="H37" s="1116">
        <f>IS!H177+IS!H178</f>
        <v>0</v>
      </c>
      <c r="I37" s="1116">
        <f>IS!I177+IS!I178</f>
        <v>0</v>
      </c>
      <c r="J37" s="1116">
        <f>IS!J177+IS!J178</f>
        <v>0</v>
      </c>
      <c r="K37" s="1116">
        <f>IS!K177+IS!K178</f>
        <v>0</v>
      </c>
      <c r="L37" s="1116">
        <f>IS!L177+IS!L178</f>
        <v>0</v>
      </c>
      <c r="M37" s="1116">
        <f>IS!M177+IS!M178</f>
        <v>0</v>
      </c>
      <c r="N37" s="1116">
        <f>IS!N177+IS!N178</f>
        <v>0</v>
      </c>
      <c r="O37" s="1116">
        <f>IS!O177+IS!O178</f>
        <v>0</v>
      </c>
      <c r="P37" s="1116">
        <f>IS!P177+IS!P178</f>
        <v>0</v>
      </c>
      <c r="Q37" s="1116">
        <f t="shared" si="7"/>
        <v>8257044</v>
      </c>
    </row>
    <row r="38" spans="2:17">
      <c r="B38" s="1114" t="s">
        <v>85</v>
      </c>
      <c r="C38" s="1114" t="s">
        <v>866</v>
      </c>
      <c r="D38" s="1115" t="s">
        <v>867</v>
      </c>
      <c r="E38" s="1116">
        <f>IS!E194</f>
        <v>39234</v>
      </c>
      <c r="F38" s="1116">
        <f>IS!F194</f>
        <v>272933</v>
      </c>
      <c r="G38" s="1116">
        <f>IS!G194</f>
        <v>0</v>
      </c>
      <c r="H38" s="1116">
        <f>IS!H194</f>
        <v>0</v>
      </c>
      <c r="I38" s="1116">
        <f>IS!I194</f>
        <v>0</v>
      </c>
      <c r="J38" s="1116">
        <f>IS!J194</f>
        <v>0</v>
      </c>
      <c r="K38" s="1116">
        <f>IS!K194</f>
        <v>0</v>
      </c>
      <c r="L38" s="1116">
        <f>IS!L194</f>
        <v>0</v>
      </c>
      <c r="M38" s="1116">
        <f>IS!M194</f>
        <v>0</v>
      </c>
      <c r="N38" s="1116">
        <f>IS!N194</f>
        <v>0</v>
      </c>
      <c r="O38" s="1116">
        <f>IS!O194</f>
        <v>0</v>
      </c>
      <c r="P38" s="1116">
        <f>IS!P194</f>
        <v>0</v>
      </c>
      <c r="Q38" s="1116">
        <f t="shared" si="7"/>
        <v>312167</v>
      </c>
    </row>
    <row r="39" spans="2:17">
      <c r="B39" s="1114" t="s">
        <v>868</v>
      </c>
      <c r="C39" s="1114" t="s">
        <v>869</v>
      </c>
      <c r="D39" s="1115" t="s">
        <v>870</v>
      </c>
      <c r="E39" s="1116">
        <f>IS!E185+IS!E186</f>
        <v>1427160</v>
      </c>
      <c r="F39" s="1116">
        <f>IS!F185+IS!F186</f>
        <v>1056229.75</v>
      </c>
      <c r="G39" s="1116">
        <f>IS!G185+IS!G186</f>
        <v>0</v>
      </c>
      <c r="H39" s="1116">
        <f>IS!H185+IS!H186</f>
        <v>0</v>
      </c>
      <c r="I39" s="1116">
        <f>IS!I185+IS!I186</f>
        <v>0</v>
      </c>
      <c r="J39" s="1116">
        <f>IS!J185+IS!J186</f>
        <v>0</v>
      </c>
      <c r="K39" s="1116">
        <f>IS!K185+IS!K186</f>
        <v>0</v>
      </c>
      <c r="L39" s="1116">
        <f>IS!L185+IS!L186</f>
        <v>0</v>
      </c>
      <c r="M39" s="1116">
        <f>IS!M185+IS!M186</f>
        <v>0</v>
      </c>
      <c r="N39" s="1116">
        <f>IS!N185+IS!N186</f>
        <v>0</v>
      </c>
      <c r="O39" s="1116">
        <f>IS!O185+IS!O186</f>
        <v>0</v>
      </c>
      <c r="P39" s="1116">
        <f>IS!P185+IS!P186</f>
        <v>0</v>
      </c>
      <c r="Q39" s="1116">
        <f t="shared" si="7"/>
        <v>2483389.75</v>
      </c>
    </row>
    <row r="40" spans="2:17">
      <c r="B40" s="1114" t="s">
        <v>81</v>
      </c>
      <c r="C40" s="1114" t="s">
        <v>871</v>
      </c>
      <c r="D40" s="1115" t="s">
        <v>872</v>
      </c>
      <c r="E40" s="1116">
        <f>IS!E181+IS!E182</f>
        <v>3752869.92</v>
      </c>
      <c r="F40" s="1116">
        <f>IS!F181+IS!F182</f>
        <v>4857254.67</v>
      </c>
      <c r="G40" s="1116">
        <f>IS!G181+IS!G182</f>
        <v>0</v>
      </c>
      <c r="H40" s="1116">
        <f>IS!H181+IS!H182</f>
        <v>0</v>
      </c>
      <c r="I40" s="1116">
        <f>IS!I181+IS!I182</f>
        <v>0</v>
      </c>
      <c r="J40" s="1116">
        <f>IS!J181+IS!J182</f>
        <v>0</v>
      </c>
      <c r="K40" s="1116">
        <f>IS!K181+IS!K182</f>
        <v>0</v>
      </c>
      <c r="L40" s="1116">
        <f>IS!L181+IS!L182</f>
        <v>0</v>
      </c>
      <c r="M40" s="1116">
        <f>IS!M181+IS!M182</f>
        <v>0</v>
      </c>
      <c r="N40" s="1116">
        <f>IS!N181+IS!N182</f>
        <v>0</v>
      </c>
      <c r="O40" s="1116">
        <f>IS!O181+IS!O182</f>
        <v>0</v>
      </c>
      <c r="P40" s="1116">
        <f>IS!P181+IS!P182</f>
        <v>0</v>
      </c>
      <c r="Q40" s="1116">
        <f t="shared" si="7"/>
        <v>8610124.5899999999</v>
      </c>
    </row>
    <row r="41" spans="2:17">
      <c r="B41" s="1114" t="s">
        <v>355</v>
      </c>
      <c r="C41" s="1114" t="s">
        <v>873</v>
      </c>
      <c r="D41" s="1115" t="s">
        <v>874</v>
      </c>
      <c r="E41" s="1116">
        <f>IS!E187</f>
        <v>649086.31000000006</v>
      </c>
      <c r="F41" s="1116">
        <f>IS!F187</f>
        <v>303770.84999999998</v>
      </c>
      <c r="G41" s="1116">
        <f>IS!G187</f>
        <v>0</v>
      </c>
      <c r="H41" s="1116">
        <f>IS!H187</f>
        <v>0</v>
      </c>
      <c r="I41" s="1116">
        <f>IS!I187</f>
        <v>0</v>
      </c>
      <c r="J41" s="1116">
        <f>IS!J187</f>
        <v>0</v>
      </c>
      <c r="K41" s="1116">
        <f>IS!K187</f>
        <v>0</v>
      </c>
      <c r="L41" s="1116">
        <f>IS!L187</f>
        <v>0</v>
      </c>
      <c r="M41" s="1116">
        <f>IS!M187</f>
        <v>0</v>
      </c>
      <c r="N41" s="1116">
        <f>IS!N187</f>
        <v>0</v>
      </c>
      <c r="O41" s="1116">
        <f>IS!O187</f>
        <v>0</v>
      </c>
      <c r="P41" s="1116">
        <f>IS!P187</f>
        <v>0</v>
      </c>
      <c r="Q41" s="1116">
        <f t="shared" si="7"/>
        <v>952857.16</v>
      </c>
    </row>
    <row r="42" spans="2:17">
      <c r="B42" s="1114" t="s">
        <v>875</v>
      </c>
      <c r="C42" s="1114" t="s">
        <v>876</v>
      </c>
      <c r="D42" s="1115"/>
      <c r="E42" s="1116"/>
      <c r="F42" s="1116"/>
      <c r="G42" s="1116"/>
      <c r="H42" s="1116"/>
      <c r="I42" s="1116"/>
      <c r="J42" s="1116"/>
      <c r="K42" s="1116"/>
      <c r="L42" s="1116"/>
      <c r="M42" s="1116"/>
      <c r="N42" s="1116"/>
      <c r="O42" s="1116"/>
      <c r="P42" s="1116"/>
      <c r="Q42" s="1116">
        <f t="shared" si="7"/>
        <v>0</v>
      </c>
    </row>
    <row r="43" spans="2:17">
      <c r="B43" s="1114" t="s">
        <v>29</v>
      </c>
      <c r="C43" s="1114" t="s">
        <v>877</v>
      </c>
      <c r="D43" s="1115" t="s">
        <v>878</v>
      </c>
      <c r="E43" s="1116">
        <f>IS!E196</f>
        <v>14906803.85947226</v>
      </c>
      <c r="F43" s="1116">
        <f>IS!F196</f>
        <v>14906804</v>
      </c>
      <c r="G43" s="1116">
        <f>IS!G196</f>
        <v>0</v>
      </c>
      <c r="H43" s="1116">
        <f>IS!H196</f>
        <v>0</v>
      </c>
      <c r="I43" s="1116">
        <f>IS!I196</f>
        <v>0</v>
      </c>
      <c r="J43" s="1116">
        <f>IS!J196</f>
        <v>0</v>
      </c>
      <c r="K43" s="1116">
        <f>IS!K196</f>
        <v>0</v>
      </c>
      <c r="L43" s="1116">
        <f>IS!L196</f>
        <v>0</v>
      </c>
      <c r="M43" s="1116">
        <f>IS!M196</f>
        <v>0</v>
      </c>
      <c r="N43" s="1116">
        <f>IS!N196</f>
        <v>0</v>
      </c>
      <c r="O43" s="1116">
        <f>IS!O196</f>
        <v>0</v>
      </c>
      <c r="P43" s="1116">
        <f>IS!P196</f>
        <v>0</v>
      </c>
      <c r="Q43" s="1116">
        <f t="shared" si="7"/>
        <v>29813607.85947226</v>
      </c>
    </row>
    <row r="44" spans="2:17">
      <c r="B44" s="1114" t="s">
        <v>879</v>
      </c>
      <c r="C44" s="1114" t="s">
        <v>880</v>
      </c>
      <c r="D44" s="1115"/>
      <c r="E44" s="1116"/>
      <c r="F44" s="1116"/>
      <c r="G44" s="1116"/>
      <c r="H44" s="1116"/>
      <c r="I44" s="1116"/>
      <c r="J44" s="1116"/>
      <c r="K44" s="1116"/>
      <c r="L44" s="1116"/>
      <c r="M44" s="1116"/>
      <c r="N44" s="1116"/>
      <c r="O44" s="1116"/>
      <c r="P44" s="1116"/>
      <c r="Q44" s="1116">
        <f t="shared" si="7"/>
        <v>0</v>
      </c>
    </row>
    <row r="45" spans="2:17">
      <c r="B45" s="1114" t="s">
        <v>84</v>
      </c>
      <c r="C45" s="1114" t="s">
        <v>881</v>
      </c>
      <c r="D45" s="1115" t="s">
        <v>882</v>
      </c>
      <c r="E45" s="1116">
        <f>IS!E191</f>
        <v>0</v>
      </c>
      <c r="F45" s="1116">
        <f>IS!F191</f>
        <v>120756</v>
      </c>
      <c r="G45" s="1116">
        <f>IS!G191</f>
        <v>0</v>
      </c>
      <c r="H45" s="1116">
        <f>IS!H191</f>
        <v>0</v>
      </c>
      <c r="I45" s="1116">
        <f>IS!I191</f>
        <v>0</v>
      </c>
      <c r="J45" s="1116">
        <f>IS!J191</f>
        <v>0</v>
      </c>
      <c r="K45" s="1116">
        <f>IS!K191</f>
        <v>0</v>
      </c>
      <c r="L45" s="1116">
        <f>IS!L191</f>
        <v>0</v>
      </c>
      <c r="M45" s="1116">
        <f>IS!M191</f>
        <v>0</v>
      </c>
      <c r="N45" s="1116">
        <f>IS!N191</f>
        <v>0</v>
      </c>
      <c r="O45" s="1116">
        <f>IS!O191</f>
        <v>0</v>
      </c>
      <c r="P45" s="1116">
        <f>IS!P191</f>
        <v>0</v>
      </c>
      <c r="Q45" s="1116">
        <f t="shared" si="7"/>
        <v>120756</v>
      </c>
    </row>
    <row r="46" spans="2:17">
      <c r="B46" s="1114" t="s">
        <v>82</v>
      </c>
      <c r="C46" s="1114" t="s">
        <v>883</v>
      </c>
      <c r="D46" s="1115" t="s">
        <v>884</v>
      </c>
      <c r="E46" s="1116">
        <f>IS!E180</f>
        <v>7986640</v>
      </c>
      <c r="F46" s="1116">
        <f>IS!F180</f>
        <v>8835523</v>
      </c>
      <c r="G46" s="1116">
        <f>IS!G180</f>
        <v>0</v>
      </c>
      <c r="H46" s="1116">
        <f>IS!H180</f>
        <v>0</v>
      </c>
      <c r="I46" s="1116">
        <f>IS!I180</f>
        <v>0</v>
      </c>
      <c r="J46" s="1116">
        <f>IS!J180</f>
        <v>0</v>
      </c>
      <c r="K46" s="1116">
        <f>IS!K180</f>
        <v>0</v>
      </c>
      <c r="L46" s="1116">
        <f>IS!L180</f>
        <v>0</v>
      </c>
      <c r="M46" s="1116">
        <f>IS!M180</f>
        <v>0</v>
      </c>
      <c r="N46" s="1116">
        <f>IS!N180</f>
        <v>0</v>
      </c>
      <c r="O46" s="1116">
        <f>IS!O180</f>
        <v>0</v>
      </c>
      <c r="P46" s="1116">
        <f>IS!P180</f>
        <v>0</v>
      </c>
      <c r="Q46" s="1116">
        <f t="shared" si="7"/>
        <v>16822163</v>
      </c>
    </row>
    <row r="47" spans="2:17">
      <c r="B47" s="1114" t="s">
        <v>88</v>
      </c>
      <c r="C47" s="1114" t="s">
        <v>885</v>
      </c>
      <c r="D47" s="1115" t="s">
        <v>886</v>
      </c>
      <c r="E47" s="1116">
        <f>IS!E193</f>
        <v>2130016.71</v>
      </c>
      <c r="F47" s="1116">
        <f>IS!F193</f>
        <v>0</v>
      </c>
      <c r="G47" s="1116">
        <f>IS!G193</f>
        <v>0</v>
      </c>
      <c r="H47" s="1116">
        <f>IS!H193</f>
        <v>0</v>
      </c>
      <c r="I47" s="1116">
        <f>IS!I193</f>
        <v>0</v>
      </c>
      <c r="J47" s="1116">
        <f>IS!J193</f>
        <v>0</v>
      </c>
      <c r="K47" s="1116">
        <f>IS!K193</f>
        <v>0</v>
      </c>
      <c r="L47" s="1116">
        <f>IS!L193</f>
        <v>0</v>
      </c>
      <c r="M47" s="1116">
        <f>IS!M193</f>
        <v>0</v>
      </c>
      <c r="N47" s="1116">
        <f>IS!N193</f>
        <v>0</v>
      </c>
      <c r="O47" s="1116">
        <f>IS!O193</f>
        <v>0</v>
      </c>
      <c r="P47" s="1116">
        <f>IS!P193</f>
        <v>0</v>
      </c>
      <c r="Q47" s="1116">
        <f t="shared" si="7"/>
        <v>2130016.71</v>
      </c>
    </row>
    <row r="48" spans="2:17">
      <c r="B48" s="1114" t="s">
        <v>90</v>
      </c>
      <c r="C48" s="1114">
        <v>0</v>
      </c>
      <c r="D48" s="1115"/>
      <c r="E48" s="1116"/>
      <c r="F48" s="1116"/>
      <c r="G48" s="1116"/>
      <c r="H48" s="1116"/>
      <c r="I48" s="1116"/>
      <c r="J48" s="1116"/>
      <c r="K48" s="1116"/>
      <c r="L48" s="1116"/>
      <c r="M48" s="1116"/>
      <c r="N48" s="1116"/>
      <c r="O48" s="1116"/>
      <c r="P48" s="1116"/>
      <c r="Q48" s="1116">
        <f t="shared" si="7"/>
        <v>0</v>
      </c>
    </row>
    <row r="49" spans="2:17">
      <c r="B49" s="1114" t="s">
        <v>89</v>
      </c>
      <c r="C49" s="1114">
        <v>0</v>
      </c>
      <c r="D49" s="1115"/>
      <c r="E49" s="1116"/>
      <c r="F49" s="1116"/>
      <c r="G49" s="1116"/>
      <c r="H49" s="1116"/>
      <c r="I49" s="1116"/>
      <c r="J49" s="1116"/>
      <c r="K49" s="1116"/>
      <c r="L49" s="1116"/>
      <c r="M49" s="1116"/>
      <c r="N49" s="1116"/>
      <c r="O49" s="1116"/>
      <c r="P49" s="1116"/>
      <c r="Q49" s="1116">
        <f t="shared" si="7"/>
        <v>0</v>
      </c>
    </row>
    <row r="50" spans="2:17">
      <c r="B50" s="1114" t="s">
        <v>87</v>
      </c>
      <c r="C50" s="1114">
        <v>0</v>
      </c>
      <c r="D50" s="1115" t="s">
        <v>887</v>
      </c>
      <c r="E50" s="1116">
        <f>IS!E179</f>
        <v>173802</v>
      </c>
      <c r="F50" s="1116">
        <f>IS!F179</f>
        <v>187744</v>
      </c>
      <c r="G50" s="1116">
        <f>IS!G179</f>
        <v>0</v>
      </c>
      <c r="H50" s="1116">
        <f>IS!H179</f>
        <v>0</v>
      </c>
      <c r="I50" s="1116">
        <f>IS!I179</f>
        <v>0</v>
      </c>
      <c r="J50" s="1116">
        <f>IS!J179</f>
        <v>0</v>
      </c>
      <c r="K50" s="1116">
        <f>IS!K179</f>
        <v>0</v>
      </c>
      <c r="L50" s="1116">
        <f>IS!L179</f>
        <v>0</v>
      </c>
      <c r="M50" s="1116">
        <f>IS!M179</f>
        <v>0</v>
      </c>
      <c r="N50" s="1116">
        <f>IS!N179</f>
        <v>0</v>
      </c>
      <c r="O50" s="1116">
        <f>IS!O179</f>
        <v>0</v>
      </c>
      <c r="P50" s="1116">
        <f>IS!P179</f>
        <v>0</v>
      </c>
      <c r="Q50" s="1116">
        <f t="shared" si="7"/>
        <v>361546</v>
      </c>
    </row>
    <row r="51" spans="2:17">
      <c r="B51" s="1114" t="s">
        <v>92</v>
      </c>
      <c r="C51" s="1114" t="s">
        <v>888</v>
      </c>
      <c r="D51" s="1115" t="s">
        <v>889</v>
      </c>
      <c r="E51" s="1116">
        <f>IS!E195</f>
        <v>0</v>
      </c>
      <c r="F51" s="1116">
        <f>IS!F195</f>
        <v>0</v>
      </c>
      <c r="G51" s="1116">
        <f>IS!G195</f>
        <v>0</v>
      </c>
      <c r="H51" s="1116">
        <f>IS!H195</f>
        <v>0</v>
      </c>
      <c r="I51" s="1116">
        <f>IS!I195</f>
        <v>0</v>
      </c>
      <c r="J51" s="1116">
        <f>IS!J195</f>
        <v>0</v>
      </c>
      <c r="K51" s="1116">
        <f>IS!K195</f>
        <v>0</v>
      </c>
      <c r="L51" s="1116">
        <f>IS!L195</f>
        <v>0</v>
      </c>
      <c r="M51" s="1116">
        <f>IS!M195</f>
        <v>0</v>
      </c>
      <c r="N51" s="1116">
        <f>IS!N195</f>
        <v>0</v>
      </c>
      <c r="O51" s="1116">
        <f>IS!O195</f>
        <v>0</v>
      </c>
      <c r="P51" s="1116">
        <f>IS!P195</f>
        <v>0</v>
      </c>
      <c r="Q51" s="1116">
        <f t="shared" si="7"/>
        <v>0</v>
      </c>
    </row>
    <row r="52" spans="2:17">
      <c r="B52" s="1112" t="s">
        <v>890</v>
      </c>
      <c r="C52" s="1121" t="s">
        <v>891</v>
      </c>
      <c r="D52" s="1112"/>
      <c r="E52" s="1113">
        <f t="shared" ref="E52:Q52" si="8">E25-E26</f>
        <v>23438584.07052777</v>
      </c>
      <c r="F52" s="1113">
        <f t="shared" si="8"/>
        <v>46633658.679999851</v>
      </c>
      <c r="G52" s="1113">
        <f t="shared" si="8"/>
        <v>0</v>
      </c>
      <c r="H52" s="1113">
        <f t="shared" si="8"/>
        <v>0</v>
      </c>
      <c r="I52" s="1113">
        <f t="shared" si="8"/>
        <v>0</v>
      </c>
      <c r="J52" s="1113">
        <f t="shared" si="8"/>
        <v>0</v>
      </c>
      <c r="K52" s="1113">
        <f t="shared" si="8"/>
        <v>0</v>
      </c>
      <c r="L52" s="1113">
        <f t="shared" si="8"/>
        <v>0</v>
      </c>
      <c r="M52" s="1113">
        <f t="shared" si="8"/>
        <v>0</v>
      </c>
      <c r="N52" s="1113">
        <f t="shared" si="8"/>
        <v>0</v>
      </c>
      <c r="O52" s="1113">
        <f t="shared" si="8"/>
        <v>0</v>
      </c>
      <c r="P52" s="1113">
        <f t="shared" si="8"/>
        <v>0</v>
      </c>
      <c r="Q52" s="1113">
        <f t="shared" si="8"/>
        <v>70072242.750527576</v>
      </c>
    </row>
    <row r="53" spans="2:17">
      <c r="B53" s="1112" t="s">
        <v>892</v>
      </c>
      <c r="C53" s="1112" t="s">
        <v>893</v>
      </c>
      <c r="D53" s="1112"/>
      <c r="E53" s="1113">
        <f t="shared" ref="E53:Q53" si="9">SUM(E54:E66)</f>
        <v>10171088.699999999</v>
      </c>
      <c r="F53" s="1113">
        <f t="shared" si="9"/>
        <v>2154170.8294723183</v>
      </c>
      <c r="G53" s="1113">
        <f t="shared" si="9"/>
        <v>0</v>
      </c>
      <c r="H53" s="1113">
        <f t="shared" si="9"/>
        <v>0</v>
      </c>
      <c r="I53" s="1113">
        <f t="shared" si="9"/>
        <v>0</v>
      </c>
      <c r="J53" s="1113">
        <f t="shared" si="9"/>
        <v>0</v>
      </c>
      <c r="K53" s="1113">
        <f t="shared" si="9"/>
        <v>0</v>
      </c>
      <c r="L53" s="1113">
        <f t="shared" si="9"/>
        <v>0</v>
      </c>
      <c r="M53" s="1113">
        <f t="shared" si="9"/>
        <v>0</v>
      </c>
      <c r="N53" s="1113">
        <f t="shared" si="9"/>
        <v>0</v>
      </c>
      <c r="O53" s="1113">
        <f t="shared" si="9"/>
        <v>0</v>
      </c>
      <c r="P53" s="1113">
        <f t="shared" si="9"/>
        <v>0</v>
      </c>
      <c r="Q53" s="1113">
        <f t="shared" si="9"/>
        <v>12325259.529472318</v>
      </c>
    </row>
    <row r="54" spans="2:17">
      <c r="B54" s="1114" t="s">
        <v>894</v>
      </c>
      <c r="C54" s="1114" t="s">
        <v>895</v>
      </c>
      <c r="D54" s="1115" t="s">
        <v>896</v>
      </c>
      <c r="E54" s="1116">
        <f>IS!G96</f>
        <v>1464249.68</v>
      </c>
      <c r="F54" s="1116">
        <f>IS!O96</f>
        <v>85582.18</v>
      </c>
      <c r="G54" s="1116">
        <f>IS!W96</f>
        <v>0</v>
      </c>
      <c r="H54" s="1116">
        <f>IS!AE96</f>
        <v>0</v>
      </c>
      <c r="I54" s="1116">
        <f>IS!AM96</f>
        <v>0</v>
      </c>
      <c r="J54" s="1116">
        <f>IS!AU96</f>
        <v>0</v>
      </c>
      <c r="K54" s="1116">
        <f>IS!BC96</f>
        <v>0</v>
      </c>
      <c r="L54" s="1116">
        <f>IS!BK96</f>
        <v>0</v>
      </c>
      <c r="M54" s="1116">
        <f>IS!BS96</f>
        <v>0</v>
      </c>
      <c r="N54" s="1116">
        <f>IS!CA96</f>
        <v>0</v>
      </c>
      <c r="O54" s="1116">
        <f>IS!CI96</f>
        <v>0</v>
      </c>
      <c r="P54" s="1116">
        <f>IS!CQ96</f>
        <v>0</v>
      </c>
      <c r="Q54" s="1116">
        <f t="shared" ref="Q54:Q66" si="10">SUM(E54:P54)</f>
        <v>1549831.8599999999</v>
      </c>
    </row>
    <row r="55" spans="2:17">
      <c r="B55" s="1114" t="s">
        <v>897</v>
      </c>
      <c r="C55" s="1114" t="s">
        <v>898</v>
      </c>
      <c r="D55" s="1115"/>
      <c r="E55" s="1116"/>
      <c r="F55" s="1116"/>
      <c r="G55" s="1116"/>
      <c r="H55" s="1116"/>
      <c r="I55" s="1116"/>
      <c r="J55" s="1116"/>
      <c r="K55" s="1116"/>
      <c r="L55" s="1116"/>
      <c r="M55" s="1116"/>
      <c r="N55" s="1116"/>
      <c r="O55" s="1116"/>
      <c r="P55" s="1116"/>
      <c r="Q55" s="1116">
        <f t="shared" si="10"/>
        <v>0</v>
      </c>
    </row>
    <row r="56" spans="2:17">
      <c r="B56" s="1114" t="s">
        <v>899</v>
      </c>
      <c r="C56" s="1114" t="s">
        <v>900</v>
      </c>
      <c r="D56" s="1115" t="s">
        <v>901</v>
      </c>
      <c r="E56" s="1116">
        <f>IS!G94</f>
        <v>2000000</v>
      </c>
      <c r="F56" s="1116">
        <f>IS!O94</f>
        <v>1000000</v>
      </c>
      <c r="G56" s="1116">
        <f>IS!W94</f>
        <v>0</v>
      </c>
      <c r="H56" s="1116">
        <f>IS!AE94</f>
        <v>0</v>
      </c>
      <c r="I56" s="1116">
        <f>IS!AM94</f>
        <v>0</v>
      </c>
      <c r="J56" s="1116">
        <f>IS!AU94</f>
        <v>0</v>
      </c>
      <c r="K56" s="1116">
        <f>IS!BC94</f>
        <v>0</v>
      </c>
      <c r="L56" s="1116">
        <f>IS!BK94</f>
        <v>0</v>
      </c>
      <c r="M56" s="1116">
        <f>IS!BS94</f>
        <v>0</v>
      </c>
      <c r="N56" s="1116">
        <f>IS!CA94</f>
        <v>0</v>
      </c>
      <c r="O56" s="1116">
        <f>IS!CI94</f>
        <v>0</v>
      </c>
      <c r="P56" s="1116">
        <f>IS!CQ94</f>
        <v>0</v>
      </c>
      <c r="Q56" s="1116">
        <f t="shared" si="10"/>
        <v>3000000</v>
      </c>
    </row>
    <row r="57" spans="2:17">
      <c r="B57" s="1114" t="s">
        <v>902</v>
      </c>
      <c r="C57" s="1123" t="s">
        <v>903</v>
      </c>
      <c r="D57" s="1115"/>
      <c r="E57" s="1116"/>
      <c r="F57" s="1116"/>
      <c r="G57" s="1116"/>
      <c r="H57" s="1116"/>
      <c r="I57" s="1116"/>
      <c r="J57" s="1116"/>
      <c r="K57" s="1116"/>
      <c r="L57" s="1116"/>
      <c r="M57" s="1116"/>
      <c r="N57" s="1116"/>
      <c r="O57" s="1116"/>
      <c r="P57" s="1116"/>
      <c r="Q57" s="1116">
        <f t="shared" si="10"/>
        <v>0</v>
      </c>
    </row>
    <row r="58" spans="2:17" ht="33.75">
      <c r="B58" s="1114" t="s">
        <v>904</v>
      </c>
      <c r="C58" s="1123" t="s">
        <v>905</v>
      </c>
      <c r="D58" s="1115" t="s">
        <v>906</v>
      </c>
      <c r="E58" s="1116">
        <f>IS!G92</f>
        <v>6390721.3300000001</v>
      </c>
      <c r="F58" s="1116">
        <f>IS!O92</f>
        <v>736128.75</v>
      </c>
      <c r="G58" s="1116">
        <f>IS!W92</f>
        <v>0</v>
      </c>
      <c r="H58" s="1116">
        <f>IS!AE92</f>
        <v>0</v>
      </c>
      <c r="I58" s="1116">
        <f>IS!AM92</f>
        <v>0</v>
      </c>
      <c r="J58" s="1116">
        <f>IS!AU92</f>
        <v>0</v>
      </c>
      <c r="K58" s="1116">
        <f>IS!BC92</f>
        <v>0</v>
      </c>
      <c r="L58" s="1116">
        <f>IS!BK92</f>
        <v>0</v>
      </c>
      <c r="M58" s="1116">
        <f>IS!BS92</f>
        <v>0</v>
      </c>
      <c r="N58" s="1116">
        <f>IS!CA92</f>
        <v>0</v>
      </c>
      <c r="O58" s="1116">
        <f>IS!CI92</f>
        <v>0</v>
      </c>
      <c r="P58" s="1116">
        <f>IS!CQ92</f>
        <v>0</v>
      </c>
      <c r="Q58" s="1116">
        <f t="shared" si="10"/>
        <v>7126850.0800000001</v>
      </c>
    </row>
    <row r="59" spans="2:17" ht="33.75">
      <c r="B59" s="1114" t="s">
        <v>907</v>
      </c>
      <c r="C59" s="1123" t="s">
        <v>908</v>
      </c>
      <c r="D59" s="1115"/>
      <c r="E59" s="1116">
        <f>IS!G93</f>
        <v>0</v>
      </c>
      <c r="F59" s="1116">
        <f>IS!O93</f>
        <v>0</v>
      </c>
      <c r="G59" s="1116">
        <f>IS!W93</f>
        <v>0</v>
      </c>
      <c r="H59" s="1116">
        <f>IS!AE93</f>
        <v>0</v>
      </c>
      <c r="I59" s="1116">
        <f>IS!AM93</f>
        <v>0</v>
      </c>
      <c r="J59" s="1116">
        <f>IS!AU93</f>
        <v>0</v>
      </c>
      <c r="K59" s="1116">
        <f>IS!BC93</f>
        <v>0</v>
      </c>
      <c r="L59" s="1116">
        <f>IS!BK93</f>
        <v>0</v>
      </c>
      <c r="M59" s="1116">
        <f>IS!BS93</f>
        <v>0</v>
      </c>
      <c r="N59" s="1116">
        <f>IS!CA93</f>
        <v>0</v>
      </c>
      <c r="O59" s="1116">
        <f>IS!CI93</f>
        <v>0</v>
      </c>
      <c r="P59" s="1116">
        <f>IS!CQ93</f>
        <v>0</v>
      </c>
      <c r="Q59" s="1116">
        <f t="shared" si="10"/>
        <v>0</v>
      </c>
    </row>
    <row r="60" spans="2:17">
      <c r="B60" s="1114" t="s">
        <v>909</v>
      </c>
      <c r="C60" s="1123" t="s">
        <v>910</v>
      </c>
      <c r="D60" s="1115"/>
      <c r="E60" s="1116"/>
      <c r="F60" s="1116"/>
      <c r="G60" s="1116"/>
      <c r="H60" s="1116"/>
      <c r="I60" s="1116"/>
      <c r="J60" s="1116"/>
      <c r="K60" s="1116"/>
      <c r="L60" s="1116"/>
      <c r="M60" s="1116"/>
      <c r="N60" s="1116"/>
      <c r="O60" s="1116"/>
      <c r="P60" s="1116"/>
      <c r="Q60" s="1116">
        <f t="shared" si="10"/>
        <v>0</v>
      </c>
    </row>
    <row r="61" spans="2:17" ht="33.75">
      <c r="B61" s="1114" t="s">
        <v>911</v>
      </c>
      <c r="C61" s="1123" t="s">
        <v>912</v>
      </c>
      <c r="D61" s="1115"/>
      <c r="E61" s="1116"/>
      <c r="F61" s="1116"/>
      <c r="G61" s="1116"/>
      <c r="H61" s="1116"/>
      <c r="I61" s="1116"/>
      <c r="J61" s="1116"/>
      <c r="K61" s="1116"/>
      <c r="L61" s="1116"/>
      <c r="M61" s="1116"/>
      <c r="N61" s="1116"/>
      <c r="O61" s="1116"/>
      <c r="P61" s="1116"/>
      <c r="Q61" s="1116">
        <f t="shared" si="10"/>
        <v>0</v>
      </c>
    </row>
    <row r="62" spans="2:17">
      <c r="B62" s="1114" t="s">
        <v>913</v>
      </c>
      <c r="C62" s="1123" t="s">
        <v>914</v>
      </c>
      <c r="D62" s="1115"/>
      <c r="E62" s="1116">
        <f>IS!G98</f>
        <v>0</v>
      </c>
      <c r="F62" s="1116">
        <f>IS!O98</f>
        <v>0</v>
      </c>
      <c r="G62" s="1116">
        <f>IS!W98</f>
        <v>0</v>
      </c>
      <c r="H62" s="1116">
        <f>IS!AE98</f>
        <v>0</v>
      </c>
      <c r="I62" s="1116">
        <f>IS!AM98</f>
        <v>0</v>
      </c>
      <c r="J62" s="1116">
        <f>IS!AU98</f>
        <v>0</v>
      </c>
      <c r="K62" s="1116">
        <f>IS!BC98</f>
        <v>0</v>
      </c>
      <c r="L62" s="1116">
        <f>IS!BK98</f>
        <v>0</v>
      </c>
      <c r="M62" s="1116">
        <f>IS!BS98</f>
        <v>0</v>
      </c>
      <c r="N62" s="1116">
        <f>IS!CA98</f>
        <v>0</v>
      </c>
      <c r="O62" s="1116">
        <f>IS!CI98</f>
        <v>0</v>
      </c>
      <c r="P62" s="1116">
        <f>IS!CQ98</f>
        <v>0</v>
      </c>
      <c r="Q62" s="1116">
        <f t="shared" si="10"/>
        <v>0</v>
      </c>
    </row>
    <row r="63" spans="2:17" ht="33.75">
      <c r="B63" s="1114" t="s">
        <v>915</v>
      </c>
      <c r="C63" s="1123" t="s">
        <v>916</v>
      </c>
      <c r="D63" s="1115"/>
      <c r="E63" s="1116">
        <f>IS!G97</f>
        <v>0</v>
      </c>
      <c r="F63" s="1116">
        <f>IS!O97</f>
        <v>0</v>
      </c>
      <c r="G63" s="1116">
        <f>IS!W97</f>
        <v>0</v>
      </c>
      <c r="H63" s="1116">
        <f>IS!AE97</f>
        <v>0</v>
      </c>
      <c r="I63" s="1116">
        <f>IS!AM97</f>
        <v>0</v>
      </c>
      <c r="J63" s="1116">
        <f>IS!AU97</f>
        <v>0</v>
      </c>
      <c r="K63" s="1116">
        <f>IS!BC97</f>
        <v>0</v>
      </c>
      <c r="L63" s="1116">
        <f>IS!BK97</f>
        <v>0</v>
      </c>
      <c r="M63" s="1116">
        <f>IS!BS97</f>
        <v>0</v>
      </c>
      <c r="N63" s="1116">
        <f>IS!CA97</f>
        <v>0</v>
      </c>
      <c r="O63" s="1116">
        <f>IS!CI97</f>
        <v>0</v>
      </c>
      <c r="P63" s="1116">
        <f>IS!CQ97</f>
        <v>0</v>
      </c>
      <c r="Q63" s="1116">
        <f t="shared" si="10"/>
        <v>0</v>
      </c>
    </row>
    <row r="64" spans="2:17" ht="33.75">
      <c r="B64" s="1114" t="s">
        <v>917</v>
      </c>
      <c r="C64" s="1123" t="s">
        <v>918</v>
      </c>
      <c r="D64" s="1115"/>
      <c r="E64" s="1116"/>
      <c r="F64" s="1116"/>
      <c r="G64" s="1116"/>
      <c r="H64" s="1116"/>
      <c r="I64" s="1116"/>
      <c r="J64" s="1116"/>
      <c r="K64" s="1116"/>
      <c r="L64" s="1116"/>
      <c r="M64" s="1116"/>
      <c r="N64" s="1116"/>
      <c r="O64" s="1116"/>
      <c r="P64" s="1116"/>
      <c r="Q64" s="1116">
        <f t="shared" si="10"/>
        <v>0</v>
      </c>
    </row>
    <row r="65" spans="2:19">
      <c r="B65" s="1114" t="s">
        <v>919</v>
      </c>
      <c r="C65" s="1123" t="s">
        <v>920</v>
      </c>
      <c r="D65" s="1115" t="s">
        <v>921</v>
      </c>
      <c r="E65" s="1116">
        <f>IS!G95</f>
        <v>311858.12</v>
      </c>
      <c r="F65" s="1116">
        <f>IS!O95</f>
        <v>327454.71000000002</v>
      </c>
      <c r="G65" s="1116">
        <f>IS!W95</f>
        <v>0</v>
      </c>
      <c r="H65" s="1116">
        <f>IS!AE95</f>
        <v>0</v>
      </c>
      <c r="I65" s="1116">
        <f>IS!AM95</f>
        <v>0</v>
      </c>
      <c r="J65" s="1116">
        <f>IS!AU95</f>
        <v>0</v>
      </c>
      <c r="K65" s="1116">
        <f>IS!BC95</f>
        <v>0</v>
      </c>
      <c r="L65" s="1116">
        <f>IS!BK95</f>
        <v>0</v>
      </c>
      <c r="M65" s="1116">
        <f>IS!BS95</f>
        <v>0</v>
      </c>
      <c r="N65" s="1116">
        <f>IS!CA95</f>
        <v>0</v>
      </c>
      <c r="O65" s="1116">
        <f>IS!CI95</f>
        <v>0</v>
      </c>
      <c r="P65" s="1116">
        <f>IS!CQ95</f>
        <v>0</v>
      </c>
      <c r="Q65" s="1116">
        <f t="shared" si="10"/>
        <v>639312.83000000007</v>
      </c>
    </row>
    <row r="66" spans="2:19">
      <c r="B66" s="1114" t="s">
        <v>922</v>
      </c>
      <c r="C66" s="1114" t="s">
        <v>923</v>
      </c>
      <c r="D66" s="1115" t="s">
        <v>924</v>
      </c>
      <c r="E66" s="1116">
        <f>IS!G99</f>
        <v>4259.57</v>
      </c>
      <c r="F66" s="1116">
        <f>IS!O99</f>
        <v>5005.1894723182913</v>
      </c>
      <c r="G66" s="1116">
        <f>IS!W99</f>
        <v>0</v>
      </c>
      <c r="H66" s="1116">
        <f>IS!AE99</f>
        <v>0</v>
      </c>
      <c r="I66" s="1116">
        <f>IS!AM99</f>
        <v>0</v>
      </c>
      <c r="J66" s="1116">
        <f>IS!AU99</f>
        <v>0</v>
      </c>
      <c r="K66" s="1116">
        <f>IS!BC99</f>
        <v>0</v>
      </c>
      <c r="L66" s="1116">
        <f>IS!BK99</f>
        <v>0</v>
      </c>
      <c r="M66" s="1116">
        <f>IS!BS99</f>
        <v>0</v>
      </c>
      <c r="N66" s="1116">
        <f>IS!CA99</f>
        <v>0</v>
      </c>
      <c r="O66" s="1116">
        <f>IS!CI99</f>
        <v>0</v>
      </c>
      <c r="P66" s="1116">
        <f>IS!CQ99</f>
        <v>0</v>
      </c>
      <c r="Q66" s="1116">
        <f t="shared" si="10"/>
        <v>9264.759472318292</v>
      </c>
    </row>
    <row r="67" spans="2:19">
      <c r="B67" s="1112" t="s">
        <v>925</v>
      </c>
      <c r="C67" s="1112" t="s">
        <v>926</v>
      </c>
      <c r="D67" s="1112"/>
      <c r="E67" s="1113">
        <f t="shared" ref="E67:Q67" si="11">SUM(E68:E78)</f>
        <v>14143420.99</v>
      </c>
      <c r="F67" s="1113">
        <f t="shared" si="11"/>
        <v>9069090.6999999993</v>
      </c>
      <c r="G67" s="1113">
        <f t="shared" si="11"/>
        <v>0</v>
      </c>
      <c r="H67" s="1113">
        <f t="shared" si="11"/>
        <v>0</v>
      </c>
      <c r="I67" s="1113">
        <f t="shared" si="11"/>
        <v>0</v>
      </c>
      <c r="J67" s="1113">
        <f t="shared" si="11"/>
        <v>0</v>
      </c>
      <c r="K67" s="1113">
        <f t="shared" si="11"/>
        <v>0</v>
      </c>
      <c r="L67" s="1113">
        <f t="shared" si="11"/>
        <v>0</v>
      </c>
      <c r="M67" s="1113">
        <f t="shared" si="11"/>
        <v>0</v>
      </c>
      <c r="N67" s="1113">
        <f t="shared" si="11"/>
        <v>0</v>
      </c>
      <c r="O67" s="1113">
        <f t="shared" si="11"/>
        <v>0</v>
      </c>
      <c r="P67" s="1113">
        <f t="shared" si="11"/>
        <v>0</v>
      </c>
      <c r="Q67" s="1113">
        <f t="shared" si="11"/>
        <v>23212511.689999998</v>
      </c>
    </row>
    <row r="68" spans="2:19">
      <c r="B68" s="1114" t="s">
        <v>927</v>
      </c>
      <c r="C68" s="1114" t="s">
        <v>928</v>
      </c>
      <c r="D68" s="1115" t="s">
        <v>929</v>
      </c>
      <c r="E68" s="1116">
        <f>IS!G106+IS!G107</f>
        <v>12522369.17</v>
      </c>
      <c r="F68" s="1116">
        <f>IS!O106+IS!O107</f>
        <v>8465004.8099999987</v>
      </c>
      <c r="G68" s="1116">
        <f>IS!W106+IS!W107</f>
        <v>0</v>
      </c>
      <c r="H68" s="1116">
        <f>IS!AE106+IS!AE107</f>
        <v>0</v>
      </c>
      <c r="I68" s="1116">
        <f>IS!AM106+IS!AM107</f>
        <v>0</v>
      </c>
      <c r="J68" s="1116">
        <f>IS!AU106+IS!AU107</f>
        <v>0</v>
      </c>
      <c r="K68" s="1116">
        <f>IS!BC106+IS!BC107</f>
        <v>0</v>
      </c>
      <c r="L68" s="1116">
        <f>IS!BK106+IS!BK107</f>
        <v>0</v>
      </c>
      <c r="M68" s="1116">
        <f>IS!BS106+IS!BS107</f>
        <v>0</v>
      </c>
      <c r="N68" s="1116">
        <f>IS!CA106+IS!CA107</f>
        <v>0</v>
      </c>
      <c r="O68" s="1116">
        <f>IS!CI106+IS!CI107</f>
        <v>0</v>
      </c>
      <c r="P68" s="1116">
        <f>IS!CQ106+IS!CQ107</f>
        <v>0</v>
      </c>
      <c r="Q68" s="1116">
        <f t="shared" ref="Q68:Q78" si="12">SUM(E68:P68)</f>
        <v>20987373.979999997</v>
      </c>
    </row>
    <row r="69" spans="2:19" ht="33.75">
      <c r="B69" s="1114" t="s">
        <v>930</v>
      </c>
      <c r="C69" s="1123" t="s">
        <v>931</v>
      </c>
      <c r="D69" s="1115" t="s">
        <v>932</v>
      </c>
      <c r="E69" s="1116">
        <f>IS!G102</f>
        <v>1073706.07</v>
      </c>
      <c r="F69" s="1116">
        <f>IS!O102</f>
        <v>0</v>
      </c>
      <c r="G69" s="1116">
        <f>IS!W102</f>
        <v>0</v>
      </c>
      <c r="H69" s="1116">
        <f>IS!AE102</f>
        <v>0</v>
      </c>
      <c r="I69" s="1116">
        <f>IS!AM102</f>
        <v>0</v>
      </c>
      <c r="J69" s="1116">
        <f>IS!AU102</f>
        <v>0</v>
      </c>
      <c r="K69" s="1116">
        <f>IS!BC102</f>
        <v>0</v>
      </c>
      <c r="L69" s="1116">
        <f>IS!BK102</f>
        <v>0</v>
      </c>
      <c r="M69" s="1116">
        <f>IS!BS102</f>
        <v>0</v>
      </c>
      <c r="N69" s="1116">
        <f>IS!CA102</f>
        <v>0</v>
      </c>
      <c r="O69" s="1116">
        <f>IS!CI102</f>
        <v>0</v>
      </c>
      <c r="P69" s="1116">
        <f>IS!CQ102</f>
        <v>0</v>
      </c>
      <c r="Q69" s="1116">
        <f t="shared" si="12"/>
        <v>1073706.07</v>
      </c>
    </row>
    <row r="70" spans="2:19" ht="33.75">
      <c r="B70" s="1114" t="s">
        <v>933</v>
      </c>
      <c r="C70" s="1123" t="s">
        <v>934</v>
      </c>
      <c r="D70" s="1115"/>
      <c r="E70" s="1116">
        <f>IS!G103</f>
        <v>0</v>
      </c>
      <c r="F70" s="1116">
        <f>IS!O103</f>
        <v>0</v>
      </c>
      <c r="G70" s="1116">
        <f>IS!W103</f>
        <v>0</v>
      </c>
      <c r="H70" s="1116">
        <f>IS!AE103</f>
        <v>0</v>
      </c>
      <c r="I70" s="1116">
        <f>IS!AM103</f>
        <v>0</v>
      </c>
      <c r="J70" s="1116">
        <f>IS!AU103</f>
        <v>0</v>
      </c>
      <c r="K70" s="1116">
        <f>IS!BC103</f>
        <v>0</v>
      </c>
      <c r="L70" s="1116">
        <f>IS!BK103</f>
        <v>0</v>
      </c>
      <c r="M70" s="1116">
        <f>IS!BS103</f>
        <v>0</v>
      </c>
      <c r="N70" s="1116">
        <f>IS!CA103</f>
        <v>0</v>
      </c>
      <c r="O70" s="1116">
        <f>IS!CI103</f>
        <v>0</v>
      </c>
      <c r="P70" s="1116">
        <f>IS!CQ103</f>
        <v>0</v>
      </c>
      <c r="Q70" s="1116">
        <f t="shared" si="12"/>
        <v>0</v>
      </c>
    </row>
    <row r="71" spans="2:19">
      <c r="B71" s="1114" t="s">
        <v>935</v>
      </c>
      <c r="C71" s="1123" t="s">
        <v>936</v>
      </c>
      <c r="D71" s="1115"/>
      <c r="E71" s="1116"/>
      <c r="F71" s="1116"/>
      <c r="G71" s="1116"/>
      <c r="H71" s="1116"/>
      <c r="I71" s="1116"/>
      <c r="J71" s="1116"/>
      <c r="K71" s="1116"/>
      <c r="L71" s="1116"/>
      <c r="M71" s="1116"/>
      <c r="N71" s="1116"/>
      <c r="O71" s="1116"/>
      <c r="P71" s="1116"/>
      <c r="Q71" s="1116">
        <f t="shared" si="12"/>
        <v>0</v>
      </c>
    </row>
    <row r="72" spans="2:19" ht="33.75">
      <c r="B72" s="1114" t="s">
        <v>937</v>
      </c>
      <c r="C72" s="1123" t="s">
        <v>938</v>
      </c>
      <c r="D72" s="1115"/>
      <c r="E72" s="1116"/>
      <c r="F72" s="1116"/>
      <c r="G72" s="1116"/>
      <c r="H72" s="1116"/>
      <c r="I72" s="1116"/>
      <c r="J72" s="1116"/>
      <c r="K72" s="1116"/>
      <c r="L72" s="1116"/>
      <c r="M72" s="1116"/>
      <c r="N72" s="1116"/>
      <c r="O72" s="1116"/>
      <c r="P72" s="1116"/>
      <c r="Q72" s="1116">
        <f t="shared" si="12"/>
        <v>0</v>
      </c>
    </row>
    <row r="73" spans="2:19">
      <c r="B73" s="1114" t="s">
        <v>939</v>
      </c>
      <c r="C73" s="1123" t="s">
        <v>940</v>
      </c>
      <c r="D73" s="1115"/>
      <c r="E73" s="1116">
        <f>IS!G109</f>
        <v>0</v>
      </c>
      <c r="F73" s="1116">
        <f>IS!O109</f>
        <v>0</v>
      </c>
      <c r="G73" s="1116">
        <f>IS!W109</f>
        <v>0</v>
      </c>
      <c r="H73" s="1116">
        <f>IS!AE109</f>
        <v>0</v>
      </c>
      <c r="I73" s="1116">
        <f>IS!AM109</f>
        <v>0</v>
      </c>
      <c r="J73" s="1116">
        <f>IS!AU109</f>
        <v>0</v>
      </c>
      <c r="K73" s="1116">
        <f>IS!BC109</f>
        <v>0</v>
      </c>
      <c r="L73" s="1116">
        <f>IS!BK109</f>
        <v>0</v>
      </c>
      <c r="M73" s="1116">
        <f>IS!BS109</f>
        <v>0</v>
      </c>
      <c r="N73" s="1116">
        <f>IS!CA109</f>
        <v>0</v>
      </c>
      <c r="O73" s="1116">
        <f>IS!CI109</f>
        <v>0</v>
      </c>
      <c r="P73" s="1116">
        <f>IS!CQ109</f>
        <v>0</v>
      </c>
      <c r="Q73" s="1116">
        <f t="shared" si="12"/>
        <v>0</v>
      </c>
    </row>
    <row r="74" spans="2:19" ht="33.75">
      <c r="B74" s="1114" t="s">
        <v>941</v>
      </c>
      <c r="C74" s="1123" t="s">
        <v>942</v>
      </c>
      <c r="D74" s="1115" t="s">
        <v>943</v>
      </c>
      <c r="E74" s="1116">
        <f>IS!G108</f>
        <v>0</v>
      </c>
      <c r="F74" s="1116">
        <f>IS!O108</f>
        <v>0</v>
      </c>
      <c r="G74" s="1116">
        <f>IS!W108</f>
        <v>0</v>
      </c>
      <c r="H74" s="1116">
        <f>IS!AE108</f>
        <v>0</v>
      </c>
      <c r="I74" s="1116">
        <f>IS!AM108</f>
        <v>0</v>
      </c>
      <c r="J74" s="1116">
        <f>IS!AU108</f>
        <v>0</v>
      </c>
      <c r="K74" s="1116">
        <f>IS!BC108</f>
        <v>0</v>
      </c>
      <c r="L74" s="1116">
        <f>IS!BK108</f>
        <v>0</v>
      </c>
      <c r="M74" s="1116">
        <f>IS!BS108</f>
        <v>0</v>
      </c>
      <c r="N74" s="1116">
        <f>IS!CA108</f>
        <v>0</v>
      </c>
      <c r="O74" s="1116">
        <f>IS!CI108</f>
        <v>0</v>
      </c>
      <c r="P74" s="1116">
        <f>IS!CQ108</f>
        <v>0</v>
      </c>
      <c r="Q74" s="1116">
        <f t="shared" si="12"/>
        <v>0</v>
      </c>
    </row>
    <row r="75" spans="2:19" ht="33.75">
      <c r="B75" s="1114" t="s">
        <v>944</v>
      </c>
      <c r="C75" s="1123" t="s">
        <v>945</v>
      </c>
      <c r="D75" s="1115"/>
      <c r="E75" s="1116"/>
      <c r="F75" s="1116"/>
      <c r="G75" s="1116"/>
      <c r="H75" s="1116"/>
      <c r="I75" s="1116"/>
      <c r="J75" s="1116"/>
      <c r="K75" s="1116"/>
      <c r="L75" s="1116"/>
      <c r="M75" s="1116"/>
      <c r="N75" s="1116"/>
      <c r="O75" s="1116"/>
      <c r="P75" s="1116"/>
      <c r="Q75" s="1116">
        <f t="shared" si="12"/>
        <v>0</v>
      </c>
    </row>
    <row r="76" spans="2:19">
      <c r="B76" s="1114" t="s">
        <v>946</v>
      </c>
      <c r="C76" s="1114" t="s">
        <v>947</v>
      </c>
      <c r="D76" s="1115"/>
      <c r="E76" s="1116"/>
      <c r="F76" s="1116"/>
      <c r="G76" s="1116"/>
      <c r="H76" s="1116"/>
      <c r="I76" s="1116"/>
      <c r="J76" s="1116"/>
      <c r="K76" s="1116"/>
      <c r="L76" s="1116"/>
      <c r="M76" s="1116"/>
      <c r="N76" s="1116"/>
      <c r="O76" s="1116"/>
      <c r="P76" s="1116"/>
      <c r="Q76" s="1116">
        <f t="shared" si="12"/>
        <v>0</v>
      </c>
    </row>
    <row r="77" spans="2:19">
      <c r="B77" s="1114" t="s">
        <v>948</v>
      </c>
      <c r="C77" s="1114">
        <v>0</v>
      </c>
      <c r="D77" s="1115" t="s">
        <v>949</v>
      </c>
      <c r="E77" s="1116">
        <f>IS!G105</f>
        <v>13175.75</v>
      </c>
      <c r="F77" s="1116">
        <f>IS!O105</f>
        <v>69915.89</v>
      </c>
      <c r="G77" s="1116">
        <f>IS!W105</f>
        <v>0</v>
      </c>
      <c r="H77" s="1116">
        <f>IS!AE105</f>
        <v>0</v>
      </c>
      <c r="I77" s="1116">
        <f>IS!AM105</f>
        <v>0</v>
      </c>
      <c r="J77" s="1116">
        <f>IS!AU105</f>
        <v>0</v>
      </c>
      <c r="K77" s="1116">
        <f>IS!BC105</f>
        <v>0</v>
      </c>
      <c r="L77" s="1116">
        <f>IS!BK105</f>
        <v>0</v>
      </c>
      <c r="M77" s="1116">
        <f>IS!BS105</f>
        <v>0</v>
      </c>
      <c r="N77" s="1116">
        <f>IS!CA105</f>
        <v>0</v>
      </c>
      <c r="O77" s="1116">
        <f>IS!CI105</f>
        <v>0</v>
      </c>
      <c r="P77" s="1116">
        <f>IS!CQ105</f>
        <v>0</v>
      </c>
      <c r="Q77" s="1116">
        <f t="shared" si="12"/>
        <v>83091.64</v>
      </c>
    </row>
    <row r="78" spans="2:19">
      <c r="B78" s="1114" t="s">
        <v>950</v>
      </c>
      <c r="C78" s="1114" t="s">
        <v>951</v>
      </c>
      <c r="D78" s="1115" t="s">
        <v>952</v>
      </c>
      <c r="E78" s="1116">
        <f>IS!G104+IS!G110</f>
        <v>534170</v>
      </c>
      <c r="F78" s="1116">
        <f>IS!O104+IS!O110</f>
        <v>534170</v>
      </c>
      <c r="G78" s="1116">
        <f>IS!W104+IS!W110</f>
        <v>0</v>
      </c>
      <c r="H78" s="1116">
        <f>IS!AE104+IS!AE110</f>
        <v>0</v>
      </c>
      <c r="I78" s="1116">
        <f>IS!AM104+IS!AM110</f>
        <v>0</v>
      </c>
      <c r="J78" s="1116">
        <f>IS!AU104+IS!AU110</f>
        <v>0</v>
      </c>
      <c r="K78" s="1116">
        <f>IS!BC104+IS!BC110</f>
        <v>0</v>
      </c>
      <c r="L78" s="1116">
        <f>IS!BK104+IS!BK110</f>
        <v>0</v>
      </c>
      <c r="M78" s="1116">
        <f>IS!BS104+IS!BS110</f>
        <v>0</v>
      </c>
      <c r="N78" s="1116">
        <f>IS!CA104+IS!CA110</f>
        <v>0</v>
      </c>
      <c r="O78" s="1116">
        <f>IS!CI104+IS!CI110</f>
        <v>0</v>
      </c>
      <c r="P78" s="1116">
        <f>IS!CQ104+IS!CQ110</f>
        <v>0</v>
      </c>
      <c r="Q78" s="1116">
        <f t="shared" si="12"/>
        <v>1068340</v>
      </c>
    </row>
    <row r="79" spans="2:19">
      <c r="B79" s="1112" t="s">
        <v>953</v>
      </c>
      <c r="C79" s="1112" t="s">
        <v>954</v>
      </c>
      <c r="D79" s="1112"/>
      <c r="E79" s="1113">
        <f>E52+E53-E67</f>
        <v>19466251.780527763</v>
      </c>
      <c r="F79" s="1113">
        <f t="shared" ref="F79:P79" si="13">F52+F53-F67</f>
        <v>39718738.809472173</v>
      </c>
      <c r="G79" s="1113">
        <f t="shared" si="13"/>
        <v>0</v>
      </c>
      <c r="H79" s="1113">
        <f t="shared" si="13"/>
        <v>0</v>
      </c>
      <c r="I79" s="1113">
        <f t="shared" si="13"/>
        <v>0</v>
      </c>
      <c r="J79" s="1113">
        <f t="shared" si="13"/>
        <v>0</v>
      </c>
      <c r="K79" s="1113">
        <f t="shared" si="13"/>
        <v>0</v>
      </c>
      <c r="L79" s="1113">
        <f t="shared" si="13"/>
        <v>0</v>
      </c>
      <c r="M79" s="1113">
        <f t="shared" si="13"/>
        <v>0</v>
      </c>
      <c r="N79" s="1113">
        <f t="shared" si="13"/>
        <v>0</v>
      </c>
      <c r="O79" s="1113">
        <f t="shared" si="13"/>
        <v>0</v>
      </c>
      <c r="P79" s="1113">
        <f t="shared" si="13"/>
        <v>0</v>
      </c>
      <c r="Q79" s="1113">
        <f>Q52+Q53-Q67</f>
        <v>59184990.589999899</v>
      </c>
    </row>
    <row r="80" spans="2:19">
      <c r="B80" s="1115" t="s">
        <v>955</v>
      </c>
      <c r="C80" s="1115" t="s">
        <v>956</v>
      </c>
      <c r="D80" s="1115"/>
      <c r="E80" s="1116">
        <f>IS!G113</f>
        <v>0</v>
      </c>
      <c r="F80" s="1116">
        <f>IS!O113</f>
        <v>0</v>
      </c>
      <c r="G80" s="1116">
        <f>IS!W113</f>
        <v>0</v>
      </c>
      <c r="H80" s="1116">
        <f>IS!AE113</f>
        <v>0</v>
      </c>
      <c r="I80" s="1116">
        <f>IS!AM113</f>
        <v>0</v>
      </c>
      <c r="J80" s="1116">
        <f>IS!AU113</f>
        <v>0</v>
      </c>
      <c r="K80" s="1116">
        <f>IS!BC113</f>
        <v>0</v>
      </c>
      <c r="L80" s="1116">
        <f>IS!BK113</f>
        <v>0</v>
      </c>
      <c r="M80" s="1116">
        <f>IS!BS113</f>
        <v>0</v>
      </c>
      <c r="N80" s="1116">
        <f>IS!CA113</f>
        <v>0</v>
      </c>
      <c r="O80" s="1116">
        <f>IS!CI113</f>
        <v>0</v>
      </c>
      <c r="P80" s="1116">
        <f>IS!CQ113</f>
        <v>0</v>
      </c>
      <c r="Q80" s="1113">
        <f>SUM(E80:P80)</f>
        <v>0</v>
      </c>
      <c r="S80" s="1120"/>
    </row>
    <row r="81" spans="2:20">
      <c r="B81" s="1112" t="s">
        <v>957</v>
      </c>
      <c r="C81" s="1112" t="s">
        <v>958</v>
      </c>
      <c r="D81" s="1112"/>
      <c r="E81" s="1113">
        <f t="shared" ref="E81:Q81" si="14">E79-E80</f>
        <v>19466251.780527763</v>
      </c>
      <c r="F81" s="1113">
        <f t="shared" si="14"/>
        <v>39718738.809472173</v>
      </c>
      <c r="G81" s="1113">
        <f t="shared" si="14"/>
        <v>0</v>
      </c>
      <c r="H81" s="1113">
        <f t="shared" si="14"/>
        <v>0</v>
      </c>
      <c r="I81" s="1113">
        <f t="shared" si="14"/>
        <v>0</v>
      </c>
      <c r="J81" s="1113">
        <f t="shared" si="14"/>
        <v>0</v>
      </c>
      <c r="K81" s="1113">
        <f t="shared" si="14"/>
        <v>0</v>
      </c>
      <c r="L81" s="1113">
        <f t="shared" si="14"/>
        <v>0</v>
      </c>
      <c r="M81" s="1113">
        <f t="shared" si="14"/>
        <v>0</v>
      </c>
      <c r="N81" s="1113">
        <f t="shared" si="14"/>
        <v>0</v>
      </c>
      <c r="O81" s="1113">
        <f t="shared" si="14"/>
        <v>0</v>
      </c>
      <c r="P81" s="1113">
        <f t="shared" si="14"/>
        <v>0</v>
      </c>
      <c r="Q81" s="1124">
        <f t="shared" si="14"/>
        <v>59184990.589999899</v>
      </c>
      <c r="S81" s="1118"/>
      <c r="T81" s="1118"/>
    </row>
    <row r="82" spans="2:20">
      <c r="E82" s="1125">
        <f>E81-IS!G114</f>
        <v>0</v>
      </c>
      <c r="F82" s="1125">
        <f>F81-IS!O114</f>
        <v>-5.9604644775390625E-8</v>
      </c>
      <c r="G82" s="1125">
        <f>G81-IS!W114</f>
        <v>0</v>
      </c>
      <c r="H82" s="1125">
        <f>H81-IS!AE114</f>
        <v>0</v>
      </c>
      <c r="I82" s="1125">
        <f>I81-IS!AM114</f>
        <v>0</v>
      </c>
      <c r="J82" s="1125">
        <f>J81-IS!AU114</f>
        <v>0</v>
      </c>
      <c r="K82" s="1125">
        <f>K81-IS!BC114</f>
        <v>0</v>
      </c>
      <c r="L82" s="1126">
        <f>L81-IS!BK114</f>
        <v>0</v>
      </c>
      <c r="M82" s="1126">
        <f>M81-IS!BS114</f>
        <v>0</v>
      </c>
      <c r="N82" s="1126">
        <f>N81-IS!CA114</f>
        <v>0</v>
      </c>
      <c r="O82" s="1118">
        <f>O81-IS!CI114</f>
        <v>0</v>
      </c>
      <c r="P82" s="1118">
        <f>P81-IS!CQ114</f>
        <v>0</v>
      </c>
      <c r="Q82" s="1125">
        <f>IS!CY114</f>
        <v>59184990.590000004</v>
      </c>
    </row>
    <row r="83" spans="2:20">
      <c r="G83" s="1118"/>
      <c r="Q83" s="1125"/>
    </row>
    <row r="84" spans="2:20">
      <c r="Q84" s="1125"/>
    </row>
  </sheetData>
  <mergeCells count="3">
    <mergeCell ref="B2:Q2"/>
    <mergeCell ref="B3:Q3"/>
    <mergeCell ref="B4:Q4"/>
  </mergeCells>
  <phoneticPr fontId="50" type="noConversion"/>
  <conditionalFormatting sqref="B5:P5 B6:D27 B28:C29 B30:B43 B44:D77 B78:H78 B79:E81">
    <cfRule type="containsText" dxfId="25" priority="14" operator="containsText" text="false">
      <formula>NOT(ISERROR(SEARCH("false",B5)))</formula>
    </cfRule>
  </conditionalFormatting>
  <conditionalFormatting sqref="C30">
    <cfRule type="containsText" dxfId="24" priority="13" operator="containsText" text="false">
      <formula>NOT(ISERROR(SEARCH("false",C30)))</formula>
    </cfRule>
  </conditionalFormatting>
  <conditionalFormatting sqref="C31:D43">
    <cfRule type="containsText" dxfId="23" priority="12" operator="containsText" text="false">
      <formula>NOT(ISERROR(SEARCH("false",C31)))</formula>
    </cfRule>
  </conditionalFormatting>
  <conditionalFormatting sqref="D28:D30">
    <cfRule type="containsText" dxfId="22" priority="11" operator="containsText" text="false">
      <formula>NOT(ISERROR(SEARCH("false",D28)))</formula>
    </cfRule>
  </conditionalFormatting>
  <conditionalFormatting sqref="E7:E77">
    <cfRule type="containsText" dxfId="21" priority="10" operator="containsText" text="false">
      <formula>NOT(ISERROR(SEARCH("false",E7)))</formula>
    </cfRule>
  </conditionalFormatting>
  <conditionalFormatting sqref="E32:F51 P45:Q50">
    <cfRule type="containsText" dxfId="20" priority="15" operator="containsText" text="false">
      <formula>NOT(ISERROR(SEARCH("false",E32)))</formula>
    </cfRule>
  </conditionalFormatting>
  <conditionalFormatting sqref="F52:H77">
    <cfRule type="containsText" dxfId="19" priority="4" operator="containsText" text="false">
      <formula>NOT(ISERROR(SEARCH("false",F52)))</formula>
    </cfRule>
  </conditionalFormatting>
  <conditionalFormatting sqref="F79:H80">
    <cfRule type="containsText" dxfId="18" priority="8" operator="containsText" text="false">
      <formula>NOT(ISERROR(SEARCH("false",F79)))</formula>
    </cfRule>
  </conditionalFormatting>
  <conditionalFormatting sqref="F81:I81">
    <cfRule type="containsText" dxfId="17" priority="7" operator="containsText" text="false">
      <formula>NOT(ISERROR(SEARCH("false",F81)))</formula>
    </cfRule>
  </conditionalFormatting>
  <conditionalFormatting sqref="F7:P51">
    <cfRule type="containsText" dxfId="16" priority="5" operator="containsText" text="false">
      <formula>NOT(ISERROR(SEARCH("false",F7)))</formula>
    </cfRule>
  </conditionalFormatting>
  <conditionalFormatting sqref="I68:I80">
    <cfRule type="containsText" dxfId="15" priority="3" operator="containsText" text="false">
      <formula>NOT(ISERROR(SEARCH("false",I68)))</formula>
    </cfRule>
  </conditionalFormatting>
  <conditionalFormatting sqref="I52:P67">
    <cfRule type="containsText" dxfId="14" priority="2" operator="containsText" text="false">
      <formula>NOT(ISERROR(SEARCH("false",I52)))</formula>
    </cfRule>
  </conditionalFormatting>
  <conditionalFormatting sqref="J68:P81">
    <cfRule type="containsText" dxfId="13" priority="1" operator="containsText" text="false">
      <formula>NOT(ISERROR(SEARCH("false",J68)))</formula>
    </cfRule>
  </conditionalFormatting>
  <conditionalFormatting sqref="Q5:Q44">
    <cfRule type="containsText" dxfId="12" priority="9" operator="containsText" text="false">
      <formula>NOT(ISERROR(SEARCH("false",Q5)))</formula>
    </cfRule>
  </conditionalFormatting>
  <conditionalFormatting sqref="Q51:Q81">
    <cfRule type="containsText" dxfId="11" priority="6" operator="containsText" text="false">
      <formula>NOT(ISERROR(SEARCH("false",Q51)))</formula>
    </cfRule>
  </conditionalFormatting>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7"/>
  </sheetPr>
  <dimension ref="B1:S53"/>
  <sheetViews>
    <sheetView workbookViewId="0">
      <selection activeCell="K9" sqref="K9"/>
    </sheetView>
  </sheetViews>
  <sheetFormatPr defaultRowHeight="16.899999999999999"/>
  <cols>
    <col min="1" max="1" width="3.625" customWidth="1"/>
    <col min="2" max="2" width="21" customWidth="1"/>
    <col min="3" max="3" width="33.875" customWidth="1"/>
    <col min="4" max="4" width="9.375" hidden="1" customWidth="1"/>
    <col min="5" max="17" width="16.625" customWidth="1"/>
    <col min="18" max="18" width="11.625" bestFit="1" customWidth="1"/>
  </cols>
  <sheetData>
    <row r="1" spans="2:19">
      <c r="Q1" s="1107"/>
    </row>
    <row r="2" spans="2:19" ht="17.25" thickBot="1">
      <c r="B2" s="2842" t="s">
        <v>959</v>
      </c>
      <c r="C2" s="2842"/>
      <c r="D2" s="2842"/>
      <c r="E2" s="2842"/>
      <c r="F2" s="2842"/>
      <c r="G2" s="2842"/>
      <c r="H2" s="2842"/>
      <c r="I2" s="2842"/>
      <c r="J2" s="2842"/>
      <c r="K2" s="2842"/>
      <c r="L2" s="2842"/>
      <c r="M2" s="2842"/>
      <c r="N2" s="2842"/>
      <c r="O2" s="2842"/>
      <c r="P2" s="2842"/>
      <c r="Q2" s="2842"/>
    </row>
    <row r="3" spans="2:19" ht="17.25" thickTop="1">
      <c r="B3" s="2844"/>
      <c r="C3" s="2844"/>
      <c r="D3" s="2844"/>
      <c r="E3" s="2844"/>
      <c r="F3" s="2844"/>
      <c r="G3" s="2844"/>
      <c r="H3" s="2844"/>
      <c r="I3" s="2844"/>
      <c r="J3" s="2844"/>
      <c r="K3" s="2844"/>
      <c r="L3" s="2844"/>
      <c r="M3" s="2844"/>
      <c r="N3" s="2844"/>
      <c r="O3" s="2844"/>
      <c r="P3" s="2844"/>
      <c r="Q3" s="2844"/>
    </row>
    <row r="4" spans="2:19">
      <c r="B4" s="2844"/>
      <c r="C4" s="2844"/>
      <c r="D4" s="2844"/>
      <c r="E4" s="2844"/>
      <c r="F4" s="2844"/>
      <c r="G4" s="2844"/>
      <c r="H4" s="2844"/>
      <c r="I4" s="2844"/>
      <c r="J4" s="2844"/>
      <c r="K4" s="2844"/>
      <c r="L4" s="2844"/>
      <c r="M4" s="2844"/>
      <c r="N4" s="2844"/>
      <c r="O4" s="2844"/>
      <c r="P4" s="2844"/>
      <c r="Q4" s="2844"/>
    </row>
    <row r="5" spans="2:19">
      <c r="E5" s="1107"/>
      <c r="F5" s="1107"/>
      <c r="G5" s="1107"/>
      <c r="H5" s="1107"/>
      <c r="I5" s="1107"/>
      <c r="J5" s="1107"/>
      <c r="K5" s="1107"/>
      <c r="L5" s="1107"/>
      <c r="M5" s="1107"/>
      <c r="N5" s="1107"/>
      <c r="O5" s="1107"/>
      <c r="P5" s="1107"/>
      <c r="Q5" s="1107" t="s">
        <v>790</v>
      </c>
    </row>
    <row r="6" spans="2:19">
      <c r="B6" s="1108" t="s">
        <v>960</v>
      </c>
      <c r="C6" s="1108" t="s">
        <v>961</v>
      </c>
      <c r="D6" s="1109" t="s">
        <v>962</v>
      </c>
      <c r="E6" s="1110" t="s">
        <v>963</v>
      </c>
      <c r="F6" s="1110" t="s">
        <v>964</v>
      </c>
      <c r="G6" s="1110" t="s">
        <v>965</v>
      </c>
      <c r="H6" s="1110" t="s">
        <v>966</v>
      </c>
      <c r="I6" s="1110" t="s">
        <v>967</v>
      </c>
      <c r="J6" s="1110" t="s">
        <v>968</v>
      </c>
      <c r="K6" s="1110" t="s">
        <v>969</v>
      </c>
      <c r="L6" s="1110" t="s">
        <v>970</v>
      </c>
      <c r="M6" s="1110" t="s">
        <v>971</v>
      </c>
      <c r="N6" s="1110" t="s">
        <v>972</v>
      </c>
      <c r="O6" s="1110" t="s">
        <v>973</v>
      </c>
      <c r="P6" s="1110" t="s">
        <v>974</v>
      </c>
      <c r="Q6" s="1111" t="s">
        <v>975</v>
      </c>
    </row>
    <row r="7" spans="2:19">
      <c r="B7" s="1127" t="s">
        <v>976</v>
      </c>
      <c r="C7" s="1127" t="s">
        <v>977</v>
      </c>
      <c r="D7" s="1127"/>
      <c r="E7" s="1128"/>
      <c r="F7" s="1128"/>
      <c r="G7" s="1128"/>
      <c r="H7" s="1128"/>
      <c r="I7" s="1128"/>
      <c r="J7" s="1128"/>
      <c r="K7" s="1128"/>
      <c r="L7" s="1128"/>
      <c r="M7" s="1128"/>
      <c r="N7" s="1128"/>
      <c r="O7" s="1128"/>
      <c r="P7" s="1128"/>
      <c r="Q7" s="1128"/>
    </row>
    <row r="8" spans="2:19">
      <c r="B8" s="1129" t="s">
        <v>978</v>
      </c>
      <c r="C8" s="1129" t="s">
        <v>979</v>
      </c>
      <c r="D8" s="1129"/>
      <c r="E8" s="1128">
        <f t="shared" ref="E8:P8" si="0">E9+E10-E12</f>
        <v>418699233.17999995</v>
      </c>
      <c r="F8" s="1128">
        <f t="shared" si="0"/>
        <v>443732406.55999994</v>
      </c>
      <c r="G8" s="1128">
        <f t="shared" si="0"/>
        <v>0</v>
      </c>
      <c r="H8" s="1128">
        <f>H9+H10-H12</f>
        <v>0</v>
      </c>
      <c r="I8" s="1128">
        <f>I9+I10-I12</f>
        <v>0</v>
      </c>
      <c r="J8" s="1128">
        <f>J9+J10-J12</f>
        <v>0</v>
      </c>
      <c r="K8" s="1128">
        <f t="shared" si="0"/>
        <v>0</v>
      </c>
      <c r="L8" s="1128">
        <f>L9+L10-L12</f>
        <v>0</v>
      </c>
      <c r="M8" s="1128">
        <f t="shared" si="0"/>
        <v>0</v>
      </c>
      <c r="N8" s="1128">
        <f t="shared" si="0"/>
        <v>0</v>
      </c>
      <c r="O8" s="1128">
        <f t="shared" si="0"/>
        <v>0</v>
      </c>
      <c r="P8" s="1128">
        <f t="shared" si="0"/>
        <v>0</v>
      </c>
      <c r="Q8" s="1128">
        <f>Q9+Q10-Q12</f>
        <v>862431639.74000001</v>
      </c>
      <c r="R8" s="1118"/>
    </row>
    <row r="9" spans="2:19">
      <c r="B9" s="1130" t="s">
        <v>980</v>
      </c>
      <c r="C9" s="1130" t="s">
        <v>981</v>
      </c>
      <c r="D9" s="1130"/>
      <c r="E9" s="1131">
        <v>201520109</v>
      </c>
      <c r="F9" s="1131">
        <f>E12</f>
        <v>200086662</v>
      </c>
      <c r="G9" s="1131">
        <f>F12</f>
        <v>199242762</v>
      </c>
      <c r="H9" s="1131"/>
      <c r="I9" s="1131">
        <f t="shared" ref="I9:K9" si="1">H12</f>
        <v>0</v>
      </c>
      <c r="J9" s="1131">
        <f t="shared" si="1"/>
        <v>0</v>
      </c>
      <c r="K9" s="1131">
        <f t="shared" si="1"/>
        <v>0</v>
      </c>
      <c r="L9" s="1131">
        <f>K12</f>
        <v>0</v>
      </c>
      <c r="M9" s="1131">
        <f>L12</f>
        <v>0</v>
      </c>
      <c r="N9" s="1131">
        <f>M12</f>
        <v>0</v>
      </c>
      <c r="O9" s="1131">
        <f>N12</f>
        <v>0</v>
      </c>
      <c r="P9" s="1131">
        <f>O12</f>
        <v>0</v>
      </c>
      <c r="Q9" s="1131">
        <f>E9</f>
        <v>201520109</v>
      </c>
    </row>
    <row r="10" spans="2:19">
      <c r="B10" s="1130" t="s">
        <v>982</v>
      </c>
      <c r="C10" s="1130" t="s">
        <v>983</v>
      </c>
      <c r="D10" s="1130"/>
      <c r="E10" s="1131">
        <f>SUM(IS!G13:G18)-IS!G7-IS!G14</f>
        <v>417265786.17999995</v>
      </c>
      <c r="F10" s="1131">
        <f>SUM(IS!O13:O18)-IS!O7-IS!O14</f>
        <v>442888506.56</v>
      </c>
      <c r="G10" s="1131">
        <f>SUM(IS!W13:W18)-IS!W7-IS!W14</f>
        <v>0</v>
      </c>
      <c r="H10" s="1131">
        <f>SUM(IS!AE13:AE18)-IS!AE7-IS!AE14</f>
        <v>0</v>
      </c>
      <c r="I10" s="1131">
        <f>SUM(IS!AM13:AM18)-IS!AM7-IS!AM14</f>
        <v>0</v>
      </c>
      <c r="J10" s="1131">
        <f>SUM(IS!AU13:AU18)-IS!AU7-IS!AU14</f>
        <v>0</v>
      </c>
      <c r="K10" s="1131">
        <f>SUM(IS!BC13:BC18)-IS!BC7-IS!BC14</f>
        <v>0</v>
      </c>
      <c r="L10" s="1131">
        <f>SUM(IS!BK13:BK18)-IS!BK7-IS!BK14</f>
        <v>0</v>
      </c>
      <c r="M10" s="1131">
        <f>SUM(IS!BS13:BS18)-IS!BS7-IS!BS14</f>
        <v>0</v>
      </c>
      <c r="N10" s="1131">
        <f>SUM(IS!CA13:CA18)-IS!CA7-IS!CA14</f>
        <v>0</v>
      </c>
      <c r="O10" s="1131">
        <f>SUM(IS!CI13:CI18)-IS!CI7-IS!CI14</f>
        <v>0</v>
      </c>
      <c r="P10" s="1131">
        <f>SUM(IS!CQ13:CQ18)-IS!CQ7-IS!CQ14</f>
        <v>0</v>
      </c>
      <c r="Q10" s="1131">
        <f>SUM(IS!CY13:CY18)-IS!CY14-IS!CY7</f>
        <v>860154292.74000001</v>
      </c>
    </row>
    <row r="11" spans="2:19">
      <c r="B11" s="1130" t="s">
        <v>984</v>
      </c>
      <c r="C11" s="1130" t="s">
        <v>985</v>
      </c>
      <c r="D11" s="1130"/>
      <c r="E11" s="1131"/>
      <c r="F11" s="1131"/>
      <c r="G11" s="1131"/>
      <c r="H11" s="1131"/>
      <c r="I11" s="1131"/>
      <c r="J11" s="1131"/>
      <c r="K11" s="1131"/>
      <c r="L11" s="1131"/>
      <c r="M11" s="1131"/>
      <c r="N11" s="1131"/>
      <c r="O11" s="1131"/>
      <c r="P11" s="1131"/>
      <c r="Q11" s="1131"/>
    </row>
    <row r="12" spans="2:19">
      <c r="B12" s="1130" t="s">
        <v>986</v>
      </c>
      <c r="C12" s="1130" t="s">
        <v>987</v>
      </c>
      <c r="D12" s="1130"/>
      <c r="E12" s="1131">
        <v>200086662</v>
      </c>
      <c r="F12" s="1131">
        <v>199242762</v>
      </c>
      <c r="G12" s="1131">
        <f>'BS (Tally)-DSC 1, DSC2'!E43</f>
        <v>199242762</v>
      </c>
      <c r="H12" s="1131"/>
      <c r="I12" s="1131"/>
      <c r="J12" s="1131"/>
      <c r="K12" s="1131"/>
      <c r="L12" s="1131"/>
      <c r="M12" s="1131"/>
      <c r="N12" s="1131"/>
      <c r="O12" s="1131"/>
      <c r="P12" s="1131"/>
      <c r="Q12" s="1131">
        <f>'재무상태표(BS)'!H24</f>
        <v>199242762</v>
      </c>
      <c r="R12" s="1118"/>
    </row>
    <row r="13" spans="2:19">
      <c r="B13" s="1129" t="s">
        <v>988</v>
      </c>
      <c r="C13" s="1129" t="s">
        <v>989</v>
      </c>
      <c r="D13" s="1129"/>
      <c r="E13" s="1128">
        <f>E14+E15-E17</f>
        <v>3551405.98</v>
      </c>
      <c r="F13" s="1128">
        <f>F14+F15-F17</f>
        <v>4005776.3600000003</v>
      </c>
      <c r="G13" s="1128">
        <f>G14+G15-G17</f>
        <v>0</v>
      </c>
      <c r="H13" s="1128">
        <f>H14+H15-H17</f>
        <v>0</v>
      </c>
      <c r="I13" s="1128">
        <f>I14+I15-I17</f>
        <v>0</v>
      </c>
      <c r="J13" s="1128">
        <f t="shared" ref="J13:P13" si="2">J14+J15-J17</f>
        <v>0</v>
      </c>
      <c r="K13" s="1128">
        <f t="shared" si="2"/>
        <v>0</v>
      </c>
      <c r="L13" s="1128">
        <f t="shared" si="2"/>
        <v>0</v>
      </c>
      <c r="M13" s="1128">
        <f t="shared" si="2"/>
        <v>0</v>
      </c>
      <c r="N13" s="1128">
        <f t="shared" si="2"/>
        <v>0</v>
      </c>
      <c r="O13" s="1128">
        <f t="shared" si="2"/>
        <v>0</v>
      </c>
      <c r="P13" s="1128">
        <f t="shared" si="2"/>
        <v>0</v>
      </c>
      <c r="Q13" s="1128">
        <f>Q14+Q15-Q17</f>
        <v>7557182.3399999999</v>
      </c>
    </row>
    <row r="14" spans="2:19">
      <c r="B14" s="1130" t="s">
        <v>990</v>
      </c>
      <c r="C14" s="1130" t="s">
        <v>991</v>
      </c>
      <c r="D14" s="1130"/>
      <c r="E14" s="1131"/>
      <c r="F14" s="1131"/>
      <c r="G14" s="1131"/>
      <c r="H14" s="1131"/>
      <c r="I14" s="1131"/>
      <c r="J14" s="1131"/>
      <c r="K14" s="1131"/>
      <c r="L14" s="1131"/>
      <c r="M14" s="1131"/>
      <c r="N14" s="1131"/>
      <c r="O14" s="1131"/>
      <c r="P14" s="1131"/>
      <c r="Q14" s="1131"/>
      <c r="S14" t="s">
        <v>992</v>
      </c>
    </row>
    <row r="15" spans="2:19">
      <c r="B15" s="1130" t="s">
        <v>993</v>
      </c>
      <c r="C15" s="1130" t="s">
        <v>994</v>
      </c>
      <c r="D15" s="1130"/>
      <c r="E15" s="1131">
        <f>IS!G14</f>
        <v>3551405.98</v>
      </c>
      <c r="F15" s="1131">
        <f>IS!O14</f>
        <v>4005776.3600000003</v>
      </c>
      <c r="G15" s="1131">
        <f>IS!W14</f>
        <v>0</v>
      </c>
      <c r="H15" s="1131">
        <f>IS!AE14</f>
        <v>0</v>
      </c>
      <c r="I15" s="1131">
        <f>IS!AM14</f>
        <v>0</v>
      </c>
      <c r="J15" s="1131">
        <f>IS!AU14</f>
        <v>0</v>
      </c>
      <c r="K15" s="1131">
        <f>IS!BC14</f>
        <v>0</v>
      </c>
      <c r="L15" s="1131">
        <f>IS!BK14</f>
        <v>0</v>
      </c>
      <c r="M15" s="1131">
        <f>IS!BS14</f>
        <v>0</v>
      </c>
      <c r="N15" s="1131">
        <f>IS!CA14</f>
        <v>0</v>
      </c>
      <c r="O15" s="1131">
        <f>IS!CI14</f>
        <v>0</v>
      </c>
      <c r="P15" s="1131">
        <f>IS!CQ14</f>
        <v>0</v>
      </c>
      <c r="Q15" s="1131">
        <f>IS!CY14</f>
        <v>7557182.3399999999</v>
      </c>
    </row>
    <row r="16" spans="2:19">
      <c r="B16" s="1130" t="s">
        <v>984</v>
      </c>
      <c r="C16" s="1130" t="s">
        <v>985</v>
      </c>
      <c r="D16" s="1130"/>
      <c r="E16" s="1131"/>
      <c r="F16" s="1131"/>
      <c r="G16" s="1131"/>
      <c r="H16" s="1131"/>
      <c r="I16" s="1131"/>
      <c r="J16" s="1131"/>
      <c r="K16" s="1131"/>
      <c r="L16" s="1131"/>
      <c r="M16" s="1131"/>
      <c r="N16" s="1131"/>
      <c r="O16" s="1131"/>
      <c r="P16" s="1131"/>
      <c r="Q16" s="1131"/>
    </row>
    <row r="17" spans="2:17">
      <c r="B17" s="1130" t="s">
        <v>995</v>
      </c>
      <c r="C17" s="1130" t="s">
        <v>996</v>
      </c>
      <c r="D17" s="1130"/>
      <c r="E17" s="1131"/>
      <c r="F17" s="1131"/>
      <c r="G17" s="1131"/>
      <c r="H17" s="1131"/>
      <c r="I17" s="1131"/>
      <c r="J17" s="1131"/>
      <c r="K17" s="1131"/>
      <c r="L17" s="1131"/>
      <c r="M17" s="1131"/>
      <c r="N17" s="1131"/>
      <c r="O17" s="1131"/>
      <c r="P17" s="1131"/>
      <c r="Q17" s="1131"/>
    </row>
    <row r="18" spans="2:17">
      <c r="B18" s="1127" t="s">
        <v>997</v>
      </c>
      <c r="C18" s="1127" t="s">
        <v>998</v>
      </c>
      <c r="D18" s="1127"/>
      <c r="E18" s="1128">
        <f t="shared" ref="E18:Q18" si="3">SUM(E19:E22)</f>
        <v>0</v>
      </c>
      <c r="F18" s="1128">
        <f t="shared" si="3"/>
        <v>0</v>
      </c>
      <c r="G18" s="1128">
        <f t="shared" si="3"/>
        <v>0</v>
      </c>
      <c r="H18" s="1128">
        <f t="shared" si="3"/>
        <v>0</v>
      </c>
      <c r="I18" s="1128">
        <f t="shared" si="3"/>
        <v>0</v>
      </c>
      <c r="J18" s="1128">
        <f t="shared" si="3"/>
        <v>0</v>
      </c>
      <c r="K18" s="1128">
        <f t="shared" si="3"/>
        <v>0</v>
      </c>
      <c r="L18" s="1128">
        <f t="shared" si="3"/>
        <v>0</v>
      </c>
      <c r="M18" s="1128">
        <f t="shared" si="3"/>
        <v>0</v>
      </c>
      <c r="N18" s="1128">
        <f t="shared" si="3"/>
        <v>0</v>
      </c>
      <c r="O18" s="1128">
        <f t="shared" si="3"/>
        <v>0</v>
      </c>
      <c r="P18" s="1128">
        <f t="shared" si="3"/>
        <v>0</v>
      </c>
      <c r="Q18" s="1128">
        <f t="shared" si="3"/>
        <v>0</v>
      </c>
    </row>
    <row r="19" spans="2:17">
      <c r="B19" s="1122" t="s">
        <v>999</v>
      </c>
      <c r="C19" s="1122" t="s">
        <v>1000</v>
      </c>
      <c r="D19" s="1122"/>
      <c r="E19" s="1131"/>
      <c r="F19" s="1131"/>
      <c r="G19" s="1131"/>
      <c r="H19" s="1131"/>
      <c r="I19" s="1131"/>
      <c r="J19" s="1131"/>
      <c r="K19" s="1131"/>
      <c r="L19" s="1131"/>
      <c r="M19" s="1131"/>
      <c r="N19" s="1131"/>
      <c r="O19" s="1131"/>
      <c r="P19" s="1131"/>
      <c r="Q19" s="1131"/>
    </row>
    <row r="20" spans="2:17">
      <c r="B20" s="1122" t="s">
        <v>1001</v>
      </c>
      <c r="C20" s="1122" t="s">
        <v>1002</v>
      </c>
      <c r="D20" s="1122"/>
      <c r="E20" s="1131"/>
      <c r="F20" s="1131"/>
      <c r="G20" s="1131"/>
      <c r="H20" s="1131"/>
      <c r="I20" s="1131"/>
      <c r="J20" s="1131"/>
      <c r="K20" s="1131"/>
      <c r="L20" s="1131"/>
      <c r="M20" s="1131"/>
      <c r="N20" s="1131"/>
      <c r="O20" s="1131"/>
      <c r="P20" s="1131"/>
      <c r="Q20" s="1131"/>
    </row>
    <row r="21" spans="2:17">
      <c r="B21" s="1122" t="s">
        <v>1003</v>
      </c>
      <c r="C21" s="1122" t="s">
        <v>1004</v>
      </c>
      <c r="D21" s="1122"/>
      <c r="E21" s="1131"/>
      <c r="F21" s="1131"/>
      <c r="G21" s="1131"/>
      <c r="H21" s="1131"/>
      <c r="I21" s="1131"/>
      <c r="J21" s="1131"/>
      <c r="K21" s="1131"/>
      <c r="L21" s="1131"/>
      <c r="M21" s="1131"/>
      <c r="N21" s="1131"/>
      <c r="O21" s="1131"/>
      <c r="P21" s="1131"/>
      <c r="Q21" s="1131"/>
    </row>
    <row r="22" spans="2:17">
      <c r="B22" s="1122" t="s">
        <v>1005</v>
      </c>
      <c r="C22" s="1114" t="s">
        <v>1006</v>
      </c>
      <c r="D22" s="1122"/>
      <c r="E22" s="1131"/>
      <c r="F22" s="1131"/>
      <c r="G22" s="1131"/>
      <c r="H22" s="1131"/>
      <c r="I22" s="1131"/>
      <c r="J22" s="1131"/>
      <c r="K22" s="1131"/>
      <c r="L22" s="1131"/>
      <c r="M22" s="1131"/>
      <c r="N22" s="1131"/>
      <c r="O22" s="1131"/>
      <c r="P22" s="1131"/>
      <c r="Q22" s="1131"/>
    </row>
    <row r="23" spans="2:17">
      <c r="B23" s="1127" t="s">
        <v>1007</v>
      </c>
      <c r="C23" s="1127" t="s">
        <v>1007</v>
      </c>
      <c r="D23" s="1127"/>
      <c r="E23" s="1128">
        <f t="shared" ref="E23:Q23" si="4">SUM(E24:E44)</f>
        <v>0</v>
      </c>
      <c r="F23" s="1128">
        <f t="shared" si="4"/>
        <v>0</v>
      </c>
      <c r="G23" s="1128">
        <f t="shared" si="4"/>
        <v>0</v>
      </c>
      <c r="H23" s="1128">
        <f t="shared" si="4"/>
        <v>0</v>
      </c>
      <c r="I23" s="1128">
        <f t="shared" si="4"/>
        <v>0</v>
      </c>
      <c r="J23" s="1128">
        <f t="shared" si="4"/>
        <v>0</v>
      </c>
      <c r="K23" s="1128">
        <f t="shared" si="4"/>
        <v>0</v>
      </c>
      <c r="L23" s="1128">
        <f t="shared" si="4"/>
        <v>0</v>
      </c>
      <c r="M23" s="1128">
        <f t="shared" si="4"/>
        <v>0</v>
      </c>
      <c r="N23" s="1128">
        <f t="shared" si="4"/>
        <v>0</v>
      </c>
      <c r="O23" s="1128">
        <f t="shared" si="4"/>
        <v>0</v>
      </c>
      <c r="P23" s="1128">
        <f t="shared" si="4"/>
        <v>0</v>
      </c>
      <c r="Q23" s="1128">
        <f t="shared" si="4"/>
        <v>0</v>
      </c>
    </row>
    <row r="24" spans="2:17">
      <c r="B24" s="1114" t="s">
        <v>78</v>
      </c>
      <c r="C24" s="1114" t="s">
        <v>1008</v>
      </c>
      <c r="D24" s="1122"/>
      <c r="E24" s="1131"/>
      <c r="F24" s="1131"/>
      <c r="G24" s="1131"/>
      <c r="H24" s="1131"/>
      <c r="I24" s="1131"/>
      <c r="J24" s="1131"/>
      <c r="K24" s="1131"/>
      <c r="L24" s="1131"/>
      <c r="M24" s="1131"/>
      <c r="N24" s="1131"/>
      <c r="O24" s="1131"/>
      <c r="P24" s="1131"/>
      <c r="Q24" s="1131"/>
    </row>
    <row r="25" spans="2:17">
      <c r="B25" s="1114" t="s">
        <v>83</v>
      </c>
      <c r="C25" s="1114" t="s">
        <v>1009</v>
      </c>
      <c r="D25" s="1122"/>
      <c r="E25" s="1131"/>
      <c r="F25" s="1131"/>
      <c r="G25" s="1131"/>
      <c r="H25" s="1131"/>
      <c r="I25" s="1131"/>
      <c r="J25" s="1131"/>
      <c r="K25" s="1131"/>
      <c r="L25" s="1131"/>
      <c r="M25" s="1131"/>
      <c r="N25" s="1131"/>
      <c r="O25" s="1131"/>
      <c r="P25" s="1131"/>
      <c r="Q25" s="1131"/>
    </row>
    <row r="26" spans="2:17">
      <c r="B26" s="1114" t="s">
        <v>86</v>
      </c>
      <c r="C26" s="1114" t="s">
        <v>1010</v>
      </c>
      <c r="D26" s="1122"/>
      <c r="E26" s="1131"/>
      <c r="F26" s="1131"/>
      <c r="G26" s="1131"/>
      <c r="H26" s="1131"/>
      <c r="I26" s="1131"/>
      <c r="J26" s="1131"/>
      <c r="K26" s="1131"/>
      <c r="L26" s="1131"/>
      <c r="M26" s="1131"/>
      <c r="N26" s="1131"/>
      <c r="O26" s="1131"/>
      <c r="P26" s="1131"/>
      <c r="Q26" s="1131"/>
    </row>
    <row r="27" spans="2:17">
      <c r="B27" s="1114" t="s">
        <v>858</v>
      </c>
      <c r="C27" s="1114" t="s">
        <v>1011</v>
      </c>
      <c r="D27" s="1122"/>
      <c r="E27" s="1131"/>
      <c r="F27" s="1131"/>
      <c r="G27" s="1131"/>
      <c r="H27" s="1131"/>
      <c r="I27" s="1131"/>
      <c r="J27" s="1131"/>
      <c r="K27" s="1131"/>
      <c r="L27" s="1131"/>
      <c r="M27" s="1131"/>
      <c r="N27" s="1131"/>
      <c r="O27" s="1131"/>
      <c r="P27" s="1131"/>
      <c r="Q27" s="1131"/>
    </row>
    <row r="28" spans="2:17">
      <c r="B28" s="1114" t="s">
        <v>352</v>
      </c>
      <c r="C28" s="1114" t="s">
        <v>1012</v>
      </c>
      <c r="D28" s="1122"/>
      <c r="E28" s="1131"/>
      <c r="F28" s="1131"/>
      <c r="G28" s="1131"/>
      <c r="H28" s="1131"/>
      <c r="I28" s="1131"/>
      <c r="J28" s="1131"/>
      <c r="K28" s="1131"/>
      <c r="L28" s="1131"/>
      <c r="M28" s="1131"/>
      <c r="N28" s="1131"/>
      <c r="O28" s="1131"/>
      <c r="P28" s="1131"/>
      <c r="Q28" s="1131"/>
    </row>
    <row r="29" spans="2:17">
      <c r="B29" s="1114" t="s">
        <v>80</v>
      </c>
      <c r="C29" s="1114" t="s">
        <v>1013</v>
      </c>
      <c r="D29" s="1122"/>
      <c r="E29" s="1131"/>
      <c r="F29" s="1131"/>
      <c r="G29" s="1131"/>
      <c r="H29" s="1131"/>
      <c r="I29" s="1131"/>
      <c r="J29" s="1131"/>
      <c r="K29" s="1131"/>
      <c r="L29" s="1131"/>
      <c r="M29" s="1131"/>
      <c r="N29" s="1131"/>
      <c r="O29" s="1131"/>
      <c r="P29" s="1131"/>
      <c r="Q29" s="1131"/>
    </row>
    <row r="30" spans="2:17">
      <c r="B30" s="1114" t="s">
        <v>91</v>
      </c>
      <c r="C30" s="1114" t="s">
        <v>1014</v>
      </c>
      <c r="D30" s="1122"/>
      <c r="E30" s="1131"/>
      <c r="F30" s="1131"/>
      <c r="G30" s="1131"/>
      <c r="H30" s="1131"/>
      <c r="I30" s="1131"/>
      <c r="J30" s="1131"/>
      <c r="K30" s="1131"/>
      <c r="L30" s="1131"/>
      <c r="M30" s="1131"/>
      <c r="N30" s="1131"/>
      <c r="O30" s="1131"/>
      <c r="P30" s="1131"/>
      <c r="Q30" s="1131"/>
    </row>
    <row r="31" spans="2:17">
      <c r="B31" s="1114" t="s">
        <v>868</v>
      </c>
      <c r="C31" s="1114" t="s">
        <v>1015</v>
      </c>
      <c r="D31" s="1122"/>
      <c r="E31" s="1131"/>
      <c r="F31" s="1131"/>
      <c r="G31" s="1131"/>
      <c r="H31" s="1131"/>
      <c r="I31" s="1131"/>
      <c r="J31" s="1131"/>
      <c r="K31" s="1131"/>
      <c r="L31" s="1131"/>
      <c r="M31" s="1131"/>
      <c r="N31" s="1131"/>
      <c r="O31" s="1131"/>
      <c r="P31" s="1131"/>
      <c r="Q31" s="1131"/>
    </row>
    <row r="32" spans="2:17">
      <c r="B32" s="1114" t="s">
        <v>1016</v>
      </c>
      <c r="C32" s="1114" t="s">
        <v>1017</v>
      </c>
      <c r="D32" s="1122"/>
      <c r="E32" s="1131"/>
      <c r="F32" s="1131"/>
      <c r="G32" s="1131"/>
      <c r="H32" s="1131"/>
      <c r="I32" s="1131"/>
      <c r="J32" s="1131"/>
      <c r="K32" s="1131"/>
      <c r="L32" s="1131"/>
      <c r="M32" s="1131"/>
      <c r="N32" s="1131"/>
      <c r="O32" s="1131"/>
      <c r="P32" s="1131"/>
      <c r="Q32" s="1131"/>
    </row>
    <row r="33" spans="2:17">
      <c r="B33" s="1114" t="s">
        <v>355</v>
      </c>
      <c r="C33" s="1114" t="s">
        <v>1018</v>
      </c>
      <c r="D33" s="1122"/>
      <c r="E33" s="1131"/>
      <c r="F33" s="1131"/>
      <c r="G33" s="1131"/>
      <c r="H33" s="1131"/>
      <c r="I33" s="1131"/>
      <c r="J33" s="1131"/>
      <c r="K33" s="1131"/>
      <c r="L33" s="1131"/>
      <c r="M33" s="1131"/>
      <c r="N33" s="1131"/>
      <c r="O33" s="1131"/>
      <c r="P33" s="1131"/>
      <c r="Q33" s="1131"/>
    </row>
    <row r="34" spans="2:17">
      <c r="B34" s="1114" t="s">
        <v>875</v>
      </c>
      <c r="C34" s="1114" t="s">
        <v>1019</v>
      </c>
      <c r="D34" s="1132"/>
      <c r="E34" s="1131"/>
      <c r="F34" s="1131"/>
      <c r="G34" s="1131"/>
      <c r="H34" s="1131"/>
      <c r="I34" s="1131"/>
      <c r="J34" s="1131"/>
      <c r="K34" s="1131"/>
      <c r="L34" s="1131"/>
      <c r="M34" s="1131"/>
      <c r="N34" s="1131"/>
      <c r="O34" s="1131"/>
      <c r="P34" s="1131"/>
      <c r="Q34" s="1131"/>
    </row>
    <row r="35" spans="2:17">
      <c r="B35" s="1114" t="s">
        <v>1020</v>
      </c>
      <c r="C35" s="1114" t="s">
        <v>1021</v>
      </c>
      <c r="D35" s="1122"/>
      <c r="E35" s="1131"/>
      <c r="F35" s="1131"/>
      <c r="G35" s="1131"/>
      <c r="H35" s="1131"/>
      <c r="I35" s="1131"/>
      <c r="J35" s="1131"/>
      <c r="K35" s="1131"/>
      <c r="L35" s="1131"/>
      <c r="M35" s="1131"/>
      <c r="N35" s="1131"/>
      <c r="O35" s="1131"/>
      <c r="P35" s="1131"/>
      <c r="Q35" s="1131"/>
    </row>
    <row r="36" spans="2:17">
      <c r="B36" s="1114" t="s">
        <v>879</v>
      </c>
      <c r="C36" s="1114" t="s">
        <v>1022</v>
      </c>
      <c r="D36" s="1122"/>
      <c r="E36" s="1131"/>
      <c r="F36" s="1131"/>
      <c r="G36" s="1131"/>
      <c r="H36" s="1131"/>
      <c r="I36" s="1131"/>
      <c r="J36" s="1131"/>
      <c r="K36" s="1131"/>
      <c r="L36" s="1131"/>
      <c r="M36" s="1131"/>
      <c r="N36" s="1131"/>
      <c r="O36" s="1131"/>
      <c r="P36" s="1131"/>
      <c r="Q36" s="1131"/>
    </row>
    <row r="37" spans="2:17">
      <c r="B37" s="1114" t="s">
        <v>1023</v>
      </c>
      <c r="C37" s="1114" t="s">
        <v>1024</v>
      </c>
      <c r="D37" s="1122"/>
      <c r="E37" s="1131"/>
      <c r="F37" s="1131"/>
      <c r="G37" s="1131"/>
      <c r="H37" s="1131"/>
      <c r="I37" s="1131"/>
      <c r="J37" s="1131"/>
      <c r="K37" s="1131"/>
      <c r="L37" s="1131"/>
      <c r="M37" s="1131"/>
      <c r="N37" s="1131"/>
      <c r="O37" s="1131"/>
      <c r="P37" s="1131"/>
      <c r="Q37" s="1131"/>
    </row>
    <row r="38" spans="2:17">
      <c r="B38" s="1114" t="s">
        <v>1025</v>
      </c>
      <c r="C38" s="1114" t="s">
        <v>1026</v>
      </c>
      <c r="D38" s="1122"/>
      <c r="E38" s="1131"/>
      <c r="F38" s="1131"/>
      <c r="G38" s="1131"/>
      <c r="H38" s="1131"/>
      <c r="I38" s="1131"/>
      <c r="J38" s="1131"/>
      <c r="K38" s="1131"/>
      <c r="L38" s="1131"/>
      <c r="M38" s="1131"/>
      <c r="N38" s="1131"/>
      <c r="O38" s="1131"/>
      <c r="P38" s="1131"/>
      <c r="Q38" s="1131"/>
    </row>
    <row r="39" spans="2:17">
      <c r="B39" s="1114" t="s">
        <v>1027</v>
      </c>
      <c r="C39" s="1114" t="s">
        <v>1028</v>
      </c>
      <c r="D39" s="1122"/>
      <c r="E39" s="1131"/>
      <c r="F39" s="1131"/>
      <c r="G39" s="1131"/>
      <c r="H39" s="1131"/>
      <c r="I39" s="1131"/>
      <c r="J39" s="1131"/>
      <c r="K39" s="1131"/>
      <c r="L39" s="1131"/>
      <c r="M39" s="1131"/>
      <c r="N39" s="1131"/>
      <c r="O39" s="1131"/>
      <c r="P39" s="1131"/>
      <c r="Q39" s="1131"/>
    </row>
    <row r="40" spans="2:17">
      <c r="B40" s="1114" t="s">
        <v>1029</v>
      </c>
      <c r="C40" s="1114" t="s">
        <v>1030</v>
      </c>
      <c r="D40" s="1122"/>
      <c r="E40" s="1131"/>
      <c r="F40" s="1131"/>
      <c r="G40" s="1131"/>
      <c r="H40" s="1131"/>
      <c r="I40" s="1131"/>
      <c r="J40" s="1131"/>
      <c r="K40" s="1131"/>
      <c r="L40" s="1131"/>
      <c r="M40" s="1131"/>
      <c r="N40" s="1131"/>
      <c r="O40" s="1131"/>
      <c r="P40" s="1131"/>
      <c r="Q40" s="1131"/>
    </row>
    <row r="41" spans="2:17">
      <c r="B41" s="1114" t="s">
        <v>1031</v>
      </c>
      <c r="C41" s="1114"/>
      <c r="D41" s="1122"/>
      <c r="E41" s="1131"/>
      <c r="F41" s="1131"/>
      <c r="G41" s="1131"/>
      <c r="H41" s="1131"/>
      <c r="I41" s="1131"/>
      <c r="J41" s="1131"/>
      <c r="K41" s="1131"/>
      <c r="L41" s="1131"/>
      <c r="M41" s="1131"/>
      <c r="N41" s="1131"/>
      <c r="O41" s="1131"/>
      <c r="P41" s="1131"/>
      <c r="Q41" s="1131"/>
    </row>
    <row r="42" spans="2:17">
      <c r="B42" s="1114" t="s">
        <v>1032</v>
      </c>
      <c r="C42" s="1114"/>
      <c r="D42" s="1122"/>
      <c r="E42" s="1131"/>
      <c r="F42" s="1131"/>
      <c r="G42" s="1131"/>
      <c r="H42" s="1131"/>
      <c r="I42" s="1131"/>
      <c r="J42" s="1131"/>
      <c r="K42" s="1131"/>
      <c r="L42" s="1131"/>
      <c r="M42" s="1131"/>
      <c r="N42" s="1131"/>
      <c r="O42" s="1131"/>
      <c r="P42" s="1131"/>
      <c r="Q42" s="1131"/>
    </row>
    <row r="43" spans="2:17">
      <c r="B43" s="1114" t="s">
        <v>1033</v>
      </c>
      <c r="C43" s="1114"/>
      <c r="D43" s="1122"/>
      <c r="E43" s="1131"/>
      <c r="F43" s="1131"/>
      <c r="G43" s="1131"/>
      <c r="H43" s="1131"/>
      <c r="I43" s="1131"/>
      <c r="J43" s="1131"/>
      <c r="K43" s="1131"/>
      <c r="L43" s="1131"/>
      <c r="M43" s="1131"/>
      <c r="N43" s="1131"/>
      <c r="O43" s="1131"/>
      <c r="P43" s="1131"/>
      <c r="Q43" s="1131"/>
    </row>
    <row r="44" spans="2:17">
      <c r="B44" s="1114" t="s">
        <v>1034</v>
      </c>
      <c r="C44" s="1114" t="s">
        <v>1035</v>
      </c>
      <c r="D44" s="1122"/>
      <c r="E44" s="1131"/>
      <c r="F44" s="1131"/>
      <c r="G44" s="1131"/>
      <c r="H44" s="1131"/>
      <c r="I44" s="1131"/>
      <c r="J44" s="1131"/>
      <c r="K44" s="1131"/>
      <c r="L44" s="1131"/>
      <c r="M44" s="1131"/>
      <c r="N44" s="1131"/>
      <c r="O44" s="1131"/>
      <c r="P44" s="1131"/>
      <c r="Q44" s="1131"/>
    </row>
    <row r="45" spans="2:17" ht="33.75">
      <c r="B45" s="1127" t="s">
        <v>1036</v>
      </c>
      <c r="C45" s="1121" t="s">
        <v>1037</v>
      </c>
      <c r="D45" s="1127"/>
      <c r="E45" s="1128">
        <f t="shared" ref="E45:P45" si="5">E8+E13+E18+E23</f>
        <v>422250639.15999997</v>
      </c>
      <c r="F45" s="1128">
        <f t="shared" si="5"/>
        <v>447738182.91999996</v>
      </c>
      <c r="G45" s="1128">
        <f>G8+G13+G18+G23</f>
        <v>0</v>
      </c>
      <c r="H45" s="1128">
        <f>H8+H13+H18+H23</f>
        <v>0</v>
      </c>
      <c r="I45" s="1128">
        <f t="shared" si="5"/>
        <v>0</v>
      </c>
      <c r="J45" s="1128">
        <f t="shared" si="5"/>
        <v>0</v>
      </c>
      <c r="K45" s="1128">
        <f t="shared" si="5"/>
        <v>0</v>
      </c>
      <c r="L45" s="1128">
        <f t="shared" si="5"/>
        <v>0</v>
      </c>
      <c r="M45" s="1128">
        <f t="shared" si="5"/>
        <v>0</v>
      </c>
      <c r="N45" s="1128">
        <f t="shared" si="5"/>
        <v>0</v>
      </c>
      <c r="O45" s="1128">
        <f t="shared" si="5"/>
        <v>0</v>
      </c>
      <c r="P45" s="1128">
        <f t="shared" si="5"/>
        <v>0</v>
      </c>
      <c r="Q45" s="1128">
        <f>Q8+Q13+Q18+Q23</f>
        <v>869988822.08000004</v>
      </c>
    </row>
    <row r="46" spans="2:17">
      <c r="B46" s="1133" t="s">
        <v>1038</v>
      </c>
      <c r="C46" s="1133" t="s">
        <v>1039</v>
      </c>
      <c r="D46" s="1133"/>
      <c r="E46" s="1131"/>
      <c r="F46" s="1131"/>
      <c r="G46" s="1131"/>
      <c r="H46" s="1131"/>
      <c r="I46" s="1131"/>
      <c r="J46" s="1131"/>
      <c r="K46" s="1131"/>
      <c r="L46" s="1131"/>
      <c r="M46" s="1131"/>
      <c r="N46" s="1131"/>
      <c r="O46" s="1131"/>
      <c r="P46" s="1131"/>
      <c r="Q46" s="1131"/>
    </row>
    <row r="47" spans="2:17">
      <c r="B47" s="1127" t="s">
        <v>1040</v>
      </c>
      <c r="C47" s="1127" t="s">
        <v>1041</v>
      </c>
      <c r="D47" s="1127"/>
      <c r="E47" s="1128">
        <f t="shared" ref="E47:Q47" si="6">E45+E46</f>
        <v>422250639.15999997</v>
      </c>
      <c r="F47" s="1128">
        <f t="shared" si="6"/>
        <v>447738182.91999996</v>
      </c>
      <c r="G47" s="1128">
        <f t="shared" si="6"/>
        <v>0</v>
      </c>
      <c r="H47" s="1128">
        <f t="shared" si="6"/>
        <v>0</v>
      </c>
      <c r="I47" s="1128">
        <f t="shared" si="6"/>
        <v>0</v>
      </c>
      <c r="J47" s="1128">
        <f t="shared" si="6"/>
        <v>0</v>
      </c>
      <c r="K47" s="1128">
        <f t="shared" si="6"/>
        <v>0</v>
      </c>
      <c r="L47" s="1128">
        <f t="shared" si="6"/>
        <v>0</v>
      </c>
      <c r="M47" s="1128">
        <f t="shared" si="6"/>
        <v>0</v>
      </c>
      <c r="N47" s="1128">
        <f t="shared" si="6"/>
        <v>0</v>
      </c>
      <c r="O47" s="1128">
        <f t="shared" si="6"/>
        <v>0</v>
      </c>
      <c r="P47" s="1128">
        <f t="shared" si="6"/>
        <v>0</v>
      </c>
      <c r="Q47" s="1128">
        <f t="shared" si="6"/>
        <v>869988822.08000004</v>
      </c>
    </row>
    <row r="48" spans="2:17">
      <c r="B48" s="1133" t="s">
        <v>1042</v>
      </c>
      <c r="C48" s="1133" t="s">
        <v>1043</v>
      </c>
      <c r="D48" s="1133"/>
      <c r="E48" s="1131"/>
      <c r="F48" s="1131"/>
      <c r="G48" s="1131"/>
      <c r="H48" s="1131"/>
      <c r="I48" s="1131"/>
      <c r="J48" s="1131"/>
      <c r="K48" s="1131"/>
      <c r="L48" s="1131"/>
      <c r="M48" s="1131"/>
      <c r="N48" s="1131"/>
      <c r="O48" s="1131"/>
      <c r="P48" s="1131"/>
      <c r="Q48" s="1131"/>
    </row>
    <row r="49" spans="2:17">
      <c r="B49" s="1133" t="s">
        <v>1044</v>
      </c>
      <c r="C49" s="1133" t="s">
        <v>1045</v>
      </c>
      <c r="D49" s="1133"/>
      <c r="E49" s="1131"/>
      <c r="F49" s="1131"/>
      <c r="G49" s="1131"/>
      <c r="H49" s="1131"/>
      <c r="I49" s="1131"/>
      <c r="J49" s="1131"/>
      <c r="K49" s="1131"/>
      <c r="L49" s="1131"/>
      <c r="M49" s="1131"/>
      <c r="N49" s="1131"/>
      <c r="O49" s="1131"/>
      <c r="P49" s="1131"/>
      <c r="Q49" s="1131"/>
    </row>
    <row r="50" spans="2:17" ht="33.75">
      <c r="B50" s="1127" t="s">
        <v>1046</v>
      </c>
      <c r="C50" s="1121" t="s">
        <v>1047</v>
      </c>
      <c r="D50" s="1127"/>
      <c r="E50" s="1128">
        <f t="shared" ref="E50:Q50" si="7">E47-E48-E49</f>
        <v>422250639.15999997</v>
      </c>
      <c r="F50" s="1128">
        <f t="shared" si="7"/>
        <v>447738182.91999996</v>
      </c>
      <c r="G50" s="1128">
        <f t="shared" si="7"/>
        <v>0</v>
      </c>
      <c r="H50" s="1128">
        <f t="shared" si="7"/>
        <v>0</v>
      </c>
      <c r="I50" s="1128">
        <f t="shared" si="7"/>
        <v>0</v>
      </c>
      <c r="J50" s="1128">
        <f t="shared" si="7"/>
        <v>0</v>
      </c>
      <c r="K50" s="1128">
        <f t="shared" si="7"/>
        <v>0</v>
      </c>
      <c r="L50" s="1128">
        <f t="shared" si="7"/>
        <v>0</v>
      </c>
      <c r="M50" s="1128">
        <f t="shared" si="7"/>
        <v>0</v>
      </c>
      <c r="N50" s="1128">
        <f t="shared" si="7"/>
        <v>0</v>
      </c>
      <c r="O50" s="1128">
        <f t="shared" si="7"/>
        <v>0</v>
      </c>
      <c r="P50" s="1128">
        <f t="shared" si="7"/>
        <v>0</v>
      </c>
      <c r="Q50" s="1128">
        <f t="shared" si="7"/>
        <v>869988822.08000004</v>
      </c>
    </row>
    <row r="51" spans="2:17">
      <c r="E51" s="1125">
        <f>E50-IS!G20</f>
        <v>0</v>
      </c>
      <c r="F51" s="1125">
        <f>F50-IS!O20</f>
        <v>0</v>
      </c>
      <c r="G51" s="1125">
        <f>G50-IS!W20</f>
        <v>0</v>
      </c>
      <c r="H51" s="1125">
        <f>H50-IS!AE20</f>
        <v>0</v>
      </c>
      <c r="I51" s="1125">
        <f>I50-IS!AM20</f>
        <v>0</v>
      </c>
      <c r="J51" s="1125">
        <f>J50-IS!AU20</f>
        <v>0</v>
      </c>
      <c r="K51" s="1125">
        <f>K50-IS!BC20</f>
        <v>0</v>
      </c>
      <c r="L51" s="1125">
        <f>L50-IS!BK20</f>
        <v>0</v>
      </c>
      <c r="M51" s="1125">
        <f>M50-IS!BS20</f>
        <v>0</v>
      </c>
      <c r="N51" s="1125">
        <f>N50-IS!CA20</f>
        <v>0</v>
      </c>
      <c r="O51" s="1125">
        <f>O50-IS!CI20</f>
        <v>0</v>
      </c>
      <c r="P51" s="1125">
        <f>P50-IS!CQ20</f>
        <v>0</v>
      </c>
      <c r="Q51" s="1134">
        <f>IS!CY20-제조원가명세서!Q50</f>
        <v>0</v>
      </c>
    </row>
    <row r="53" spans="2:17">
      <c r="F53" s="1118"/>
    </row>
  </sheetData>
  <mergeCells count="3">
    <mergeCell ref="B2:Q2"/>
    <mergeCell ref="B3:Q3"/>
    <mergeCell ref="B4:Q4"/>
  </mergeCells>
  <phoneticPr fontId="50" type="noConversion"/>
  <conditionalFormatting sqref="B3:D50 E5:P5 E7:P50">
    <cfRule type="containsText" dxfId="10" priority="2" operator="containsText" text="false">
      <formula>NOT(ISERROR(SEARCH("false",B3)))</formula>
    </cfRule>
  </conditionalFormatting>
  <conditionalFormatting sqref="Q5:Q50">
    <cfRule type="containsText" dxfId="9" priority="1" operator="containsText" text="false">
      <formula>NOT(ISERROR(SEARCH("false",Q5)))</formula>
    </cfRule>
  </conditionalFormatting>
  <pageMargins left="0.70866141732283472" right="0.70866141732283472" top="0.74803149606299213" bottom="0.19685039370078741" header="0.31496062992125984" footer="0.31496062992125984"/>
  <pageSetup paperSize="9" scale="70"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7"/>
  </sheetPr>
  <dimension ref="B1:L122"/>
  <sheetViews>
    <sheetView zoomScaleNormal="100" workbookViewId="0">
      <selection activeCell="K9" sqref="K9"/>
    </sheetView>
  </sheetViews>
  <sheetFormatPr defaultRowHeight="17.45" customHeight="1"/>
  <cols>
    <col min="1" max="1" width="3.625" customWidth="1"/>
    <col min="2" max="2" width="20.6875" customWidth="1"/>
    <col min="3" max="3" width="26.875" customWidth="1"/>
    <col min="4" max="4" width="27.375" customWidth="1"/>
    <col min="5" max="6" width="21" style="1118" customWidth="1"/>
    <col min="7" max="8" width="16.625" style="1118" customWidth="1"/>
    <col min="9" max="9" width="19.625" style="1118" bestFit="1" customWidth="1"/>
    <col min="10" max="10" width="17.875" customWidth="1"/>
    <col min="11" max="11" width="15" bestFit="1" customWidth="1"/>
    <col min="12" max="12" width="14.875" bestFit="1" customWidth="1"/>
  </cols>
  <sheetData>
    <row r="1" spans="2:11" ht="17.45" customHeight="1">
      <c r="G1" s="1135"/>
    </row>
    <row r="2" spans="2:11" ht="17.45" customHeight="1" thickBot="1">
      <c r="B2" s="2842" t="s">
        <v>1048</v>
      </c>
      <c r="C2" s="2842"/>
      <c r="D2" s="2842"/>
      <c r="E2" s="2842"/>
      <c r="F2" s="2842"/>
      <c r="G2" s="2842"/>
      <c r="H2" s="2842"/>
      <c r="I2" s="2842"/>
      <c r="J2" s="1136"/>
    </row>
    <row r="3" spans="2:11" ht="17.45" customHeight="1" thickTop="1">
      <c r="B3" s="2843" t="s">
        <v>2416</v>
      </c>
      <c r="C3" s="2843"/>
      <c r="D3" s="2843"/>
      <c r="E3" s="2843"/>
      <c r="F3" s="2843"/>
      <c r="G3" s="2843"/>
      <c r="H3" s="2843"/>
      <c r="I3" s="2843"/>
    </row>
    <row r="4" spans="2:11" ht="17.45" customHeight="1">
      <c r="B4" s="2844"/>
      <c r="C4" s="2844"/>
      <c r="D4" s="2844"/>
      <c r="E4" s="2844"/>
      <c r="F4" s="2844"/>
      <c r="G4" s="2844"/>
      <c r="H4" s="1137"/>
      <c r="I4" s="1137"/>
    </row>
    <row r="5" spans="2:11" ht="17.45" customHeight="1">
      <c r="B5" t="s">
        <v>789</v>
      </c>
      <c r="G5" s="1137"/>
      <c r="H5" s="1137"/>
      <c r="I5" s="1137">
        <v>16</v>
      </c>
    </row>
    <row r="6" spans="2:11" ht="17.45" customHeight="1">
      <c r="B6" s="1108" t="s">
        <v>791</v>
      </c>
      <c r="C6" s="1108" t="s">
        <v>1049</v>
      </c>
      <c r="D6" s="1109" t="s">
        <v>793</v>
      </c>
      <c r="E6" s="1138" t="s">
        <v>2324</v>
      </c>
      <c r="F6" s="1138" t="s">
        <v>2417</v>
      </c>
      <c r="G6" s="1138" t="s">
        <v>1050</v>
      </c>
      <c r="H6" s="1138" t="s">
        <v>1051</v>
      </c>
      <c r="I6" s="1138" t="s">
        <v>1052</v>
      </c>
    </row>
    <row r="7" spans="2:11" ht="17.45" customHeight="1">
      <c r="B7" s="1112" t="s">
        <v>1053</v>
      </c>
      <c r="C7" s="1112" t="s">
        <v>1054</v>
      </c>
      <c r="D7" s="1112"/>
      <c r="E7" s="1113"/>
      <c r="F7" s="1113"/>
      <c r="G7" s="1113"/>
      <c r="H7" s="1113"/>
      <c r="I7" s="1113"/>
    </row>
    <row r="8" spans="2:11" ht="17.45" customHeight="1">
      <c r="B8" s="1112" t="s">
        <v>1055</v>
      </c>
      <c r="C8" s="1112" t="s">
        <v>1056</v>
      </c>
      <c r="D8" s="1112"/>
      <c r="E8" s="1113">
        <v>1961274778.02</v>
      </c>
      <c r="F8" s="1113">
        <f>F9+F24</f>
        <v>1961274778.02</v>
      </c>
      <c r="G8" s="1113">
        <f>G9+G24</f>
        <v>0</v>
      </c>
      <c r="H8" s="1113">
        <f>H9+H24</f>
        <v>1961274778.02</v>
      </c>
      <c r="I8" s="1113">
        <f>I9+I24</f>
        <v>31380396448.32</v>
      </c>
      <c r="J8" s="1118"/>
      <c r="K8" s="1118"/>
    </row>
    <row r="9" spans="2:11" ht="17.45" customHeight="1">
      <c r="B9" s="1117" t="s">
        <v>1057</v>
      </c>
      <c r="C9" s="1117" t="s">
        <v>1058</v>
      </c>
      <c r="D9" s="1112"/>
      <c r="E9" s="1113">
        <v>1762032016.02</v>
      </c>
      <c r="F9" s="1113">
        <f>SUM(F10:F23)</f>
        <v>1762032016.02</v>
      </c>
      <c r="G9" s="1113">
        <f>SUM(G10:G23)</f>
        <v>0</v>
      </c>
      <c r="H9" s="1113">
        <f>SUM(H10:H23)</f>
        <v>1762032016.02</v>
      </c>
      <c r="I9" s="1113">
        <f>SUM(I10:I23)</f>
        <v>28192512256.32</v>
      </c>
      <c r="J9" s="1139"/>
      <c r="K9" s="1140"/>
    </row>
    <row r="10" spans="2:11" ht="17.45" customHeight="1">
      <c r="B10" s="1119" t="s">
        <v>1059</v>
      </c>
      <c r="C10" s="1119" t="s">
        <v>1060</v>
      </c>
      <c r="D10" s="1115" t="s">
        <v>1061</v>
      </c>
      <c r="E10" s="1116">
        <v>138282484.68000001</v>
      </c>
      <c r="F10" s="1116">
        <f>'BS (Tally)-DSC 1, DSC2'!E42</f>
        <v>138282484.68000001</v>
      </c>
      <c r="G10" s="1116"/>
      <c r="H10" s="1116">
        <f>F10+G10</f>
        <v>138282484.68000001</v>
      </c>
      <c r="I10" s="1116">
        <f>H10*$I$5</f>
        <v>2212519754.8800001</v>
      </c>
      <c r="J10" s="1141"/>
    </row>
    <row r="11" spans="2:11" ht="17.45" customHeight="1">
      <c r="B11" s="1119" t="s">
        <v>1062</v>
      </c>
      <c r="C11" s="1119" t="s">
        <v>1063</v>
      </c>
      <c r="D11" s="1115" t="s">
        <v>2035</v>
      </c>
      <c r="E11" s="1116">
        <v>844261863.75999999</v>
      </c>
      <c r="F11" s="1116">
        <f>'BS (Tally)-DSC 1, DSC2'!E40</f>
        <v>844261863.75999999</v>
      </c>
      <c r="G11" s="1116"/>
      <c r="H11" s="1116">
        <f t="shared" ref="H11:H23" si="0">F11+G11</f>
        <v>844261863.75999999</v>
      </c>
      <c r="I11" s="1116">
        <f t="shared" ref="I11:I23" si="1">H11*$I$5</f>
        <v>13508189820.16</v>
      </c>
    </row>
    <row r="12" spans="2:11" ht="17.45" customHeight="1">
      <c r="B12" s="1119" t="s">
        <v>1064</v>
      </c>
      <c r="C12" s="1119" t="s">
        <v>1065</v>
      </c>
      <c r="D12" s="1115"/>
      <c r="E12" s="1116"/>
      <c r="F12" s="1116"/>
      <c r="G12" s="1116"/>
      <c r="H12" s="1116">
        <f t="shared" si="0"/>
        <v>0</v>
      </c>
      <c r="I12" s="1116">
        <f t="shared" si="1"/>
        <v>0</v>
      </c>
    </row>
    <row r="13" spans="2:11" ht="17.45" customHeight="1">
      <c r="B13" s="1119" t="s">
        <v>1066</v>
      </c>
      <c r="C13" s="1119" t="s">
        <v>1067</v>
      </c>
      <c r="D13" s="1115" t="s">
        <v>1068</v>
      </c>
      <c r="E13" s="1116">
        <v>1459524</v>
      </c>
      <c r="F13" s="1116">
        <f>'BS (Tally)-DSC 1, DSC2'!E47</f>
        <v>1459524</v>
      </c>
      <c r="G13" s="1116"/>
      <c r="H13" s="1116">
        <f t="shared" si="0"/>
        <v>1459524</v>
      </c>
      <c r="I13" s="1116">
        <f t="shared" si="1"/>
        <v>23352384</v>
      </c>
    </row>
    <row r="14" spans="2:11" ht="17.45" customHeight="1">
      <c r="B14" s="1119" t="s">
        <v>1064</v>
      </c>
      <c r="C14" s="1119" t="s">
        <v>1065</v>
      </c>
      <c r="D14" s="1115"/>
      <c r="E14" s="1116"/>
      <c r="F14" s="1116"/>
      <c r="G14" s="1116"/>
      <c r="H14" s="1116">
        <f t="shared" si="0"/>
        <v>0</v>
      </c>
      <c r="I14" s="1116">
        <f t="shared" si="1"/>
        <v>0</v>
      </c>
    </row>
    <row r="15" spans="2:11" ht="17.45" customHeight="1">
      <c r="B15" s="1119" t="s">
        <v>1069</v>
      </c>
      <c r="C15" s="1119" t="s">
        <v>1070</v>
      </c>
      <c r="D15" s="1115" t="s">
        <v>1071</v>
      </c>
      <c r="E15" s="1116">
        <v>1301529</v>
      </c>
      <c r="F15" s="1116">
        <f>'BS (Tally)-DSC 1, DSC2'!E39</f>
        <v>1301529</v>
      </c>
      <c r="G15" s="1116"/>
      <c r="H15" s="1116">
        <f t="shared" si="0"/>
        <v>1301529</v>
      </c>
      <c r="I15" s="1116">
        <f t="shared" si="1"/>
        <v>20824464</v>
      </c>
    </row>
    <row r="16" spans="2:11" ht="17.45" customHeight="1">
      <c r="B16" s="1119" t="s">
        <v>1064</v>
      </c>
      <c r="C16" s="1119" t="s">
        <v>1065</v>
      </c>
      <c r="D16" s="1115"/>
      <c r="E16" s="1116"/>
      <c r="F16" s="1116"/>
      <c r="G16" s="1116"/>
      <c r="H16" s="1116">
        <f t="shared" si="0"/>
        <v>0</v>
      </c>
      <c r="I16" s="1116">
        <f t="shared" si="1"/>
        <v>0</v>
      </c>
    </row>
    <row r="17" spans="2:11" ht="17.45" customHeight="1">
      <c r="B17" s="1119" t="s">
        <v>1072</v>
      </c>
      <c r="C17" s="1119" t="s">
        <v>1073</v>
      </c>
      <c r="D17" s="1115" t="s">
        <v>2037</v>
      </c>
      <c r="E17" s="1116">
        <v>390000000</v>
      </c>
      <c r="F17" s="1775">
        <f>'BS (Tally)-DSC 1, DSC2'!E45</f>
        <v>390000000</v>
      </c>
      <c r="G17" s="1116"/>
      <c r="H17" s="1116">
        <f t="shared" si="0"/>
        <v>390000000</v>
      </c>
      <c r="I17" s="1116">
        <f t="shared" si="1"/>
        <v>6240000000</v>
      </c>
    </row>
    <row r="18" spans="2:11" ht="17.45" customHeight="1">
      <c r="B18" s="1119" t="s">
        <v>1074</v>
      </c>
      <c r="C18" s="1119" t="s">
        <v>1075</v>
      </c>
      <c r="D18" s="1115" t="s">
        <v>1076</v>
      </c>
      <c r="E18" s="1116"/>
      <c r="F18" s="1116"/>
      <c r="G18" s="1116"/>
      <c r="H18" s="1116">
        <f t="shared" si="0"/>
        <v>0</v>
      </c>
      <c r="I18" s="1116">
        <f t="shared" si="1"/>
        <v>0</v>
      </c>
    </row>
    <row r="19" spans="2:11" ht="17.45" customHeight="1">
      <c r="B19" s="1119" t="s">
        <v>1077</v>
      </c>
      <c r="C19" s="1119" t="s">
        <v>1078</v>
      </c>
      <c r="D19" s="1115" t="s">
        <v>1079</v>
      </c>
      <c r="E19" s="1116">
        <v>6462001.54</v>
      </c>
      <c r="F19" s="1116">
        <f>'BS (Tally)-DSC 1, DSC2'!E52+'BS (Tally)-DSC 1, DSC2'!E55</f>
        <v>6462001.54</v>
      </c>
      <c r="G19" s="1116"/>
      <c r="H19" s="1116">
        <f t="shared" si="0"/>
        <v>6462001.54</v>
      </c>
      <c r="I19" s="1116">
        <f t="shared" si="1"/>
        <v>103392024.64</v>
      </c>
    </row>
    <row r="20" spans="2:11" ht="17.45" customHeight="1">
      <c r="B20" s="1119" t="s">
        <v>1080</v>
      </c>
      <c r="C20" s="1119" t="s">
        <v>1081</v>
      </c>
      <c r="D20" s="1115"/>
      <c r="E20" s="1116">
        <v>-96501.19</v>
      </c>
      <c r="F20" s="1116">
        <f>-'BS (Tally)-DSC 1, DSC2'!B21</f>
        <v>-96501.19</v>
      </c>
      <c r="G20" s="1116"/>
      <c r="H20" s="1116">
        <f t="shared" si="0"/>
        <v>-96501.19</v>
      </c>
      <c r="I20" s="1116">
        <f t="shared" si="1"/>
        <v>-1544019.04</v>
      </c>
    </row>
    <row r="21" spans="2:11" ht="17.45" customHeight="1">
      <c r="B21" s="1119" t="s">
        <v>1082</v>
      </c>
      <c r="C21" s="1119" t="s">
        <v>1083</v>
      </c>
      <c r="D21" s="1115" t="s">
        <v>1084</v>
      </c>
      <c r="E21" s="1116">
        <v>137753213.69999999</v>
      </c>
      <c r="F21" s="1116">
        <f>'BS (Tally)-DSC 1, DSC2'!E44+'BS (Tally)-DSC 1, DSC2'!E50-'BS (Tally)-DSC 1, DSC2'!B28</f>
        <v>137753213.69999999</v>
      </c>
      <c r="G21" s="1116"/>
      <c r="H21" s="1116">
        <f t="shared" si="0"/>
        <v>137753213.69999999</v>
      </c>
      <c r="I21" s="1116">
        <f t="shared" si="1"/>
        <v>2204051419.1999998</v>
      </c>
    </row>
    <row r="22" spans="2:11" ht="17.45" customHeight="1">
      <c r="B22" s="1119" t="s">
        <v>1085</v>
      </c>
      <c r="C22" s="1119" t="s">
        <v>1086</v>
      </c>
      <c r="D22" s="1115" t="s">
        <v>1087</v>
      </c>
      <c r="E22" s="1116">
        <v>242607900.53</v>
      </c>
      <c r="F22" s="1116">
        <f>'BS (Tally)-DSC 1, DSC2'!E46</f>
        <v>242607900.53</v>
      </c>
      <c r="G22" s="1116"/>
      <c r="H22" s="1116">
        <f t="shared" si="0"/>
        <v>242607900.53</v>
      </c>
      <c r="I22" s="1116">
        <f t="shared" si="1"/>
        <v>3881726408.48</v>
      </c>
    </row>
    <row r="23" spans="2:11" ht="17.45" customHeight="1">
      <c r="B23" s="1119" t="s">
        <v>1088</v>
      </c>
      <c r="C23" s="1119" t="s">
        <v>1089</v>
      </c>
      <c r="D23" s="1115" t="s">
        <v>1090</v>
      </c>
      <c r="E23" s="1116">
        <v>0</v>
      </c>
      <c r="F23" s="1116">
        <f>'BS (Tally)-DSC 1, DSC2'!E51</f>
        <v>0</v>
      </c>
      <c r="G23" s="1116"/>
      <c r="H23" s="1116">
        <f t="shared" si="0"/>
        <v>0</v>
      </c>
      <c r="I23" s="1116">
        <f t="shared" si="1"/>
        <v>0</v>
      </c>
    </row>
    <row r="24" spans="2:11" ht="17.45" customHeight="1">
      <c r="B24" s="1117" t="s">
        <v>1091</v>
      </c>
      <c r="C24" s="1117" t="s">
        <v>1092</v>
      </c>
      <c r="D24" s="1112"/>
      <c r="E24" s="1113">
        <v>199242762</v>
      </c>
      <c r="F24" s="1113">
        <f>SUM(F25:F30)</f>
        <v>199242762</v>
      </c>
      <c r="G24" s="1113">
        <f>SUM(G25:G30)</f>
        <v>0</v>
      </c>
      <c r="H24" s="1113">
        <f>SUM(H25:H30)</f>
        <v>199242762</v>
      </c>
      <c r="I24" s="1113">
        <f>SUM(I25:I30)</f>
        <v>3187884192</v>
      </c>
      <c r="J24" s="1118"/>
      <c r="K24" s="1118"/>
    </row>
    <row r="25" spans="2:11" ht="17.45" customHeight="1">
      <c r="B25" s="1119" t="s">
        <v>1093</v>
      </c>
      <c r="C25" s="1119" t="s">
        <v>1094</v>
      </c>
      <c r="D25" s="1115" t="s">
        <v>1095</v>
      </c>
      <c r="E25" s="1116"/>
      <c r="F25" s="1116"/>
      <c r="G25" s="1116"/>
      <c r="H25" s="1116">
        <f t="shared" ref="H25:H30" si="2">F25+G25</f>
        <v>0</v>
      </c>
      <c r="I25" s="1116">
        <f t="shared" ref="I25:I30" si="3">H25*$I$5</f>
        <v>0</v>
      </c>
    </row>
    <row r="26" spans="2:11" ht="17.45" customHeight="1">
      <c r="B26" s="1119" t="s">
        <v>1096</v>
      </c>
      <c r="C26" s="1119" t="s">
        <v>1097</v>
      </c>
      <c r="D26" s="1115"/>
      <c r="E26" s="1116"/>
      <c r="F26" s="1116"/>
      <c r="G26" s="1116"/>
      <c r="H26" s="1116">
        <f t="shared" si="2"/>
        <v>0</v>
      </c>
      <c r="I26" s="1116">
        <f t="shared" si="3"/>
        <v>0</v>
      </c>
    </row>
    <row r="27" spans="2:11" ht="17.45" customHeight="1">
      <c r="B27" s="1119" t="s">
        <v>1098</v>
      </c>
      <c r="C27" s="1119" t="s">
        <v>1099</v>
      </c>
      <c r="D27" s="1115"/>
      <c r="E27" s="1116"/>
      <c r="F27" s="1116"/>
      <c r="G27" s="1116"/>
      <c r="H27" s="1116">
        <f t="shared" si="2"/>
        <v>0</v>
      </c>
      <c r="I27" s="1116">
        <f t="shared" si="3"/>
        <v>0</v>
      </c>
    </row>
    <row r="28" spans="2:11" ht="17.45" customHeight="1">
      <c r="B28" s="1119" t="s">
        <v>519</v>
      </c>
      <c r="C28" s="1119" t="s">
        <v>1100</v>
      </c>
      <c r="D28" s="1115"/>
      <c r="E28" s="1116">
        <v>199242762</v>
      </c>
      <c r="F28" s="1116">
        <f>'BS (Tally)-DSC 1, DSC2'!E43</f>
        <v>199242762</v>
      </c>
      <c r="G28" s="1116"/>
      <c r="H28" s="1116">
        <f t="shared" si="2"/>
        <v>199242762</v>
      </c>
      <c r="I28" s="1116">
        <f t="shared" si="3"/>
        <v>3187884192</v>
      </c>
    </row>
    <row r="29" spans="2:11" ht="17.45" customHeight="1">
      <c r="B29" s="1119" t="s">
        <v>920</v>
      </c>
      <c r="C29" s="1119" t="s">
        <v>920</v>
      </c>
      <c r="D29" s="1115"/>
      <c r="E29" s="1116"/>
      <c r="F29" s="1116"/>
      <c r="G29" s="1116"/>
      <c r="H29" s="1116">
        <f t="shared" si="2"/>
        <v>0</v>
      </c>
      <c r="I29" s="1116">
        <f t="shared" si="3"/>
        <v>0</v>
      </c>
    </row>
    <row r="30" spans="2:11" ht="17.45" customHeight="1">
      <c r="B30" s="1119" t="s">
        <v>1101</v>
      </c>
      <c r="C30" s="1119" t="s">
        <v>1102</v>
      </c>
      <c r="D30" s="1115"/>
      <c r="E30" s="1116"/>
      <c r="F30" s="1116"/>
      <c r="G30" s="1116"/>
      <c r="H30" s="1116">
        <f t="shared" si="2"/>
        <v>0</v>
      </c>
      <c r="I30" s="1116">
        <f t="shared" si="3"/>
        <v>0</v>
      </c>
    </row>
    <row r="31" spans="2:11" ht="17.45" customHeight="1">
      <c r="B31" s="1112" t="s">
        <v>1103</v>
      </c>
      <c r="C31" s="1112" t="s">
        <v>1104</v>
      </c>
      <c r="D31" s="1112"/>
      <c r="E31" s="1113">
        <v>1474337681.6399999</v>
      </c>
      <c r="F31" s="1113">
        <f>F32+F37+F58+F64</f>
        <v>1474337681.6399999</v>
      </c>
      <c r="G31" s="1113">
        <f>G32+G37+G58+G64</f>
        <v>285897010.79000002</v>
      </c>
      <c r="H31" s="1113">
        <f>H32+H37+H58+H64</f>
        <v>1760234692.4299996</v>
      </c>
      <c r="I31" s="1113">
        <f>I32+I37+I58+I64</f>
        <v>28163755078.879993</v>
      </c>
      <c r="J31" s="1141"/>
      <c r="K31" s="1141"/>
    </row>
    <row r="32" spans="2:11" ht="17.45" customHeight="1">
      <c r="B32" s="1117" t="s">
        <v>1105</v>
      </c>
      <c r="C32" s="1117" t="s">
        <v>1106</v>
      </c>
      <c r="D32" s="1112"/>
      <c r="E32" s="1113">
        <v>423012311.57999998</v>
      </c>
      <c r="F32" s="1113">
        <f>SUM(F33:F36)</f>
        <v>423012311.57999998</v>
      </c>
      <c r="G32" s="1113">
        <f>SUM(G33:G36)</f>
        <v>0</v>
      </c>
      <c r="H32" s="1113">
        <f>SUM(H33:H36)</f>
        <v>423012311.57999998</v>
      </c>
      <c r="I32" s="1113">
        <f>SUM(I33:I36)</f>
        <v>6768196985.2799997</v>
      </c>
    </row>
    <row r="33" spans="2:12" ht="17.45" customHeight="1">
      <c r="B33" s="1119" t="s">
        <v>1107</v>
      </c>
      <c r="C33" s="1119" t="s">
        <v>1108</v>
      </c>
      <c r="D33" s="1115"/>
      <c r="E33" s="1116"/>
      <c r="F33" s="1116"/>
      <c r="G33" s="1116"/>
      <c r="H33" s="1116">
        <f t="shared" ref="H33:H36" si="4">F33+G33</f>
        <v>0</v>
      </c>
      <c r="I33" s="1116">
        <f t="shared" ref="I33:I72" si="5">H33*$I$5</f>
        <v>0</v>
      </c>
    </row>
    <row r="34" spans="2:12" ht="17.45" customHeight="1">
      <c r="B34" s="1119" t="s">
        <v>1109</v>
      </c>
      <c r="C34" s="1142" t="s">
        <v>1110</v>
      </c>
      <c r="D34" s="1115"/>
      <c r="E34" s="1116"/>
      <c r="F34" s="1116"/>
      <c r="G34" s="1116"/>
      <c r="H34" s="1116">
        <f t="shared" si="4"/>
        <v>0</v>
      </c>
      <c r="I34" s="1116">
        <f t="shared" si="5"/>
        <v>0</v>
      </c>
    </row>
    <row r="35" spans="2:12" ht="17.45" customHeight="1">
      <c r="B35" s="1119" t="s">
        <v>920</v>
      </c>
      <c r="C35" s="1119" t="s">
        <v>920</v>
      </c>
      <c r="D35" s="1115"/>
      <c r="E35" s="1116"/>
      <c r="F35" s="1116"/>
      <c r="G35" s="1116"/>
      <c r="H35" s="1116">
        <f t="shared" si="4"/>
        <v>0</v>
      </c>
      <c r="I35" s="1116">
        <f t="shared" si="5"/>
        <v>0</v>
      </c>
      <c r="J35" s="1118"/>
      <c r="K35" s="1140"/>
    </row>
    <row r="36" spans="2:12" ht="17.45" customHeight="1">
      <c r="B36" s="1119" t="s">
        <v>1111</v>
      </c>
      <c r="C36" s="1119" t="s">
        <v>1112</v>
      </c>
      <c r="D36" s="1115" t="s">
        <v>2033</v>
      </c>
      <c r="E36" s="1116">
        <v>423012311.57999998</v>
      </c>
      <c r="F36" s="1116">
        <f>'BS (Tally)-DSC 1, DSC2'!E53</f>
        <v>423012311.57999998</v>
      </c>
      <c r="G36" s="1116"/>
      <c r="H36" s="1116">
        <f t="shared" si="4"/>
        <v>423012311.57999998</v>
      </c>
      <c r="I36" s="1116">
        <f t="shared" si="5"/>
        <v>6768196985.2799997</v>
      </c>
      <c r="J36" s="1118"/>
    </row>
    <row r="37" spans="2:12" ht="17.45" customHeight="1">
      <c r="B37" s="1117" t="s">
        <v>1113</v>
      </c>
      <c r="C37" s="1143" t="s">
        <v>1114</v>
      </c>
      <c r="D37" s="1112"/>
      <c r="E37" s="1113">
        <v>1024167543.8199999</v>
      </c>
      <c r="F37" s="1113">
        <f>SUM(F38:F57)</f>
        <v>1024167543.8199999</v>
      </c>
      <c r="G37" s="1113">
        <f>SUM(G38:G57)</f>
        <v>284526080.79000002</v>
      </c>
      <c r="H37" s="1113">
        <f>SUM(H38:H57)</f>
        <v>1308693624.6099997</v>
      </c>
      <c r="I37" s="1113">
        <f>SUM(I38:I57)</f>
        <v>20939097993.759995</v>
      </c>
      <c r="J37" s="1120">
        <f>G37-'BS (Tally)-DSC 1, DSC2'!F77</f>
        <v>0</v>
      </c>
      <c r="K37" s="1118">
        <f>F37-'BS (Tally)-DSC 1, DSC2'!F9</f>
        <v>-5992189.6399999857</v>
      </c>
      <c r="L37" s="1118"/>
    </row>
    <row r="38" spans="2:12" ht="17.45" customHeight="1">
      <c r="B38" s="1119" t="s">
        <v>1115</v>
      </c>
      <c r="C38" s="1119" t="s">
        <v>1116</v>
      </c>
      <c r="D38" s="1115"/>
      <c r="E38" s="1116">
        <v>20686145.239999998</v>
      </c>
      <c r="F38" s="1116">
        <f>'BS (Tally)-DSC 1, DSC2'!E13</f>
        <v>20686145.239999998</v>
      </c>
      <c r="G38" s="1116">
        <v>224530316.5</v>
      </c>
      <c r="H38" s="1116">
        <f t="shared" ref="H38:H57" si="6">F38+G38</f>
        <v>245216461.74000001</v>
      </c>
      <c r="I38" s="1116">
        <f t="shared" si="5"/>
        <v>3923463387.8400002</v>
      </c>
      <c r="K38" s="1118"/>
      <c r="L38" s="1118"/>
    </row>
    <row r="39" spans="2:12" ht="17.45" customHeight="1">
      <c r="B39" s="1119" t="s">
        <v>1117</v>
      </c>
      <c r="C39" s="1119" t="s">
        <v>1118</v>
      </c>
      <c r="D39" s="1115"/>
      <c r="E39" s="1116">
        <v>332837134.02999997</v>
      </c>
      <c r="F39" s="1116">
        <f>'BS (Tally)-DSC 1, DSC2'!E10</f>
        <v>332837134.02999997</v>
      </c>
      <c r="G39" s="1116">
        <v>181261288.58000001</v>
      </c>
      <c r="H39" s="1116">
        <f t="shared" si="6"/>
        <v>514098422.61000001</v>
      </c>
      <c r="I39" s="1116">
        <f t="shared" si="5"/>
        <v>8225574761.7600002</v>
      </c>
      <c r="J39" s="1118"/>
      <c r="L39" s="1118"/>
    </row>
    <row r="40" spans="2:12" ht="17.45" customHeight="1">
      <c r="B40" s="1119" t="s">
        <v>1119</v>
      </c>
      <c r="C40" s="1119" t="s">
        <v>1120</v>
      </c>
      <c r="D40" s="1115"/>
      <c r="E40" s="1116">
        <v>-221448911.41</v>
      </c>
      <c r="F40" s="1116">
        <f>'BS (Tally)-DSC 1, DSC2'!E20</f>
        <v>-221448911.41</v>
      </c>
      <c r="G40" s="1116">
        <f>'BS (Tally)-DSC 1, DSC2'!E82</f>
        <v>-121265524.29000001</v>
      </c>
      <c r="H40" s="1116">
        <f t="shared" si="6"/>
        <v>-342714435.69999999</v>
      </c>
      <c r="I40" s="1116">
        <f t="shared" si="5"/>
        <v>-5483430971.1999998</v>
      </c>
      <c r="J40" s="1118"/>
    </row>
    <row r="41" spans="2:12" ht="17.45" customHeight="1">
      <c r="B41" s="1119" t="s">
        <v>1121</v>
      </c>
      <c r="C41" s="1119" t="s">
        <v>1122</v>
      </c>
      <c r="D41" s="1115"/>
      <c r="E41" s="1116">
        <v>2663535814.1199999</v>
      </c>
      <c r="F41" s="1116">
        <f>'BS (Tally)-DSC 1, DSC2'!E17</f>
        <v>2663535814.1199999</v>
      </c>
      <c r="G41" s="1116"/>
      <c r="H41" s="1116">
        <f t="shared" si="6"/>
        <v>2663535814.1199999</v>
      </c>
      <c r="I41" s="1116">
        <f t="shared" si="5"/>
        <v>42616573025.919998</v>
      </c>
      <c r="J41" s="1118"/>
    </row>
    <row r="42" spans="2:12" ht="17.45" customHeight="1">
      <c r="B42" s="1119" t="s">
        <v>1123</v>
      </c>
      <c r="C42" s="1119" t="s">
        <v>1124</v>
      </c>
      <c r="D42" s="1115"/>
      <c r="E42" s="1116">
        <v>-1800602569.46</v>
      </c>
      <c r="F42" s="1116">
        <f>'BS (Tally)-DSC 1, DSC2'!E29+'BS (Tally)-DSC 1, DSC2'!E19</f>
        <v>-1800602569.46</v>
      </c>
      <c r="G42" s="1116"/>
      <c r="H42" s="1116">
        <f t="shared" si="6"/>
        <v>-1800602569.46</v>
      </c>
      <c r="I42" s="1116">
        <f t="shared" si="5"/>
        <v>-28809641111.360001</v>
      </c>
      <c r="J42" s="1118"/>
    </row>
    <row r="43" spans="2:12" ht="17.45" customHeight="1">
      <c r="B43" s="1119" t="s">
        <v>1125</v>
      </c>
      <c r="C43" s="1119" t="s">
        <v>1126</v>
      </c>
      <c r="D43" s="1115"/>
      <c r="E43" s="1116">
        <v>228220757.13999999</v>
      </c>
      <c r="F43" s="1116">
        <f>'BS (Tally)-DSC 1, DSC2'!E15</f>
        <v>228220757.13999999</v>
      </c>
      <c r="G43" s="1116"/>
      <c r="H43" s="1116">
        <f t="shared" si="6"/>
        <v>228220757.13999999</v>
      </c>
      <c r="I43" s="1116">
        <f t="shared" si="5"/>
        <v>3651532114.2399998</v>
      </c>
    </row>
    <row r="44" spans="2:12" ht="17.45" customHeight="1">
      <c r="B44" s="1119" t="s">
        <v>1127</v>
      </c>
      <c r="C44" s="1119" t="s">
        <v>1128</v>
      </c>
      <c r="D44" s="1115"/>
      <c r="E44" s="1116">
        <v>-215277455.19999999</v>
      </c>
      <c r="F44" s="1116">
        <f>'BS (Tally)-DSC 1, DSC2'!E27</f>
        <v>-215277455.19999999</v>
      </c>
      <c r="G44" s="1116"/>
      <c r="H44" s="1116">
        <f t="shared" si="6"/>
        <v>-215277455.19999999</v>
      </c>
      <c r="I44" s="1116">
        <f t="shared" si="5"/>
        <v>-3444439283.1999998</v>
      </c>
      <c r="J44" s="1140"/>
    </row>
    <row r="45" spans="2:12" ht="17.45" customHeight="1">
      <c r="B45" s="1119" t="s">
        <v>1129</v>
      </c>
      <c r="C45" s="1119" t="s">
        <v>1130</v>
      </c>
      <c r="D45" s="1115"/>
      <c r="E45" s="1116">
        <v>22998801.5</v>
      </c>
      <c r="F45" s="1116">
        <f>'BS (Tally)-DSC 1, DSC2'!E16</f>
        <v>22998801.5</v>
      </c>
      <c r="G45" s="1116"/>
      <c r="H45" s="1116">
        <f t="shared" si="6"/>
        <v>22998801.5</v>
      </c>
      <c r="I45" s="1116">
        <f t="shared" si="5"/>
        <v>367980824</v>
      </c>
    </row>
    <row r="46" spans="2:12" ht="17.45" customHeight="1">
      <c r="B46" s="1119" t="s">
        <v>1131</v>
      </c>
      <c r="C46" s="1119" t="s">
        <v>1132</v>
      </c>
      <c r="D46" s="1115"/>
      <c r="E46" s="1116">
        <v>-19037372.41</v>
      </c>
      <c r="F46" s="1116">
        <f>'BS (Tally)-DSC 1, DSC2'!E28</f>
        <v>-19037372.41</v>
      </c>
      <c r="G46" s="1116"/>
      <c r="H46" s="1116">
        <f t="shared" si="6"/>
        <v>-19037372.41</v>
      </c>
      <c r="I46" s="1116">
        <f t="shared" si="5"/>
        <v>-304597958.56</v>
      </c>
    </row>
    <row r="47" spans="2:12" ht="17.45" customHeight="1">
      <c r="B47" s="1119" t="s">
        <v>1133</v>
      </c>
      <c r="C47" s="1119" t="s">
        <v>1134</v>
      </c>
      <c r="D47" s="1115"/>
      <c r="E47" s="1116">
        <v>6107983.6799999997</v>
      </c>
      <c r="F47" s="1116">
        <f>'BS (Tally)-DSC 1, DSC2'!E12</f>
        <v>6107983.6799999997</v>
      </c>
      <c r="G47" s="1116"/>
      <c r="H47" s="1116">
        <f t="shared" si="6"/>
        <v>6107983.6799999997</v>
      </c>
      <c r="I47" s="1116">
        <f t="shared" si="5"/>
        <v>97727738.879999995</v>
      </c>
    </row>
    <row r="48" spans="2:12" ht="17.45" customHeight="1">
      <c r="B48" s="1119" t="s">
        <v>1135</v>
      </c>
      <c r="C48" s="1119" t="s">
        <v>1136</v>
      </c>
      <c r="D48" s="1115"/>
      <c r="E48" s="1116">
        <v>-5436792.0899999999</v>
      </c>
      <c r="F48" s="1116">
        <f>'BS (Tally)-DSC 1, DSC2'!E25</f>
        <v>-5436792.0899999999</v>
      </c>
      <c r="G48" s="1116"/>
      <c r="H48" s="1116">
        <f t="shared" si="6"/>
        <v>-5436792.0899999999</v>
      </c>
      <c r="I48" s="1116">
        <f t="shared" si="5"/>
        <v>-86988673.439999998</v>
      </c>
    </row>
    <row r="49" spans="2:10" ht="17.45" customHeight="1">
      <c r="B49" s="1119" t="s">
        <v>1137</v>
      </c>
      <c r="C49" s="1119" t="s">
        <v>1138</v>
      </c>
      <c r="D49" s="1115"/>
      <c r="E49" s="1116">
        <v>40694034.780000001</v>
      </c>
      <c r="F49" s="1116">
        <f>'BS (Tally)-DSC 1, DSC2'!E14</f>
        <v>40694034.780000001</v>
      </c>
      <c r="G49" s="1116"/>
      <c r="H49" s="1116">
        <f t="shared" si="6"/>
        <v>40694034.780000001</v>
      </c>
      <c r="I49" s="1116">
        <f t="shared" si="5"/>
        <v>651104556.48000002</v>
      </c>
    </row>
    <row r="50" spans="2:10" ht="17.45" customHeight="1">
      <c r="B50" s="1119" t="s">
        <v>1139</v>
      </c>
      <c r="C50" s="1119" t="s">
        <v>1140</v>
      </c>
      <c r="D50" s="1115"/>
      <c r="E50" s="1116">
        <v>-35114376.670000002</v>
      </c>
      <c r="F50" s="1116">
        <f>'BS (Tally)-DSC 1, DSC2'!E26</f>
        <v>-35114376.670000002</v>
      </c>
      <c r="G50" s="1116"/>
      <c r="H50" s="1116">
        <f t="shared" si="6"/>
        <v>-35114376.670000002</v>
      </c>
      <c r="I50" s="1116">
        <f t="shared" si="5"/>
        <v>-561830026.72000003</v>
      </c>
    </row>
    <row r="51" spans="2:10" ht="17.45" customHeight="1">
      <c r="B51" s="1119" t="s">
        <v>1141</v>
      </c>
      <c r="C51" s="1119" t="s">
        <v>1142</v>
      </c>
      <c r="D51" s="1115"/>
      <c r="E51" s="1116">
        <v>8172350.8600000003</v>
      </c>
      <c r="F51" s="1116">
        <f>'BS (Tally)-DSC 1, DSC2'!E11</f>
        <v>8172350.8600000003</v>
      </c>
      <c r="G51" s="1116"/>
      <c r="H51" s="1116">
        <f t="shared" si="6"/>
        <v>8172350.8600000003</v>
      </c>
      <c r="I51" s="1116">
        <f t="shared" si="5"/>
        <v>130757613.76000001</v>
      </c>
    </row>
    <row r="52" spans="2:10" ht="17.45" customHeight="1">
      <c r="B52" s="1119" t="s">
        <v>1143</v>
      </c>
      <c r="C52" s="1119" t="s">
        <v>1144</v>
      </c>
      <c r="D52" s="1115"/>
      <c r="E52" s="1116">
        <v>-7540596.29</v>
      </c>
      <c r="F52" s="1116">
        <f>'BS (Tally)-DSC 1, DSC2'!E23</f>
        <v>-7540596.29</v>
      </c>
      <c r="G52" s="1116"/>
      <c r="H52" s="1116">
        <f t="shared" si="6"/>
        <v>-7540596.29</v>
      </c>
      <c r="I52" s="1116">
        <f t="shared" si="5"/>
        <v>-120649540.64</v>
      </c>
    </row>
    <row r="53" spans="2:10" ht="17.45" customHeight="1">
      <c r="B53" s="1119" t="s">
        <v>1145</v>
      </c>
      <c r="C53" s="1119" t="s">
        <v>1146</v>
      </c>
      <c r="D53" s="1115"/>
      <c r="E53" s="1116">
        <v>9306083.7300000004</v>
      </c>
      <c r="F53" s="1116">
        <f>'BS (Tally)-DSC 1, DSC2'!E18</f>
        <v>9306083.7300000004</v>
      </c>
      <c r="G53" s="1116"/>
      <c r="H53" s="1116">
        <f t="shared" si="6"/>
        <v>9306083.7300000004</v>
      </c>
      <c r="I53" s="1116">
        <f t="shared" si="5"/>
        <v>148897339.68000001</v>
      </c>
    </row>
    <row r="54" spans="2:10" ht="17.45" customHeight="1">
      <c r="B54" s="1119" t="s">
        <v>1147</v>
      </c>
      <c r="C54" s="1119" t="s">
        <v>1148</v>
      </c>
      <c r="D54" s="1115"/>
      <c r="E54" s="1116">
        <v>-7589437.6799999997</v>
      </c>
      <c r="F54" s="1116">
        <f>'BS (Tally)-DSC 1, DSC2'!E31</f>
        <v>-7589437.6799999997</v>
      </c>
      <c r="G54" s="1116"/>
      <c r="H54" s="1116">
        <f t="shared" si="6"/>
        <v>-7589437.6799999997</v>
      </c>
      <c r="I54" s="1116">
        <f t="shared" si="5"/>
        <v>-121431002.88</v>
      </c>
    </row>
    <row r="55" spans="2:10" ht="17.45" customHeight="1">
      <c r="B55" s="1119" t="s">
        <v>1149</v>
      </c>
      <c r="C55" s="1119" t="s">
        <v>1150</v>
      </c>
      <c r="D55" s="1115"/>
      <c r="E55" s="1116"/>
      <c r="F55" s="1116"/>
      <c r="G55" s="1116"/>
      <c r="H55" s="1116">
        <f t="shared" si="6"/>
        <v>0</v>
      </c>
      <c r="I55" s="1116">
        <f t="shared" si="5"/>
        <v>0</v>
      </c>
    </row>
    <row r="56" spans="2:10" ht="17.45" customHeight="1">
      <c r="B56" s="1119" t="s">
        <v>1151</v>
      </c>
      <c r="C56" s="1142" t="s">
        <v>1152</v>
      </c>
      <c r="D56" s="1115"/>
      <c r="E56" s="1116"/>
      <c r="F56" s="1116"/>
      <c r="G56" s="1116"/>
      <c r="H56" s="1116">
        <f t="shared" si="6"/>
        <v>0</v>
      </c>
      <c r="I56" s="1116">
        <f t="shared" si="5"/>
        <v>0</v>
      </c>
    </row>
    <row r="57" spans="2:10" ht="17.45" customHeight="1">
      <c r="B57" s="1119" t="s">
        <v>1153</v>
      </c>
      <c r="C57" s="1119" t="s">
        <v>1154</v>
      </c>
      <c r="D57" s="1115"/>
      <c r="E57" s="1116">
        <v>3655949.95</v>
      </c>
      <c r="F57" s="1116">
        <f>'BS (Tally)-DSC 1, DSC2'!E21</f>
        <v>3655949.95</v>
      </c>
      <c r="G57" s="1116"/>
      <c r="H57" s="1116">
        <f t="shared" si="6"/>
        <v>3655949.95</v>
      </c>
      <c r="I57" s="1116">
        <f t="shared" si="5"/>
        <v>58495199.200000003</v>
      </c>
    </row>
    <row r="58" spans="2:10" ht="17.45" customHeight="1">
      <c r="B58" s="1117" t="s">
        <v>1155</v>
      </c>
      <c r="C58" s="1117" t="s">
        <v>1156</v>
      </c>
      <c r="D58" s="1112"/>
      <c r="E58" s="1113">
        <v>5992189.6400000006</v>
      </c>
      <c r="F58" s="1113">
        <f>SUM(F59:F63)</f>
        <v>5992189.6400000006</v>
      </c>
      <c r="G58" s="1113">
        <f>SUM(G59:G63)</f>
        <v>0</v>
      </c>
      <c r="H58" s="1113">
        <f>SUM(H59:H63)</f>
        <v>5992189.6400000006</v>
      </c>
      <c r="I58" s="1113">
        <f>SUM(I59:I63)</f>
        <v>95875034.24000001</v>
      </c>
    </row>
    <row r="59" spans="2:10" ht="17.45" customHeight="1">
      <c r="B59" s="1119" t="s">
        <v>1157</v>
      </c>
      <c r="C59" s="1119" t="s">
        <v>1158</v>
      </c>
      <c r="D59" s="1115"/>
      <c r="E59" s="1116"/>
      <c r="F59" s="1116"/>
      <c r="G59" s="1116"/>
      <c r="H59" s="1116">
        <f t="shared" ref="H59:H63" si="7">F59+G59</f>
        <v>0</v>
      </c>
      <c r="I59" s="1116">
        <f t="shared" si="5"/>
        <v>0</v>
      </c>
    </row>
    <row r="60" spans="2:10" ht="17.45" customHeight="1">
      <c r="B60" s="1119" t="s">
        <v>1159</v>
      </c>
      <c r="C60" s="1119" t="s">
        <v>1160</v>
      </c>
      <c r="D60" s="1115"/>
      <c r="E60" s="1116"/>
      <c r="F60" s="1116"/>
      <c r="G60" s="1116"/>
      <c r="H60" s="1116">
        <f t="shared" si="7"/>
        <v>0</v>
      </c>
      <c r="I60" s="1116">
        <f t="shared" si="5"/>
        <v>0</v>
      </c>
    </row>
    <row r="61" spans="2:10" ht="17.45" customHeight="1">
      <c r="B61" s="1119" t="s">
        <v>1161</v>
      </c>
      <c r="C61" s="1119" t="s">
        <v>1162</v>
      </c>
      <c r="D61" s="1115"/>
      <c r="E61" s="1116">
        <v>10186340.640000001</v>
      </c>
      <c r="F61" s="1116">
        <f>'BS (Tally)-DSC 1, DSC2'!E22+'BS (Tally)-DSC 1, DSC2'!E30</f>
        <v>10186340.640000001</v>
      </c>
      <c r="G61" s="1116"/>
      <c r="H61" s="1116">
        <f t="shared" si="7"/>
        <v>10186340.640000001</v>
      </c>
      <c r="I61" s="1116">
        <f t="shared" si="5"/>
        <v>162981450.24000001</v>
      </c>
      <c r="J61" s="1118">
        <f>I38+I39+I41+I43+I45+I47+I49+I51+I53+I57+I61</f>
        <v>60035088011.999992</v>
      </c>
    </row>
    <row r="62" spans="2:10" ht="17.45" customHeight="1">
      <c r="B62" s="1119" t="s">
        <v>920</v>
      </c>
      <c r="C62" s="1119" t="s">
        <v>1163</v>
      </c>
      <c r="D62" s="1115"/>
      <c r="E62" s="1116">
        <v>-4194151</v>
      </c>
      <c r="F62" s="1116">
        <f>'BS (Tally)-DSC 1, DSC2'!E24</f>
        <v>-4194151</v>
      </c>
      <c r="G62" s="1116"/>
      <c r="H62" s="1116">
        <f t="shared" si="7"/>
        <v>-4194151</v>
      </c>
      <c r="I62" s="1116">
        <f t="shared" si="5"/>
        <v>-67106416</v>
      </c>
    </row>
    <row r="63" spans="2:10" ht="17.45" customHeight="1">
      <c r="B63" s="1119" t="s">
        <v>1164</v>
      </c>
      <c r="C63" s="1119" t="s">
        <v>1165</v>
      </c>
      <c r="D63" s="1115"/>
      <c r="E63" s="1116"/>
      <c r="F63" s="1116"/>
      <c r="G63" s="1116"/>
      <c r="H63" s="1116">
        <f t="shared" si="7"/>
        <v>0</v>
      </c>
      <c r="I63" s="1116">
        <f t="shared" si="5"/>
        <v>0</v>
      </c>
    </row>
    <row r="64" spans="2:10" ht="17.45" customHeight="1">
      <c r="B64" s="1117" t="s">
        <v>1166</v>
      </c>
      <c r="C64" s="1117" t="s">
        <v>1167</v>
      </c>
      <c r="D64" s="1112"/>
      <c r="E64" s="1113">
        <v>21165636.600000001</v>
      </c>
      <c r="F64" s="1113">
        <f>SUM(F65:F72)</f>
        <v>21165636.600000001</v>
      </c>
      <c r="G64" s="1113">
        <f>SUM(G65:G72)</f>
        <v>1370930</v>
      </c>
      <c r="H64" s="1113">
        <f>SUM(H65:H72)</f>
        <v>22536566.600000001</v>
      </c>
      <c r="I64" s="1113">
        <f>SUM(I65:I72)</f>
        <v>360585065.60000002</v>
      </c>
    </row>
    <row r="65" spans="2:12" ht="17.45" customHeight="1">
      <c r="B65" s="1119" t="s">
        <v>1168</v>
      </c>
      <c r="C65" s="1119" t="s">
        <v>1169</v>
      </c>
      <c r="D65" s="1115" t="s">
        <v>1170</v>
      </c>
      <c r="E65" s="1116">
        <v>2492500</v>
      </c>
      <c r="F65" s="1116">
        <f>'BS (Tally)-DSC 1, DSC2'!E48</f>
        <v>2492500</v>
      </c>
      <c r="G65" s="1116"/>
      <c r="H65" s="1116">
        <f t="shared" ref="H65:H72" si="8">F65+G65</f>
        <v>2492500</v>
      </c>
      <c r="I65" s="1116">
        <f t="shared" si="5"/>
        <v>39880000</v>
      </c>
    </row>
    <row r="66" spans="2:12" ht="17.45" customHeight="1">
      <c r="B66" s="1119" t="s">
        <v>1171</v>
      </c>
      <c r="C66" s="1119" t="s">
        <v>1172</v>
      </c>
      <c r="D66" s="1115"/>
      <c r="E66" s="1116"/>
      <c r="F66" s="1116"/>
      <c r="G66" s="1116"/>
      <c r="H66" s="1116">
        <f t="shared" si="8"/>
        <v>0</v>
      </c>
      <c r="I66" s="1116">
        <f t="shared" si="5"/>
        <v>0</v>
      </c>
    </row>
    <row r="67" spans="2:12" ht="17.45" customHeight="1">
      <c r="B67" s="1119" t="s">
        <v>1173</v>
      </c>
      <c r="C67" s="1119" t="s">
        <v>1174</v>
      </c>
      <c r="D67" s="1115"/>
      <c r="E67" s="1116"/>
      <c r="F67" s="1116"/>
      <c r="G67" s="1116"/>
      <c r="H67" s="1116">
        <f t="shared" si="8"/>
        <v>0</v>
      </c>
      <c r="I67" s="1116">
        <f t="shared" si="5"/>
        <v>0</v>
      </c>
    </row>
    <row r="68" spans="2:12" ht="17.45" customHeight="1">
      <c r="B68" s="1119" t="s">
        <v>1175</v>
      </c>
      <c r="C68" s="1119" t="s">
        <v>1176</v>
      </c>
      <c r="D68" s="1115" t="s">
        <v>1177</v>
      </c>
      <c r="E68" s="1116"/>
      <c r="F68" s="1116"/>
      <c r="G68" s="1116"/>
      <c r="H68" s="1116">
        <f t="shared" si="8"/>
        <v>0</v>
      </c>
      <c r="I68" s="1116">
        <f t="shared" si="5"/>
        <v>0</v>
      </c>
    </row>
    <row r="69" spans="2:12" ht="17.45" customHeight="1">
      <c r="B69" s="1119" t="s">
        <v>1178</v>
      </c>
      <c r="C69" s="1119" t="s">
        <v>1179</v>
      </c>
      <c r="D69" s="1115" t="s">
        <v>1180</v>
      </c>
      <c r="E69" s="1116"/>
      <c r="F69" s="1116"/>
      <c r="G69" s="1116"/>
      <c r="H69" s="1116">
        <f t="shared" si="8"/>
        <v>0</v>
      </c>
      <c r="I69" s="1116">
        <f t="shared" si="5"/>
        <v>0</v>
      </c>
    </row>
    <row r="70" spans="2:12" ht="17.45" customHeight="1">
      <c r="B70" s="1119" t="s">
        <v>1181</v>
      </c>
      <c r="C70" s="1119" t="s">
        <v>1182</v>
      </c>
      <c r="D70" s="1115"/>
      <c r="E70" s="1116"/>
      <c r="F70" s="1116"/>
      <c r="G70" s="1116"/>
      <c r="H70" s="1116">
        <f t="shared" si="8"/>
        <v>0</v>
      </c>
      <c r="I70" s="1116">
        <f t="shared" si="5"/>
        <v>0</v>
      </c>
    </row>
    <row r="71" spans="2:12" ht="17.45" customHeight="1">
      <c r="B71" s="1119" t="s">
        <v>920</v>
      </c>
      <c r="C71" s="1119" t="s">
        <v>920</v>
      </c>
      <c r="D71" s="1115"/>
      <c r="E71" s="1116"/>
      <c r="F71" s="1116"/>
      <c r="G71" s="1116"/>
      <c r="H71" s="1116">
        <f t="shared" si="8"/>
        <v>0</v>
      </c>
      <c r="I71" s="1116">
        <f t="shared" si="5"/>
        <v>0</v>
      </c>
    </row>
    <row r="72" spans="2:12" ht="17.45" customHeight="1">
      <c r="B72" s="1119" t="s">
        <v>1183</v>
      </c>
      <c r="C72" s="1119" t="s">
        <v>1184</v>
      </c>
      <c r="D72" s="1115" t="s">
        <v>1185</v>
      </c>
      <c r="E72" s="1116">
        <v>18673136.600000001</v>
      </c>
      <c r="F72" s="1116">
        <f>'BS (Tally)-DSC 1, DSC2'!E38</f>
        <v>18673136.600000001</v>
      </c>
      <c r="G72" s="1116">
        <f>'BS (Tally)-DSC 1, DSC2'!E87</f>
        <v>1370930</v>
      </c>
      <c r="H72" s="1116">
        <f t="shared" si="8"/>
        <v>20044066.600000001</v>
      </c>
      <c r="I72" s="1116">
        <f t="shared" si="5"/>
        <v>320705065.60000002</v>
      </c>
    </row>
    <row r="73" spans="2:12" ht="17.45" customHeight="1">
      <c r="B73" s="1144" t="s">
        <v>1186</v>
      </c>
      <c r="C73" s="1144" t="s">
        <v>1187</v>
      </c>
      <c r="D73" s="1112"/>
      <c r="E73" s="1113">
        <v>3435612459.6599998</v>
      </c>
      <c r="F73" s="1113">
        <f>F8+F31</f>
        <v>3435612459.6599998</v>
      </c>
      <c r="G73" s="1113">
        <f>G8+G31</f>
        <v>285897010.79000002</v>
      </c>
      <c r="H73" s="1113">
        <f>H8+H31</f>
        <v>3721509470.4499998</v>
      </c>
      <c r="I73" s="1113">
        <f>I8+I31</f>
        <v>59544151527.199997</v>
      </c>
      <c r="J73" s="1126"/>
      <c r="K73" s="1118">
        <f>F73-'BS (Tally)-DSC 1, DSC2'!F36</f>
        <v>1030063232.27</v>
      </c>
      <c r="L73" s="1141"/>
    </row>
    <row r="74" spans="2:12" ht="17.45" customHeight="1">
      <c r="B74" s="1112" t="s">
        <v>1188</v>
      </c>
      <c r="C74" s="1112">
        <v>0</v>
      </c>
      <c r="D74" s="1112"/>
      <c r="E74" s="1113"/>
      <c r="F74" s="1113"/>
      <c r="G74" s="1113"/>
      <c r="H74" s="1113"/>
      <c r="I74" s="1113"/>
      <c r="L74" s="1145"/>
    </row>
    <row r="75" spans="2:12" ht="17.45" customHeight="1">
      <c r="B75" s="1112" t="s">
        <v>1189</v>
      </c>
      <c r="C75" s="1112" t="s">
        <v>1190</v>
      </c>
      <c r="D75" s="1112"/>
      <c r="E75" s="1113">
        <v>1519062499.8300002</v>
      </c>
      <c r="F75" s="1113">
        <f>SUM(F76:F85)</f>
        <v>1519062499.8300002</v>
      </c>
      <c r="G75" s="1113">
        <f>SUM(G76:G85)</f>
        <v>423012319.41000003</v>
      </c>
      <c r="H75" s="1113">
        <f>SUM(H76:H85)</f>
        <v>1942074819.2400002</v>
      </c>
      <c r="I75" s="1113">
        <f>SUM(I76:I85)</f>
        <v>31073197107.840004</v>
      </c>
      <c r="J75" s="1140"/>
    </row>
    <row r="76" spans="2:12" ht="17.45" customHeight="1">
      <c r="B76" s="1119" t="s">
        <v>1191</v>
      </c>
      <c r="C76" s="1119" t="s">
        <v>1192</v>
      </c>
      <c r="D76" s="1115"/>
      <c r="E76" s="1116">
        <v>617050100</v>
      </c>
      <c r="F76" s="1116">
        <f>'BS (Tally)-DSC 1, DSC2'!C11-'BS (Tally)-DSC 1, DSC2'!B12</f>
        <v>617050100</v>
      </c>
      <c r="G76" s="1116"/>
      <c r="H76" s="1116">
        <f t="shared" ref="H76:H85" si="9">F76+G76</f>
        <v>617050100</v>
      </c>
      <c r="I76" s="1116">
        <f t="shared" ref="I76:I85" si="10">H76*$I$5</f>
        <v>9872801600</v>
      </c>
      <c r="J76" s="1140"/>
    </row>
    <row r="77" spans="2:12" ht="17.45" customHeight="1">
      <c r="B77" s="1119" t="s">
        <v>1193</v>
      </c>
      <c r="C77" s="1119" t="s">
        <v>1194</v>
      </c>
      <c r="D77" s="1115"/>
      <c r="E77" s="1116"/>
      <c r="F77" s="1116"/>
      <c r="G77" s="1116"/>
      <c r="H77" s="1116">
        <f t="shared" si="9"/>
        <v>0</v>
      </c>
      <c r="I77" s="1116">
        <f t="shared" si="10"/>
        <v>0</v>
      </c>
    </row>
    <row r="78" spans="2:12" ht="17.45" customHeight="1">
      <c r="B78" s="1119" t="s">
        <v>1195</v>
      </c>
      <c r="C78" s="1119" t="s">
        <v>1196</v>
      </c>
      <c r="D78" s="1115" t="s">
        <v>1197</v>
      </c>
      <c r="E78" s="1116">
        <v>885754639.18000007</v>
      </c>
      <c r="F78" s="1116">
        <f>'BS (Tally)-DSC 1, DSC2'!B22+'BS (Tally)-DSC 1, DSC2'!B25</f>
        <v>885754639.18000007</v>
      </c>
      <c r="G78" s="1116">
        <f>'BS (Tally)-DSC 1, DSC2'!B81</f>
        <v>423012319.41000003</v>
      </c>
      <c r="H78" s="1116">
        <f t="shared" si="9"/>
        <v>1308766958.5900002</v>
      </c>
      <c r="I78" s="1116">
        <f t="shared" si="10"/>
        <v>20940271337.440002</v>
      </c>
    </row>
    <row r="79" spans="2:12" ht="17.45" customHeight="1">
      <c r="B79" s="1119" t="s">
        <v>1198</v>
      </c>
      <c r="C79" s="1119" t="s">
        <v>1199</v>
      </c>
      <c r="D79" s="1115" t="s">
        <v>1200</v>
      </c>
      <c r="E79" s="1116">
        <v>0</v>
      </c>
      <c r="F79" s="1116">
        <f>'BS (Tally)-DSC 1, DSC2'!B24</f>
        <v>0</v>
      </c>
      <c r="G79" s="1116"/>
      <c r="H79" s="1116">
        <f t="shared" si="9"/>
        <v>0</v>
      </c>
      <c r="I79" s="1116">
        <f t="shared" si="10"/>
        <v>0</v>
      </c>
    </row>
    <row r="80" spans="2:12" ht="17.45" customHeight="1">
      <c r="B80" s="1119" t="s">
        <v>1201</v>
      </c>
      <c r="C80" s="1119" t="s">
        <v>1202</v>
      </c>
      <c r="D80" s="1115"/>
      <c r="E80" s="1116"/>
      <c r="F80" s="1116"/>
      <c r="G80" s="1116"/>
      <c r="H80" s="1116">
        <f t="shared" si="9"/>
        <v>0</v>
      </c>
      <c r="I80" s="1116">
        <f t="shared" si="10"/>
        <v>0</v>
      </c>
    </row>
    <row r="81" spans="2:11" ht="17.45" customHeight="1">
      <c r="B81" s="1119" t="s">
        <v>1203</v>
      </c>
      <c r="C81" s="1119" t="s">
        <v>1204</v>
      </c>
      <c r="D81" s="1115" t="s">
        <v>1205</v>
      </c>
      <c r="E81" s="1116"/>
      <c r="F81" s="1116"/>
      <c r="G81" s="1116"/>
      <c r="H81" s="1116">
        <f t="shared" si="9"/>
        <v>0</v>
      </c>
      <c r="I81" s="1116">
        <f t="shared" si="10"/>
        <v>0</v>
      </c>
    </row>
    <row r="82" spans="2:11" ht="17.45" customHeight="1">
      <c r="B82" s="1119" t="s">
        <v>1206</v>
      </c>
      <c r="C82" s="1119" t="s">
        <v>1207</v>
      </c>
      <c r="D82" s="1115" t="s">
        <v>1208</v>
      </c>
      <c r="E82" s="1116">
        <v>0</v>
      </c>
      <c r="F82" s="1116">
        <f>'BS (Tally)-DSC 1, DSC2'!B23</f>
        <v>0</v>
      </c>
      <c r="G82" s="1116"/>
      <c r="H82" s="1116">
        <f t="shared" si="9"/>
        <v>0</v>
      </c>
      <c r="I82" s="1116">
        <f t="shared" si="10"/>
        <v>0</v>
      </c>
    </row>
    <row r="83" spans="2:11" ht="17.45" customHeight="1">
      <c r="B83" s="1119" t="s">
        <v>1209</v>
      </c>
      <c r="C83" s="1119" t="s">
        <v>1210</v>
      </c>
      <c r="D83" s="1115" t="s">
        <v>1211</v>
      </c>
      <c r="E83" s="1116">
        <v>12748725.41</v>
      </c>
      <c r="F83" s="1116">
        <f>'BS (Tally)-DSC 1, DSC2'!B27+'BS (Tally)-DSC 1, DSC2'!B29+'BS (Tally)-DSC 1, DSC2'!B30+'BS (Tally)-DSC 1, DSC2'!B31+'BS (Tally)-DSC 1, DSC2'!B33+'BS (Tally)-DSC 1, DSC2'!B34+'BS (Tally)-DSC 1, DSC2'!B38+'BS (Tally)-DSC 1, DSC2'!B40+'BS (Tally)-DSC 1, DSC2'!B41</f>
        <v>12748725.41</v>
      </c>
      <c r="G83" s="1116"/>
      <c r="H83" s="1116">
        <f t="shared" si="9"/>
        <v>12748725.41</v>
      </c>
      <c r="I83" s="1116">
        <f t="shared" si="10"/>
        <v>203979606.56</v>
      </c>
    </row>
    <row r="84" spans="2:11" ht="17.45" customHeight="1">
      <c r="B84" s="1119" t="s">
        <v>1212</v>
      </c>
      <c r="C84" s="1119" t="s">
        <v>920</v>
      </c>
      <c r="D84" s="1115" t="s">
        <v>1213</v>
      </c>
      <c r="E84" s="1116">
        <v>3113301.24</v>
      </c>
      <c r="F84" s="1116">
        <f>'BS (Tally)-DSC 1, DSC2'!B32+'BS (Tally)-DSC 1, DSC2'!B35+'BS (Tally)-DSC 1, DSC2'!B36+'BS (Tally)-DSC 1, DSC2'!B37</f>
        <v>3113301.24</v>
      </c>
      <c r="G84" s="1116"/>
      <c r="H84" s="1116">
        <f t="shared" si="9"/>
        <v>3113301.24</v>
      </c>
      <c r="I84" s="1116">
        <f t="shared" si="10"/>
        <v>49812819.840000004</v>
      </c>
    </row>
    <row r="85" spans="2:11" ht="17.45" customHeight="1">
      <c r="B85" s="1119" t="s">
        <v>1214</v>
      </c>
      <c r="C85" s="1119" t="s">
        <v>1215</v>
      </c>
      <c r="D85" s="1115" t="s">
        <v>1216</v>
      </c>
      <c r="E85" s="1116">
        <v>395734</v>
      </c>
      <c r="F85" s="1116">
        <f>'BS (Tally)-DSC 1, DSC2'!B39</f>
        <v>395734</v>
      </c>
      <c r="G85" s="1116"/>
      <c r="H85" s="1116">
        <f t="shared" si="9"/>
        <v>395734</v>
      </c>
      <c r="I85" s="1116">
        <f t="shared" si="10"/>
        <v>6331744</v>
      </c>
    </row>
    <row r="86" spans="2:11" ht="17.45" customHeight="1">
      <c r="B86" s="1112" t="s">
        <v>1217</v>
      </c>
      <c r="C86" s="1112" t="s">
        <v>1218</v>
      </c>
      <c r="D86" s="1112"/>
      <c r="E86" s="1113">
        <v>52503525</v>
      </c>
      <c r="F86" s="1113">
        <f>SUM(F87:F91)</f>
        <v>52503525</v>
      </c>
      <c r="G86" s="1113">
        <f>SUM(G87:G91)</f>
        <v>0</v>
      </c>
      <c r="H86" s="1113">
        <f>SUM(H87:H91)</f>
        <v>52503525</v>
      </c>
      <c r="I86" s="1113">
        <f>SUM(I87:I91)</f>
        <v>840056400</v>
      </c>
      <c r="J86" s="1146"/>
    </row>
    <row r="87" spans="2:11" ht="17.45" customHeight="1">
      <c r="B87" s="1119" t="s">
        <v>1219</v>
      </c>
      <c r="C87" s="1119" t="s">
        <v>1220</v>
      </c>
      <c r="D87" s="1115" t="s">
        <v>1221</v>
      </c>
      <c r="E87" s="1116">
        <v>43000000</v>
      </c>
      <c r="F87" s="1116">
        <f>43000000</f>
        <v>43000000</v>
      </c>
      <c r="G87" s="1116"/>
      <c r="H87" s="1116">
        <f t="shared" ref="H87:H91" si="11">F87+G87</f>
        <v>43000000</v>
      </c>
      <c r="I87" s="1116">
        <f>H87*$I$5</f>
        <v>688000000</v>
      </c>
    </row>
    <row r="88" spans="2:11" ht="17.45" customHeight="1">
      <c r="B88" s="1119" t="s">
        <v>1222</v>
      </c>
      <c r="C88" s="1119" t="s">
        <v>1199</v>
      </c>
      <c r="D88" s="1115"/>
      <c r="E88" s="1116"/>
      <c r="F88" s="1116"/>
      <c r="G88" s="1116"/>
      <c r="H88" s="1116">
        <f t="shared" si="11"/>
        <v>0</v>
      </c>
      <c r="I88" s="1116">
        <f>H88*$I$5</f>
        <v>0</v>
      </c>
    </row>
    <row r="89" spans="2:11" ht="17.45" customHeight="1">
      <c r="B89" s="1119" t="s">
        <v>1223</v>
      </c>
      <c r="C89" s="1119" t="s">
        <v>1224</v>
      </c>
      <c r="D89" s="1115"/>
      <c r="E89" s="1116">
        <v>9503525</v>
      </c>
      <c r="F89" s="1116">
        <f>'BS (Tally)-DSC 1, DSC2'!B26</f>
        <v>9503525</v>
      </c>
      <c r="G89" s="1116"/>
      <c r="H89" s="1116">
        <f t="shared" si="11"/>
        <v>9503525</v>
      </c>
      <c r="I89" s="1116">
        <f>H89*$I$5</f>
        <v>152056400</v>
      </c>
    </row>
    <row r="90" spans="2:11" ht="17.45" customHeight="1">
      <c r="B90" s="1119" t="s">
        <v>920</v>
      </c>
      <c r="C90" s="1147" t="s">
        <v>920</v>
      </c>
      <c r="D90" s="1115"/>
      <c r="E90" s="1116"/>
      <c r="F90" s="1116"/>
      <c r="G90" s="1116"/>
      <c r="H90" s="1116">
        <f t="shared" si="11"/>
        <v>0</v>
      </c>
      <c r="I90" s="1116">
        <f>H90*$I$5</f>
        <v>0</v>
      </c>
    </row>
    <row r="91" spans="2:11" ht="17.45" customHeight="1">
      <c r="B91" s="1119" t="s">
        <v>1225</v>
      </c>
      <c r="C91" s="1119" t="s">
        <v>1226</v>
      </c>
      <c r="D91" s="1115"/>
      <c r="E91" s="1116"/>
      <c r="F91" s="1116"/>
      <c r="G91" s="1116"/>
      <c r="H91" s="1116">
        <f t="shared" si="11"/>
        <v>0</v>
      </c>
      <c r="I91" s="1116">
        <f>H91*$I$5</f>
        <v>0</v>
      </c>
    </row>
    <row r="92" spans="2:11" ht="17.45" customHeight="1">
      <c r="B92" s="1144" t="s">
        <v>1227</v>
      </c>
      <c r="C92" s="1144" t="s">
        <v>1228</v>
      </c>
      <c r="D92" s="1112"/>
      <c r="E92" s="1113">
        <v>1571566024.8300002</v>
      </c>
      <c r="F92" s="1113">
        <f>F75+F86</f>
        <v>1571566024.8300002</v>
      </c>
      <c r="G92" s="1113">
        <f>G75+G86</f>
        <v>423012319.41000003</v>
      </c>
      <c r="H92" s="1113">
        <f>H75+H86</f>
        <v>1994578344.2400002</v>
      </c>
      <c r="I92" s="1113">
        <f>I75+I86</f>
        <v>31913253507.840004</v>
      </c>
      <c r="J92" s="1141"/>
      <c r="K92" s="1118">
        <f>'BS (Tally)-DSC 1, DSC2'!C20+'BS (Tally)-DSC 1, DSC2'!C11-F92+F20</f>
        <v>5.7218130677938461E-8</v>
      </c>
    </row>
    <row r="93" spans="2:11" ht="17.45" customHeight="1">
      <c r="B93" s="1112" t="s">
        <v>1229</v>
      </c>
      <c r="C93" s="1112" t="s">
        <v>1230</v>
      </c>
      <c r="D93" s="1112"/>
      <c r="E93" s="1113"/>
      <c r="F93" s="1113"/>
      <c r="G93" s="1113"/>
      <c r="H93" s="1113"/>
      <c r="I93" s="1113"/>
    </row>
    <row r="94" spans="2:11" ht="17.45" customHeight="1">
      <c r="B94" s="1112" t="s">
        <v>1231</v>
      </c>
      <c r="C94" s="1112" t="s">
        <v>1232</v>
      </c>
      <c r="D94" s="1112"/>
      <c r="E94" s="1113">
        <v>1329391829.9100001</v>
      </c>
      <c r="F94" s="1113">
        <f>SUM(F95:F96)</f>
        <v>1329391829.9100001</v>
      </c>
      <c r="G94" s="1113">
        <f>SUM(G95:G96)</f>
        <v>0</v>
      </c>
      <c r="H94" s="1113">
        <f>SUM(H95:H96)</f>
        <v>1329391829.9100001</v>
      </c>
      <c r="I94" s="1113">
        <f>SUM(I95:I96)</f>
        <v>21270269278.560001</v>
      </c>
    </row>
    <row r="95" spans="2:11" ht="17.45" customHeight="1">
      <c r="B95" s="1119" t="s">
        <v>1233</v>
      </c>
      <c r="C95" s="1119" t="s">
        <v>1234</v>
      </c>
      <c r="D95" s="1115" t="s">
        <v>1235</v>
      </c>
      <c r="E95" s="1116">
        <v>1329391829.9100001</v>
      </c>
      <c r="F95" s="1116">
        <f>'BS (Tally)-DSC 1, DSC2'!B10</f>
        <v>1329391829.9100001</v>
      </c>
      <c r="G95" s="1116"/>
      <c r="H95" s="1116">
        <f t="shared" ref="H95:H96" si="12">F95+G95</f>
        <v>1329391829.9100001</v>
      </c>
      <c r="I95" s="1116">
        <f>H95*$I$5</f>
        <v>21270269278.560001</v>
      </c>
    </row>
    <row r="96" spans="2:11" ht="17.45" customHeight="1">
      <c r="B96" s="1119" t="s">
        <v>1236</v>
      </c>
      <c r="C96" s="1119" t="s">
        <v>1237</v>
      </c>
      <c r="D96" s="1115"/>
      <c r="E96" s="1116"/>
      <c r="F96" s="1116"/>
      <c r="G96" s="1116"/>
      <c r="H96" s="1116">
        <f t="shared" si="12"/>
        <v>0</v>
      </c>
      <c r="I96" s="1116">
        <f>H96*$I$5</f>
        <v>0</v>
      </c>
    </row>
    <row r="97" spans="2:11" ht="17.45" customHeight="1">
      <c r="B97" s="1112" t="s">
        <v>1238</v>
      </c>
      <c r="C97" s="1112" t="s">
        <v>1239</v>
      </c>
      <c r="D97" s="1112"/>
      <c r="E97" s="1128">
        <v>0</v>
      </c>
      <c r="F97" s="1128">
        <f>SUM(F98:F99)</f>
        <v>0</v>
      </c>
      <c r="G97" s="1128">
        <f>SUM(G98:G99)</f>
        <v>0</v>
      </c>
      <c r="H97" s="1128">
        <f>SUM(H98:H99)</f>
        <v>0</v>
      </c>
      <c r="I97" s="1128">
        <f>SUM(I98:I99)</f>
        <v>0</v>
      </c>
    </row>
    <row r="98" spans="2:11" ht="17.45" customHeight="1">
      <c r="B98" s="1119" t="s">
        <v>920</v>
      </c>
      <c r="C98" s="1119" t="s">
        <v>920</v>
      </c>
      <c r="D98" s="1115"/>
      <c r="E98" s="1116"/>
      <c r="F98" s="1116"/>
      <c r="G98" s="1116"/>
      <c r="H98" s="1116">
        <f t="shared" ref="H98:H99" si="13">F98+G98</f>
        <v>0</v>
      </c>
      <c r="I98" s="1116">
        <f>H98*$I$5</f>
        <v>0</v>
      </c>
    </row>
    <row r="99" spans="2:11" ht="17.45" customHeight="1">
      <c r="B99" s="1119" t="s">
        <v>920</v>
      </c>
      <c r="C99" s="1119" t="s">
        <v>920</v>
      </c>
      <c r="D99" s="1115"/>
      <c r="E99" s="1116"/>
      <c r="F99" s="1116"/>
      <c r="G99" s="1116"/>
      <c r="H99" s="1116">
        <f t="shared" si="13"/>
        <v>0</v>
      </c>
      <c r="I99" s="1116">
        <f>H99*$I$5</f>
        <v>0</v>
      </c>
    </row>
    <row r="100" spans="2:11" ht="17.45" customHeight="1">
      <c r="B100" s="1112" t="s">
        <v>1240</v>
      </c>
      <c r="C100" s="1112" t="s">
        <v>1241</v>
      </c>
      <c r="D100" s="1112"/>
      <c r="E100" s="1128">
        <v>0</v>
      </c>
      <c r="F100" s="1128">
        <f>SUM(F101:F102)</f>
        <v>0</v>
      </c>
      <c r="G100" s="1128">
        <f>SUM(G101:G102)</f>
        <v>0</v>
      </c>
      <c r="H100" s="1128">
        <f>SUM(H101:H102)</f>
        <v>0</v>
      </c>
      <c r="I100" s="1128">
        <f>SUM(I101:I102)</f>
        <v>0</v>
      </c>
    </row>
    <row r="101" spans="2:11" ht="17.45" customHeight="1">
      <c r="B101" s="1119" t="s">
        <v>1242</v>
      </c>
      <c r="C101" s="1119" t="s">
        <v>1243</v>
      </c>
      <c r="D101" s="1115"/>
      <c r="E101" s="1116"/>
      <c r="F101" s="1116"/>
      <c r="G101" s="1116"/>
      <c r="H101" s="1116">
        <f t="shared" ref="H101:H102" si="14">F101+G101</f>
        <v>0</v>
      </c>
      <c r="I101" s="1116">
        <f>H101*$I$5</f>
        <v>0</v>
      </c>
    </row>
    <row r="102" spans="2:11" ht="17.45" customHeight="1">
      <c r="B102" s="1119" t="s">
        <v>920</v>
      </c>
      <c r="C102" s="1119" t="s">
        <v>920</v>
      </c>
      <c r="D102" s="1115"/>
      <c r="E102" s="1116"/>
      <c r="F102" s="1116"/>
      <c r="G102" s="1116"/>
      <c r="H102" s="1116">
        <f t="shared" si="14"/>
        <v>0</v>
      </c>
      <c r="I102" s="1116">
        <f>H102*$I$5</f>
        <v>0</v>
      </c>
    </row>
    <row r="103" spans="2:11" ht="17.45" customHeight="1">
      <c r="B103" s="1112" t="s">
        <v>1244</v>
      </c>
      <c r="C103" s="1121" t="s">
        <v>1245</v>
      </c>
      <c r="D103" s="1112"/>
      <c r="E103" s="1113">
        <v>0</v>
      </c>
      <c r="F103" s="1113">
        <f>SUM(F104:F108)</f>
        <v>0</v>
      </c>
      <c r="G103" s="1113">
        <f>SUM(G104:G108)</f>
        <v>0</v>
      </c>
      <c r="H103" s="1113">
        <f>SUM(H104:H108)</f>
        <v>0</v>
      </c>
      <c r="I103" s="1113">
        <f>SUM(I104:I108)</f>
        <v>0</v>
      </c>
    </row>
    <row r="104" spans="2:11" ht="17.45" customHeight="1">
      <c r="B104" s="1119" t="s">
        <v>1246</v>
      </c>
      <c r="C104" s="1142" t="s">
        <v>1247</v>
      </c>
      <c r="D104" s="1115"/>
      <c r="E104" s="1116"/>
      <c r="F104" s="1116"/>
      <c r="G104" s="1116"/>
      <c r="H104" s="1116">
        <f t="shared" ref="H104:H108" si="15">F104+G104</f>
        <v>0</v>
      </c>
      <c r="I104" s="1116">
        <f>H104*$I$5</f>
        <v>0</v>
      </c>
    </row>
    <row r="105" spans="2:11" ht="17.45" customHeight="1">
      <c r="B105" s="1119" t="s">
        <v>1248</v>
      </c>
      <c r="C105" s="1142" t="s">
        <v>1249</v>
      </c>
      <c r="D105" s="1115"/>
      <c r="E105" s="1116"/>
      <c r="F105" s="1116"/>
      <c r="G105" s="1116"/>
      <c r="H105" s="1116">
        <f t="shared" si="15"/>
        <v>0</v>
      </c>
      <c r="I105" s="1116">
        <f>H105*$I$5</f>
        <v>0</v>
      </c>
    </row>
    <row r="106" spans="2:11" ht="17.45" customHeight="1">
      <c r="B106" s="1119" t="s">
        <v>1250</v>
      </c>
      <c r="C106" s="1142" t="s">
        <v>1251</v>
      </c>
      <c r="D106" s="1115"/>
      <c r="E106" s="1116"/>
      <c r="F106" s="1116"/>
      <c r="G106" s="1116"/>
      <c r="H106" s="1116">
        <f t="shared" si="15"/>
        <v>0</v>
      </c>
      <c r="I106" s="1116">
        <f>H106*$I$5</f>
        <v>0</v>
      </c>
    </row>
    <row r="107" spans="2:11" ht="17.45" customHeight="1">
      <c r="B107" s="1119" t="s">
        <v>1252</v>
      </c>
      <c r="C107" s="1142" t="s">
        <v>1253</v>
      </c>
      <c r="D107" s="1115"/>
      <c r="E107" s="1116"/>
      <c r="F107" s="1116"/>
      <c r="G107" s="1116"/>
      <c r="H107" s="1116">
        <f t="shared" si="15"/>
        <v>0</v>
      </c>
      <c r="I107" s="1116">
        <f>H107*$I$5</f>
        <v>0</v>
      </c>
    </row>
    <row r="108" spans="2:11" ht="17.45" customHeight="1">
      <c r="B108" s="1119" t="s">
        <v>920</v>
      </c>
      <c r="C108" s="1119" t="s">
        <v>920</v>
      </c>
      <c r="D108" s="1115"/>
      <c r="E108" s="1116"/>
      <c r="F108" s="1116"/>
      <c r="G108" s="1116"/>
      <c r="H108" s="1116">
        <f t="shared" si="15"/>
        <v>0</v>
      </c>
      <c r="I108" s="1116">
        <f>H108*$I$5</f>
        <v>0</v>
      </c>
    </row>
    <row r="109" spans="2:11" ht="17.45" customHeight="1">
      <c r="B109" s="1112" t="s">
        <v>1254</v>
      </c>
      <c r="C109" s="1112" t="s">
        <v>1255</v>
      </c>
      <c r="D109" s="1112"/>
      <c r="E109" s="1113">
        <v>534654604.92000008</v>
      </c>
      <c r="F109" s="1113">
        <f>SUM(F110:F112)</f>
        <v>534654604.92000008</v>
      </c>
      <c r="G109" s="1113">
        <f>SUM(G110:G112)</f>
        <v>-137115308.62</v>
      </c>
      <c r="H109" s="1113">
        <f>SUM(H110:H112)</f>
        <v>397539296.30000007</v>
      </c>
      <c r="I109" s="1113">
        <f>SUM(I110:I112)</f>
        <v>6360628740.8000011</v>
      </c>
      <c r="K109" s="1118"/>
    </row>
    <row r="110" spans="2:11" ht="17.45" customHeight="1">
      <c r="B110" s="1119" t="s">
        <v>1256</v>
      </c>
      <c r="C110" s="1119" t="s">
        <v>1257</v>
      </c>
      <c r="D110" s="1115" t="s">
        <v>1258</v>
      </c>
      <c r="E110" s="1116">
        <v>474401274.33000004</v>
      </c>
      <c r="F110" s="1116">
        <v>474401274.33000004</v>
      </c>
      <c r="G110" s="1116">
        <v>-136046968.62</v>
      </c>
      <c r="H110" s="1116">
        <f t="shared" ref="H110:H112" si="16">F110+G110</f>
        <v>338354305.71000004</v>
      </c>
      <c r="I110" s="1116">
        <f>H110*$I$5</f>
        <v>5413668891.3600006</v>
      </c>
      <c r="J110" s="1139"/>
      <c r="K110" s="1120"/>
    </row>
    <row r="111" spans="2:11" ht="17.45" customHeight="1">
      <c r="B111" s="1119" t="s">
        <v>1259</v>
      </c>
      <c r="C111" s="1119" t="s">
        <v>1260</v>
      </c>
      <c r="D111" s="1115" t="s">
        <v>1261</v>
      </c>
      <c r="E111" s="1116">
        <v>60253330.590000004</v>
      </c>
      <c r="F111" s="1116">
        <f>'BS (Tally)-DSC 1, DSC2'!B44</f>
        <v>60253330.590000004</v>
      </c>
      <c r="G111" s="1116">
        <f>-'BS (Tally)-DSC 1, DSC2'!E99</f>
        <v>-1068340</v>
      </c>
      <c r="H111" s="1116">
        <f t="shared" si="16"/>
        <v>59184990.590000004</v>
      </c>
      <c r="I111" s="1116">
        <f>H111*$I$5</f>
        <v>946959849.44000006</v>
      </c>
      <c r="K111" s="1140"/>
    </row>
    <row r="112" spans="2:11" ht="17.45" customHeight="1">
      <c r="B112" s="1119" t="s">
        <v>1262</v>
      </c>
      <c r="C112" s="1119" t="s">
        <v>1263</v>
      </c>
      <c r="D112" s="1115"/>
      <c r="E112" s="1116"/>
      <c r="F112" s="1116"/>
      <c r="G112" s="1116"/>
      <c r="H112" s="1116">
        <f t="shared" si="16"/>
        <v>0</v>
      </c>
      <c r="I112" s="1116">
        <f>H112*$I$5</f>
        <v>0</v>
      </c>
    </row>
    <row r="113" spans="2:12" ht="17.45" customHeight="1">
      <c r="B113" s="1144" t="s">
        <v>1264</v>
      </c>
      <c r="C113" s="1144" t="s">
        <v>1265</v>
      </c>
      <c r="D113" s="1112"/>
      <c r="E113" s="1113">
        <v>1864046434.8300002</v>
      </c>
      <c r="F113" s="1113">
        <f>F94+F97+F100+F103+F109</f>
        <v>1864046434.8300002</v>
      </c>
      <c r="G113" s="1113">
        <f>G94+G97+G100+G103+G109</f>
        <v>-137115308.62</v>
      </c>
      <c r="H113" s="1113">
        <f>H94+H97+H100+H103+H109</f>
        <v>1726931126.21</v>
      </c>
      <c r="I113" s="1113">
        <f>I94+I97+I100+I103+I109</f>
        <v>27630898019.360001</v>
      </c>
      <c r="J113" s="1148"/>
    </row>
    <row r="114" spans="2:12" ht="17.45" customHeight="1">
      <c r="B114" s="1144" t="s">
        <v>1266</v>
      </c>
      <c r="C114" s="1144" t="s">
        <v>1267</v>
      </c>
      <c r="D114" s="1112"/>
      <c r="E114" s="1113">
        <v>3435612459.6600003</v>
      </c>
      <c r="F114" s="1113">
        <f>F92+F113</f>
        <v>3435612459.6600003</v>
      </c>
      <c r="G114" s="1113">
        <f>G92+G113</f>
        <v>285897010.79000002</v>
      </c>
      <c r="H114" s="1113">
        <f>H92+H113</f>
        <v>3721509470.4500003</v>
      </c>
      <c r="I114" s="1113">
        <f>I92+I113</f>
        <v>59544151527.200005</v>
      </c>
      <c r="K114" s="1118"/>
      <c r="L114" s="1118"/>
    </row>
    <row r="115" spans="2:12" ht="17.45" customHeight="1">
      <c r="C115" s="1118"/>
      <c r="D115" s="1149"/>
      <c r="E115" s="1118" t="b">
        <f>E73=E114</f>
        <v>1</v>
      </c>
      <c r="F115" s="1118" t="b">
        <f>F73=F114</f>
        <v>1</v>
      </c>
      <c r="G115" s="1118" t="b">
        <f>G114=G73</f>
        <v>1</v>
      </c>
      <c r="H115" s="1118" t="b">
        <f>H114=H73</f>
        <v>1</v>
      </c>
      <c r="I115" s="1118" t="b">
        <f>I114=I73</f>
        <v>1</v>
      </c>
    </row>
    <row r="116" spans="2:12" ht="17.45" customHeight="1">
      <c r="D116" s="1139"/>
      <c r="E116" s="1150">
        <f t="shared" ref="E116:I116" si="17">E114-E73</f>
        <v>0</v>
      </c>
      <c r="F116" s="1768">
        <f t="shared" si="17"/>
        <v>0</v>
      </c>
      <c r="G116" s="1766">
        <f t="shared" si="17"/>
        <v>0</v>
      </c>
      <c r="H116" s="1151">
        <f t="shared" si="17"/>
        <v>0</v>
      </c>
      <c r="I116" s="1152">
        <f t="shared" si="17"/>
        <v>0</v>
      </c>
    </row>
    <row r="119" spans="2:12" ht="17.45" customHeight="1">
      <c r="H119"/>
    </row>
    <row r="120" spans="2:12" ht="17.45" hidden="1" customHeight="1">
      <c r="F120" s="1125">
        <v>474401274.33000004</v>
      </c>
      <c r="G120" s="1125">
        <v>-136046968.62</v>
      </c>
      <c r="H120"/>
    </row>
    <row r="122" spans="2:12" ht="17.45" customHeight="1">
      <c r="E122" s="1125"/>
      <c r="F122" s="1125"/>
      <c r="G122" s="1125"/>
    </row>
  </sheetData>
  <mergeCells count="3">
    <mergeCell ref="B2:I2"/>
    <mergeCell ref="B3:I3"/>
    <mergeCell ref="B4:G4"/>
  </mergeCells>
  <phoneticPr fontId="50" type="noConversion"/>
  <conditionalFormatting sqref="B6 E98:I99 B101:I114">
    <cfRule type="containsText" dxfId="8" priority="9" operator="containsText" text="false">
      <formula>NOT(ISERROR(SEARCH("false",B6)))</formula>
    </cfRule>
  </conditionalFormatting>
  <conditionalFormatting sqref="B7:D100">
    <cfRule type="containsText" dxfId="7" priority="7" operator="containsText" text="false">
      <formula>NOT(ISERROR(SEARCH("false",B7)))</formula>
    </cfRule>
  </conditionalFormatting>
  <conditionalFormatting sqref="C64">
    <cfRule type="containsText" dxfId="6" priority="3" operator="containsText" text="false">
      <formula>NOT(ISERROR(SEARCH("false",C64)))</formula>
    </cfRule>
  </conditionalFormatting>
  <conditionalFormatting sqref="C72">
    <cfRule type="containsText" dxfId="5" priority="6" operator="containsText" text="false">
      <formula>NOT(ISERROR(SEARCH("false",C72)))</formula>
    </cfRule>
  </conditionalFormatting>
  <conditionalFormatting sqref="C85:C86">
    <cfRule type="containsText" dxfId="4" priority="5" operator="containsText" text="false">
      <formula>NOT(ISERROR(SEARCH("false",C85)))</formula>
    </cfRule>
  </conditionalFormatting>
  <conditionalFormatting sqref="C91">
    <cfRule type="containsText" dxfId="3" priority="4" operator="containsText" text="false">
      <formula>NOT(ISERROR(SEARCH("false",C91)))</formula>
    </cfRule>
  </conditionalFormatting>
  <conditionalFormatting sqref="C5:D6">
    <cfRule type="containsText" dxfId="2" priority="2" operator="containsText" text="false">
      <formula>NOT(ISERROR(SEARCH("false",C5)))</formula>
    </cfRule>
  </conditionalFormatting>
  <conditionalFormatting sqref="E7:I96">
    <cfRule type="containsText" dxfId="1" priority="1" operator="containsText" text="false">
      <formula>NOT(ISERROR(SEARCH("false",E7)))</formula>
    </cfRule>
  </conditionalFormatting>
  <conditionalFormatting sqref="G5:H5">
    <cfRule type="containsText" dxfId="0" priority="8" operator="containsText" text="false">
      <formula>NOT(ISERROR(SEARCH("false",G5)))</formula>
    </cfRule>
  </conditionalFormatting>
  <pageMargins left="0.70866141732283472" right="0.70866141732283472" top="0.74803149606299213" bottom="0.74803149606299213" header="0.31496062992125984" footer="0.31496062992125984"/>
  <pageSetup paperSize="9" scale="70" orientation="portrait" r:id="rId1"/>
  <headerFooter scaleWithDoc="0" alignWithMargins="0"/>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DE323"/>
  <sheetViews>
    <sheetView zoomScale="85" zoomScaleNormal="85" workbookViewId="0">
      <pane xSplit="3" ySplit="4" topLeftCell="N101" activePane="bottomRight" state="frozen"/>
      <selection activeCell="K9" sqref="K9"/>
      <selection pane="topRight" activeCell="K9" sqref="K9"/>
      <selection pane="bottomLeft" activeCell="K9" sqref="K9"/>
      <selection pane="bottomRight" activeCell="K9" sqref="K9"/>
    </sheetView>
  </sheetViews>
  <sheetFormatPr defaultRowHeight="16.899999999999999" outlineLevelRow="1" outlineLevelCol="1"/>
  <cols>
    <col min="1" max="1" width="18.875" customWidth="1"/>
    <col min="2" max="2" width="13.375" customWidth="1" outlineLevel="1"/>
    <col min="3" max="3" width="18.1875" customWidth="1" outlineLevel="1"/>
    <col min="4" max="5" width="12.6875" customWidth="1"/>
    <col min="6" max="6" width="13.125" customWidth="1"/>
    <col min="7" max="8" width="12.6875" customWidth="1"/>
    <col min="9" max="9" width="11.125" customWidth="1"/>
    <col min="10" max="13" width="12.6875" customWidth="1"/>
    <col min="14" max="14" width="11.375" customWidth="1"/>
    <col min="15" max="16" width="12.6875" customWidth="1"/>
    <col min="17" max="17" width="11.125" customWidth="1"/>
    <col min="18" max="21" width="12.6875" customWidth="1"/>
    <col min="22" max="22" width="8.6875" customWidth="1"/>
    <col min="23" max="23" width="14.6875" customWidth="1"/>
    <col min="24" max="24" width="12.6875" customWidth="1"/>
    <col min="25" max="25" width="8.6875" customWidth="1"/>
    <col min="26" max="26" width="12.6875" customWidth="1"/>
    <col min="27" max="27" width="24.625" customWidth="1"/>
    <col min="28" max="29" width="12.6875" hidden="1" customWidth="1"/>
    <col min="30" max="30" width="8.6875" hidden="1" customWidth="1"/>
    <col min="31" max="32" width="12.6875" hidden="1" customWidth="1"/>
    <col min="33" max="33" width="8.6875" hidden="1" customWidth="1"/>
    <col min="34" max="34" width="12.6875" hidden="1" customWidth="1"/>
    <col min="35" max="35" width="9" hidden="1" customWidth="1"/>
    <col min="36" max="37" width="12.6875" hidden="1" customWidth="1"/>
    <col min="38" max="38" width="8.6875" hidden="1" customWidth="1"/>
    <col min="39" max="40" width="12.6875" hidden="1" customWidth="1"/>
    <col min="41" max="41" width="8.6875" hidden="1" customWidth="1"/>
    <col min="42" max="42" width="12.6875" hidden="1" customWidth="1"/>
    <col min="43" max="43" width="14.3125" hidden="1" customWidth="1"/>
    <col min="44" max="45" width="12.6875" hidden="1" customWidth="1"/>
    <col min="46" max="46" width="8.6875" hidden="1" customWidth="1"/>
    <col min="47" max="47" width="12.6875" hidden="1" customWidth="1"/>
    <col min="48" max="48" width="14.3125" hidden="1" customWidth="1"/>
    <col min="49" max="49" width="8.6875" hidden="1" customWidth="1"/>
    <col min="50" max="53" width="12.6875" hidden="1" customWidth="1"/>
    <col min="54" max="54" width="8.6875" hidden="1" customWidth="1"/>
    <col min="55" max="56" width="12.6875" hidden="1" customWidth="1"/>
    <col min="57" max="57" width="8.6875" hidden="1" customWidth="1"/>
    <col min="58" max="61" width="12.6875" hidden="1" customWidth="1"/>
    <col min="62" max="62" width="8.6875" hidden="1" customWidth="1"/>
    <col min="63" max="63" width="13.875" hidden="1" customWidth="1"/>
    <col min="64" max="64" width="12.6875" hidden="1" customWidth="1"/>
    <col min="65" max="65" width="8.6875" hidden="1" customWidth="1"/>
    <col min="66" max="66" width="12.6875" hidden="1" customWidth="1"/>
    <col min="67" max="67" width="20.8125" hidden="1" customWidth="1"/>
    <col min="68" max="69" width="12.6875" hidden="1" customWidth="1"/>
    <col min="70" max="70" width="8.6875" hidden="1" customWidth="1"/>
    <col min="71" max="72" width="12.6875" hidden="1" customWidth="1"/>
    <col min="73" max="73" width="8.6875" hidden="1" customWidth="1"/>
    <col min="74" max="74" width="12.6875" hidden="1" customWidth="1"/>
    <col min="75" max="75" width="18.875" hidden="1" customWidth="1"/>
    <col min="76" max="77" width="12.6875" hidden="1" customWidth="1"/>
    <col min="78" max="78" width="8.6875" hidden="1" customWidth="1"/>
    <col min="79" max="80" width="12.6875" hidden="1" customWidth="1"/>
    <col min="81" max="81" width="8.6875" hidden="1" customWidth="1"/>
    <col min="82" max="82" width="12.6875" hidden="1" customWidth="1"/>
    <col min="83" max="83" width="27.6875" hidden="1" customWidth="1"/>
    <col min="84" max="85" width="12.6875" hidden="1" customWidth="1"/>
    <col min="86" max="86" width="8.6875" hidden="1" customWidth="1"/>
    <col min="87" max="88" width="12.6875" hidden="1" customWidth="1"/>
    <col min="89" max="89" width="8.6875" hidden="1" customWidth="1"/>
    <col min="90" max="93" width="12.6875" hidden="1" customWidth="1"/>
    <col min="94" max="94" width="8.6875" hidden="1" customWidth="1"/>
    <col min="95" max="96" width="12.6875" hidden="1" customWidth="1"/>
    <col min="97" max="97" width="8.6875" hidden="1" customWidth="1"/>
    <col min="98" max="99" width="12.6875" hidden="1" customWidth="1"/>
    <col min="100" max="100" width="13.6875" customWidth="1"/>
    <col min="101" max="101" width="15.1875" customWidth="1"/>
    <col min="102" max="102" width="8.6875" customWidth="1"/>
    <col min="103" max="103" width="15.125" bestFit="1" customWidth="1"/>
    <col min="104" max="104" width="14.125" bestFit="1" customWidth="1"/>
    <col min="105" max="105" width="8.6875" customWidth="1"/>
    <col min="106" max="106" width="9.625" customWidth="1"/>
    <col min="107" max="107" width="14.625" customWidth="1"/>
    <col min="109" max="109" width="13.625" customWidth="1"/>
  </cols>
  <sheetData>
    <row r="1" spans="1:107">
      <c r="D1" s="1153"/>
      <c r="E1" s="1149"/>
      <c r="H1" s="1149"/>
      <c r="J1" s="1149"/>
      <c r="P1" s="1149"/>
      <c r="W1" s="1154"/>
      <c r="AN1" s="1149"/>
      <c r="AU1" s="1140"/>
      <c r="BC1" s="1149"/>
      <c r="BD1" s="1149"/>
      <c r="BS1" s="1140"/>
      <c r="BT1" s="1140"/>
      <c r="BY1" s="1149"/>
      <c r="CA1" s="1155"/>
      <c r="CG1" s="1155"/>
      <c r="CI1" s="1155"/>
      <c r="CJ1" s="1155"/>
      <c r="CR1" s="1140"/>
    </row>
    <row r="2" spans="1:107" ht="17.25" thickBot="1">
      <c r="C2" s="1149"/>
      <c r="D2" s="1156"/>
      <c r="E2" s="1149"/>
      <c r="G2" s="1149"/>
      <c r="H2" s="1157"/>
      <c r="K2" s="1149"/>
      <c r="L2" s="1156"/>
      <c r="M2" s="1149"/>
      <c r="O2" s="1149"/>
      <c r="T2" s="1156"/>
      <c r="W2" s="1149"/>
      <c r="X2" s="1149"/>
      <c r="AB2" s="1156"/>
      <c r="AE2" s="1149"/>
      <c r="AJ2" s="1156"/>
      <c r="AM2" s="1149"/>
      <c r="AN2" s="1158"/>
      <c r="AR2" s="1156"/>
      <c r="AU2" s="1149"/>
      <c r="AZ2" s="1156"/>
      <c r="BC2" s="1149"/>
      <c r="BH2" s="1156"/>
      <c r="BK2" s="1149"/>
      <c r="BP2" s="1156"/>
      <c r="BS2" s="1149"/>
      <c r="BT2" s="1159"/>
      <c r="BU2" s="1159"/>
      <c r="BV2" s="1159"/>
      <c r="BW2" s="1159"/>
      <c r="BX2" s="1156"/>
      <c r="BY2" s="1159"/>
      <c r="BZ2" s="1159"/>
      <c r="CA2" s="1140"/>
      <c r="CF2" s="1156"/>
      <c r="CG2" s="1149"/>
      <c r="CI2" s="1149"/>
      <c r="CN2" s="1156"/>
      <c r="CQ2" s="1160"/>
      <c r="CR2" s="1161"/>
      <c r="CS2" s="1159"/>
      <c r="CT2" s="1162"/>
      <c r="CX2">
        <v>16</v>
      </c>
      <c r="CY2" s="1149"/>
      <c r="DB2" s="1149"/>
      <c r="DC2" s="1125"/>
    </row>
    <row r="3" spans="1:107" ht="17.25" thickTop="1">
      <c r="A3" s="2847" t="s">
        <v>1268</v>
      </c>
      <c r="B3" s="2847" t="s">
        <v>1269</v>
      </c>
      <c r="C3" s="2847" t="s">
        <v>1270</v>
      </c>
      <c r="D3" s="2849" t="s">
        <v>2052</v>
      </c>
      <c r="E3" s="2846"/>
      <c r="F3" s="2846"/>
      <c r="G3" s="2850" t="s">
        <v>2053</v>
      </c>
      <c r="H3" s="2851"/>
      <c r="I3" s="2852"/>
      <c r="J3" s="2853" t="s">
        <v>1271</v>
      </c>
      <c r="K3" s="2855" t="s">
        <v>1272</v>
      </c>
      <c r="L3" s="2845" t="s">
        <v>2054</v>
      </c>
      <c r="M3" s="2846"/>
      <c r="N3" s="2846"/>
      <c r="O3" s="2850" t="s">
        <v>2055</v>
      </c>
      <c r="P3" s="2851"/>
      <c r="Q3" s="2852"/>
      <c r="R3" s="2853" t="s">
        <v>1271</v>
      </c>
      <c r="S3" s="2855" t="s">
        <v>1272</v>
      </c>
      <c r="T3" s="2845" t="s">
        <v>2056</v>
      </c>
      <c r="U3" s="2846"/>
      <c r="V3" s="2846"/>
      <c r="W3" s="2850" t="s">
        <v>2057</v>
      </c>
      <c r="X3" s="2851"/>
      <c r="Y3" s="2852"/>
      <c r="Z3" s="2853" t="s">
        <v>1271</v>
      </c>
      <c r="AA3" s="2855" t="s">
        <v>1272</v>
      </c>
      <c r="AB3" s="2845" t="s">
        <v>2058</v>
      </c>
      <c r="AC3" s="2846"/>
      <c r="AD3" s="2846"/>
      <c r="AE3" s="2850" t="s">
        <v>2059</v>
      </c>
      <c r="AF3" s="2851"/>
      <c r="AG3" s="2852"/>
      <c r="AH3" s="2853" t="s">
        <v>1271</v>
      </c>
      <c r="AI3" s="2855" t="s">
        <v>1272</v>
      </c>
      <c r="AJ3" s="2845" t="s">
        <v>2060</v>
      </c>
      <c r="AK3" s="2846"/>
      <c r="AL3" s="2846"/>
      <c r="AM3" s="2850" t="s">
        <v>2061</v>
      </c>
      <c r="AN3" s="2851"/>
      <c r="AO3" s="2852"/>
      <c r="AP3" s="2853" t="s">
        <v>1271</v>
      </c>
      <c r="AQ3" s="2855" t="s">
        <v>1272</v>
      </c>
      <c r="AR3" s="2845" t="s">
        <v>2062</v>
      </c>
      <c r="AS3" s="2846"/>
      <c r="AT3" s="2846"/>
      <c r="AU3" s="2850" t="s">
        <v>2063</v>
      </c>
      <c r="AV3" s="2851"/>
      <c r="AW3" s="2852"/>
      <c r="AX3" s="2853" t="s">
        <v>1271</v>
      </c>
      <c r="AY3" s="2855" t="s">
        <v>1272</v>
      </c>
      <c r="AZ3" s="2845" t="s">
        <v>2064</v>
      </c>
      <c r="BA3" s="2846"/>
      <c r="BB3" s="2846"/>
      <c r="BC3" s="2850" t="s">
        <v>2065</v>
      </c>
      <c r="BD3" s="2851"/>
      <c r="BE3" s="2852"/>
      <c r="BF3" s="2853" t="s">
        <v>1271</v>
      </c>
      <c r="BG3" s="2855" t="s">
        <v>1272</v>
      </c>
      <c r="BH3" s="2845" t="s">
        <v>2066</v>
      </c>
      <c r="BI3" s="2846"/>
      <c r="BJ3" s="2846"/>
      <c r="BK3" s="2858" t="s">
        <v>2067</v>
      </c>
      <c r="BL3" s="2859"/>
      <c r="BM3" s="2860"/>
      <c r="BN3" s="2853" t="s">
        <v>1271</v>
      </c>
      <c r="BO3" s="2855" t="s">
        <v>1272</v>
      </c>
      <c r="BP3" s="2845" t="s">
        <v>2068</v>
      </c>
      <c r="BQ3" s="2846"/>
      <c r="BR3" s="2846"/>
      <c r="BS3" s="2850" t="s">
        <v>2069</v>
      </c>
      <c r="BT3" s="2851"/>
      <c r="BU3" s="2852"/>
      <c r="BV3" s="2853" t="s">
        <v>1271</v>
      </c>
      <c r="BW3" s="2855" t="s">
        <v>1272</v>
      </c>
      <c r="BX3" s="2845" t="s">
        <v>2070</v>
      </c>
      <c r="BY3" s="2846"/>
      <c r="BZ3" s="2846"/>
      <c r="CA3" s="2850" t="s">
        <v>2071</v>
      </c>
      <c r="CB3" s="2851"/>
      <c r="CC3" s="2852"/>
      <c r="CD3" s="2853" t="s">
        <v>1271</v>
      </c>
      <c r="CE3" s="2855" t="s">
        <v>1272</v>
      </c>
      <c r="CF3" s="2845" t="s">
        <v>2072</v>
      </c>
      <c r="CG3" s="2846"/>
      <c r="CH3" s="2846"/>
      <c r="CI3" s="2850" t="s">
        <v>2073</v>
      </c>
      <c r="CJ3" s="2851"/>
      <c r="CK3" s="2852"/>
      <c r="CL3" s="2853" t="s">
        <v>1271</v>
      </c>
      <c r="CM3" s="2855" t="s">
        <v>1272</v>
      </c>
      <c r="CN3" s="2845" t="s">
        <v>2074</v>
      </c>
      <c r="CO3" s="2846"/>
      <c r="CP3" s="2846"/>
      <c r="CQ3" s="2850" t="s">
        <v>2075</v>
      </c>
      <c r="CR3" s="2851"/>
      <c r="CS3" s="2852"/>
      <c r="CT3" s="2853" t="s">
        <v>1271</v>
      </c>
      <c r="CU3" s="2855" t="s">
        <v>1272</v>
      </c>
      <c r="CV3" s="2861" t="s">
        <v>1273</v>
      </c>
      <c r="CW3" s="2862"/>
      <c r="CX3" s="2862"/>
      <c r="CY3" s="2863" t="s">
        <v>1274</v>
      </c>
      <c r="CZ3" s="2864"/>
      <c r="DA3" s="2865"/>
    </row>
    <row r="4" spans="1:107">
      <c r="A4" s="2848"/>
      <c r="B4" s="2848"/>
      <c r="C4" s="2848"/>
      <c r="D4" s="1163" t="s">
        <v>1275</v>
      </c>
      <c r="E4" s="1164" t="s">
        <v>1276</v>
      </c>
      <c r="F4" s="1165" t="s">
        <v>1277</v>
      </c>
      <c r="G4" s="1166" t="s">
        <v>1275</v>
      </c>
      <c r="H4" s="1166" t="s">
        <v>1276</v>
      </c>
      <c r="I4" s="1167" t="s">
        <v>1277</v>
      </c>
      <c r="J4" s="2854"/>
      <c r="K4" s="2856"/>
      <c r="L4" s="1168" t="s">
        <v>1275</v>
      </c>
      <c r="M4" s="1164" t="s">
        <v>1276</v>
      </c>
      <c r="N4" s="1165" t="s">
        <v>1277</v>
      </c>
      <c r="O4" s="1166" t="s">
        <v>1275</v>
      </c>
      <c r="P4" s="1166" t="s">
        <v>1276</v>
      </c>
      <c r="Q4" s="1167" t="s">
        <v>1277</v>
      </c>
      <c r="R4" s="2854"/>
      <c r="S4" s="2856"/>
      <c r="T4" s="1168" t="s">
        <v>1275</v>
      </c>
      <c r="U4" s="1164" t="s">
        <v>1276</v>
      </c>
      <c r="V4" s="1165" t="s">
        <v>1277</v>
      </c>
      <c r="W4" s="1169" t="s">
        <v>1275</v>
      </c>
      <c r="X4" s="1166" t="s">
        <v>1276</v>
      </c>
      <c r="Y4" s="1167" t="s">
        <v>1277</v>
      </c>
      <c r="Z4" s="2854"/>
      <c r="AA4" s="2856"/>
      <c r="AB4" s="1170" t="s">
        <v>1275</v>
      </c>
      <c r="AC4" s="1164" t="s">
        <v>1276</v>
      </c>
      <c r="AD4" s="1165" t="s">
        <v>1277</v>
      </c>
      <c r="AE4" s="1166" t="s">
        <v>1275</v>
      </c>
      <c r="AF4" s="1166" t="s">
        <v>1276</v>
      </c>
      <c r="AG4" s="1167" t="s">
        <v>1277</v>
      </c>
      <c r="AH4" s="2854"/>
      <c r="AI4" s="2856"/>
      <c r="AJ4" s="1168" t="s">
        <v>1275</v>
      </c>
      <c r="AK4" s="1164" t="s">
        <v>1276</v>
      </c>
      <c r="AL4" s="1165" t="s">
        <v>1277</v>
      </c>
      <c r="AM4" s="1166" t="s">
        <v>1275</v>
      </c>
      <c r="AN4" s="1166" t="s">
        <v>1276</v>
      </c>
      <c r="AO4" s="1167" t="s">
        <v>1277</v>
      </c>
      <c r="AP4" s="2854"/>
      <c r="AQ4" s="2856"/>
      <c r="AR4" s="1170" t="s">
        <v>1275</v>
      </c>
      <c r="AS4" s="1164" t="s">
        <v>1276</v>
      </c>
      <c r="AT4" s="1165" t="s">
        <v>1277</v>
      </c>
      <c r="AU4" s="1166" t="s">
        <v>1275</v>
      </c>
      <c r="AV4" s="1166" t="s">
        <v>1276</v>
      </c>
      <c r="AW4" s="1167" t="s">
        <v>1277</v>
      </c>
      <c r="AX4" s="2854"/>
      <c r="AY4" s="2856"/>
      <c r="AZ4" s="1168" t="s">
        <v>1275</v>
      </c>
      <c r="BA4" s="1164" t="s">
        <v>1276</v>
      </c>
      <c r="BB4" s="1165" t="s">
        <v>1277</v>
      </c>
      <c r="BC4" s="1166" t="s">
        <v>1275</v>
      </c>
      <c r="BD4" s="1166" t="s">
        <v>1276</v>
      </c>
      <c r="BE4" s="1167" t="s">
        <v>1277</v>
      </c>
      <c r="BF4" s="2854"/>
      <c r="BG4" s="2856"/>
      <c r="BH4" s="1170" t="s">
        <v>1275</v>
      </c>
      <c r="BI4" s="1164" t="s">
        <v>1276</v>
      </c>
      <c r="BJ4" s="1165" t="s">
        <v>1277</v>
      </c>
      <c r="BK4" s="1171" t="s">
        <v>1275</v>
      </c>
      <c r="BL4" s="1171" t="s">
        <v>1276</v>
      </c>
      <c r="BM4" s="1172" t="s">
        <v>1277</v>
      </c>
      <c r="BN4" s="2854"/>
      <c r="BO4" s="2856"/>
      <c r="BP4" s="1168" t="s">
        <v>1275</v>
      </c>
      <c r="BQ4" s="1164" t="s">
        <v>1276</v>
      </c>
      <c r="BR4" s="1165" t="s">
        <v>1277</v>
      </c>
      <c r="BS4" s="1166" t="s">
        <v>1275</v>
      </c>
      <c r="BT4" s="1166" t="s">
        <v>1276</v>
      </c>
      <c r="BU4" s="1167" t="s">
        <v>1277</v>
      </c>
      <c r="BV4" s="2854"/>
      <c r="BW4" s="2856"/>
      <c r="BX4" s="1170" t="s">
        <v>1275</v>
      </c>
      <c r="BY4" s="1164" t="s">
        <v>1276</v>
      </c>
      <c r="BZ4" s="1165" t="s">
        <v>1277</v>
      </c>
      <c r="CA4" s="1166" t="s">
        <v>1275</v>
      </c>
      <c r="CB4" s="1166" t="s">
        <v>1276</v>
      </c>
      <c r="CC4" s="1167" t="s">
        <v>1277</v>
      </c>
      <c r="CD4" s="2854"/>
      <c r="CE4" s="2856"/>
      <c r="CF4" s="1168" t="s">
        <v>1275</v>
      </c>
      <c r="CG4" s="1164" t="s">
        <v>1276</v>
      </c>
      <c r="CH4" s="1165" t="s">
        <v>1277</v>
      </c>
      <c r="CI4" s="1166" t="s">
        <v>1275</v>
      </c>
      <c r="CJ4" s="1166" t="s">
        <v>1276</v>
      </c>
      <c r="CK4" s="1167" t="s">
        <v>1277</v>
      </c>
      <c r="CL4" s="2854"/>
      <c r="CM4" s="2856"/>
      <c r="CN4" s="1170" t="s">
        <v>1275</v>
      </c>
      <c r="CO4" s="1164" t="s">
        <v>1276</v>
      </c>
      <c r="CP4" s="1165" t="s">
        <v>1277</v>
      </c>
      <c r="CQ4" s="1166" t="s">
        <v>1275</v>
      </c>
      <c r="CR4" s="1166" t="s">
        <v>1276</v>
      </c>
      <c r="CS4" s="1167" t="s">
        <v>1277</v>
      </c>
      <c r="CT4" s="2854"/>
      <c r="CU4" s="2856"/>
      <c r="CV4" s="1173" t="s">
        <v>1275</v>
      </c>
      <c r="CW4" s="1174" t="s">
        <v>1276</v>
      </c>
      <c r="CX4" s="1175" t="s">
        <v>1277</v>
      </c>
      <c r="CY4" s="1176" t="s">
        <v>1275</v>
      </c>
      <c r="CZ4" s="1166" t="s">
        <v>1276</v>
      </c>
      <c r="DA4" s="1177" t="s">
        <v>1277</v>
      </c>
    </row>
    <row r="5" spans="1:107" ht="17.45" customHeight="1">
      <c r="A5" s="1178" t="s">
        <v>1278</v>
      </c>
      <c r="B5" s="1179"/>
      <c r="C5" s="1180"/>
      <c r="D5" s="1181"/>
      <c r="E5" s="1182"/>
      <c r="F5" s="1183"/>
      <c r="G5" s="1184">
        <f>SUM(G6:G8)-G9</f>
        <v>564983179.93000007</v>
      </c>
      <c r="H5" s="1185"/>
      <c r="I5" s="1186"/>
      <c r="J5" s="1187"/>
      <c r="K5" s="1188"/>
      <c r="L5" s="1189"/>
      <c r="M5" s="1182"/>
      <c r="N5" s="1183"/>
      <c r="O5" s="1185">
        <v>610878886.73999989</v>
      </c>
      <c r="P5" s="1185"/>
      <c r="Q5" s="1186"/>
      <c r="R5" s="1187"/>
      <c r="S5" s="1188"/>
      <c r="T5" s="1189"/>
      <c r="U5" s="1182"/>
      <c r="V5" s="1183"/>
      <c r="W5" s="1191"/>
      <c r="X5" s="1185"/>
      <c r="Y5" s="1186"/>
      <c r="Z5" s="1187"/>
      <c r="AA5" s="1188"/>
      <c r="AB5" s="1190"/>
      <c r="AC5" s="1182"/>
      <c r="AD5" s="1183"/>
      <c r="AE5" s="1185"/>
      <c r="AF5" s="1185"/>
      <c r="AG5" s="1186"/>
      <c r="AH5" s="1187"/>
      <c r="AI5" s="1188"/>
      <c r="AJ5" s="1189"/>
      <c r="AK5" s="1183"/>
      <c r="AL5" s="1183"/>
      <c r="AM5" s="1185"/>
      <c r="AN5" s="1185"/>
      <c r="AO5" s="1186"/>
      <c r="AP5" s="1187"/>
      <c r="AQ5" s="1188"/>
      <c r="AR5" s="1190"/>
      <c r="AS5" s="1183"/>
      <c r="AT5" s="1183"/>
      <c r="AU5" s="1191"/>
      <c r="AV5" s="1185"/>
      <c r="AW5" s="1186"/>
      <c r="AX5" s="1187"/>
      <c r="AY5" s="1188"/>
      <c r="AZ5" s="1189"/>
      <c r="BA5" s="1183"/>
      <c r="BB5" s="1183"/>
      <c r="BC5" s="1185"/>
      <c r="BD5" s="1185"/>
      <c r="BE5" s="1186"/>
      <c r="BF5" s="1187"/>
      <c r="BG5" s="1188"/>
      <c r="BH5" s="1190"/>
      <c r="BI5" s="1183"/>
      <c r="BJ5" s="1183"/>
      <c r="BK5" s="1191"/>
      <c r="BL5" s="1192"/>
      <c r="BM5" s="1193"/>
      <c r="BN5" s="1187"/>
      <c r="BO5" s="1188"/>
      <c r="BP5" s="1189"/>
      <c r="BQ5" s="1183"/>
      <c r="BR5" s="1183"/>
      <c r="BS5" s="1185"/>
      <c r="BT5" s="1185"/>
      <c r="BU5" s="1186"/>
      <c r="BV5" s="1187"/>
      <c r="BW5" s="1188"/>
      <c r="BX5" s="1190"/>
      <c r="BY5" s="1183"/>
      <c r="BZ5" s="1183"/>
      <c r="CA5" s="1184"/>
      <c r="CB5" s="1185"/>
      <c r="CC5" s="1186"/>
      <c r="CD5" s="1187"/>
      <c r="CE5" s="1188"/>
      <c r="CF5" s="1189"/>
      <c r="CG5" s="1183"/>
      <c r="CH5" s="1183"/>
      <c r="CI5" s="1184"/>
      <c r="CJ5" s="1185"/>
      <c r="CK5" s="1186"/>
      <c r="CL5" s="1187"/>
      <c r="CM5" s="1188"/>
      <c r="CN5" s="1190"/>
      <c r="CO5" s="1183"/>
      <c r="CP5" s="1183"/>
      <c r="CQ5" s="1184"/>
      <c r="CR5" s="1185"/>
      <c r="CS5" s="1186"/>
      <c r="CT5" s="1187"/>
      <c r="CU5" s="1188"/>
      <c r="CV5" s="1190"/>
      <c r="CW5" s="1182"/>
      <c r="CX5" s="1183"/>
      <c r="CY5" s="1194"/>
      <c r="CZ5" s="1185"/>
      <c r="DA5" s="1195"/>
    </row>
    <row r="6" spans="1:107" ht="17.45" customHeight="1">
      <c r="A6" s="1196" t="s">
        <v>1279</v>
      </c>
      <c r="B6" s="1180" t="s">
        <v>1280</v>
      </c>
      <c r="C6" s="1180"/>
      <c r="D6" s="1181">
        <v>510576609.15999979</v>
      </c>
      <c r="E6" s="1182">
        <f>D6*$CX$2</f>
        <v>8169225746.5599966</v>
      </c>
      <c r="F6" s="1183">
        <f>E6/E11</f>
        <v>0.99616526007134965</v>
      </c>
      <c r="G6" s="1185">
        <f>506731962.75</f>
        <v>506731962.75</v>
      </c>
      <c r="H6" s="1185">
        <f>G6*$CX$2</f>
        <v>8107711404</v>
      </c>
      <c r="I6" s="1186">
        <f>H6/H11</f>
        <v>0.99340310752324024</v>
      </c>
      <c r="J6" s="1197">
        <f t="shared" ref="J6:J62" si="0">G6-D6</f>
        <v>-3844646.4099997878</v>
      </c>
      <c r="K6" s="1188"/>
      <c r="L6" s="1189">
        <v>553485435.32000017</v>
      </c>
      <c r="M6" s="1182">
        <f>L6*$CX$2</f>
        <v>8855766965.1200027</v>
      </c>
      <c r="N6" s="1183">
        <f>M6/M11</f>
        <v>0.99620115888200444</v>
      </c>
      <c r="O6" s="1185">
        <v>554542286.66999996</v>
      </c>
      <c r="P6" s="1185">
        <f>O6*$CX$2</f>
        <v>8872676586.7199993</v>
      </c>
      <c r="Q6" s="1186">
        <f>P6/P11</f>
        <v>0.99429390355312919</v>
      </c>
      <c r="R6" s="1197">
        <f t="shared" ref="R6:R69" si="1">O6-L6</f>
        <v>1056851.3499997854</v>
      </c>
      <c r="S6" s="1188"/>
      <c r="T6" s="1189">
        <v>573412528.08000004</v>
      </c>
      <c r="U6" s="1182">
        <f>T6*$CX$2</f>
        <v>9174600449.2800007</v>
      </c>
      <c r="V6" s="1183">
        <f>U6/U11</f>
        <v>0.99621138266907738</v>
      </c>
      <c r="W6" s="1191"/>
      <c r="X6" s="1185">
        <f>W6*$CX$2</f>
        <v>0</v>
      </c>
      <c r="Y6" s="1186" t="e">
        <f>X6/X11</f>
        <v>#DIV/0!</v>
      </c>
      <c r="Z6" s="1197">
        <f>W6-T6</f>
        <v>-573412528.08000004</v>
      </c>
      <c r="AA6" s="1188"/>
      <c r="AB6" s="1190">
        <v>531953952.34999996</v>
      </c>
      <c r="AC6" s="1182">
        <f>AB6*$CX$2</f>
        <v>8511263237.5999994</v>
      </c>
      <c r="AD6" s="1183">
        <f>AC6/AC11</f>
        <v>0.99618743868435522</v>
      </c>
      <c r="AE6" s="1185"/>
      <c r="AF6" s="1185">
        <f>AE6*$CX$2</f>
        <v>0</v>
      </c>
      <c r="AG6" s="1186" t="e">
        <f>AF6/AF11</f>
        <v>#DIV/0!</v>
      </c>
      <c r="AH6" s="1197">
        <f>AE6-AB6</f>
        <v>-531953952.34999996</v>
      </c>
      <c r="AI6" s="1188"/>
      <c r="AJ6" s="1189">
        <v>447388242.46999991</v>
      </c>
      <c r="AK6" s="1182">
        <f>AJ6*$CX$2</f>
        <v>7158211879.5199986</v>
      </c>
      <c r="AL6" s="1183">
        <f>AK6/AK11</f>
        <v>0.99612902776511236</v>
      </c>
      <c r="AM6" s="1185"/>
      <c r="AN6" s="1185">
        <f>AM6*$CX$2</f>
        <v>0</v>
      </c>
      <c r="AO6" s="1186" t="e">
        <f>AN6/AN11</f>
        <v>#DIV/0!</v>
      </c>
      <c r="AP6" s="1197">
        <f>AM6-AJ6</f>
        <v>-447388242.46999991</v>
      </c>
      <c r="AQ6" s="1188"/>
      <c r="AR6" s="1190">
        <v>553468910.88000023</v>
      </c>
      <c r="AS6" s="1182">
        <f>AR6*$CX$2</f>
        <v>8855502574.0800037</v>
      </c>
      <c r="AT6" s="1183">
        <f>AS6/AS11</f>
        <v>0.99619744793538167</v>
      </c>
      <c r="AU6" s="1185"/>
      <c r="AV6" s="1185">
        <f>AU6*$CX$2</f>
        <v>0</v>
      </c>
      <c r="AW6" s="1186" t="e">
        <f>AV6/AV11</f>
        <v>#DIV/0!</v>
      </c>
      <c r="AX6" s="1197">
        <f>AU6-AR6</f>
        <v>-553468910.88000023</v>
      </c>
      <c r="AY6" s="1188"/>
      <c r="AZ6" s="1189">
        <v>598024883.77000022</v>
      </c>
      <c r="BA6" s="1182">
        <f>AZ6*$CX$2</f>
        <v>9568398140.3200035</v>
      </c>
      <c r="BB6" s="1183">
        <f>BA6/BA11</f>
        <v>0.99629553183651343</v>
      </c>
      <c r="BC6" s="1185"/>
      <c r="BD6" s="1185">
        <f>BC6*$CX$2</f>
        <v>0</v>
      </c>
      <c r="BE6" s="1186" t="e">
        <f>BD6/BD11</f>
        <v>#DIV/0!</v>
      </c>
      <c r="BF6" s="1197">
        <f t="shared" ref="BF6:BF69" si="2">BC6-AZ6</f>
        <v>-598024883.77000022</v>
      </c>
      <c r="BG6" s="1188"/>
      <c r="BH6" s="1190">
        <v>575935673.08000004</v>
      </c>
      <c r="BI6" s="1182">
        <f>BH6*$CX$2</f>
        <v>9214970769.2800007</v>
      </c>
      <c r="BJ6" s="1183">
        <f>BI6/BI11</f>
        <v>0.99628393733016785</v>
      </c>
      <c r="BK6" s="1191"/>
      <c r="BL6" s="1191">
        <f>BK6*$CX$2</f>
        <v>0</v>
      </c>
      <c r="BM6" s="1193" t="e">
        <f>BL6/BL11</f>
        <v>#DIV/0!</v>
      </c>
      <c r="BN6" s="1197">
        <f>BK6-BH6</f>
        <v>-575935673.08000004</v>
      </c>
      <c r="BO6" s="1188"/>
      <c r="BP6" s="1189">
        <v>531548281.6099999</v>
      </c>
      <c r="BQ6" s="1182">
        <f>BP6*$CX$2</f>
        <v>8504772505.7599983</v>
      </c>
      <c r="BR6" s="1183">
        <f>BQ6/BQ11</f>
        <v>0.99618453084661229</v>
      </c>
      <c r="BS6" s="1185"/>
      <c r="BT6" s="1185">
        <f>BS6*$CX$2</f>
        <v>0</v>
      </c>
      <c r="BU6" s="1186" t="e">
        <f>BT6/BT11</f>
        <v>#DIV/0!</v>
      </c>
      <c r="BV6" s="1197">
        <f t="shared" ref="BV6:BV69" si="3">BS6-BP6</f>
        <v>-531548281.6099999</v>
      </c>
      <c r="BW6" s="1188"/>
      <c r="BX6" s="1190">
        <v>553818591.10000014</v>
      </c>
      <c r="BY6" s="1182">
        <f>BX6*$CX$2</f>
        <v>8861097457.6000023</v>
      </c>
      <c r="BZ6" s="1183">
        <f>BY6/BY11</f>
        <v>0.99620162378670407</v>
      </c>
      <c r="CA6" s="1185"/>
      <c r="CB6" s="1185">
        <f>CA6*$CX$2</f>
        <v>0</v>
      </c>
      <c r="CC6" s="1186" t="e">
        <f>CB6/CB11</f>
        <v>#DIV/0!</v>
      </c>
      <c r="CD6" s="1197">
        <f t="shared" ref="CD6:CD69" si="4">CA6-BX6</f>
        <v>-553818591.10000014</v>
      </c>
      <c r="CE6" s="1188"/>
      <c r="CF6" s="1189">
        <v>532019515.38999993</v>
      </c>
      <c r="CG6" s="1182">
        <f>CF6*$CX$2</f>
        <v>8512312246.2399988</v>
      </c>
      <c r="CH6" s="1183">
        <f>CG6/CG11</f>
        <v>0.99618601167047216</v>
      </c>
      <c r="CI6" s="1185"/>
      <c r="CJ6" s="1185">
        <f>CI6*$CX$2</f>
        <v>0</v>
      </c>
      <c r="CK6" s="1186" t="e">
        <f>CJ6/CJ11</f>
        <v>#DIV/0!</v>
      </c>
      <c r="CL6" s="1197">
        <f t="shared" ref="CL6:CL69" si="5">CI6-CF6</f>
        <v>-532019515.38999993</v>
      </c>
      <c r="CM6" s="1188"/>
      <c r="CN6" s="1190">
        <v>551585549.34000027</v>
      </c>
      <c r="CO6" s="1182">
        <f>CN6*$CX$2</f>
        <v>8825368789.4400043</v>
      </c>
      <c r="CP6" s="1183">
        <f>CO6/CO11</f>
        <v>0.99555753294474103</v>
      </c>
      <c r="CQ6" s="1185"/>
      <c r="CR6" s="1185">
        <f>CQ6*$CX$2</f>
        <v>0</v>
      </c>
      <c r="CS6" s="1186" t="e">
        <f>CR6/CR11</f>
        <v>#DIV/0!</v>
      </c>
      <c r="CT6" s="1197">
        <f t="shared" ref="CT6:CT69" si="6">CQ6-CN6</f>
        <v>-551585549.34000027</v>
      </c>
      <c r="CU6" s="1188"/>
      <c r="CV6" s="1198">
        <f t="shared" ref="CV6:CW10" si="7">D6+L6+T6+AB6+AJ6+AR6+AZ6+BH6+BP6+BX6+CF6+CN6</f>
        <v>6513218172.5500002</v>
      </c>
      <c r="CW6" s="1199">
        <f t="shared" si="7"/>
        <v>104211490760.8</v>
      </c>
      <c r="CX6" s="1183">
        <f>CW6/CW11</f>
        <v>0.99615174275267948</v>
      </c>
      <c r="CY6" s="1200">
        <f t="shared" ref="CY6:CZ10" si="8">G6+O6+W6+AE6+AM6+AU6+BC6+BK6+BS6+CA6+CI6+CQ6</f>
        <v>1061274249.42</v>
      </c>
      <c r="CZ6" s="1201">
        <f t="shared" si="8"/>
        <v>16980387990.719999</v>
      </c>
      <c r="DA6" s="1195">
        <f>CZ6/CZ11</f>
        <v>0.99386837147856233</v>
      </c>
    </row>
    <row r="7" spans="1:107" ht="17.45" customHeight="1">
      <c r="A7" s="1202" t="s">
        <v>1281</v>
      </c>
      <c r="B7" s="1180" t="s">
        <v>1282</v>
      </c>
      <c r="C7" s="1180"/>
      <c r="D7" s="1181"/>
      <c r="E7" s="1182">
        <f>D7*$CX$2</f>
        <v>0</v>
      </c>
      <c r="F7" s="1183">
        <f>E7/E11</f>
        <v>0</v>
      </c>
      <c r="G7" s="1185">
        <v>54886162</v>
      </c>
      <c r="H7" s="1185">
        <f>G7*$CX$2</f>
        <v>878178592</v>
      </c>
      <c r="I7" s="1186">
        <f>H7/H11</f>
        <v>0.10759945671262866</v>
      </c>
      <c r="J7" s="1197">
        <f t="shared" si="0"/>
        <v>54886162</v>
      </c>
      <c r="K7" s="1188"/>
      <c r="L7" s="1189"/>
      <c r="M7" s="1182">
        <f>L7*$CX$2</f>
        <v>0</v>
      </c>
      <c r="N7" s="1183">
        <f>M7/M11</f>
        <v>0</v>
      </c>
      <c r="O7" s="1185">
        <v>53154169.039999999</v>
      </c>
      <c r="P7" s="1185">
        <f>O7*$CX$2</f>
        <v>850466704.63999999</v>
      </c>
      <c r="Q7" s="1186">
        <f>P7/P11</f>
        <v>9.5305385171384177E-2</v>
      </c>
      <c r="R7" s="1197">
        <f t="shared" si="1"/>
        <v>53154169.039999999</v>
      </c>
      <c r="S7" s="1188"/>
      <c r="T7" s="1189"/>
      <c r="U7" s="1182">
        <f>T7*$CX$2</f>
        <v>0</v>
      </c>
      <c r="V7" s="1183">
        <f>U7/U11</f>
        <v>0</v>
      </c>
      <c r="W7" s="1185"/>
      <c r="X7" s="1185">
        <f>W7*$CX$2</f>
        <v>0</v>
      </c>
      <c r="Y7" s="1186" t="e">
        <f>X7/X11</f>
        <v>#DIV/0!</v>
      </c>
      <c r="Z7" s="1197">
        <f t="shared" ref="Z7:Z70" si="9">W7-T7</f>
        <v>0</v>
      </c>
      <c r="AA7" s="1188"/>
      <c r="AB7" s="1190"/>
      <c r="AC7" s="1182">
        <f>AB7*$CX$2</f>
        <v>0</v>
      </c>
      <c r="AD7" s="1183">
        <f>AC7/AC11</f>
        <v>0</v>
      </c>
      <c r="AE7" s="1185"/>
      <c r="AF7" s="1185">
        <f>AE7*$CX$2</f>
        <v>0</v>
      </c>
      <c r="AG7" s="1186" t="e">
        <f>AF7/AF11</f>
        <v>#DIV/0!</v>
      </c>
      <c r="AH7" s="1197">
        <f t="shared" ref="AH7:AH70" si="10">AE7-AB7</f>
        <v>0</v>
      </c>
      <c r="AI7" s="1188"/>
      <c r="AJ7" s="1189"/>
      <c r="AK7" s="1182">
        <f>AJ7*$CX$2</f>
        <v>0</v>
      </c>
      <c r="AL7" s="1183">
        <f>AK7/AK11</f>
        <v>0</v>
      </c>
      <c r="AM7" s="1185"/>
      <c r="AN7" s="1185">
        <f>AM7*$CX$2</f>
        <v>0</v>
      </c>
      <c r="AO7" s="1186" t="e">
        <f>AN7/AN11</f>
        <v>#DIV/0!</v>
      </c>
      <c r="AP7" s="1197">
        <f t="shared" ref="AP7:AP70" si="11">AM7-AJ7</f>
        <v>0</v>
      </c>
      <c r="AQ7" s="1188"/>
      <c r="AR7" s="1190"/>
      <c r="AS7" s="1182">
        <f>AR7*$CX$2</f>
        <v>0</v>
      </c>
      <c r="AT7" s="1183">
        <f>AS7/AS11</f>
        <v>0</v>
      </c>
      <c r="AU7" s="1185"/>
      <c r="AV7" s="1185">
        <f>AU7*$CX$2</f>
        <v>0</v>
      </c>
      <c r="AW7" s="1186" t="e">
        <f>AV7/AV11</f>
        <v>#DIV/0!</v>
      </c>
      <c r="AX7" s="1197">
        <f t="shared" ref="AX7:AX70" si="12">AU7-AR7</f>
        <v>0</v>
      </c>
      <c r="AY7" s="1188"/>
      <c r="AZ7" s="1189"/>
      <c r="BA7" s="1182">
        <f>AZ7*$CX$2</f>
        <v>0</v>
      </c>
      <c r="BB7" s="1183">
        <f>BA7/BA11</f>
        <v>0</v>
      </c>
      <c r="BC7" s="1185"/>
      <c r="BD7" s="1185">
        <f>BC7*$CX$2</f>
        <v>0</v>
      </c>
      <c r="BE7" s="1186" t="e">
        <f>BD7/BD11</f>
        <v>#DIV/0!</v>
      </c>
      <c r="BF7" s="1197">
        <f t="shared" si="2"/>
        <v>0</v>
      </c>
      <c r="BG7" s="1188"/>
      <c r="BH7" s="1190"/>
      <c r="BI7" s="1182">
        <f>BH7*$CX$2</f>
        <v>0</v>
      </c>
      <c r="BJ7" s="1183">
        <f>BI7/BI11</f>
        <v>0</v>
      </c>
      <c r="BK7" s="1191"/>
      <c r="BL7" s="1191">
        <f>BK7*$CX$2</f>
        <v>0</v>
      </c>
      <c r="BM7" s="1193" t="e">
        <f>BL7/BL11</f>
        <v>#DIV/0!</v>
      </c>
      <c r="BN7" s="1197">
        <f t="shared" ref="BN7:BN70" si="13">BK7-BH7</f>
        <v>0</v>
      </c>
      <c r="BO7" s="1188"/>
      <c r="BP7" s="1189"/>
      <c r="BQ7" s="1182">
        <f>BP7*$CX$2</f>
        <v>0</v>
      </c>
      <c r="BR7" s="1183">
        <f>BQ7/BQ11</f>
        <v>0</v>
      </c>
      <c r="BS7" s="1185"/>
      <c r="BT7" s="1185">
        <f>BS7*$CX$2</f>
        <v>0</v>
      </c>
      <c r="BU7" s="1186" t="e">
        <f>BT7/BT11</f>
        <v>#DIV/0!</v>
      </c>
      <c r="BV7" s="1197">
        <f t="shared" si="3"/>
        <v>0</v>
      </c>
      <c r="BW7" s="1188"/>
      <c r="BX7" s="1190"/>
      <c r="BY7" s="1182">
        <f>BX7*$CX$2</f>
        <v>0</v>
      </c>
      <c r="BZ7" s="1183">
        <f>BY7/BY11</f>
        <v>0</v>
      </c>
      <c r="CA7" s="1185"/>
      <c r="CB7" s="1185">
        <f>CA7*$CX$2</f>
        <v>0</v>
      </c>
      <c r="CC7" s="1186" t="e">
        <f>CB7/CB11</f>
        <v>#DIV/0!</v>
      </c>
      <c r="CD7" s="1197">
        <f t="shared" si="4"/>
        <v>0</v>
      </c>
      <c r="CE7" s="1188"/>
      <c r="CF7" s="1189"/>
      <c r="CG7" s="1182">
        <f>CF7*$CX$2</f>
        <v>0</v>
      </c>
      <c r="CH7" s="1183">
        <f>CG7/CG11</f>
        <v>0</v>
      </c>
      <c r="CI7" s="1185"/>
      <c r="CJ7" s="1185">
        <f>CI7*$CX$2</f>
        <v>0</v>
      </c>
      <c r="CK7" s="1186" t="e">
        <f>CJ7/CJ11</f>
        <v>#DIV/0!</v>
      </c>
      <c r="CL7" s="1197">
        <f t="shared" si="5"/>
        <v>0</v>
      </c>
      <c r="CM7" s="1188"/>
      <c r="CN7" s="1190"/>
      <c r="CO7" s="1182">
        <f>CN7*$CX$2</f>
        <v>0</v>
      </c>
      <c r="CP7" s="1183">
        <f>CO7/CO11</f>
        <v>0</v>
      </c>
      <c r="CQ7" s="1185"/>
      <c r="CR7" s="1185">
        <f>CQ7*$CX$2</f>
        <v>0</v>
      </c>
      <c r="CS7" s="1186" t="e">
        <f>CR7/CR11</f>
        <v>#DIV/0!</v>
      </c>
      <c r="CT7" s="1197">
        <f t="shared" si="6"/>
        <v>0</v>
      </c>
      <c r="CU7" s="1188"/>
      <c r="CV7" s="1203">
        <f t="shared" si="7"/>
        <v>0</v>
      </c>
      <c r="CW7" s="1182">
        <f t="shared" si="7"/>
        <v>0</v>
      </c>
      <c r="CX7" s="1183">
        <f>CW7/CW11</f>
        <v>0</v>
      </c>
      <c r="CY7" s="1204">
        <f t="shared" si="8"/>
        <v>108040331.03999999</v>
      </c>
      <c r="CZ7" s="1185">
        <f t="shared" si="8"/>
        <v>1728645296.6399999</v>
      </c>
      <c r="DA7" s="1195">
        <f>CZ7/CZ11</f>
        <v>0.10117824673821393</v>
      </c>
    </row>
    <row r="8" spans="1:107" ht="17.45" customHeight="1">
      <c r="A8" s="1196" t="s">
        <v>1283</v>
      </c>
      <c r="B8" s="1180" t="s">
        <v>1284</v>
      </c>
      <c r="C8" s="1180"/>
      <c r="D8" s="1181">
        <v>3653675.6117662294</v>
      </c>
      <c r="E8" s="1182">
        <f>D8*$CX$2</f>
        <v>58458809.78825967</v>
      </c>
      <c r="F8" s="1183">
        <f>E8/E$11</f>
        <v>7.1285379132417104E-3</v>
      </c>
      <c r="G8" s="1185">
        <f>4018591.1</f>
        <v>4018591.1</v>
      </c>
      <c r="H8" s="1185">
        <f>G8*$CX$2</f>
        <v>64297457.600000001</v>
      </c>
      <c r="I8" s="1186">
        <f>H8/H$11</f>
        <v>7.8780917330347269E-3</v>
      </c>
      <c r="J8" s="1197">
        <f t="shared" si="0"/>
        <v>364915.48823377071</v>
      </c>
      <c r="K8" s="1188"/>
      <c r="L8" s="1189">
        <v>3939806.7091420693</v>
      </c>
      <c r="M8" s="1182">
        <f>L8*$CX$2</f>
        <v>63036907.346273109</v>
      </c>
      <c r="N8" s="1183">
        <f>M8/M$11</f>
        <v>7.0911351211062337E-3</v>
      </c>
      <c r="O8" s="1185">
        <v>3973656.15</v>
      </c>
      <c r="P8" s="1185">
        <f>O8*$CX$2</f>
        <v>63578498.399999999</v>
      </c>
      <c r="Q8" s="1186">
        <f>P8/P$11</f>
        <v>7.124762492842265E-3</v>
      </c>
      <c r="R8" s="1197">
        <f t="shared" si="1"/>
        <v>33849.440857930575</v>
      </c>
      <c r="S8" s="1188"/>
      <c r="T8" s="1189">
        <v>4071968.2080251053</v>
      </c>
      <c r="U8" s="1199">
        <f>T8*$CX$2</f>
        <v>65151491.328401685</v>
      </c>
      <c r="V8" s="1183">
        <f>U8/U$11</f>
        <v>7.0743851591175289E-3</v>
      </c>
      <c r="W8" s="1185"/>
      <c r="X8" s="1185">
        <f>W8*$CX$2</f>
        <v>0</v>
      </c>
      <c r="Y8" s="1186" t="e">
        <f>X8/X$11</f>
        <v>#DIV/0!</v>
      </c>
      <c r="Z8" s="1197">
        <f t="shared" si="9"/>
        <v>-4071968.2080251053</v>
      </c>
      <c r="AA8" s="1188"/>
      <c r="AB8" s="1190">
        <v>3794520.0705929096</v>
      </c>
      <c r="AC8" s="1182">
        <f>AB8*$CX$2</f>
        <v>60712321.129486553</v>
      </c>
      <c r="AD8" s="1183">
        <f>AC8/AC$11</f>
        <v>7.1059782777461852E-3</v>
      </c>
      <c r="AE8" s="1185"/>
      <c r="AF8" s="1185">
        <f>AE8*$CX$2</f>
        <v>0</v>
      </c>
      <c r="AG8" s="1186" t="e">
        <f>AF8/AF$11</f>
        <v>#DIV/0!</v>
      </c>
      <c r="AH8" s="1197">
        <f t="shared" si="10"/>
        <v>-3794520.0705929096</v>
      </c>
      <c r="AI8" s="1188"/>
      <c r="AJ8" s="1189">
        <v>3231816.6000350029</v>
      </c>
      <c r="AK8" s="1182">
        <f>AJ8*$CX$2</f>
        <v>51709065.600560047</v>
      </c>
      <c r="AL8" s="1183">
        <f>AK8/AK$11</f>
        <v>7.1957776760838603E-3</v>
      </c>
      <c r="AM8" s="1185"/>
      <c r="AN8" s="1185">
        <f>AM8*$CX$2</f>
        <v>0</v>
      </c>
      <c r="AO8" s="1186" t="e">
        <f>AN8/AN$11</f>
        <v>#DIV/0!</v>
      </c>
      <c r="AP8" s="1197">
        <f t="shared" si="11"/>
        <v>-3231816.6000350029</v>
      </c>
      <c r="AQ8" s="1188"/>
      <c r="AR8" s="1190">
        <v>3941813.2915420691</v>
      </c>
      <c r="AS8" s="1182">
        <f>AR8*$CX$2</f>
        <v>63069012.664673105</v>
      </c>
      <c r="AT8" s="1183">
        <f>AS8/AS$11</f>
        <v>7.0949320984053724E-3</v>
      </c>
      <c r="AU8" s="1185"/>
      <c r="AV8" s="1185">
        <f>AU8*$CX$2</f>
        <v>0</v>
      </c>
      <c r="AW8" s="1186" t="e">
        <f>AV8/AV$11</f>
        <v>#DIV/0!</v>
      </c>
      <c r="AX8" s="1197">
        <f t="shared" si="12"/>
        <v>-3941813.2915420691</v>
      </c>
      <c r="AY8" s="1188"/>
      <c r="AZ8" s="1189">
        <v>4229719.5429615146</v>
      </c>
      <c r="BA8" s="1182">
        <f>AZ8*$CX$2</f>
        <v>67675512.687384233</v>
      </c>
      <c r="BB8" s="1183">
        <f>BA8/BA$11</f>
        <v>7.0466142729854308E-3</v>
      </c>
      <c r="BC8" s="1185"/>
      <c r="BD8" s="1185">
        <f>BC8*$CX$2</f>
        <v>0</v>
      </c>
      <c r="BE8" s="1186" t="e">
        <f>BD8/BD$11</f>
        <v>#DIV/0!</v>
      </c>
      <c r="BF8" s="1197">
        <f t="shared" si="2"/>
        <v>-4229719.5429615146</v>
      </c>
      <c r="BG8" s="1188"/>
      <c r="BH8" s="1190">
        <v>4083843.5521770464</v>
      </c>
      <c r="BI8" s="1182">
        <f>BH8*$CX$2</f>
        <v>65341496.834832743</v>
      </c>
      <c r="BJ8" s="1183">
        <f>BI8/BI$11</f>
        <v>7.0644482079827865E-3</v>
      </c>
      <c r="BK8" s="1191"/>
      <c r="BL8" s="1191">
        <f>BK8*$CX$2</f>
        <v>0</v>
      </c>
      <c r="BM8" s="1193" t="e">
        <f>BL8/BL$11</f>
        <v>#DIV/0!</v>
      </c>
      <c r="BN8" s="1197">
        <f t="shared" si="13"/>
        <v>-4083843.5521770464</v>
      </c>
      <c r="BO8" s="1188"/>
      <c r="BP8" s="1189">
        <v>3794525.0210429099</v>
      </c>
      <c r="BQ8" s="1182">
        <f>BP8*$CX$2</f>
        <v>60712400.336686559</v>
      </c>
      <c r="BR8" s="1183">
        <f>BQ8/BQ$11</f>
        <v>7.1113899877994638E-3</v>
      </c>
      <c r="BS8" s="1185"/>
      <c r="BT8" s="1185">
        <f>BS8*$CX$2</f>
        <v>0</v>
      </c>
      <c r="BU8" s="1186" t="e">
        <f>BT8/BT$11</f>
        <v>#DIV/0!</v>
      </c>
      <c r="BV8" s="1197">
        <f t="shared" si="3"/>
        <v>-3794525.0210429099</v>
      </c>
      <c r="BW8" s="1188"/>
      <c r="BX8" s="1190">
        <v>3940817.7010420691</v>
      </c>
      <c r="BY8" s="1182">
        <f>BX8*$CX$2</f>
        <v>63053083.216673106</v>
      </c>
      <c r="BZ8" s="1183">
        <f>BY8/BY$11</f>
        <v>7.0886912355685528E-3</v>
      </c>
      <c r="CA8" s="1185"/>
      <c r="CB8" s="1185">
        <f>CA8*$CX$2</f>
        <v>0</v>
      </c>
      <c r="CC8" s="1186" t="e">
        <f>CB8/CB$11</f>
        <v>#DIV/0!</v>
      </c>
      <c r="CD8" s="1197">
        <f t="shared" si="4"/>
        <v>-3940817.7010420691</v>
      </c>
      <c r="CE8" s="1188"/>
      <c r="CF8" s="1189">
        <v>3795536.0129429097</v>
      </c>
      <c r="CG8" s="1182">
        <f>CF8*$CX$2</f>
        <v>60728576.207086556</v>
      </c>
      <c r="CH8" s="1183">
        <f>CG8/CG$11</f>
        <v>7.1069947126159751E-3</v>
      </c>
      <c r="CI8" s="1185"/>
      <c r="CJ8" s="1185">
        <f>CI8*$CX$2</f>
        <v>0</v>
      </c>
      <c r="CK8" s="1186" t="e">
        <f>CJ8/CJ$11</f>
        <v>#DIV/0!</v>
      </c>
      <c r="CL8" s="1197">
        <f t="shared" si="5"/>
        <v>-3795536.0129429097</v>
      </c>
      <c r="CM8" s="1188"/>
      <c r="CN8" s="1190">
        <v>3846471.8225236689</v>
      </c>
      <c r="CO8" s="1182">
        <f>CN8*$CX$2</f>
        <v>61543549.160378702</v>
      </c>
      <c r="CP8" s="1183">
        <f>CO8/CO$11</f>
        <v>6.9425023965097987E-3</v>
      </c>
      <c r="CQ8" s="1185"/>
      <c r="CR8" s="1185">
        <f>CQ8*$CX$2</f>
        <v>0</v>
      </c>
      <c r="CS8" s="1186" t="e">
        <f>CR8/CR$11</f>
        <v>#DIV/0!</v>
      </c>
      <c r="CT8" s="1197">
        <f t="shared" si="6"/>
        <v>-3846471.8225236689</v>
      </c>
      <c r="CU8" s="1188"/>
      <c r="CV8" s="1203">
        <f t="shared" si="7"/>
        <v>46324514.143793508</v>
      </c>
      <c r="CW8" s="1199">
        <f t="shared" si="7"/>
        <v>741192226.30069613</v>
      </c>
      <c r="CX8" s="1183">
        <f>CW8/CW$11</f>
        <v>7.0850145464180364E-3</v>
      </c>
      <c r="CY8" s="1204">
        <f t="shared" si="8"/>
        <v>7992247.25</v>
      </c>
      <c r="CZ8" s="1201">
        <f t="shared" si="8"/>
        <v>127875956</v>
      </c>
      <c r="DA8" s="1195">
        <f>CZ8/CZ$11</f>
        <v>7.4846268654427464E-3</v>
      </c>
    </row>
    <row r="9" spans="1:107" ht="17.45" customHeight="1">
      <c r="A9" s="1196" t="s">
        <v>1285</v>
      </c>
      <c r="B9" s="1180" t="s">
        <v>1286</v>
      </c>
      <c r="C9" s="1180"/>
      <c r="D9" s="1181"/>
      <c r="E9" s="1182">
        <f>D9*$CX$2</f>
        <v>0</v>
      </c>
      <c r="F9" s="1183">
        <f>E9/E11</f>
        <v>0</v>
      </c>
      <c r="G9" s="1185">
        <v>653535.92000000004</v>
      </c>
      <c r="H9" s="1185">
        <f>G9*$CX$2</f>
        <v>10456574.720000001</v>
      </c>
      <c r="I9" s="1186">
        <f>H9/H11</f>
        <v>1.2811992562749778E-3</v>
      </c>
      <c r="J9" s="1197">
        <f t="shared" si="0"/>
        <v>653535.92000000004</v>
      </c>
      <c r="K9" s="1188"/>
      <c r="L9" s="1189"/>
      <c r="M9" s="1182">
        <f>L9*$CX$2</f>
        <v>0</v>
      </c>
      <c r="N9" s="1183">
        <f>M9/M11</f>
        <v>0</v>
      </c>
      <c r="O9" s="1185">
        <v>791225.12</v>
      </c>
      <c r="P9" s="1185">
        <f>O9*$CX$2</f>
        <v>12659601.92</v>
      </c>
      <c r="Q9" s="1186">
        <f>P9/P11</f>
        <v>1.4186660459714463E-3</v>
      </c>
      <c r="R9" s="1197">
        <f t="shared" si="1"/>
        <v>791225.12</v>
      </c>
      <c r="S9" s="1188"/>
      <c r="T9" s="1189"/>
      <c r="U9" s="1182">
        <f>T9*$CX$2</f>
        <v>0</v>
      </c>
      <c r="V9" s="1183">
        <f>U9/U11</f>
        <v>0</v>
      </c>
      <c r="W9" s="1185"/>
      <c r="X9" s="1185">
        <f>W9*$CX$2</f>
        <v>0</v>
      </c>
      <c r="Y9" s="1186" t="e">
        <f>X9/X11</f>
        <v>#DIV/0!</v>
      </c>
      <c r="Z9" s="1197">
        <f t="shared" si="9"/>
        <v>0</v>
      </c>
      <c r="AA9" s="1188"/>
      <c r="AB9" s="1190"/>
      <c r="AC9" s="1182">
        <f>AB9*$CX$2</f>
        <v>0</v>
      </c>
      <c r="AD9" s="1183">
        <f>AC9/AC11</f>
        <v>0</v>
      </c>
      <c r="AE9" s="1185"/>
      <c r="AF9" s="1185">
        <f>AE9*$CX$2</f>
        <v>0</v>
      </c>
      <c r="AG9" s="1186" t="e">
        <f>AF9/AF11</f>
        <v>#DIV/0!</v>
      </c>
      <c r="AH9" s="1197">
        <f t="shared" si="10"/>
        <v>0</v>
      </c>
      <c r="AI9" s="1188"/>
      <c r="AJ9" s="1189"/>
      <c r="AK9" s="1182">
        <f>AJ9*$CX$2</f>
        <v>0</v>
      </c>
      <c r="AL9" s="1183">
        <f>AK9/AK11</f>
        <v>0</v>
      </c>
      <c r="AM9" s="1185"/>
      <c r="AN9" s="1185">
        <f>AM9*$CX$2</f>
        <v>0</v>
      </c>
      <c r="AO9" s="1186" t="e">
        <f>AN9/AN11</f>
        <v>#DIV/0!</v>
      </c>
      <c r="AP9" s="1197">
        <f t="shared" si="11"/>
        <v>0</v>
      </c>
      <c r="AQ9" s="1188"/>
      <c r="AR9" s="1190"/>
      <c r="AS9" s="1182">
        <f>AR9*$CX$2</f>
        <v>0</v>
      </c>
      <c r="AT9" s="1183">
        <f>AS9/AS11</f>
        <v>0</v>
      </c>
      <c r="AU9" s="1185"/>
      <c r="AV9" s="1185">
        <f>AU9*$CX$2</f>
        <v>0</v>
      </c>
      <c r="AW9" s="1186" t="e">
        <f>AV9/AV11</f>
        <v>#DIV/0!</v>
      </c>
      <c r="AX9" s="1197">
        <f t="shared" si="12"/>
        <v>0</v>
      </c>
      <c r="AY9" s="1188"/>
      <c r="AZ9" s="1189"/>
      <c r="BA9" s="1182">
        <f>AZ9*$CX$2</f>
        <v>0</v>
      </c>
      <c r="BB9" s="1183">
        <f>BA9/BA11</f>
        <v>0</v>
      </c>
      <c r="BC9" s="1185"/>
      <c r="BD9" s="1185">
        <f>BC9*$CX$2</f>
        <v>0</v>
      </c>
      <c r="BE9" s="1186" t="e">
        <f>BD9/BD11</f>
        <v>#DIV/0!</v>
      </c>
      <c r="BF9" s="1197">
        <f t="shared" si="2"/>
        <v>0</v>
      </c>
      <c r="BG9" s="1188"/>
      <c r="BH9" s="1190"/>
      <c r="BI9" s="1182">
        <f>BH9*$CX$2</f>
        <v>0</v>
      </c>
      <c r="BJ9" s="1183">
        <f>BI9/BI11</f>
        <v>0</v>
      </c>
      <c r="BK9" s="1191"/>
      <c r="BL9" s="1191">
        <f>BK9*$CX$2</f>
        <v>0</v>
      </c>
      <c r="BM9" s="1193" t="e">
        <f>BL9/BL11</f>
        <v>#DIV/0!</v>
      </c>
      <c r="BN9" s="1197">
        <f t="shared" si="13"/>
        <v>0</v>
      </c>
      <c r="BO9" s="1188"/>
      <c r="BP9" s="1189"/>
      <c r="BQ9" s="1182">
        <f>BP9*$CX$2</f>
        <v>0</v>
      </c>
      <c r="BR9" s="1183">
        <f>BQ9/BQ11</f>
        <v>0</v>
      </c>
      <c r="BS9" s="1185"/>
      <c r="BT9" s="1185">
        <f>BS9*$CX$2</f>
        <v>0</v>
      </c>
      <c r="BU9" s="1186" t="e">
        <f>BT9/BT11</f>
        <v>#DIV/0!</v>
      </c>
      <c r="BV9" s="1197">
        <f t="shared" si="3"/>
        <v>0</v>
      </c>
      <c r="BW9" s="1188"/>
      <c r="BX9" s="1190"/>
      <c r="BY9" s="1182">
        <f>BX9*$CX$2</f>
        <v>0</v>
      </c>
      <c r="BZ9" s="1183">
        <f>BY9/BY11</f>
        <v>0</v>
      </c>
      <c r="CA9" s="1185"/>
      <c r="CB9" s="1185">
        <f>CA9*$CX$2</f>
        <v>0</v>
      </c>
      <c r="CC9" s="1186" t="e">
        <f>CB9/CB11</f>
        <v>#DIV/0!</v>
      </c>
      <c r="CD9" s="1197">
        <f t="shared" si="4"/>
        <v>0</v>
      </c>
      <c r="CE9" s="1188"/>
      <c r="CF9" s="1189"/>
      <c r="CG9" s="1182">
        <f>CF9*$CX$2</f>
        <v>0</v>
      </c>
      <c r="CH9" s="1183">
        <f>CG9/CG11</f>
        <v>0</v>
      </c>
      <c r="CI9" s="1185"/>
      <c r="CJ9" s="1185">
        <f>CI9*$CX$2</f>
        <v>0</v>
      </c>
      <c r="CK9" s="1186" t="e">
        <f>CJ9/CJ11</f>
        <v>#DIV/0!</v>
      </c>
      <c r="CL9" s="1197">
        <f t="shared" si="5"/>
        <v>0</v>
      </c>
      <c r="CM9" s="1188"/>
      <c r="CN9" s="1190"/>
      <c r="CO9" s="1182">
        <f>CN9*$CX$2</f>
        <v>0</v>
      </c>
      <c r="CP9" s="1183">
        <f>CO9/CO11</f>
        <v>0</v>
      </c>
      <c r="CQ9" s="1185"/>
      <c r="CR9" s="1185">
        <f>CQ9*$CX$2</f>
        <v>0</v>
      </c>
      <c r="CS9" s="1186" t="e">
        <f>CR9/CR11</f>
        <v>#DIV/0!</v>
      </c>
      <c r="CT9" s="1197">
        <f t="shared" si="6"/>
        <v>0</v>
      </c>
      <c r="CU9" s="1188"/>
      <c r="CV9" s="1203">
        <f t="shared" si="7"/>
        <v>0</v>
      </c>
      <c r="CW9" s="1182">
        <f t="shared" si="7"/>
        <v>0</v>
      </c>
      <c r="CX9" s="1183">
        <f>CW9/CW11</f>
        <v>0</v>
      </c>
      <c r="CY9" s="1204">
        <f t="shared" si="8"/>
        <v>1444761.04</v>
      </c>
      <c r="CZ9" s="1185">
        <f t="shared" si="8"/>
        <v>23116176.640000001</v>
      </c>
      <c r="DA9" s="1195">
        <f>CZ9/CZ11</f>
        <v>1.352998344005061E-3</v>
      </c>
    </row>
    <row r="10" spans="1:107" ht="17.45" customHeight="1" thickBot="1">
      <c r="A10" s="1196" t="s">
        <v>1287</v>
      </c>
      <c r="B10" s="1180" t="s">
        <v>1288</v>
      </c>
      <c r="C10" s="1180"/>
      <c r="D10" s="1181">
        <v>1688210.0527278003</v>
      </c>
      <c r="E10" s="1182">
        <f>D10*$CX$2</f>
        <v>27011360.843644805</v>
      </c>
      <c r="F10" s="1183">
        <f>E10/E11</f>
        <v>3.2937979845912781E-3</v>
      </c>
      <c r="G10" s="1185"/>
      <c r="H10" s="1185">
        <f>G10*$CX$2</f>
        <v>0</v>
      </c>
      <c r="I10" s="1186">
        <f>H10/H11</f>
        <v>0</v>
      </c>
      <c r="J10" s="1197">
        <f t="shared" si="0"/>
        <v>-1688210.0527278003</v>
      </c>
      <c r="K10" s="1188"/>
      <c r="L10" s="1189">
        <v>1829185.5648494004</v>
      </c>
      <c r="M10" s="1182">
        <f>L10*$CX$2</f>
        <v>29266969.037590407</v>
      </c>
      <c r="N10" s="1183">
        <f>M10/M11</f>
        <v>3.2922940031107992E-3</v>
      </c>
      <c r="O10" s="1185"/>
      <c r="P10" s="1185">
        <f>O10*$CX$2</f>
        <v>0</v>
      </c>
      <c r="Q10" s="1186">
        <f>P10/P11</f>
        <v>0</v>
      </c>
      <c r="R10" s="1197">
        <f t="shared" si="1"/>
        <v>-1829185.5648494004</v>
      </c>
      <c r="S10" s="1188"/>
      <c r="T10" s="1189">
        <v>1891265.7191300006</v>
      </c>
      <c r="U10" s="1182">
        <f>T10*$CX$2</f>
        <v>30260251.506080009</v>
      </c>
      <c r="V10" s="1183">
        <f>U10/U11</f>
        <v>3.2857678281948233E-3</v>
      </c>
      <c r="W10" s="1185"/>
      <c r="X10" s="1185">
        <f>W10*$CX$2</f>
        <v>0</v>
      </c>
      <c r="Y10" s="1186" t="e">
        <f>X10/X11</f>
        <v>#DIV/0!</v>
      </c>
      <c r="Z10" s="1197">
        <f t="shared" si="9"/>
        <v>-1891265.7191300006</v>
      </c>
      <c r="AA10" s="1188"/>
      <c r="AB10" s="1190">
        <v>1758651.1350114006</v>
      </c>
      <c r="AC10" s="1182">
        <f>AB10*$CX$2</f>
        <v>28138418.160182409</v>
      </c>
      <c r="AD10" s="1183">
        <f>AC10/AC11</f>
        <v>3.2934169621013465E-3</v>
      </c>
      <c r="AE10" s="1185"/>
      <c r="AF10" s="1185">
        <f>AE10*$CX$2</f>
        <v>0</v>
      </c>
      <c r="AG10" s="1186" t="e">
        <f>AF10/AF11</f>
        <v>#DIV/0!</v>
      </c>
      <c r="AH10" s="1197">
        <f t="shared" si="10"/>
        <v>-1758651.1350114006</v>
      </c>
      <c r="AI10" s="1188"/>
      <c r="AJ10" s="1189">
        <v>1493259.2279022001</v>
      </c>
      <c r="AK10" s="1182">
        <f>AJ10*$CX$2</f>
        <v>23892147.646435201</v>
      </c>
      <c r="AL10" s="1183">
        <f>AK10/AK11</f>
        <v>3.3248054411962901E-3</v>
      </c>
      <c r="AM10" s="1185"/>
      <c r="AN10" s="1185">
        <f>AM10*$CX$2</f>
        <v>0</v>
      </c>
      <c r="AO10" s="1186" t="e">
        <f>AN10/AN11</f>
        <v>#DIV/0!</v>
      </c>
      <c r="AP10" s="1197">
        <f t="shared" si="11"/>
        <v>-1493259.2279022001</v>
      </c>
      <c r="AQ10" s="1188"/>
      <c r="AR10" s="1190">
        <v>1829185.5648494004</v>
      </c>
      <c r="AS10" s="1182">
        <f>AR10*$CX$2</f>
        <v>29266969.037590407</v>
      </c>
      <c r="AT10" s="1183">
        <f>AS10/AS11</f>
        <v>3.2923800337871139E-3</v>
      </c>
      <c r="AU10" s="1185"/>
      <c r="AV10" s="1185">
        <f>AU10*$CX$2</f>
        <v>0</v>
      </c>
      <c r="AW10" s="1186" t="e">
        <f>AV10/AV11</f>
        <v>#DIV/0!</v>
      </c>
      <c r="AX10" s="1197">
        <f t="shared" si="12"/>
        <v>-1829185.5648494004</v>
      </c>
      <c r="AY10" s="1188"/>
      <c r="AZ10" s="1189">
        <v>2006118.1394551999</v>
      </c>
      <c r="BA10" s="1182">
        <f>AZ10*$CX$2</f>
        <v>32097890.231283199</v>
      </c>
      <c r="BB10" s="1183">
        <f>BA10/BA11</f>
        <v>3.3421461094988282E-3</v>
      </c>
      <c r="BC10" s="1185"/>
      <c r="BD10" s="1185">
        <f>BC10*$CX$2</f>
        <v>0</v>
      </c>
      <c r="BE10" s="1186" t="e">
        <f>BD10/BD11</f>
        <v>#DIV/0!</v>
      </c>
      <c r="BF10" s="1197">
        <f t="shared" si="2"/>
        <v>-2006118.1394551999</v>
      </c>
      <c r="BG10" s="1188"/>
      <c r="BH10" s="1190">
        <v>1935647.6666822</v>
      </c>
      <c r="BI10" s="1182">
        <f>BH10*$CX$2</f>
        <v>30970362.666915201</v>
      </c>
      <c r="BJ10" s="1183">
        <f>BI10/BI11</f>
        <v>3.3483855381505837E-3</v>
      </c>
      <c r="BK10" s="1191"/>
      <c r="BL10" s="1191">
        <f>BK10*$CX$2</f>
        <v>0</v>
      </c>
      <c r="BM10" s="1193" t="e">
        <f>BL10/BL11</f>
        <v>#DIV/0!</v>
      </c>
      <c r="BN10" s="1197">
        <f t="shared" si="13"/>
        <v>-1935647.6666822</v>
      </c>
      <c r="BO10" s="1188"/>
      <c r="BP10" s="1189">
        <v>1758651.1350114006</v>
      </c>
      <c r="BQ10" s="1182">
        <f>BP10*$CX$2</f>
        <v>28138418.160182409</v>
      </c>
      <c r="BR10" s="1183">
        <f>BQ10/BQ11</f>
        <v>3.2959208344118095E-3</v>
      </c>
      <c r="BS10" s="1185"/>
      <c r="BT10" s="1185">
        <f>BS10*$CX$2</f>
        <v>0</v>
      </c>
      <c r="BU10" s="1186" t="e">
        <f>BT10/BT11</f>
        <v>#DIV/0!</v>
      </c>
      <c r="BV10" s="1197">
        <f t="shared" si="3"/>
        <v>-1758651.1350114006</v>
      </c>
      <c r="BW10" s="1188"/>
      <c r="BX10" s="1190">
        <v>1829185.5648494004</v>
      </c>
      <c r="BY10" s="1182">
        <f>BX10*$CX$2</f>
        <v>29266969.037590407</v>
      </c>
      <c r="BZ10" s="1183">
        <f>BY10/BY11</f>
        <v>3.2903150222725911E-3</v>
      </c>
      <c r="CA10" s="1185"/>
      <c r="CB10" s="1185">
        <f>CA10*$CX$2</f>
        <v>0</v>
      </c>
      <c r="CC10" s="1186" t="e">
        <f>CB10/CB11</f>
        <v>#DIV/0!</v>
      </c>
      <c r="CD10" s="1197">
        <f t="shared" si="4"/>
        <v>-1829185.5648494004</v>
      </c>
      <c r="CE10" s="1188"/>
      <c r="CF10" s="1189">
        <v>1758651.1350114006</v>
      </c>
      <c r="CG10" s="1182">
        <f>CF10*$CX$2</f>
        <v>28138418.160182409</v>
      </c>
      <c r="CH10" s="1183">
        <f>CG10/CG11</f>
        <v>3.2930063830881916E-3</v>
      </c>
      <c r="CI10" s="1205"/>
      <c r="CJ10" s="1205">
        <f>CI10*$CX$2</f>
        <v>0</v>
      </c>
      <c r="CK10" s="1186" t="e">
        <f>CJ10/CJ11</f>
        <v>#DIV/0!</v>
      </c>
      <c r="CL10" s="1197">
        <f t="shared" si="5"/>
        <v>-1758651.1350114006</v>
      </c>
      <c r="CM10" s="1188"/>
      <c r="CN10" s="1190">
        <v>1385136.7916372004</v>
      </c>
      <c r="CO10" s="1182">
        <f>CN10*$CX$2</f>
        <v>22162188.666195206</v>
      </c>
      <c r="CP10" s="1183">
        <f>CO10/CO11</f>
        <v>2.5000353412509588E-3</v>
      </c>
      <c r="CQ10" s="1205"/>
      <c r="CR10" s="1205">
        <f>CQ10*$CX$2</f>
        <v>0</v>
      </c>
      <c r="CS10" s="1186" t="e">
        <f>CR10/CR11</f>
        <v>#DIV/0!</v>
      </c>
      <c r="CT10" s="1197">
        <f t="shared" si="6"/>
        <v>-1385136.7916372004</v>
      </c>
      <c r="CU10" s="1188"/>
      <c r="CV10" s="1203">
        <f t="shared" si="7"/>
        <v>21163147.697117005</v>
      </c>
      <c r="CW10" s="1182">
        <f t="shared" si="7"/>
        <v>338610363.15387207</v>
      </c>
      <c r="CX10" s="1183">
        <f>CW10/CW11</f>
        <v>3.2367572990974641E-3</v>
      </c>
      <c r="CY10" s="1204">
        <f t="shared" si="8"/>
        <v>0</v>
      </c>
      <c r="CZ10" s="1185">
        <f t="shared" si="8"/>
        <v>0</v>
      </c>
      <c r="DA10" s="1195">
        <f>CZ10/CZ11</f>
        <v>0</v>
      </c>
    </row>
    <row r="11" spans="1:107" ht="17.45" customHeight="1" thickTop="1" thickBot="1">
      <c r="A11" s="1206" t="s">
        <v>1289</v>
      </c>
      <c r="B11" s="1207" t="s">
        <v>558</v>
      </c>
      <c r="C11" s="1208"/>
      <c r="D11" s="1209">
        <f>D6+D8-D9-D10</f>
        <v>512542074.71903819</v>
      </c>
      <c r="E11" s="1210">
        <f>E6+E8-E9-E10</f>
        <v>8200673195.504611</v>
      </c>
      <c r="F11" s="1211">
        <f t="shared" ref="F11:CX11" si="14">F6+F8-F9+F10</f>
        <v>1.0065875959691826</v>
      </c>
      <c r="G11" s="1212">
        <f t="shared" ref="G11:H11" si="15">G6+G8-G9-G10</f>
        <v>510097017.93000001</v>
      </c>
      <c r="H11" s="1212">
        <f t="shared" si="15"/>
        <v>8161552286.8800001</v>
      </c>
      <c r="I11" s="1213">
        <f>I6+I8-I9+I10</f>
        <v>0.99999999999999989</v>
      </c>
      <c r="J11" s="1214">
        <f t="shared" si="0"/>
        <v>-2445056.7890381813</v>
      </c>
      <c r="K11" s="1215"/>
      <c r="L11" s="1216">
        <f t="shared" ref="L11:M11" si="16">L6+L8-L9-L10</f>
        <v>555596056.46429288</v>
      </c>
      <c r="M11" s="1210">
        <f t="shared" si="16"/>
        <v>8889536903.4286861</v>
      </c>
      <c r="N11" s="1211">
        <f t="shared" si="14"/>
        <v>1.0065845880062214</v>
      </c>
      <c r="O11" s="1212">
        <f t="shared" ref="O11:P11" si="17">O6+O8-O9-O10</f>
        <v>557724717.69999993</v>
      </c>
      <c r="P11" s="1212">
        <f t="shared" si="17"/>
        <v>8923595483.1999989</v>
      </c>
      <c r="Q11" s="1213">
        <f t="shared" si="14"/>
        <v>1</v>
      </c>
      <c r="R11" s="1214">
        <f t="shared" si="1"/>
        <v>2128661.2357070446</v>
      </c>
      <c r="S11" s="1215"/>
      <c r="T11" s="1216">
        <f t="shared" ref="T11:U11" si="18">T6+T8-T9-T10</f>
        <v>575593230.5688951</v>
      </c>
      <c r="U11" s="1210">
        <f t="shared" si="18"/>
        <v>9209491689.1023216</v>
      </c>
      <c r="V11" s="1211">
        <f t="shared" si="14"/>
        <v>1.0065715356563898</v>
      </c>
      <c r="W11" s="1212">
        <f t="shared" ref="W11:X11" si="19">W6+W8-W9-W10</f>
        <v>0</v>
      </c>
      <c r="X11" s="1212">
        <f t="shared" si="19"/>
        <v>0</v>
      </c>
      <c r="Y11" s="1213" t="e">
        <f>Y6+Y8-Y9+Y10</f>
        <v>#DIV/0!</v>
      </c>
      <c r="Z11" s="1214">
        <f t="shared" si="9"/>
        <v>-575593230.5688951</v>
      </c>
      <c r="AA11" s="1215"/>
      <c r="AB11" s="1217">
        <f t="shared" ref="AB11:AC11" si="20">AB6+AB8-AB9-AB10</f>
        <v>533989821.28558147</v>
      </c>
      <c r="AC11" s="1210">
        <f t="shared" si="20"/>
        <v>8543837140.5693035</v>
      </c>
      <c r="AD11" s="1211">
        <f t="shared" si="14"/>
        <v>1.0065868339242028</v>
      </c>
      <c r="AE11" s="1212">
        <f t="shared" ref="AE11:AF11" si="21">AE6+AE8-AE9-AE10</f>
        <v>0</v>
      </c>
      <c r="AF11" s="1212">
        <f t="shared" si="21"/>
        <v>0</v>
      </c>
      <c r="AG11" s="1213" t="e">
        <f t="shared" si="14"/>
        <v>#DIV/0!</v>
      </c>
      <c r="AH11" s="1214">
        <f t="shared" si="10"/>
        <v>-533989821.28558147</v>
      </c>
      <c r="AI11" s="1215"/>
      <c r="AJ11" s="1216">
        <f t="shared" ref="AJ11:AK11" si="22">AJ6+AJ8-AJ9-AJ10</f>
        <v>449126799.84213275</v>
      </c>
      <c r="AK11" s="1210">
        <f t="shared" si="22"/>
        <v>7186028797.474124</v>
      </c>
      <c r="AL11" s="1211">
        <f t="shared" si="14"/>
        <v>1.0066496108823926</v>
      </c>
      <c r="AM11" s="1212">
        <f t="shared" ref="AM11:AN11" si="23">AM6+AM8-AM9-AM10</f>
        <v>0</v>
      </c>
      <c r="AN11" s="1212">
        <f t="shared" si="23"/>
        <v>0</v>
      </c>
      <c r="AO11" s="1213" t="e">
        <f>AO6+AO8-AO9+AO10</f>
        <v>#DIV/0!</v>
      </c>
      <c r="AP11" s="1214">
        <f t="shared" si="11"/>
        <v>-449126799.84213275</v>
      </c>
      <c r="AQ11" s="1215"/>
      <c r="AR11" s="1217">
        <f t="shared" ref="AR11:AS11" si="24">AR6+AR8-AR9-AR10</f>
        <v>555581538.60669291</v>
      </c>
      <c r="AS11" s="1210">
        <f t="shared" si="24"/>
        <v>8889304617.7070866</v>
      </c>
      <c r="AT11" s="1211">
        <f t="shared" si="14"/>
        <v>1.0065847600675741</v>
      </c>
      <c r="AU11" s="1212">
        <f t="shared" ref="AU11:AV11" si="25">AU6+AU8-AU9-AU10</f>
        <v>0</v>
      </c>
      <c r="AV11" s="1212">
        <f t="shared" si="25"/>
        <v>0</v>
      </c>
      <c r="AW11" s="1213" t="e">
        <f t="shared" si="14"/>
        <v>#DIV/0!</v>
      </c>
      <c r="AX11" s="1214">
        <f t="shared" si="12"/>
        <v>-555581538.60669291</v>
      </c>
      <c r="AY11" s="1215"/>
      <c r="AZ11" s="1216">
        <f t="shared" ref="AZ11:BA11" si="26">AZ6+AZ8-AZ9-AZ10</f>
        <v>600248485.1735065</v>
      </c>
      <c r="BA11" s="1210">
        <f t="shared" si="26"/>
        <v>9603975762.776104</v>
      </c>
      <c r="BB11" s="1211">
        <f t="shared" si="14"/>
        <v>1.0066842922189978</v>
      </c>
      <c r="BC11" s="1212">
        <f t="shared" ref="BC11:BD11" si="27">BC6+BC8-BC9-BC10</f>
        <v>0</v>
      </c>
      <c r="BD11" s="1212">
        <f t="shared" si="27"/>
        <v>0</v>
      </c>
      <c r="BE11" s="1213" t="e">
        <f>BE6+BE8-BE9+BE10</f>
        <v>#DIV/0!</v>
      </c>
      <c r="BF11" s="1214">
        <f t="shared" si="2"/>
        <v>-600248485.1735065</v>
      </c>
      <c r="BG11" s="1215"/>
      <c r="BH11" s="1217">
        <f t="shared" ref="BH11:BI11" si="28">BH6+BH8-BH9-BH10</f>
        <v>578083868.96549487</v>
      </c>
      <c r="BI11" s="1210">
        <f t="shared" si="28"/>
        <v>9249341903.4479179</v>
      </c>
      <c r="BJ11" s="1211">
        <f t="shared" si="14"/>
        <v>1.0066967710763013</v>
      </c>
      <c r="BK11" s="1218">
        <f t="shared" ref="BK11:BL11" si="29">BK6+BK8-BK9-BK10</f>
        <v>0</v>
      </c>
      <c r="BL11" s="1218">
        <f t="shared" si="29"/>
        <v>0</v>
      </c>
      <c r="BM11" s="1219" t="e">
        <f t="shared" si="14"/>
        <v>#DIV/0!</v>
      </c>
      <c r="BN11" s="1214">
        <f t="shared" si="13"/>
        <v>-578083868.96549487</v>
      </c>
      <c r="BO11" s="1215"/>
      <c r="BP11" s="1216">
        <f t="shared" ref="BP11:BQ11" si="30">BP6+BP8-BP9-BP10</f>
        <v>533584155.4960314</v>
      </c>
      <c r="BQ11" s="1210">
        <f t="shared" si="30"/>
        <v>8537346487.9365025</v>
      </c>
      <c r="BR11" s="1211">
        <f t="shared" si="14"/>
        <v>1.0065918416688235</v>
      </c>
      <c r="BS11" s="1212">
        <f t="shared" ref="BS11:BT11" si="31">BS6+BS8-BS9-BS10</f>
        <v>0</v>
      </c>
      <c r="BT11" s="1212">
        <f t="shared" si="31"/>
        <v>0</v>
      </c>
      <c r="BU11" s="1213" t="e">
        <f>BU6+BU8-BU9+BU10</f>
        <v>#DIV/0!</v>
      </c>
      <c r="BV11" s="1214">
        <f t="shared" si="3"/>
        <v>-533584155.4960314</v>
      </c>
      <c r="BW11" s="1215"/>
      <c r="BX11" s="1217">
        <f t="shared" ref="BX11:BY11" si="32">BX6+BX8-BX9-BX10</f>
        <v>555930223.23619282</v>
      </c>
      <c r="BY11" s="1210">
        <f t="shared" si="32"/>
        <v>8894883571.7790852</v>
      </c>
      <c r="BZ11" s="1211">
        <f t="shared" si="14"/>
        <v>1.0065806300445452</v>
      </c>
      <c r="CA11" s="1212">
        <f t="shared" ref="CA11:CB11" si="33">CA6+CA8-CA9-CA10</f>
        <v>0</v>
      </c>
      <c r="CB11" s="1212">
        <f t="shared" si="33"/>
        <v>0</v>
      </c>
      <c r="CC11" s="1213" t="e">
        <f t="shared" si="14"/>
        <v>#DIV/0!</v>
      </c>
      <c r="CD11" s="1214">
        <f t="shared" si="4"/>
        <v>-555930223.23619282</v>
      </c>
      <c r="CE11" s="1215"/>
      <c r="CF11" s="1216">
        <f t="shared" ref="CF11:CG11" si="34">CF6+CF8-CF9-CF10</f>
        <v>534056400.26793146</v>
      </c>
      <c r="CG11" s="1210">
        <f t="shared" si="34"/>
        <v>8544902404.2869034</v>
      </c>
      <c r="CH11" s="1211">
        <f t="shared" si="14"/>
        <v>1.0065860127661763</v>
      </c>
      <c r="CI11" s="1212">
        <f t="shared" ref="CI11:CJ11" si="35">CI6+CI8-CI9-CI10</f>
        <v>0</v>
      </c>
      <c r="CJ11" s="1212">
        <f t="shared" si="35"/>
        <v>0</v>
      </c>
      <c r="CK11" s="1213" t="e">
        <f>CK6+CK8-CK9+CK10</f>
        <v>#DIV/0!</v>
      </c>
      <c r="CL11" s="1214">
        <f t="shared" si="5"/>
        <v>-534056400.26793146</v>
      </c>
      <c r="CM11" s="1215"/>
      <c r="CN11" s="1217">
        <f t="shared" ref="CN11:CO11" si="36">CN6+CN8-CN9-CN10</f>
        <v>554046884.3708868</v>
      </c>
      <c r="CO11" s="1210">
        <f t="shared" si="36"/>
        <v>8864750149.9341888</v>
      </c>
      <c r="CP11" s="1211">
        <f t="shared" si="14"/>
        <v>1.0050000706825017</v>
      </c>
      <c r="CQ11" s="1212">
        <f t="shared" ref="CQ11:CR11" si="37">CQ6+CQ8-CQ9-CQ10</f>
        <v>0</v>
      </c>
      <c r="CR11" s="1212">
        <f t="shared" si="37"/>
        <v>0</v>
      </c>
      <c r="CS11" s="1213" t="e">
        <f>CS6+CS8-CS9+CS10</f>
        <v>#DIV/0!</v>
      </c>
      <c r="CT11" s="1214">
        <f t="shared" si="6"/>
        <v>-554046884.3708868</v>
      </c>
      <c r="CU11" s="1215"/>
      <c r="CV11" s="1217">
        <f>CV6+CV8-CV9-CV10</f>
        <v>6538379538.9966764</v>
      </c>
      <c r="CW11" s="1210">
        <f>CW6+CW8-CW9-CW10</f>
        <v>104614072623.94682</v>
      </c>
      <c r="CX11" s="1211">
        <f t="shared" si="14"/>
        <v>1.0064735145981949</v>
      </c>
      <c r="CY11" s="1220">
        <f>CY6+CY8-CY9-CY10</f>
        <v>1067821735.63</v>
      </c>
      <c r="CZ11" s="1212">
        <f>CZ6+CZ8-CZ9-CZ10</f>
        <v>17085147770.08</v>
      </c>
      <c r="DA11" s="1221">
        <f>DA6+DA8-DA9+DA10</f>
        <v>1</v>
      </c>
    </row>
    <row r="12" spans="1:107" ht="17.45" customHeight="1" thickTop="1">
      <c r="A12" s="1178" t="s">
        <v>1290</v>
      </c>
      <c r="B12" s="1179"/>
      <c r="C12" s="1222"/>
      <c r="D12" s="1181"/>
      <c r="E12" s="1182"/>
      <c r="F12" s="1183"/>
      <c r="G12" s="1223"/>
      <c r="H12" s="1224"/>
      <c r="I12" s="1186"/>
      <c r="J12" s="1197">
        <f t="shared" si="0"/>
        <v>0</v>
      </c>
      <c r="K12" s="1188"/>
      <c r="L12" s="1189"/>
      <c r="M12" s="1182"/>
      <c r="N12" s="1183"/>
      <c r="O12" s="1223">
        <f>SUM(O13:O18)</f>
        <v>500048451.96000004</v>
      </c>
      <c r="P12" s="1224"/>
      <c r="Q12" s="1186"/>
      <c r="R12" s="1197">
        <f t="shared" si="1"/>
        <v>500048451.96000004</v>
      </c>
      <c r="S12" s="1188"/>
      <c r="T12" s="1189"/>
      <c r="U12" s="1182"/>
      <c r="V12" s="1183"/>
      <c r="W12" s="1848"/>
      <c r="X12" s="1185"/>
      <c r="Y12" s="1186"/>
      <c r="Z12" s="1197">
        <f t="shared" si="9"/>
        <v>0</v>
      </c>
      <c r="AA12" s="1188"/>
      <c r="AB12" s="1190"/>
      <c r="AC12" s="1183"/>
      <c r="AD12" s="1183"/>
      <c r="AE12" s="1185"/>
      <c r="AF12" s="1185"/>
      <c r="AG12" s="1186"/>
      <c r="AH12" s="1197">
        <f t="shared" si="10"/>
        <v>0</v>
      </c>
      <c r="AI12" s="1188"/>
      <c r="AJ12" s="1189"/>
      <c r="AK12" s="1182"/>
      <c r="AL12" s="1183"/>
      <c r="AM12" s="1185"/>
      <c r="AN12" s="1185"/>
      <c r="AO12" s="1186"/>
      <c r="AP12" s="1197">
        <f t="shared" si="11"/>
        <v>0</v>
      </c>
      <c r="AQ12" s="1188"/>
      <c r="AR12" s="1190"/>
      <c r="AS12" s="1183"/>
      <c r="AT12" s="1183"/>
      <c r="AU12" s="1191"/>
      <c r="AV12" s="1185"/>
      <c r="AW12" s="1186"/>
      <c r="AX12" s="1197">
        <f t="shared" si="12"/>
        <v>0</v>
      </c>
      <c r="AY12" s="1188"/>
      <c r="AZ12" s="1189"/>
      <c r="BA12" s="1183"/>
      <c r="BB12" s="1183"/>
      <c r="BC12" s="1185"/>
      <c r="BD12" s="1185"/>
      <c r="BE12" s="1186"/>
      <c r="BF12" s="1197">
        <f t="shared" si="2"/>
        <v>0</v>
      </c>
      <c r="BG12" s="1188"/>
      <c r="BH12" s="1190"/>
      <c r="BI12" s="1183"/>
      <c r="BJ12" s="1183"/>
      <c r="BK12" s="1191"/>
      <c r="BL12" s="1192"/>
      <c r="BM12" s="1193"/>
      <c r="BN12" s="1197">
        <f t="shared" si="13"/>
        <v>0</v>
      </c>
      <c r="BO12" s="1188"/>
      <c r="BP12" s="1189"/>
      <c r="BQ12" s="1183"/>
      <c r="BR12" s="1183"/>
      <c r="BS12" s="1185"/>
      <c r="BT12" s="1185"/>
      <c r="BU12" s="1186"/>
      <c r="BV12" s="1197">
        <f t="shared" si="3"/>
        <v>0</v>
      </c>
      <c r="BW12" s="1188"/>
      <c r="BX12" s="1190"/>
      <c r="BY12" s="1183"/>
      <c r="BZ12" s="1183"/>
      <c r="CA12" s="1185"/>
      <c r="CB12" s="1185"/>
      <c r="CC12" s="1186"/>
      <c r="CD12" s="1197">
        <f t="shared" si="4"/>
        <v>0</v>
      </c>
      <c r="CE12" s="1188"/>
      <c r="CF12" s="1189"/>
      <c r="CG12" s="1183"/>
      <c r="CH12" s="1183"/>
      <c r="CI12" s="1185"/>
      <c r="CJ12" s="1185"/>
      <c r="CK12" s="1186"/>
      <c r="CL12" s="1197">
        <f t="shared" si="5"/>
        <v>0</v>
      </c>
      <c r="CM12" s="1188"/>
      <c r="CN12" s="1190"/>
      <c r="CO12" s="1183"/>
      <c r="CP12" s="1183"/>
      <c r="CQ12" s="1185"/>
      <c r="CR12" s="1185"/>
      <c r="CS12" s="1186"/>
      <c r="CT12" s="1197">
        <f t="shared" si="6"/>
        <v>0</v>
      </c>
      <c r="CU12" s="1188"/>
      <c r="CV12" s="1190"/>
      <c r="CW12" s="1182"/>
      <c r="CX12" s="1183"/>
      <c r="CY12" s="1194">
        <f>SUM(CY13:CY18)</f>
        <v>975751806.12</v>
      </c>
      <c r="CZ12" s="1185"/>
      <c r="DA12" s="1195"/>
    </row>
    <row r="13" spans="1:107" ht="17.45" customHeight="1">
      <c r="A13" s="1196" t="s">
        <v>1291</v>
      </c>
      <c r="B13" s="1180" t="s">
        <v>1292</v>
      </c>
      <c r="C13" s="1180"/>
      <c r="D13" s="1181"/>
      <c r="E13" s="1182">
        <f t="shared" ref="E13:E19" si="38">D13*$CX$2</f>
        <v>0</v>
      </c>
      <c r="F13" s="1183">
        <f t="shared" ref="F13:F19" si="39">E13/E$11</f>
        <v>0</v>
      </c>
      <c r="G13" s="1185">
        <f>381839.53</f>
        <v>381839.53</v>
      </c>
      <c r="H13" s="1185">
        <f t="shared" ref="H13:H20" si="40">G13*$CX$2</f>
        <v>6109432.4800000004</v>
      </c>
      <c r="I13" s="1186">
        <f t="shared" ref="I13:I19" si="41">H13/H$11</f>
        <v>7.4856256080367718E-4</v>
      </c>
      <c r="J13" s="1197">
        <f t="shared" si="0"/>
        <v>381839.53</v>
      </c>
      <c r="K13" s="1188"/>
      <c r="L13" s="1189"/>
      <c r="M13" s="1182">
        <f t="shared" ref="M13:M19" si="42">L13*$CX$2</f>
        <v>0</v>
      </c>
      <c r="N13" s="1183">
        <f t="shared" ref="N13:N19" si="43">M13/M$11</f>
        <v>0</v>
      </c>
      <c r="O13" s="1185">
        <v>505117.51</v>
      </c>
      <c r="P13" s="1185">
        <f t="shared" ref="P13:P19" si="44">O13*$CX$2</f>
        <v>8081880.1600000001</v>
      </c>
      <c r="Q13" s="1186">
        <f t="shared" ref="Q13:Q19" si="45">P13/P$11</f>
        <v>9.0567531610048291E-4</v>
      </c>
      <c r="R13" s="1197">
        <f t="shared" si="1"/>
        <v>505117.51</v>
      </c>
      <c r="S13" s="1188"/>
      <c r="T13" s="1189"/>
      <c r="U13" s="1182">
        <f t="shared" ref="U13:U21" si="46">T13*$CX$2</f>
        <v>0</v>
      </c>
      <c r="V13" s="1183">
        <f t="shared" ref="V13:V19" si="47">U13/U$11</f>
        <v>0</v>
      </c>
      <c r="W13" s="1185"/>
      <c r="X13" s="1185">
        <f t="shared" ref="X13:X19" si="48">W13*$CX$2</f>
        <v>0</v>
      </c>
      <c r="Y13" s="1186" t="e">
        <f t="shared" ref="Y13:Y19" si="49">X13/X$11</f>
        <v>#DIV/0!</v>
      </c>
      <c r="Z13" s="1197">
        <f t="shared" si="9"/>
        <v>0</v>
      </c>
      <c r="AA13" s="1188"/>
      <c r="AB13" s="1190"/>
      <c r="AC13" s="1182">
        <f t="shared" ref="AC13:AC19" si="50">AB13*$CX$2</f>
        <v>0</v>
      </c>
      <c r="AD13" s="1183">
        <f t="shared" ref="AD13:AD19" si="51">AC13/AC$11</f>
        <v>0</v>
      </c>
      <c r="AE13" s="1185"/>
      <c r="AF13" s="1185">
        <f t="shared" ref="AF13:AF19" si="52">AE13*$CX$2</f>
        <v>0</v>
      </c>
      <c r="AG13" s="1186" t="e">
        <f t="shared" ref="AG13:AG19" si="53">AF13/AF$11</f>
        <v>#DIV/0!</v>
      </c>
      <c r="AH13" s="1197">
        <f t="shared" si="10"/>
        <v>0</v>
      </c>
      <c r="AI13" s="1188"/>
      <c r="AJ13" s="1189"/>
      <c r="AK13" s="1182">
        <f t="shared" ref="AK13:AK19" si="54">AJ13*$CX$2</f>
        <v>0</v>
      </c>
      <c r="AL13" s="1183">
        <f t="shared" ref="AL13:AL19" si="55">AK13/AK$11</f>
        <v>0</v>
      </c>
      <c r="AM13" s="1185"/>
      <c r="AN13" s="1185">
        <f t="shared" ref="AN13:AN19" si="56">AM13*$CX$2</f>
        <v>0</v>
      </c>
      <c r="AO13" s="1186" t="e">
        <f t="shared" ref="AO13:AO19" si="57">AN13/AN$11</f>
        <v>#DIV/0!</v>
      </c>
      <c r="AP13" s="1197">
        <f t="shared" si="11"/>
        <v>0</v>
      </c>
      <c r="AQ13" s="1188"/>
      <c r="AR13" s="1190"/>
      <c r="AS13" s="1182">
        <f t="shared" ref="AS13:AS19" si="58">AR13*$CX$2</f>
        <v>0</v>
      </c>
      <c r="AT13" s="1183">
        <f t="shared" ref="AT13:AT19" si="59">AS13/AS$11</f>
        <v>0</v>
      </c>
      <c r="AU13" s="1185"/>
      <c r="AV13" s="1185">
        <f t="shared" ref="AV13:AV19" si="60">AU13*$CX$2</f>
        <v>0</v>
      </c>
      <c r="AW13" s="1186" t="e">
        <f t="shared" ref="AW13:AW19" si="61">AV13/AV$11</f>
        <v>#DIV/0!</v>
      </c>
      <c r="AX13" s="1197">
        <f t="shared" si="12"/>
        <v>0</v>
      </c>
      <c r="AY13" s="1188"/>
      <c r="AZ13" s="1189"/>
      <c r="BA13" s="1182">
        <f t="shared" ref="BA13:BA19" si="62">AZ13*$CX$2</f>
        <v>0</v>
      </c>
      <c r="BB13" s="1183">
        <f t="shared" ref="BB13:BB19" si="63">BA13/BA$11</f>
        <v>0</v>
      </c>
      <c r="BC13" s="1185"/>
      <c r="BD13" s="1185">
        <f t="shared" ref="BD13:BD19" si="64">BC13*$CX$2</f>
        <v>0</v>
      </c>
      <c r="BE13" s="1186" t="e">
        <f t="shared" ref="BE13:BE19" si="65">BD13/BD$11</f>
        <v>#DIV/0!</v>
      </c>
      <c r="BF13" s="1197">
        <f t="shared" si="2"/>
        <v>0</v>
      </c>
      <c r="BG13" s="1188"/>
      <c r="BH13" s="1190"/>
      <c r="BI13" s="1182">
        <f t="shared" ref="BI13:BI19" si="66">BH13*$CX$2</f>
        <v>0</v>
      </c>
      <c r="BJ13" s="1183">
        <f t="shared" ref="BJ13:BJ19" si="67">BI13/BI$11</f>
        <v>0</v>
      </c>
      <c r="BK13" s="1191"/>
      <c r="BL13" s="1191">
        <f t="shared" ref="BL13:BL19" si="68">BK13*$CX$2</f>
        <v>0</v>
      </c>
      <c r="BM13" s="1193" t="e">
        <f t="shared" ref="BM13:BM19" si="69">BL13/BL$11</f>
        <v>#DIV/0!</v>
      </c>
      <c r="BN13" s="1197">
        <f t="shared" si="13"/>
        <v>0</v>
      </c>
      <c r="BO13" s="1188"/>
      <c r="BP13" s="1189"/>
      <c r="BQ13" s="1182">
        <f t="shared" ref="BQ13:BQ19" si="70">BP13*$CX$2</f>
        <v>0</v>
      </c>
      <c r="BR13" s="1183">
        <f t="shared" ref="BR13:BR19" si="71">BQ13/BQ$11</f>
        <v>0</v>
      </c>
      <c r="BS13" s="1185"/>
      <c r="BT13" s="1185">
        <f t="shared" ref="BT13:BT19" si="72">BS13*$CX$2</f>
        <v>0</v>
      </c>
      <c r="BU13" s="1186" t="e">
        <f t="shared" ref="BU13:BU19" si="73">BT13/BT$11</f>
        <v>#DIV/0!</v>
      </c>
      <c r="BV13" s="1197">
        <f t="shared" si="3"/>
        <v>0</v>
      </c>
      <c r="BW13" s="1188"/>
      <c r="BX13" s="1190"/>
      <c r="BY13" s="1182">
        <f t="shared" ref="BY13:BY19" si="74">BX13*$CX$2</f>
        <v>0</v>
      </c>
      <c r="BZ13" s="1183">
        <f t="shared" ref="BZ13:BZ19" si="75">BY13/BY$11</f>
        <v>0</v>
      </c>
      <c r="CA13" s="1185"/>
      <c r="CB13" s="1185">
        <f t="shared" ref="CB13:CB19" si="76">CA13*$CX$2</f>
        <v>0</v>
      </c>
      <c r="CC13" s="1186" t="e">
        <f t="shared" ref="CC13:CC19" si="77">CB13/CB$11</f>
        <v>#DIV/0!</v>
      </c>
      <c r="CD13" s="1197">
        <f t="shared" si="4"/>
        <v>0</v>
      </c>
      <c r="CE13" s="1188"/>
      <c r="CF13" s="1189"/>
      <c r="CG13" s="1182">
        <f t="shared" ref="CG13:CG19" si="78">CF13*$CX$2</f>
        <v>0</v>
      </c>
      <c r="CH13" s="1183">
        <f t="shared" ref="CH13:CH19" si="79">CG13/CG$11</f>
        <v>0</v>
      </c>
      <c r="CI13" s="1185"/>
      <c r="CJ13" s="1185">
        <f t="shared" ref="CJ13:CJ19" si="80">CI13*$CX$2</f>
        <v>0</v>
      </c>
      <c r="CK13" s="1186" t="e">
        <f t="shared" ref="CK13:CK19" si="81">CJ13/CJ$11</f>
        <v>#DIV/0!</v>
      </c>
      <c r="CL13" s="1197">
        <f t="shared" si="5"/>
        <v>0</v>
      </c>
      <c r="CM13" s="1188"/>
      <c r="CN13" s="1190"/>
      <c r="CO13" s="1182">
        <f t="shared" ref="CO13:CO19" si="82">CN13*$CX$2</f>
        <v>0</v>
      </c>
      <c r="CP13" s="1183">
        <f t="shared" ref="CP13:CP19" si="83">CO13/CO$11</f>
        <v>0</v>
      </c>
      <c r="CQ13" s="1185"/>
      <c r="CR13" s="1185">
        <f t="shared" ref="CR13:CR19" si="84">CQ13*$CX$2</f>
        <v>0</v>
      </c>
      <c r="CS13" s="1186" t="e">
        <f t="shared" ref="CS13:CS19" si="85">CR13/CR$11</f>
        <v>#DIV/0!</v>
      </c>
      <c r="CT13" s="1197">
        <f t="shared" si="6"/>
        <v>0</v>
      </c>
      <c r="CU13" s="1188"/>
      <c r="CV13" s="1203">
        <f t="shared" ref="CV13:CW19" si="86">D13+L13+T13+AB13+AJ13+AR13+AZ13+BH13+BP13+BX13+CF13+CN13</f>
        <v>0</v>
      </c>
      <c r="CW13" s="1182">
        <f t="shared" si="86"/>
        <v>0</v>
      </c>
      <c r="CX13" s="1183">
        <f t="shared" ref="CX13:CX19" si="87">CW13/CW$11</f>
        <v>0</v>
      </c>
      <c r="CY13" s="1204">
        <f t="shared" ref="CY13:CZ19" si="88">G13+O13+W13+AE13+AM13+AU13+BC13+BK13+BS13+CA13+CI13+CQ13</f>
        <v>886957.04</v>
      </c>
      <c r="CZ13" s="1185">
        <f t="shared" si="88"/>
        <v>14191312.640000001</v>
      </c>
      <c r="DA13" s="1195">
        <f t="shared" ref="DA13:DA19" si="89">CZ13/CZ$11</f>
        <v>8.3062276258752843E-4</v>
      </c>
    </row>
    <row r="14" spans="1:107" ht="17.45" customHeight="1">
      <c r="A14" s="1196" t="s">
        <v>1293</v>
      </c>
      <c r="B14" s="1180" t="s">
        <v>1294</v>
      </c>
      <c r="C14" s="1180"/>
      <c r="D14" s="1181">
        <v>4875637.3153487751</v>
      </c>
      <c r="E14" s="1182">
        <f t="shared" si="38"/>
        <v>78010197.045580402</v>
      </c>
      <c r="F14" s="1183">
        <f t="shared" si="39"/>
        <v>9.512657703314345E-3</v>
      </c>
      <c r="G14" s="1185">
        <f>2069929.5+1481476.48</f>
        <v>3551405.98</v>
      </c>
      <c r="H14" s="1185">
        <f t="shared" si="40"/>
        <v>56822495.68</v>
      </c>
      <c r="I14" s="1186">
        <f t="shared" si="41"/>
        <v>6.9622167061705017E-3</v>
      </c>
      <c r="J14" s="1197">
        <f t="shared" si="0"/>
        <v>-1324231.3353487751</v>
      </c>
      <c r="K14" s="1188"/>
      <c r="L14" s="1189">
        <v>5285385.5690490343</v>
      </c>
      <c r="M14" s="1182">
        <f t="shared" si="42"/>
        <v>84566169.104784548</v>
      </c>
      <c r="N14" s="1183">
        <f t="shared" si="43"/>
        <v>9.5130005109903375E-3</v>
      </c>
      <c r="O14" s="1185">
        <v>4005776.3600000003</v>
      </c>
      <c r="P14" s="1185">
        <f t="shared" si="44"/>
        <v>64092421.760000005</v>
      </c>
      <c r="Q14" s="1186">
        <f t="shared" si="45"/>
        <v>7.1823540052508615E-3</v>
      </c>
      <c r="R14" s="1197">
        <f t="shared" si="1"/>
        <v>-1279609.2090490339</v>
      </c>
      <c r="S14" s="1188"/>
      <c r="T14" s="1189">
        <v>5475674.8915601363</v>
      </c>
      <c r="U14" s="1182">
        <f t="shared" si="46"/>
        <v>87610798.264962181</v>
      </c>
      <c r="V14" s="1183">
        <f t="shared" si="47"/>
        <v>9.5130981407619778E-3</v>
      </c>
      <c r="W14" s="1185"/>
      <c r="X14" s="1185">
        <f t="shared" si="48"/>
        <v>0</v>
      </c>
      <c r="Y14" s="1186" t="e">
        <f t="shared" si="49"/>
        <v>#DIV/0!</v>
      </c>
      <c r="Z14" s="1197">
        <f t="shared" si="9"/>
        <v>-5475674.8915601363</v>
      </c>
      <c r="AA14" s="1188"/>
      <c r="AB14" s="1190">
        <v>5079775.4804943679</v>
      </c>
      <c r="AC14" s="1182">
        <f t="shared" si="50"/>
        <v>81276407.687909886</v>
      </c>
      <c r="AD14" s="1183">
        <f t="shared" si="51"/>
        <v>9.5128694930266631E-3</v>
      </c>
      <c r="AE14" s="1185"/>
      <c r="AF14" s="1185">
        <f t="shared" si="52"/>
        <v>0</v>
      </c>
      <c r="AG14" s="1186" t="e">
        <f t="shared" si="53"/>
        <v>#DIV/0!</v>
      </c>
      <c r="AH14" s="1197">
        <f t="shared" si="10"/>
        <v>-5079775.4804943679</v>
      </c>
      <c r="AI14" s="1188"/>
      <c r="AJ14" s="1189">
        <v>4272234.1178608136</v>
      </c>
      <c r="AK14" s="1182">
        <f t="shared" si="54"/>
        <v>68355745.885773018</v>
      </c>
      <c r="AL14" s="1183">
        <f t="shared" si="55"/>
        <v>9.5123117109967518E-3</v>
      </c>
      <c r="AM14" s="1185"/>
      <c r="AN14" s="1185">
        <f t="shared" si="56"/>
        <v>0</v>
      </c>
      <c r="AO14" s="1186" t="e">
        <f t="shared" si="57"/>
        <v>#DIV/0!</v>
      </c>
      <c r="AP14" s="1197">
        <f t="shared" si="11"/>
        <v>-4272234.1178608136</v>
      </c>
      <c r="AQ14" s="1188"/>
      <c r="AR14" s="1190">
        <v>5285227.7725992296</v>
      </c>
      <c r="AS14" s="1182">
        <f t="shared" si="58"/>
        <v>84563644.361587673</v>
      </c>
      <c r="AT14" s="1183">
        <f t="shared" si="59"/>
        <v>9.5129650741342334E-3</v>
      </c>
      <c r="AU14" s="1185"/>
      <c r="AV14" s="1185">
        <f t="shared" si="60"/>
        <v>0</v>
      </c>
      <c r="AW14" s="1186" t="e">
        <f t="shared" si="61"/>
        <v>#DIV/0!</v>
      </c>
      <c r="AX14" s="1197">
        <f t="shared" si="12"/>
        <v>-5285227.7725992296</v>
      </c>
      <c r="AY14" s="1188"/>
      <c r="AZ14" s="1189">
        <v>5710705.086183087</v>
      </c>
      <c r="BA14" s="1182">
        <f t="shared" si="62"/>
        <v>91371281.378929392</v>
      </c>
      <c r="BB14" s="1183">
        <f t="shared" si="63"/>
        <v>9.5139017044455574E-3</v>
      </c>
      <c r="BC14" s="1185"/>
      <c r="BD14" s="1185">
        <f t="shared" si="64"/>
        <v>0</v>
      </c>
      <c r="BE14" s="1186" t="e">
        <f t="shared" si="65"/>
        <v>#DIV/0!</v>
      </c>
      <c r="BF14" s="1197">
        <f t="shared" si="2"/>
        <v>-5710705.086183087</v>
      </c>
      <c r="BG14" s="1188"/>
      <c r="BH14" s="1190">
        <v>5499769.1013091402</v>
      </c>
      <c r="BI14" s="1182">
        <f t="shared" si="66"/>
        <v>87996305.620946243</v>
      </c>
      <c r="BJ14" s="1183">
        <f t="shared" si="67"/>
        <v>9.5137909852963127E-3</v>
      </c>
      <c r="BK14" s="1191"/>
      <c r="BL14" s="1191">
        <f t="shared" si="68"/>
        <v>0</v>
      </c>
      <c r="BM14" s="1193" t="e">
        <f t="shared" si="69"/>
        <v>#DIV/0!</v>
      </c>
      <c r="BN14" s="1197">
        <f t="shared" si="13"/>
        <v>-5499769.1013091402</v>
      </c>
      <c r="BO14" s="1188"/>
      <c r="BP14" s="1189">
        <v>5075901.6183506576</v>
      </c>
      <c r="BQ14" s="1182">
        <f t="shared" si="70"/>
        <v>81214425.893610522</v>
      </c>
      <c r="BR14" s="1183">
        <f t="shared" si="71"/>
        <v>9.5128417252794729E-3</v>
      </c>
      <c r="BS14" s="1185"/>
      <c r="BT14" s="1185">
        <f t="shared" si="72"/>
        <v>0</v>
      </c>
      <c r="BU14" s="1186" t="e">
        <f t="shared" si="73"/>
        <v>#DIV/0!</v>
      </c>
      <c r="BV14" s="1197">
        <f t="shared" si="3"/>
        <v>-5075901.6183506576</v>
      </c>
      <c r="BW14" s="1188"/>
      <c r="BX14" s="1190">
        <v>5288566.9657751098</v>
      </c>
      <c r="BY14" s="1182">
        <f t="shared" si="74"/>
        <v>84617071.452401757</v>
      </c>
      <c r="BZ14" s="1183">
        <f t="shared" si="75"/>
        <v>9.5130049504939512E-3</v>
      </c>
      <c r="CA14" s="1185"/>
      <c r="CB14" s="1185">
        <f t="shared" si="76"/>
        <v>0</v>
      </c>
      <c r="CC14" s="1186" t="e">
        <f t="shared" si="77"/>
        <v>#DIV/0!</v>
      </c>
      <c r="CD14" s="1197">
        <f t="shared" si="4"/>
        <v>-5288566.9657751098</v>
      </c>
      <c r="CE14" s="1188"/>
      <c r="CF14" s="1189">
        <v>5080401.5601043561</v>
      </c>
      <c r="CG14" s="1182">
        <f t="shared" si="78"/>
        <v>81286424.961669698</v>
      </c>
      <c r="CH14" s="1183">
        <f t="shared" si="79"/>
        <v>9.5128558660762478E-3</v>
      </c>
      <c r="CI14" s="1185"/>
      <c r="CJ14" s="1185">
        <f t="shared" si="80"/>
        <v>0</v>
      </c>
      <c r="CK14" s="1186" t="e">
        <f t="shared" si="81"/>
        <v>#DIV/0!</v>
      </c>
      <c r="CL14" s="1197">
        <f t="shared" si="5"/>
        <v>-5080401.5601043561</v>
      </c>
      <c r="CM14" s="1188"/>
      <c r="CN14" s="1190">
        <v>5267243.0321352584</v>
      </c>
      <c r="CO14" s="1182">
        <f t="shared" si="82"/>
        <v>84275888.514164135</v>
      </c>
      <c r="CP14" s="1183">
        <f t="shared" si="83"/>
        <v>9.5068543488267179E-3</v>
      </c>
      <c r="CQ14" s="1185"/>
      <c r="CR14" s="1185">
        <f t="shared" si="84"/>
        <v>0</v>
      </c>
      <c r="CS14" s="1186" t="e">
        <f t="shared" si="85"/>
        <v>#DIV/0!</v>
      </c>
      <c r="CT14" s="1197">
        <f t="shared" si="6"/>
        <v>-5267243.0321352584</v>
      </c>
      <c r="CU14" s="1188"/>
      <c r="CV14" s="1203">
        <f t="shared" si="86"/>
        <v>62196522.510769963</v>
      </c>
      <c r="CW14" s="1182">
        <f t="shared" si="86"/>
        <v>995144360.17231941</v>
      </c>
      <c r="CX14" s="1183">
        <f t="shared" si="87"/>
        <v>9.5125286226981718E-3</v>
      </c>
      <c r="CY14" s="1204">
        <f t="shared" si="88"/>
        <v>7557182.3399999999</v>
      </c>
      <c r="CZ14" s="1185">
        <f t="shared" si="88"/>
        <v>120914917.44</v>
      </c>
      <c r="DA14" s="1195">
        <f t="shared" si="89"/>
        <v>7.0771947112889281E-3</v>
      </c>
    </row>
    <row r="15" spans="1:107" ht="17.45" customHeight="1">
      <c r="A15" s="1225" t="s">
        <v>1295</v>
      </c>
      <c r="B15" s="1180" t="s">
        <v>1296</v>
      </c>
      <c r="C15" s="1180"/>
      <c r="D15" s="1181">
        <v>2503928.7457811278</v>
      </c>
      <c r="E15" s="1182">
        <f t="shared" si="38"/>
        <v>40062859.932498045</v>
      </c>
      <c r="F15" s="1183">
        <f t="shared" si="39"/>
        <v>4.8853135562650432E-3</v>
      </c>
      <c r="G15" s="1185">
        <f>2100718.59</f>
        <v>2100718.59</v>
      </c>
      <c r="H15" s="1185">
        <f t="shared" si="40"/>
        <v>33611497.439999998</v>
      </c>
      <c r="I15" s="1186">
        <f t="shared" si="41"/>
        <v>4.118272634732946E-3</v>
      </c>
      <c r="J15" s="1197">
        <f t="shared" si="0"/>
        <v>-403210.15578112798</v>
      </c>
      <c r="K15" s="1188"/>
      <c r="L15" s="1189">
        <v>2620080.7114812988</v>
      </c>
      <c r="M15" s="1182">
        <f t="shared" si="42"/>
        <v>41921291.383700781</v>
      </c>
      <c r="N15" s="1183">
        <f t="shared" si="43"/>
        <v>4.7158014910238773E-3</v>
      </c>
      <c r="O15" s="1185">
        <v>1251074.8700000001</v>
      </c>
      <c r="P15" s="1185">
        <f t="shared" si="44"/>
        <v>20017197.920000002</v>
      </c>
      <c r="Q15" s="1186">
        <f t="shared" si="45"/>
        <v>2.2431763023867866E-3</v>
      </c>
      <c r="R15" s="1197">
        <f t="shared" si="1"/>
        <v>-1369005.8414812987</v>
      </c>
      <c r="S15" s="1188"/>
      <c r="T15" s="1189">
        <v>2674683.111969043</v>
      </c>
      <c r="U15" s="1182">
        <f t="shared" si="46"/>
        <v>42794929.791504689</v>
      </c>
      <c r="V15" s="1183">
        <f t="shared" si="47"/>
        <v>4.6468286455097554E-3</v>
      </c>
      <c r="W15" s="1185"/>
      <c r="X15" s="1185">
        <f t="shared" si="48"/>
        <v>0</v>
      </c>
      <c r="Y15" s="1186" t="e">
        <f t="shared" si="49"/>
        <v>#DIV/0!</v>
      </c>
      <c r="Z15" s="1197">
        <f t="shared" si="9"/>
        <v>-2674683.111969043</v>
      </c>
      <c r="AA15" s="1188"/>
      <c r="AB15" s="1190">
        <v>2562631.5044754641</v>
      </c>
      <c r="AC15" s="1182">
        <f t="shared" si="50"/>
        <v>41002104.071607426</v>
      </c>
      <c r="AD15" s="1183">
        <f t="shared" si="51"/>
        <v>4.7990268771526843E-3</v>
      </c>
      <c r="AE15" s="1185"/>
      <c r="AF15" s="1185">
        <f t="shared" si="52"/>
        <v>0</v>
      </c>
      <c r="AG15" s="1186" t="e">
        <f t="shared" si="53"/>
        <v>#DIV/0!</v>
      </c>
      <c r="AH15" s="1197">
        <f t="shared" si="10"/>
        <v>-2562631.5044754641</v>
      </c>
      <c r="AI15" s="1188"/>
      <c r="AJ15" s="1189">
        <v>2333686.1643742425</v>
      </c>
      <c r="AK15" s="1182">
        <f t="shared" si="54"/>
        <v>37338978.629987881</v>
      </c>
      <c r="AL15" s="1183">
        <f t="shared" si="55"/>
        <v>5.1960519060419664E-3</v>
      </c>
      <c r="AM15" s="1185"/>
      <c r="AN15" s="1185">
        <f t="shared" si="56"/>
        <v>0</v>
      </c>
      <c r="AO15" s="1186" t="e">
        <f t="shared" si="57"/>
        <v>#DIV/0!</v>
      </c>
      <c r="AP15" s="1197">
        <f t="shared" si="11"/>
        <v>-2333686.1643742425</v>
      </c>
      <c r="AQ15" s="1188"/>
      <c r="AR15" s="1190">
        <v>2620080.7114812988</v>
      </c>
      <c r="AS15" s="1182">
        <f t="shared" si="58"/>
        <v>41921291.383700781</v>
      </c>
      <c r="AT15" s="1183">
        <f t="shared" si="59"/>
        <v>4.7159247192626848E-3</v>
      </c>
      <c r="AU15" s="1185"/>
      <c r="AV15" s="1185">
        <f t="shared" si="60"/>
        <v>0</v>
      </c>
      <c r="AW15" s="1186" t="e">
        <f t="shared" si="61"/>
        <v>#DIV/0!</v>
      </c>
      <c r="AX15" s="1197">
        <f t="shared" si="12"/>
        <v>-2620080.7114812988</v>
      </c>
      <c r="AY15" s="1188"/>
      <c r="AZ15" s="1189">
        <v>2757921.3807341792</v>
      </c>
      <c r="BA15" s="1182">
        <f t="shared" si="62"/>
        <v>44126742.091746867</v>
      </c>
      <c r="BB15" s="1183">
        <f t="shared" si="63"/>
        <v>4.59463280434099E-3</v>
      </c>
      <c r="BC15" s="1185"/>
      <c r="BD15" s="1185">
        <f t="shared" si="64"/>
        <v>0</v>
      </c>
      <c r="BE15" s="1186" t="e">
        <f t="shared" si="65"/>
        <v>#DIV/0!</v>
      </c>
      <c r="BF15" s="1197">
        <f t="shared" si="2"/>
        <v>-2757921.3807341792</v>
      </c>
      <c r="BG15" s="1188"/>
      <c r="BH15" s="1190">
        <v>2698513.9463393311</v>
      </c>
      <c r="BI15" s="1182">
        <f t="shared" si="66"/>
        <v>43176223.141429298</v>
      </c>
      <c r="BJ15" s="1183">
        <f t="shared" si="67"/>
        <v>4.6680319088793013E-3</v>
      </c>
      <c r="BK15" s="1191"/>
      <c r="BL15" s="1191">
        <f t="shared" si="68"/>
        <v>0</v>
      </c>
      <c r="BM15" s="1193" t="e">
        <f t="shared" si="69"/>
        <v>#DIV/0!</v>
      </c>
      <c r="BN15" s="1197">
        <f t="shared" si="13"/>
        <v>-2698513.9463393311</v>
      </c>
      <c r="BO15" s="1188"/>
      <c r="BP15" s="1189">
        <v>2562631.5044754641</v>
      </c>
      <c r="BQ15" s="1182">
        <f t="shared" si="70"/>
        <v>41002104.071607426</v>
      </c>
      <c r="BR15" s="1183">
        <f t="shared" si="71"/>
        <v>4.8026754132029772E-3</v>
      </c>
      <c r="BS15" s="1185"/>
      <c r="BT15" s="1185">
        <f t="shared" si="72"/>
        <v>0</v>
      </c>
      <c r="BU15" s="1186" t="e">
        <f t="shared" si="73"/>
        <v>#DIV/0!</v>
      </c>
      <c r="BV15" s="1197">
        <f t="shared" si="3"/>
        <v>-2562631.5044754641</v>
      </c>
      <c r="BW15" s="1188"/>
      <c r="BX15" s="1190">
        <v>2620080.7114812988</v>
      </c>
      <c r="BY15" s="1182">
        <f t="shared" si="74"/>
        <v>41921291.383700781</v>
      </c>
      <c r="BZ15" s="1183">
        <f t="shared" si="75"/>
        <v>4.7129668472227128E-3</v>
      </c>
      <c r="CA15" s="1185"/>
      <c r="CB15" s="1185">
        <f t="shared" si="76"/>
        <v>0</v>
      </c>
      <c r="CC15" s="1186" t="e">
        <f t="shared" si="77"/>
        <v>#DIV/0!</v>
      </c>
      <c r="CD15" s="1197">
        <f t="shared" si="4"/>
        <v>-2620080.7114812988</v>
      </c>
      <c r="CE15" s="1188"/>
      <c r="CF15" s="1189">
        <v>2562631.5044754641</v>
      </c>
      <c r="CG15" s="1182">
        <f t="shared" si="78"/>
        <v>41002104.071607426</v>
      </c>
      <c r="CH15" s="1183">
        <f t="shared" si="79"/>
        <v>4.7984285989079323E-3</v>
      </c>
      <c r="CI15" s="1185"/>
      <c r="CJ15" s="1185">
        <f t="shared" si="80"/>
        <v>0</v>
      </c>
      <c r="CK15" s="1186" t="e">
        <f t="shared" si="81"/>
        <v>#DIV/0!</v>
      </c>
      <c r="CL15" s="1197">
        <f t="shared" si="5"/>
        <v>-2562631.5044754641</v>
      </c>
      <c r="CM15" s="1188"/>
      <c r="CN15" s="1190">
        <v>2434505.659839795</v>
      </c>
      <c r="CO15" s="1182">
        <f t="shared" si="82"/>
        <v>38952090.55743672</v>
      </c>
      <c r="CP15" s="1183">
        <f t="shared" si="83"/>
        <v>4.3940426857632187E-3</v>
      </c>
      <c r="CQ15" s="1185"/>
      <c r="CR15" s="1185">
        <f t="shared" si="84"/>
        <v>0</v>
      </c>
      <c r="CS15" s="1186" t="e">
        <f t="shared" si="85"/>
        <v>#DIV/0!</v>
      </c>
      <c r="CT15" s="1197">
        <f t="shared" si="6"/>
        <v>-2434505.659839795</v>
      </c>
      <c r="CU15" s="1188"/>
      <c r="CV15" s="1203">
        <f t="shared" si="86"/>
        <v>30951375.656908005</v>
      </c>
      <c r="CW15" s="1182">
        <f t="shared" si="86"/>
        <v>495222010.51052809</v>
      </c>
      <c r="CX15" s="1183">
        <f t="shared" si="87"/>
        <v>4.7337991733740099E-3</v>
      </c>
      <c r="CY15" s="1204">
        <f t="shared" si="88"/>
        <v>3351793.46</v>
      </c>
      <c r="CZ15" s="1185">
        <f t="shared" si="88"/>
        <v>53628695.359999999</v>
      </c>
      <c r="DA15" s="1195">
        <f t="shared" si="89"/>
        <v>3.1389073177298535E-3</v>
      </c>
    </row>
    <row r="16" spans="1:107" ht="17.45" customHeight="1">
      <c r="A16" s="1196" t="s">
        <v>1297</v>
      </c>
      <c r="B16" s="1180" t="s">
        <v>1298</v>
      </c>
      <c r="C16" s="1180"/>
      <c r="D16" s="1181">
        <v>0</v>
      </c>
      <c r="E16" s="1182">
        <f t="shared" si="38"/>
        <v>0</v>
      </c>
      <c r="F16" s="1183">
        <f t="shared" si="39"/>
        <v>0</v>
      </c>
      <c r="G16" s="1185">
        <v>62376200</v>
      </c>
      <c r="H16" s="1185">
        <f t="shared" si="40"/>
        <v>998019200</v>
      </c>
      <c r="I16" s="1186">
        <f t="shared" si="41"/>
        <v>0.12228301246128792</v>
      </c>
      <c r="J16" s="1197">
        <f t="shared" si="0"/>
        <v>62376200</v>
      </c>
      <c r="K16" s="1188"/>
      <c r="L16" s="1189">
        <v>0</v>
      </c>
      <c r="M16" s="1182">
        <f t="shared" si="42"/>
        <v>0</v>
      </c>
      <c r="N16" s="1183">
        <f t="shared" si="43"/>
        <v>0</v>
      </c>
      <c r="O16" s="1185">
        <v>62888663</v>
      </c>
      <c r="P16" s="1185">
        <f t="shared" si="44"/>
        <v>1006218608</v>
      </c>
      <c r="Q16" s="1186">
        <f t="shared" si="45"/>
        <v>0.11275932553132387</v>
      </c>
      <c r="R16" s="1197">
        <f t="shared" si="1"/>
        <v>62888663</v>
      </c>
      <c r="S16" s="1188"/>
      <c r="T16" s="1189">
        <v>0</v>
      </c>
      <c r="U16" s="1182">
        <f t="shared" si="46"/>
        <v>0</v>
      </c>
      <c r="V16" s="1183">
        <f t="shared" si="47"/>
        <v>0</v>
      </c>
      <c r="W16" s="1185"/>
      <c r="X16" s="1185">
        <f t="shared" si="48"/>
        <v>0</v>
      </c>
      <c r="Y16" s="1186" t="e">
        <f t="shared" si="49"/>
        <v>#DIV/0!</v>
      </c>
      <c r="Z16" s="1197">
        <f t="shared" si="9"/>
        <v>0</v>
      </c>
      <c r="AA16" s="1188"/>
      <c r="AB16" s="1190">
        <v>0</v>
      </c>
      <c r="AC16" s="1182">
        <f t="shared" si="50"/>
        <v>0</v>
      </c>
      <c r="AD16" s="1183">
        <f t="shared" si="51"/>
        <v>0</v>
      </c>
      <c r="AE16" s="1185"/>
      <c r="AF16" s="1185">
        <f t="shared" si="52"/>
        <v>0</v>
      </c>
      <c r="AG16" s="1186" t="e">
        <f t="shared" si="53"/>
        <v>#DIV/0!</v>
      </c>
      <c r="AH16" s="1197">
        <f t="shared" si="10"/>
        <v>0</v>
      </c>
      <c r="AI16" s="1188"/>
      <c r="AJ16" s="1189">
        <v>0</v>
      </c>
      <c r="AK16" s="1182">
        <f t="shared" si="54"/>
        <v>0</v>
      </c>
      <c r="AL16" s="1183">
        <f t="shared" si="55"/>
        <v>0</v>
      </c>
      <c r="AM16" s="1185"/>
      <c r="AN16" s="1185">
        <f t="shared" si="56"/>
        <v>0</v>
      </c>
      <c r="AO16" s="1186" t="e">
        <f t="shared" si="57"/>
        <v>#DIV/0!</v>
      </c>
      <c r="AP16" s="1197">
        <f t="shared" si="11"/>
        <v>0</v>
      </c>
      <c r="AQ16" s="1188"/>
      <c r="AR16" s="1190">
        <v>0</v>
      </c>
      <c r="AS16" s="1182">
        <f t="shared" si="58"/>
        <v>0</v>
      </c>
      <c r="AT16" s="1183">
        <f t="shared" si="59"/>
        <v>0</v>
      </c>
      <c r="AU16" s="1185"/>
      <c r="AV16" s="1185">
        <f t="shared" si="60"/>
        <v>0</v>
      </c>
      <c r="AW16" s="1186" t="e">
        <f t="shared" si="61"/>
        <v>#DIV/0!</v>
      </c>
      <c r="AX16" s="1197">
        <f t="shared" si="12"/>
        <v>0</v>
      </c>
      <c r="AY16" s="1188"/>
      <c r="AZ16" s="1189">
        <v>0</v>
      </c>
      <c r="BA16" s="1182">
        <f t="shared" si="62"/>
        <v>0</v>
      </c>
      <c r="BB16" s="1183">
        <f t="shared" si="63"/>
        <v>0</v>
      </c>
      <c r="BC16" s="1185"/>
      <c r="BD16" s="1185">
        <f t="shared" si="64"/>
        <v>0</v>
      </c>
      <c r="BE16" s="1186" t="e">
        <f t="shared" si="65"/>
        <v>#DIV/0!</v>
      </c>
      <c r="BF16" s="1197">
        <f t="shared" si="2"/>
        <v>0</v>
      </c>
      <c r="BG16" s="1188"/>
      <c r="BH16" s="1190">
        <v>0</v>
      </c>
      <c r="BI16" s="1182">
        <f t="shared" si="66"/>
        <v>0</v>
      </c>
      <c r="BJ16" s="1183">
        <f t="shared" si="67"/>
        <v>0</v>
      </c>
      <c r="BK16" s="1191"/>
      <c r="BL16" s="1191">
        <f t="shared" si="68"/>
        <v>0</v>
      </c>
      <c r="BM16" s="1193" t="e">
        <f t="shared" si="69"/>
        <v>#DIV/0!</v>
      </c>
      <c r="BN16" s="1197">
        <f t="shared" si="13"/>
        <v>0</v>
      </c>
      <c r="BO16" s="1188"/>
      <c r="BP16" s="1189">
        <v>0</v>
      </c>
      <c r="BQ16" s="1182">
        <f t="shared" si="70"/>
        <v>0</v>
      </c>
      <c r="BR16" s="1183">
        <f t="shared" si="71"/>
        <v>0</v>
      </c>
      <c r="BS16" s="1185"/>
      <c r="BT16" s="1185">
        <f t="shared" si="72"/>
        <v>0</v>
      </c>
      <c r="BU16" s="1186" t="e">
        <f t="shared" si="73"/>
        <v>#DIV/0!</v>
      </c>
      <c r="BV16" s="1197">
        <f t="shared" si="3"/>
        <v>0</v>
      </c>
      <c r="BW16" s="1188"/>
      <c r="BX16" s="1190">
        <v>0</v>
      </c>
      <c r="BY16" s="1182">
        <f t="shared" si="74"/>
        <v>0</v>
      </c>
      <c r="BZ16" s="1183">
        <f t="shared" si="75"/>
        <v>0</v>
      </c>
      <c r="CA16" s="1185"/>
      <c r="CB16" s="1185">
        <f t="shared" si="76"/>
        <v>0</v>
      </c>
      <c r="CC16" s="1186" t="e">
        <f t="shared" si="77"/>
        <v>#DIV/0!</v>
      </c>
      <c r="CD16" s="1197">
        <f t="shared" si="4"/>
        <v>0</v>
      </c>
      <c r="CE16" s="1188"/>
      <c r="CF16" s="1189">
        <v>0</v>
      </c>
      <c r="CG16" s="1182">
        <f t="shared" si="78"/>
        <v>0</v>
      </c>
      <c r="CH16" s="1183">
        <f t="shared" si="79"/>
        <v>0</v>
      </c>
      <c r="CI16" s="1185"/>
      <c r="CJ16" s="1185">
        <f t="shared" si="80"/>
        <v>0</v>
      </c>
      <c r="CK16" s="1186" t="e">
        <f t="shared" si="81"/>
        <v>#DIV/0!</v>
      </c>
      <c r="CL16" s="1197">
        <f t="shared" si="5"/>
        <v>0</v>
      </c>
      <c r="CM16" s="1188"/>
      <c r="CN16" s="1190">
        <v>0</v>
      </c>
      <c r="CO16" s="1182">
        <f t="shared" si="82"/>
        <v>0</v>
      </c>
      <c r="CP16" s="1183">
        <f t="shared" si="83"/>
        <v>0</v>
      </c>
      <c r="CQ16" s="1185"/>
      <c r="CR16" s="1185">
        <f t="shared" si="84"/>
        <v>0</v>
      </c>
      <c r="CS16" s="1186" t="e">
        <f t="shared" si="85"/>
        <v>#DIV/0!</v>
      </c>
      <c r="CT16" s="1197">
        <f t="shared" si="6"/>
        <v>0</v>
      </c>
      <c r="CU16" s="1188"/>
      <c r="CV16" s="1203">
        <f t="shared" si="86"/>
        <v>0</v>
      </c>
      <c r="CW16" s="1182">
        <f t="shared" si="86"/>
        <v>0</v>
      </c>
      <c r="CX16" s="1183">
        <f t="shared" si="87"/>
        <v>0</v>
      </c>
      <c r="CY16" s="1204">
        <f t="shared" si="88"/>
        <v>125264863</v>
      </c>
      <c r="CZ16" s="1185">
        <f t="shared" si="88"/>
        <v>2004237808</v>
      </c>
      <c r="DA16" s="1195">
        <f t="shared" si="89"/>
        <v>0.11730877806687037</v>
      </c>
    </row>
    <row r="17" spans="1:107" ht="17.45" customHeight="1">
      <c r="A17" s="1196" t="s">
        <v>1299</v>
      </c>
      <c r="B17" s="1180" t="s">
        <v>1300</v>
      </c>
      <c r="C17" s="1180"/>
      <c r="D17" s="1181"/>
      <c r="E17" s="1182">
        <f t="shared" si="38"/>
        <v>0</v>
      </c>
      <c r="F17" s="1183">
        <f t="shared" si="39"/>
        <v>0</v>
      </c>
      <c r="G17" s="1185"/>
      <c r="H17" s="1185">
        <f t="shared" si="40"/>
        <v>0</v>
      </c>
      <c r="I17" s="1186">
        <f t="shared" si="41"/>
        <v>0</v>
      </c>
      <c r="J17" s="1197">
        <f t="shared" si="0"/>
        <v>0</v>
      </c>
      <c r="K17" s="1188"/>
      <c r="L17" s="1189"/>
      <c r="M17" s="1182">
        <f t="shared" si="42"/>
        <v>0</v>
      </c>
      <c r="N17" s="1183">
        <f t="shared" si="43"/>
        <v>0</v>
      </c>
      <c r="O17" s="1185"/>
      <c r="P17" s="1185">
        <f t="shared" si="44"/>
        <v>0</v>
      </c>
      <c r="Q17" s="1186">
        <f t="shared" si="45"/>
        <v>0</v>
      </c>
      <c r="R17" s="1197">
        <f t="shared" si="1"/>
        <v>0</v>
      </c>
      <c r="S17" s="1188"/>
      <c r="T17" s="1190"/>
      <c r="U17" s="1182">
        <f t="shared" si="46"/>
        <v>0</v>
      </c>
      <c r="V17" s="1183">
        <f t="shared" si="47"/>
        <v>0</v>
      </c>
      <c r="W17" s="1185"/>
      <c r="X17" s="1185">
        <f t="shared" si="48"/>
        <v>0</v>
      </c>
      <c r="Y17" s="1186" t="e">
        <f t="shared" si="49"/>
        <v>#DIV/0!</v>
      </c>
      <c r="Z17" s="1197">
        <f t="shared" si="9"/>
        <v>0</v>
      </c>
      <c r="AA17" s="1188"/>
      <c r="AB17" s="1190"/>
      <c r="AC17" s="1182">
        <f t="shared" si="50"/>
        <v>0</v>
      </c>
      <c r="AD17" s="1183">
        <f t="shared" si="51"/>
        <v>0</v>
      </c>
      <c r="AE17" s="1185"/>
      <c r="AF17" s="1185">
        <f t="shared" si="52"/>
        <v>0</v>
      </c>
      <c r="AG17" s="1186" t="e">
        <f t="shared" si="53"/>
        <v>#DIV/0!</v>
      </c>
      <c r="AH17" s="1197">
        <f t="shared" si="10"/>
        <v>0</v>
      </c>
      <c r="AI17" s="1188"/>
      <c r="AJ17" s="1190"/>
      <c r="AK17" s="1182">
        <f t="shared" si="54"/>
        <v>0</v>
      </c>
      <c r="AL17" s="1183">
        <f t="shared" si="55"/>
        <v>0</v>
      </c>
      <c r="AM17" s="1185"/>
      <c r="AN17" s="1185">
        <f t="shared" si="56"/>
        <v>0</v>
      </c>
      <c r="AO17" s="1186" t="e">
        <f t="shared" si="57"/>
        <v>#DIV/0!</v>
      </c>
      <c r="AP17" s="1197">
        <f t="shared" si="11"/>
        <v>0</v>
      </c>
      <c r="AQ17" s="1188"/>
      <c r="AR17" s="1190"/>
      <c r="AS17" s="1182">
        <f t="shared" si="58"/>
        <v>0</v>
      </c>
      <c r="AT17" s="1183">
        <f t="shared" si="59"/>
        <v>0</v>
      </c>
      <c r="AU17" s="1185"/>
      <c r="AV17" s="1185">
        <f t="shared" si="60"/>
        <v>0</v>
      </c>
      <c r="AW17" s="1186" t="e">
        <f t="shared" si="61"/>
        <v>#DIV/0!</v>
      </c>
      <c r="AX17" s="1197">
        <f t="shared" si="12"/>
        <v>0</v>
      </c>
      <c r="AY17" s="1188"/>
      <c r="AZ17" s="1190"/>
      <c r="BA17" s="1182">
        <f t="shared" si="62"/>
        <v>0</v>
      </c>
      <c r="BB17" s="1183">
        <f t="shared" si="63"/>
        <v>0</v>
      </c>
      <c r="BC17" s="1185"/>
      <c r="BD17" s="1185">
        <f t="shared" si="64"/>
        <v>0</v>
      </c>
      <c r="BE17" s="1186" t="e">
        <f t="shared" si="65"/>
        <v>#DIV/0!</v>
      </c>
      <c r="BF17" s="1197">
        <f t="shared" si="2"/>
        <v>0</v>
      </c>
      <c r="BG17" s="1188"/>
      <c r="BH17" s="1190"/>
      <c r="BI17" s="1182">
        <f t="shared" si="66"/>
        <v>0</v>
      </c>
      <c r="BJ17" s="1183">
        <f t="shared" si="67"/>
        <v>0</v>
      </c>
      <c r="BK17" s="1191"/>
      <c r="BL17" s="1191">
        <f t="shared" si="68"/>
        <v>0</v>
      </c>
      <c r="BM17" s="1193" t="e">
        <f t="shared" si="69"/>
        <v>#DIV/0!</v>
      </c>
      <c r="BN17" s="1197">
        <f t="shared" si="13"/>
        <v>0</v>
      </c>
      <c r="BO17" s="1188"/>
      <c r="BP17" s="1190"/>
      <c r="BQ17" s="1182">
        <f t="shared" si="70"/>
        <v>0</v>
      </c>
      <c r="BR17" s="1183">
        <f t="shared" si="71"/>
        <v>0</v>
      </c>
      <c r="BS17" s="1185"/>
      <c r="BT17" s="1185">
        <f t="shared" si="72"/>
        <v>0</v>
      </c>
      <c r="BU17" s="1186" t="e">
        <f t="shared" si="73"/>
        <v>#DIV/0!</v>
      </c>
      <c r="BV17" s="1197">
        <f t="shared" si="3"/>
        <v>0</v>
      </c>
      <c r="BW17" s="1188"/>
      <c r="BX17" s="1190"/>
      <c r="BY17" s="1182">
        <f t="shared" si="74"/>
        <v>0</v>
      </c>
      <c r="BZ17" s="1183">
        <f t="shared" si="75"/>
        <v>0</v>
      </c>
      <c r="CA17" s="1185"/>
      <c r="CB17" s="1185">
        <f t="shared" si="76"/>
        <v>0</v>
      </c>
      <c r="CC17" s="1186" t="e">
        <f t="shared" si="77"/>
        <v>#DIV/0!</v>
      </c>
      <c r="CD17" s="1197">
        <f t="shared" si="4"/>
        <v>0</v>
      </c>
      <c r="CE17" s="1188"/>
      <c r="CF17" s="1190"/>
      <c r="CG17" s="1182">
        <f t="shared" si="78"/>
        <v>0</v>
      </c>
      <c r="CH17" s="1183">
        <f t="shared" si="79"/>
        <v>0</v>
      </c>
      <c r="CI17" s="1185"/>
      <c r="CJ17" s="1185">
        <f t="shared" si="80"/>
        <v>0</v>
      </c>
      <c r="CK17" s="1186" t="e">
        <f t="shared" si="81"/>
        <v>#DIV/0!</v>
      </c>
      <c r="CL17" s="1197">
        <f t="shared" si="5"/>
        <v>0</v>
      </c>
      <c r="CM17" s="1188"/>
      <c r="CN17" s="1190"/>
      <c r="CO17" s="1182">
        <f t="shared" si="82"/>
        <v>0</v>
      </c>
      <c r="CP17" s="1183">
        <f t="shared" si="83"/>
        <v>0</v>
      </c>
      <c r="CQ17" s="1185"/>
      <c r="CR17" s="1185">
        <f t="shared" si="84"/>
        <v>0</v>
      </c>
      <c r="CS17" s="1186" t="e">
        <f t="shared" si="85"/>
        <v>#DIV/0!</v>
      </c>
      <c r="CT17" s="1197">
        <f t="shared" si="6"/>
        <v>0</v>
      </c>
      <c r="CU17" s="1188"/>
      <c r="CV17" s="1203">
        <f t="shared" si="86"/>
        <v>0</v>
      </c>
      <c r="CW17" s="1182">
        <f t="shared" si="86"/>
        <v>0</v>
      </c>
      <c r="CX17" s="1183">
        <f t="shared" si="87"/>
        <v>0</v>
      </c>
      <c r="CY17" s="1204">
        <f t="shared" si="88"/>
        <v>0</v>
      </c>
      <c r="CZ17" s="1185">
        <f t="shared" si="88"/>
        <v>0</v>
      </c>
      <c r="DA17" s="1195">
        <f t="shared" si="89"/>
        <v>0</v>
      </c>
    </row>
    <row r="18" spans="1:107" ht="17.45" customHeight="1">
      <c r="A18" s="1196" t="s">
        <v>1301</v>
      </c>
      <c r="B18" s="1180" t="s">
        <v>1302</v>
      </c>
      <c r="C18" s="1180"/>
      <c r="D18" s="1181">
        <v>406974189.54802716</v>
      </c>
      <c r="E18" s="1182">
        <f t="shared" si="38"/>
        <v>6511587032.7684345</v>
      </c>
      <c r="F18" s="1183">
        <f t="shared" si="39"/>
        <v>0.79403079204984195</v>
      </c>
      <c r="G18" s="1185">
        <f>407683631.8-390441.74</f>
        <v>407293190.06</v>
      </c>
      <c r="H18" s="1185">
        <f t="shared" si="40"/>
        <v>6516691040.96</v>
      </c>
      <c r="I18" s="1186">
        <f t="shared" si="41"/>
        <v>0.79846220570513582</v>
      </c>
      <c r="J18" s="1197">
        <f t="shared" si="0"/>
        <v>319000.5119728446</v>
      </c>
      <c r="K18" s="1188"/>
      <c r="L18" s="1189">
        <v>441245508.03370184</v>
      </c>
      <c r="M18" s="1182">
        <f t="shared" si="42"/>
        <v>7059928128.5392294</v>
      </c>
      <c r="N18" s="1183">
        <f t="shared" si="43"/>
        <v>0.79418401714674491</v>
      </c>
      <c r="O18" s="1185">
        <f>432141888.05-744067.83</f>
        <v>431397820.22000003</v>
      </c>
      <c r="P18" s="1185">
        <f t="shared" si="44"/>
        <v>6902365123.5200005</v>
      </c>
      <c r="Q18" s="1186">
        <f t="shared" si="45"/>
        <v>0.7734959676864257</v>
      </c>
      <c r="R18" s="1197">
        <f t="shared" si="1"/>
        <v>-9847687.8137018085</v>
      </c>
      <c r="S18" s="1226"/>
      <c r="T18" s="1189">
        <v>456723160.16235262</v>
      </c>
      <c r="U18" s="1182">
        <f t="shared" si="46"/>
        <v>7307570562.5976419</v>
      </c>
      <c r="V18" s="1183">
        <f t="shared" si="47"/>
        <v>0.79348250796998487</v>
      </c>
      <c r="W18" s="1185"/>
      <c r="X18" s="1185">
        <f t="shared" si="48"/>
        <v>0</v>
      </c>
      <c r="Y18" s="1186" t="e">
        <f t="shared" si="49"/>
        <v>#DIV/0!</v>
      </c>
      <c r="Z18" s="1197">
        <f t="shared" si="9"/>
        <v>-456723160.16235262</v>
      </c>
      <c r="AA18" s="1188"/>
      <c r="AB18" s="1190">
        <v>423626094.86806798</v>
      </c>
      <c r="AC18" s="1182">
        <f t="shared" si="50"/>
        <v>6778017517.8890877</v>
      </c>
      <c r="AD18" s="1183">
        <f t="shared" si="51"/>
        <v>0.79332241548759752</v>
      </c>
      <c r="AE18" s="1185"/>
      <c r="AF18" s="1185">
        <f t="shared" si="52"/>
        <v>0</v>
      </c>
      <c r="AG18" s="1186" t="e">
        <f t="shared" si="53"/>
        <v>#DIV/0!</v>
      </c>
      <c r="AH18" s="1197">
        <f t="shared" si="10"/>
        <v>-423626094.86806798</v>
      </c>
      <c r="AI18" s="1188"/>
      <c r="AJ18" s="1189">
        <v>356189048.53209817</v>
      </c>
      <c r="AK18" s="1182">
        <f t="shared" si="54"/>
        <v>5699024776.5135708</v>
      </c>
      <c r="AL18" s="1183">
        <f t="shared" si="55"/>
        <v>0.79307012776191044</v>
      </c>
      <c r="AM18" s="1185"/>
      <c r="AN18" s="1185">
        <f t="shared" si="56"/>
        <v>0</v>
      </c>
      <c r="AO18" s="1186" t="e">
        <f t="shared" si="57"/>
        <v>#DIV/0!</v>
      </c>
      <c r="AP18" s="1197">
        <f t="shared" si="11"/>
        <v>-356189048.53209817</v>
      </c>
      <c r="AQ18" s="1188"/>
      <c r="AR18" s="1190">
        <v>440781829.50959164</v>
      </c>
      <c r="AS18" s="1182">
        <f t="shared" si="58"/>
        <v>7052509272.1534662</v>
      </c>
      <c r="AT18" s="1183">
        <f t="shared" si="59"/>
        <v>0.79337018759658562</v>
      </c>
      <c r="AU18" s="1185"/>
      <c r="AV18" s="1185">
        <f t="shared" si="60"/>
        <v>0</v>
      </c>
      <c r="AW18" s="1186" t="e">
        <f t="shared" si="61"/>
        <v>#DIV/0!</v>
      </c>
      <c r="AX18" s="1197">
        <f t="shared" si="12"/>
        <v>-440781829.50959164</v>
      </c>
      <c r="AY18" s="1188"/>
      <c r="AZ18" s="1189">
        <v>476359621.20634484</v>
      </c>
      <c r="BA18" s="1182">
        <f t="shared" si="62"/>
        <v>7621753939.3015175</v>
      </c>
      <c r="BB18" s="1183">
        <f t="shared" si="63"/>
        <v>0.7936040372824088</v>
      </c>
      <c r="BC18" s="1185"/>
      <c r="BD18" s="1185">
        <f t="shared" si="64"/>
        <v>0</v>
      </c>
      <c r="BE18" s="1186" t="e">
        <f t="shared" si="65"/>
        <v>#DIV/0!</v>
      </c>
      <c r="BF18" s="1197">
        <f t="shared" si="2"/>
        <v>-476359621.20634484</v>
      </c>
      <c r="BG18" s="1188"/>
      <c r="BH18" s="1190">
        <v>458699499.61878932</v>
      </c>
      <c r="BI18" s="1182">
        <f t="shared" si="66"/>
        <v>7339191993.900629</v>
      </c>
      <c r="BJ18" s="1183">
        <f t="shared" si="67"/>
        <v>0.79348261427818623</v>
      </c>
      <c r="BK18" s="1191"/>
      <c r="BL18" s="1191">
        <f t="shared" si="68"/>
        <v>0</v>
      </c>
      <c r="BM18" s="1193" t="e">
        <f t="shared" si="69"/>
        <v>#DIV/0!</v>
      </c>
      <c r="BN18" s="1197">
        <f t="shared" si="13"/>
        <v>-458699499.61878932</v>
      </c>
      <c r="BO18" s="1188"/>
      <c r="BP18" s="1189">
        <v>423323500.55813736</v>
      </c>
      <c r="BQ18" s="1182">
        <f t="shared" si="70"/>
        <v>6773176008.9301977</v>
      </c>
      <c r="BR18" s="1183">
        <f t="shared" si="71"/>
        <v>0.79335845376556702</v>
      </c>
      <c r="BS18" s="1185"/>
      <c r="BT18" s="1185">
        <f t="shared" si="72"/>
        <v>0</v>
      </c>
      <c r="BU18" s="1186" t="e">
        <f t="shared" si="73"/>
        <v>#DIV/0!</v>
      </c>
      <c r="BV18" s="1197">
        <f t="shared" si="3"/>
        <v>-423323500.55813736</v>
      </c>
      <c r="BW18" s="1188"/>
      <c r="BX18" s="1190">
        <v>440972815.87413192</v>
      </c>
      <c r="BY18" s="1182">
        <f t="shared" si="74"/>
        <v>7055565053.9861107</v>
      </c>
      <c r="BZ18" s="1183">
        <f t="shared" si="75"/>
        <v>0.79321612217290793</v>
      </c>
      <c r="CA18" s="1185"/>
      <c r="CB18" s="1185">
        <f t="shared" si="76"/>
        <v>0</v>
      </c>
      <c r="CC18" s="1186" t="e">
        <f t="shared" si="77"/>
        <v>#DIV/0!</v>
      </c>
      <c r="CD18" s="1197">
        <f t="shared" si="4"/>
        <v>-440972815.87413192</v>
      </c>
      <c r="CE18" s="1188"/>
      <c r="CF18" s="1189">
        <v>423642249.65981734</v>
      </c>
      <c r="CG18" s="1182">
        <f t="shared" si="78"/>
        <v>6778275994.5570774</v>
      </c>
      <c r="CH18" s="1183">
        <f t="shared" si="79"/>
        <v>0.79325376392321056</v>
      </c>
      <c r="CI18" s="1185"/>
      <c r="CJ18" s="1185">
        <f t="shared" si="80"/>
        <v>0</v>
      </c>
      <c r="CK18" s="1186" t="e">
        <f t="shared" si="81"/>
        <v>#DIV/0!</v>
      </c>
      <c r="CL18" s="1197">
        <f t="shared" si="5"/>
        <v>-423642249.65981734</v>
      </c>
      <c r="CM18" s="1188"/>
      <c r="CN18" s="1190">
        <v>439341053.93785453</v>
      </c>
      <c r="CO18" s="1182">
        <f t="shared" si="82"/>
        <v>7029456863.0056725</v>
      </c>
      <c r="CP18" s="1183">
        <f t="shared" si="83"/>
        <v>0.79296728549736495</v>
      </c>
      <c r="CQ18" s="1185"/>
      <c r="CR18" s="1185">
        <f t="shared" si="84"/>
        <v>0</v>
      </c>
      <c r="CS18" s="1186" t="e">
        <f t="shared" si="85"/>
        <v>#DIV/0!</v>
      </c>
      <c r="CT18" s="1197">
        <f t="shared" si="6"/>
        <v>-439341053.93785453</v>
      </c>
      <c r="CU18" s="1188"/>
      <c r="CV18" s="1203">
        <f t="shared" si="86"/>
        <v>5187878571.5089149</v>
      </c>
      <c r="CW18" s="1182">
        <f t="shared" si="86"/>
        <v>83006057144.142639</v>
      </c>
      <c r="CX18" s="1183">
        <f t="shared" si="87"/>
        <v>0.79345020284720302</v>
      </c>
      <c r="CY18" s="1204">
        <f t="shared" si="88"/>
        <v>838691010.27999997</v>
      </c>
      <c r="CZ18" s="1185">
        <f t="shared" si="88"/>
        <v>13419056164.48</v>
      </c>
      <c r="DA18" s="1195">
        <f t="shared" si="89"/>
        <v>0.78542230626648923</v>
      </c>
    </row>
    <row r="19" spans="1:107" ht="17.45" customHeight="1" thickBot="1">
      <c r="A19" s="1196" t="s">
        <v>1303</v>
      </c>
      <c r="B19" s="1227" t="s">
        <v>1304</v>
      </c>
      <c r="C19" s="1222"/>
      <c r="D19" s="1181"/>
      <c r="E19" s="1182">
        <f t="shared" si="38"/>
        <v>0</v>
      </c>
      <c r="F19" s="1183">
        <f t="shared" si="39"/>
        <v>0</v>
      </c>
      <c r="G19" s="1185">
        <v>-1433447</v>
      </c>
      <c r="H19" s="1185">
        <f t="shared" si="40"/>
        <v>-22935152</v>
      </c>
      <c r="I19" s="1186">
        <f t="shared" si="41"/>
        <v>-2.8101458146471857E-3</v>
      </c>
      <c r="J19" s="1197">
        <f t="shared" si="0"/>
        <v>-1433447</v>
      </c>
      <c r="K19" s="1188"/>
      <c r="L19" s="1189"/>
      <c r="M19" s="1182">
        <f t="shared" si="42"/>
        <v>0</v>
      </c>
      <c r="N19" s="1183">
        <f t="shared" si="43"/>
        <v>0</v>
      </c>
      <c r="O19" s="1185">
        <v>-843900</v>
      </c>
      <c r="P19" s="1185">
        <f t="shared" si="44"/>
        <v>-13502400</v>
      </c>
      <c r="Q19" s="1186">
        <f t="shared" si="45"/>
        <v>-1.5131120662540435E-3</v>
      </c>
      <c r="R19" s="1197">
        <f t="shared" si="1"/>
        <v>-843900</v>
      </c>
      <c r="S19" s="1188"/>
      <c r="T19" s="1189"/>
      <c r="U19" s="1182">
        <f t="shared" si="46"/>
        <v>0</v>
      </c>
      <c r="V19" s="1183">
        <f t="shared" si="47"/>
        <v>0</v>
      </c>
      <c r="W19" s="1191"/>
      <c r="X19" s="1185">
        <f t="shared" si="48"/>
        <v>0</v>
      </c>
      <c r="Y19" s="1186" t="e">
        <f t="shared" si="49"/>
        <v>#DIV/0!</v>
      </c>
      <c r="Z19" s="1197">
        <f t="shared" si="9"/>
        <v>0</v>
      </c>
      <c r="AA19" s="1188"/>
      <c r="AB19" s="1190"/>
      <c r="AC19" s="1182">
        <f t="shared" si="50"/>
        <v>0</v>
      </c>
      <c r="AD19" s="1183">
        <f t="shared" si="51"/>
        <v>0</v>
      </c>
      <c r="AE19" s="1185"/>
      <c r="AF19" s="1185">
        <f t="shared" si="52"/>
        <v>0</v>
      </c>
      <c r="AG19" s="1186" t="e">
        <f t="shared" si="53"/>
        <v>#DIV/0!</v>
      </c>
      <c r="AH19" s="1197">
        <f t="shared" si="10"/>
        <v>0</v>
      </c>
      <c r="AI19" s="1188"/>
      <c r="AJ19" s="1189"/>
      <c r="AK19" s="1182">
        <f t="shared" si="54"/>
        <v>0</v>
      </c>
      <c r="AL19" s="1183">
        <f t="shared" si="55"/>
        <v>0</v>
      </c>
      <c r="AM19" s="1185"/>
      <c r="AN19" s="1185">
        <f t="shared" si="56"/>
        <v>0</v>
      </c>
      <c r="AO19" s="1186" t="e">
        <f t="shared" si="57"/>
        <v>#DIV/0!</v>
      </c>
      <c r="AP19" s="1197">
        <f t="shared" si="11"/>
        <v>0</v>
      </c>
      <c r="AQ19" s="1188"/>
      <c r="AR19" s="1190"/>
      <c r="AS19" s="1182">
        <f t="shared" si="58"/>
        <v>0</v>
      </c>
      <c r="AT19" s="1183">
        <f t="shared" si="59"/>
        <v>0</v>
      </c>
      <c r="AU19" s="1185"/>
      <c r="AV19" s="1185">
        <f t="shared" si="60"/>
        <v>0</v>
      </c>
      <c r="AW19" s="1186" t="e">
        <f t="shared" si="61"/>
        <v>#DIV/0!</v>
      </c>
      <c r="AX19" s="1197">
        <f t="shared" si="12"/>
        <v>0</v>
      </c>
      <c r="AY19" s="1188"/>
      <c r="AZ19" s="1189"/>
      <c r="BA19" s="1182">
        <f t="shared" si="62"/>
        <v>0</v>
      </c>
      <c r="BB19" s="1183">
        <f t="shared" si="63"/>
        <v>0</v>
      </c>
      <c r="BC19" s="1185"/>
      <c r="BD19" s="1185">
        <f t="shared" si="64"/>
        <v>0</v>
      </c>
      <c r="BE19" s="1186" t="e">
        <f t="shared" si="65"/>
        <v>#DIV/0!</v>
      </c>
      <c r="BF19" s="1197">
        <f t="shared" si="2"/>
        <v>0</v>
      </c>
      <c r="BG19" s="1188"/>
      <c r="BH19" s="1190"/>
      <c r="BI19" s="1182">
        <f t="shared" si="66"/>
        <v>0</v>
      </c>
      <c r="BJ19" s="1183">
        <f t="shared" si="67"/>
        <v>0</v>
      </c>
      <c r="BK19" s="1191"/>
      <c r="BL19" s="1191">
        <f t="shared" si="68"/>
        <v>0</v>
      </c>
      <c r="BM19" s="1193" t="e">
        <f t="shared" si="69"/>
        <v>#DIV/0!</v>
      </c>
      <c r="BN19" s="1197">
        <f t="shared" si="13"/>
        <v>0</v>
      </c>
      <c r="BO19" s="1188"/>
      <c r="BP19" s="1189"/>
      <c r="BQ19" s="1182">
        <f t="shared" si="70"/>
        <v>0</v>
      </c>
      <c r="BR19" s="1183">
        <f t="shared" si="71"/>
        <v>0</v>
      </c>
      <c r="BS19" s="1185"/>
      <c r="BT19" s="1185">
        <f t="shared" si="72"/>
        <v>0</v>
      </c>
      <c r="BU19" s="1186" t="e">
        <f t="shared" si="73"/>
        <v>#DIV/0!</v>
      </c>
      <c r="BV19" s="1197">
        <f t="shared" si="3"/>
        <v>0</v>
      </c>
      <c r="BW19" s="1188"/>
      <c r="BX19" s="1190"/>
      <c r="BY19" s="1182">
        <f t="shared" si="74"/>
        <v>0</v>
      </c>
      <c r="BZ19" s="1183">
        <f t="shared" si="75"/>
        <v>0</v>
      </c>
      <c r="CA19" s="1185"/>
      <c r="CB19" s="1185">
        <f t="shared" si="76"/>
        <v>0</v>
      </c>
      <c r="CC19" s="1186" t="e">
        <f t="shared" si="77"/>
        <v>#DIV/0!</v>
      </c>
      <c r="CD19" s="1197">
        <f t="shared" si="4"/>
        <v>0</v>
      </c>
      <c r="CE19" s="1188"/>
      <c r="CF19" s="1189"/>
      <c r="CG19" s="1182">
        <f t="shared" si="78"/>
        <v>0</v>
      </c>
      <c r="CH19" s="1183">
        <f t="shared" si="79"/>
        <v>0</v>
      </c>
      <c r="CI19" s="1228"/>
      <c r="CJ19" s="1185">
        <f t="shared" si="80"/>
        <v>0</v>
      </c>
      <c r="CK19" s="1186" t="e">
        <f t="shared" si="81"/>
        <v>#DIV/0!</v>
      </c>
      <c r="CL19" s="1197">
        <f t="shared" si="5"/>
        <v>0</v>
      </c>
      <c r="CM19" s="1188"/>
      <c r="CN19" s="1190"/>
      <c r="CO19" s="1182">
        <f t="shared" si="82"/>
        <v>0</v>
      </c>
      <c r="CP19" s="1183">
        <f t="shared" si="83"/>
        <v>0</v>
      </c>
      <c r="CQ19" s="1205"/>
      <c r="CR19" s="1185">
        <f t="shared" si="84"/>
        <v>0</v>
      </c>
      <c r="CS19" s="1186" t="e">
        <f t="shared" si="85"/>
        <v>#DIV/0!</v>
      </c>
      <c r="CT19" s="1197">
        <f t="shared" si="6"/>
        <v>0</v>
      </c>
      <c r="CU19" s="1188"/>
      <c r="CV19" s="1203">
        <f t="shared" si="86"/>
        <v>0</v>
      </c>
      <c r="CW19" s="1182">
        <f t="shared" si="86"/>
        <v>0</v>
      </c>
      <c r="CX19" s="1183">
        <f t="shared" si="87"/>
        <v>0</v>
      </c>
      <c r="CY19" s="1204">
        <f t="shared" si="88"/>
        <v>-2277347</v>
      </c>
      <c r="CZ19" s="1185">
        <f t="shared" si="88"/>
        <v>-36437552</v>
      </c>
      <c r="DA19" s="1195">
        <f t="shared" si="89"/>
        <v>-2.1327033567605709E-3</v>
      </c>
    </row>
    <row r="20" spans="1:107" ht="17.45" customHeight="1" thickTop="1" thickBot="1">
      <c r="A20" s="1206" t="s">
        <v>1305</v>
      </c>
      <c r="B20" s="1207" t="s">
        <v>559</v>
      </c>
      <c r="C20" s="1208"/>
      <c r="D20" s="1209">
        <f>SUM(D13:D18)-(D19)-D7</f>
        <v>414353755.60915709</v>
      </c>
      <c r="E20" s="1210">
        <f>SUM(E13:E18)-(E19)-E7</f>
        <v>6629660089.7465134</v>
      </c>
      <c r="F20" s="1211">
        <f>E20/E11</f>
        <v>0.80842876330942137</v>
      </c>
      <c r="G20" s="1212">
        <f>SUM(G13:G18)-(G19)-G7</f>
        <v>422250639.15999997</v>
      </c>
      <c r="H20" s="1212">
        <f t="shared" si="40"/>
        <v>6756010226.5599995</v>
      </c>
      <c r="I20" s="1213">
        <f>H20/H11</f>
        <v>0.82778495917014927</v>
      </c>
      <c r="J20" s="1214">
        <f t="shared" si="0"/>
        <v>7896883.5508428812</v>
      </c>
      <c r="K20" s="1215"/>
      <c r="L20" s="1216">
        <f>SUM(L13:L18)-(L19)-L7</f>
        <v>449150974.31423217</v>
      </c>
      <c r="M20" s="1210">
        <f>SUM(M13:M18)-(M19)-M7</f>
        <v>7186415589.0277147</v>
      </c>
      <c r="N20" s="1211">
        <f>M20/M11</f>
        <v>0.80841281914875918</v>
      </c>
      <c r="O20" s="1212">
        <f>SUM(O13:O18)-(O19)-O7</f>
        <v>447738182.92000002</v>
      </c>
      <c r="P20" s="1212">
        <f>SUM(P13:P18)-(P19)-P7</f>
        <v>7163810926.7200003</v>
      </c>
      <c r="Q20" s="1213">
        <f>P20/P11</f>
        <v>0.8027942257363575</v>
      </c>
      <c r="R20" s="1214">
        <f t="shared" si="1"/>
        <v>-1412791.3942321539</v>
      </c>
      <c r="S20" s="1215"/>
      <c r="T20" s="1216">
        <f>SUM(T13:T18)-(T19)-T7</f>
        <v>464873518.16588181</v>
      </c>
      <c r="U20" s="1210">
        <f t="shared" si="46"/>
        <v>7437976290.654109</v>
      </c>
      <c r="V20" s="1211">
        <f>U20/U11</f>
        <v>0.80764243475625663</v>
      </c>
      <c r="W20" s="1212">
        <f>SUM(W13:W18)-(W19)-W7</f>
        <v>0</v>
      </c>
      <c r="X20" s="1212">
        <f>SUM(X13:X18)-(X19)-X7</f>
        <v>0</v>
      </c>
      <c r="Y20" s="1213" t="e">
        <f>X20/X11</f>
        <v>#DIV/0!</v>
      </c>
      <c r="Z20" s="1214">
        <f t="shared" si="9"/>
        <v>-464873518.16588181</v>
      </c>
      <c r="AA20" s="1215"/>
      <c r="AB20" s="1217">
        <f>SUM(AB13:AB18)-(AB19)-AB7</f>
        <v>431268501.85303783</v>
      </c>
      <c r="AC20" s="1210">
        <f>SUM(AC13:AC18)-(AC19)-AC7</f>
        <v>6900296029.6486053</v>
      </c>
      <c r="AD20" s="1211">
        <f>AC20/AC11</f>
        <v>0.8076343118577769</v>
      </c>
      <c r="AE20" s="1212">
        <f>SUM(AE13:AE18)-(AE19)-AE7</f>
        <v>0</v>
      </c>
      <c r="AF20" s="1212">
        <f>SUM(AF13:AF18)-(AF19)-AF7</f>
        <v>0</v>
      </c>
      <c r="AG20" s="1213" t="e">
        <f>AF20/AF11</f>
        <v>#DIV/0!</v>
      </c>
      <c r="AH20" s="1214">
        <f t="shared" si="10"/>
        <v>-431268501.85303783</v>
      </c>
      <c r="AI20" s="1215"/>
      <c r="AJ20" s="1216">
        <f>SUM(AJ13:AJ18)-(AJ19)-AJ7</f>
        <v>362794968.8143332</v>
      </c>
      <c r="AK20" s="1210">
        <f>SUM(AK13:AK18)-(AK19)-AK7</f>
        <v>5804719501.0293312</v>
      </c>
      <c r="AL20" s="1211">
        <f>AK20/AK11</f>
        <v>0.80777849137894908</v>
      </c>
      <c r="AM20" s="1212">
        <f>SUM(AM13:AM18)-(AM19)-AM7</f>
        <v>0</v>
      </c>
      <c r="AN20" s="1212">
        <f>SUM(AN13:AN18)-(AN19)-AN7</f>
        <v>0</v>
      </c>
      <c r="AO20" s="1213" t="e">
        <f>AN20/AN11</f>
        <v>#DIV/0!</v>
      </c>
      <c r="AP20" s="1214">
        <f t="shared" si="11"/>
        <v>-362794968.8143332</v>
      </c>
      <c r="AQ20" s="1215"/>
      <c r="AR20" s="1217">
        <f>SUM(AR13:AR18)-(AR19)-AR7</f>
        <v>448687137.99367219</v>
      </c>
      <c r="AS20" s="1210">
        <f>SUM(AS13:AS18)-(AS19)-AS7</f>
        <v>7178994207.8987551</v>
      </c>
      <c r="AT20" s="1211">
        <f>AS20/AS11</f>
        <v>0.8075990773899826</v>
      </c>
      <c r="AU20" s="1212">
        <f>SUM(AU13:AU18)-(AU19)-AU7</f>
        <v>0</v>
      </c>
      <c r="AV20" s="1212">
        <f>SUM(AV13:AV18)-(AV19)-AV7</f>
        <v>0</v>
      </c>
      <c r="AW20" s="1213" t="e">
        <f>AV20/AV11</f>
        <v>#DIV/0!</v>
      </c>
      <c r="AX20" s="1214">
        <f t="shared" si="12"/>
        <v>-448687137.99367219</v>
      </c>
      <c r="AY20" s="1215"/>
      <c r="AZ20" s="1216">
        <f>SUM(AZ13:AZ18)-(AZ19)-AZ7</f>
        <v>484828247.67326212</v>
      </c>
      <c r="BA20" s="1210">
        <f>SUM(BA13:BA18)-(BA19)-BA7</f>
        <v>7757251962.7721939</v>
      </c>
      <c r="BB20" s="1211">
        <f>BA20/BA11</f>
        <v>0.80771257179119538</v>
      </c>
      <c r="BC20" s="1212">
        <f>SUM(BC13:BC18)-(BC19)-BC7</f>
        <v>0</v>
      </c>
      <c r="BD20" s="1212">
        <f>SUM(BD13:BD18)-(BD19)-BD7</f>
        <v>0</v>
      </c>
      <c r="BE20" s="1213" t="e">
        <f>BD20/BD11</f>
        <v>#DIV/0!</v>
      </c>
      <c r="BF20" s="1214">
        <f t="shared" si="2"/>
        <v>-484828247.67326212</v>
      </c>
      <c r="BG20" s="1215"/>
      <c r="BH20" s="1217">
        <f>SUM(BH13:BH18)-(BH19)-BH7</f>
        <v>466897782.6664378</v>
      </c>
      <c r="BI20" s="1210">
        <f>SUM(BI13:BI18)-(BI19)-BI7</f>
        <v>7470364522.6630049</v>
      </c>
      <c r="BJ20" s="1211">
        <f>BI20/BI11</f>
        <v>0.80766443717236192</v>
      </c>
      <c r="BK20" s="1218">
        <f>SUM(BK13:BK18)-(BK19)-BK7</f>
        <v>0</v>
      </c>
      <c r="BL20" s="1218">
        <f>SUM(BL13:BL18)-(BL19)-BL7</f>
        <v>0</v>
      </c>
      <c r="BM20" s="1219" t="e">
        <f>BL20/BL11</f>
        <v>#DIV/0!</v>
      </c>
      <c r="BN20" s="1214">
        <f t="shared" si="13"/>
        <v>-466897782.6664378</v>
      </c>
      <c r="BO20" s="1215"/>
      <c r="BP20" s="1216">
        <f>SUM(BP13:BP18)-(BP19)-BP7</f>
        <v>430962033.68096346</v>
      </c>
      <c r="BQ20" s="1210">
        <f>SUM(BQ13:BQ18)-(BQ19)-BQ7</f>
        <v>6895392538.8954153</v>
      </c>
      <c r="BR20" s="1211">
        <f>BQ20/BQ11</f>
        <v>0.80767397090404947</v>
      </c>
      <c r="BS20" s="1212">
        <f>SUM(BS13:BS18)-(BS19)-BS7</f>
        <v>0</v>
      </c>
      <c r="BT20" s="1212">
        <f>SUM(BT13:BT18)-(BT19)-BT7</f>
        <v>0</v>
      </c>
      <c r="BU20" s="1213" t="e">
        <f>BT20/BT11</f>
        <v>#DIV/0!</v>
      </c>
      <c r="BV20" s="1214">
        <f t="shared" si="3"/>
        <v>-430962033.68096346</v>
      </c>
      <c r="BW20" s="1215"/>
      <c r="BX20" s="1217">
        <f>SUM(BX13:BX18)-(BX19)-BX7</f>
        <v>448881463.55138832</v>
      </c>
      <c r="BY20" s="1210">
        <f>SUM(BY13:BY18)-(BY19)-BY7</f>
        <v>7182103416.8222132</v>
      </c>
      <c r="BZ20" s="1211">
        <f>BY20/BY11</f>
        <v>0.80744209397062461</v>
      </c>
      <c r="CA20" s="1212">
        <f>SUM(CA13:CA18)-(CA19)-CA7</f>
        <v>0</v>
      </c>
      <c r="CB20" s="1212">
        <f>SUM(CB13:CB18)-(CB19)-CB7</f>
        <v>0</v>
      </c>
      <c r="CC20" s="1213" t="e">
        <f>CB20/CB11</f>
        <v>#DIV/0!</v>
      </c>
      <c r="CD20" s="1214">
        <f t="shared" si="4"/>
        <v>-448881463.55138832</v>
      </c>
      <c r="CE20" s="1215"/>
      <c r="CF20" s="1216">
        <f>SUM(CF13:CF18)-(CF19)-CF7</f>
        <v>431285282.72439718</v>
      </c>
      <c r="CG20" s="1210">
        <f>SUM(CG13:CG18)-(CG19)-CG7</f>
        <v>6900564523.5903549</v>
      </c>
      <c r="CH20" s="1211">
        <f>CG20/CG11</f>
        <v>0.80756504838819476</v>
      </c>
      <c r="CI20" s="1212">
        <f>SUM(CI13:CI18)-(CI19)-CI7</f>
        <v>0</v>
      </c>
      <c r="CJ20" s="1212">
        <f>SUM(CJ13:CJ18)-(CJ19)-CJ7</f>
        <v>0</v>
      </c>
      <c r="CK20" s="1213" t="e">
        <f>CJ20/CJ11</f>
        <v>#DIV/0!</v>
      </c>
      <c r="CL20" s="1214">
        <f t="shared" si="5"/>
        <v>-431285282.72439718</v>
      </c>
      <c r="CM20" s="1215"/>
      <c r="CN20" s="1217">
        <f>SUM(CN13:CN18)-(CN19)-CN7</f>
        <v>447042802.62982959</v>
      </c>
      <c r="CO20" s="1210">
        <f>SUM(CO13:CO18)-(CO19)-CO7</f>
        <v>7152684842.0772734</v>
      </c>
      <c r="CP20" s="1211">
        <f>CO20/CO11</f>
        <v>0.80686818253195491</v>
      </c>
      <c r="CQ20" s="1212">
        <f>SUM(CQ13:CQ18)-(CQ19)-CQ7</f>
        <v>0</v>
      </c>
      <c r="CR20" s="1212">
        <f>SUM(CR13:CR18)-(CR19)-CR7</f>
        <v>0</v>
      </c>
      <c r="CS20" s="1213" t="e">
        <f>CR20/CR11</f>
        <v>#DIV/0!</v>
      </c>
      <c r="CT20" s="1214">
        <f t="shared" si="6"/>
        <v>-447042802.62982959</v>
      </c>
      <c r="CU20" s="1215"/>
      <c r="CV20" s="1217">
        <f>SUM(CV13:CV18)-(CV19)-CV7</f>
        <v>5281026469.6765928</v>
      </c>
      <c r="CW20" s="1210">
        <f>SUM(CW13:CW18)-(CW19)-CW7</f>
        <v>84496423514.825485</v>
      </c>
      <c r="CX20" s="1211">
        <f>CW20/CW11</f>
        <v>0.80769653064327518</v>
      </c>
      <c r="CY20" s="1220">
        <f>SUM(CY13:CY18)-(CY19)-CY7</f>
        <v>869988822.08000004</v>
      </c>
      <c r="CZ20" s="1212">
        <f>SUM(CZ13:CZ18)-(CZ19)-CZ7</f>
        <v>13919821153.280001</v>
      </c>
      <c r="DA20" s="1221">
        <f>CZ20/CZ11</f>
        <v>0.81473226574351265</v>
      </c>
      <c r="DC20" s="1149"/>
    </row>
    <row r="21" spans="1:107" ht="17.45" customHeight="1" thickTop="1" thickBot="1">
      <c r="A21" s="1229" t="s">
        <v>1306</v>
      </c>
      <c r="B21" s="1207" t="s">
        <v>1307</v>
      </c>
      <c r="C21" s="1230"/>
      <c r="D21" s="1209">
        <f t="shared" ref="D21:T21" si="90">D11-D20</f>
        <v>98188319.109881103</v>
      </c>
      <c r="E21" s="1210">
        <f t="shared" si="90"/>
        <v>1571013105.7580976</v>
      </c>
      <c r="F21" s="1211">
        <f t="shared" si="90"/>
        <v>0.1981588326597612</v>
      </c>
      <c r="G21" s="1212">
        <f>G11-G20</f>
        <v>87846378.770000041</v>
      </c>
      <c r="H21" s="1212">
        <f>H11-H20</f>
        <v>1405542060.3200006</v>
      </c>
      <c r="I21" s="1213">
        <f>I11-I20</f>
        <v>0.17221504082985062</v>
      </c>
      <c r="J21" s="1214">
        <f t="shared" si="0"/>
        <v>-10341940.339881063</v>
      </c>
      <c r="K21" s="1215"/>
      <c r="L21" s="1216">
        <f t="shared" si="90"/>
        <v>106445082.15006071</v>
      </c>
      <c r="M21" s="1210">
        <f t="shared" si="90"/>
        <v>1703121314.4009714</v>
      </c>
      <c r="N21" s="1211">
        <f t="shared" si="90"/>
        <v>0.19817176885746224</v>
      </c>
      <c r="O21" s="1212">
        <f t="shared" si="90"/>
        <v>109986534.77999991</v>
      </c>
      <c r="P21" s="1212">
        <f t="shared" si="90"/>
        <v>1759784556.4799986</v>
      </c>
      <c r="Q21" s="1213">
        <f t="shared" si="90"/>
        <v>0.1972057742636425</v>
      </c>
      <c r="R21" s="1214">
        <f t="shared" si="1"/>
        <v>3541452.6299391985</v>
      </c>
      <c r="S21" s="1215"/>
      <c r="T21" s="1216">
        <f t="shared" si="90"/>
        <v>110719712.40301329</v>
      </c>
      <c r="U21" s="1210">
        <f t="shared" si="46"/>
        <v>1771515398.4482126</v>
      </c>
      <c r="V21" s="1211">
        <f t="shared" ref="V21:CW21" si="91">V11-V20</f>
        <v>0.19892910090013316</v>
      </c>
      <c r="W21" s="1212">
        <f t="shared" si="91"/>
        <v>0</v>
      </c>
      <c r="X21" s="1212">
        <f t="shared" si="91"/>
        <v>0</v>
      </c>
      <c r="Y21" s="1213" t="e">
        <f t="shared" si="91"/>
        <v>#DIV/0!</v>
      </c>
      <c r="Z21" s="1214">
        <f t="shared" si="9"/>
        <v>-110719712.40301329</v>
      </c>
      <c r="AA21" s="1215"/>
      <c r="AB21" s="1217">
        <f t="shared" si="91"/>
        <v>102721319.43254364</v>
      </c>
      <c r="AC21" s="1210">
        <f t="shared" si="91"/>
        <v>1643541110.9206982</v>
      </c>
      <c r="AD21" s="1211">
        <f t="shared" si="91"/>
        <v>0.19895252206642589</v>
      </c>
      <c r="AE21" s="1212">
        <f>AE11-AE20</f>
        <v>0</v>
      </c>
      <c r="AF21" s="1212">
        <f>AF11-AF20</f>
        <v>0</v>
      </c>
      <c r="AG21" s="1213" t="e">
        <f>AG11-AG20</f>
        <v>#DIV/0!</v>
      </c>
      <c r="AH21" s="1214">
        <f t="shared" si="10"/>
        <v>-102721319.43254364</v>
      </c>
      <c r="AI21" s="1215"/>
      <c r="AJ21" s="1216">
        <f t="shared" si="91"/>
        <v>86331831.027799547</v>
      </c>
      <c r="AK21" s="1210">
        <f t="shared" si="91"/>
        <v>1381309296.4447927</v>
      </c>
      <c r="AL21" s="1211">
        <f t="shared" si="91"/>
        <v>0.19887111950344349</v>
      </c>
      <c r="AM21" s="1212">
        <f t="shared" si="91"/>
        <v>0</v>
      </c>
      <c r="AN21" s="1212">
        <f t="shared" si="91"/>
        <v>0</v>
      </c>
      <c r="AO21" s="1213" t="e">
        <f t="shared" si="91"/>
        <v>#DIV/0!</v>
      </c>
      <c r="AP21" s="1214">
        <f t="shared" si="11"/>
        <v>-86331831.027799547</v>
      </c>
      <c r="AQ21" s="1215"/>
      <c r="AR21" s="1217">
        <f t="shared" si="91"/>
        <v>106894400.61302072</v>
      </c>
      <c r="AS21" s="1210">
        <f t="shared" si="91"/>
        <v>1710310409.8083315</v>
      </c>
      <c r="AT21" s="1211">
        <f t="shared" si="91"/>
        <v>0.19898568267759154</v>
      </c>
      <c r="AU21" s="1218">
        <f>AU11-AU20</f>
        <v>0</v>
      </c>
      <c r="AV21" s="1212">
        <f>AV11-AV20</f>
        <v>0</v>
      </c>
      <c r="AW21" s="1213" t="e">
        <f>AW11-AW20</f>
        <v>#DIV/0!</v>
      </c>
      <c r="AX21" s="1214">
        <f t="shared" si="12"/>
        <v>-106894400.61302072</v>
      </c>
      <c r="AY21" s="1215"/>
      <c r="AZ21" s="1216">
        <f t="shared" si="91"/>
        <v>115420237.50024438</v>
      </c>
      <c r="BA21" s="1210">
        <f t="shared" si="91"/>
        <v>1846723800.0039101</v>
      </c>
      <c r="BB21" s="1211">
        <f t="shared" si="91"/>
        <v>0.19897172042780242</v>
      </c>
      <c r="BC21" s="1212">
        <f t="shared" si="91"/>
        <v>0</v>
      </c>
      <c r="BD21" s="1212">
        <f t="shared" si="91"/>
        <v>0</v>
      </c>
      <c r="BE21" s="1213" t="e">
        <f t="shared" si="91"/>
        <v>#DIV/0!</v>
      </c>
      <c r="BF21" s="1214">
        <f t="shared" si="2"/>
        <v>-115420237.50024438</v>
      </c>
      <c r="BG21" s="1215"/>
      <c r="BH21" s="1217">
        <f t="shared" si="91"/>
        <v>111186086.29905707</v>
      </c>
      <c r="BI21" s="1210">
        <f t="shared" si="91"/>
        <v>1778977380.7849131</v>
      </c>
      <c r="BJ21" s="1211">
        <f t="shared" si="91"/>
        <v>0.19903233390393937</v>
      </c>
      <c r="BK21" s="1218">
        <f t="shared" si="91"/>
        <v>0</v>
      </c>
      <c r="BL21" s="1218">
        <f t="shared" si="91"/>
        <v>0</v>
      </c>
      <c r="BM21" s="1219" t="e">
        <f t="shared" si="91"/>
        <v>#DIV/0!</v>
      </c>
      <c r="BN21" s="1214">
        <f t="shared" si="13"/>
        <v>-111186086.29905707</v>
      </c>
      <c r="BO21" s="1215"/>
      <c r="BP21" s="1216">
        <f t="shared" si="91"/>
        <v>102622121.81506795</v>
      </c>
      <c r="BQ21" s="1210">
        <f t="shared" si="91"/>
        <v>1641953949.0410872</v>
      </c>
      <c r="BR21" s="1211">
        <f t="shared" si="91"/>
        <v>0.19891787076477407</v>
      </c>
      <c r="BS21" s="1212">
        <f t="shared" si="91"/>
        <v>0</v>
      </c>
      <c r="BT21" s="1212">
        <f t="shared" si="91"/>
        <v>0</v>
      </c>
      <c r="BU21" s="1213" t="e">
        <f t="shared" si="91"/>
        <v>#DIV/0!</v>
      </c>
      <c r="BV21" s="1214">
        <f t="shared" si="3"/>
        <v>-102622121.81506795</v>
      </c>
      <c r="BW21" s="1215"/>
      <c r="BX21" s="1217">
        <f t="shared" si="91"/>
        <v>107048759.6848045</v>
      </c>
      <c r="BY21" s="1210">
        <f t="shared" si="91"/>
        <v>1712780154.956872</v>
      </c>
      <c r="BZ21" s="1211">
        <f t="shared" si="91"/>
        <v>0.19913853607392062</v>
      </c>
      <c r="CA21" s="1212">
        <f>CA11-CA20</f>
        <v>0</v>
      </c>
      <c r="CB21" s="1212">
        <f>CB11-CB20</f>
        <v>0</v>
      </c>
      <c r="CC21" s="1213" t="e">
        <f>CC11-CC20</f>
        <v>#DIV/0!</v>
      </c>
      <c r="CD21" s="1214">
        <f t="shared" si="4"/>
        <v>-107048759.6848045</v>
      </c>
      <c r="CE21" s="1215"/>
      <c r="CF21" s="1216">
        <f t="shared" si="91"/>
        <v>102771117.54353428</v>
      </c>
      <c r="CG21" s="1210">
        <f t="shared" si="91"/>
        <v>1644337880.6965485</v>
      </c>
      <c r="CH21" s="1211">
        <f t="shared" si="91"/>
        <v>0.19902096437798156</v>
      </c>
      <c r="CI21" s="1212">
        <f>CI11-CI20</f>
        <v>0</v>
      </c>
      <c r="CJ21" s="1212">
        <f t="shared" si="91"/>
        <v>0</v>
      </c>
      <c r="CK21" s="1213" t="e">
        <f t="shared" si="91"/>
        <v>#DIV/0!</v>
      </c>
      <c r="CL21" s="1214">
        <f t="shared" si="5"/>
        <v>-102771117.54353428</v>
      </c>
      <c r="CM21" s="1215"/>
      <c r="CN21" s="1217">
        <f t="shared" si="91"/>
        <v>107004081.74105722</v>
      </c>
      <c r="CO21" s="1210">
        <f t="shared" si="91"/>
        <v>1712065307.8569155</v>
      </c>
      <c r="CP21" s="1211">
        <f t="shared" si="91"/>
        <v>0.19813188815054683</v>
      </c>
      <c r="CQ21" s="1212">
        <f>CQ11-CQ20</f>
        <v>0</v>
      </c>
      <c r="CR21" s="1212">
        <f t="shared" ref="CR21:CS21" si="92">CR11-CR20</f>
        <v>0</v>
      </c>
      <c r="CS21" s="1213" t="e">
        <f t="shared" si="92"/>
        <v>#DIV/0!</v>
      </c>
      <c r="CT21" s="1214">
        <f t="shared" si="6"/>
        <v>-107004081.74105722</v>
      </c>
      <c r="CU21" s="1215"/>
      <c r="CV21" s="1217">
        <f t="shared" si="91"/>
        <v>1257353069.3200836</v>
      </c>
      <c r="CW21" s="1210">
        <f t="shared" si="91"/>
        <v>20117649109.121338</v>
      </c>
      <c r="CX21" s="1211">
        <f>CW21/CW$11</f>
        <v>0.19230346935672477</v>
      </c>
      <c r="CY21" s="1220">
        <f>CY11-CY20</f>
        <v>197832913.54999995</v>
      </c>
      <c r="CZ21" s="1212">
        <f>CZ11-CZ20</f>
        <v>3165326616.7999992</v>
      </c>
      <c r="DA21" s="1221">
        <f>CZ21/CZ$11</f>
        <v>0.18526773425648738</v>
      </c>
    </row>
    <row r="22" spans="1:107" ht="17.45" customHeight="1" thickTop="1">
      <c r="A22" s="1178" t="s">
        <v>1308</v>
      </c>
      <c r="B22" s="1180"/>
      <c r="C22" s="1180"/>
      <c r="D22" s="1181"/>
      <c r="E22" s="1182"/>
      <c r="F22" s="1183"/>
      <c r="G22" s="1185"/>
      <c r="H22" s="1185"/>
      <c r="I22" s="1186"/>
      <c r="J22" s="1197">
        <f t="shared" si="0"/>
        <v>0</v>
      </c>
      <c r="K22" s="1188"/>
      <c r="L22" s="1189"/>
      <c r="M22" s="1182"/>
      <c r="N22" s="1183"/>
      <c r="O22" s="1185"/>
      <c r="P22" s="1185"/>
      <c r="Q22" s="1186"/>
      <c r="R22" s="1197">
        <f t="shared" si="1"/>
        <v>0</v>
      </c>
      <c r="S22" s="1188"/>
      <c r="T22" s="1181"/>
      <c r="U22" s="1182"/>
      <c r="V22" s="1183"/>
      <c r="W22" s="1191"/>
      <c r="X22" s="1185"/>
      <c r="Y22" s="1186"/>
      <c r="Z22" s="1197">
        <f t="shared" si="9"/>
        <v>0</v>
      </c>
      <c r="AA22" s="1188"/>
      <c r="AB22" s="1181"/>
      <c r="AC22" s="1231"/>
      <c r="AD22" s="1183"/>
      <c r="AE22" s="1185"/>
      <c r="AF22" s="1185"/>
      <c r="AG22" s="1186"/>
      <c r="AH22" s="1197">
        <f t="shared" si="10"/>
        <v>0</v>
      </c>
      <c r="AI22" s="1188"/>
      <c r="AJ22" s="1181"/>
      <c r="AK22" s="1231"/>
      <c r="AL22" s="1183"/>
      <c r="AM22" s="1185"/>
      <c r="AN22" s="1185"/>
      <c r="AO22" s="1186"/>
      <c r="AP22" s="1197">
        <f t="shared" si="11"/>
        <v>0</v>
      </c>
      <c r="AQ22" s="1188"/>
      <c r="AR22" s="1181"/>
      <c r="AS22" s="1183"/>
      <c r="AT22" s="1183"/>
      <c r="AU22" s="1191"/>
      <c r="AV22" s="1185"/>
      <c r="AW22" s="1186"/>
      <c r="AX22" s="1197">
        <f t="shared" si="12"/>
        <v>0</v>
      </c>
      <c r="AY22" s="1188"/>
      <c r="AZ22" s="1181"/>
      <c r="BA22" s="1231"/>
      <c r="BB22" s="1183"/>
      <c r="BC22" s="1185"/>
      <c r="BD22" s="1185"/>
      <c r="BE22" s="1186"/>
      <c r="BF22" s="1197">
        <f t="shared" si="2"/>
        <v>0</v>
      </c>
      <c r="BG22" s="1188"/>
      <c r="BH22" s="1181"/>
      <c r="BI22" s="1231"/>
      <c r="BJ22" s="1183"/>
      <c r="BK22" s="1191"/>
      <c r="BL22" s="1232"/>
      <c r="BM22" s="1193"/>
      <c r="BN22" s="1197">
        <f t="shared" si="13"/>
        <v>0</v>
      </c>
      <c r="BO22" s="1188"/>
      <c r="BP22" s="1181"/>
      <c r="BQ22" s="1182"/>
      <c r="BR22" s="1183">
        <f t="shared" ref="BR22:BR28" si="93">BQ22/BQ$11</f>
        <v>0</v>
      </c>
      <c r="BS22" s="1185"/>
      <c r="BT22" s="1185"/>
      <c r="BU22" s="1186"/>
      <c r="BV22" s="1197">
        <f t="shared" si="3"/>
        <v>0</v>
      </c>
      <c r="BW22" s="1188"/>
      <c r="BX22" s="1181"/>
      <c r="BY22" s="1231"/>
      <c r="BZ22" s="1183"/>
      <c r="CA22" s="1185"/>
      <c r="CB22" s="1185"/>
      <c r="CC22" s="1186"/>
      <c r="CD22" s="1197">
        <f t="shared" si="4"/>
        <v>0</v>
      </c>
      <c r="CE22" s="1188"/>
      <c r="CF22" s="1181"/>
      <c r="CG22" s="1231"/>
      <c r="CH22" s="1183"/>
      <c r="CI22" s="1185"/>
      <c r="CJ22" s="1185"/>
      <c r="CK22" s="1186"/>
      <c r="CL22" s="1197">
        <f t="shared" si="5"/>
        <v>0</v>
      </c>
      <c r="CM22" s="1188"/>
      <c r="CN22" s="1181"/>
      <c r="CO22" s="1231"/>
      <c r="CP22" s="1183"/>
      <c r="CQ22" s="1185"/>
      <c r="CR22" s="1185"/>
      <c r="CS22" s="1186"/>
      <c r="CT22" s="1197">
        <f t="shared" si="6"/>
        <v>0</v>
      </c>
      <c r="CU22" s="1188"/>
      <c r="CV22" s="1203"/>
      <c r="CW22" s="1182"/>
      <c r="CX22" s="1183"/>
      <c r="CY22" s="1204"/>
      <c r="CZ22" s="1185"/>
      <c r="DA22" s="1195"/>
    </row>
    <row r="23" spans="1:107" ht="17.45" customHeight="1">
      <c r="A23" s="1196" t="s">
        <v>1309</v>
      </c>
      <c r="B23" s="1180" t="s">
        <v>1310</v>
      </c>
      <c r="C23" s="1233"/>
      <c r="D23" s="1181"/>
      <c r="E23" s="1182">
        <f t="shared" ref="E23:E28" si="94">D23*$CX$2</f>
        <v>0</v>
      </c>
      <c r="F23" s="1183">
        <f t="shared" ref="F23:F28" si="95">E23/E$11</f>
        <v>0</v>
      </c>
      <c r="G23" s="1185"/>
      <c r="H23" s="1185">
        <f t="shared" ref="H23:H28" si="96">G23*$CX$2</f>
        <v>0</v>
      </c>
      <c r="I23" s="1186">
        <f t="shared" ref="I23:I28" si="97">H23/H$11</f>
        <v>0</v>
      </c>
      <c r="J23" s="1197">
        <f t="shared" si="0"/>
        <v>0</v>
      </c>
      <c r="K23" s="1188"/>
      <c r="L23" s="1189"/>
      <c r="M23" s="1182">
        <f t="shared" ref="M23:M28" si="98">L23*$CX$2</f>
        <v>0</v>
      </c>
      <c r="N23" s="1183">
        <f t="shared" ref="N23:N28" si="99">M23/M$11</f>
        <v>0</v>
      </c>
      <c r="O23" s="1185"/>
      <c r="P23" s="1185">
        <f t="shared" ref="P23:P28" si="100">O23*$CX$2</f>
        <v>0</v>
      </c>
      <c r="Q23" s="1186">
        <f t="shared" ref="Q23:Q28" si="101">P23/P$11</f>
        <v>0</v>
      </c>
      <c r="R23" s="1197">
        <f t="shared" si="1"/>
        <v>0</v>
      </c>
      <c r="S23" s="1188"/>
      <c r="T23" s="1234"/>
      <c r="U23" s="1182">
        <f t="shared" ref="U23:U29" si="102">T23*$CX$2</f>
        <v>0</v>
      </c>
      <c r="V23" s="1183">
        <f t="shared" ref="V23:V28" si="103">U23/U$11</f>
        <v>0</v>
      </c>
      <c r="W23" s="1191"/>
      <c r="X23" s="1185">
        <f t="shared" ref="X23:X28" si="104">W23*$CX$2</f>
        <v>0</v>
      </c>
      <c r="Y23" s="1186" t="e">
        <f t="shared" ref="Y23:Y28" si="105">X23/X$11</f>
        <v>#DIV/0!</v>
      </c>
      <c r="Z23" s="1197">
        <f t="shared" si="9"/>
        <v>0</v>
      </c>
      <c r="AA23" s="1188"/>
      <c r="AB23" s="1190"/>
      <c r="AC23" s="1182">
        <f t="shared" ref="AC23:AC28" si="106">AB23*$CX$2</f>
        <v>0</v>
      </c>
      <c r="AD23" s="1183"/>
      <c r="AE23" s="1185"/>
      <c r="AF23" s="1185">
        <f t="shared" ref="AF23:AF28" si="107">AE23*$CX$2</f>
        <v>0</v>
      </c>
      <c r="AG23" s="1186" t="e">
        <f t="shared" ref="AG23:AG28" si="108">AF23/AF$11</f>
        <v>#DIV/0!</v>
      </c>
      <c r="AH23" s="1197">
        <f t="shared" si="10"/>
        <v>0</v>
      </c>
      <c r="AI23" s="1188"/>
      <c r="AJ23" s="1189"/>
      <c r="AK23" s="1182">
        <f t="shared" ref="AK23:AK28" si="109">AJ23*$CX$2</f>
        <v>0</v>
      </c>
      <c r="AL23" s="1183"/>
      <c r="AM23" s="1185"/>
      <c r="AN23" s="1185">
        <f t="shared" ref="AN23:AN28" si="110">AM23*$CX$2</f>
        <v>0</v>
      </c>
      <c r="AO23" s="1186" t="e">
        <f t="shared" ref="AO23:AO28" si="111">AN23/AN$11</f>
        <v>#DIV/0!</v>
      </c>
      <c r="AP23" s="1197">
        <f t="shared" si="11"/>
        <v>0</v>
      </c>
      <c r="AQ23" s="1188"/>
      <c r="AR23" s="1190"/>
      <c r="AS23" s="1182">
        <f t="shared" ref="AS23:AS28" si="112">AR23*$CX$2</f>
        <v>0</v>
      </c>
      <c r="AT23" s="1183"/>
      <c r="AU23" s="1191"/>
      <c r="AV23" s="1185">
        <f t="shared" ref="AV23:AV28" si="113">AU23*$CX$2</f>
        <v>0</v>
      </c>
      <c r="AW23" s="1186" t="e">
        <f t="shared" ref="AW23:AW28" si="114">AV23/AV$11</f>
        <v>#DIV/0!</v>
      </c>
      <c r="AX23" s="1197">
        <f t="shared" si="12"/>
        <v>0</v>
      </c>
      <c r="AY23" s="1188"/>
      <c r="AZ23" s="1189"/>
      <c r="BA23" s="1182">
        <f t="shared" ref="BA23:BA28" si="115">AZ23*$CX$2</f>
        <v>0</v>
      </c>
      <c r="BB23" s="1183"/>
      <c r="BC23" s="1185"/>
      <c r="BD23" s="1185">
        <f t="shared" ref="BD23:BD28" si="116">BC23*$CX$2</f>
        <v>0</v>
      </c>
      <c r="BE23" s="1186" t="e">
        <f t="shared" ref="BE23:BE28" si="117">BD23/BD$11</f>
        <v>#DIV/0!</v>
      </c>
      <c r="BF23" s="1197">
        <f t="shared" si="2"/>
        <v>0</v>
      </c>
      <c r="BG23" s="1188"/>
      <c r="BH23" s="1190"/>
      <c r="BI23" s="1182">
        <f t="shared" ref="BI23:BI28" si="118">BH23*$CX$2</f>
        <v>0</v>
      </c>
      <c r="BJ23" s="1183">
        <f t="shared" ref="BJ23:BJ24" si="119">BI23/BI$11</f>
        <v>0</v>
      </c>
      <c r="BK23" s="1191"/>
      <c r="BL23" s="1191">
        <f t="shared" ref="BL23:BL28" si="120">BK23*$CX$2</f>
        <v>0</v>
      </c>
      <c r="BM23" s="1193" t="e">
        <f t="shared" ref="BM23:BM24" si="121">BL23/BL$11</f>
        <v>#DIV/0!</v>
      </c>
      <c r="BN23" s="1197">
        <f t="shared" si="13"/>
        <v>0</v>
      </c>
      <c r="BO23" s="1188"/>
      <c r="BP23" s="1189"/>
      <c r="BQ23" s="1182">
        <f t="shared" ref="BQ23:BQ28" si="122">BP23*$CX$2</f>
        <v>0</v>
      </c>
      <c r="BR23" s="1183">
        <f t="shared" si="93"/>
        <v>0</v>
      </c>
      <c r="BS23" s="1185"/>
      <c r="BT23" s="1185">
        <f t="shared" ref="BT23:BT28" si="123">BS23*$CX$2</f>
        <v>0</v>
      </c>
      <c r="BU23" s="1186" t="e">
        <f t="shared" ref="BU23:BU28" si="124">BT23/BT$11</f>
        <v>#DIV/0!</v>
      </c>
      <c r="BV23" s="1197">
        <f t="shared" si="3"/>
        <v>0</v>
      </c>
      <c r="BW23" s="1188"/>
      <c r="BX23" s="1234"/>
      <c r="BY23" s="1182">
        <f t="shared" ref="BY23:BY28" si="125">BX23*$CX$2</f>
        <v>0</v>
      </c>
      <c r="BZ23" s="1183">
        <f t="shared" ref="BZ23:BZ28" si="126">BY23/BY$11</f>
        <v>0</v>
      </c>
      <c r="CA23" s="1185"/>
      <c r="CB23" s="1185">
        <f t="shared" ref="CB23:CB28" si="127">CA23*$CX$2</f>
        <v>0</v>
      </c>
      <c r="CC23" s="1186" t="e">
        <f t="shared" ref="CC23:CC28" si="128">CB23/CB$11</f>
        <v>#DIV/0!</v>
      </c>
      <c r="CD23" s="1197">
        <f t="shared" si="4"/>
        <v>0</v>
      </c>
      <c r="CE23" s="1188"/>
      <c r="CF23" s="1234"/>
      <c r="CG23" s="1182">
        <f t="shared" ref="CG23:CG28" si="129">CF23*$CX$2</f>
        <v>0</v>
      </c>
      <c r="CH23" s="1183">
        <f t="shared" ref="CH23:CH28" si="130">CG23/CG$11</f>
        <v>0</v>
      </c>
      <c r="CI23" s="1185"/>
      <c r="CJ23" s="1185">
        <f t="shared" ref="CJ23:CJ28" si="131">CI23*$CX$2</f>
        <v>0</v>
      </c>
      <c r="CK23" s="1186" t="e">
        <f t="shared" ref="CK23:CK28" si="132">CJ23/CJ$11</f>
        <v>#DIV/0!</v>
      </c>
      <c r="CL23" s="1197">
        <f t="shared" si="5"/>
        <v>0</v>
      </c>
      <c r="CM23" s="1188"/>
      <c r="CN23" s="1235"/>
      <c r="CO23" s="1182">
        <f t="shared" ref="CO23:CO28" si="133">CN23*$CX$2</f>
        <v>0</v>
      </c>
      <c r="CP23" s="1183">
        <f t="shared" ref="CP23:CP28" si="134">CO23/CO$11</f>
        <v>0</v>
      </c>
      <c r="CQ23" s="1185"/>
      <c r="CR23" s="1185">
        <f t="shared" ref="CR23:CR28" si="135">CQ23*$CX$2</f>
        <v>0</v>
      </c>
      <c r="CS23" s="1186" t="e">
        <f t="shared" ref="CS23:CS28" si="136">CR23/CR$11</f>
        <v>#DIV/0!</v>
      </c>
      <c r="CT23" s="1197">
        <f t="shared" si="6"/>
        <v>0</v>
      </c>
      <c r="CU23" s="1188"/>
      <c r="CV23" s="1203">
        <f t="shared" ref="CV23:CW28" si="137">D23+L23+T23+AB23+AJ23+AR23+AZ23+BH23+BP23+BX23+CF23+CN23</f>
        <v>0</v>
      </c>
      <c r="CW23" s="1182">
        <f t="shared" si="137"/>
        <v>0</v>
      </c>
      <c r="CX23" s="1183">
        <f t="shared" ref="CX23:CX28" si="138">CW23/CW$11</f>
        <v>0</v>
      </c>
      <c r="CY23" s="1204">
        <f t="shared" ref="CY23:CZ28" si="139">G23+O23+W23+AE23+AM23+AU23+BC23+BK23+BS23+CA23+CI23+CQ23</f>
        <v>0</v>
      </c>
      <c r="CZ23" s="1185">
        <f t="shared" si="139"/>
        <v>0</v>
      </c>
      <c r="DA23" s="1195">
        <f t="shared" ref="DA23:DA28" si="140">CZ23/CZ$11</f>
        <v>0</v>
      </c>
    </row>
    <row r="24" spans="1:107" ht="17.45" customHeight="1">
      <c r="A24" s="1196" t="s">
        <v>1311</v>
      </c>
      <c r="B24" s="1180" t="s">
        <v>1312</v>
      </c>
      <c r="C24" s="1222"/>
      <c r="D24" s="1181"/>
      <c r="E24" s="1182">
        <f t="shared" si="94"/>
        <v>0</v>
      </c>
      <c r="F24" s="1183">
        <f t="shared" si="95"/>
        <v>0</v>
      </c>
      <c r="G24" s="1185">
        <v>10000</v>
      </c>
      <c r="H24" s="1185">
        <f t="shared" si="96"/>
        <v>160000</v>
      </c>
      <c r="I24" s="1186">
        <f t="shared" si="97"/>
        <v>1.9604113822465607E-5</v>
      </c>
      <c r="J24" s="1197">
        <f t="shared" si="0"/>
        <v>10000</v>
      </c>
      <c r="K24" s="1188"/>
      <c r="L24" s="1189"/>
      <c r="M24" s="1182">
        <f t="shared" si="98"/>
        <v>0</v>
      </c>
      <c r="N24" s="1183">
        <f t="shared" si="99"/>
        <v>0</v>
      </c>
      <c r="O24" s="1185"/>
      <c r="P24" s="1185">
        <f t="shared" si="100"/>
        <v>0</v>
      </c>
      <c r="Q24" s="1186">
        <f t="shared" si="101"/>
        <v>0</v>
      </c>
      <c r="R24" s="1197">
        <f t="shared" si="1"/>
        <v>0</v>
      </c>
      <c r="S24" s="1188"/>
      <c r="T24" s="1189"/>
      <c r="U24" s="1182">
        <f t="shared" si="102"/>
        <v>0</v>
      </c>
      <c r="V24" s="1183">
        <f t="shared" si="103"/>
        <v>0</v>
      </c>
      <c r="W24" s="1191"/>
      <c r="X24" s="1185">
        <f t="shared" si="104"/>
        <v>0</v>
      </c>
      <c r="Y24" s="1186" t="e">
        <f t="shared" si="105"/>
        <v>#DIV/0!</v>
      </c>
      <c r="Z24" s="1197">
        <f t="shared" si="9"/>
        <v>0</v>
      </c>
      <c r="AA24" s="1188"/>
      <c r="AB24" s="1190"/>
      <c r="AC24" s="1182">
        <f t="shared" si="106"/>
        <v>0</v>
      </c>
      <c r="AD24" s="1183"/>
      <c r="AE24" s="1185"/>
      <c r="AF24" s="1185">
        <f t="shared" si="107"/>
        <v>0</v>
      </c>
      <c r="AG24" s="1186" t="e">
        <f t="shared" si="108"/>
        <v>#DIV/0!</v>
      </c>
      <c r="AH24" s="1197">
        <f t="shared" si="10"/>
        <v>0</v>
      </c>
      <c r="AI24" s="1188"/>
      <c r="AJ24" s="1189"/>
      <c r="AK24" s="1182">
        <f t="shared" si="109"/>
        <v>0</v>
      </c>
      <c r="AL24" s="1183"/>
      <c r="AM24" s="1185"/>
      <c r="AN24" s="1185">
        <f t="shared" si="110"/>
        <v>0</v>
      </c>
      <c r="AO24" s="1186" t="e">
        <f t="shared" si="111"/>
        <v>#DIV/0!</v>
      </c>
      <c r="AP24" s="1197">
        <f t="shared" si="11"/>
        <v>0</v>
      </c>
      <c r="AQ24" s="1188"/>
      <c r="AR24" s="1190"/>
      <c r="AS24" s="1182">
        <f t="shared" si="112"/>
        <v>0</v>
      </c>
      <c r="AT24" s="1183">
        <f>AS24/AS$11</f>
        <v>0</v>
      </c>
      <c r="AU24" s="1191"/>
      <c r="AV24" s="1185">
        <f t="shared" si="113"/>
        <v>0</v>
      </c>
      <c r="AW24" s="1186" t="e">
        <f t="shared" si="114"/>
        <v>#DIV/0!</v>
      </c>
      <c r="AX24" s="1197">
        <f t="shared" si="12"/>
        <v>0</v>
      </c>
      <c r="AY24" s="1188"/>
      <c r="AZ24" s="1189"/>
      <c r="BA24" s="1182">
        <f t="shared" si="115"/>
        <v>0</v>
      </c>
      <c r="BB24" s="1183"/>
      <c r="BC24" s="1185"/>
      <c r="BD24" s="1185">
        <f t="shared" si="116"/>
        <v>0</v>
      </c>
      <c r="BE24" s="1186" t="e">
        <f t="shared" si="117"/>
        <v>#DIV/0!</v>
      </c>
      <c r="BF24" s="1197">
        <f t="shared" si="2"/>
        <v>0</v>
      </c>
      <c r="BG24" s="1188"/>
      <c r="BH24" s="1190"/>
      <c r="BI24" s="1182">
        <f t="shared" si="118"/>
        <v>0</v>
      </c>
      <c r="BJ24" s="1183">
        <f t="shared" si="119"/>
        <v>0</v>
      </c>
      <c r="BK24" s="1191"/>
      <c r="BL24" s="1191">
        <f t="shared" si="120"/>
        <v>0</v>
      </c>
      <c r="BM24" s="1193" t="e">
        <f t="shared" si="121"/>
        <v>#DIV/0!</v>
      </c>
      <c r="BN24" s="1197">
        <f t="shared" si="13"/>
        <v>0</v>
      </c>
      <c r="BO24" s="1188"/>
      <c r="BP24" s="1189"/>
      <c r="BQ24" s="1182">
        <f t="shared" si="122"/>
        <v>0</v>
      </c>
      <c r="BR24" s="1183">
        <f t="shared" si="93"/>
        <v>0</v>
      </c>
      <c r="BS24" s="1185"/>
      <c r="BT24" s="1185">
        <f t="shared" si="123"/>
        <v>0</v>
      </c>
      <c r="BU24" s="1186" t="e">
        <f t="shared" si="124"/>
        <v>#DIV/0!</v>
      </c>
      <c r="BV24" s="1197">
        <f t="shared" si="3"/>
        <v>0</v>
      </c>
      <c r="BW24" s="1188"/>
      <c r="BX24" s="1190"/>
      <c r="BY24" s="1182">
        <f t="shared" si="125"/>
        <v>0</v>
      </c>
      <c r="BZ24" s="1183">
        <f t="shared" si="126"/>
        <v>0</v>
      </c>
      <c r="CA24" s="1185"/>
      <c r="CB24" s="1185">
        <f t="shared" si="127"/>
        <v>0</v>
      </c>
      <c r="CC24" s="1186" t="e">
        <f t="shared" si="128"/>
        <v>#DIV/0!</v>
      </c>
      <c r="CD24" s="1197">
        <f t="shared" si="4"/>
        <v>0</v>
      </c>
      <c r="CE24" s="1188"/>
      <c r="CF24" s="1234"/>
      <c r="CG24" s="1182">
        <f t="shared" si="129"/>
        <v>0</v>
      </c>
      <c r="CH24" s="1183">
        <f t="shared" si="130"/>
        <v>0</v>
      </c>
      <c r="CI24" s="1185"/>
      <c r="CJ24" s="1185">
        <f t="shared" si="131"/>
        <v>0</v>
      </c>
      <c r="CK24" s="1186" t="e">
        <f t="shared" si="132"/>
        <v>#DIV/0!</v>
      </c>
      <c r="CL24" s="1197">
        <f t="shared" si="5"/>
        <v>0</v>
      </c>
      <c r="CM24" s="1188"/>
      <c r="CN24" s="1235">
        <v>1700000</v>
      </c>
      <c r="CO24" s="1182">
        <f t="shared" si="133"/>
        <v>27200000</v>
      </c>
      <c r="CP24" s="1183">
        <f t="shared" si="134"/>
        <v>3.068332388386821E-3</v>
      </c>
      <c r="CQ24" s="1185"/>
      <c r="CR24" s="1185">
        <f t="shared" si="135"/>
        <v>0</v>
      </c>
      <c r="CS24" s="1186" t="e">
        <f t="shared" si="136"/>
        <v>#DIV/0!</v>
      </c>
      <c r="CT24" s="1197">
        <f t="shared" si="6"/>
        <v>-1700000</v>
      </c>
      <c r="CU24" s="1188"/>
      <c r="CV24" s="1203">
        <f t="shared" si="137"/>
        <v>1700000</v>
      </c>
      <c r="CW24" s="1182">
        <f t="shared" si="137"/>
        <v>27200000</v>
      </c>
      <c r="CX24" s="1183">
        <f t="shared" si="138"/>
        <v>2.600032607254958E-4</v>
      </c>
      <c r="CY24" s="1204">
        <f t="shared" si="139"/>
        <v>10000</v>
      </c>
      <c r="CZ24" s="1185">
        <f t="shared" si="139"/>
        <v>160000</v>
      </c>
      <c r="DA24" s="1195">
        <f t="shared" si="140"/>
        <v>9.3648590081378507E-6</v>
      </c>
    </row>
    <row r="25" spans="1:107" ht="17.45" customHeight="1">
      <c r="A25" s="1202" t="s">
        <v>1313</v>
      </c>
      <c r="B25" s="1227" t="s">
        <v>1314</v>
      </c>
      <c r="C25" s="1233"/>
      <c r="D25" s="1181"/>
      <c r="E25" s="1182">
        <f t="shared" si="94"/>
        <v>0</v>
      </c>
      <c r="F25" s="1183">
        <f t="shared" si="95"/>
        <v>0</v>
      </c>
      <c r="G25" s="1185">
        <f>20726</f>
        <v>20726</v>
      </c>
      <c r="H25" s="1185">
        <f t="shared" si="96"/>
        <v>331616</v>
      </c>
      <c r="I25" s="1186">
        <f t="shared" si="97"/>
        <v>4.0631486308442217E-5</v>
      </c>
      <c r="J25" s="1197">
        <f t="shared" si="0"/>
        <v>20726</v>
      </c>
      <c r="K25" s="1188"/>
      <c r="L25" s="1189"/>
      <c r="M25" s="1182">
        <f t="shared" si="98"/>
        <v>0</v>
      </c>
      <c r="N25" s="1183">
        <f t="shared" si="99"/>
        <v>0</v>
      </c>
      <c r="O25" s="1185"/>
      <c r="P25" s="1185">
        <f t="shared" si="100"/>
        <v>0</v>
      </c>
      <c r="Q25" s="1186">
        <f t="shared" si="101"/>
        <v>0</v>
      </c>
      <c r="R25" s="1197">
        <f t="shared" si="1"/>
        <v>0</v>
      </c>
      <c r="S25" s="1188"/>
      <c r="T25" s="1189"/>
      <c r="U25" s="1182">
        <f t="shared" si="102"/>
        <v>0</v>
      </c>
      <c r="V25" s="1183">
        <f t="shared" si="103"/>
        <v>0</v>
      </c>
      <c r="W25" s="1191"/>
      <c r="X25" s="1185">
        <f t="shared" si="104"/>
        <v>0</v>
      </c>
      <c r="Y25" s="1186" t="e">
        <f t="shared" si="105"/>
        <v>#DIV/0!</v>
      </c>
      <c r="Z25" s="1197">
        <f t="shared" si="9"/>
        <v>0</v>
      </c>
      <c r="AA25" s="1188"/>
      <c r="AB25" s="1190"/>
      <c r="AC25" s="1182">
        <f t="shared" si="106"/>
        <v>0</v>
      </c>
      <c r="AD25" s="1183">
        <f>AC25/AC$11</f>
        <v>0</v>
      </c>
      <c r="AE25" s="1185"/>
      <c r="AF25" s="1185">
        <f t="shared" si="107"/>
        <v>0</v>
      </c>
      <c r="AG25" s="1186" t="e">
        <f t="shared" si="108"/>
        <v>#DIV/0!</v>
      </c>
      <c r="AH25" s="1197">
        <f t="shared" si="10"/>
        <v>0</v>
      </c>
      <c r="AI25" s="1188"/>
      <c r="AJ25" s="1189"/>
      <c r="AK25" s="1182">
        <f t="shared" si="109"/>
        <v>0</v>
      </c>
      <c r="AL25" s="1183">
        <f>AK25/AK$11</f>
        <v>0</v>
      </c>
      <c r="AM25" s="1185"/>
      <c r="AN25" s="1185">
        <f t="shared" si="110"/>
        <v>0</v>
      </c>
      <c r="AO25" s="1186" t="e">
        <f t="shared" si="111"/>
        <v>#DIV/0!</v>
      </c>
      <c r="AP25" s="1197">
        <f t="shared" si="11"/>
        <v>0</v>
      </c>
      <c r="AQ25" s="1188"/>
      <c r="AR25" s="1190"/>
      <c r="AS25" s="1182">
        <f t="shared" si="112"/>
        <v>0</v>
      </c>
      <c r="AT25" s="1183">
        <f>AS25/AS$11</f>
        <v>0</v>
      </c>
      <c r="AU25" s="1191"/>
      <c r="AV25" s="1185">
        <f t="shared" si="113"/>
        <v>0</v>
      </c>
      <c r="AW25" s="1186" t="e">
        <f t="shared" si="114"/>
        <v>#DIV/0!</v>
      </c>
      <c r="AX25" s="1197">
        <f t="shared" si="12"/>
        <v>0</v>
      </c>
      <c r="AY25" s="1188"/>
      <c r="AZ25" s="1189"/>
      <c r="BA25" s="1182">
        <f t="shared" si="115"/>
        <v>0</v>
      </c>
      <c r="BB25" s="1183">
        <f>BA25/BA$11</f>
        <v>0</v>
      </c>
      <c r="BC25" s="1185"/>
      <c r="BD25" s="1185">
        <f t="shared" si="116"/>
        <v>0</v>
      </c>
      <c r="BE25" s="1186" t="e">
        <f t="shared" si="117"/>
        <v>#DIV/0!</v>
      </c>
      <c r="BF25" s="1197">
        <f t="shared" si="2"/>
        <v>0</v>
      </c>
      <c r="BG25" s="1188"/>
      <c r="BH25" s="1190"/>
      <c r="BI25" s="1182">
        <f t="shared" si="118"/>
        <v>0</v>
      </c>
      <c r="BJ25" s="1183">
        <f>BI25/BI$11</f>
        <v>0</v>
      </c>
      <c r="BK25" s="1191"/>
      <c r="BL25" s="1191">
        <f t="shared" si="120"/>
        <v>0</v>
      </c>
      <c r="BM25" s="1193" t="e">
        <f>BL25/BL$11</f>
        <v>#DIV/0!</v>
      </c>
      <c r="BN25" s="1197">
        <f t="shared" si="13"/>
        <v>0</v>
      </c>
      <c r="BO25" s="1188"/>
      <c r="BP25" s="1189"/>
      <c r="BQ25" s="1182">
        <f t="shared" si="122"/>
        <v>0</v>
      </c>
      <c r="BR25" s="1183">
        <f t="shared" si="93"/>
        <v>0</v>
      </c>
      <c r="BS25" s="1185"/>
      <c r="BT25" s="1185">
        <f t="shared" si="123"/>
        <v>0</v>
      </c>
      <c r="BU25" s="1186" t="e">
        <f t="shared" si="124"/>
        <v>#DIV/0!</v>
      </c>
      <c r="BV25" s="1197">
        <f t="shared" si="3"/>
        <v>0</v>
      </c>
      <c r="BW25" s="1188"/>
      <c r="BX25" s="1190"/>
      <c r="BY25" s="1182">
        <f t="shared" si="125"/>
        <v>0</v>
      </c>
      <c r="BZ25" s="1183">
        <f t="shared" si="126"/>
        <v>0</v>
      </c>
      <c r="CA25" s="1185"/>
      <c r="CB25" s="1185">
        <f t="shared" si="127"/>
        <v>0</v>
      </c>
      <c r="CC25" s="1186" t="e">
        <f t="shared" si="128"/>
        <v>#DIV/0!</v>
      </c>
      <c r="CD25" s="1197">
        <f t="shared" si="4"/>
        <v>0</v>
      </c>
      <c r="CE25" s="1188"/>
      <c r="CF25" s="1234">
        <v>13550189</v>
      </c>
      <c r="CG25" s="1182">
        <f t="shared" si="129"/>
        <v>216803024</v>
      </c>
      <c r="CH25" s="1183">
        <f t="shared" si="130"/>
        <v>2.5372205993977392E-2</v>
      </c>
      <c r="CI25" s="1185"/>
      <c r="CJ25" s="1185">
        <f t="shared" si="131"/>
        <v>0</v>
      </c>
      <c r="CK25" s="1186" t="e">
        <f t="shared" si="132"/>
        <v>#DIV/0!</v>
      </c>
      <c r="CL25" s="1197">
        <f t="shared" si="5"/>
        <v>-13550189</v>
      </c>
      <c r="CM25" s="1188"/>
      <c r="CN25" s="1235">
        <v>0</v>
      </c>
      <c r="CO25" s="1182">
        <f t="shared" si="133"/>
        <v>0</v>
      </c>
      <c r="CP25" s="1183">
        <f t="shared" si="134"/>
        <v>0</v>
      </c>
      <c r="CQ25" s="1185"/>
      <c r="CR25" s="1185">
        <f t="shared" si="135"/>
        <v>0</v>
      </c>
      <c r="CS25" s="1186" t="e">
        <f t="shared" si="136"/>
        <v>#DIV/0!</v>
      </c>
      <c r="CT25" s="1197">
        <f t="shared" si="6"/>
        <v>0</v>
      </c>
      <c r="CU25" s="1188"/>
      <c r="CV25" s="1203">
        <f t="shared" si="137"/>
        <v>13550189</v>
      </c>
      <c r="CW25" s="1182">
        <f t="shared" si="137"/>
        <v>216803024</v>
      </c>
      <c r="CX25" s="1183">
        <f t="shared" si="138"/>
        <v>2.0724078373216149E-3</v>
      </c>
      <c r="CY25" s="1204">
        <f t="shared" si="139"/>
        <v>20726</v>
      </c>
      <c r="CZ25" s="1185">
        <f t="shared" si="139"/>
        <v>331616</v>
      </c>
      <c r="DA25" s="1195">
        <f t="shared" si="140"/>
        <v>1.9409606780266508E-5</v>
      </c>
    </row>
    <row r="26" spans="1:107" ht="17.45" customHeight="1">
      <c r="A26" s="1202" t="s">
        <v>1315</v>
      </c>
      <c r="B26" s="1227" t="s">
        <v>1316</v>
      </c>
      <c r="C26" s="1180"/>
      <c r="D26" s="1181">
        <v>8111813.6995786959</v>
      </c>
      <c r="E26" s="1182">
        <f t="shared" si="94"/>
        <v>129789019.19325913</v>
      </c>
      <c r="F26" s="1183">
        <f t="shared" si="95"/>
        <v>1.5826629850876874E-2</v>
      </c>
      <c r="G26" s="1185">
        <v>8538737.6699999999</v>
      </c>
      <c r="H26" s="1185">
        <f t="shared" si="96"/>
        <v>136619802.72</v>
      </c>
      <c r="I26" s="1186">
        <f t="shared" si="97"/>
        <v>1.6739438518285476E-2</v>
      </c>
      <c r="J26" s="1197">
        <f t="shared" si="0"/>
        <v>426923.97042130399</v>
      </c>
      <c r="K26" s="1188"/>
      <c r="L26" s="1189">
        <v>8747545.4116757233</v>
      </c>
      <c r="M26" s="1182">
        <f t="shared" si="98"/>
        <v>139960726.58681157</v>
      </c>
      <c r="N26" s="1183">
        <f t="shared" si="99"/>
        <v>1.5744433946028039E-2</v>
      </c>
      <c r="O26" s="1185">
        <v>8346426.6900000004</v>
      </c>
      <c r="P26" s="1185">
        <f t="shared" si="100"/>
        <v>133542827.04000001</v>
      </c>
      <c r="Q26" s="1186">
        <f t="shared" si="101"/>
        <v>1.4965136787230474E-2</v>
      </c>
      <c r="R26" s="1197">
        <f t="shared" si="1"/>
        <v>-401118.72167572286</v>
      </c>
      <c r="S26" s="1188"/>
      <c r="T26" s="1189">
        <v>9037806.5106173754</v>
      </c>
      <c r="U26" s="1182">
        <f t="shared" si="102"/>
        <v>144604904.16987801</v>
      </c>
      <c r="V26" s="1183">
        <f t="shared" si="103"/>
        <v>1.5701724812998131E-2</v>
      </c>
      <c r="W26" s="1191"/>
      <c r="X26" s="1185">
        <f t="shared" si="104"/>
        <v>0</v>
      </c>
      <c r="Y26" s="1186" t="e">
        <f t="shared" si="105"/>
        <v>#DIV/0!</v>
      </c>
      <c r="Z26" s="1197">
        <f t="shared" si="9"/>
        <v>-9037806.5106173754</v>
      </c>
      <c r="AA26" s="1188"/>
      <c r="AB26" s="1190">
        <v>8675964.0237330012</v>
      </c>
      <c r="AC26" s="1182">
        <f t="shared" si="106"/>
        <v>138815424.37972802</v>
      </c>
      <c r="AD26" s="1183">
        <f>AC26/AC$11</f>
        <v>1.6247433336548628E-2</v>
      </c>
      <c r="AE26" s="1185"/>
      <c r="AF26" s="1185">
        <f t="shared" si="107"/>
        <v>0</v>
      </c>
      <c r="AG26" s="1186" t="e">
        <f t="shared" si="108"/>
        <v>#DIV/0!</v>
      </c>
      <c r="AH26" s="1197">
        <f t="shared" si="10"/>
        <v>-8675964.0237330012</v>
      </c>
      <c r="AI26" s="1188"/>
      <c r="AJ26" s="1189">
        <v>7349007.5618083337</v>
      </c>
      <c r="AK26" s="1182">
        <f t="shared" si="109"/>
        <v>117584120.98893334</v>
      </c>
      <c r="AL26" s="1183">
        <f>AK26/AK$11</f>
        <v>1.636287917886774E-2</v>
      </c>
      <c r="AM26" s="1185"/>
      <c r="AN26" s="1185">
        <f t="shared" si="110"/>
        <v>0</v>
      </c>
      <c r="AO26" s="1186" t="e">
        <f t="shared" si="111"/>
        <v>#DIV/0!</v>
      </c>
      <c r="AP26" s="1197">
        <f t="shared" si="11"/>
        <v>-7349007.5618083337</v>
      </c>
      <c r="AQ26" s="1188"/>
      <c r="AR26" s="1190">
        <v>9027982.8817885425</v>
      </c>
      <c r="AS26" s="1182">
        <f t="shared" si="112"/>
        <v>144447726.10861668</v>
      </c>
      <c r="AT26" s="1183">
        <f>AS26/AS$11</f>
        <v>1.624960920125107E-2</v>
      </c>
      <c r="AU26" s="1191"/>
      <c r="AV26" s="1185">
        <f t="shared" si="113"/>
        <v>0</v>
      </c>
      <c r="AW26" s="1186" t="e">
        <f t="shared" si="114"/>
        <v>#DIV/0!</v>
      </c>
      <c r="AX26" s="1197">
        <f t="shared" si="12"/>
        <v>-9027982.8817885425</v>
      </c>
      <c r="AY26" s="1188"/>
      <c r="AZ26" s="1189">
        <v>9732020.5978996251</v>
      </c>
      <c r="BA26" s="1182">
        <f t="shared" si="115"/>
        <v>155712329.566394</v>
      </c>
      <c r="BB26" s="1183">
        <f>BA26/BA$11</f>
        <v>1.6213319713895669E-2</v>
      </c>
      <c r="BC26" s="1185"/>
      <c r="BD26" s="1185">
        <f t="shared" si="116"/>
        <v>0</v>
      </c>
      <c r="BE26" s="1186" t="e">
        <f t="shared" si="117"/>
        <v>#DIV/0!</v>
      </c>
      <c r="BF26" s="1197">
        <f t="shared" si="2"/>
        <v>-9732020.5978996251</v>
      </c>
      <c r="BG26" s="1188"/>
      <c r="BH26" s="1190">
        <v>9380001.7398440838</v>
      </c>
      <c r="BI26" s="1182">
        <f t="shared" si="118"/>
        <v>150080027.83750534</v>
      </c>
      <c r="BJ26" s="1183">
        <f>BI26/BI$11</f>
        <v>1.6226022283981019E-2</v>
      </c>
      <c r="BK26" s="1191"/>
      <c r="BL26" s="1191">
        <f t="shared" si="120"/>
        <v>0</v>
      </c>
      <c r="BM26" s="1193" t="e">
        <f>BL26/BL$11</f>
        <v>#DIV/0!</v>
      </c>
      <c r="BN26" s="1197">
        <f t="shared" si="13"/>
        <v>-9380001.7398440838</v>
      </c>
      <c r="BO26" s="1188"/>
      <c r="BP26" s="1189">
        <v>8947115.0892329998</v>
      </c>
      <c r="BQ26" s="1182">
        <f t="shared" si="122"/>
        <v>143153841.427728</v>
      </c>
      <c r="BR26" s="1183">
        <f t="shared" si="93"/>
        <v>1.676795496469637E-2</v>
      </c>
      <c r="BS26" s="1185"/>
      <c r="BT26" s="1185">
        <f t="shared" si="123"/>
        <v>0</v>
      </c>
      <c r="BU26" s="1186" t="e">
        <f t="shared" si="124"/>
        <v>#DIV/0!</v>
      </c>
      <c r="BV26" s="1197">
        <f t="shared" si="3"/>
        <v>-8947115.0892329998</v>
      </c>
      <c r="BW26" s="1188"/>
      <c r="BX26" s="1190">
        <v>9360821.8377502486</v>
      </c>
      <c r="BY26" s="1182">
        <f t="shared" si="125"/>
        <v>149773149.40400398</v>
      </c>
      <c r="BZ26" s="1183">
        <f t="shared" si="126"/>
        <v>1.6838123646631106E-2</v>
      </c>
      <c r="CA26" s="1185"/>
      <c r="CB26" s="1185">
        <f t="shared" si="127"/>
        <v>0</v>
      </c>
      <c r="CC26" s="1186" t="e">
        <f t="shared" si="128"/>
        <v>#DIV/0!</v>
      </c>
      <c r="CD26" s="1197">
        <f t="shared" si="4"/>
        <v>-9360821.8377502486</v>
      </c>
      <c r="CE26" s="1188"/>
      <c r="CF26" s="1234">
        <v>8895538.8263135422</v>
      </c>
      <c r="CG26" s="1182">
        <f t="shared" si="129"/>
        <v>142328621.22101668</v>
      </c>
      <c r="CH26" s="1183">
        <f t="shared" si="130"/>
        <v>1.6656553169011226E-2</v>
      </c>
      <c r="CI26" s="1185"/>
      <c r="CJ26" s="1185">
        <f t="shared" si="131"/>
        <v>0</v>
      </c>
      <c r="CK26" s="1186" t="e">
        <f t="shared" si="132"/>
        <v>#DIV/0!</v>
      </c>
      <c r="CL26" s="1197">
        <f t="shared" si="5"/>
        <v>-8895538.8263135422</v>
      </c>
      <c r="CM26" s="1188"/>
      <c r="CN26" s="1235">
        <v>9110403.2260424495</v>
      </c>
      <c r="CO26" s="1182">
        <f t="shared" si="133"/>
        <v>145766451.61667919</v>
      </c>
      <c r="CP26" s="1183">
        <f t="shared" si="134"/>
        <v>1.6443379582194016E-2</v>
      </c>
      <c r="CQ26" s="1185"/>
      <c r="CR26" s="1185">
        <f t="shared" si="135"/>
        <v>0</v>
      </c>
      <c r="CS26" s="1186" t="e">
        <f t="shared" si="136"/>
        <v>#DIV/0!</v>
      </c>
      <c r="CT26" s="1197">
        <f t="shared" si="6"/>
        <v>-9110403.2260424495</v>
      </c>
      <c r="CU26" s="1188"/>
      <c r="CV26" s="1203">
        <f t="shared" si="137"/>
        <v>106376021.40628462</v>
      </c>
      <c r="CW26" s="1182">
        <f t="shared" si="137"/>
        <v>1702016342.5005538</v>
      </c>
      <c r="CX26" s="1183">
        <f t="shared" si="138"/>
        <v>1.6269477899199497E-2</v>
      </c>
      <c r="CY26" s="1204">
        <f t="shared" si="139"/>
        <v>16885164.359999999</v>
      </c>
      <c r="CZ26" s="1185">
        <f t="shared" si="139"/>
        <v>270162629.75999999</v>
      </c>
      <c r="DA26" s="1195">
        <f t="shared" si="140"/>
        <v>1.5812718356063418E-2</v>
      </c>
    </row>
    <row r="27" spans="1:107" ht="17.45" customHeight="1">
      <c r="A27" s="1202" t="s">
        <v>1317</v>
      </c>
      <c r="B27" s="1227" t="s">
        <v>1318</v>
      </c>
      <c r="C27" s="1180"/>
      <c r="D27" s="1181">
        <v>10108333.211538462</v>
      </c>
      <c r="E27" s="1182">
        <f t="shared" si="94"/>
        <v>161733331.38461539</v>
      </c>
      <c r="F27" s="1183">
        <f t="shared" si="95"/>
        <v>1.9721957884295798E-2</v>
      </c>
      <c r="G27" s="1185">
        <v>10297039</v>
      </c>
      <c r="H27" s="1185">
        <f t="shared" si="96"/>
        <v>164752624</v>
      </c>
      <c r="I27" s="1186">
        <f t="shared" si="97"/>
        <v>2.0186432459036743E-2</v>
      </c>
      <c r="J27" s="1197">
        <f t="shared" si="0"/>
        <v>188705.78846153803</v>
      </c>
      <c r="K27" s="1188"/>
      <c r="L27" s="1189">
        <v>10308389.978365384</v>
      </c>
      <c r="M27" s="1182">
        <f t="shared" si="98"/>
        <v>164934239.65384614</v>
      </c>
      <c r="N27" s="1183">
        <f t="shared" si="99"/>
        <v>1.8553749362380301E-2</v>
      </c>
      <c r="O27" s="1185">
        <v>9822577</v>
      </c>
      <c r="P27" s="1185">
        <f t="shared" si="100"/>
        <v>157161232</v>
      </c>
      <c r="Q27" s="1186">
        <f t="shared" si="101"/>
        <v>1.7611873184511725E-2</v>
      </c>
      <c r="R27" s="1197">
        <f t="shared" si="1"/>
        <v>-485812.97836538404</v>
      </c>
      <c r="S27" s="1188"/>
      <c r="T27" s="1189">
        <v>10367956.9375</v>
      </c>
      <c r="U27" s="1182">
        <f t="shared" si="102"/>
        <v>165887311</v>
      </c>
      <c r="V27" s="1183">
        <f t="shared" si="103"/>
        <v>1.8012645713801557E-2</v>
      </c>
      <c r="W27" s="1191"/>
      <c r="X27" s="1185">
        <f t="shared" si="104"/>
        <v>0</v>
      </c>
      <c r="Y27" s="1186" t="e">
        <f t="shared" si="105"/>
        <v>#DIV/0!</v>
      </c>
      <c r="Z27" s="1197">
        <f t="shared" si="9"/>
        <v>-10367956.9375</v>
      </c>
      <c r="AA27" s="1188"/>
      <c r="AB27" s="1190">
        <v>10661382.580769232</v>
      </c>
      <c r="AC27" s="1182">
        <f t="shared" si="106"/>
        <v>170582121.2923077</v>
      </c>
      <c r="AD27" s="1183">
        <f>AC27/AC$11</f>
        <v>1.9965516487003315E-2</v>
      </c>
      <c r="AE27" s="1185"/>
      <c r="AF27" s="1185">
        <f t="shared" si="107"/>
        <v>0</v>
      </c>
      <c r="AG27" s="1186" t="e">
        <f t="shared" si="108"/>
        <v>#DIV/0!</v>
      </c>
      <c r="AH27" s="1197">
        <f t="shared" si="10"/>
        <v>-10661382.580769232</v>
      </c>
      <c r="AI27" s="1188"/>
      <c r="AJ27" s="1189">
        <v>10460021.483974358</v>
      </c>
      <c r="AK27" s="1182">
        <f t="shared" si="109"/>
        <v>167360343.74358973</v>
      </c>
      <c r="AL27" s="1183">
        <f>AK27/AK$11</f>
        <v>2.3289684533746455E-2</v>
      </c>
      <c r="AM27" s="1185"/>
      <c r="AN27" s="1185">
        <f t="shared" si="110"/>
        <v>0</v>
      </c>
      <c r="AO27" s="1186" t="e">
        <f t="shared" si="111"/>
        <v>#DIV/0!</v>
      </c>
      <c r="AP27" s="1197">
        <f t="shared" si="11"/>
        <v>-10460021.483974358</v>
      </c>
      <c r="AQ27" s="1188"/>
      <c r="AR27" s="1190">
        <v>10711722.854967948</v>
      </c>
      <c r="AS27" s="1182">
        <f t="shared" si="112"/>
        <v>171387565.67948717</v>
      </c>
      <c r="AT27" s="1183">
        <f>AS27/AS$11</f>
        <v>1.9280199413809151E-2</v>
      </c>
      <c r="AU27" s="1191"/>
      <c r="AV27" s="1185">
        <f t="shared" si="113"/>
        <v>0</v>
      </c>
      <c r="AW27" s="1186" t="e">
        <f t="shared" si="114"/>
        <v>#DIV/0!</v>
      </c>
      <c r="AX27" s="1197">
        <f t="shared" si="12"/>
        <v>-10711722.854967948</v>
      </c>
      <c r="AY27" s="1188"/>
      <c r="AZ27" s="1189">
        <v>10812403.403365389</v>
      </c>
      <c r="BA27" s="1182">
        <f t="shared" si="115"/>
        <v>172998454.45384622</v>
      </c>
      <c r="BB27" s="1183">
        <f>BA27/BA$11</f>
        <v>1.8013212311964399E-2</v>
      </c>
      <c r="BC27" s="1185"/>
      <c r="BD27" s="1185">
        <f t="shared" si="116"/>
        <v>0</v>
      </c>
      <c r="BE27" s="1186" t="e">
        <f t="shared" si="117"/>
        <v>#DIV/0!</v>
      </c>
      <c r="BF27" s="1197">
        <f t="shared" si="2"/>
        <v>-10812403.403365389</v>
      </c>
      <c r="BG27" s="1188"/>
      <c r="BH27" s="1190">
        <v>10762063.129166663</v>
      </c>
      <c r="BI27" s="1182">
        <f t="shared" si="118"/>
        <v>172193010.0666666</v>
      </c>
      <c r="BJ27" s="1183">
        <f>BI27/BI$11</f>
        <v>1.8616785049591199E-2</v>
      </c>
      <c r="BK27" s="1191"/>
      <c r="BL27" s="1191">
        <f t="shared" si="120"/>
        <v>0</v>
      </c>
      <c r="BM27" s="1193" t="e">
        <f>BL27/BL$11</f>
        <v>#DIV/0!</v>
      </c>
      <c r="BN27" s="1197">
        <f t="shared" si="13"/>
        <v>-10762063.129166663</v>
      </c>
      <c r="BO27" s="1188"/>
      <c r="BP27" s="1189">
        <v>10661382.580769232</v>
      </c>
      <c r="BQ27" s="1182">
        <f t="shared" si="122"/>
        <v>170582121.2923077</v>
      </c>
      <c r="BR27" s="1183">
        <f t="shared" si="93"/>
        <v>1.9980695586543754E-2</v>
      </c>
      <c r="BS27" s="1185"/>
      <c r="BT27" s="1185">
        <f t="shared" si="123"/>
        <v>0</v>
      </c>
      <c r="BU27" s="1186" t="e">
        <f t="shared" si="124"/>
        <v>#DIV/0!</v>
      </c>
      <c r="BV27" s="1197">
        <f t="shared" si="3"/>
        <v>-10661382.580769232</v>
      </c>
      <c r="BW27" s="1188"/>
      <c r="BX27" s="1190">
        <v>10661382.580769232</v>
      </c>
      <c r="BY27" s="1182">
        <f t="shared" si="125"/>
        <v>170582121.2923077</v>
      </c>
      <c r="BZ27" s="1183">
        <f t="shared" si="126"/>
        <v>1.9177555267110617E-2</v>
      </c>
      <c r="CA27" s="1185"/>
      <c r="CB27" s="1185">
        <f t="shared" si="127"/>
        <v>0</v>
      </c>
      <c r="CC27" s="1186" t="e">
        <f t="shared" si="128"/>
        <v>#DIV/0!</v>
      </c>
      <c r="CD27" s="1197">
        <f t="shared" si="4"/>
        <v>-10661382.580769232</v>
      </c>
      <c r="CE27" s="1188"/>
      <c r="CF27" s="1234">
        <v>10974195.75080128</v>
      </c>
      <c r="CG27" s="1182">
        <f t="shared" si="129"/>
        <v>175587132.01282048</v>
      </c>
      <c r="CH27" s="1183">
        <f t="shared" si="130"/>
        <v>2.0548758043711528E-2</v>
      </c>
      <c r="CI27" s="1185"/>
      <c r="CJ27" s="1185">
        <f t="shared" si="131"/>
        <v>0</v>
      </c>
      <c r="CK27" s="1186" t="e">
        <f t="shared" si="132"/>
        <v>#DIV/0!</v>
      </c>
      <c r="CL27" s="1197">
        <f t="shared" si="5"/>
        <v>-10974195.75080128</v>
      </c>
      <c r="CM27" s="1188"/>
      <c r="CN27" s="1235">
        <v>10719230.667467948</v>
      </c>
      <c r="CO27" s="1182">
        <f t="shared" si="133"/>
        <v>171507690.67948717</v>
      </c>
      <c r="CP27" s="1183">
        <f t="shared" si="134"/>
        <v>1.9347154491518345E-2</v>
      </c>
      <c r="CQ27" s="1185"/>
      <c r="CR27" s="1185">
        <f t="shared" si="135"/>
        <v>0</v>
      </c>
      <c r="CS27" s="1186" t="e">
        <f t="shared" si="136"/>
        <v>#DIV/0!</v>
      </c>
      <c r="CT27" s="1197">
        <f t="shared" si="6"/>
        <v>-10719230.667467948</v>
      </c>
      <c r="CU27" s="1188"/>
      <c r="CV27" s="1203">
        <f t="shared" si="137"/>
        <v>127208465.15945512</v>
      </c>
      <c r="CW27" s="1182">
        <f t="shared" si="137"/>
        <v>2035335442.5512819</v>
      </c>
      <c r="CX27" s="1183">
        <f t="shared" si="138"/>
        <v>1.945565631373174E-2</v>
      </c>
      <c r="CY27" s="1204">
        <f t="shared" si="139"/>
        <v>20119616</v>
      </c>
      <c r="CZ27" s="1185">
        <f t="shared" si="139"/>
        <v>321913856</v>
      </c>
      <c r="DA27" s="1195">
        <f t="shared" si="140"/>
        <v>1.8841736713787444E-2</v>
      </c>
    </row>
    <row r="28" spans="1:107" ht="17.45" customHeight="1" thickBot="1">
      <c r="A28" s="1202" t="s">
        <v>1319</v>
      </c>
      <c r="B28" s="1227" t="s">
        <v>1320</v>
      </c>
      <c r="C28" s="1180"/>
      <c r="D28" s="1181">
        <v>1446212</v>
      </c>
      <c r="E28" s="1182">
        <f t="shared" si="94"/>
        <v>23139392</v>
      </c>
      <c r="F28" s="1183">
        <f t="shared" si="95"/>
        <v>2.8216454245103186E-3</v>
      </c>
      <c r="G28" s="1185">
        <v>1506986</v>
      </c>
      <c r="H28" s="1185">
        <f t="shared" si="96"/>
        <v>24111776</v>
      </c>
      <c r="I28" s="1186">
        <f t="shared" si="97"/>
        <v>2.9543125072862158E-3</v>
      </c>
      <c r="J28" s="1197">
        <f t="shared" si="0"/>
        <v>60774</v>
      </c>
      <c r="K28" s="1188"/>
      <c r="L28" s="1189">
        <v>1446212</v>
      </c>
      <c r="M28" s="1182">
        <f t="shared" si="98"/>
        <v>23139392</v>
      </c>
      <c r="N28" s="1183">
        <f t="shared" si="99"/>
        <v>2.6029918376372519E-3</v>
      </c>
      <c r="O28" s="1185">
        <v>1549456</v>
      </c>
      <c r="P28" s="1185">
        <f t="shared" si="100"/>
        <v>24791296</v>
      </c>
      <c r="Q28" s="1186">
        <f t="shared" si="101"/>
        <v>2.7781734444006696E-3</v>
      </c>
      <c r="R28" s="1197">
        <f t="shared" si="1"/>
        <v>103244</v>
      </c>
      <c r="S28" s="1188"/>
      <c r="T28" s="1189">
        <v>1446212</v>
      </c>
      <c r="U28" s="1182">
        <f t="shared" si="102"/>
        <v>23139392</v>
      </c>
      <c r="V28" s="1183">
        <f t="shared" si="103"/>
        <v>2.5125590837310882E-3</v>
      </c>
      <c r="W28" s="1191"/>
      <c r="X28" s="1185">
        <f t="shared" si="104"/>
        <v>0</v>
      </c>
      <c r="Y28" s="1186" t="e">
        <f t="shared" si="105"/>
        <v>#DIV/0!</v>
      </c>
      <c r="Z28" s="1197">
        <f t="shared" si="9"/>
        <v>-1446212</v>
      </c>
      <c r="AA28" s="1188"/>
      <c r="AB28" s="1190">
        <v>1446212</v>
      </c>
      <c r="AC28" s="1182">
        <f t="shared" si="106"/>
        <v>23139392</v>
      </c>
      <c r="AD28" s="1183">
        <f>AC28/AC$11</f>
        <v>2.7083137961660805E-3</v>
      </c>
      <c r="AE28" s="1185"/>
      <c r="AF28" s="1185">
        <f t="shared" si="107"/>
        <v>0</v>
      </c>
      <c r="AG28" s="1186" t="e">
        <f t="shared" si="108"/>
        <v>#DIV/0!</v>
      </c>
      <c r="AH28" s="1197">
        <f t="shared" si="10"/>
        <v>-1446212</v>
      </c>
      <c r="AI28" s="1188"/>
      <c r="AJ28" s="1189">
        <v>1446212</v>
      </c>
      <c r="AK28" s="1182">
        <f t="shared" si="109"/>
        <v>23139392</v>
      </c>
      <c r="AL28" s="1183">
        <f>AK28/AK$11</f>
        <v>3.2200527791001136E-3</v>
      </c>
      <c r="AM28" s="1185"/>
      <c r="AN28" s="1185">
        <f t="shared" si="110"/>
        <v>0</v>
      </c>
      <c r="AO28" s="1186" t="e">
        <f t="shared" si="111"/>
        <v>#DIV/0!</v>
      </c>
      <c r="AP28" s="1197">
        <f t="shared" si="11"/>
        <v>-1446212</v>
      </c>
      <c r="AQ28" s="1188"/>
      <c r="AR28" s="1190">
        <v>1446212</v>
      </c>
      <c r="AS28" s="1182">
        <f t="shared" si="112"/>
        <v>23139392</v>
      </c>
      <c r="AT28" s="1183">
        <f>AS28/AS$11</f>
        <v>2.6030598562127565E-3</v>
      </c>
      <c r="AU28" s="1191"/>
      <c r="AV28" s="1185">
        <f t="shared" si="113"/>
        <v>0</v>
      </c>
      <c r="AW28" s="1186" t="e">
        <f t="shared" si="114"/>
        <v>#DIV/0!</v>
      </c>
      <c r="AX28" s="1197">
        <f t="shared" si="12"/>
        <v>-1446212</v>
      </c>
      <c r="AY28" s="1188"/>
      <c r="AZ28" s="1189">
        <v>1446212</v>
      </c>
      <c r="BA28" s="1182">
        <f t="shared" si="115"/>
        <v>23139392</v>
      </c>
      <c r="BB28" s="1183">
        <f>BA28/BA$11</f>
        <v>2.4093555181267322E-3</v>
      </c>
      <c r="BC28" s="1185"/>
      <c r="BD28" s="1185">
        <f t="shared" si="116"/>
        <v>0</v>
      </c>
      <c r="BE28" s="1186" t="e">
        <f t="shared" si="117"/>
        <v>#DIV/0!</v>
      </c>
      <c r="BF28" s="1197">
        <f t="shared" si="2"/>
        <v>-1446212</v>
      </c>
      <c r="BG28" s="1188"/>
      <c r="BH28" s="1190">
        <v>1446212</v>
      </c>
      <c r="BI28" s="1182">
        <f t="shared" si="118"/>
        <v>23139392</v>
      </c>
      <c r="BJ28" s="1183">
        <f>BI28/BI$11</f>
        <v>2.5017338791827153E-3</v>
      </c>
      <c r="BK28" s="1191"/>
      <c r="BL28" s="1191">
        <f t="shared" si="120"/>
        <v>0</v>
      </c>
      <c r="BM28" s="1193" t="e">
        <f>BL28/BL$11</f>
        <v>#DIV/0!</v>
      </c>
      <c r="BN28" s="1197">
        <f t="shared" si="13"/>
        <v>-1446212</v>
      </c>
      <c r="BO28" s="1188"/>
      <c r="BP28" s="1189">
        <v>1446212</v>
      </c>
      <c r="BQ28" s="1182">
        <f t="shared" si="122"/>
        <v>23139392</v>
      </c>
      <c r="BR28" s="1183">
        <f t="shared" si="93"/>
        <v>2.7103728345448524E-3</v>
      </c>
      <c r="BS28" s="1185"/>
      <c r="BT28" s="1185">
        <f t="shared" si="123"/>
        <v>0</v>
      </c>
      <c r="BU28" s="1186" t="e">
        <f t="shared" si="124"/>
        <v>#DIV/0!</v>
      </c>
      <c r="BV28" s="1197">
        <f t="shared" si="3"/>
        <v>-1446212</v>
      </c>
      <c r="BW28" s="1188"/>
      <c r="BX28" s="1190">
        <v>1880075.6000000006</v>
      </c>
      <c r="BY28" s="1182">
        <f t="shared" si="125"/>
        <v>30081209.600000009</v>
      </c>
      <c r="BZ28" s="1183">
        <f t="shared" si="126"/>
        <v>3.3818553505791868E-3</v>
      </c>
      <c r="CA28" s="1185"/>
      <c r="CB28" s="1185">
        <f t="shared" si="127"/>
        <v>0</v>
      </c>
      <c r="CC28" s="1186" t="e">
        <f t="shared" si="128"/>
        <v>#DIV/0!</v>
      </c>
      <c r="CD28" s="1197">
        <f t="shared" si="4"/>
        <v>-1880075.6000000006</v>
      </c>
      <c r="CE28" s="1188"/>
      <c r="CF28" s="1234">
        <v>1489598.36</v>
      </c>
      <c r="CG28" s="1182">
        <f t="shared" si="129"/>
        <v>23833573.760000002</v>
      </c>
      <c r="CH28" s="1183">
        <f t="shared" si="130"/>
        <v>2.789215444759545E-3</v>
      </c>
      <c r="CI28" s="1185"/>
      <c r="CJ28" s="1185">
        <f t="shared" si="131"/>
        <v>0</v>
      </c>
      <c r="CK28" s="1186" t="e">
        <f t="shared" si="132"/>
        <v>#DIV/0!</v>
      </c>
      <c r="CL28" s="1197">
        <f t="shared" si="5"/>
        <v>-1489598.36</v>
      </c>
      <c r="CM28" s="1188"/>
      <c r="CN28" s="1235">
        <v>1489598.36</v>
      </c>
      <c r="CO28" s="1182">
        <f t="shared" si="133"/>
        <v>23833573.760000002</v>
      </c>
      <c r="CP28" s="1183">
        <f t="shared" si="134"/>
        <v>2.6885781727505249E-3</v>
      </c>
      <c r="CQ28" s="1185"/>
      <c r="CR28" s="1185">
        <f t="shared" si="135"/>
        <v>0</v>
      </c>
      <c r="CS28" s="1186" t="e">
        <f t="shared" si="136"/>
        <v>#DIV/0!</v>
      </c>
      <c r="CT28" s="1197">
        <f t="shared" si="6"/>
        <v>-1489598.36</v>
      </c>
      <c r="CU28" s="1188"/>
      <c r="CV28" s="1203">
        <f t="shared" si="137"/>
        <v>17875180.32</v>
      </c>
      <c r="CW28" s="1182">
        <f t="shared" si="137"/>
        <v>286002885.12</v>
      </c>
      <c r="CX28" s="1183">
        <f t="shared" si="138"/>
        <v>2.7338853936801247E-3</v>
      </c>
      <c r="CY28" s="1204">
        <f t="shared" si="139"/>
        <v>3056442</v>
      </c>
      <c r="CZ28" s="1185">
        <f t="shared" si="139"/>
        <v>48903072</v>
      </c>
      <c r="DA28" s="1195">
        <f t="shared" si="140"/>
        <v>2.8623148396550867E-3</v>
      </c>
    </row>
    <row r="29" spans="1:107" ht="17.45" customHeight="1" thickTop="1" thickBot="1">
      <c r="A29" s="1229" t="s">
        <v>1321</v>
      </c>
      <c r="B29" s="1207" t="s">
        <v>1322</v>
      </c>
      <c r="C29" s="1208"/>
      <c r="D29" s="1209">
        <f t="shared" ref="D29:T29" si="141">SUM(D23:D28)</f>
        <v>19666358.911117159</v>
      </c>
      <c r="E29" s="1210">
        <f t="shared" si="141"/>
        <v>314661742.57787454</v>
      </c>
      <c r="F29" s="1211">
        <f t="shared" si="141"/>
        <v>3.8370233159682993E-2</v>
      </c>
      <c r="G29" s="1212">
        <f>SUM(G23:G28)</f>
        <v>20373488.670000002</v>
      </c>
      <c r="H29" s="1212">
        <f>SUM(H23:H28)</f>
        <v>325975818.72000003</v>
      </c>
      <c r="I29" s="1213">
        <f>SUM(I23:I28)</f>
        <v>3.9940419084739345E-2</v>
      </c>
      <c r="J29" s="1214">
        <f t="shared" si="0"/>
        <v>707129.75888284296</v>
      </c>
      <c r="K29" s="1215"/>
      <c r="L29" s="1216">
        <f t="shared" si="141"/>
        <v>20502147.390041105</v>
      </c>
      <c r="M29" s="1210">
        <f t="shared" si="141"/>
        <v>328034358.24065769</v>
      </c>
      <c r="N29" s="1211">
        <f t="shared" si="141"/>
        <v>3.6901175146045587E-2</v>
      </c>
      <c r="O29" s="1212">
        <f>SUM(O23:O28)</f>
        <v>19718459.690000001</v>
      </c>
      <c r="P29" s="1212">
        <f t="shared" si="141"/>
        <v>315495355.04000002</v>
      </c>
      <c r="Q29" s="1213">
        <f t="shared" si="141"/>
        <v>3.5355183416142869E-2</v>
      </c>
      <c r="R29" s="1214">
        <f t="shared" si="1"/>
        <v>-783687.70004110411</v>
      </c>
      <c r="S29" s="1215"/>
      <c r="T29" s="1216">
        <f t="shared" si="141"/>
        <v>20851975.448117375</v>
      </c>
      <c r="U29" s="1210">
        <f t="shared" si="102"/>
        <v>333631607.16987801</v>
      </c>
      <c r="V29" s="1211">
        <f>SUM(V23:V28)</f>
        <v>3.6226929610530777E-2</v>
      </c>
      <c r="W29" s="1218">
        <f>SUM(W23:W28)</f>
        <v>0</v>
      </c>
      <c r="X29" s="1212">
        <f>SUM(X23:X28)</f>
        <v>0</v>
      </c>
      <c r="Y29" s="1213" t="e">
        <f>SUM(Y23:Y28)</f>
        <v>#DIV/0!</v>
      </c>
      <c r="Z29" s="1214">
        <f t="shared" si="9"/>
        <v>-20851975.448117375</v>
      </c>
      <c r="AA29" s="1215"/>
      <c r="AB29" s="1217">
        <f t="shared" ref="AB29:AG29" si="142">SUM(AB23:AB28)</f>
        <v>20783558.604502231</v>
      </c>
      <c r="AC29" s="1210">
        <f t="shared" si="142"/>
        <v>332536937.67203569</v>
      </c>
      <c r="AD29" s="1211">
        <f t="shared" si="142"/>
        <v>3.8921263619718025E-2</v>
      </c>
      <c r="AE29" s="1212">
        <f>SUM(AE23:AE28)</f>
        <v>0</v>
      </c>
      <c r="AF29" s="1212">
        <f t="shared" si="142"/>
        <v>0</v>
      </c>
      <c r="AG29" s="1213" t="e">
        <f t="shared" si="142"/>
        <v>#DIV/0!</v>
      </c>
      <c r="AH29" s="1214">
        <f t="shared" si="10"/>
        <v>-20783558.604502231</v>
      </c>
      <c r="AI29" s="1215"/>
      <c r="AJ29" s="1216">
        <f t="shared" ref="AJ29:AO29" si="143">SUM(AJ23:AJ28)</f>
        <v>19255241.045782693</v>
      </c>
      <c r="AK29" s="1210">
        <f t="shared" si="143"/>
        <v>308083856.73252308</v>
      </c>
      <c r="AL29" s="1211">
        <f t="shared" si="143"/>
        <v>4.2872616491714303E-2</v>
      </c>
      <c r="AM29" s="1212">
        <f t="shared" si="143"/>
        <v>0</v>
      </c>
      <c r="AN29" s="1212">
        <f t="shared" si="143"/>
        <v>0</v>
      </c>
      <c r="AO29" s="1213" t="e">
        <f t="shared" si="143"/>
        <v>#DIV/0!</v>
      </c>
      <c r="AP29" s="1214">
        <f t="shared" si="11"/>
        <v>-19255241.045782693</v>
      </c>
      <c r="AQ29" s="1215"/>
      <c r="AR29" s="1217">
        <f t="shared" ref="AR29:AW29" si="144">SUM(AR23:AR28)</f>
        <v>21185917.736756489</v>
      </c>
      <c r="AS29" s="1210">
        <f t="shared" si="144"/>
        <v>338974683.78810382</v>
      </c>
      <c r="AT29" s="1211">
        <f t="shared" si="144"/>
        <v>3.8132868471272979E-2</v>
      </c>
      <c r="AU29" s="1218">
        <f t="shared" si="144"/>
        <v>0</v>
      </c>
      <c r="AV29" s="1212">
        <f t="shared" si="144"/>
        <v>0</v>
      </c>
      <c r="AW29" s="1213" t="e">
        <f t="shared" si="144"/>
        <v>#DIV/0!</v>
      </c>
      <c r="AX29" s="1214">
        <f t="shared" si="12"/>
        <v>-21185917.736756489</v>
      </c>
      <c r="AY29" s="1215"/>
      <c r="AZ29" s="1216">
        <f t="shared" ref="AZ29:BE29" si="145">SUM(AZ23:AZ28)</f>
        <v>21990636.001265012</v>
      </c>
      <c r="BA29" s="1210">
        <f t="shared" si="145"/>
        <v>351850176.02024019</v>
      </c>
      <c r="BB29" s="1211">
        <f t="shared" si="145"/>
        <v>3.6635887543986799E-2</v>
      </c>
      <c r="BC29" s="1212">
        <f t="shared" si="145"/>
        <v>0</v>
      </c>
      <c r="BD29" s="1212">
        <f t="shared" si="145"/>
        <v>0</v>
      </c>
      <c r="BE29" s="1213" t="e">
        <f t="shared" si="145"/>
        <v>#DIV/0!</v>
      </c>
      <c r="BF29" s="1214">
        <f t="shared" si="2"/>
        <v>-21990636.001265012</v>
      </c>
      <c r="BG29" s="1215"/>
      <c r="BH29" s="1217">
        <f t="shared" ref="BH29:BM29" si="146">SUM(BH23:BH28)</f>
        <v>21588276.869010746</v>
      </c>
      <c r="BI29" s="1210">
        <f t="shared" si="146"/>
        <v>345412429.90417194</v>
      </c>
      <c r="BJ29" s="1211">
        <f t="shared" si="146"/>
        <v>3.7344541212754934E-2</v>
      </c>
      <c r="BK29" s="1218">
        <f t="shared" si="146"/>
        <v>0</v>
      </c>
      <c r="BL29" s="1218">
        <f t="shared" si="146"/>
        <v>0</v>
      </c>
      <c r="BM29" s="1219" t="e">
        <f t="shared" si="146"/>
        <v>#DIV/0!</v>
      </c>
      <c r="BN29" s="1214">
        <f t="shared" si="13"/>
        <v>-21588276.869010746</v>
      </c>
      <c r="BO29" s="1215"/>
      <c r="BP29" s="1216">
        <f t="shared" ref="BP29:BU29" si="147">SUM(BP23:BP28)</f>
        <v>21054709.67000223</v>
      </c>
      <c r="BQ29" s="1210">
        <f t="shared" si="147"/>
        <v>336875354.72003567</v>
      </c>
      <c r="BR29" s="1211">
        <f t="shared" si="147"/>
        <v>3.9459023385784976E-2</v>
      </c>
      <c r="BS29" s="1212">
        <f t="shared" si="147"/>
        <v>0</v>
      </c>
      <c r="BT29" s="1212">
        <f t="shared" si="147"/>
        <v>0</v>
      </c>
      <c r="BU29" s="1213" t="e">
        <f t="shared" si="147"/>
        <v>#DIV/0!</v>
      </c>
      <c r="BV29" s="1214">
        <f t="shared" si="3"/>
        <v>-21054709.67000223</v>
      </c>
      <c r="BW29" s="1215"/>
      <c r="BX29" s="1217">
        <f t="shared" ref="BX29:CC29" si="148">SUM(BX23:BX28)</f>
        <v>21902280.018519484</v>
      </c>
      <c r="BY29" s="1210">
        <f t="shared" si="148"/>
        <v>350436480.29631174</v>
      </c>
      <c r="BZ29" s="1211">
        <f t="shared" si="148"/>
        <v>3.939753426432091E-2</v>
      </c>
      <c r="CA29" s="1236">
        <f t="shared" si="148"/>
        <v>0</v>
      </c>
      <c r="CB29" s="1212">
        <f t="shared" si="148"/>
        <v>0</v>
      </c>
      <c r="CC29" s="1213" t="e">
        <f t="shared" si="148"/>
        <v>#DIV/0!</v>
      </c>
      <c r="CD29" s="1214">
        <f t="shared" si="4"/>
        <v>-21902280.018519484</v>
      </c>
      <c r="CE29" s="1215"/>
      <c r="CF29" s="1216">
        <f t="shared" ref="CF29:CK29" si="149">SUM(CF23:CF28)</f>
        <v>34909521.93711482</v>
      </c>
      <c r="CG29" s="1210">
        <f t="shared" si="149"/>
        <v>558552350.99383712</v>
      </c>
      <c r="CH29" s="1211">
        <f t="shared" si="149"/>
        <v>6.5366732651459702E-2</v>
      </c>
      <c r="CI29" s="1212">
        <f t="shared" si="149"/>
        <v>0</v>
      </c>
      <c r="CJ29" s="1212">
        <f t="shared" si="149"/>
        <v>0</v>
      </c>
      <c r="CK29" s="1213" t="e">
        <f t="shared" si="149"/>
        <v>#DIV/0!</v>
      </c>
      <c r="CL29" s="1214">
        <f t="shared" si="5"/>
        <v>-34909521.93711482</v>
      </c>
      <c r="CM29" s="1215"/>
      <c r="CN29" s="1217">
        <f t="shared" ref="CN29:CS29" si="150">SUM(CN23:CN28)</f>
        <v>23019232.253510397</v>
      </c>
      <c r="CO29" s="1210">
        <f t="shared" si="150"/>
        <v>368307716.05616635</v>
      </c>
      <c r="CP29" s="1211">
        <f t="shared" si="150"/>
        <v>4.154744463484971E-2</v>
      </c>
      <c r="CQ29" s="1212">
        <f t="shared" si="150"/>
        <v>0</v>
      </c>
      <c r="CR29" s="1212">
        <f t="shared" si="150"/>
        <v>0</v>
      </c>
      <c r="CS29" s="1213" t="e">
        <f t="shared" si="150"/>
        <v>#DIV/0!</v>
      </c>
      <c r="CT29" s="1214">
        <f t="shared" si="6"/>
        <v>-23019232.253510397</v>
      </c>
      <c r="CU29" s="1215"/>
      <c r="CV29" s="1217">
        <f t="shared" ref="CV29:DA29" si="151">SUM(CV23:CV28)</f>
        <v>266709855.88573974</v>
      </c>
      <c r="CW29" s="1210">
        <f t="shared" si="151"/>
        <v>4267357694.1718359</v>
      </c>
      <c r="CX29" s="1211">
        <f t="shared" si="151"/>
        <v>4.0791430704658474E-2</v>
      </c>
      <c r="CY29" s="1220">
        <f t="shared" si="151"/>
        <v>40091948.359999999</v>
      </c>
      <c r="CZ29" s="1212">
        <f t="shared" si="151"/>
        <v>641471173.75999999</v>
      </c>
      <c r="DA29" s="1221">
        <f t="shared" si="151"/>
        <v>3.7545544375294351E-2</v>
      </c>
    </row>
    <row r="30" spans="1:107" ht="17.45" customHeight="1" thickTop="1">
      <c r="A30" s="1178" t="s">
        <v>1323</v>
      </c>
      <c r="B30" s="1180"/>
      <c r="C30" s="1180"/>
      <c r="D30" s="1181"/>
      <c r="E30" s="1182"/>
      <c r="F30" s="1183"/>
      <c r="G30" s="1185"/>
      <c r="H30" s="1185"/>
      <c r="I30" s="1186"/>
      <c r="J30" s="1197">
        <f t="shared" si="0"/>
        <v>0</v>
      </c>
      <c r="K30" s="1188"/>
      <c r="L30" s="1189"/>
      <c r="M30" s="1182"/>
      <c r="N30" s="1183"/>
      <c r="O30" s="1185"/>
      <c r="P30" s="1185"/>
      <c r="Q30" s="1186"/>
      <c r="R30" s="1197">
        <f t="shared" si="1"/>
        <v>0</v>
      </c>
      <c r="S30" s="1188"/>
      <c r="T30" s="1189"/>
      <c r="U30" s="1182"/>
      <c r="V30" s="1183"/>
      <c r="W30" s="1185"/>
      <c r="X30" s="1185"/>
      <c r="Y30" s="1186"/>
      <c r="Z30" s="1197">
        <f t="shared" si="9"/>
        <v>0</v>
      </c>
      <c r="AA30" s="1188"/>
      <c r="AB30" s="1237"/>
      <c r="AC30" s="1183"/>
      <c r="AD30" s="1183"/>
      <c r="AE30" s="1185"/>
      <c r="AF30" s="1185"/>
      <c r="AG30" s="1186"/>
      <c r="AH30" s="1197">
        <f t="shared" si="10"/>
        <v>0</v>
      </c>
      <c r="AI30" s="1188"/>
      <c r="AJ30" s="1238"/>
      <c r="AK30" s="1183"/>
      <c r="AL30" s="1183"/>
      <c r="AM30" s="1185"/>
      <c r="AN30" s="1185"/>
      <c r="AO30" s="1186"/>
      <c r="AP30" s="1197">
        <f t="shared" si="11"/>
        <v>0</v>
      </c>
      <c r="AQ30" s="1188"/>
      <c r="AR30" s="1237"/>
      <c r="AS30" s="1183"/>
      <c r="AT30" s="1183"/>
      <c r="AU30" s="1185"/>
      <c r="AV30" s="1185"/>
      <c r="AW30" s="1186"/>
      <c r="AX30" s="1197">
        <f t="shared" si="12"/>
        <v>0</v>
      </c>
      <c r="AY30" s="1188"/>
      <c r="AZ30" s="1238"/>
      <c r="BA30" s="1183"/>
      <c r="BB30" s="1183"/>
      <c r="BC30" s="1185"/>
      <c r="BD30" s="1185"/>
      <c r="BE30" s="1186"/>
      <c r="BF30" s="1197">
        <f t="shared" si="2"/>
        <v>0</v>
      </c>
      <c r="BG30" s="1188"/>
      <c r="BH30" s="1237"/>
      <c r="BI30" s="1183"/>
      <c r="BJ30" s="1183"/>
      <c r="BK30" s="1192"/>
      <c r="BL30" s="1192"/>
      <c r="BM30" s="1193"/>
      <c r="BN30" s="1197">
        <f t="shared" si="13"/>
        <v>0</v>
      </c>
      <c r="BO30" s="1188"/>
      <c r="BP30" s="1238"/>
      <c r="BQ30" s="1183"/>
      <c r="BR30" s="1183"/>
      <c r="BS30" s="1185"/>
      <c r="BT30" s="1185"/>
      <c r="BU30" s="1186"/>
      <c r="BV30" s="1197">
        <f t="shared" si="3"/>
        <v>0</v>
      </c>
      <c r="BW30" s="1188"/>
      <c r="BX30" s="1237"/>
      <c r="BY30" s="1183"/>
      <c r="BZ30" s="1183"/>
      <c r="CA30" s="1185"/>
      <c r="CB30" s="1185"/>
      <c r="CC30" s="1186"/>
      <c r="CD30" s="1197">
        <f t="shared" si="4"/>
        <v>0</v>
      </c>
      <c r="CE30" s="1188"/>
      <c r="CF30" s="1238"/>
      <c r="CG30" s="1183"/>
      <c r="CH30" s="1183"/>
      <c r="CI30" s="1185"/>
      <c r="CJ30" s="1185"/>
      <c r="CK30" s="1186"/>
      <c r="CL30" s="1197">
        <f t="shared" si="5"/>
        <v>0</v>
      </c>
      <c r="CM30" s="1188"/>
      <c r="CN30" s="1237"/>
      <c r="CO30" s="1183"/>
      <c r="CP30" s="1183"/>
      <c r="CQ30" s="1185"/>
      <c r="CR30" s="1185"/>
      <c r="CS30" s="1186"/>
      <c r="CT30" s="1197">
        <f t="shared" si="6"/>
        <v>0</v>
      </c>
      <c r="CU30" s="1188"/>
      <c r="CV30" s="1203"/>
      <c r="CW30" s="1182"/>
      <c r="CX30" s="1183"/>
      <c r="CY30" s="1204"/>
      <c r="CZ30" s="1185"/>
      <c r="DA30" s="1195"/>
    </row>
    <row r="31" spans="1:107" ht="17.45" customHeight="1">
      <c r="A31" s="1180" t="s">
        <v>1324</v>
      </c>
      <c r="B31" s="1180" t="s">
        <v>1325</v>
      </c>
      <c r="C31" s="1233" t="s">
        <v>1326</v>
      </c>
      <c r="D31" s="1181">
        <v>0</v>
      </c>
      <c r="E31" s="1182">
        <f t="shared" ref="E31:E89" si="152">D31*$CX$2</f>
        <v>0</v>
      </c>
      <c r="F31" s="1183">
        <f t="shared" ref="F31:F90" si="153">E31/E$11</f>
        <v>0</v>
      </c>
      <c r="G31" s="1185">
        <f>125000</f>
        <v>125000</v>
      </c>
      <c r="H31" s="1185">
        <f t="shared" ref="H31:H89" si="154">G31*$CX$2</f>
        <v>2000000</v>
      </c>
      <c r="I31" s="1186">
        <f t="shared" ref="I31:I90" si="155">H31/H$11</f>
        <v>2.450514227808201E-4</v>
      </c>
      <c r="J31" s="1197">
        <f t="shared" si="0"/>
        <v>125000</v>
      </c>
      <c r="K31" s="1188"/>
      <c r="L31" s="1189">
        <v>0</v>
      </c>
      <c r="M31" s="1182">
        <f t="shared" ref="M31:M85" si="156">L31*$CX$2</f>
        <v>0</v>
      </c>
      <c r="N31" s="1183">
        <f t="shared" ref="N31:N90" si="157">M31/M$11</f>
        <v>0</v>
      </c>
      <c r="O31" s="1185"/>
      <c r="P31" s="1185">
        <f t="shared" ref="P31:P89" si="158">O31*$CX$2</f>
        <v>0</v>
      </c>
      <c r="Q31" s="1186">
        <f t="shared" ref="Q31:Q90" si="159">P31/P$11</f>
        <v>0</v>
      </c>
      <c r="R31" s="1197">
        <f t="shared" si="1"/>
        <v>0</v>
      </c>
      <c r="S31" s="1188"/>
      <c r="T31" s="1189">
        <v>350000</v>
      </c>
      <c r="U31" s="1182">
        <f t="shared" ref="U31:U90" si="160">T31*$CX$2</f>
        <v>5600000</v>
      </c>
      <c r="V31" s="1183">
        <f>U31/U$11</f>
        <v>6.0806830485840308E-4</v>
      </c>
      <c r="W31" s="1185"/>
      <c r="X31" s="1185">
        <f t="shared" ref="X31:X89" si="161">W31*$CX$2</f>
        <v>0</v>
      </c>
      <c r="Y31" s="1186" t="e">
        <f t="shared" ref="Y31:Y90" si="162">X31/X$11</f>
        <v>#DIV/0!</v>
      </c>
      <c r="Z31" s="1197">
        <f t="shared" si="9"/>
        <v>-350000</v>
      </c>
      <c r="AA31" s="1188"/>
      <c r="AB31" s="1190">
        <v>0</v>
      </c>
      <c r="AC31" s="1182">
        <f t="shared" ref="AC31:AC89" si="163">AB31*$CX$2</f>
        <v>0</v>
      </c>
      <c r="AD31" s="1183">
        <f>AC31/AC$11</f>
        <v>0</v>
      </c>
      <c r="AE31" s="1185"/>
      <c r="AF31" s="1185">
        <f t="shared" ref="AF31:AF89" si="164">AE31*$CX$2</f>
        <v>0</v>
      </c>
      <c r="AG31" s="1186" t="e">
        <f t="shared" ref="AG31:AG90" si="165">AF31/AF$11</f>
        <v>#DIV/0!</v>
      </c>
      <c r="AH31" s="1197">
        <f t="shared" si="10"/>
        <v>0</v>
      </c>
      <c r="AI31" s="1188"/>
      <c r="AJ31" s="1189">
        <v>0</v>
      </c>
      <c r="AK31" s="1182">
        <f t="shared" ref="AK31:AK89" si="166">AJ31*$CX$2</f>
        <v>0</v>
      </c>
      <c r="AL31" s="1183">
        <f>AK31/AK$11</f>
        <v>0</v>
      </c>
      <c r="AM31" s="1185"/>
      <c r="AN31" s="1185">
        <f t="shared" ref="AN31:AN89" si="167">AM31*$CX$2</f>
        <v>0</v>
      </c>
      <c r="AO31" s="1186" t="e">
        <f t="shared" ref="AO31:AO90" si="168">AN31/AN$11</f>
        <v>#DIV/0!</v>
      </c>
      <c r="AP31" s="1197">
        <f t="shared" si="11"/>
        <v>0</v>
      </c>
      <c r="AQ31" s="1188"/>
      <c r="AR31" s="1190">
        <v>0</v>
      </c>
      <c r="AS31" s="1182">
        <f t="shared" ref="AS31:AS89" si="169">AR31*$CX$2</f>
        <v>0</v>
      </c>
      <c r="AT31" s="1183">
        <f>AS31/AS$11</f>
        <v>0</v>
      </c>
      <c r="AU31" s="1185"/>
      <c r="AV31" s="1185">
        <f t="shared" ref="AV31:AV89" si="170">AU31*$CX$2</f>
        <v>0</v>
      </c>
      <c r="AW31" s="1186" t="e">
        <f t="shared" ref="AW31:AW90" si="171">AV31/AV$11</f>
        <v>#DIV/0!</v>
      </c>
      <c r="AX31" s="1197">
        <f t="shared" si="12"/>
        <v>0</v>
      </c>
      <c r="AY31" s="1188"/>
      <c r="AZ31" s="1189">
        <v>0</v>
      </c>
      <c r="BA31" s="1182">
        <f>AZ31*$CX$2</f>
        <v>0</v>
      </c>
      <c r="BB31" s="1183">
        <f>BA31/BA$11</f>
        <v>0</v>
      </c>
      <c r="BC31" s="1185"/>
      <c r="BD31" s="1185">
        <f t="shared" ref="BD31:BD59" si="172">BC31*$CX$2</f>
        <v>0</v>
      </c>
      <c r="BE31" s="1186" t="e">
        <f t="shared" ref="BE31:BE90" si="173">BD31/BD$11</f>
        <v>#DIV/0!</v>
      </c>
      <c r="BF31" s="1197">
        <f t="shared" si="2"/>
        <v>0</v>
      </c>
      <c r="BG31" s="1188"/>
      <c r="BH31" s="1190">
        <v>0</v>
      </c>
      <c r="BI31" s="1182">
        <f t="shared" ref="BI31:BI89" si="174">BH31*$CX$2</f>
        <v>0</v>
      </c>
      <c r="BJ31" s="1183">
        <f>BI31/BI$11</f>
        <v>0</v>
      </c>
      <c r="BK31" s="1191"/>
      <c r="BL31" s="1191">
        <f t="shared" ref="BL31:BL89" si="175">BK31*$CX$2</f>
        <v>0</v>
      </c>
      <c r="BM31" s="1193" t="e">
        <f>BL31/BL$11</f>
        <v>#DIV/0!</v>
      </c>
      <c r="BN31" s="1197">
        <f t="shared" si="13"/>
        <v>0</v>
      </c>
      <c r="BO31" s="1188"/>
      <c r="BP31" s="1189">
        <v>0</v>
      </c>
      <c r="BQ31" s="1182">
        <f t="shared" ref="BQ31:BQ89" si="176">BP31*$CX$2</f>
        <v>0</v>
      </c>
      <c r="BR31" s="1183">
        <f>BQ31/BQ$11</f>
        <v>0</v>
      </c>
      <c r="BS31" s="1185"/>
      <c r="BT31" s="1185">
        <f t="shared" ref="BT31:BT89" si="177">BS31*$CX$2</f>
        <v>0</v>
      </c>
      <c r="BU31" s="1186" t="e">
        <f t="shared" ref="BU31:BU90" si="178">BT31/BT$11</f>
        <v>#DIV/0!</v>
      </c>
      <c r="BV31" s="1197">
        <f t="shared" si="3"/>
        <v>0</v>
      </c>
      <c r="BW31" s="1188"/>
      <c r="BX31" s="1190">
        <v>60000</v>
      </c>
      <c r="BY31" s="1182">
        <f t="shared" ref="BY31:BY89" si="179">BX31*$CX$2</f>
        <v>960000</v>
      </c>
      <c r="BZ31" s="1183">
        <f>BY31/BY$11</f>
        <v>1.0792721369010436E-4</v>
      </c>
      <c r="CA31" s="1185"/>
      <c r="CB31" s="1185">
        <f t="shared" ref="CB31:CB89" si="180">CA31*$CX$2</f>
        <v>0</v>
      </c>
      <c r="CC31" s="1186" t="e">
        <f t="shared" ref="CC31:CC90" si="181">CB31/CB$11</f>
        <v>#DIV/0!</v>
      </c>
      <c r="CD31" s="1197">
        <f t="shared" si="4"/>
        <v>-60000</v>
      </c>
      <c r="CE31" s="1188"/>
      <c r="CF31" s="1189">
        <v>0</v>
      </c>
      <c r="CG31" s="1182">
        <f t="shared" ref="CG31:CG89" si="182">CF31*$CX$2</f>
        <v>0</v>
      </c>
      <c r="CH31" s="1183">
        <f>CG31/CG$11</f>
        <v>0</v>
      </c>
      <c r="CI31" s="1185"/>
      <c r="CJ31" s="1185">
        <f t="shared" ref="CJ31:CJ89" si="183">CI31*$CX$2</f>
        <v>0</v>
      </c>
      <c r="CK31" s="1186" t="e">
        <f t="shared" ref="CK31:CK90" si="184">CJ31/CJ$11</f>
        <v>#DIV/0!</v>
      </c>
      <c r="CL31" s="1197">
        <f t="shared" si="5"/>
        <v>0</v>
      </c>
      <c r="CM31" s="1188"/>
      <c r="CN31" s="1190">
        <v>0</v>
      </c>
      <c r="CO31" s="1182">
        <f t="shared" ref="CO31:CO89" si="185">CN31*$CX$2</f>
        <v>0</v>
      </c>
      <c r="CP31" s="1183">
        <f>CO31/CO$11</f>
        <v>0</v>
      </c>
      <c r="CQ31" s="1185"/>
      <c r="CR31" s="1185">
        <f t="shared" ref="CR31:CR89" si="186">CQ31*$CX$2</f>
        <v>0</v>
      </c>
      <c r="CS31" s="1186" t="e">
        <f t="shared" ref="CS31:CS90" si="187">CR31/CR$11</f>
        <v>#DIV/0!</v>
      </c>
      <c r="CT31" s="1197">
        <f t="shared" si="6"/>
        <v>0</v>
      </c>
      <c r="CU31" s="1188"/>
      <c r="CV31" s="1203">
        <f t="shared" ref="CV31:CW62" si="188">D31+L31+T31+AB31+AJ31+AR31+AZ31+BH31+BP31+BX31+CF31+CN31</f>
        <v>410000</v>
      </c>
      <c r="CW31" s="1182">
        <f t="shared" si="188"/>
        <v>6560000</v>
      </c>
      <c r="CX31" s="1183">
        <f t="shared" ref="CX31:CX88" si="189">CW31/CW$11</f>
        <v>6.2706668763207808E-5</v>
      </c>
      <c r="CY31" s="1204">
        <f t="shared" ref="CY31:CZ62" si="190">G31+O31+W31+AE31+AM31+AU31+BC31+BK31+BS31+CA31+CI31+CQ31</f>
        <v>125000</v>
      </c>
      <c r="CZ31" s="1185">
        <f t="shared" si="190"/>
        <v>2000000</v>
      </c>
      <c r="DA31" s="1195">
        <f t="shared" ref="DA31:DA87" si="191">CZ31/CZ$11</f>
        <v>1.1706073760172313E-4</v>
      </c>
    </row>
    <row r="32" spans="1:107" ht="17.45" customHeight="1">
      <c r="A32" s="1180" t="s">
        <v>1327</v>
      </c>
      <c r="B32" s="1180" t="s">
        <v>1325</v>
      </c>
      <c r="C32" s="1222" t="s">
        <v>1328</v>
      </c>
      <c r="D32" s="1181">
        <v>30000</v>
      </c>
      <c r="E32" s="1182">
        <f t="shared" si="152"/>
        <v>480000</v>
      </c>
      <c r="F32" s="1183">
        <f t="shared" si="153"/>
        <v>5.853178008155759E-5</v>
      </c>
      <c r="G32" s="1185">
        <v>6084.74</v>
      </c>
      <c r="H32" s="1185">
        <f t="shared" si="154"/>
        <v>97355.839999999997</v>
      </c>
      <c r="I32" s="1186">
        <f t="shared" si="155"/>
        <v>1.1928593554010937E-5</v>
      </c>
      <c r="J32" s="1197">
        <f t="shared" si="0"/>
        <v>-23915.260000000002</v>
      </c>
      <c r="K32" s="1188"/>
      <c r="L32" s="1189">
        <v>30000</v>
      </c>
      <c r="M32" s="1182">
        <f t="shared" si="156"/>
        <v>480000</v>
      </c>
      <c r="N32" s="1183">
        <f t="shared" si="157"/>
        <v>5.3996063598640829E-5</v>
      </c>
      <c r="O32" s="1185">
        <v>2712.85</v>
      </c>
      <c r="P32" s="1185">
        <f t="shared" si="158"/>
        <v>43405.599999999999</v>
      </c>
      <c r="Q32" s="1186">
        <f t="shared" si="159"/>
        <v>4.8641380127234051E-6</v>
      </c>
      <c r="R32" s="1197">
        <f t="shared" si="1"/>
        <v>-27287.15</v>
      </c>
      <c r="S32" s="1188"/>
      <c r="T32" s="1189">
        <v>30000</v>
      </c>
      <c r="U32" s="1182">
        <f t="shared" si="160"/>
        <v>480000</v>
      </c>
      <c r="V32" s="1183">
        <f>U32/U$11</f>
        <v>5.2120140416434552E-5</v>
      </c>
      <c r="W32" s="1185"/>
      <c r="X32" s="1185">
        <f t="shared" si="161"/>
        <v>0</v>
      </c>
      <c r="Y32" s="1186" t="e">
        <f t="shared" si="162"/>
        <v>#DIV/0!</v>
      </c>
      <c r="Z32" s="1197">
        <f t="shared" si="9"/>
        <v>-30000</v>
      </c>
      <c r="AA32" s="1188"/>
      <c r="AB32" s="1190">
        <v>30000</v>
      </c>
      <c r="AC32" s="1182">
        <f t="shared" si="163"/>
        <v>480000</v>
      </c>
      <c r="AD32" s="1183">
        <f>AC32/AC$11</f>
        <v>5.6180846158780604E-5</v>
      </c>
      <c r="AE32" s="1185"/>
      <c r="AF32" s="1185">
        <f t="shared" si="164"/>
        <v>0</v>
      </c>
      <c r="AG32" s="1186" t="e">
        <f t="shared" si="165"/>
        <v>#DIV/0!</v>
      </c>
      <c r="AH32" s="1197">
        <f t="shared" si="10"/>
        <v>-30000</v>
      </c>
      <c r="AI32" s="1188"/>
      <c r="AJ32" s="1189">
        <v>30000</v>
      </c>
      <c r="AK32" s="1182">
        <f t="shared" si="166"/>
        <v>480000</v>
      </c>
      <c r="AL32" s="1183">
        <f>AK32/AK$11</f>
        <v>6.6796281162791768E-5</v>
      </c>
      <c r="AM32" s="1185"/>
      <c r="AN32" s="1185">
        <f t="shared" si="167"/>
        <v>0</v>
      </c>
      <c r="AO32" s="1186" t="e">
        <f t="shared" si="168"/>
        <v>#DIV/0!</v>
      </c>
      <c r="AP32" s="1197">
        <f t="shared" si="11"/>
        <v>-30000</v>
      </c>
      <c r="AQ32" s="1188"/>
      <c r="AR32" s="1190">
        <v>30000</v>
      </c>
      <c r="AS32" s="1182">
        <f t="shared" si="169"/>
        <v>480000</v>
      </c>
      <c r="AT32" s="1239">
        <f>AS32/AS$11</f>
        <v>5.3997474565542738E-5</v>
      </c>
      <c r="AU32" s="1191"/>
      <c r="AV32" s="1185">
        <f t="shared" si="170"/>
        <v>0</v>
      </c>
      <c r="AW32" s="1186" t="e">
        <f t="shared" si="171"/>
        <v>#DIV/0!</v>
      </c>
      <c r="AX32" s="1197">
        <f t="shared" si="12"/>
        <v>-30000</v>
      </c>
      <c r="AY32" s="1188"/>
      <c r="AZ32" s="1189">
        <v>30000</v>
      </c>
      <c r="BA32" s="1182">
        <f t="shared" ref="BA32:BA89" si="192">AZ32*$CX$2</f>
        <v>480000</v>
      </c>
      <c r="BB32" s="1183">
        <f>BA32/BA$11</f>
        <v>4.9979301474335693E-5</v>
      </c>
      <c r="BC32" s="1185"/>
      <c r="BD32" s="1185">
        <f t="shared" si="172"/>
        <v>0</v>
      </c>
      <c r="BE32" s="1186" t="e">
        <f t="shared" si="173"/>
        <v>#DIV/0!</v>
      </c>
      <c r="BF32" s="1197">
        <f t="shared" si="2"/>
        <v>-30000</v>
      </c>
      <c r="BG32" s="1188"/>
      <c r="BH32" s="1190">
        <v>30000</v>
      </c>
      <c r="BI32" s="1182">
        <f t="shared" si="174"/>
        <v>480000</v>
      </c>
      <c r="BJ32" s="1239">
        <f>BI32/BI$11</f>
        <v>5.1895584032964362E-5</v>
      </c>
      <c r="BK32" s="1191"/>
      <c r="BL32" s="1191">
        <f t="shared" si="175"/>
        <v>0</v>
      </c>
      <c r="BM32" s="1193" t="e">
        <f>BL32/BL$11</f>
        <v>#DIV/0!</v>
      </c>
      <c r="BN32" s="1197">
        <f t="shared" si="13"/>
        <v>-30000</v>
      </c>
      <c r="BO32" s="1188"/>
      <c r="BP32" s="1189">
        <v>30000</v>
      </c>
      <c r="BQ32" s="1182">
        <f t="shared" si="176"/>
        <v>480000</v>
      </c>
      <c r="BR32" s="1183">
        <f>BQ32/BQ$11</f>
        <v>5.6223558535225523E-5</v>
      </c>
      <c r="BS32" s="1185"/>
      <c r="BT32" s="1185">
        <f t="shared" si="177"/>
        <v>0</v>
      </c>
      <c r="BU32" s="1186" t="e">
        <f t="shared" si="178"/>
        <v>#DIV/0!</v>
      </c>
      <c r="BV32" s="1197">
        <f t="shared" si="3"/>
        <v>-30000</v>
      </c>
      <c r="BW32" s="1188"/>
      <c r="BX32" s="1190">
        <v>30000</v>
      </c>
      <c r="BY32" s="1182">
        <f t="shared" si="179"/>
        <v>480000</v>
      </c>
      <c r="BZ32" s="1183">
        <f>BY32/BY$11</f>
        <v>5.396360684505218E-5</v>
      </c>
      <c r="CA32" s="1185"/>
      <c r="CB32" s="1185">
        <f t="shared" si="180"/>
        <v>0</v>
      </c>
      <c r="CC32" s="1186" t="e">
        <f t="shared" si="181"/>
        <v>#DIV/0!</v>
      </c>
      <c r="CD32" s="1197">
        <f t="shared" si="4"/>
        <v>-30000</v>
      </c>
      <c r="CE32" s="1188"/>
      <c r="CF32" s="1189">
        <v>30000</v>
      </c>
      <c r="CG32" s="1182">
        <f t="shared" si="182"/>
        <v>480000</v>
      </c>
      <c r="CH32" s="1183">
        <f>CG32/CG$11</f>
        <v>5.617384228510184E-5</v>
      </c>
      <c r="CI32" s="1185"/>
      <c r="CJ32" s="1185">
        <f t="shared" si="183"/>
        <v>0</v>
      </c>
      <c r="CK32" s="1186" t="e">
        <f t="shared" si="184"/>
        <v>#DIV/0!</v>
      </c>
      <c r="CL32" s="1197">
        <f t="shared" si="5"/>
        <v>-30000</v>
      </c>
      <c r="CM32" s="1188"/>
      <c r="CN32" s="1190">
        <v>30000</v>
      </c>
      <c r="CO32" s="1182">
        <f t="shared" si="185"/>
        <v>480000</v>
      </c>
      <c r="CP32" s="1183">
        <f>CO32/CO$11</f>
        <v>5.4147042148002728E-5</v>
      </c>
      <c r="CQ32" s="1185"/>
      <c r="CR32" s="1185">
        <f t="shared" si="186"/>
        <v>0</v>
      </c>
      <c r="CS32" s="1186" t="e">
        <f t="shared" si="187"/>
        <v>#DIV/0!</v>
      </c>
      <c r="CT32" s="1197">
        <f t="shared" si="6"/>
        <v>-30000</v>
      </c>
      <c r="CU32" s="1188"/>
      <c r="CV32" s="1203">
        <f t="shared" si="188"/>
        <v>360000</v>
      </c>
      <c r="CW32" s="1182">
        <f t="shared" si="188"/>
        <v>5760000</v>
      </c>
      <c r="CX32" s="1183">
        <f t="shared" si="189"/>
        <v>5.5059514035987349E-5</v>
      </c>
      <c r="CY32" s="1204">
        <f t="shared" si="190"/>
        <v>8797.59</v>
      </c>
      <c r="CZ32" s="1185">
        <f t="shared" si="190"/>
        <v>140761.44</v>
      </c>
      <c r="DA32" s="1195">
        <f t="shared" si="191"/>
        <v>8.2388189961403471E-6</v>
      </c>
      <c r="DB32" t="s">
        <v>1329</v>
      </c>
    </row>
    <row r="33" spans="1:109" ht="17.45" customHeight="1">
      <c r="A33" s="1180" t="s">
        <v>1330</v>
      </c>
      <c r="B33" s="1180" t="s">
        <v>1331</v>
      </c>
      <c r="C33" s="1233" t="s">
        <v>1332</v>
      </c>
      <c r="D33" s="1181">
        <v>5000</v>
      </c>
      <c r="E33" s="1182">
        <f t="shared" si="152"/>
        <v>80000</v>
      </c>
      <c r="F33" s="1239">
        <f t="shared" si="153"/>
        <v>9.7552966802595972E-6</v>
      </c>
      <c r="G33" s="1185"/>
      <c r="H33" s="1185">
        <f t="shared" si="154"/>
        <v>0</v>
      </c>
      <c r="I33" s="1240">
        <f t="shared" si="155"/>
        <v>0</v>
      </c>
      <c r="J33" s="1197">
        <f t="shared" si="0"/>
        <v>-5000</v>
      </c>
      <c r="K33" s="1241"/>
      <c r="L33" s="1189">
        <v>5000</v>
      </c>
      <c r="M33" s="1182">
        <f t="shared" si="156"/>
        <v>80000</v>
      </c>
      <c r="N33" s="1239">
        <f t="shared" si="157"/>
        <v>8.9993439331068053E-6</v>
      </c>
      <c r="O33" s="1185"/>
      <c r="P33" s="1185">
        <f t="shared" si="158"/>
        <v>0</v>
      </c>
      <c r="Q33" s="1240">
        <f t="shared" si="159"/>
        <v>0</v>
      </c>
      <c r="R33" s="1197">
        <f t="shared" si="1"/>
        <v>-5000</v>
      </c>
      <c r="S33" s="1241"/>
      <c r="T33" s="1189">
        <v>5000</v>
      </c>
      <c r="U33" s="1182">
        <f t="shared" si="160"/>
        <v>80000</v>
      </c>
      <c r="V33" s="1239">
        <f>U33/U$11</f>
        <v>8.6866900694057581E-6</v>
      </c>
      <c r="W33" s="1185"/>
      <c r="X33" s="1185">
        <f t="shared" si="161"/>
        <v>0</v>
      </c>
      <c r="Y33" s="1240" t="e">
        <f t="shared" si="162"/>
        <v>#DIV/0!</v>
      </c>
      <c r="Z33" s="1197">
        <f t="shared" si="9"/>
        <v>-5000</v>
      </c>
      <c r="AA33" s="1241"/>
      <c r="AB33" s="1190">
        <v>5000</v>
      </c>
      <c r="AC33" s="1182">
        <f t="shared" si="163"/>
        <v>80000</v>
      </c>
      <c r="AD33" s="1239">
        <f>AC33/AC$11</f>
        <v>9.3634743597967667E-6</v>
      </c>
      <c r="AE33" s="1185"/>
      <c r="AF33" s="1185">
        <f t="shared" si="164"/>
        <v>0</v>
      </c>
      <c r="AG33" s="1240" t="e">
        <f t="shared" si="165"/>
        <v>#DIV/0!</v>
      </c>
      <c r="AH33" s="1197">
        <f t="shared" si="10"/>
        <v>-5000</v>
      </c>
      <c r="AI33" s="1241"/>
      <c r="AJ33" s="1189">
        <v>5000</v>
      </c>
      <c r="AK33" s="1182">
        <f t="shared" si="166"/>
        <v>80000</v>
      </c>
      <c r="AL33" s="1239">
        <f>AK33/AK$11</f>
        <v>1.1132713527131961E-5</v>
      </c>
      <c r="AM33" s="1185"/>
      <c r="AN33" s="1185">
        <f t="shared" si="167"/>
        <v>0</v>
      </c>
      <c r="AO33" s="1240" t="e">
        <f t="shared" si="168"/>
        <v>#DIV/0!</v>
      </c>
      <c r="AP33" s="1197">
        <f t="shared" si="11"/>
        <v>-5000</v>
      </c>
      <c r="AQ33" s="1241"/>
      <c r="AR33" s="1190">
        <v>5000</v>
      </c>
      <c r="AS33" s="1182">
        <f t="shared" si="169"/>
        <v>80000</v>
      </c>
      <c r="AT33" s="1239">
        <f>AS33/AS$11</f>
        <v>8.9995790942571219E-6</v>
      </c>
      <c r="AU33" s="1185"/>
      <c r="AV33" s="1185">
        <f t="shared" si="170"/>
        <v>0</v>
      </c>
      <c r="AW33" s="1240" t="e">
        <f t="shared" si="171"/>
        <v>#DIV/0!</v>
      </c>
      <c r="AX33" s="1197">
        <f t="shared" si="12"/>
        <v>-5000</v>
      </c>
      <c r="AY33" s="1241"/>
      <c r="AZ33" s="1189">
        <v>5000</v>
      </c>
      <c r="BA33" s="1182">
        <f t="shared" si="192"/>
        <v>80000</v>
      </c>
      <c r="BB33" s="1239">
        <f>BA33/BA$11</f>
        <v>8.3298835790559494E-6</v>
      </c>
      <c r="BC33" s="1185"/>
      <c r="BD33" s="1185">
        <f t="shared" si="172"/>
        <v>0</v>
      </c>
      <c r="BE33" s="1240" t="e">
        <f t="shared" si="173"/>
        <v>#DIV/0!</v>
      </c>
      <c r="BF33" s="1197">
        <f t="shared" si="2"/>
        <v>-5000</v>
      </c>
      <c r="BG33" s="1241"/>
      <c r="BH33" s="1190">
        <v>5000</v>
      </c>
      <c r="BI33" s="1182">
        <f t="shared" si="174"/>
        <v>80000</v>
      </c>
      <c r="BJ33" s="1239">
        <f>BI33/BI$11</f>
        <v>8.6492640054940609E-6</v>
      </c>
      <c r="BK33" s="1191"/>
      <c r="BL33" s="1191">
        <f t="shared" si="175"/>
        <v>0</v>
      </c>
      <c r="BM33" s="1242" t="e">
        <f>BL33/BL$11</f>
        <v>#DIV/0!</v>
      </c>
      <c r="BN33" s="1197">
        <f t="shared" si="13"/>
        <v>-5000</v>
      </c>
      <c r="BO33" s="1241"/>
      <c r="BP33" s="1189">
        <v>5000</v>
      </c>
      <c r="BQ33" s="1182">
        <f t="shared" si="176"/>
        <v>80000</v>
      </c>
      <c r="BR33" s="1239">
        <f>BQ33/BQ$11</f>
        <v>9.3705930892042539E-6</v>
      </c>
      <c r="BS33" s="1185"/>
      <c r="BT33" s="1185">
        <f t="shared" si="177"/>
        <v>0</v>
      </c>
      <c r="BU33" s="1240" t="e">
        <f t="shared" si="178"/>
        <v>#DIV/0!</v>
      </c>
      <c r="BV33" s="1197">
        <f t="shared" si="3"/>
        <v>-5000</v>
      </c>
      <c r="BW33" s="1241"/>
      <c r="BX33" s="1190">
        <v>5000</v>
      </c>
      <c r="BY33" s="1182">
        <f t="shared" si="179"/>
        <v>80000</v>
      </c>
      <c r="BZ33" s="1239">
        <f>BY33/BY$11</f>
        <v>8.9939344741753628E-6</v>
      </c>
      <c r="CA33" s="1185"/>
      <c r="CB33" s="1185">
        <f t="shared" si="180"/>
        <v>0</v>
      </c>
      <c r="CC33" s="1240" t="e">
        <f t="shared" si="181"/>
        <v>#DIV/0!</v>
      </c>
      <c r="CD33" s="1197">
        <f t="shared" si="4"/>
        <v>-5000</v>
      </c>
      <c r="CE33" s="1241"/>
      <c r="CF33" s="1189">
        <v>5000</v>
      </c>
      <c r="CG33" s="1182">
        <f t="shared" si="182"/>
        <v>80000</v>
      </c>
      <c r="CH33" s="1239">
        <f>CG33/CG$11</f>
        <v>9.3623070475169721E-6</v>
      </c>
      <c r="CI33" s="1185"/>
      <c r="CJ33" s="1185">
        <f t="shared" si="183"/>
        <v>0</v>
      </c>
      <c r="CK33" s="1240" t="e">
        <f t="shared" si="184"/>
        <v>#DIV/0!</v>
      </c>
      <c r="CL33" s="1197">
        <f t="shared" si="5"/>
        <v>-5000</v>
      </c>
      <c r="CM33" s="1241"/>
      <c r="CN33" s="1190">
        <v>5000</v>
      </c>
      <c r="CO33" s="1182">
        <f t="shared" si="185"/>
        <v>80000</v>
      </c>
      <c r="CP33" s="1239">
        <f>CO33/CO$11</f>
        <v>9.0245070246671213E-6</v>
      </c>
      <c r="CQ33" s="1185"/>
      <c r="CR33" s="1185">
        <f t="shared" si="186"/>
        <v>0</v>
      </c>
      <c r="CS33" s="1240" t="e">
        <f t="shared" si="187"/>
        <v>#DIV/0!</v>
      </c>
      <c r="CT33" s="1197">
        <f t="shared" si="6"/>
        <v>-5000</v>
      </c>
      <c r="CU33" s="1241"/>
      <c r="CV33" s="1203">
        <f t="shared" si="188"/>
        <v>60000</v>
      </c>
      <c r="CW33" s="1182">
        <f t="shared" si="188"/>
        <v>960000</v>
      </c>
      <c r="CX33" s="1183">
        <f t="shared" si="189"/>
        <v>9.1765856726645575E-6</v>
      </c>
      <c r="CY33" s="1204">
        <f t="shared" si="190"/>
        <v>0</v>
      </c>
      <c r="CZ33" s="1185">
        <f t="shared" si="190"/>
        <v>0</v>
      </c>
      <c r="DA33" s="1195">
        <f t="shared" si="191"/>
        <v>0</v>
      </c>
      <c r="DB33" t="s">
        <v>1329</v>
      </c>
    </row>
    <row r="34" spans="1:109" ht="17.45" customHeight="1">
      <c r="A34" s="1180" t="s">
        <v>1333</v>
      </c>
      <c r="B34" s="1180" t="s">
        <v>1334</v>
      </c>
      <c r="C34" s="1180" t="s">
        <v>1335</v>
      </c>
      <c r="D34" s="1181">
        <v>1276441.5228999995</v>
      </c>
      <c r="E34" s="1182">
        <f t="shared" si="152"/>
        <v>20423064.366399992</v>
      </c>
      <c r="F34" s="1183">
        <f t="shared" si="153"/>
        <v>2.490413150178374E-3</v>
      </c>
      <c r="G34" s="1185">
        <f>1316500.5+48000</f>
        <v>1364500.5</v>
      </c>
      <c r="H34" s="1185">
        <f t="shared" si="154"/>
        <v>21832008</v>
      </c>
      <c r="I34" s="1186">
        <f t="shared" si="155"/>
        <v>2.6749823112811231E-3</v>
      </c>
      <c r="J34" s="1197">
        <f t="shared" si="0"/>
        <v>88058.977100000484</v>
      </c>
      <c r="K34" s="1188"/>
      <c r="L34" s="1189">
        <v>1383713.5883000004</v>
      </c>
      <c r="M34" s="1182">
        <f t="shared" si="156"/>
        <v>22139417.412800007</v>
      </c>
      <c r="N34" s="1183">
        <f t="shared" si="157"/>
        <v>2.4905028972050111E-3</v>
      </c>
      <c r="O34" s="1185">
        <v>986537</v>
      </c>
      <c r="P34" s="1185">
        <f t="shared" si="158"/>
        <v>15784592</v>
      </c>
      <c r="Q34" s="1186">
        <f t="shared" si="159"/>
        <v>1.7688601001375345E-3</v>
      </c>
      <c r="R34" s="1197">
        <f t="shared" si="1"/>
        <v>-397176.58830000041</v>
      </c>
      <c r="S34" s="1188"/>
      <c r="T34" s="1189">
        <v>1433531.3202000002</v>
      </c>
      <c r="U34" s="1182">
        <f t="shared" si="160"/>
        <v>22936501.123200003</v>
      </c>
      <c r="V34" s="1239">
        <f t="shared" ref="V34:V90" si="193">U34/U$11</f>
        <v>2.4905284566726937E-3</v>
      </c>
      <c r="W34" s="1185"/>
      <c r="X34" s="1185">
        <f t="shared" si="161"/>
        <v>0</v>
      </c>
      <c r="Y34" s="1186" t="e">
        <f t="shared" si="162"/>
        <v>#DIV/0!</v>
      </c>
      <c r="Z34" s="1197">
        <f t="shared" si="9"/>
        <v>-1433531.3202000002</v>
      </c>
      <c r="AA34" s="1188"/>
      <c r="AB34" s="1190">
        <v>1329884.880875</v>
      </c>
      <c r="AC34" s="1182">
        <f t="shared" si="163"/>
        <v>21278158.094000001</v>
      </c>
      <c r="AD34" s="1239">
        <f t="shared" ref="AD34:AD90" si="194">AC34/AC$11</f>
        <v>2.4904685967108882E-3</v>
      </c>
      <c r="AE34" s="1185"/>
      <c r="AF34" s="1185">
        <f t="shared" si="164"/>
        <v>0</v>
      </c>
      <c r="AG34" s="1186" t="e">
        <f t="shared" si="165"/>
        <v>#DIV/0!</v>
      </c>
      <c r="AH34" s="1197">
        <f t="shared" si="10"/>
        <v>-1329884.880875</v>
      </c>
      <c r="AI34" s="1188"/>
      <c r="AJ34" s="1243">
        <v>1118470.6061749998</v>
      </c>
      <c r="AK34" s="1182">
        <f t="shared" si="166"/>
        <v>17895529.698799998</v>
      </c>
      <c r="AL34" s="1239">
        <f t="shared" ref="AL34:AL90" si="195">AK34/AK$11</f>
        <v>2.4903225694127809E-3</v>
      </c>
      <c r="AM34" s="1185"/>
      <c r="AN34" s="1185">
        <f t="shared" si="167"/>
        <v>0</v>
      </c>
      <c r="AO34" s="1186" t="e">
        <f t="shared" si="168"/>
        <v>#DIV/0!</v>
      </c>
      <c r="AP34" s="1197">
        <f t="shared" si="11"/>
        <v>-1118470.6061749998</v>
      </c>
      <c r="AQ34" s="1188"/>
      <c r="AR34" s="1235">
        <v>1383672.2772000006</v>
      </c>
      <c r="AS34" s="1182">
        <f t="shared" si="169"/>
        <v>22138756.435200009</v>
      </c>
      <c r="AT34" s="1239">
        <f t="shared" ref="AT34:AT90" si="196">AS34/AS$11</f>
        <v>2.4904936198384543E-3</v>
      </c>
      <c r="AU34" s="1191"/>
      <c r="AV34" s="1185">
        <f t="shared" si="170"/>
        <v>0</v>
      </c>
      <c r="AW34" s="1186" t="e">
        <f t="shared" si="171"/>
        <v>#DIV/0!</v>
      </c>
      <c r="AX34" s="1197">
        <f t="shared" si="12"/>
        <v>-1383672.2772000006</v>
      </c>
      <c r="AY34" s="1188"/>
      <c r="AZ34" s="1234">
        <v>1495062.2094250005</v>
      </c>
      <c r="BA34" s="1182">
        <f t="shared" si="192"/>
        <v>23920995.350800008</v>
      </c>
      <c r="BB34" s="1239">
        <f t="shared" ref="BB34:BB90" si="197">BA34/BA$11</f>
        <v>2.4907388295912834E-3</v>
      </c>
      <c r="BC34" s="1185"/>
      <c r="BD34" s="1185">
        <f t="shared" si="172"/>
        <v>0</v>
      </c>
      <c r="BE34" s="1186" t="e">
        <f t="shared" si="173"/>
        <v>#DIV/0!</v>
      </c>
      <c r="BF34" s="1197">
        <f t="shared" si="2"/>
        <v>-1495062.2094250005</v>
      </c>
      <c r="BG34" s="1188"/>
      <c r="BH34" s="1235">
        <v>1439839.1827000002</v>
      </c>
      <c r="BI34" s="1182">
        <f t="shared" si="174"/>
        <v>23037426.923200004</v>
      </c>
      <c r="BJ34" s="1239">
        <f t="shared" ref="BJ34:BJ90" si="198">BI34/BI$11</f>
        <v>2.4907098433254197E-3</v>
      </c>
      <c r="BK34" s="1191"/>
      <c r="BL34" s="1191">
        <f t="shared" si="175"/>
        <v>0</v>
      </c>
      <c r="BM34" s="1242" t="e">
        <f t="shared" ref="BM34:BM90" si="199">BL34/BL$11</f>
        <v>#DIV/0!</v>
      </c>
      <c r="BN34" s="1197">
        <f t="shared" si="13"/>
        <v>-1439839.1827000002</v>
      </c>
      <c r="BO34" s="1188"/>
      <c r="BP34" s="1243">
        <v>1328870.7040249999</v>
      </c>
      <c r="BQ34" s="1182">
        <f t="shared" si="176"/>
        <v>21261931.264399998</v>
      </c>
      <c r="BR34" s="1239">
        <f t="shared" ref="BR34:BR90" si="200">BQ34/BQ$11</f>
        <v>2.4904613271165311E-3</v>
      </c>
      <c r="BS34" s="1185"/>
      <c r="BT34" s="1185">
        <f t="shared" si="177"/>
        <v>0</v>
      </c>
      <c r="BU34" s="1186" t="e">
        <f t="shared" si="178"/>
        <v>#DIV/0!</v>
      </c>
      <c r="BV34" s="1197">
        <f t="shared" si="3"/>
        <v>-1328870.7040249999</v>
      </c>
      <c r="BW34" s="1188"/>
      <c r="BX34" s="1244">
        <v>1384546.4777500003</v>
      </c>
      <c r="BY34" s="1182">
        <f t="shared" si="179"/>
        <v>22152743.644000005</v>
      </c>
      <c r="BZ34" s="1239">
        <f t="shared" ref="BZ34:BZ90" si="201">BY34/BY$11</f>
        <v>2.4905040594667598E-3</v>
      </c>
      <c r="CA34" s="1185"/>
      <c r="CB34" s="1185">
        <f t="shared" si="180"/>
        <v>0</v>
      </c>
      <c r="CC34" s="1186" t="e">
        <f t="shared" si="181"/>
        <v>#DIV/0!</v>
      </c>
      <c r="CD34" s="1197">
        <f t="shared" si="4"/>
        <v>-1384546.4777500003</v>
      </c>
      <c r="CE34" s="1188"/>
      <c r="CF34" s="1189">
        <v>1330048.7884749998</v>
      </c>
      <c r="CG34" s="1182">
        <f t="shared" si="182"/>
        <v>21280780.615599997</v>
      </c>
      <c r="CH34" s="1239">
        <f t="shared" ref="CH34:CH90" si="202">CG34/CG$11</f>
        <v>2.4904650291761804E-3</v>
      </c>
      <c r="CI34" s="1185"/>
      <c r="CJ34" s="1185">
        <f t="shared" si="183"/>
        <v>0</v>
      </c>
      <c r="CK34" s="1186" t="e">
        <f t="shared" si="184"/>
        <v>#DIV/0!</v>
      </c>
      <c r="CL34" s="1197">
        <f t="shared" si="5"/>
        <v>-1330048.7884749998</v>
      </c>
      <c r="CM34" s="1188"/>
      <c r="CN34" s="1244">
        <v>1378963.8733500007</v>
      </c>
      <c r="CO34" s="1182">
        <f t="shared" si="185"/>
        <v>22063421.973600011</v>
      </c>
      <c r="CP34" s="1239">
        <f t="shared" ref="CP34:CP90" si="203">CO34/CO$11</f>
        <v>2.4888938323618525E-3</v>
      </c>
      <c r="CQ34" s="1185"/>
      <c r="CR34" s="1185">
        <f t="shared" si="186"/>
        <v>0</v>
      </c>
      <c r="CS34" s="1186" t="e">
        <f t="shared" si="187"/>
        <v>#DIV/0!</v>
      </c>
      <c r="CT34" s="1197">
        <f t="shared" si="6"/>
        <v>-1378963.8733500007</v>
      </c>
      <c r="CU34" s="1188"/>
      <c r="CV34" s="1203">
        <f t="shared" si="188"/>
        <v>16283045.431375001</v>
      </c>
      <c r="CW34" s="1182">
        <f t="shared" si="188"/>
        <v>260528726.90200001</v>
      </c>
      <c r="CX34" s="1183">
        <f t="shared" si="189"/>
        <v>2.4903793568816987E-3</v>
      </c>
      <c r="CY34" s="1204">
        <f t="shared" si="190"/>
        <v>2351037.5</v>
      </c>
      <c r="CZ34" s="1185">
        <f t="shared" si="190"/>
        <v>37616600</v>
      </c>
      <c r="DA34" s="1195">
        <f t="shared" si="191"/>
        <v>2.2017134710344893E-3</v>
      </c>
      <c r="DB34" t="s">
        <v>1329</v>
      </c>
    </row>
    <row r="35" spans="1:109" ht="17.45" customHeight="1">
      <c r="A35" s="1180" t="s">
        <v>1336</v>
      </c>
      <c r="B35" s="1180" t="s">
        <v>83</v>
      </c>
      <c r="C35" s="1180" t="s">
        <v>1337</v>
      </c>
      <c r="D35" s="1181">
        <v>100000</v>
      </c>
      <c r="E35" s="1182">
        <f t="shared" si="152"/>
        <v>1600000</v>
      </c>
      <c r="F35" s="1183">
        <f t="shared" si="153"/>
        <v>1.9510593360519196E-4</v>
      </c>
      <c r="G35" s="1185">
        <v>33926</v>
      </c>
      <c r="H35" s="1185">
        <f t="shared" si="154"/>
        <v>542816</v>
      </c>
      <c r="I35" s="1186">
        <f t="shared" si="155"/>
        <v>6.6508916554096814E-5</v>
      </c>
      <c r="J35" s="1197">
        <f t="shared" si="0"/>
        <v>-66074</v>
      </c>
      <c r="K35" s="1188"/>
      <c r="L35" s="1189">
        <v>100000</v>
      </c>
      <c r="M35" s="1182">
        <f t="shared" si="156"/>
        <v>1600000</v>
      </c>
      <c r="N35" s="1183">
        <f t="shared" si="157"/>
        <v>1.7998687866213609E-4</v>
      </c>
      <c r="O35" s="1185">
        <v>214975</v>
      </c>
      <c r="P35" s="1185">
        <f t="shared" si="158"/>
        <v>3439600</v>
      </c>
      <c r="Q35" s="1186">
        <f t="shared" si="159"/>
        <v>3.8545001355961965E-4</v>
      </c>
      <c r="R35" s="1197">
        <f t="shared" si="1"/>
        <v>114975</v>
      </c>
      <c r="S35" s="1188"/>
      <c r="T35" s="1189">
        <v>100000</v>
      </c>
      <c r="U35" s="1182">
        <f t="shared" si="160"/>
        <v>1600000</v>
      </c>
      <c r="V35" s="1183">
        <f t="shared" si="193"/>
        <v>1.7373380138811515E-4</v>
      </c>
      <c r="W35" s="1191"/>
      <c r="X35" s="1185">
        <f t="shared" si="161"/>
        <v>0</v>
      </c>
      <c r="Y35" s="1186" t="e">
        <f t="shared" si="162"/>
        <v>#DIV/0!</v>
      </c>
      <c r="Z35" s="1197">
        <f t="shared" si="9"/>
        <v>-100000</v>
      </c>
      <c r="AA35" s="1188"/>
      <c r="AB35" s="1190">
        <v>100000</v>
      </c>
      <c r="AC35" s="1182">
        <f t="shared" si="163"/>
        <v>1600000</v>
      </c>
      <c r="AD35" s="1183">
        <f t="shared" si="194"/>
        <v>1.8726948719593534E-4</v>
      </c>
      <c r="AE35" s="1185"/>
      <c r="AF35" s="1185">
        <f t="shared" si="164"/>
        <v>0</v>
      </c>
      <c r="AG35" s="1186" t="e">
        <f t="shared" si="165"/>
        <v>#DIV/0!</v>
      </c>
      <c r="AH35" s="1197">
        <f t="shared" si="10"/>
        <v>-100000</v>
      </c>
      <c r="AI35" s="1188"/>
      <c r="AJ35" s="1189">
        <v>100000</v>
      </c>
      <c r="AK35" s="1182">
        <f t="shared" si="166"/>
        <v>1600000</v>
      </c>
      <c r="AL35" s="1183">
        <f t="shared" si="195"/>
        <v>2.2265427054263924E-4</v>
      </c>
      <c r="AM35" s="1185"/>
      <c r="AN35" s="1185">
        <f t="shared" si="167"/>
        <v>0</v>
      </c>
      <c r="AO35" s="1186" t="e">
        <f t="shared" si="168"/>
        <v>#DIV/0!</v>
      </c>
      <c r="AP35" s="1197">
        <f t="shared" si="11"/>
        <v>-100000</v>
      </c>
      <c r="AQ35" s="1188"/>
      <c r="AR35" s="1190">
        <v>100000</v>
      </c>
      <c r="AS35" s="1182">
        <f t="shared" si="169"/>
        <v>1600000</v>
      </c>
      <c r="AT35" s="1183">
        <f t="shared" si="196"/>
        <v>1.7999158188514245E-4</v>
      </c>
      <c r="AU35" s="1185"/>
      <c r="AV35" s="1185">
        <f t="shared" si="170"/>
        <v>0</v>
      </c>
      <c r="AW35" s="1186" t="e">
        <f t="shared" si="171"/>
        <v>#DIV/0!</v>
      </c>
      <c r="AX35" s="1197">
        <f t="shared" si="12"/>
        <v>-100000</v>
      </c>
      <c r="AY35" s="1188"/>
      <c r="AZ35" s="1189">
        <v>100000</v>
      </c>
      <c r="BA35" s="1182">
        <f t="shared" si="192"/>
        <v>1600000</v>
      </c>
      <c r="BB35" s="1183">
        <f t="shared" si="197"/>
        <v>1.6659767158111897E-4</v>
      </c>
      <c r="BC35" s="1185"/>
      <c r="BD35" s="1185">
        <f t="shared" si="172"/>
        <v>0</v>
      </c>
      <c r="BE35" s="1186" t="e">
        <f t="shared" si="173"/>
        <v>#DIV/0!</v>
      </c>
      <c r="BF35" s="1197">
        <f t="shared" si="2"/>
        <v>-100000</v>
      </c>
      <c r="BG35" s="1188"/>
      <c r="BH35" s="1190">
        <v>100000</v>
      </c>
      <c r="BI35" s="1182">
        <f t="shared" si="174"/>
        <v>1600000</v>
      </c>
      <c r="BJ35" s="1183">
        <f t="shared" si="198"/>
        <v>1.7298528010988121E-4</v>
      </c>
      <c r="BK35" s="1191"/>
      <c r="BL35" s="1191">
        <f t="shared" si="175"/>
        <v>0</v>
      </c>
      <c r="BM35" s="1193" t="e">
        <f t="shared" si="199"/>
        <v>#DIV/0!</v>
      </c>
      <c r="BN35" s="1197">
        <f t="shared" si="13"/>
        <v>-100000</v>
      </c>
      <c r="BO35" s="1188"/>
      <c r="BP35" s="1189">
        <v>100000</v>
      </c>
      <c r="BQ35" s="1182">
        <f t="shared" si="176"/>
        <v>1600000</v>
      </c>
      <c r="BR35" s="1183">
        <f t="shared" si="200"/>
        <v>1.8741186178408508E-4</v>
      </c>
      <c r="BS35" s="1185"/>
      <c r="BT35" s="1185">
        <f t="shared" si="177"/>
        <v>0</v>
      </c>
      <c r="BU35" s="1186" t="e">
        <f t="shared" si="178"/>
        <v>#DIV/0!</v>
      </c>
      <c r="BV35" s="1197">
        <f t="shared" si="3"/>
        <v>-100000</v>
      </c>
      <c r="BW35" s="1188"/>
      <c r="BX35" s="1190">
        <v>100000</v>
      </c>
      <c r="BY35" s="1182">
        <f t="shared" si="179"/>
        <v>1600000</v>
      </c>
      <c r="BZ35" s="1183">
        <f t="shared" si="201"/>
        <v>1.7987868948350725E-4</v>
      </c>
      <c r="CA35" s="1185"/>
      <c r="CB35" s="1185">
        <f t="shared" si="180"/>
        <v>0</v>
      </c>
      <c r="CC35" s="1186" t="e">
        <f t="shared" si="181"/>
        <v>#DIV/0!</v>
      </c>
      <c r="CD35" s="1197">
        <f t="shared" si="4"/>
        <v>-100000</v>
      </c>
      <c r="CE35" s="1188"/>
      <c r="CF35" s="1189">
        <v>100000</v>
      </c>
      <c r="CG35" s="1182">
        <f t="shared" si="182"/>
        <v>1600000</v>
      </c>
      <c r="CH35" s="1183">
        <f t="shared" si="202"/>
        <v>1.8724614095033944E-4</v>
      </c>
      <c r="CI35" s="1185"/>
      <c r="CJ35" s="1185">
        <f t="shared" si="183"/>
        <v>0</v>
      </c>
      <c r="CK35" s="1186" t="e">
        <f t="shared" si="184"/>
        <v>#DIV/0!</v>
      </c>
      <c r="CL35" s="1197">
        <f t="shared" si="5"/>
        <v>-100000</v>
      </c>
      <c r="CM35" s="1188"/>
      <c r="CN35" s="1190">
        <v>100000</v>
      </c>
      <c r="CO35" s="1182">
        <f t="shared" si="185"/>
        <v>1600000</v>
      </c>
      <c r="CP35" s="1183">
        <f t="shared" si="203"/>
        <v>1.8049014049334241E-4</v>
      </c>
      <c r="CQ35" s="1185"/>
      <c r="CR35" s="1185">
        <f t="shared" si="186"/>
        <v>0</v>
      </c>
      <c r="CS35" s="1186" t="e">
        <f t="shared" si="187"/>
        <v>#DIV/0!</v>
      </c>
      <c r="CT35" s="1197">
        <f t="shared" si="6"/>
        <v>-100000</v>
      </c>
      <c r="CU35" s="1188"/>
      <c r="CV35" s="1203">
        <f t="shared" si="188"/>
        <v>1200000</v>
      </c>
      <c r="CW35" s="1182">
        <f t="shared" si="188"/>
        <v>19200000</v>
      </c>
      <c r="CX35" s="1183">
        <f t="shared" si="189"/>
        <v>1.8353171345329117E-4</v>
      </c>
      <c r="CY35" s="1204">
        <f t="shared" si="190"/>
        <v>248901</v>
      </c>
      <c r="CZ35" s="1185">
        <f t="shared" si="190"/>
        <v>3982416</v>
      </c>
      <c r="DA35" s="1195">
        <f t="shared" si="191"/>
        <v>2.3309227719845192E-4</v>
      </c>
      <c r="DB35" t="s">
        <v>1329</v>
      </c>
    </row>
    <row r="36" spans="1:109" ht="17.45" customHeight="1">
      <c r="A36" s="1180" t="s">
        <v>1338</v>
      </c>
      <c r="B36" s="1180" t="s">
        <v>84</v>
      </c>
      <c r="C36" s="1180" t="s">
        <v>1339</v>
      </c>
      <c r="D36" s="1181">
        <v>50000</v>
      </c>
      <c r="E36" s="1182">
        <f t="shared" si="152"/>
        <v>800000</v>
      </c>
      <c r="F36" s="1183">
        <f t="shared" si="153"/>
        <v>9.7552966802595979E-5</v>
      </c>
      <c r="G36" s="1185"/>
      <c r="H36" s="1185">
        <f t="shared" si="154"/>
        <v>0</v>
      </c>
      <c r="I36" s="1186">
        <f t="shared" si="155"/>
        <v>0</v>
      </c>
      <c r="J36" s="1197">
        <f t="shared" si="0"/>
        <v>-50000</v>
      </c>
      <c r="K36" s="1188"/>
      <c r="L36" s="1189">
        <v>50000</v>
      </c>
      <c r="M36" s="1182">
        <f t="shared" si="156"/>
        <v>800000</v>
      </c>
      <c r="N36" s="1183">
        <f t="shared" si="157"/>
        <v>8.9993439331068043E-5</v>
      </c>
      <c r="O36" s="1185">
        <v>120756</v>
      </c>
      <c r="P36" s="1185">
        <f t="shared" si="158"/>
        <v>1932096</v>
      </c>
      <c r="Q36" s="1186">
        <f t="shared" si="159"/>
        <v>2.1651541731552705E-4</v>
      </c>
      <c r="R36" s="1197">
        <f t="shared" si="1"/>
        <v>70756</v>
      </c>
      <c r="S36" s="1188"/>
      <c r="T36" s="1189">
        <v>50000</v>
      </c>
      <c r="U36" s="1182">
        <f t="shared" si="160"/>
        <v>800000</v>
      </c>
      <c r="V36" s="1183">
        <f t="shared" si="193"/>
        <v>8.6866900694057577E-5</v>
      </c>
      <c r="W36" s="1191"/>
      <c r="X36" s="1185">
        <f t="shared" si="161"/>
        <v>0</v>
      </c>
      <c r="Y36" s="1186" t="e">
        <f t="shared" si="162"/>
        <v>#DIV/0!</v>
      </c>
      <c r="Z36" s="1197">
        <f t="shared" si="9"/>
        <v>-50000</v>
      </c>
      <c r="AA36" s="1188"/>
      <c r="AB36" s="1190">
        <v>50000</v>
      </c>
      <c r="AC36" s="1182">
        <f t="shared" si="163"/>
        <v>800000</v>
      </c>
      <c r="AD36" s="1183">
        <f t="shared" si="194"/>
        <v>9.363474359796767E-5</v>
      </c>
      <c r="AE36" s="1185"/>
      <c r="AF36" s="1185">
        <f t="shared" si="164"/>
        <v>0</v>
      </c>
      <c r="AG36" s="1186" t="e">
        <f t="shared" si="165"/>
        <v>#DIV/0!</v>
      </c>
      <c r="AH36" s="1197">
        <f t="shared" si="10"/>
        <v>-50000</v>
      </c>
      <c r="AI36" s="1188"/>
      <c r="AJ36" s="1189">
        <v>50000</v>
      </c>
      <c r="AK36" s="1182">
        <f t="shared" si="166"/>
        <v>800000</v>
      </c>
      <c r="AL36" s="1183">
        <f t="shared" si="195"/>
        <v>1.1132713527131962E-4</v>
      </c>
      <c r="AM36" s="1185"/>
      <c r="AN36" s="1185">
        <f t="shared" si="167"/>
        <v>0</v>
      </c>
      <c r="AO36" s="1186" t="e">
        <f t="shared" si="168"/>
        <v>#DIV/0!</v>
      </c>
      <c r="AP36" s="1197">
        <f t="shared" si="11"/>
        <v>-50000</v>
      </c>
      <c r="AQ36" s="1188"/>
      <c r="AR36" s="1190">
        <v>50000</v>
      </c>
      <c r="AS36" s="1182">
        <f t="shared" si="169"/>
        <v>800000</v>
      </c>
      <c r="AT36" s="1183">
        <f t="shared" si="196"/>
        <v>8.9995790942571226E-5</v>
      </c>
      <c r="AU36" s="1185"/>
      <c r="AV36" s="1185">
        <f t="shared" si="170"/>
        <v>0</v>
      </c>
      <c r="AW36" s="1186" t="e">
        <f t="shared" si="171"/>
        <v>#DIV/0!</v>
      </c>
      <c r="AX36" s="1197">
        <f t="shared" si="12"/>
        <v>-50000</v>
      </c>
      <c r="AY36" s="1188"/>
      <c r="AZ36" s="1189">
        <v>50000</v>
      </c>
      <c r="BA36" s="1182">
        <f t="shared" si="192"/>
        <v>800000</v>
      </c>
      <c r="BB36" s="1183">
        <f t="shared" si="197"/>
        <v>8.3298835790559484E-5</v>
      </c>
      <c r="BC36" s="1185"/>
      <c r="BD36" s="1185">
        <f t="shared" si="172"/>
        <v>0</v>
      </c>
      <c r="BE36" s="1186" t="e">
        <f t="shared" si="173"/>
        <v>#DIV/0!</v>
      </c>
      <c r="BF36" s="1197">
        <f t="shared" si="2"/>
        <v>-50000</v>
      </c>
      <c r="BG36" s="1188"/>
      <c r="BH36" s="1190">
        <v>50000</v>
      </c>
      <c r="BI36" s="1182">
        <f t="shared" si="174"/>
        <v>800000</v>
      </c>
      <c r="BJ36" s="1183">
        <f t="shared" si="198"/>
        <v>8.6492640054940605E-5</v>
      </c>
      <c r="BK36" s="1191"/>
      <c r="BL36" s="1191">
        <f t="shared" si="175"/>
        <v>0</v>
      </c>
      <c r="BM36" s="1193" t="e">
        <f t="shared" si="199"/>
        <v>#DIV/0!</v>
      </c>
      <c r="BN36" s="1197">
        <f t="shared" si="13"/>
        <v>-50000</v>
      </c>
      <c r="BO36" s="1188"/>
      <c r="BP36" s="1189">
        <v>50000</v>
      </c>
      <c r="BQ36" s="1182">
        <f t="shared" si="176"/>
        <v>800000</v>
      </c>
      <c r="BR36" s="1183">
        <f t="shared" si="200"/>
        <v>9.3705930892042539E-5</v>
      </c>
      <c r="BS36" s="1185"/>
      <c r="BT36" s="1185">
        <f t="shared" si="177"/>
        <v>0</v>
      </c>
      <c r="BU36" s="1186" t="e">
        <f t="shared" si="178"/>
        <v>#DIV/0!</v>
      </c>
      <c r="BV36" s="1197">
        <f t="shared" si="3"/>
        <v>-50000</v>
      </c>
      <c r="BW36" s="1188"/>
      <c r="BX36" s="1190">
        <v>50000</v>
      </c>
      <c r="BY36" s="1182">
        <f t="shared" si="179"/>
        <v>800000</v>
      </c>
      <c r="BZ36" s="1183">
        <f t="shared" si="201"/>
        <v>8.9939344741753625E-5</v>
      </c>
      <c r="CA36" s="1185"/>
      <c r="CB36" s="1185">
        <f t="shared" si="180"/>
        <v>0</v>
      </c>
      <c r="CC36" s="1186" t="e">
        <f t="shared" si="181"/>
        <v>#DIV/0!</v>
      </c>
      <c r="CD36" s="1197">
        <f t="shared" si="4"/>
        <v>-50000</v>
      </c>
      <c r="CE36" s="1188"/>
      <c r="CF36" s="1189">
        <v>50000</v>
      </c>
      <c r="CG36" s="1182">
        <f t="shared" si="182"/>
        <v>800000</v>
      </c>
      <c r="CH36" s="1183">
        <f t="shared" si="202"/>
        <v>9.3623070475169721E-5</v>
      </c>
      <c r="CI36" s="1185"/>
      <c r="CJ36" s="1185">
        <f t="shared" si="183"/>
        <v>0</v>
      </c>
      <c r="CK36" s="1186" t="e">
        <f t="shared" si="184"/>
        <v>#DIV/0!</v>
      </c>
      <c r="CL36" s="1197">
        <f t="shared" si="5"/>
        <v>-50000</v>
      </c>
      <c r="CM36" s="1188"/>
      <c r="CN36" s="1190">
        <v>50000</v>
      </c>
      <c r="CO36" s="1182">
        <f t="shared" si="185"/>
        <v>800000</v>
      </c>
      <c r="CP36" s="1183">
        <f t="shared" si="203"/>
        <v>9.0245070246671206E-5</v>
      </c>
      <c r="CQ36" s="1185"/>
      <c r="CR36" s="1185">
        <f t="shared" si="186"/>
        <v>0</v>
      </c>
      <c r="CS36" s="1186" t="e">
        <f t="shared" si="187"/>
        <v>#DIV/0!</v>
      </c>
      <c r="CT36" s="1197">
        <f t="shared" si="6"/>
        <v>-50000</v>
      </c>
      <c r="CU36" s="1188"/>
      <c r="CV36" s="1203">
        <f t="shared" si="188"/>
        <v>600000</v>
      </c>
      <c r="CW36" s="1182">
        <f t="shared" si="188"/>
        <v>9600000</v>
      </c>
      <c r="CX36" s="1183">
        <f t="shared" si="189"/>
        <v>9.1765856726645586E-5</v>
      </c>
      <c r="CY36" s="1204">
        <f t="shared" si="190"/>
        <v>120756</v>
      </c>
      <c r="CZ36" s="1185">
        <f t="shared" si="190"/>
        <v>1932096</v>
      </c>
      <c r="DA36" s="1195">
        <f t="shared" si="191"/>
        <v>1.1308629143866943E-4</v>
      </c>
      <c r="DB36" t="s">
        <v>1329</v>
      </c>
    </row>
    <row r="37" spans="1:109" ht="17.45" customHeight="1">
      <c r="A37" s="1180" t="s">
        <v>1340</v>
      </c>
      <c r="B37" s="1180" t="s">
        <v>1341</v>
      </c>
      <c r="C37" s="1180" t="s">
        <v>1342</v>
      </c>
      <c r="D37" s="1181">
        <v>3587794.5230332674</v>
      </c>
      <c r="E37" s="1182">
        <f t="shared" si="152"/>
        <v>57404712.368532278</v>
      </c>
      <c r="F37" s="1183">
        <f t="shared" si="153"/>
        <v>7.0000000000000001E-3</v>
      </c>
      <c r="G37" s="1185">
        <v>3600922</v>
      </c>
      <c r="H37" s="1185">
        <f t="shared" si="154"/>
        <v>57614752</v>
      </c>
      <c r="I37" s="1186">
        <f t="shared" si="155"/>
        <v>7.0592884753820501E-3</v>
      </c>
      <c r="J37" s="1197">
        <f t="shared" si="0"/>
        <v>13127.476966732647</v>
      </c>
      <c r="K37" s="1188"/>
      <c r="L37" s="1189">
        <v>3889172.3952500504</v>
      </c>
      <c r="M37" s="1182">
        <f t="shared" si="156"/>
        <v>62226758.324000806</v>
      </c>
      <c r="N37" s="1183">
        <f t="shared" si="157"/>
        <v>7.0000000000000001E-3</v>
      </c>
      <c r="O37" s="1185">
        <v>3385322</v>
      </c>
      <c r="P37" s="1185">
        <f t="shared" si="158"/>
        <v>54165152</v>
      </c>
      <c r="Q37" s="1186">
        <f t="shared" si="159"/>
        <v>6.0698798037152162E-3</v>
      </c>
      <c r="R37" s="1197">
        <f t="shared" si="1"/>
        <v>-503850.39525005035</v>
      </c>
      <c r="S37" s="1188"/>
      <c r="T37" s="1181">
        <v>4029152.6139822658</v>
      </c>
      <c r="U37" s="1182">
        <f t="shared" si="160"/>
        <v>64466441.823716253</v>
      </c>
      <c r="V37" s="1183">
        <f t="shared" si="193"/>
        <v>7.0000000000000001E-3</v>
      </c>
      <c r="W37" s="1191"/>
      <c r="X37" s="1185">
        <f t="shared" si="161"/>
        <v>0</v>
      </c>
      <c r="Y37" s="1186" t="e">
        <f t="shared" si="162"/>
        <v>#DIV/0!</v>
      </c>
      <c r="Z37" s="1197">
        <f t="shared" si="9"/>
        <v>-4029152.6139822658</v>
      </c>
      <c r="AA37" s="1188"/>
      <c r="AB37" s="1181">
        <v>3737928.7489990704</v>
      </c>
      <c r="AC37" s="1182">
        <f t="shared" si="163"/>
        <v>59806859.983985126</v>
      </c>
      <c r="AD37" s="1183">
        <f t="shared" si="194"/>
        <v>7.0000000000000001E-3</v>
      </c>
      <c r="AE37" s="1185"/>
      <c r="AF37" s="1185">
        <f t="shared" si="164"/>
        <v>0</v>
      </c>
      <c r="AG37" s="1186" t="e">
        <f t="shared" si="165"/>
        <v>#DIV/0!</v>
      </c>
      <c r="AH37" s="1197">
        <f>AE37-AB37</f>
        <v>-3737928.7489990704</v>
      </c>
      <c r="AI37" s="1188"/>
      <c r="AJ37" s="1181">
        <v>3143887.5988949295</v>
      </c>
      <c r="AK37" s="1182">
        <f t="shared" si="166"/>
        <v>50302201.582318872</v>
      </c>
      <c r="AL37" s="1183">
        <f t="shared" si="195"/>
        <v>7.000000000000001E-3</v>
      </c>
      <c r="AM37" s="1185"/>
      <c r="AN37" s="1185">
        <f t="shared" si="167"/>
        <v>0</v>
      </c>
      <c r="AO37" s="1186" t="e">
        <f t="shared" si="168"/>
        <v>#DIV/0!</v>
      </c>
      <c r="AP37" s="1197">
        <f t="shared" si="11"/>
        <v>-3143887.5988949295</v>
      </c>
      <c r="AQ37" s="1188"/>
      <c r="AR37" s="1181">
        <v>3889070.7702468503</v>
      </c>
      <c r="AS37" s="1182">
        <f t="shared" si="169"/>
        <v>62225132.323949605</v>
      </c>
      <c r="AT37" s="1183">
        <f t="shared" si="196"/>
        <v>7.0000000000000001E-3</v>
      </c>
      <c r="AU37" s="1191"/>
      <c r="AV37" s="1185">
        <f t="shared" si="170"/>
        <v>0</v>
      </c>
      <c r="AW37" s="1186" t="e">
        <f t="shared" si="171"/>
        <v>#DIV/0!</v>
      </c>
      <c r="AX37" s="1197">
        <f t="shared" si="12"/>
        <v>-3889070.7702468503</v>
      </c>
      <c r="AY37" s="1188"/>
      <c r="AZ37" s="1181">
        <v>4201739.3962145457</v>
      </c>
      <c r="BA37" s="1182">
        <f t="shared" si="192"/>
        <v>67227830.339432731</v>
      </c>
      <c r="BB37" s="1183">
        <f t="shared" si="197"/>
        <v>7.0000000000000001E-3</v>
      </c>
      <c r="BC37" s="1185"/>
      <c r="BD37" s="1185">
        <f t="shared" si="172"/>
        <v>0</v>
      </c>
      <c r="BE37" s="1186" t="e">
        <f t="shared" si="173"/>
        <v>#DIV/0!</v>
      </c>
      <c r="BF37" s="1197">
        <f t="shared" si="2"/>
        <v>-4201739.3962145457</v>
      </c>
      <c r="BG37" s="1188"/>
      <c r="BH37" s="1181">
        <v>4046587.0827584644</v>
      </c>
      <c r="BI37" s="1182">
        <f t="shared" si="174"/>
        <v>64745393.32413543</v>
      </c>
      <c r="BJ37" s="1183">
        <f t="shared" si="198"/>
        <v>7.0000000000000001E-3</v>
      </c>
      <c r="BK37" s="1191"/>
      <c r="BL37" s="1191">
        <f t="shared" si="175"/>
        <v>0</v>
      </c>
      <c r="BM37" s="1193" t="e">
        <f t="shared" si="199"/>
        <v>#DIV/0!</v>
      </c>
      <c r="BN37" s="1197">
        <f t="shared" si="13"/>
        <v>-4046587.0827584644</v>
      </c>
      <c r="BO37" s="1188"/>
      <c r="BP37" s="1181">
        <v>3735089.0884722201</v>
      </c>
      <c r="BQ37" s="1182">
        <f t="shared" si="176"/>
        <v>59761425.415555522</v>
      </c>
      <c r="BR37" s="1183">
        <f t="shared" si="200"/>
        <v>7.0000000000000001E-3</v>
      </c>
      <c r="BS37" s="1185"/>
      <c r="BT37" s="1185">
        <f t="shared" si="177"/>
        <v>0</v>
      </c>
      <c r="BU37" s="1186" t="e">
        <f t="shared" si="178"/>
        <v>#DIV/0!</v>
      </c>
      <c r="BV37" s="1197">
        <f t="shared" si="3"/>
        <v>-3735089.0884722201</v>
      </c>
      <c r="BW37" s="1188"/>
      <c r="BX37" s="1181">
        <v>3891511.5626533497</v>
      </c>
      <c r="BY37" s="1182">
        <f t="shared" si="179"/>
        <v>62264185.002453595</v>
      </c>
      <c r="BZ37" s="1183">
        <f t="shared" si="201"/>
        <v>7.0000000000000001E-3</v>
      </c>
      <c r="CA37" s="1185"/>
      <c r="CB37" s="1185">
        <f t="shared" si="180"/>
        <v>0</v>
      </c>
      <c r="CC37" s="1186" t="e">
        <f t="shared" si="181"/>
        <v>#DIV/0!</v>
      </c>
      <c r="CD37" s="1197">
        <f t="shared" si="4"/>
        <v>-3891511.5626533497</v>
      </c>
      <c r="CE37" s="1188"/>
      <c r="CF37" s="1181">
        <v>3738394.8018755205</v>
      </c>
      <c r="CG37" s="1182">
        <f t="shared" si="182"/>
        <v>59814316.830008328</v>
      </c>
      <c r="CH37" s="1183">
        <f t="shared" si="202"/>
        <v>7.0000000000000001E-3</v>
      </c>
      <c r="CI37" s="1185"/>
      <c r="CJ37" s="1185">
        <f t="shared" si="183"/>
        <v>0</v>
      </c>
      <c r="CK37" s="1186" t="e">
        <f t="shared" si="184"/>
        <v>#DIV/0!</v>
      </c>
      <c r="CL37" s="1197">
        <f t="shared" si="5"/>
        <v>-3738394.8018755205</v>
      </c>
      <c r="CM37" s="1188"/>
      <c r="CN37" s="1181">
        <v>3878328.1905962075</v>
      </c>
      <c r="CO37" s="1182">
        <f t="shared" si="185"/>
        <v>62053251.04953932</v>
      </c>
      <c r="CP37" s="1183">
        <f t="shared" si="203"/>
        <v>7.0000000000000001E-3</v>
      </c>
      <c r="CQ37" s="1185"/>
      <c r="CR37" s="1185">
        <f t="shared" si="186"/>
        <v>0</v>
      </c>
      <c r="CS37" s="1186" t="e">
        <f t="shared" si="187"/>
        <v>#DIV/0!</v>
      </c>
      <c r="CT37" s="1197">
        <f t="shared" si="6"/>
        <v>-3878328.1905962075</v>
      </c>
      <c r="CU37" s="1188"/>
      <c r="CV37" s="1203">
        <f t="shared" si="188"/>
        <v>45768656.772976741</v>
      </c>
      <c r="CW37" s="1182">
        <f t="shared" si="188"/>
        <v>732298508.36762786</v>
      </c>
      <c r="CX37" s="1183">
        <f t="shared" si="189"/>
        <v>7.000000000000001E-3</v>
      </c>
      <c r="CY37" s="1204">
        <f t="shared" si="190"/>
        <v>6986244</v>
      </c>
      <c r="CZ37" s="1185">
        <f t="shared" si="190"/>
        <v>111779904</v>
      </c>
      <c r="DA37" s="1195">
        <f t="shared" si="191"/>
        <v>6.5425190056449013E-3</v>
      </c>
      <c r="DB37" t="s">
        <v>1343</v>
      </c>
    </row>
    <row r="38" spans="1:109" ht="17.45" customHeight="1">
      <c r="A38" s="1180" t="s">
        <v>1344</v>
      </c>
      <c r="B38" s="1180" t="s">
        <v>1345</v>
      </c>
      <c r="C38" s="1180" t="s">
        <v>1346</v>
      </c>
      <c r="D38" s="1181">
        <v>90000</v>
      </c>
      <c r="E38" s="1182">
        <f t="shared" si="152"/>
        <v>1440000</v>
      </c>
      <c r="F38" s="1183">
        <f t="shared" si="153"/>
        <v>1.7559534024467276E-4</v>
      </c>
      <c r="G38" s="1185">
        <v>77459</v>
      </c>
      <c r="H38" s="1185">
        <f t="shared" si="154"/>
        <v>1239344</v>
      </c>
      <c r="I38" s="1186">
        <f t="shared" si="155"/>
        <v>1.5185150525743636E-4</v>
      </c>
      <c r="J38" s="1197">
        <f t="shared" si="0"/>
        <v>-12541</v>
      </c>
      <c r="K38" s="1188"/>
      <c r="L38" s="1189">
        <v>90000</v>
      </c>
      <c r="M38" s="1182">
        <f t="shared" si="156"/>
        <v>1440000</v>
      </c>
      <c r="N38" s="1183">
        <f t="shared" si="157"/>
        <v>1.619881907959225E-4</v>
      </c>
      <c r="O38" s="1185">
        <v>71505</v>
      </c>
      <c r="P38" s="1185">
        <f t="shared" si="158"/>
        <v>1144080</v>
      </c>
      <c r="Q38" s="1186">
        <f t="shared" si="159"/>
        <v>1.2820841130168904E-4</v>
      </c>
      <c r="R38" s="1197">
        <f t="shared" si="1"/>
        <v>-18495</v>
      </c>
      <c r="S38" s="1188"/>
      <c r="T38" s="1189">
        <v>90000</v>
      </c>
      <c r="U38" s="1182">
        <f t="shared" si="160"/>
        <v>1440000</v>
      </c>
      <c r="V38" s="1183">
        <f t="shared" si="193"/>
        <v>1.5636042124930364E-4</v>
      </c>
      <c r="W38" s="1191"/>
      <c r="X38" s="1185">
        <f t="shared" si="161"/>
        <v>0</v>
      </c>
      <c r="Y38" s="1186" t="e">
        <f t="shared" si="162"/>
        <v>#DIV/0!</v>
      </c>
      <c r="Z38" s="1197">
        <f t="shared" si="9"/>
        <v>-90000</v>
      </c>
      <c r="AA38" s="1188"/>
      <c r="AB38" s="1190">
        <v>90000</v>
      </c>
      <c r="AC38" s="1182">
        <f t="shared" si="163"/>
        <v>1440000</v>
      </c>
      <c r="AD38" s="1183">
        <f t="shared" si="194"/>
        <v>1.6854253847634182E-4</v>
      </c>
      <c r="AE38" s="1185"/>
      <c r="AF38" s="1185">
        <f t="shared" si="164"/>
        <v>0</v>
      </c>
      <c r="AG38" s="1186" t="e">
        <f t="shared" si="165"/>
        <v>#DIV/0!</v>
      </c>
      <c r="AH38" s="1197">
        <f t="shared" si="10"/>
        <v>-90000</v>
      </c>
      <c r="AI38" s="1188"/>
      <c r="AJ38" s="1189">
        <v>90000</v>
      </c>
      <c r="AK38" s="1182">
        <f t="shared" si="166"/>
        <v>1440000</v>
      </c>
      <c r="AL38" s="1183">
        <f t="shared" si="195"/>
        <v>2.003888434883753E-4</v>
      </c>
      <c r="AM38" s="1185"/>
      <c r="AN38" s="1185">
        <f t="shared" si="167"/>
        <v>0</v>
      </c>
      <c r="AO38" s="1186" t="e">
        <f t="shared" si="168"/>
        <v>#DIV/0!</v>
      </c>
      <c r="AP38" s="1197">
        <f t="shared" si="11"/>
        <v>-90000</v>
      </c>
      <c r="AQ38" s="1188"/>
      <c r="AR38" s="1190">
        <v>90000</v>
      </c>
      <c r="AS38" s="1182">
        <f t="shared" si="169"/>
        <v>1440000</v>
      </c>
      <c r="AT38" s="1183">
        <f t="shared" si="196"/>
        <v>1.619924236966282E-4</v>
      </c>
      <c r="AU38" s="1191"/>
      <c r="AV38" s="1185">
        <f t="shared" si="170"/>
        <v>0</v>
      </c>
      <c r="AW38" s="1186" t="e">
        <f t="shared" si="171"/>
        <v>#DIV/0!</v>
      </c>
      <c r="AX38" s="1197">
        <f t="shared" si="12"/>
        <v>-90000</v>
      </c>
      <c r="AY38" s="1188"/>
      <c r="AZ38" s="1189">
        <v>90000</v>
      </c>
      <c r="BA38" s="1182">
        <f t="shared" si="192"/>
        <v>1440000</v>
      </c>
      <c r="BB38" s="1183">
        <f t="shared" si="197"/>
        <v>1.4993790442300708E-4</v>
      </c>
      <c r="BC38" s="1185"/>
      <c r="BD38" s="1185">
        <f t="shared" si="172"/>
        <v>0</v>
      </c>
      <c r="BE38" s="1186" t="e">
        <f t="shared" si="173"/>
        <v>#DIV/0!</v>
      </c>
      <c r="BF38" s="1197">
        <f t="shared" si="2"/>
        <v>-90000</v>
      </c>
      <c r="BG38" s="1188"/>
      <c r="BH38" s="1190">
        <v>90000</v>
      </c>
      <c r="BI38" s="1182">
        <f t="shared" si="174"/>
        <v>1440000</v>
      </c>
      <c r="BJ38" s="1183">
        <f t="shared" si="198"/>
        <v>1.5568675209889311E-4</v>
      </c>
      <c r="BK38" s="1191"/>
      <c r="BL38" s="1191">
        <f t="shared" si="175"/>
        <v>0</v>
      </c>
      <c r="BM38" s="1193" t="e">
        <f t="shared" si="199"/>
        <v>#DIV/0!</v>
      </c>
      <c r="BN38" s="1197">
        <f t="shared" si="13"/>
        <v>-90000</v>
      </c>
      <c r="BO38" s="1188"/>
      <c r="BP38" s="1189">
        <v>90000</v>
      </c>
      <c r="BQ38" s="1182">
        <f t="shared" si="176"/>
        <v>1440000</v>
      </c>
      <c r="BR38" s="1183">
        <f t="shared" si="200"/>
        <v>1.6867067560567657E-4</v>
      </c>
      <c r="BS38" s="1185"/>
      <c r="BT38" s="1185">
        <f t="shared" si="177"/>
        <v>0</v>
      </c>
      <c r="BU38" s="1186" t="e">
        <f t="shared" si="178"/>
        <v>#DIV/0!</v>
      </c>
      <c r="BV38" s="1197">
        <f t="shared" si="3"/>
        <v>-90000</v>
      </c>
      <c r="BW38" s="1188"/>
      <c r="BX38" s="1190">
        <v>90000</v>
      </c>
      <c r="BY38" s="1182">
        <f t="shared" si="179"/>
        <v>1440000</v>
      </c>
      <c r="BZ38" s="1183">
        <f t="shared" si="201"/>
        <v>1.6189082053515654E-4</v>
      </c>
      <c r="CA38" s="1185"/>
      <c r="CB38" s="1185">
        <f t="shared" si="180"/>
        <v>0</v>
      </c>
      <c r="CC38" s="1186" t="e">
        <f t="shared" si="181"/>
        <v>#DIV/0!</v>
      </c>
      <c r="CD38" s="1197">
        <f t="shared" si="4"/>
        <v>-90000</v>
      </c>
      <c r="CE38" s="1188"/>
      <c r="CF38" s="1189">
        <v>90000</v>
      </c>
      <c r="CG38" s="1182">
        <f t="shared" si="182"/>
        <v>1440000</v>
      </c>
      <c r="CH38" s="1183">
        <f t="shared" si="202"/>
        <v>1.6852152685530551E-4</v>
      </c>
      <c r="CI38" s="1185"/>
      <c r="CJ38" s="1185">
        <f t="shared" si="183"/>
        <v>0</v>
      </c>
      <c r="CK38" s="1186" t="e">
        <f t="shared" si="184"/>
        <v>#DIV/0!</v>
      </c>
      <c r="CL38" s="1197">
        <f t="shared" si="5"/>
        <v>-90000</v>
      </c>
      <c r="CM38" s="1188"/>
      <c r="CN38" s="1190">
        <v>90000</v>
      </c>
      <c r="CO38" s="1182">
        <f t="shared" si="185"/>
        <v>1440000</v>
      </c>
      <c r="CP38" s="1183">
        <f t="shared" si="203"/>
        <v>1.6244112644400816E-4</v>
      </c>
      <c r="CQ38" s="1185"/>
      <c r="CR38" s="1185">
        <f t="shared" si="186"/>
        <v>0</v>
      </c>
      <c r="CS38" s="1186" t="e">
        <f t="shared" si="187"/>
        <v>#DIV/0!</v>
      </c>
      <c r="CT38" s="1197">
        <f t="shared" si="6"/>
        <v>-90000</v>
      </c>
      <c r="CU38" s="1188"/>
      <c r="CV38" s="1203">
        <f t="shared" si="188"/>
        <v>1080000</v>
      </c>
      <c r="CW38" s="1182">
        <f t="shared" si="188"/>
        <v>17280000</v>
      </c>
      <c r="CX38" s="1183">
        <f t="shared" si="189"/>
        <v>1.6517854210796205E-4</v>
      </c>
      <c r="CY38" s="1204">
        <f t="shared" si="190"/>
        <v>148964</v>
      </c>
      <c r="CZ38" s="1185">
        <f t="shared" si="190"/>
        <v>2383424</v>
      </c>
      <c r="DA38" s="1195">
        <f t="shared" si="191"/>
        <v>1.3950268572882467E-4</v>
      </c>
      <c r="DB38" t="s">
        <v>1329</v>
      </c>
    </row>
    <row r="39" spans="1:109" ht="17.45" customHeight="1">
      <c r="A39" s="1180" t="s">
        <v>1347</v>
      </c>
      <c r="B39" s="1180" t="s">
        <v>1348</v>
      </c>
      <c r="C39" s="1180"/>
      <c r="D39" s="1181">
        <v>30000</v>
      </c>
      <c r="E39" s="1182">
        <f t="shared" si="152"/>
        <v>480000</v>
      </c>
      <c r="F39" s="1183">
        <f t="shared" si="153"/>
        <v>5.853178008155759E-5</v>
      </c>
      <c r="G39" s="1185">
        <f>124869</f>
        <v>124869</v>
      </c>
      <c r="H39" s="1185">
        <f t="shared" si="154"/>
        <v>1997904</v>
      </c>
      <c r="I39" s="1186">
        <f t="shared" si="155"/>
        <v>2.4479460888974581E-4</v>
      </c>
      <c r="J39" s="1197">
        <f t="shared" si="0"/>
        <v>94869</v>
      </c>
      <c r="K39" s="1188"/>
      <c r="L39" s="1189">
        <v>30000</v>
      </c>
      <c r="M39" s="1182">
        <f t="shared" si="156"/>
        <v>480000</v>
      </c>
      <c r="N39" s="1183">
        <f t="shared" si="157"/>
        <v>5.3996063598640829E-5</v>
      </c>
      <c r="O39" s="1185">
        <v>5045</v>
      </c>
      <c r="P39" s="1185">
        <f t="shared" si="158"/>
        <v>80720</v>
      </c>
      <c r="Q39" s="1186">
        <f t="shared" si="159"/>
        <v>9.0456812113421608E-6</v>
      </c>
      <c r="R39" s="1197">
        <f t="shared" si="1"/>
        <v>-24955</v>
      </c>
      <c r="S39" s="1245"/>
      <c r="T39" s="1181">
        <v>30000</v>
      </c>
      <c r="U39" s="1182">
        <f t="shared" si="160"/>
        <v>480000</v>
      </c>
      <c r="V39" s="1183">
        <f t="shared" si="193"/>
        <v>5.2120140416434552E-5</v>
      </c>
      <c r="W39" s="1191"/>
      <c r="X39" s="1185">
        <f t="shared" si="161"/>
        <v>0</v>
      </c>
      <c r="Y39" s="1186" t="e">
        <f t="shared" si="162"/>
        <v>#DIV/0!</v>
      </c>
      <c r="Z39" s="1197">
        <f t="shared" si="9"/>
        <v>-30000</v>
      </c>
      <c r="AA39" s="1188"/>
      <c r="AB39" s="1190">
        <v>30000</v>
      </c>
      <c r="AC39" s="1182">
        <f t="shared" si="163"/>
        <v>480000</v>
      </c>
      <c r="AD39" s="1183">
        <f t="shared" si="194"/>
        <v>5.6180846158780604E-5</v>
      </c>
      <c r="AE39" s="1185"/>
      <c r="AF39" s="1185">
        <f t="shared" si="164"/>
        <v>0</v>
      </c>
      <c r="AG39" s="1186" t="e">
        <f t="shared" si="165"/>
        <v>#DIV/0!</v>
      </c>
      <c r="AH39" s="1197">
        <f t="shared" si="10"/>
        <v>-30000</v>
      </c>
      <c r="AI39" s="1188"/>
      <c r="AJ39" s="1189">
        <v>30000</v>
      </c>
      <c r="AK39" s="1182">
        <f t="shared" si="166"/>
        <v>480000</v>
      </c>
      <c r="AL39" s="1183">
        <f t="shared" si="195"/>
        <v>6.6796281162791768E-5</v>
      </c>
      <c r="AM39" s="1185"/>
      <c r="AN39" s="1185">
        <f t="shared" si="167"/>
        <v>0</v>
      </c>
      <c r="AO39" s="1186" t="e">
        <f t="shared" si="168"/>
        <v>#DIV/0!</v>
      </c>
      <c r="AP39" s="1197">
        <f t="shared" si="11"/>
        <v>-30000</v>
      </c>
      <c r="AQ39" s="1188"/>
      <c r="AR39" s="1190">
        <v>30000</v>
      </c>
      <c r="AS39" s="1182">
        <f t="shared" si="169"/>
        <v>480000</v>
      </c>
      <c r="AT39" s="1183">
        <f t="shared" si="196"/>
        <v>5.3997474565542738E-5</v>
      </c>
      <c r="AU39" s="1191"/>
      <c r="AV39" s="1185">
        <f t="shared" si="170"/>
        <v>0</v>
      </c>
      <c r="AW39" s="1186" t="e">
        <f t="shared" si="171"/>
        <v>#DIV/0!</v>
      </c>
      <c r="AX39" s="1197">
        <f t="shared" si="12"/>
        <v>-30000</v>
      </c>
      <c r="AY39" s="1188"/>
      <c r="AZ39" s="1189">
        <v>30000</v>
      </c>
      <c r="BA39" s="1182">
        <f t="shared" si="192"/>
        <v>480000</v>
      </c>
      <c r="BB39" s="1183">
        <f t="shared" si="197"/>
        <v>4.9979301474335693E-5</v>
      </c>
      <c r="BC39" s="1185"/>
      <c r="BD39" s="1185">
        <f t="shared" si="172"/>
        <v>0</v>
      </c>
      <c r="BE39" s="1186" t="e">
        <f t="shared" si="173"/>
        <v>#DIV/0!</v>
      </c>
      <c r="BF39" s="1197">
        <f t="shared" si="2"/>
        <v>-30000</v>
      </c>
      <c r="BG39" s="1188"/>
      <c r="BH39" s="1190">
        <v>30000</v>
      </c>
      <c r="BI39" s="1182">
        <f t="shared" si="174"/>
        <v>480000</v>
      </c>
      <c r="BJ39" s="1183">
        <f t="shared" si="198"/>
        <v>5.1895584032964362E-5</v>
      </c>
      <c r="BK39" s="1191"/>
      <c r="BL39" s="1191">
        <f t="shared" si="175"/>
        <v>0</v>
      </c>
      <c r="BM39" s="1193" t="e">
        <f t="shared" si="199"/>
        <v>#DIV/0!</v>
      </c>
      <c r="BN39" s="1197">
        <f t="shared" si="13"/>
        <v>-30000</v>
      </c>
      <c r="BO39" s="1188"/>
      <c r="BP39" s="1189">
        <v>30000</v>
      </c>
      <c r="BQ39" s="1182">
        <f t="shared" si="176"/>
        <v>480000</v>
      </c>
      <c r="BR39" s="1183">
        <f t="shared" si="200"/>
        <v>5.6223558535225523E-5</v>
      </c>
      <c r="BS39" s="1185"/>
      <c r="BT39" s="1185">
        <f t="shared" si="177"/>
        <v>0</v>
      </c>
      <c r="BU39" s="1186" t="e">
        <f t="shared" si="178"/>
        <v>#DIV/0!</v>
      </c>
      <c r="BV39" s="1197">
        <f t="shared" si="3"/>
        <v>-30000</v>
      </c>
      <c r="BW39" s="1188"/>
      <c r="BX39" s="1190">
        <v>30000</v>
      </c>
      <c r="BY39" s="1182">
        <f t="shared" si="179"/>
        <v>480000</v>
      </c>
      <c r="BZ39" s="1183">
        <f t="shared" si="201"/>
        <v>5.396360684505218E-5</v>
      </c>
      <c r="CA39" s="1185"/>
      <c r="CB39" s="1185">
        <f t="shared" si="180"/>
        <v>0</v>
      </c>
      <c r="CC39" s="1186" t="e">
        <f t="shared" si="181"/>
        <v>#DIV/0!</v>
      </c>
      <c r="CD39" s="1197">
        <f t="shared" si="4"/>
        <v>-30000</v>
      </c>
      <c r="CE39" s="1188"/>
      <c r="CF39" s="1189">
        <v>30000</v>
      </c>
      <c r="CG39" s="1182">
        <f t="shared" si="182"/>
        <v>480000</v>
      </c>
      <c r="CH39" s="1183">
        <f t="shared" si="202"/>
        <v>5.617384228510184E-5</v>
      </c>
      <c r="CI39" s="1185"/>
      <c r="CJ39" s="1185">
        <f t="shared" si="183"/>
        <v>0</v>
      </c>
      <c r="CK39" s="1186" t="e">
        <f t="shared" si="184"/>
        <v>#DIV/0!</v>
      </c>
      <c r="CL39" s="1197">
        <f t="shared" si="5"/>
        <v>-30000</v>
      </c>
      <c r="CM39" s="1188"/>
      <c r="CN39" s="1190">
        <v>30000</v>
      </c>
      <c r="CO39" s="1182">
        <f t="shared" si="185"/>
        <v>480000</v>
      </c>
      <c r="CP39" s="1183">
        <f t="shared" si="203"/>
        <v>5.4147042148002728E-5</v>
      </c>
      <c r="CQ39" s="1185"/>
      <c r="CR39" s="1185">
        <f t="shared" si="186"/>
        <v>0</v>
      </c>
      <c r="CS39" s="1186" t="e">
        <f t="shared" si="187"/>
        <v>#DIV/0!</v>
      </c>
      <c r="CT39" s="1197">
        <f t="shared" si="6"/>
        <v>-30000</v>
      </c>
      <c r="CU39" s="1188"/>
      <c r="CV39" s="1203">
        <f t="shared" si="188"/>
        <v>360000</v>
      </c>
      <c r="CW39" s="1182">
        <f t="shared" si="188"/>
        <v>5760000</v>
      </c>
      <c r="CX39" s="1183">
        <f t="shared" si="189"/>
        <v>5.5059514035987349E-5</v>
      </c>
      <c r="CY39" s="1204">
        <f t="shared" si="190"/>
        <v>129914</v>
      </c>
      <c r="CZ39" s="1185">
        <f t="shared" si="190"/>
        <v>2078624</v>
      </c>
      <c r="DA39" s="1195">
        <f t="shared" si="191"/>
        <v>1.2166262931832208E-4</v>
      </c>
      <c r="DB39" t="s">
        <v>1329</v>
      </c>
    </row>
    <row r="40" spans="1:109" ht="17.45" customHeight="1">
      <c r="A40" s="1180" t="s">
        <v>1349</v>
      </c>
      <c r="B40" s="1180" t="s">
        <v>355</v>
      </c>
      <c r="C40" s="1222" t="s">
        <v>1350</v>
      </c>
      <c r="D40" s="1181">
        <v>70000</v>
      </c>
      <c r="E40" s="1182">
        <f t="shared" si="152"/>
        <v>1120000</v>
      </c>
      <c r="F40" s="1183">
        <f t="shared" si="153"/>
        <v>1.3657415352363438E-4</v>
      </c>
      <c r="G40" s="1185">
        <f>45422.96</f>
        <v>45422.96</v>
      </c>
      <c r="H40" s="1185">
        <f t="shared" si="154"/>
        <v>726767.36</v>
      </c>
      <c r="I40" s="1186">
        <f t="shared" si="155"/>
        <v>8.9047687799330243E-5</v>
      </c>
      <c r="J40" s="1197">
        <f t="shared" si="0"/>
        <v>-24577.040000000001</v>
      </c>
      <c r="K40" s="1188"/>
      <c r="L40" s="1189">
        <v>70000</v>
      </c>
      <c r="M40" s="1182">
        <f t="shared" si="156"/>
        <v>1120000</v>
      </c>
      <c r="N40" s="1183">
        <f t="shared" si="157"/>
        <v>1.2599081506349527E-4</v>
      </c>
      <c r="O40" s="1185">
        <f>13000</f>
        <v>13000</v>
      </c>
      <c r="P40" s="1185">
        <f t="shared" si="158"/>
        <v>208000</v>
      </c>
      <c r="Q40" s="1186">
        <f t="shared" si="159"/>
        <v>2.3308990237353437E-5</v>
      </c>
      <c r="R40" s="1197">
        <f t="shared" si="1"/>
        <v>-57000</v>
      </c>
      <c r="S40" s="1188"/>
      <c r="T40" s="1189">
        <v>70000</v>
      </c>
      <c r="U40" s="1182">
        <f t="shared" si="160"/>
        <v>1120000</v>
      </c>
      <c r="V40" s="1183">
        <f t="shared" si="193"/>
        <v>1.2161366097168062E-4</v>
      </c>
      <c r="W40" s="1191"/>
      <c r="X40" s="1185">
        <f t="shared" si="161"/>
        <v>0</v>
      </c>
      <c r="Y40" s="1186" t="e">
        <f t="shared" si="162"/>
        <v>#DIV/0!</v>
      </c>
      <c r="Z40" s="1197">
        <f t="shared" si="9"/>
        <v>-70000</v>
      </c>
      <c r="AA40" s="1188"/>
      <c r="AB40" s="1190">
        <v>70000</v>
      </c>
      <c r="AC40" s="1182">
        <f t="shared" si="163"/>
        <v>1120000</v>
      </c>
      <c r="AD40" s="1183">
        <f t="shared" si="194"/>
        <v>1.3108864103715474E-4</v>
      </c>
      <c r="AE40" s="1185"/>
      <c r="AF40" s="1185">
        <f t="shared" si="164"/>
        <v>0</v>
      </c>
      <c r="AG40" s="1186" t="e">
        <f t="shared" si="165"/>
        <v>#DIV/0!</v>
      </c>
      <c r="AH40" s="1197">
        <f t="shared" si="10"/>
        <v>-70000</v>
      </c>
      <c r="AI40" s="1188"/>
      <c r="AJ40" s="1189">
        <v>70000</v>
      </c>
      <c r="AK40" s="1182">
        <f t="shared" si="166"/>
        <v>1120000</v>
      </c>
      <c r="AL40" s="1183">
        <f t="shared" si="195"/>
        <v>1.5585798937984747E-4</v>
      </c>
      <c r="AM40" s="1185"/>
      <c r="AN40" s="1185">
        <f t="shared" si="167"/>
        <v>0</v>
      </c>
      <c r="AO40" s="1186" t="e">
        <f t="shared" si="168"/>
        <v>#DIV/0!</v>
      </c>
      <c r="AP40" s="1197">
        <f t="shared" si="11"/>
        <v>-70000</v>
      </c>
      <c r="AQ40" s="1188"/>
      <c r="AR40" s="1190">
        <v>70000</v>
      </c>
      <c r="AS40" s="1182">
        <f t="shared" si="169"/>
        <v>1120000</v>
      </c>
      <c r="AT40" s="1183">
        <f t="shared" si="196"/>
        <v>1.2599410731959973E-4</v>
      </c>
      <c r="AU40" s="1185"/>
      <c r="AV40" s="1185">
        <f t="shared" si="170"/>
        <v>0</v>
      </c>
      <c r="AW40" s="1186" t="e">
        <f t="shared" si="171"/>
        <v>#DIV/0!</v>
      </c>
      <c r="AX40" s="1197">
        <f t="shared" si="12"/>
        <v>-70000</v>
      </c>
      <c r="AY40" s="1188"/>
      <c r="AZ40" s="1189">
        <v>70000</v>
      </c>
      <c r="BA40" s="1182">
        <f t="shared" si="192"/>
        <v>1120000</v>
      </c>
      <c r="BB40" s="1183">
        <f t="shared" si="197"/>
        <v>1.1661837010678329E-4</v>
      </c>
      <c r="BC40" s="1185"/>
      <c r="BD40" s="1185">
        <f t="shared" si="172"/>
        <v>0</v>
      </c>
      <c r="BE40" s="1186" t="e">
        <f t="shared" si="173"/>
        <v>#DIV/0!</v>
      </c>
      <c r="BF40" s="1197">
        <f t="shared" si="2"/>
        <v>-70000</v>
      </c>
      <c r="BG40" s="1188"/>
      <c r="BH40" s="1190">
        <v>70000</v>
      </c>
      <c r="BI40" s="1182">
        <f t="shared" si="174"/>
        <v>1120000</v>
      </c>
      <c r="BJ40" s="1183">
        <f t="shared" si="198"/>
        <v>1.2108969607691686E-4</v>
      </c>
      <c r="BK40" s="1191"/>
      <c r="BL40" s="1191">
        <f t="shared" si="175"/>
        <v>0</v>
      </c>
      <c r="BM40" s="1193" t="e">
        <f t="shared" si="199"/>
        <v>#DIV/0!</v>
      </c>
      <c r="BN40" s="1197">
        <f t="shared" si="13"/>
        <v>-70000</v>
      </c>
      <c r="BO40" s="1188"/>
      <c r="BP40" s="1189">
        <v>70000</v>
      </c>
      <c r="BQ40" s="1182">
        <f t="shared" si="176"/>
        <v>1120000</v>
      </c>
      <c r="BR40" s="1183">
        <f t="shared" si="200"/>
        <v>1.3118830324885955E-4</v>
      </c>
      <c r="BS40" s="1185"/>
      <c r="BT40" s="1185">
        <f t="shared" si="177"/>
        <v>0</v>
      </c>
      <c r="BU40" s="1186" t="e">
        <f t="shared" si="178"/>
        <v>#DIV/0!</v>
      </c>
      <c r="BV40" s="1197">
        <f t="shared" si="3"/>
        <v>-70000</v>
      </c>
      <c r="BW40" s="1188"/>
      <c r="BX40" s="1190">
        <v>70000</v>
      </c>
      <c r="BY40" s="1182">
        <f t="shared" si="179"/>
        <v>1120000</v>
      </c>
      <c r="BZ40" s="1183">
        <f t="shared" si="201"/>
        <v>1.2591508263845507E-4</v>
      </c>
      <c r="CA40" s="1185"/>
      <c r="CB40" s="1185">
        <f t="shared" si="180"/>
        <v>0</v>
      </c>
      <c r="CC40" s="1186" t="e">
        <f t="shared" si="181"/>
        <v>#DIV/0!</v>
      </c>
      <c r="CD40" s="1197">
        <f t="shared" si="4"/>
        <v>-70000</v>
      </c>
      <c r="CE40" s="1188"/>
      <c r="CF40" s="1189">
        <v>70000</v>
      </c>
      <c r="CG40" s="1182">
        <f t="shared" si="182"/>
        <v>1120000</v>
      </c>
      <c r="CH40" s="1183">
        <f t="shared" si="202"/>
        <v>1.3107229866523762E-4</v>
      </c>
      <c r="CI40" s="1185"/>
      <c r="CJ40" s="1185">
        <f t="shared" si="183"/>
        <v>0</v>
      </c>
      <c r="CK40" s="1186" t="e">
        <f t="shared" si="184"/>
        <v>#DIV/0!</v>
      </c>
      <c r="CL40" s="1197">
        <f t="shared" si="5"/>
        <v>-70000</v>
      </c>
      <c r="CM40" s="1188"/>
      <c r="CN40" s="1190">
        <v>70000</v>
      </c>
      <c r="CO40" s="1182">
        <f t="shared" si="185"/>
        <v>1120000</v>
      </c>
      <c r="CP40" s="1183">
        <f t="shared" si="203"/>
        <v>1.2634309834533969E-4</v>
      </c>
      <c r="CQ40" s="1185"/>
      <c r="CR40" s="1185">
        <f t="shared" si="186"/>
        <v>0</v>
      </c>
      <c r="CS40" s="1186" t="e">
        <f t="shared" si="187"/>
        <v>#DIV/0!</v>
      </c>
      <c r="CT40" s="1197">
        <f t="shared" si="6"/>
        <v>-70000</v>
      </c>
      <c r="CU40" s="1188"/>
      <c r="CV40" s="1203">
        <f t="shared" si="188"/>
        <v>840000</v>
      </c>
      <c r="CW40" s="1182">
        <f t="shared" si="188"/>
        <v>13440000</v>
      </c>
      <c r="CX40" s="1183">
        <f t="shared" si="189"/>
        <v>1.2847219941730382E-4</v>
      </c>
      <c r="CY40" s="1204">
        <f t="shared" si="190"/>
        <v>58422.96</v>
      </c>
      <c r="CZ40" s="1185">
        <f t="shared" si="190"/>
        <v>934767.36</v>
      </c>
      <c r="DA40" s="1195">
        <f t="shared" si="191"/>
        <v>5.4712278323807734E-5</v>
      </c>
      <c r="DB40" t="s">
        <v>1329</v>
      </c>
    </row>
    <row r="41" spans="1:109" ht="17.45" customHeight="1">
      <c r="A41" s="2121" t="s">
        <v>1351</v>
      </c>
      <c r="B41" s="1246" t="s">
        <v>1352</v>
      </c>
      <c r="C41" s="1246" t="s">
        <v>1353</v>
      </c>
      <c r="D41" s="1181">
        <v>400000</v>
      </c>
      <c r="E41" s="1247">
        <f t="shared" si="152"/>
        <v>6400000</v>
      </c>
      <c r="F41" s="1248">
        <f t="shared" si="153"/>
        <v>7.8042373442076783E-4</v>
      </c>
      <c r="G41" s="1249">
        <v>1565754.5</v>
      </c>
      <c r="H41" s="1249">
        <f t="shared" si="154"/>
        <v>25052072</v>
      </c>
      <c r="I41" s="1250">
        <f t="shared" si="155"/>
        <v>3.0695229436037727E-3</v>
      </c>
      <c r="J41" s="1251">
        <f t="shared" si="0"/>
        <v>1165754.5</v>
      </c>
      <c r="K41" s="1253"/>
      <c r="L41" s="1252">
        <v>400000</v>
      </c>
      <c r="M41" s="1247">
        <f t="shared" si="156"/>
        <v>6400000</v>
      </c>
      <c r="N41" s="1248">
        <f t="shared" si="157"/>
        <v>7.1994751464854435E-4</v>
      </c>
      <c r="O41" s="1249">
        <v>1404990.02</v>
      </c>
      <c r="P41" s="1249">
        <f t="shared" si="158"/>
        <v>22479840.32</v>
      </c>
      <c r="Q41" s="1250">
        <f t="shared" si="159"/>
        <v>2.519146050750693E-3</v>
      </c>
      <c r="R41" s="1251">
        <f t="shared" si="1"/>
        <v>1004990.02</v>
      </c>
      <c r="S41" s="1253"/>
      <c r="T41" s="1252">
        <v>400000</v>
      </c>
      <c r="U41" s="1247">
        <f t="shared" si="160"/>
        <v>6400000</v>
      </c>
      <c r="V41" s="1248">
        <f t="shared" si="193"/>
        <v>6.9493520555246062E-4</v>
      </c>
      <c r="W41" s="1255"/>
      <c r="X41" s="1249">
        <f t="shared" si="161"/>
        <v>0</v>
      </c>
      <c r="Y41" s="1250" t="e">
        <f t="shared" si="162"/>
        <v>#DIV/0!</v>
      </c>
      <c r="Z41" s="1251">
        <f t="shared" si="9"/>
        <v>-400000</v>
      </c>
      <c r="AA41" s="1253"/>
      <c r="AB41" s="1254">
        <v>400000</v>
      </c>
      <c r="AC41" s="1247">
        <f t="shared" si="163"/>
        <v>6400000</v>
      </c>
      <c r="AD41" s="1248">
        <f t="shared" si="194"/>
        <v>7.4907794878374136E-4</v>
      </c>
      <c r="AE41" s="1249"/>
      <c r="AF41" s="1249">
        <f t="shared" si="164"/>
        <v>0</v>
      </c>
      <c r="AG41" s="1250" t="e">
        <f t="shared" si="165"/>
        <v>#DIV/0!</v>
      </c>
      <c r="AH41" s="1251">
        <f t="shared" si="10"/>
        <v>-400000</v>
      </c>
      <c r="AI41" s="1253"/>
      <c r="AJ41" s="1252">
        <v>400000</v>
      </c>
      <c r="AK41" s="1247">
        <f t="shared" si="166"/>
        <v>6400000</v>
      </c>
      <c r="AL41" s="1248">
        <f t="shared" si="195"/>
        <v>8.9061708217055694E-4</v>
      </c>
      <c r="AM41" s="1249"/>
      <c r="AN41" s="1249">
        <f t="shared" si="167"/>
        <v>0</v>
      </c>
      <c r="AO41" s="1250" t="e">
        <f t="shared" si="168"/>
        <v>#DIV/0!</v>
      </c>
      <c r="AP41" s="1251">
        <f t="shared" si="11"/>
        <v>-400000</v>
      </c>
      <c r="AQ41" s="1253"/>
      <c r="AR41" s="1254">
        <v>400000</v>
      </c>
      <c r="AS41" s="1247">
        <f t="shared" si="169"/>
        <v>6400000</v>
      </c>
      <c r="AT41" s="1248">
        <f t="shared" si="196"/>
        <v>7.1996632754056981E-4</v>
      </c>
      <c r="AU41" s="1255"/>
      <c r="AV41" s="1249">
        <f t="shared" si="170"/>
        <v>0</v>
      </c>
      <c r="AW41" s="1250" t="e">
        <f t="shared" si="171"/>
        <v>#DIV/0!</v>
      </c>
      <c r="AX41" s="1251">
        <f t="shared" si="12"/>
        <v>-400000</v>
      </c>
      <c r="AY41" s="1253"/>
      <c r="AZ41" s="1252">
        <v>400000</v>
      </c>
      <c r="BA41" s="1247">
        <f t="shared" si="192"/>
        <v>6400000</v>
      </c>
      <c r="BB41" s="1248">
        <f t="shared" si="197"/>
        <v>6.6639068632447587E-4</v>
      </c>
      <c r="BC41" s="1249"/>
      <c r="BD41" s="1249">
        <f t="shared" si="172"/>
        <v>0</v>
      </c>
      <c r="BE41" s="1250" t="e">
        <f t="shared" si="173"/>
        <v>#DIV/0!</v>
      </c>
      <c r="BF41" s="1251">
        <f t="shared" si="2"/>
        <v>-400000</v>
      </c>
      <c r="BG41" s="1253"/>
      <c r="BH41" s="1254">
        <v>400000</v>
      </c>
      <c r="BI41" s="1247">
        <f t="shared" si="174"/>
        <v>6400000</v>
      </c>
      <c r="BJ41" s="1248">
        <f t="shared" si="198"/>
        <v>6.9194112043952484E-4</v>
      </c>
      <c r="BK41" s="1255"/>
      <c r="BL41" s="1255">
        <f t="shared" si="175"/>
        <v>0</v>
      </c>
      <c r="BM41" s="1256" t="e">
        <f t="shared" si="199"/>
        <v>#DIV/0!</v>
      </c>
      <c r="BN41" s="1251">
        <f t="shared" si="13"/>
        <v>-400000</v>
      </c>
      <c r="BO41" s="1253"/>
      <c r="BP41" s="1252">
        <v>400000</v>
      </c>
      <c r="BQ41" s="1247">
        <f t="shared" si="176"/>
        <v>6400000</v>
      </c>
      <c r="BR41" s="1248">
        <f t="shared" si="200"/>
        <v>7.4964744713634031E-4</v>
      </c>
      <c r="BS41" s="1249"/>
      <c r="BT41" s="1249">
        <f t="shared" si="177"/>
        <v>0</v>
      </c>
      <c r="BU41" s="1250" t="e">
        <f t="shared" si="178"/>
        <v>#DIV/0!</v>
      </c>
      <c r="BV41" s="1251">
        <f t="shared" si="3"/>
        <v>-400000</v>
      </c>
      <c r="BW41" s="1253"/>
      <c r="BX41" s="1254">
        <v>400000</v>
      </c>
      <c r="BY41" s="1247">
        <f t="shared" si="179"/>
        <v>6400000</v>
      </c>
      <c r="BZ41" s="1248">
        <f t="shared" si="201"/>
        <v>7.19514757934029E-4</v>
      </c>
      <c r="CA41" s="1249"/>
      <c r="CB41" s="1249">
        <f t="shared" si="180"/>
        <v>0</v>
      </c>
      <c r="CC41" s="1250" t="e">
        <f t="shared" si="181"/>
        <v>#DIV/0!</v>
      </c>
      <c r="CD41" s="1251">
        <f t="shared" si="4"/>
        <v>-400000</v>
      </c>
      <c r="CE41" s="1253"/>
      <c r="CF41" s="1252">
        <v>400000</v>
      </c>
      <c r="CG41" s="1247">
        <f t="shared" si="182"/>
        <v>6400000</v>
      </c>
      <c r="CH41" s="1248">
        <f t="shared" si="202"/>
        <v>7.4898456380135777E-4</v>
      </c>
      <c r="CI41" s="1249"/>
      <c r="CJ41" s="1249">
        <f t="shared" si="183"/>
        <v>0</v>
      </c>
      <c r="CK41" s="1250" t="e">
        <f t="shared" si="184"/>
        <v>#DIV/0!</v>
      </c>
      <c r="CL41" s="1251">
        <f t="shared" si="5"/>
        <v>-400000</v>
      </c>
      <c r="CM41" s="1253"/>
      <c r="CN41" s="1254">
        <v>400000</v>
      </c>
      <c r="CO41" s="1247">
        <f t="shared" si="185"/>
        <v>6400000</v>
      </c>
      <c r="CP41" s="1248">
        <f t="shared" si="203"/>
        <v>7.2196056197336965E-4</v>
      </c>
      <c r="CQ41" s="1249"/>
      <c r="CR41" s="1249">
        <f t="shared" si="186"/>
        <v>0</v>
      </c>
      <c r="CS41" s="1250" t="e">
        <f t="shared" si="187"/>
        <v>#DIV/0!</v>
      </c>
      <c r="CT41" s="1251">
        <f t="shared" si="6"/>
        <v>-400000</v>
      </c>
      <c r="CU41" s="1253"/>
      <c r="CV41" s="1257">
        <f t="shared" si="188"/>
        <v>4800000</v>
      </c>
      <c r="CW41" s="1247">
        <f t="shared" si="188"/>
        <v>76800000</v>
      </c>
      <c r="CX41" s="1248">
        <f t="shared" si="189"/>
        <v>7.3412685381316469E-4</v>
      </c>
      <c r="CY41" s="1258">
        <f t="shared" si="190"/>
        <v>2970744.52</v>
      </c>
      <c r="CZ41" s="1249">
        <f t="shared" si="190"/>
        <v>47531912.32</v>
      </c>
      <c r="DA41" s="1259">
        <f t="shared" si="191"/>
        <v>2.7820603578998155E-3</v>
      </c>
      <c r="DB41" t="s">
        <v>1329</v>
      </c>
    </row>
    <row r="42" spans="1:109" s="1275" customFormat="1" ht="17.45" customHeight="1">
      <c r="A42" s="1260" t="s">
        <v>1354</v>
      </c>
      <c r="B42" s="1260" t="s">
        <v>1345</v>
      </c>
      <c r="C42" s="1260"/>
      <c r="D42" s="1261">
        <f>SUM(D43:D46)</f>
        <v>2329082</v>
      </c>
      <c r="E42" s="1262">
        <f t="shared" si="152"/>
        <v>37265312</v>
      </c>
      <c r="F42" s="1263">
        <f t="shared" si="153"/>
        <v>4.5441771805304768E-3</v>
      </c>
      <c r="G42" s="1264">
        <f>SUM(G43:G46)</f>
        <v>2085959.5499999998</v>
      </c>
      <c r="H42" s="1264">
        <f t="shared" si="154"/>
        <v>33375352.799999997</v>
      </c>
      <c r="I42" s="1265">
        <f t="shared" si="155"/>
        <v>4.0893388447259139E-3</v>
      </c>
      <c r="J42" s="1266">
        <f t="shared" si="0"/>
        <v>-243122.45000000019</v>
      </c>
      <c r="K42" s="1267"/>
      <c r="L42" s="1268">
        <f>SUM(L43:L46)</f>
        <v>2329082</v>
      </c>
      <c r="M42" s="1262">
        <f t="shared" si="156"/>
        <v>37265312</v>
      </c>
      <c r="N42" s="1263">
        <f t="shared" si="157"/>
        <v>4.1920419932816528E-3</v>
      </c>
      <c r="O42" s="1269">
        <f>SUM(O43:O46)</f>
        <v>2242738.17</v>
      </c>
      <c r="P42" s="1264">
        <f t="shared" si="158"/>
        <v>35883810.719999999</v>
      </c>
      <c r="Q42" s="1265">
        <f t="shared" si="159"/>
        <v>4.0212278545746086E-3</v>
      </c>
      <c r="R42" s="1266">
        <f t="shared" si="1"/>
        <v>-86343.830000000075</v>
      </c>
      <c r="S42" s="1267"/>
      <c r="T42" s="1268">
        <f>SUM(T43:T46)</f>
        <v>2329082</v>
      </c>
      <c r="U42" s="1262">
        <f t="shared" si="160"/>
        <v>37265312</v>
      </c>
      <c r="V42" s="1263">
        <f t="shared" si="193"/>
        <v>4.0464026960463405E-3</v>
      </c>
      <c r="W42" s="1269">
        <f>SUM(W43:W46)</f>
        <v>0</v>
      </c>
      <c r="X42" s="1264">
        <f t="shared" si="161"/>
        <v>0</v>
      </c>
      <c r="Y42" s="1265" t="e">
        <f t="shared" si="162"/>
        <v>#DIV/0!</v>
      </c>
      <c r="Z42" s="1266">
        <f t="shared" si="9"/>
        <v>-2329082</v>
      </c>
      <c r="AA42" s="1267"/>
      <c r="AB42" s="1270">
        <f>SUM(AB43:AB46)</f>
        <v>2329082</v>
      </c>
      <c r="AC42" s="1262">
        <f t="shared" si="163"/>
        <v>37265312</v>
      </c>
      <c r="AD42" s="1263">
        <f t="shared" si="194"/>
        <v>4.3616599177728347E-3</v>
      </c>
      <c r="AE42" s="1264">
        <f>SUM(AE43:AE46)</f>
        <v>0</v>
      </c>
      <c r="AF42" s="1264">
        <f t="shared" si="164"/>
        <v>0</v>
      </c>
      <c r="AG42" s="1265" t="e">
        <f t="shared" si="165"/>
        <v>#DIV/0!</v>
      </c>
      <c r="AH42" s="1266">
        <f t="shared" si="10"/>
        <v>-2329082</v>
      </c>
      <c r="AI42" s="1267"/>
      <c r="AJ42" s="1268">
        <f>SUM(AJ43:AJ46)</f>
        <v>2329082</v>
      </c>
      <c r="AK42" s="1262">
        <f t="shared" si="166"/>
        <v>37265312</v>
      </c>
      <c r="AL42" s="1263">
        <f t="shared" si="195"/>
        <v>5.1858005374399128E-3</v>
      </c>
      <c r="AM42" s="1264">
        <f>SUM(AM43:AM46)</f>
        <v>0</v>
      </c>
      <c r="AN42" s="1264">
        <f t="shared" si="167"/>
        <v>0</v>
      </c>
      <c r="AO42" s="1265" t="e">
        <f t="shared" si="168"/>
        <v>#DIV/0!</v>
      </c>
      <c r="AP42" s="1266">
        <f t="shared" si="11"/>
        <v>-2329082</v>
      </c>
      <c r="AQ42" s="1267"/>
      <c r="AR42" s="1270">
        <f>SUM(AR43:AR46)</f>
        <v>2329082</v>
      </c>
      <c r="AS42" s="1262">
        <f t="shared" si="169"/>
        <v>37265312</v>
      </c>
      <c r="AT42" s="1263">
        <f t="shared" si="196"/>
        <v>4.1921515352021134E-3</v>
      </c>
      <c r="AU42" s="1269">
        <f>SUM(AU43:AU46)</f>
        <v>0</v>
      </c>
      <c r="AV42" s="1264">
        <f t="shared" si="170"/>
        <v>0</v>
      </c>
      <c r="AW42" s="1265" t="e">
        <f t="shared" si="171"/>
        <v>#DIV/0!</v>
      </c>
      <c r="AX42" s="1266">
        <f t="shared" si="12"/>
        <v>-2329082</v>
      </c>
      <c r="AY42" s="1267"/>
      <c r="AZ42" s="1268">
        <f>SUM(AZ43:AZ46)</f>
        <v>2329082</v>
      </c>
      <c r="BA42" s="1262">
        <f t="shared" si="192"/>
        <v>37265312</v>
      </c>
      <c r="BB42" s="1263">
        <f t="shared" si="197"/>
        <v>3.8801963812149574E-3</v>
      </c>
      <c r="BC42" s="1264">
        <f>SUM(BC43:BC46)</f>
        <v>0</v>
      </c>
      <c r="BD42" s="1264">
        <f t="shared" si="172"/>
        <v>0</v>
      </c>
      <c r="BE42" s="1265" t="e">
        <f t="shared" si="173"/>
        <v>#DIV/0!</v>
      </c>
      <c r="BF42" s="1266">
        <f t="shared" si="2"/>
        <v>-2329082</v>
      </c>
      <c r="BG42" s="1267"/>
      <c r="BH42" s="1270">
        <f>SUM(BH43:BH46)</f>
        <v>2329082</v>
      </c>
      <c r="BI42" s="1262">
        <f t="shared" si="174"/>
        <v>37265312</v>
      </c>
      <c r="BJ42" s="1263">
        <f t="shared" si="198"/>
        <v>4.0289690216888238E-3</v>
      </c>
      <c r="BK42" s="1269">
        <f>SUM(BK43:BK46)</f>
        <v>0</v>
      </c>
      <c r="BL42" s="1269">
        <f t="shared" si="175"/>
        <v>0</v>
      </c>
      <c r="BM42" s="1271" t="e">
        <f t="shared" si="199"/>
        <v>#DIV/0!</v>
      </c>
      <c r="BN42" s="1266">
        <f t="shared" si="13"/>
        <v>-2329082</v>
      </c>
      <c r="BO42" s="1267"/>
      <c r="BP42" s="1268">
        <f>SUM(BP43:BP46)</f>
        <v>2329082</v>
      </c>
      <c r="BQ42" s="1262">
        <f t="shared" si="176"/>
        <v>37265312</v>
      </c>
      <c r="BR42" s="1263">
        <f t="shared" si="200"/>
        <v>4.3649759386780044E-3</v>
      </c>
      <c r="BS42" s="1264">
        <f>SUM(BS43:BS46)</f>
        <v>0</v>
      </c>
      <c r="BT42" s="1264">
        <f t="shared" si="177"/>
        <v>0</v>
      </c>
      <c r="BU42" s="1265" t="e">
        <f t="shared" si="178"/>
        <v>#DIV/0!</v>
      </c>
      <c r="BV42" s="1266">
        <f t="shared" si="3"/>
        <v>-2329082</v>
      </c>
      <c r="BW42" s="1267"/>
      <c r="BX42" s="1270">
        <f>SUM(BX43:BX46)</f>
        <v>2329082</v>
      </c>
      <c r="BY42" s="1262">
        <f t="shared" si="179"/>
        <v>37265312</v>
      </c>
      <c r="BZ42" s="1263">
        <f t="shared" si="201"/>
        <v>4.1895221785962604E-3</v>
      </c>
      <c r="CA42" s="1264">
        <f>SUM(CA43:CA46)</f>
        <v>0</v>
      </c>
      <c r="CB42" s="1264">
        <f t="shared" si="180"/>
        <v>0</v>
      </c>
      <c r="CC42" s="1265" t="e">
        <f t="shared" si="181"/>
        <v>#DIV/0!</v>
      </c>
      <c r="CD42" s="1266">
        <f t="shared" si="4"/>
        <v>-2329082</v>
      </c>
      <c r="CE42" s="1267"/>
      <c r="CF42" s="1268">
        <f>SUM(CF43:CF46)</f>
        <v>2329082</v>
      </c>
      <c r="CG42" s="1262">
        <f t="shared" si="182"/>
        <v>37265312</v>
      </c>
      <c r="CH42" s="1263">
        <f t="shared" si="202"/>
        <v>4.3611161645689851E-3</v>
      </c>
      <c r="CI42" s="1264">
        <f>SUM(CI43:CI46)</f>
        <v>0</v>
      </c>
      <c r="CJ42" s="1264">
        <f t="shared" si="183"/>
        <v>0</v>
      </c>
      <c r="CK42" s="1265" t="e">
        <f t="shared" si="184"/>
        <v>#DIV/0!</v>
      </c>
      <c r="CL42" s="1266">
        <f t="shared" si="5"/>
        <v>-2329082</v>
      </c>
      <c r="CM42" s="1267"/>
      <c r="CN42" s="1270">
        <f>SUM(CN43:CN46)</f>
        <v>2329082</v>
      </c>
      <c r="CO42" s="1262">
        <f t="shared" si="185"/>
        <v>37265312</v>
      </c>
      <c r="CP42" s="1263">
        <f t="shared" si="203"/>
        <v>4.203763374005149E-3</v>
      </c>
      <c r="CQ42" s="1264">
        <f>SUM(CQ43:CQ46)</f>
        <v>0</v>
      </c>
      <c r="CR42" s="1264">
        <f t="shared" si="186"/>
        <v>0</v>
      </c>
      <c r="CS42" s="1265" t="e">
        <f t="shared" si="187"/>
        <v>#DIV/0!</v>
      </c>
      <c r="CT42" s="1266">
        <f t="shared" si="6"/>
        <v>-2329082</v>
      </c>
      <c r="CU42" s="1267"/>
      <c r="CV42" s="1272">
        <f t="shared" si="188"/>
        <v>27948984</v>
      </c>
      <c r="CW42" s="1262">
        <f t="shared" si="188"/>
        <v>447183744</v>
      </c>
      <c r="CX42" s="1263">
        <f t="shared" si="189"/>
        <v>4.2746041023321831E-3</v>
      </c>
      <c r="CY42" s="1273">
        <f t="shared" si="190"/>
        <v>4328697.72</v>
      </c>
      <c r="CZ42" s="1264">
        <f t="shared" si="190"/>
        <v>69259163.519999996</v>
      </c>
      <c r="DA42" s="1274">
        <f t="shared" si="191"/>
        <v>4.0537643836647775E-3</v>
      </c>
      <c r="DB42" t="s">
        <v>1329</v>
      </c>
      <c r="DC42"/>
      <c r="DD42"/>
      <c r="DE42"/>
    </row>
    <row r="43" spans="1:109" ht="17.45" customHeight="1">
      <c r="A43" s="1276"/>
      <c r="B43" s="1180" t="s">
        <v>1345</v>
      </c>
      <c r="C43" s="1180" t="s">
        <v>1355</v>
      </c>
      <c r="D43" s="1277">
        <v>1572430</v>
      </c>
      <c r="E43" s="1182">
        <f t="shared" si="152"/>
        <v>25158880</v>
      </c>
      <c r="F43" s="1183">
        <f t="shared" si="153"/>
        <v>3.0679042317881197E-3</v>
      </c>
      <c r="G43" s="1185">
        <f>1445783</f>
        <v>1445783</v>
      </c>
      <c r="H43" s="1185">
        <f t="shared" si="154"/>
        <v>23132528</v>
      </c>
      <c r="I43" s="1186">
        <f t="shared" si="155"/>
        <v>2.8343294494585793E-3</v>
      </c>
      <c r="J43" s="1197">
        <f t="shared" si="0"/>
        <v>-126647</v>
      </c>
      <c r="K43" s="1188"/>
      <c r="L43" s="1278">
        <v>1572430</v>
      </c>
      <c r="M43" s="1182">
        <f t="shared" si="156"/>
        <v>25158880</v>
      </c>
      <c r="N43" s="1183">
        <f t="shared" si="157"/>
        <v>2.8301676761470266E-3</v>
      </c>
      <c r="O43" s="1279">
        <v>1370016</v>
      </c>
      <c r="P43" s="1185">
        <f t="shared" si="158"/>
        <v>21920256</v>
      </c>
      <c r="Q43" s="1186">
        <f t="shared" si="159"/>
        <v>2.4564376591552314E-3</v>
      </c>
      <c r="R43" s="1197">
        <f t="shared" si="1"/>
        <v>-202414</v>
      </c>
      <c r="S43" s="1188"/>
      <c r="T43" s="1278">
        <v>1572430</v>
      </c>
      <c r="U43" s="1182">
        <f t="shared" si="160"/>
        <v>25158880</v>
      </c>
      <c r="V43" s="1183">
        <f t="shared" si="193"/>
        <v>2.7318424131671393E-3</v>
      </c>
      <c r="W43" s="1280"/>
      <c r="X43" s="1185">
        <f t="shared" si="161"/>
        <v>0</v>
      </c>
      <c r="Y43" s="1186" t="e">
        <f t="shared" si="162"/>
        <v>#DIV/0!</v>
      </c>
      <c r="Z43" s="1197">
        <f t="shared" si="9"/>
        <v>-1572430</v>
      </c>
      <c r="AA43" s="1188"/>
      <c r="AB43" s="1203">
        <v>1572430</v>
      </c>
      <c r="AC43" s="1182">
        <f t="shared" si="163"/>
        <v>25158880</v>
      </c>
      <c r="AD43" s="1183">
        <f t="shared" si="194"/>
        <v>2.9446815975150459E-3</v>
      </c>
      <c r="AE43" s="1185"/>
      <c r="AF43" s="1185">
        <f t="shared" si="164"/>
        <v>0</v>
      </c>
      <c r="AG43" s="1186" t="e">
        <f t="shared" si="165"/>
        <v>#DIV/0!</v>
      </c>
      <c r="AH43" s="1197">
        <f t="shared" si="10"/>
        <v>-1572430</v>
      </c>
      <c r="AI43" s="1188"/>
      <c r="AJ43" s="1278">
        <v>1572430</v>
      </c>
      <c r="AK43" s="1182">
        <f t="shared" si="166"/>
        <v>25158880</v>
      </c>
      <c r="AL43" s="1183">
        <f t="shared" si="195"/>
        <v>3.5010825462936219E-3</v>
      </c>
      <c r="AM43" s="1185"/>
      <c r="AN43" s="1185">
        <f t="shared" si="167"/>
        <v>0</v>
      </c>
      <c r="AO43" s="1186" t="e">
        <f t="shared" si="168"/>
        <v>#DIV/0!</v>
      </c>
      <c r="AP43" s="1197">
        <f t="shared" si="11"/>
        <v>-1572430</v>
      </c>
      <c r="AQ43" s="1188"/>
      <c r="AR43" s="1203">
        <v>1572430</v>
      </c>
      <c r="AS43" s="1182">
        <f t="shared" si="169"/>
        <v>25158880</v>
      </c>
      <c r="AT43" s="1183">
        <f t="shared" si="196"/>
        <v>2.8302416310365453E-3</v>
      </c>
      <c r="AU43" s="1191"/>
      <c r="AV43" s="1185">
        <f t="shared" si="170"/>
        <v>0</v>
      </c>
      <c r="AW43" s="1186" t="e">
        <f t="shared" si="171"/>
        <v>#DIV/0!</v>
      </c>
      <c r="AX43" s="1197">
        <f t="shared" si="12"/>
        <v>-1572430</v>
      </c>
      <c r="AY43" s="1188"/>
      <c r="AZ43" s="1278">
        <v>1572430</v>
      </c>
      <c r="BA43" s="1182">
        <f t="shared" si="192"/>
        <v>25158880</v>
      </c>
      <c r="BB43" s="1183">
        <f t="shared" si="197"/>
        <v>2.6196317672429891E-3</v>
      </c>
      <c r="BC43" s="1201"/>
      <c r="BD43" s="1185">
        <f t="shared" si="172"/>
        <v>0</v>
      </c>
      <c r="BE43" s="1186" t="e">
        <f t="shared" si="173"/>
        <v>#DIV/0!</v>
      </c>
      <c r="BF43" s="1197">
        <f t="shared" si="2"/>
        <v>-1572430</v>
      </c>
      <c r="BG43" s="1188"/>
      <c r="BH43" s="1203">
        <v>1572430</v>
      </c>
      <c r="BI43" s="1182">
        <f t="shared" si="174"/>
        <v>25158880</v>
      </c>
      <c r="BJ43" s="1183">
        <f t="shared" si="198"/>
        <v>2.7200724400318053E-3</v>
      </c>
      <c r="BK43" s="1280"/>
      <c r="BL43" s="1191">
        <f t="shared" si="175"/>
        <v>0</v>
      </c>
      <c r="BM43" s="1193" t="e">
        <f t="shared" si="199"/>
        <v>#DIV/0!</v>
      </c>
      <c r="BN43" s="1197">
        <f t="shared" si="13"/>
        <v>-1572430</v>
      </c>
      <c r="BO43" s="1188"/>
      <c r="BP43" s="1278">
        <v>1572430</v>
      </c>
      <c r="BQ43" s="1182">
        <f t="shared" si="176"/>
        <v>25158880</v>
      </c>
      <c r="BR43" s="1183">
        <f t="shared" si="200"/>
        <v>2.9469203382514889E-3</v>
      </c>
      <c r="BS43" s="1201"/>
      <c r="BT43" s="1185">
        <f t="shared" si="177"/>
        <v>0</v>
      </c>
      <c r="BU43" s="1186" t="e">
        <f t="shared" si="178"/>
        <v>#DIV/0!</v>
      </c>
      <c r="BV43" s="1197">
        <f t="shared" si="3"/>
        <v>-1572430</v>
      </c>
      <c r="BW43" s="1188"/>
      <c r="BX43" s="1203">
        <v>1572430</v>
      </c>
      <c r="BY43" s="1182">
        <f t="shared" si="179"/>
        <v>25158880</v>
      </c>
      <c r="BZ43" s="1183">
        <f t="shared" si="201"/>
        <v>2.8284664770455133E-3</v>
      </c>
      <c r="CA43" s="1280"/>
      <c r="CB43" s="1185">
        <f t="shared" si="180"/>
        <v>0</v>
      </c>
      <c r="CC43" s="1186" t="e">
        <f t="shared" si="181"/>
        <v>#DIV/0!</v>
      </c>
      <c r="CD43" s="1197">
        <f t="shared" si="4"/>
        <v>-1572430</v>
      </c>
      <c r="CE43" s="1188"/>
      <c r="CF43" s="1278">
        <v>1572430</v>
      </c>
      <c r="CG43" s="1182">
        <f t="shared" si="182"/>
        <v>25158880</v>
      </c>
      <c r="CH43" s="1183">
        <f t="shared" si="202"/>
        <v>2.9443144941454229E-3</v>
      </c>
      <c r="CI43" s="1185"/>
      <c r="CJ43" s="1185">
        <f t="shared" si="183"/>
        <v>0</v>
      </c>
      <c r="CK43" s="1186" t="e">
        <f t="shared" si="184"/>
        <v>#DIV/0!</v>
      </c>
      <c r="CL43" s="1197">
        <f t="shared" si="5"/>
        <v>-1572430</v>
      </c>
      <c r="CM43" s="1188"/>
      <c r="CN43" s="1203">
        <v>1572430</v>
      </c>
      <c r="CO43" s="1182">
        <f t="shared" si="185"/>
        <v>25158880</v>
      </c>
      <c r="CP43" s="1183">
        <f t="shared" si="203"/>
        <v>2.8380811161594641E-3</v>
      </c>
      <c r="CQ43" s="1185"/>
      <c r="CR43" s="1185">
        <f t="shared" si="186"/>
        <v>0</v>
      </c>
      <c r="CS43" s="1186" t="e">
        <f t="shared" si="187"/>
        <v>#DIV/0!</v>
      </c>
      <c r="CT43" s="1197">
        <f t="shared" si="6"/>
        <v>-1572430</v>
      </c>
      <c r="CU43" s="1188"/>
      <c r="CV43" s="1203">
        <f t="shared" si="188"/>
        <v>18869160</v>
      </c>
      <c r="CW43" s="1182">
        <f t="shared" si="188"/>
        <v>301906560</v>
      </c>
      <c r="CX43" s="1183">
        <f t="shared" si="189"/>
        <v>2.8859077218535861E-3</v>
      </c>
      <c r="CY43" s="1204">
        <f t="shared" si="190"/>
        <v>2815799</v>
      </c>
      <c r="CZ43" s="1185">
        <f t="shared" si="190"/>
        <v>45052784</v>
      </c>
      <c r="DA43" s="1195">
        <f t="shared" si="191"/>
        <v>2.636956063025555E-3</v>
      </c>
    </row>
    <row r="44" spans="1:109" ht="17.45" customHeight="1">
      <c r="A44" s="1276"/>
      <c r="B44" s="1180" t="s">
        <v>1345</v>
      </c>
      <c r="C44" s="1180" t="s">
        <v>1356</v>
      </c>
      <c r="D44" s="1277">
        <v>356652</v>
      </c>
      <c r="E44" s="1182">
        <f t="shared" si="152"/>
        <v>5706432</v>
      </c>
      <c r="F44" s="1183">
        <f t="shared" si="153"/>
        <v>6.9584921432158924E-4</v>
      </c>
      <c r="G44" s="1185">
        <f>156725+8635+116592</f>
        <v>281952</v>
      </c>
      <c r="H44" s="1185">
        <f t="shared" si="154"/>
        <v>4511232</v>
      </c>
      <c r="I44" s="1186">
        <f t="shared" si="155"/>
        <v>5.5274191004718229E-4</v>
      </c>
      <c r="J44" s="1197">
        <f t="shared" si="0"/>
        <v>-74700</v>
      </c>
      <c r="K44" s="1188"/>
      <c r="L44" s="1278">
        <v>356652</v>
      </c>
      <c r="M44" s="1182">
        <f t="shared" si="156"/>
        <v>5706432</v>
      </c>
      <c r="N44" s="1183">
        <f t="shared" si="157"/>
        <v>6.4192680248608162E-4</v>
      </c>
      <c r="O44" s="1280">
        <f>162250+62519.52</f>
        <v>224769.52</v>
      </c>
      <c r="P44" s="1185">
        <f t="shared" si="158"/>
        <v>3596312.32</v>
      </c>
      <c r="Q44" s="1186">
        <f t="shared" si="159"/>
        <v>4.0301158056420136E-4</v>
      </c>
      <c r="R44" s="1197">
        <f t="shared" si="1"/>
        <v>-131882.48000000001</v>
      </c>
      <c r="S44" s="1188"/>
      <c r="T44" s="1278">
        <v>356652</v>
      </c>
      <c r="U44" s="1182">
        <f t="shared" si="160"/>
        <v>5706432</v>
      </c>
      <c r="V44" s="1183">
        <f t="shared" si="193"/>
        <v>6.1962507732674045E-4</v>
      </c>
      <c r="W44" s="1280"/>
      <c r="X44" s="1185">
        <f t="shared" si="161"/>
        <v>0</v>
      </c>
      <c r="Y44" s="1186" t="e">
        <f t="shared" si="162"/>
        <v>#DIV/0!</v>
      </c>
      <c r="Z44" s="1197">
        <f t="shared" si="9"/>
        <v>-356652</v>
      </c>
      <c r="AA44" s="1188"/>
      <c r="AB44" s="1203">
        <v>356652</v>
      </c>
      <c r="AC44" s="1182">
        <f t="shared" si="163"/>
        <v>5706432</v>
      </c>
      <c r="AD44" s="1183">
        <f t="shared" si="194"/>
        <v>6.6790037147404729E-4</v>
      </c>
      <c r="AE44" s="1185"/>
      <c r="AF44" s="1185">
        <f t="shared" si="164"/>
        <v>0</v>
      </c>
      <c r="AG44" s="1186" t="e">
        <f t="shared" si="165"/>
        <v>#DIV/0!</v>
      </c>
      <c r="AH44" s="1197">
        <f t="shared" si="10"/>
        <v>-356652</v>
      </c>
      <c r="AI44" s="1188"/>
      <c r="AJ44" s="1278">
        <v>356652</v>
      </c>
      <c r="AK44" s="1182">
        <f t="shared" si="166"/>
        <v>5706432</v>
      </c>
      <c r="AL44" s="1183">
        <f t="shared" si="195"/>
        <v>7.9410090897573361E-4</v>
      </c>
      <c r="AM44" s="1201"/>
      <c r="AN44" s="1185">
        <f t="shared" si="167"/>
        <v>0</v>
      </c>
      <c r="AO44" s="1186" t="e">
        <f t="shared" si="168"/>
        <v>#DIV/0!</v>
      </c>
      <c r="AP44" s="1197">
        <f t="shared" si="11"/>
        <v>-356652</v>
      </c>
      <c r="AQ44" s="1188"/>
      <c r="AR44" s="1203">
        <v>356652</v>
      </c>
      <c r="AS44" s="1182">
        <f t="shared" si="169"/>
        <v>5706432</v>
      </c>
      <c r="AT44" s="1183">
        <f t="shared" si="196"/>
        <v>6.4194357662499825E-4</v>
      </c>
      <c r="AU44" s="1280"/>
      <c r="AV44" s="1185">
        <f t="shared" si="170"/>
        <v>0</v>
      </c>
      <c r="AW44" s="1186" t="e">
        <f t="shared" si="171"/>
        <v>#DIV/0!</v>
      </c>
      <c r="AX44" s="1197">
        <f t="shared" si="12"/>
        <v>-356652</v>
      </c>
      <c r="AY44" s="1188"/>
      <c r="AZ44" s="1278">
        <v>356652</v>
      </c>
      <c r="BA44" s="1182">
        <f t="shared" si="192"/>
        <v>5706432</v>
      </c>
      <c r="BB44" s="1183">
        <f t="shared" si="197"/>
        <v>5.9417392764749249E-4</v>
      </c>
      <c r="BC44" s="2857"/>
      <c r="BD44" s="1185">
        <f t="shared" si="172"/>
        <v>0</v>
      </c>
      <c r="BE44" s="1186" t="e">
        <f t="shared" si="173"/>
        <v>#DIV/0!</v>
      </c>
      <c r="BF44" s="1197">
        <f t="shared" si="2"/>
        <v>-356652</v>
      </c>
      <c r="BG44" s="1188"/>
      <c r="BH44" s="1203">
        <v>356652</v>
      </c>
      <c r="BI44" s="1182">
        <f t="shared" si="174"/>
        <v>5706432</v>
      </c>
      <c r="BJ44" s="1183">
        <f t="shared" si="198"/>
        <v>6.1695546121749354E-4</v>
      </c>
      <c r="BK44" s="1280"/>
      <c r="BL44" s="1191">
        <f t="shared" si="175"/>
        <v>0</v>
      </c>
      <c r="BM44" s="1193" t="e">
        <f t="shared" si="199"/>
        <v>#DIV/0!</v>
      </c>
      <c r="BN44" s="1197">
        <f t="shared" si="13"/>
        <v>-356652</v>
      </c>
      <c r="BO44" s="1188"/>
      <c r="BP44" s="1278">
        <v>356652</v>
      </c>
      <c r="BQ44" s="1182">
        <f t="shared" si="176"/>
        <v>5706432</v>
      </c>
      <c r="BR44" s="1183">
        <f t="shared" si="200"/>
        <v>6.6840815329017515E-4</v>
      </c>
      <c r="BS44" s="1201"/>
      <c r="BT44" s="1185">
        <f t="shared" si="177"/>
        <v>0</v>
      </c>
      <c r="BU44" s="1186" t="e">
        <f t="shared" si="178"/>
        <v>#DIV/0!</v>
      </c>
      <c r="BV44" s="1197">
        <f t="shared" si="3"/>
        <v>-356652</v>
      </c>
      <c r="BW44" s="1188"/>
      <c r="BX44" s="1203">
        <v>356652</v>
      </c>
      <c r="BY44" s="1182">
        <f t="shared" si="179"/>
        <v>5706432</v>
      </c>
      <c r="BZ44" s="1183">
        <f t="shared" si="201"/>
        <v>6.4154094361671831E-4</v>
      </c>
      <c r="CA44" s="1280"/>
      <c r="CB44" s="1185">
        <f t="shared" si="180"/>
        <v>0</v>
      </c>
      <c r="CC44" s="1186" t="e">
        <f t="shared" si="181"/>
        <v>#DIV/0!</v>
      </c>
      <c r="CD44" s="1197">
        <f t="shared" si="4"/>
        <v>-356652</v>
      </c>
      <c r="CE44" s="1188"/>
      <c r="CF44" s="1278">
        <v>356652</v>
      </c>
      <c r="CG44" s="1182">
        <f t="shared" si="182"/>
        <v>5706432</v>
      </c>
      <c r="CH44" s="1183">
        <f t="shared" si="202"/>
        <v>6.6781710662220468E-4</v>
      </c>
      <c r="CI44" s="1185"/>
      <c r="CJ44" s="1185">
        <f t="shared" si="183"/>
        <v>0</v>
      </c>
      <c r="CK44" s="1186" t="e">
        <f t="shared" si="184"/>
        <v>#DIV/0!</v>
      </c>
      <c r="CL44" s="1197">
        <f t="shared" si="5"/>
        <v>-356652</v>
      </c>
      <c r="CM44" s="1188"/>
      <c r="CN44" s="1203">
        <v>356652</v>
      </c>
      <c r="CO44" s="1182">
        <f t="shared" si="185"/>
        <v>5706432</v>
      </c>
      <c r="CP44" s="1183">
        <f t="shared" si="203"/>
        <v>6.4372169587231559E-4</v>
      </c>
      <c r="CQ44" s="1185"/>
      <c r="CR44" s="1185">
        <f t="shared" si="186"/>
        <v>0</v>
      </c>
      <c r="CS44" s="1186" t="e">
        <f t="shared" si="187"/>
        <v>#DIV/0!</v>
      </c>
      <c r="CT44" s="1197">
        <f t="shared" si="6"/>
        <v>-356652</v>
      </c>
      <c r="CU44" s="1188"/>
      <c r="CV44" s="1203">
        <f t="shared" si="188"/>
        <v>4279824</v>
      </c>
      <c r="CW44" s="1182">
        <f t="shared" si="188"/>
        <v>68477184</v>
      </c>
      <c r="CX44" s="1183">
        <f t="shared" si="189"/>
        <v>6.54569526665432E-4</v>
      </c>
      <c r="CY44" s="1204">
        <f t="shared" si="190"/>
        <v>506721.52</v>
      </c>
      <c r="CZ44" s="1185">
        <f t="shared" si="190"/>
        <v>8107544.3200000003</v>
      </c>
      <c r="DA44" s="1195">
        <f t="shared" si="191"/>
        <v>4.7453755911893044E-4</v>
      </c>
    </row>
    <row r="45" spans="1:109" ht="17.45" customHeight="1">
      <c r="A45" s="1276"/>
      <c r="B45" s="1180" t="s">
        <v>1345</v>
      </c>
      <c r="C45" s="1180" t="s">
        <v>1357</v>
      </c>
      <c r="D45" s="1277">
        <v>100000</v>
      </c>
      <c r="E45" s="1182">
        <f t="shared" si="152"/>
        <v>1600000</v>
      </c>
      <c r="F45" s="1183">
        <f t="shared" si="153"/>
        <v>1.9510593360519196E-4</v>
      </c>
      <c r="G45" s="1185">
        <f>40994.9+636.78+2400+37728.5</f>
        <v>81760.179999999993</v>
      </c>
      <c r="H45" s="1185">
        <f t="shared" si="154"/>
        <v>1308162.8799999999</v>
      </c>
      <c r="I45" s="1186">
        <f t="shared" si="155"/>
        <v>1.602835874865276E-4</v>
      </c>
      <c r="J45" s="1197">
        <f t="shared" si="0"/>
        <v>-18239.820000000007</v>
      </c>
      <c r="K45" s="1188"/>
      <c r="L45" s="1278">
        <v>100000</v>
      </c>
      <c r="M45" s="1182">
        <f t="shared" si="156"/>
        <v>1600000</v>
      </c>
      <c r="N45" s="1183">
        <f t="shared" si="157"/>
        <v>1.7998687866213609E-4</v>
      </c>
      <c r="O45" s="1201">
        <v>41009.25</v>
      </c>
      <c r="P45" s="1185">
        <f t="shared" si="158"/>
        <v>656148</v>
      </c>
      <c r="Q45" s="1186">
        <f t="shared" si="159"/>
        <v>7.3529554453168186E-5</v>
      </c>
      <c r="R45" s="1197">
        <f t="shared" si="1"/>
        <v>-58990.75</v>
      </c>
      <c r="S45" s="1188"/>
      <c r="T45" s="1278">
        <v>100000</v>
      </c>
      <c r="U45" s="1182">
        <f t="shared" si="160"/>
        <v>1600000</v>
      </c>
      <c r="V45" s="1183">
        <f t="shared" si="193"/>
        <v>1.7373380138811515E-4</v>
      </c>
      <c r="W45" s="1280"/>
      <c r="X45" s="1185">
        <f t="shared" si="161"/>
        <v>0</v>
      </c>
      <c r="Y45" s="1186" t="e">
        <f t="shared" si="162"/>
        <v>#DIV/0!</v>
      </c>
      <c r="Z45" s="1197">
        <f t="shared" si="9"/>
        <v>-100000</v>
      </c>
      <c r="AA45" s="1188"/>
      <c r="AB45" s="1203">
        <v>100000</v>
      </c>
      <c r="AC45" s="1182">
        <f t="shared" si="163"/>
        <v>1600000</v>
      </c>
      <c r="AD45" s="1183">
        <f t="shared" si="194"/>
        <v>1.8726948719593534E-4</v>
      </c>
      <c r="AE45" s="1185"/>
      <c r="AF45" s="1185">
        <f t="shared" si="164"/>
        <v>0</v>
      </c>
      <c r="AG45" s="1186" t="e">
        <f t="shared" si="165"/>
        <v>#DIV/0!</v>
      </c>
      <c r="AH45" s="1197">
        <f t="shared" si="10"/>
        <v>-100000</v>
      </c>
      <c r="AI45" s="1188"/>
      <c r="AJ45" s="1278">
        <v>100000</v>
      </c>
      <c r="AK45" s="1182">
        <f t="shared" si="166"/>
        <v>1600000</v>
      </c>
      <c r="AL45" s="1183">
        <f t="shared" si="195"/>
        <v>2.2265427054263924E-4</v>
      </c>
      <c r="AM45" s="1201"/>
      <c r="AN45" s="1185">
        <f t="shared" si="167"/>
        <v>0</v>
      </c>
      <c r="AO45" s="1186" t="e">
        <f t="shared" si="168"/>
        <v>#DIV/0!</v>
      </c>
      <c r="AP45" s="1197">
        <f t="shared" si="11"/>
        <v>-100000</v>
      </c>
      <c r="AQ45" s="1188"/>
      <c r="AR45" s="1203">
        <v>100000</v>
      </c>
      <c r="AS45" s="1182">
        <f t="shared" si="169"/>
        <v>1600000</v>
      </c>
      <c r="AT45" s="1183">
        <f t="shared" si="196"/>
        <v>1.7999158188514245E-4</v>
      </c>
      <c r="AU45" s="1201"/>
      <c r="AV45" s="1185">
        <f t="shared" si="170"/>
        <v>0</v>
      </c>
      <c r="AW45" s="1186" t="e">
        <f t="shared" si="171"/>
        <v>#DIV/0!</v>
      </c>
      <c r="AX45" s="1197">
        <f t="shared" si="12"/>
        <v>-100000</v>
      </c>
      <c r="AY45" s="1188"/>
      <c r="AZ45" s="1278">
        <v>100000</v>
      </c>
      <c r="BA45" s="1182">
        <f t="shared" si="192"/>
        <v>1600000</v>
      </c>
      <c r="BB45" s="1183">
        <f t="shared" si="197"/>
        <v>1.6659767158111897E-4</v>
      </c>
      <c r="BC45" s="2857"/>
      <c r="BD45" s="1185">
        <f t="shared" si="172"/>
        <v>0</v>
      </c>
      <c r="BE45" s="1186" t="e">
        <f t="shared" si="173"/>
        <v>#DIV/0!</v>
      </c>
      <c r="BF45" s="1197">
        <f t="shared" si="2"/>
        <v>-100000</v>
      </c>
      <c r="BG45" s="1188"/>
      <c r="BH45" s="1203">
        <v>100000</v>
      </c>
      <c r="BI45" s="1182">
        <f t="shared" si="174"/>
        <v>1600000</v>
      </c>
      <c r="BJ45" s="1183">
        <f t="shared" si="198"/>
        <v>1.7298528010988121E-4</v>
      </c>
      <c r="BK45" s="1280"/>
      <c r="BL45" s="1191">
        <f t="shared" si="175"/>
        <v>0</v>
      </c>
      <c r="BM45" s="1193" t="e">
        <f t="shared" si="199"/>
        <v>#DIV/0!</v>
      </c>
      <c r="BN45" s="1197">
        <f t="shared" si="13"/>
        <v>-100000</v>
      </c>
      <c r="BO45" s="1188"/>
      <c r="BP45" s="1278">
        <v>100000</v>
      </c>
      <c r="BQ45" s="1182">
        <f t="shared" si="176"/>
        <v>1600000</v>
      </c>
      <c r="BR45" s="1183">
        <f t="shared" si="200"/>
        <v>1.8741186178408508E-4</v>
      </c>
      <c r="BS45" s="1201"/>
      <c r="BT45" s="1185">
        <f t="shared" si="177"/>
        <v>0</v>
      </c>
      <c r="BU45" s="1186" t="e">
        <f t="shared" si="178"/>
        <v>#DIV/0!</v>
      </c>
      <c r="BV45" s="1197">
        <f t="shared" si="3"/>
        <v>-100000</v>
      </c>
      <c r="BW45" s="1188"/>
      <c r="BX45" s="1203">
        <v>100000</v>
      </c>
      <c r="BY45" s="1182">
        <f t="shared" si="179"/>
        <v>1600000</v>
      </c>
      <c r="BZ45" s="1183">
        <f t="shared" si="201"/>
        <v>1.7987868948350725E-4</v>
      </c>
      <c r="CA45" s="1280"/>
      <c r="CB45" s="1185">
        <f t="shared" si="180"/>
        <v>0</v>
      </c>
      <c r="CC45" s="1186" t="e">
        <f t="shared" si="181"/>
        <v>#DIV/0!</v>
      </c>
      <c r="CD45" s="1197">
        <f t="shared" si="4"/>
        <v>-100000</v>
      </c>
      <c r="CE45" s="1188"/>
      <c r="CF45" s="1278">
        <v>100000</v>
      </c>
      <c r="CG45" s="1182">
        <f t="shared" si="182"/>
        <v>1600000</v>
      </c>
      <c r="CH45" s="1183">
        <f t="shared" si="202"/>
        <v>1.8724614095033944E-4</v>
      </c>
      <c r="CI45" s="1185"/>
      <c r="CJ45" s="1185">
        <f t="shared" si="183"/>
        <v>0</v>
      </c>
      <c r="CK45" s="1186" t="e">
        <f t="shared" si="184"/>
        <v>#DIV/0!</v>
      </c>
      <c r="CL45" s="1197">
        <f t="shared" si="5"/>
        <v>-100000</v>
      </c>
      <c r="CM45" s="1188"/>
      <c r="CN45" s="1203">
        <v>100000</v>
      </c>
      <c r="CO45" s="1182">
        <f t="shared" si="185"/>
        <v>1600000</v>
      </c>
      <c r="CP45" s="1183">
        <f t="shared" si="203"/>
        <v>1.8049014049334241E-4</v>
      </c>
      <c r="CQ45" s="1185"/>
      <c r="CR45" s="1185">
        <f t="shared" si="186"/>
        <v>0</v>
      </c>
      <c r="CS45" s="1186" t="e">
        <f t="shared" si="187"/>
        <v>#DIV/0!</v>
      </c>
      <c r="CT45" s="1197">
        <f t="shared" si="6"/>
        <v>-100000</v>
      </c>
      <c r="CU45" s="1188"/>
      <c r="CV45" s="1203">
        <f t="shared" si="188"/>
        <v>1200000</v>
      </c>
      <c r="CW45" s="1182">
        <f t="shared" si="188"/>
        <v>19200000</v>
      </c>
      <c r="CX45" s="1183">
        <f t="shared" si="189"/>
        <v>1.8353171345329117E-4</v>
      </c>
      <c r="CY45" s="1204">
        <f t="shared" si="190"/>
        <v>122769.43</v>
      </c>
      <c r="CZ45" s="1185">
        <f t="shared" si="190"/>
        <v>1964310.88</v>
      </c>
      <c r="DA45" s="1195">
        <f t="shared" si="191"/>
        <v>1.1497184024594492E-4</v>
      </c>
    </row>
    <row r="46" spans="1:109" ht="17.45" customHeight="1">
      <c r="A46" s="1281"/>
      <c r="B46" s="1282" t="s">
        <v>1345</v>
      </c>
      <c r="C46" s="1282" t="s">
        <v>1358</v>
      </c>
      <c r="D46" s="1283">
        <v>300000</v>
      </c>
      <c r="E46" s="1247">
        <f t="shared" si="152"/>
        <v>4800000</v>
      </c>
      <c r="F46" s="1248">
        <f t="shared" si="153"/>
        <v>5.8531780081557587E-4</v>
      </c>
      <c r="G46" s="1249">
        <f>337226.37-60762</f>
        <v>276464.37</v>
      </c>
      <c r="H46" s="1249">
        <f t="shared" si="154"/>
        <v>4423429.92</v>
      </c>
      <c r="I46" s="1250">
        <f t="shared" si="155"/>
        <v>5.4198389773362464E-4</v>
      </c>
      <c r="J46" s="1251">
        <f t="shared" si="0"/>
        <v>-23535.630000000005</v>
      </c>
      <c r="K46" s="1253"/>
      <c r="L46" s="1284">
        <v>300000</v>
      </c>
      <c r="M46" s="1247">
        <f t="shared" si="156"/>
        <v>4800000</v>
      </c>
      <c r="N46" s="1248">
        <f t="shared" si="157"/>
        <v>5.3996063598640831E-4</v>
      </c>
      <c r="O46" s="1285">
        <f>679754.9-72811.5</f>
        <v>606943.4</v>
      </c>
      <c r="P46" s="1249">
        <f t="shared" si="158"/>
        <v>9711094.4000000004</v>
      </c>
      <c r="Q46" s="1250">
        <f t="shared" si="159"/>
        <v>1.0882490604020079E-3</v>
      </c>
      <c r="R46" s="1251">
        <f t="shared" si="1"/>
        <v>306943.40000000002</v>
      </c>
      <c r="S46" s="1253"/>
      <c r="T46" s="1284">
        <v>300000</v>
      </c>
      <c r="U46" s="1247">
        <f t="shared" si="160"/>
        <v>4800000</v>
      </c>
      <c r="V46" s="1248">
        <f t="shared" si="193"/>
        <v>5.2120140416434555E-4</v>
      </c>
      <c r="W46" s="1255"/>
      <c r="X46" s="1249">
        <f t="shared" si="161"/>
        <v>0</v>
      </c>
      <c r="Y46" s="1250" t="e">
        <f t="shared" si="162"/>
        <v>#DIV/0!</v>
      </c>
      <c r="Z46" s="1251">
        <f t="shared" si="9"/>
        <v>-300000</v>
      </c>
      <c r="AA46" s="1253"/>
      <c r="AB46" s="1257">
        <v>300000</v>
      </c>
      <c r="AC46" s="1247">
        <f t="shared" si="163"/>
        <v>4800000</v>
      </c>
      <c r="AD46" s="1248">
        <f t="shared" si="194"/>
        <v>5.6180846158780608E-4</v>
      </c>
      <c r="AE46" s="1249"/>
      <c r="AF46" s="1249">
        <f t="shared" si="164"/>
        <v>0</v>
      </c>
      <c r="AG46" s="1250" t="e">
        <f t="shared" si="165"/>
        <v>#DIV/0!</v>
      </c>
      <c r="AH46" s="1251">
        <f t="shared" si="10"/>
        <v>-300000</v>
      </c>
      <c r="AI46" s="1253"/>
      <c r="AJ46" s="1284">
        <v>300000</v>
      </c>
      <c r="AK46" s="1247">
        <f t="shared" si="166"/>
        <v>4800000</v>
      </c>
      <c r="AL46" s="1248">
        <f t="shared" si="195"/>
        <v>6.6796281162791768E-4</v>
      </c>
      <c r="AM46" s="1285"/>
      <c r="AN46" s="1249">
        <f t="shared" si="167"/>
        <v>0</v>
      </c>
      <c r="AO46" s="1250" t="e">
        <f t="shared" si="168"/>
        <v>#DIV/0!</v>
      </c>
      <c r="AP46" s="1251">
        <f t="shared" si="11"/>
        <v>-300000</v>
      </c>
      <c r="AQ46" s="1253"/>
      <c r="AR46" s="1257">
        <v>300000</v>
      </c>
      <c r="AS46" s="1247">
        <f t="shared" si="169"/>
        <v>4800000</v>
      </c>
      <c r="AT46" s="1248">
        <f t="shared" si="196"/>
        <v>5.3997474565542741E-4</v>
      </c>
      <c r="AU46" s="1285"/>
      <c r="AV46" s="1249">
        <f t="shared" si="170"/>
        <v>0</v>
      </c>
      <c r="AW46" s="1250" t="e">
        <f t="shared" si="171"/>
        <v>#DIV/0!</v>
      </c>
      <c r="AX46" s="1251">
        <f t="shared" si="12"/>
        <v>-300000</v>
      </c>
      <c r="AY46" s="1253"/>
      <c r="AZ46" s="1284">
        <v>300000</v>
      </c>
      <c r="BA46" s="1247">
        <f t="shared" si="192"/>
        <v>4800000</v>
      </c>
      <c r="BB46" s="1248">
        <f t="shared" si="197"/>
        <v>4.9979301474335693E-4</v>
      </c>
      <c r="BC46" s="1285"/>
      <c r="BD46" s="1249">
        <f t="shared" si="172"/>
        <v>0</v>
      </c>
      <c r="BE46" s="1250" t="e">
        <f t="shared" si="173"/>
        <v>#DIV/0!</v>
      </c>
      <c r="BF46" s="1251">
        <f t="shared" si="2"/>
        <v>-300000</v>
      </c>
      <c r="BG46" s="1253"/>
      <c r="BH46" s="1257">
        <v>300000</v>
      </c>
      <c r="BI46" s="1247">
        <f t="shared" si="174"/>
        <v>4800000</v>
      </c>
      <c r="BJ46" s="1248">
        <f t="shared" si="198"/>
        <v>5.1895584032964363E-4</v>
      </c>
      <c r="BK46" s="1286"/>
      <c r="BL46" s="1255">
        <f t="shared" si="175"/>
        <v>0</v>
      </c>
      <c r="BM46" s="1256" t="e">
        <f t="shared" si="199"/>
        <v>#DIV/0!</v>
      </c>
      <c r="BN46" s="1251">
        <f t="shared" si="13"/>
        <v>-300000</v>
      </c>
      <c r="BO46" s="1253"/>
      <c r="BP46" s="1284">
        <v>300000</v>
      </c>
      <c r="BQ46" s="1247">
        <f t="shared" si="176"/>
        <v>4800000</v>
      </c>
      <c r="BR46" s="1248">
        <f t="shared" si="200"/>
        <v>5.6223558535225529E-4</v>
      </c>
      <c r="BS46" s="1285"/>
      <c r="BT46" s="1249">
        <f t="shared" si="177"/>
        <v>0</v>
      </c>
      <c r="BU46" s="1250" t="e">
        <f t="shared" si="178"/>
        <v>#DIV/0!</v>
      </c>
      <c r="BV46" s="1251">
        <f t="shared" si="3"/>
        <v>-300000</v>
      </c>
      <c r="BW46" s="1253"/>
      <c r="BX46" s="1257">
        <v>300000</v>
      </c>
      <c r="BY46" s="1247">
        <f t="shared" si="179"/>
        <v>4800000</v>
      </c>
      <c r="BZ46" s="1248">
        <f t="shared" si="201"/>
        <v>5.3963606845052175E-4</v>
      </c>
      <c r="CA46" s="1286"/>
      <c r="CB46" s="1249">
        <f t="shared" si="180"/>
        <v>0</v>
      </c>
      <c r="CC46" s="1250" t="e">
        <f t="shared" si="181"/>
        <v>#DIV/0!</v>
      </c>
      <c r="CD46" s="1251">
        <f t="shared" si="4"/>
        <v>-300000</v>
      </c>
      <c r="CE46" s="1253"/>
      <c r="CF46" s="1284">
        <v>300000</v>
      </c>
      <c r="CG46" s="1247">
        <f t="shared" si="182"/>
        <v>4800000</v>
      </c>
      <c r="CH46" s="1248">
        <f t="shared" si="202"/>
        <v>5.6173842285101841E-4</v>
      </c>
      <c r="CI46" s="1249"/>
      <c r="CJ46" s="1249">
        <f t="shared" si="183"/>
        <v>0</v>
      </c>
      <c r="CK46" s="1250" t="e">
        <f t="shared" si="184"/>
        <v>#DIV/0!</v>
      </c>
      <c r="CL46" s="1251">
        <f t="shared" si="5"/>
        <v>-300000</v>
      </c>
      <c r="CM46" s="1253"/>
      <c r="CN46" s="1257">
        <v>300000</v>
      </c>
      <c r="CO46" s="1247">
        <f t="shared" si="185"/>
        <v>4800000</v>
      </c>
      <c r="CP46" s="1248">
        <f t="shared" si="203"/>
        <v>5.4147042148002726E-4</v>
      </c>
      <c r="CQ46" s="1249"/>
      <c r="CR46" s="1249">
        <f t="shared" si="186"/>
        <v>0</v>
      </c>
      <c r="CS46" s="1250" t="e">
        <f t="shared" si="187"/>
        <v>#DIV/0!</v>
      </c>
      <c r="CT46" s="1251">
        <f t="shared" si="6"/>
        <v>-300000</v>
      </c>
      <c r="CU46" s="1253"/>
      <c r="CV46" s="1257">
        <f t="shared" si="188"/>
        <v>3600000</v>
      </c>
      <c r="CW46" s="1247">
        <f t="shared" si="188"/>
        <v>57600000</v>
      </c>
      <c r="CX46" s="1248">
        <f t="shared" si="189"/>
        <v>5.5059514035987354E-4</v>
      </c>
      <c r="CY46" s="1258">
        <f t="shared" si="190"/>
        <v>883407.77</v>
      </c>
      <c r="CZ46" s="1249">
        <f t="shared" si="190"/>
        <v>14134524.32</v>
      </c>
      <c r="DA46" s="1259">
        <f t="shared" si="191"/>
        <v>8.2729892127434703E-4</v>
      </c>
    </row>
    <row r="47" spans="1:109" ht="17.45" customHeight="1">
      <c r="A47" s="1180" t="s">
        <v>1359</v>
      </c>
      <c r="B47" s="1180" t="s">
        <v>1360</v>
      </c>
      <c r="C47" s="1287" t="s">
        <v>1361</v>
      </c>
      <c r="D47" s="1277">
        <v>30000</v>
      </c>
      <c r="E47" s="1182">
        <f t="shared" si="152"/>
        <v>480000</v>
      </c>
      <c r="F47" s="1183">
        <f t="shared" si="153"/>
        <v>5.853178008155759E-5</v>
      </c>
      <c r="G47" s="1185"/>
      <c r="H47" s="1185">
        <f t="shared" si="154"/>
        <v>0</v>
      </c>
      <c r="I47" s="1186">
        <f t="shared" si="155"/>
        <v>0</v>
      </c>
      <c r="J47" s="1197">
        <f t="shared" si="0"/>
        <v>-30000</v>
      </c>
      <c r="K47" s="1188"/>
      <c r="L47" s="1189">
        <v>30000</v>
      </c>
      <c r="M47" s="1182">
        <f t="shared" si="156"/>
        <v>480000</v>
      </c>
      <c r="N47" s="1183">
        <f t="shared" si="157"/>
        <v>5.3996063598640829E-5</v>
      </c>
      <c r="O47" s="1191"/>
      <c r="P47" s="1185">
        <f t="shared" si="158"/>
        <v>0</v>
      </c>
      <c r="Q47" s="1186">
        <f t="shared" si="159"/>
        <v>0</v>
      </c>
      <c r="R47" s="1197">
        <f t="shared" si="1"/>
        <v>-30000</v>
      </c>
      <c r="S47" s="1188"/>
      <c r="T47" s="1189">
        <v>30000</v>
      </c>
      <c r="U47" s="1182">
        <f t="shared" si="160"/>
        <v>480000</v>
      </c>
      <c r="V47" s="1183">
        <f t="shared" si="193"/>
        <v>5.2120140416434552E-5</v>
      </c>
      <c r="W47" s="1191"/>
      <c r="X47" s="1185">
        <f t="shared" si="161"/>
        <v>0</v>
      </c>
      <c r="Y47" s="1186" t="e">
        <f t="shared" si="162"/>
        <v>#DIV/0!</v>
      </c>
      <c r="Z47" s="1197">
        <f t="shared" si="9"/>
        <v>-30000</v>
      </c>
      <c r="AA47" s="1188"/>
      <c r="AB47" s="1190">
        <v>30000</v>
      </c>
      <c r="AC47" s="1182">
        <f t="shared" si="163"/>
        <v>480000</v>
      </c>
      <c r="AD47" s="1183">
        <f t="shared" si="194"/>
        <v>5.6180846158780604E-5</v>
      </c>
      <c r="AE47" s="1185"/>
      <c r="AF47" s="1185">
        <f t="shared" si="164"/>
        <v>0</v>
      </c>
      <c r="AG47" s="1186" t="e">
        <f t="shared" si="165"/>
        <v>#DIV/0!</v>
      </c>
      <c r="AH47" s="1197">
        <f t="shared" si="10"/>
        <v>-30000</v>
      </c>
      <c r="AI47" s="1188"/>
      <c r="AJ47" s="1189">
        <v>30000</v>
      </c>
      <c r="AK47" s="1182">
        <f t="shared" si="166"/>
        <v>480000</v>
      </c>
      <c r="AL47" s="1183">
        <f t="shared" si="195"/>
        <v>6.6796281162791768E-5</v>
      </c>
      <c r="AM47" s="1185"/>
      <c r="AN47" s="1185">
        <f t="shared" si="167"/>
        <v>0</v>
      </c>
      <c r="AO47" s="1186" t="e">
        <f t="shared" si="168"/>
        <v>#DIV/0!</v>
      </c>
      <c r="AP47" s="1197">
        <f t="shared" si="11"/>
        <v>-30000</v>
      </c>
      <c r="AQ47" s="1188"/>
      <c r="AR47" s="1190">
        <v>30000</v>
      </c>
      <c r="AS47" s="1182">
        <f t="shared" si="169"/>
        <v>480000</v>
      </c>
      <c r="AT47" s="1183">
        <f t="shared" si="196"/>
        <v>5.3997474565542738E-5</v>
      </c>
      <c r="AU47" s="1185"/>
      <c r="AV47" s="1185">
        <f t="shared" si="170"/>
        <v>0</v>
      </c>
      <c r="AW47" s="1186" t="e">
        <f t="shared" si="171"/>
        <v>#DIV/0!</v>
      </c>
      <c r="AX47" s="1197">
        <f t="shared" si="12"/>
        <v>-30000</v>
      </c>
      <c r="AY47" s="1188"/>
      <c r="AZ47" s="1189">
        <v>30000</v>
      </c>
      <c r="BA47" s="1182">
        <f t="shared" si="192"/>
        <v>480000</v>
      </c>
      <c r="BB47" s="1183">
        <f t="shared" si="197"/>
        <v>4.9979301474335693E-5</v>
      </c>
      <c r="BC47" s="1201"/>
      <c r="BD47" s="1185">
        <f t="shared" si="172"/>
        <v>0</v>
      </c>
      <c r="BE47" s="1186" t="e">
        <f t="shared" si="173"/>
        <v>#DIV/0!</v>
      </c>
      <c r="BF47" s="1197">
        <f t="shared" si="2"/>
        <v>-30000</v>
      </c>
      <c r="BG47" s="1188"/>
      <c r="BH47" s="1190">
        <v>30000</v>
      </c>
      <c r="BI47" s="1182">
        <f t="shared" si="174"/>
        <v>480000</v>
      </c>
      <c r="BJ47" s="1183">
        <f t="shared" si="198"/>
        <v>5.1895584032964362E-5</v>
      </c>
      <c r="BK47" s="1191"/>
      <c r="BL47" s="1191">
        <f t="shared" si="175"/>
        <v>0</v>
      </c>
      <c r="BM47" s="1193" t="e">
        <f t="shared" si="199"/>
        <v>#DIV/0!</v>
      </c>
      <c r="BN47" s="1197">
        <f t="shared" si="13"/>
        <v>-30000</v>
      </c>
      <c r="BO47" s="1188"/>
      <c r="BP47" s="1189">
        <v>30000</v>
      </c>
      <c r="BQ47" s="1182">
        <f t="shared" si="176"/>
        <v>480000</v>
      </c>
      <c r="BR47" s="1183">
        <f t="shared" si="200"/>
        <v>5.6223558535225523E-5</v>
      </c>
      <c r="BS47" s="1201"/>
      <c r="BT47" s="1185">
        <f t="shared" si="177"/>
        <v>0</v>
      </c>
      <c r="BU47" s="1186" t="e">
        <f t="shared" si="178"/>
        <v>#DIV/0!</v>
      </c>
      <c r="BV47" s="1197">
        <f t="shared" si="3"/>
        <v>-30000</v>
      </c>
      <c r="BW47" s="1188"/>
      <c r="BX47" s="1203">
        <v>30000</v>
      </c>
      <c r="BY47" s="1182">
        <f t="shared" si="179"/>
        <v>480000</v>
      </c>
      <c r="BZ47" s="1183">
        <f t="shared" si="201"/>
        <v>5.396360684505218E-5</v>
      </c>
      <c r="CA47" s="1185"/>
      <c r="CB47" s="1185">
        <f t="shared" si="180"/>
        <v>0</v>
      </c>
      <c r="CC47" s="1186" t="e">
        <f t="shared" si="181"/>
        <v>#DIV/0!</v>
      </c>
      <c r="CD47" s="1197">
        <f t="shared" si="4"/>
        <v>-30000</v>
      </c>
      <c r="CE47" s="1188"/>
      <c r="CF47" s="1189">
        <v>30000</v>
      </c>
      <c r="CG47" s="1182">
        <f t="shared" si="182"/>
        <v>480000</v>
      </c>
      <c r="CH47" s="1183">
        <f t="shared" si="202"/>
        <v>5.617384228510184E-5</v>
      </c>
      <c r="CI47" s="1185"/>
      <c r="CJ47" s="1185">
        <f t="shared" si="183"/>
        <v>0</v>
      </c>
      <c r="CK47" s="1186" t="e">
        <f t="shared" si="184"/>
        <v>#DIV/0!</v>
      </c>
      <c r="CL47" s="1197">
        <f t="shared" si="5"/>
        <v>-30000</v>
      </c>
      <c r="CM47" s="1188"/>
      <c r="CN47" s="1190">
        <v>30000</v>
      </c>
      <c r="CO47" s="1182">
        <f t="shared" si="185"/>
        <v>480000</v>
      </c>
      <c r="CP47" s="1183">
        <f t="shared" si="203"/>
        <v>5.4147042148002728E-5</v>
      </c>
      <c r="CQ47" s="1185"/>
      <c r="CR47" s="1185">
        <f t="shared" si="186"/>
        <v>0</v>
      </c>
      <c r="CS47" s="1186" t="e">
        <f t="shared" si="187"/>
        <v>#DIV/0!</v>
      </c>
      <c r="CT47" s="1197">
        <f t="shared" si="6"/>
        <v>-30000</v>
      </c>
      <c r="CU47" s="1188"/>
      <c r="CV47" s="1203">
        <f t="shared" si="188"/>
        <v>360000</v>
      </c>
      <c r="CW47" s="1182">
        <f t="shared" si="188"/>
        <v>5760000</v>
      </c>
      <c r="CX47" s="1183">
        <f t="shared" si="189"/>
        <v>5.5059514035987349E-5</v>
      </c>
      <c r="CY47" s="1204">
        <f t="shared" si="190"/>
        <v>0</v>
      </c>
      <c r="CZ47" s="1185">
        <f t="shared" si="190"/>
        <v>0</v>
      </c>
      <c r="DA47" s="1195">
        <f t="shared" si="191"/>
        <v>0</v>
      </c>
      <c r="DB47" t="s">
        <v>1329</v>
      </c>
    </row>
    <row r="48" spans="1:109" ht="17.45" customHeight="1">
      <c r="A48" s="1180" t="s">
        <v>1362</v>
      </c>
      <c r="B48" s="1180" t="s">
        <v>1363</v>
      </c>
      <c r="C48" s="1180" t="s">
        <v>1364</v>
      </c>
      <c r="D48" s="1277">
        <v>20000</v>
      </c>
      <c r="E48" s="1182">
        <f t="shared" si="152"/>
        <v>320000</v>
      </c>
      <c r="F48" s="1183">
        <f t="shared" si="153"/>
        <v>3.9021186721038389E-5</v>
      </c>
      <c r="G48" s="1185"/>
      <c r="H48" s="1185">
        <f t="shared" si="154"/>
        <v>0</v>
      </c>
      <c r="I48" s="1186">
        <f t="shared" si="155"/>
        <v>0</v>
      </c>
      <c r="J48" s="1197">
        <f t="shared" si="0"/>
        <v>-20000</v>
      </c>
      <c r="K48" s="1188"/>
      <c r="L48" s="1189">
        <v>20000</v>
      </c>
      <c r="M48" s="1182">
        <f t="shared" si="156"/>
        <v>320000</v>
      </c>
      <c r="N48" s="1183">
        <f t="shared" si="157"/>
        <v>3.5997375732427221E-5</v>
      </c>
      <c r="O48" s="1185"/>
      <c r="P48" s="1185">
        <f t="shared" si="158"/>
        <v>0</v>
      </c>
      <c r="Q48" s="1186">
        <f t="shared" si="159"/>
        <v>0</v>
      </c>
      <c r="R48" s="1197">
        <f t="shared" si="1"/>
        <v>-20000</v>
      </c>
      <c r="S48" s="1188"/>
      <c r="T48" s="1189">
        <v>20000</v>
      </c>
      <c r="U48" s="1182">
        <f t="shared" si="160"/>
        <v>320000</v>
      </c>
      <c r="V48" s="1183">
        <f t="shared" si="193"/>
        <v>3.4746760277623032E-5</v>
      </c>
      <c r="W48" s="1191"/>
      <c r="X48" s="1185">
        <f t="shared" si="161"/>
        <v>0</v>
      </c>
      <c r="Y48" s="1186" t="e">
        <f t="shared" si="162"/>
        <v>#DIV/0!</v>
      </c>
      <c r="Z48" s="1197">
        <f t="shared" si="9"/>
        <v>-20000</v>
      </c>
      <c r="AA48" s="1188"/>
      <c r="AB48" s="1190">
        <v>20000</v>
      </c>
      <c r="AC48" s="1182">
        <f t="shared" si="163"/>
        <v>320000</v>
      </c>
      <c r="AD48" s="1183">
        <f t="shared" si="194"/>
        <v>3.7453897439187067E-5</v>
      </c>
      <c r="AE48" s="1185"/>
      <c r="AF48" s="1185">
        <f t="shared" si="164"/>
        <v>0</v>
      </c>
      <c r="AG48" s="1186" t="e">
        <f t="shared" si="165"/>
        <v>#DIV/0!</v>
      </c>
      <c r="AH48" s="1197">
        <f t="shared" si="10"/>
        <v>-20000</v>
      </c>
      <c r="AI48" s="1188"/>
      <c r="AJ48" s="1189">
        <v>20000</v>
      </c>
      <c r="AK48" s="1182">
        <f t="shared" si="166"/>
        <v>320000</v>
      </c>
      <c r="AL48" s="1183">
        <f t="shared" si="195"/>
        <v>4.4530854108527843E-5</v>
      </c>
      <c r="AM48" s="1185"/>
      <c r="AN48" s="1185">
        <f t="shared" si="167"/>
        <v>0</v>
      </c>
      <c r="AO48" s="1186" t="e">
        <f t="shared" si="168"/>
        <v>#DIV/0!</v>
      </c>
      <c r="AP48" s="1197">
        <f t="shared" si="11"/>
        <v>-20000</v>
      </c>
      <c r="AQ48" s="1188"/>
      <c r="AR48" s="1190">
        <v>20000</v>
      </c>
      <c r="AS48" s="1182">
        <f t="shared" si="169"/>
        <v>320000</v>
      </c>
      <c r="AT48" s="1183">
        <f t="shared" si="196"/>
        <v>3.5998316377028488E-5</v>
      </c>
      <c r="AU48" s="1191"/>
      <c r="AV48" s="1185">
        <f t="shared" si="170"/>
        <v>0</v>
      </c>
      <c r="AW48" s="1186" t="e">
        <f t="shared" si="171"/>
        <v>#DIV/0!</v>
      </c>
      <c r="AX48" s="1197">
        <f t="shared" si="12"/>
        <v>-20000</v>
      </c>
      <c r="AY48" s="1188"/>
      <c r="AZ48" s="1189">
        <v>20000</v>
      </c>
      <c r="BA48" s="1182">
        <f t="shared" si="192"/>
        <v>320000</v>
      </c>
      <c r="BB48" s="1183">
        <f t="shared" si="197"/>
        <v>3.3319534316223798E-5</v>
      </c>
      <c r="BC48" s="1201"/>
      <c r="BD48" s="1185">
        <f t="shared" si="172"/>
        <v>0</v>
      </c>
      <c r="BE48" s="1186" t="e">
        <f t="shared" si="173"/>
        <v>#DIV/0!</v>
      </c>
      <c r="BF48" s="1197">
        <f t="shared" si="2"/>
        <v>-20000</v>
      </c>
      <c r="BG48" s="1188"/>
      <c r="BH48" s="1190">
        <v>20000</v>
      </c>
      <c r="BI48" s="1182">
        <f t="shared" si="174"/>
        <v>320000</v>
      </c>
      <c r="BJ48" s="1183">
        <f t="shared" si="198"/>
        <v>3.4597056021976244E-5</v>
      </c>
      <c r="BK48" s="1191"/>
      <c r="BL48" s="1191">
        <f t="shared" si="175"/>
        <v>0</v>
      </c>
      <c r="BM48" s="1193" t="e">
        <f t="shared" si="199"/>
        <v>#DIV/0!</v>
      </c>
      <c r="BN48" s="1197">
        <f t="shared" si="13"/>
        <v>-20000</v>
      </c>
      <c r="BO48" s="1188"/>
      <c r="BP48" s="1189">
        <v>20000</v>
      </c>
      <c r="BQ48" s="1182">
        <f t="shared" si="176"/>
        <v>320000</v>
      </c>
      <c r="BR48" s="1183">
        <f t="shared" si="200"/>
        <v>3.7482372356817016E-5</v>
      </c>
      <c r="BS48" s="1185"/>
      <c r="BT48" s="1185">
        <f t="shared" si="177"/>
        <v>0</v>
      </c>
      <c r="BU48" s="1186" t="e">
        <f t="shared" si="178"/>
        <v>#DIV/0!</v>
      </c>
      <c r="BV48" s="1197">
        <f t="shared" si="3"/>
        <v>-20000</v>
      </c>
      <c r="BW48" s="1188"/>
      <c r="BX48" s="1277">
        <v>20000</v>
      </c>
      <c r="BY48" s="1182">
        <f t="shared" si="179"/>
        <v>320000</v>
      </c>
      <c r="BZ48" s="1183">
        <f t="shared" si="201"/>
        <v>3.5975737896701451E-5</v>
      </c>
      <c r="CA48" s="1185"/>
      <c r="CB48" s="1185">
        <f t="shared" si="180"/>
        <v>0</v>
      </c>
      <c r="CC48" s="1186" t="e">
        <f t="shared" si="181"/>
        <v>#DIV/0!</v>
      </c>
      <c r="CD48" s="1197">
        <f t="shared" si="4"/>
        <v>-20000</v>
      </c>
      <c r="CE48" s="1188"/>
      <c r="CF48" s="1189">
        <v>20000</v>
      </c>
      <c r="CG48" s="1182">
        <f t="shared" si="182"/>
        <v>320000</v>
      </c>
      <c r="CH48" s="1183">
        <f t="shared" si="202"/>
        <v>3.7449228190067888E-5</v>
      </c>
      <c r="CI48" s="1185"/>
      <c r="CJ48" s="1185">
        <f t="shared" si="183"/>
        <v>0</v>
      </c>
      <c r="CK48" s="1186" t="e">
        <f t="shared" si="184"/>
        <v>#DIV/0!</v>
      </c>
      <c r="CL48" s="1197">
        <f t="shared" si="5"/>
        <v>-20000</v>
      </c>
      <c r="CM48" s="1188"/>
      <c r="CN48" s="1190">
        <v>20000</v>
      </c>
      <c r="CO48" s="1182">
        <f t="shared" si="185"/>
        <v>320000</v>
      </c>
      <c r="CP48" s="1183">
        <f t="shared" si="203"/>
        <v>3.6098028098668485E-5</v>
      </c>
      <c r="CQ48" s="1185"/>
      <c r="CR48" s="1185">
        <f t="shared" si="186"/>
        <v>0</v>
      </c>
      <c r="CS48" s="1186" t="e">
        <f t="shared" si="187"/>
        <v>#DIV/0!</v>
      </c>
      <c r="CT48" s="1197">
        <f t="shared" si="6"/>
        <v>-20000</v>
      </c>
      <c r="CU48" s="1188"/>
      <c r="CV48" s="1203">
        <f t="shared" si="188"/>
        <v>240000</v>
      </c>
      <c r="CW48" s="1182">
        <f t="shared" si="188"/>
        <v>3840000</v>
      </c>
      <c r="CX48" s="1183">
        <f t="shared" si="189"/>
        <v>3.670634269065823E-5</v>
      </c>
      <c r="CY48" s="1204">
        <f t="shared" si="190"/>
        <v>0</v>
      </c>
      <c r="CZ48" s="1185">
        <f t="shared" si="190"/>
        <v>0</v>
      </c>
      <c r="DA48" s="1195">
        <f t="shared" si="191"/>
        <v>0</v>
      </c>
      <c r="DB48" t="s">
        <v>1329</v>
      </c>
    </row>
    <row r="49" spans="1:106" ht="17.45" customHeight="1">
      <c r="A49" s="1180" t="s">
        <v>1365</v>
      </c>
      <c r="B49" s="1180" t="s">
        <v>1366</v>
      </c>
      <c r="C49" s="1222" t="s">
        <v>1367</v>
      </c>
      <c r="D49" s="1277">
        <v>1025084.1494380764</v>
      </c>
      <c r="E49" s="1182">
        <f t="shared" si="152"/>
        <v>16401346.391009223</v>
      </c>
      <c r="F49" s="1183">
        <f t="shared" si="153"/>
        <v>2E-3</v>
      </c>
      <c r="G49" s="1185">
        <v>635400</v>
      </c>
      <c r="H49" s="1185">
        <f t="shared" si="154"/>
        <v>10166400</v>
      </c>
      <c r="I49" s="1186">
        <f t="shared" si="155"/>
        <v>1.2456453922794646E-3</v>
      </c>
      <c r="J49" s="1197">
        <f t="shared" si="0"/>
        <v>-389684.14943807642</v>
      </c>
      <c r="K49" s="1188"/>
      <c r="L49" s="1189">
        <v>1111192.1129285858</v>
      </c>
      <c r="M49" s="1182">
        <f t="shared" si="156"/>
        <v>17779073.806857374</v>
      </c>
      <c r="N49" s="1183">
        <f t="shared" si="157"/>
        <v>2E-3</v>
      </c>
      <c r="O49" s="1185">
        <v>635400</v>
      </c>
      <c r="P49" s="1185">
        <f t="shared" si="158"/>
        <v>10166400</v>
      </c>
      <c r="Q49" s="1186">
        <f t="shared" si="159"/>
        <v>1.1392717228318749E-3</v>
      </c>
      <c r="R49" s="1197">
        <f t="shared" si="1"/>
        <v>-475792.11292858585</v>
      </c>
      <c r="S49" s="1188"/>
      <c r="T49" s="1181">
        <v>1151186.4611377902</v>
      </c>
      <c r="U49" s="1182">
        <f t="shared" si="160"/>
        <v>18418983.378204644</v>
      </c>
      <c r="V49" s="1183">
        <f t="shared" si="193"/>
        <v>2E-3</v>
      </c>
      <c r="W49" s="1191"/>
      <c r="X49" s="1185">
        <f t="shared" si="161"/>
        <v>0</v>
      </c>
      <c r="Y49" s="1186" t="e">
        <f t="shared" si="162"/>
        <v>#DIV/0!</v>
      </c>
      <c r="Z49" s="1197">
        <f t="shared" si="9"/>
        <v>-1151186.4611377902</v>
      </c>
      <c r="AA49" s="1188"/>
      <c r="AB49" s="1181">
        <v>1067979.6425711629</v>
      </c>
      <c r="AC49" s="1182">
        <f t="shared" si="163"/>
        <v>17087674.281138606</v>
      </c>
      <c r="AD49" s="1183">
        <f t="shared" si="194"/>
        <v>2E-3</v>
      </c>
      <c r="AE49" s="1185"/>
      <c r="AF49" s="1185">
        <f t="shared" si="164"/>
        <v>0</v>
      </c>
      <c r="AG49" s="1186" t="e">
        <f t="shared" si="165"/>
        <v>#DIV/0!</v>
      </c>
      <c r="AH49" s="1197">
        <f t="shared" si="10"/>
        <v>-1067979.6425711629</v>
      </c>
      <c r="AI49" s="1188"/>
      <c r="AJ49" s="1181">
        <v>898253.59968426556</v>
      </c>
      <c r="AK49" s="1182">
        <f t="shared" si="166"/>
        <v>14372057.594948249</v>
      </c>
      <c r="AL49" s="1183">
        <f t="shared" si="195"/>
        <v>2E-3</v>
      </c>
      <c r="AM49" s="1185"/>
      <c r="AN49" s="1185">
        <f t="shared" si="167"/>
        <v>0</v>
      </c>
      <c r="AO49" s="1186" t="e">
        <f t="shared" si="168"/>
        <v>#DIV/0!</v>
      </c>
      <c r="AP49" s="1197">
        <f t="shared" si="11"/>
        <v>-898253.59968426556</v>
      </c>
      <c r="AQ49" s="1188"/>
      <c r="AR49" s="1181">
        <v>1111163.0772133858</v>
      </c>
      <c r="AS49" s="1182">
        <f t="shared" si="169"/>
        <v>17778609.235414173</v>
      </c>
      <c r="AT49" s="1183">
        <f t="shared" si="196"/>
        <v>2E-3</v>
      </c>
      <c r="AU49" s="1191"/>
      <c r="AV49" s="1185">
        <f t="shared" si="170"/>
        <v>0</v>
      </c>
      <c r="AW49" s="1186" t="e">
        <f t="shared" si="171"/>
        <v>#DIV/0!</v>
      </c>
      <c r="AX49" s="1197">
        <f t="shared" si="12"/>
        <v>-1111163.0772133858</v>
      </c>
      <c r="AY49" s="1188"/>
      <c r="AZ49" s="1181">
        <v>1200496.9703470131</v>
      </c>
      <c r="BA49" s="1182">
        <f t="shared" si="192"/>
        <v>19207951.525552209</v>
      </c>
      <c r="BB49" s="1183">
        <f t="shared" si="197"/>
        <v>2E-3</v>
      </c>
      <c r="BC49" s="1201"/>
      <c r="BD49" s="1185">
        <f t="shared" si="172"/>
        <v>0</v>
      </c>
      <c r="BE49" s="1186" t="e">
        <f t="shared" si="173"/>
        <v>#DIV/0!</v>
      </c>
      <c r="BF49" s="1197">
        <f t="shared" si="2"/>
        <v>-1200496.9703470131</v>
      </c>
      <c r="BG49" s="1188"/>
      <c r="BH49" s="1181">
        <v>1156167.7379309898</v>
      </c>
      <c r="BI49" s="1182">
        <f t="shared" si="174"/>
        <v>18498683.806895837</v>
      </c>
      <c r="BJ49" s="1183">
        <f t="shared" si="198"/>
        <v>2E-3</v>
      </c>
      <c r="BK49" s="1191"/>
      <c r="BL49" s="1191">
        <f t="shared" si="175"/>
        <v>0</v>
      </c>
      <c r="BM49" s="1193" t="e">
        <f t="shared" si="199"/>
        <v>#DIV/0!</v>
      </c>
      <c r="BN49" s="1197">
        <f t="shared" si="13"/>
        <v>-1156167.7379309898</v>
      </c>
      <c r="BO49" s="1188"/>
      <c r="BP49" s="1181">
        <v>1067168.3109920628</v>
      </c>
      <c r="BQ49" s="1182">
        <f t="shared" si="176"/>
        <v>17074692.975873005</v>
      </c>
      <c r="BR49" s="1183">
        <f t="shared" si="200"/>
        <v>2E-3</v>
      </c>
      <c r="BS49" s="1201"/>
      <c r="BT49" s="1185">
        <f t="shared" si="177"/>
        <v>0</v>
      </c>
      <c r="BU49" s="1186" t="e">
        <f t="shared" si="178"/>
        <v>#DIV/0!</v>
      </c>
      <c r="BV49" s="1197">
        <f t="shared" si="3"/>
        <v>-1067168.3109920628</v>
      </c>
      <c r="BW49" s="1188"/>
      <c r="BX49" s="1277">
        <v>1111860.4464723857</v>
      </c>
      <c r="BY49" s="1182">
        <f t="shared" si="179"/>
        <v>17789767.143558171</v>
      </c>
      <c r="BZ49" s="1183">
        <f t="shared" si="201"/>
        <v>2E-3</v>
      </c>
      <c r="CA49" s="1185"/>
      <c r="CB49" s="1185">
        <f t="shared" si="180"/>
        <v>0</v>
      </c>
      <c r="CC49" s="1186" t="e">
        <f t="shared" si="181"/>
        <v>#DIV/0!</v>
      </c>
      <c r="CD49" s="1197">
        <f t="shared" si="4"/>
        <v>-1111860.4464723857</v>
      </c>
      <c r="CE49" s="1188"/>
      <c r="CF49" s="1181">
        <v>1068112.800535863</v>
      </c>
      <c r="CG49" s="1182">
        <f t="shared" si="182"/>
        <v>17089804.808573809</v>
      </c>
      <c r="CH49" s="1183">
        <f t="shared" si="202"/>
        <v>2E-3</v>
      </c>
      <c r="CI49" s="1185"/>
      <c r="CJ49" s="1185">
        <f t="shared" si="183"/>
        <v>0</v>
      </c>
      <c r="CK49" s="1186" t="e">
        <f t="shared" si="184"/>
        <v>#DIV/0!</v>
      </c>
      <c r="CL49" s="1197">
        <f t="shared" si="5"/>
        <v>-1068112.800535863</v>
      </c>
      <c r="CM49" s="1188"/>
      <c r="CN49" s="1181">
        <v>1108093.7687417737</v>
      </c>
      <c r="CO49" s="1182">
        <f t="shared" si="185"/>
        <v>17729500.299868379</v>
      </c>
      <c r="CP49" s="1183">
        <f t="shared" si="203"/>
        <v>2E-3</v>
      </c>
      <c r="CQ49" s="1185"/>
      <c r="CR49" s="1185">
        <f t="shared" si="186"/>
        <v>0</v>
      </c>
      <c r="CS49" s="1186" t="e">
        <f t="shared" si="187"/>
        <v>#DIV/0!</v>
      </c>
      <c r="CT49" s="1197">
        <f t="shared" si="6"/>
        <v>-1108093.7687417737</v>
      </c>
      <c r="CU49" s="1188"/>
      <c r="CV49" s="1203">
        <f t="shared" si="188"/>
        <v>13076759.077993354</v>
      </c>
      <c r="CW49" s="1182">
        <f t="shared" si="188"/>
        <v>209228145.24789366</v>
      </c>
      <c r="CX49" s="1183">
        <f t="shared" si="189"/>
        <v>2E-3</v>
      </c>
      <c r="CY49" s="1204">
        <f t="shared" si="190"/>
        <v>1270800</v>
      </c>
      <c r="CZ49" s="1185">
        <f t="shared" si="190"/>
        <v>20332800</v>
      </c>
      <c r="DA49" s="1195">
        <f t="shared" si="191"/>
        <v>1.1900862827541581E-3</v>
      </c>
      <c r="DB49" t="s">
        <v>1329</v>
      </c>
    </row>
    <row r="50" spans="1:106" ht="17.45" customHeight="1">
      <c r="A50" s="1180" t="s">
        <v>1368</v>
      </c>
      <c r="B50" s="1180" t="s">
        <v>1345</v>
      </c>
      <c r="C50" s="1222" t="s">
        <v>1369</v>
      </c>
      <c r="D50" s="1277">
        <v>1000000</v>
      </c>
      <c r="E50" s="1182">
        <f t="shared" si="152"/>
        <v>16000000</v>
      </c>
      <c r="F50" s="1183">
        <f t="shared" si="153"/>
        <v>1.9510593360519196E-3</v>
      </c>
      <c r="G50" s="1185"/>
      <c r="H50" s="1185">
        <f t="shared" si="154"/>
        <v>0</v>
      </c>
      <c r="I50" s="1186">
        <f t="shared" si="155"/>
        <v>0</v>
      </c>
      <c r="J50" s="1197">
        <f t="shared" si="0"/>
        <v>-1000000</v>
      </c>
      <c r="K50" s="1188"/>
      <c r="L50" s="1189">
        <v>25000</v>
      </c>
      <c r="M50" s="1182">
        <f t="shared" si="156"/>
        <v>400000</v>
      </c>
      <c r="N50" s="1183">
        <f t="shared" si="157"/>
        <v>4.4996719665534022E-5</v>
      </c>
      <c r="O50" s="1185"/>
      <c r="P50" s="1185">
        <f t="shared" si="158"/>
        <v>0</v>
      </c>
      <c r="Q50" s="1186">
        <f t="shared" si="159"/>
        <v>0</v>
      </c>
      <c r="R50" s="1197">
        <f t="shared" si="1"/>
        <v>-25000</v>
      </c>
      <c r="S50" s="1188"/>
      <c r="T50" s="1189">
        <v>25000</v>
      </c>
      <c r="U50" s="1182">
        <f t="shared" si="160"/>
        <v>400000</v>
      </c>
      <c r="V50" s="1183">
        <f t="shared" si="193"/>
        <v>4.3433450347028789E-5</v>
      </c>
      <c r="W50" s="1191"/>
      <c r="X50" s="1185">
        <f t="shared" si="161"/>
        <v>0</v>
      </c>
      <c r="Y50" s="1186" t="e">
        <f t="shared" si="162"/>
        <v>#DIV/0!</v>
      </c>
      <c r="Z50" s="1197">
        <f t="shared" si="9"/>
        <v>-25000</v>
      </c>
      <c r="AA50" s="1188"/>
      <c r="AB50" s="1190">
        <v>25000</v>
      </c>
      <c r="AC50" s="1182">
        <f t="shared" si="163"/>
        <v>400000</v>
      </c>
      <c r="AD50" s="1183">
        <f t="shared" si="194"/>
        <v>4.6817371798983835E-5</v>
      </c>
      <c r="AE50" s="1185"/>
      <c r="AF50" s="1185">
        <f t="shared" si="164"/>
        <v>0</v>
      </c>
      <c r="AG50" s="1186" t="e">
        <f t="shared" si="165"/>
        <v>#DIV/0!</v>
      </c>
      <c r="AH50" s="1197">
        <f t="shared" si="10"/>
        <v>-25000</v>
      </c>
      <c r="AI50" s="1188"/>
      <c r="AJ50" s="1189">
        <v>852000</v>
      </c>
      <c r="AK50" s="1182">
        <f t="shared" si="166"/>
        <v>13632000</v>
      </c>
      <c r="AL50" s="1183">
        <f t="shared" si="195"/>
        <v>1.8970143850232863E-3</v>
      </c>
      <c r="AM50" s="1185"/>
      <c r="AN50" s="1185">
        <f t="shared" si="167"/>
        <v>0</v>
      </c>
      <c r="AO50" s="1186" t="e">
        <f t="shared" si="168"/>
        <v>#DIV/0!</v>
      </c>
      <c r="AP50" s="1197">
        <f t="shared" si="11"/>
        <v>-852000</v>
      </c>
      <c r="AQ50" s="1188"/>
      <c r="AR50" s="1190">
        <v>25000</v>
      </c>
      <c r="AS50" s="1182">
        <f t="shared" si="169"/>
        <v>400000</v>
      </c>
      <c r="AT50" s="1183">
        <f t="shared" si="196"/>
        <v>4.4997895471285613E-5</v>
      </c>
      <c r="AU50" s="1191"/>
      <c r="AV50" s="1185">
        <f t="shared" si="170"/>
        <v>0</v>
      </c>
      <c r="AW50" s="1186" t="e">
        <f t="shared" si="171"/>
        <v>#DIV/0!</v>
      </c>
      <c r="AX50" s="1197">
        <f t="shared" si="12"/>
        <v>-25000</v>
      </c>
      <c r="AY50" s="1188"/>
      <c r="AZ50" s="1189">
        <v>25000</v>
      </c>
      <c r="BA50" s="1182">
        <f t="shared" si="192"/>
        <v>400000</v>
      </c>
      <c r="BB50" s="1183">
        <f t="shared" si="197"/>
        <v>4.1649417895279742E-5</v>
      </c>
      <c r="BC50" s="1185"/>
      <c r="BD50" s="1185">
        <f t="shared" si="172"/>
        <v>0</v>
      </c>
      <c r="BE50" s="1186" t="e">
        <f t="shared" si="173"/>
        <v>#DIV/0!</v>
      </c>
      <c r="BF50" s="1197">
        <f t="shared" si="2"/>
        <v>-25000</v>
      </c>
      <c r="BG50" s="1188"/>
      <c r="BH50" s="1190">
        <v>25000</v>
      </c>
      <c r="BI50" s="1182">
        <f t="shared" si="174"/>
        <v>400000</v>
      </c>
      <c r="BJ50" s="1183">
        <f t="shared" si="198"/>
        <v>4.3246320027470303E-5</v>
      </c>
      <c r="BK50" s="1191"/>
      <c r="BL50" s="1191">
        <f t="shared" si="175"/>
        <v>0</v>
      </c>
      <c r="BM50" s="1193" t="e">
        <f t="shared" si="199"/>
        <v>#DIV/0!</v>
      </c>
      <c r="BN50" s="1197">
        <f t="shared" si="13"/>
        <v>-25000</v>
      </c>
      <c r="BO50" s="1188"/>
      <c r="BP50" s="1189">
        <v>25000</v>
      </c>
      <c r="BQ50" s="1182">
        <f t="shared" si="176"/>
        <v>400000</v>
      </c>
      <c r="BR50" s="1183">
        <f t="shared" si="200"/>
        <v>4.6852965446021269E-5</v>
      </c>
      <c r="BS50" s="1185"/>
      <c r="BT50" s="1185">
        <f t="shared" si="177"/>
        <v>0</v>
      </c>
      <c r="BU50" s="1186" t="e">
        <f t="shared" si="178"/>
        <v>#DIV/0!</v>
      </c>
      <c r="BV50" s="1197">
        <f t="shared" si="3"/>
        <v>-25000</v>
      </c>
      <c r="BW50" s="1188"/>
      <c r="BX50" s="1277">
        <v>5500000</v>
      </c>
      <c r="BY50" s="1182">
        <f t="shared" si="179"/>
        <v>88000000</v>
      </c>
      <c r="BZ50" s="1183">
        <f t="shared" si="201"/>
        <v>9.8933279215928996E-3</v>
      </c>
      <c r="CA50" s="1185"/>
      <c r="CB50" s="1185">
        <f t="shared" si="180"/>
        <v>0</v>
      </c>
      <c r="CC50" s="1186" t="e">
        <f t="shared" si="181"/>
        <v>#DIV/0!</v>
      </c>
      <c r="CD50" s="1197">
        <f t="shared" si="4"/>
        <v>-5500000</v>
      </c>
      <c r="CE50" s="1188"/>
      <c r="CF50" s="1189">
        <v>25000</v>
      </c>
      <c r="CG50" s="1182">
        <f t="shared" si="182"/>
        <v>400000</v>
      </c>
      <c r="CH50" s="1183">
        <f t="shared" si="202"/>
        <v>4.6811535237584861E-5</v>
      </c>
      <c r="CI50" s="1185"/>
      <c r="CJ50" s="1185">
        <f t="shared" si="183"/>
        <v>0</v>
      </c>
      <c r="CK50" s="1186" t="e">
        <f t="shared" si="184"/>
        <v>#DIV/0!</v>
      </c>
      <c r="CL50" s="1197">
        <f t="shared" si="5"/>
        <v>-25000</v>
      </c>
      <c r="CM50" s="1188"/>
      <c r="CN50" s="1190">
        <v>25000</v>
      </c>
      <c r="CO50" s="1182">
        <f t="shared" si="185"/>
        <v>400000</v>
      </c>
      <c r="CP50" s="1183">
        <f t="shared" si="203"/>
        <v>4.5122535123335603E-5</v>
      </c>
      <c r="CQ50" s="1185"/>
      <c r="CR50" s="1185">
        <f t="shared" si="186"/>
        <v>0</v>
      </c>
      <c r="CS50" s="1186" t="e">
        <f t="shared" si="187"/>
        <v>#DIV/0!</v>
      </c>
      <c r="CT50" s="1197">
        <f t="shared" si="6"/>
        <v>-25000</v>
      </c>
      <c r="CU50" s="1188"/>
      <c r="CV50" s="1203">
        <f t="shared" si="188"/>
        <v>7577000</v>
      </c>
      <c r="CW50" s="1182">
        <f t="shared" si="188"/>
        <v>121232000</v>
      </c>
      <c r="CX50" s="1183">
        <f t="shared" si="189"/>
        <v>1.1588498273629893E-3</v>
      </c>
      <c r="CY50" s="1204">
        <f t="shared" si="190"/>
        <v>0</v>
      </c>
      <c r="CZ50" s="1185">
        <f t="shared" si="190"/>
        <v>0</v>
      </c>
      <c r="DA50" s="1195">
        <f t="shared" si="191"/>
        <v>0</v>
      </c>
      <c r="DB50" t="s">
        <v>1329</v>
      </c>
    </row>
    <row r="51" spans="1:106" ht="17.45" customHeight="1">
      <c r="A51" s="1180" t="s">
        <v>1370</v>
      </c>
      <c r="B51" s="1180" t="s">
        <v>1345</v>
      </c>
      <c r="C51" s="1180" t="s">
        <v>1371</v>
      </c>
      <c r="D51" s="1277">
        <v>150000</v>
      </c>
      <c r="E51" s="1182">
        <f t="shared" si="152"/>
        <v>2400000</v>
      </c>
      <c r="F51" s="1183">
        <f t="shared" si="153"/>
        <v>2.9265890040778794E-4</v>
      </c>
      <c r="G51" s="1185">
        <v>68217.5</v>
      </c>
      <c r="H51" s="1185">
        <f t="shared" si="154"/>
        <v>1091480</v>
      </c>
      <c r="I51" s="1186">
        <f t="shared" si="155"/>
        <v>1.3373436346840475E-4</v>
      </c>
      <c r="J51" s="1197">
        <f t="shared" si="0"/>
        <v>-81782.5</v>
      </c>
      <c r="K51" s="1188"/>
      <c r="L51" s="1189">
        <v>150000</v>
      </c>
      <c r="M51" s="1182">
        <f t="shared" si="156"/>
        <v>2400000</v>
      </c>
      <c r="N51" s="1183">
        <f t="shared" si="157"/>
        <v>2.6998031799320416E-4</v>
      </c>
      <c r="O51" s="1185">
        <v>87745.39</v>
      </c>
      <c r="P51" s="1185">
        <f t="shared" si="158"/>
        <v>1403926.24</v>
      </c>
      <c r="Q51" s="1186">
        <f t="shared" si="159"/>
        <v>1.573274183755977E-4</v>
      </c>
      <c r="R51" s="1197">
        <f t="shared" si="1"/>
        <v>-62254.61</v>
      </c>
      <c r="S51" s="1188"/>
      <c r="T51" s="1189">
        <v>150000</v>
      </c>
      <c r="U51" s="1182">
        <f t="shared" si="160"/>
        <v>2400000</v>
      </c>
      <c r="V51" s="1183">
        <f t="shared" si="193"/>
        <v>2.6060070208217277E-4</v>
      </c>
      <c r="W51" s="1191"/>
      <c r="X51" s="1185">
        <f t="shared" si="161"/>
        <v>0</v>
      </c>
      <c r="Y51" s="1186" t="e">
        <f t="shared" si="162"/>
        <v>#DIV/0!</v>
      </c>
      <c r="Z51" s="1197">
        <f t="shared" si="9"/>
        <v>-150000</v>
      </c>
      <c r="AA51" s="1188"/>
      <c r="AB51" s="1190">
        <v>150000</v>
      </c>
      <c r="AC51" s="1182">
        <f t="shared" si="163"/>
        <v>2400000</v>
      </c>
      <c r="AD51" s="1183">
        <f t="shared" si="194"/>
        <v>2.8090423079390304E-4</v>
      </c>
      <c r="AE51" s="1185"/>
      <c r="AF51" s="1185">
        <f t="shared" si="164"/>
        <v>0</v>
      </c>
      <c r="AG51" s="1186" t="e">
        <f t="shared" si="165"/>
        <v>#DIV/0!</v>
      </c>
      <c r="AH51" s="1197">
        <f t="shared" si="10"/>
        <v>-150000</v>
      </c>
      <c r="AI51" s="1188"/>
      <c r="AJ51" s="1189">
        <v>150000</v>
      </c>
      <c r="AK51" s="1182">
        <f t="shared" si="166"/>
        <v>2400000</v>
      </c>
      <c r="AL51" s="1183">
        <f t="shared" si="195"/>
        <v>3.3398140581395884E-4</v>
      </c>
      <c r="AM51" s="1185"/>
      <c r="AN51" s="1185">
        <f t="shared" si="167"/>
        <v>0</v>
      </c>
      <c r="AO51" s="1186" t="e">
        <f t="shared" si="168"/>
        <v>#DIV/0!</v>
      </c>
      <c r="AP51" s="1197">
        <f t="shared" si="11"/>
        <v>-150000</v>
      </c>
      <c r="AQ51" s="1188"/>
      <c r="AR51" s="1190">
        <v>150000</v>
      </c>
      <c r="AS51" s="1182">
        <f t="shared" si="169"/>
        <v>2400000</v>
      </c>
      <c r="AT51" s="1183">
        <f t="shared" si="196"/>
        <v>2.699873728277137E-4</v>
      </c>
      <c r="AU51" s="1191"/>
      <c r="AV51" s="1185">
        <f t="shared" si="170"/>
        <v>0</v>
      </c>
      <c r="AW51" s="1186" t="e">
        <f t="shared" si="171"/>
        <v>#DIV/0!</v>
      </c>
      <c r="AX51" s="1197">
        <f t="shared" si="12"/>
        <v>-150000</v>
      </c>
      <c r="AY51" s="1188"/>
      <c r="AZ51" s="1189">
        <v>150000</v>
      </c>
      <c r="BA51" s="1182">
        <f t="shared" si="192"/>
        <v>2400000</v>
      </c>
      <c r="BB51" s="1183">
        <f t="shared" si="197"/>
        <v>2.4989650737167846E-4</v>
      </c>
      <c r="BC51" s="1185"/>
      <c r="BD51" s="1185">
        <f t="shared" si="172"/>
        <v>0</v>
      </c>
      <c r="BE51" s="1186" t="e">
        <f t="shared" si="173"/>
        <v>#DIV/0!</v>
      </c>
      <c r="BF51" s="1197">
        <f t="shared" si="2"/>
        <v>-150000</v>
      </c>
      <c r="BG51" s="1188"/>
      <c r="BH51" s="1190">
        <v>150000</v>
      </c>
      <c r="BI51" s="1182">
        <f t="shared" si="174"/>
        <v>2400000</v>
      </c>
      <c r="BJ51" s="1183">
        <f t="shared" si="198"/>
        <v>2.5947792016482182E-4</v>
      </c>
      <c r="BK51" s="1191"/>
      <c r="BL51" s="1191">
        <f t="shared" si="175"/>
        <v>0</v>
      </c>
      <c r="BM51" s="1193" t="e">
        <f t="shared" si="199"/>
        <v>#DIV/0!</v>
      </c>
      <c r="BN51" s="1197">
        <f t="shared" si="13"/>
        <v>-150000</v>
      </c>
      <c r="BO51" s="1188"/>
      <c r="BP51" s="1189">
        <v>150000</v>
      </c>
      <c r="BQ51" s="1182">
        <f t="shared" si="176"/>
        <v>2400000</v>
      </c>
      <c r="BR51" s="1183">
        <f t="shared" si="200"/>
        <v>2.8111779267612764E-4</v>
      </c>
      <c r="BS51" s="1185"/>
      <c r="BT51" s="1185">
        <f t="shared" si="177"/>
        <v>0</v>
      </c>
      <c r="BU51" s="1186" t="e">
        <f t="shared" si="178"/>
        <v>#DIV/0!</v>
      </c>
      <c r="BV51" s="1197">
        <f t="shared" si="3"/>
        <v>-150000</v>
      </c>
      <c r="BW51" s="1188"/>
      <c r="BX51" s="1277">
        <v>150000</v>
      </c>
      <c r="BY51" s="1182">
        <f t="shared" si="179"/>
        <v>2400000</v>
      </c>
      <c r="BZ51" s="1183">
        <f t="shared" si="201"/>
        <v>2.6981803422526087E-4</v>
      </c>
      <c r="CA51" s="1185"/>
      <c r="CB51" s="1185">
        <f t="shared" si="180"/>
        <v>0</v>
      </c>
      <c r="CC51" s="1186" t="e">
        <f t="shared" si="181"/>
        <v>#DIV/0!</v>
      </c>
      <c r="CD51" s="1197">
        <f t="shared" si="4"/>
        <v>-150000</v>
      </c>
      <c r="CE51" s="1188"/>
      <c r="CF51" s="1189">
        <v>150000</v>
      </c>
      <c r="CG51" s="1182">
        <f t="shared" si="182"/>
        <v>2400000</v>
      </c>
      <c r="CH51" s="1183">
        <f t="shared" si="202"/>
        <v>2.808692114255092E-4</v>
      </c>
      <c r="CI51" s="1185"/>
      <c r="CJ51" s="1185">
        <f t="shared" si="183"/>
        <v>0</v>
      </c>
      <c r="CK51" s="1186" t="e">
        <f t="shared" si="184"/>
        <v>#DIV/0!</v>
      </c>
      <c r="CL51" s="1197">
        <f t="shared" si="5"/>
        <v>-150000</v>
      </c>
      <c r="CM51" s="1188"/>
      <c r="CN51" s="1190">
        <v>150000</v>
      </c>
      <c r="CO51" s="1182">
        <f t="shared" si="185"/>
        <v>2400000</v>
      </c>
      <c r="CP51" s="1183">
        <f t="shared" si="203"/>
        <v>2.7073521074001363E-4</v>
      </c>
      <c r="CQ51" s="1185"/>
      <c r="CR51" s="1185">
        <f t="shared" si="186"/>
        <v>0</v>
      </c>
      <c r="CS51" s="1186" t="e">
        <f t="shared" si="187"/>
        <v>#DIV/0!</v>
      </c>
      <c r="CT51" s="1197">
        <f t="shared" si="6"/>
        <v>-150000</v>
      </c>
      <c r="CU51" s="1188"/>
      <c r="CV51" s="1203">
        <f t="shared" si="188"/>
        <v>1800000</v>
      </c>
      <c r="CW51" s="1182">
        <f t="shared" si="188"/>
        <v>28800000</v>
      </c>
      <c r="CX51" s="1183">
        <f t="shared" si="189"/>
        <v>2.7529757017993677E-4</v>
      </c>
      <c r="CY51" s="1204">
        <f t="shared" si="190"/>
        <v>155962.89000000001</v>
      </c>
      <c r="CZ51" s="1185">
        <f t="shared" si="190"/>
        <v>2495406.2400000002</v>
      </c>
      <c r="DA51" s="1195">
        <f t="shared" si="191"/>
        <v>1.4605704753517128E-4</v>
      </c>
      <c r="DB51" t="s">
        <v>1329</v>
      </c>
    </row>
    <row r="52" spans="1:106" ht="17.45" customHeight="1">
      <c r="A52" s="1180" t="s">
        <v>1372</v>
      </c>
      <c r="B52" s="1180" t="s">
        <v>1373</v>
      </c>
      <c r="C52" s="1222" t="s">
        <v>1374</v>
      </c>
      <c r="D52" s="1277">
        <v>10500</v>
      </c>
      <c r="E52" s="1182">
        <f t="shared" si="152"/>
        <v>168000</v>
      </c>
      <c r="F52" s="1183">
        <f t="shared" si="153"/>
        <v>2.0486123028545156E-5</v>
      </c>
      <c r="G52" s="1185">
        <v>11283.15</v>
      </c>
      <c r="H52" s="1185">
        <f t="shared" si="154"/>
        <v>180530.4</v>
      </c>
      <c r="I52" s="1186">
        <f t="shared" si="155"/>
        <v>2.211961568759528E-5</v>
      </c>
      <c r="J52" s="1197">
        <f t="shared" si="0"/>
        <v>783.14999999999964</v>
      </c>
      <c r="K52" s="1188"/>
      <c r="L52" s="1189">
        <v>10500</v>
      </c>
      <c r="M52" s="1182">
        <f t="shared" si="156"/>
        <v>168000</v>
      </c>
      <c r="N52" s="1183">
        <f t="shared" si="157"/>
        <v>1.8898622259524291E-5</v>
      </c>
      <c r="O52" s="1185">
        <v>12966.55</v>
      </c>
      <c r="P52" s="1185">
        <f t="shared" si="158"/>
        <v>207464.8</v>
      </c>
      <c r="Q52" s="1186">
        <f t="shared" si="159"/>
        <v>2.3249014412473477E-5</v>
      </c>
      <c r="R52" s="1197">
        <f t="shared" si="1"/>
        <v>2466.5499999999993</v>
      </c>
      <c r="S52" s="1188"/>
      <c r="T52" s="1189">
        <v>10500</v>
      </c>
      <c r="U52" s="1182">
        <f t="shared" si="160"/>
        <v>168000</v>
      </c>
      <c r="V52" s="1183">
        <f t="shared" si="193"/>
        <v>1.8242049145752093E-5</v>
      </c>
      <c r="W52" s="1191"/>
      <c r="X52" s="1185">
        <f t="shared" si="161"/>
        <v>0</v>
      </c>
      <c r="Y52" s="1186" t="e">
        <f t="shared" si="162"/>
        <v>#DIV/0!</v>
      </c>
      <c r="Z52" s="1197">
        <f t="shared" si="9"/>
        <v>-10500</v>
      </c>
      <c r="AA52" s="1188"/>
      <c r="AB52" s="1190">
        <v>10500</v>
      </c>
      <c r="AC52" s="1182">
        <f t="shared" si="163"/>
        <v>168000</v>
      </c>
      <c r="AD52" s="1183">
        <f t="shared" si="194"/>
        <v>1.9663296155573211E-5</v>
      </c>
      <c r="AE52" s="1185"/>
      <c r="AF52" s="1185">
        <f t="shared" si="164"/>
        <v>0</v>
      </c>
      <c r="AG52" s="1186" t="e">
        <f t="shared" si="165"/>
        <v>#DIV/0!</v>
      </c>
      <c r="AH52" s="1197">
        <f t="shared" si="10"/>
        <v>-10500</v>
      </c>
      <c r="AI52" s="1188"/>
      <c r="AJ52" s="1189">
        <v>10500</v>
      </c>
      <c r="AK52" s="1182">
        <f t="shared" si="166"/>
        <v>168000</v>
      </c>
      <c r="AL52" s="1183">
        <f t="shared" si="195"/>
        <v>2.337869840697712E-5</v>
      </c>
      <c r="AM52" s="1185"/>
      <c r="AN52" s="1185">
        <f t="shared" si="167"/>
        <v>0</v>
      </c>
      <c r="AO52" s="1186" t="e">
        <f t="shared" si="168"/>
        <v>#DIV/0!</v>
      </c>
      <c r="AP52" s="1197">
        <f t="shared" si="11"/>
        <v>-10500</v>
      </c>
      <c r="AQ52" s="1188"/>
      <c r="AR52" s="1190">
        <v>10500</v>
      </c>
      <c r="AS52" s="1182">
        <f t="shared" si="169"/>
        <v>168000</v>
      </c>
      <c r="AT52" s="1183">
        <f t="shared" si="196"/>
        <v>1.8899116097939957E-5</v>
      </c>
      <c r="AU52" s="1191"/>
      <c r="AV52" s="1185">
        <f t="shared" si="170"/>
        <v>0</v>
      </c>
      <c r="AW52" s="1186" t="e">
        <f t="shared" si="171"/>
        <v>#DIV/0!</v>
      </c>
      <c r="AX52" s="1197">
        <f t="shared" si="12"/>
        <v>-10500</v>
      </c>
      <c r="AY52" s="1188"/>
      <c r="AZ52" s="1189">
        <v>10500</v>
      </c>
      <c r="BA52" s="1182">
        <f t="shared" si="192"/>
        <v>168000</v>
      </c>
      <c r="BB52" s="1183">
        <f t="shared" si="197"/>
        <v>1.7492755516017493E-5</v>
      </c>
      <c r="BC52" s="1185"/>
      <c r="BD52" s="1185">
        <f t="shared" si="172"/>
        <v>0</v>
      </c>
      <c r="BE52" s="1186" t="e">
        <f t="shared" si="173"/>
        <v>#DIV/0!</v>
      </c>
      <c r="BF52" s="1197">
        <f t="shared" si="2"/>
        <v>-10500</v>
      </c>
      <c r="BG52" s="1188"/>
      <c r="BH52" s="1190">
        <v>10500</v>
      </c>
      <c r="BI52" s="1182">
        <f t="shared" si="174"/>
        <v>168000</v>
      </c>
      <c r="BJ52" s="1183">
        <f t="shared" si="198"/>
        <v>1.8163454411537528E-5</v>
      </c>
      <c r="BK52" s="1191"/>
      <c r="BL52" s="1191">
        <f t="shared" si="175"/>
        <v>0</v>
      </c>
      <c r="BM52" s="1193" t="e">
        <f t="shared" si="199"/>
        <v>#DIV/0!</v>
      </c>
      <c r="BN52" s="1197">
        <f t="shared" si="13"/>
        <v>-10500</v>
      </c>
      <c r="BO52" s="1188"/>
      <c r="BP52" s="1189">
        <v>10500</v>
      </c>
      <c r="BQ52" s="1182">
        <f t="shared" si="176"/>
        <v>168000</v>
      </c>
      <c r="BR52" s="1183">
        <f t="shared" si="200"/>
        <v>1.9678245487328935E-5</v>
      </c>
      <c r="BS52" s="1185"/>
      <c r="BT52" s="1185">
        <f t="shared" si="177"/>
        <v>0</v>
      </c>
      <c r="BU52" s="1186" t="e">
        <f t="shared" si="178"/>
        <v>#DIV/0!</v>
      </c>
      <c r="BV52" s="1197">
        <f t="shared" si="3"/>
        <v>-10500</v>
      </c>
      <c r="BW52" s="1188"/>
      <c r="BX52" s="1277">
        <v>10500</v>
      </c>
      <c r="BY52" s="1182">
        <f t="shared" si="179"/>
        <v>168000</v>
      </c>
      <c r="BZ52" s="1183">
        <f t="shared" si="201"/>
        <v>1.8887262395768261E-5</v>
      </c>
      <c r="CA52" s="1185"/>
      <c r="CB52" s="1185">
        <f t="shared" si="180"/>
        <v>0</v>
      </c>
      <c r="CC52" s="1186" t="e">
        <f t="shared" si="181"/>
        <v>#DIV/0!</v>
      </c>
      <c r="CD52" s="1197">
        <f t="shared" si="4"/>
        <v>-10500</v>
      </c>
      <c r="CE52" s="1188"/>
      <c r="CF52" s="1189">
        <v>10500</v>
      </c>
      <c r="CG52" s="1182">
        <f t="shared" si="182"/>
        <v>168000</v>
      </c>
      <c r="CH52" s="1183">
        <f t="shared" si="202"/>
        <v>1.9660844799785643E-5</v>
      </c>
      <c r="CI52" s="1185"/>
      <c r="CJ52" s="1185">
        <f t="shared" si="183"/>
        <v>0</v>
      </c>
      <c r="CK52" s="1186" t="e">
        <f t="shared" si="184"/>
        <v>#DIV/0!</v>
      </c>
      <c r="CL52" s="1197">
        <f t="shared" si="5"/>
        <v>-10500</v>
      </c>
      <c r="CM52" s="1188"/>
      <c r="CN52" s="1190">
        <v>10500</v>
      </c>
      <c r="CO52" s="1182">
        <f t="shared" si="185"/>
        <v>168000</v>
      </c>
      <c r="CP52" s="1183">
        <f t="shared" si="203"/>
        <v>1.8951464751800953E-5</v>
      </c>
      <c r="CQ52" s="1185"/>
      <c r="CR52" s="1185">
        <f t="shared" si="186"/>
        <v>0</v>
      </c>
      <c r="CS52" s="1186" t="e">
        <f t="shared" si="187"/>
        <v>#DIV/0!</v>
      </c>
      <c r="CT52" s="1197">
        <f t="shared" si="6"/>
        <v>-10500</v>
      </c>
      <c r="CU52" s="1188"/>
      <c r="CV52" s="1203">
        <f t="shared" si="188"/>
        <v>126000</v>
      </c>
      <c r="CW52" s="1182">
        <f t="shared" si="188"/>
        <v>2016000</v>
      </c>
      <c r="CX52" s="1183">
        <f t="shared" si="189"/>
        <v>1.9270829912595572E-5</v>
      </c>
      <c r="CY52" s="1204">
        <f t="shared" si="190"/>
        <v>24249.699999999997</v>
      </c>
      <c r="CZ52" s="1185">
        <f t="shared" si="190"/>
        <v>387995.19999999995</v>
      </c>
      <c r="DA52" s="1195">
        <f t="shared" si="191"/>
        <v>2.2709502148964041E-5</v>
      </c>
      <c r="DB52" t="s">
        <v>1329</v>
      </c>
    </row>
    <row r="53" spans="1:106" ht="17.45" customHeight="1">
      <c r="A53" s="1180" t="s">
        <v>1375</v>
      </c>
      <c r="B53" s="1180" t="s">
        <v>1376</v>
      </c>
      <c r="C53" s="1233"/>
      <c r="D53" s="1277">
        <v>500000</v>
      </c>
      <c r="E53" s="1182">
        <f t="shared" si="152"/>
        <v>8000000</v>
      </c>
      <c r="F53" s="1183">
        <f t="shared" si="153"/>
        <v>9.7552966802595979E-4</v>
      </c>
      <c r="G53" s="1185">
        <v>2130016.71</v>
      </c>
      <c r="H53" s="1185">
        <f t="shared" si="154"/>
        <v>34080267.359999999</v>
      </c>
      <c r="I53" s="1186">
        <f t="shared" si="155"/>
        <v>4.1757090026593715E-3</v>
      </c>
      <c r="J53" s="1197">
        <f t="shared" si="0"/>
        <v>1630016.71</v>
      </c>
      <c r="K53" s="1188"/>
      <c r="L53" s="1189">
        <v>500000</v>
      </c>
      <c r="M53" s="1182">
        <f t="shared" si="156"/>
        <v>8000000</v>
      </c>
      <c r="N53" s="1183">
        <f t="shared" si="157"/>
        <v>8.9993439331068049E-4</v>
      </c>
      <c r="O53" s="1185"/>
      <c r="P53" s="1185">
        <f t="shared" si="158"/>
        <v>0</v>
      </c>
      <c r="Q53" s="1186">
        <f t="shared" si="159"/>
        <v>0</v>
      </c>
      <c r="R53" s="1197">
        <f t="shared" si="1"/>
        <v>-500000</v>
      </c>
      <c r="S53" s="1188"/>
      <c r="T53" s="1189">
        <v>500000</v>
      </c>
      <c r="U53" s="1182">
        <f t="shared" si="160"/>
        <v>8000000</v>
      </c>
      <c r="V53" s="1183">
        <f t="shared" si="193"/>
        <v>8.686690069405758E-4</v>
      </c>
      <c r="W53" s="1191"/>
      <c r="X53" s="1185">
        <f t="shared" si="161"/>
        <v>0</v>
      </c>
      <c r="Y53" s="1186" t="e">
        <f t="shared" si="162"/>
        <v>#DIV/0!</v>
      </c>
      <c r="Z53" s="1197">
        <f t="shared" si="9"/>
        <v>-500000</v>
      </c>
      <c r="AA53" s="1188"/>
      <c r="AB53" s="1190">
        <v>500000</v>
      </c>
      <c r="AC53" s="1182">
        <f t="shared" si="163"/>
        <v>8000000</v>
      </c>
      <c r="AD53" s="1183">
        <f t="shared" si="194"/>
        <v>9.3634743597967676E-4</v>
      </c>
      <c r="AE53" s="1185"/>
      <c r="AF53" s="1185">
        <f t="shared" si="164"/>
        <v>0</v>
      </c>
      <c r="AG53" s="1186" t="e">
        <f t="shared" si="165"/>
        <v>#DIV/0!</v>
      </c>
      <c r="AH53" s="1197">
        <f t="shared" si="10"/>
        <v>-500000</v>
      </c>
      <c r="AI53" s="1188"/>
      <c r="AJ53" s="1189">
        <v>500000</v>
      </c>
      <c r="AK53" s="1182">
        <f t="shared" si="166"/>
        <v>8000000</v>
      </c>
      <c r="AL53" s="1183">
        <f t="shared" si="195"/>
        <v>1.1132713527131962E-3</v>
      </c>
      <c r="AM53" s="1185"/>
      <c r="AN53" s="1185">
        <f t="shared" si="167"/>
        <v>0</v>
      </c>
      <c r="AO53" s="1186" t="e">
        <f t="shared" si="168"/>
        <v>#DIV/0!</v>
      </c>
      <c r="AP53" s="1197">
        <f t="shared" si="11"/>
        <v>-500000</v>
      </c>
      <c r="AQ53" s="1188"/>
      <c r="AR53" s="1190">
        <v>500000</v>
      </c>
      <c r="AS53" s="1182">
        <f t="shared" si="169"/>
        <v>8000000</v>
      </c>
      <c r="AT53" s="1183">
        <f t="shared" si="196"/>
        <v>8.9995790942571231E-4</v>
      </c>
      <c r="AU53" s="1185"/>
      <c r="AV53" s="1185">
        <f t="shared" si="170"/>
        <v>0</v>
      </c>
      <c r="AW53" s="1186" t="e">
        <f t="shared" si="171"/>
        <v>#DIV/0!</v>
      </c>
      <c r="AX53" s="1197">
        <f t="shared" si="12"/>
        <v>-500000</v>
      </c>
      <c r="AY53" s="1188"/>
      <c r="AZ53" s="1189">
        <v>500000</v>
      </c>
      <c r="BA53" s="1182">
        <f t="shared" si="192"/>
        <v>8000000</v>
      </c>
      <c r="BB53" s="1183">
        <f t="shared" si="197"/>
        <v>8.3298835790559492E-4</v>
      </c>
      <c r="BC53" s="1185"/>
      <c r="BD53" s="1185">
        <f t="shared" si="172"/>
        <v>0</v>
      </c>
      <c r="BE53" s="1186" t="e">
        <f t="shared" si="173"/>
        <v>#DIV/0!</v>
      </c>
      <c r="BF53" s="1197">
        <f t="shared" si="2"/>
        <v>-500000</v>
      </c>
      <c r="BG53" s="1188"/>
      <c r="BH53" s="1190">
        <v>500000</v>
      </c>
      <c r="BI53" s="1182">
        <f t="shared" si="174"/>
        <v>8000000</v>
      </c>
      <c r="BJ53" s="1183">
        <f t="shared" si="198"/>
        <v>8.6492640054940605E-4</v>
      </c>
      <c r="BK53" s="1191"/>
      <c r="BL53" s="1191">
        <f t="shared" si="175"/>
        <v>0</v>
      </c>
      <c r="BM53" s="1193" t="e">
        <f t="shared" si="199"/>
        <v>#DIV/0!</v>
      </c>
      <c r="BN53" s="1197">
        <f t="shared" si="13"/>
        <v>-500000</v>
      </c>
      <c r="BO53" s="1188"/>
      <c r="BP53" s="1189">
        <v>500000</v>
      </c>
      <c r="BQ53" s="1182">
        <f t="shared" si="176"/>
        <v>8000000</v>
      </c>
      <c r="BR53" s="1183">
        <f t="shared" si="200"/>
        <v>9.3705930892042544E-4</v>
      </c>
      <c r="BS53" s="1185"/>
      <c r="BT53" s="1185">
        <f t="shared" si="177"/>
        <v>0</v>
      </c>
      <c r="BU53" s="1186" t="e">
        <f t="shared" si="178"/>
        <v>#DIV/0!</v>
      </c>
      <c r="BV53" s="1197">
        <f t="shared" si="3"/>
        <v>-500000</v>
      </c>
      <c r="BW53" s="1188"/>
      <c r="BX53" s="1277">
        <v>500000</v>
      </c>
      <c r="BY53" s="1182">
        <f t="shared" si="179"/>
        <v>8000000</v>
      </c>
      <c r="BZ53" s="1183">
        <f t="shared" si="201"/>
        <v>8.9939344741753625E-4</v>
      </c>
      <c r="CA53" s="1185"/>
      <c r="CB53" s="1185">
        <f t="shared" si="180"/>
        <v>0</v>
      </c>
      <c r="CC53" s="1186" t="e">
        <f t="shared" si="181"/>
        <v>#DIV/0!</v>
      </c>
      <c r="CD53" s="1197">
        <f t="shared" si="4"/>
        <v>-500000</v>
      </c>
      <c r="CE53" s="1188"/>
      <c r="CF53" s="1189">
        <v>500000</v>
      </c>
      <c r="CG53" s="1182">
        <f t="shared" si="182"/>
        <v>8000000</v>
      </c>
      <c r="CH53" s="1183">
        <f t="shared" si="202"/>
        <v>9.3623070475169724E-4</v>
      </c>
      <c r="CI53" s="1185"/>
      <c r="CJ53" s="1185">
        <f t="shared" si="183"/>
        <v>0</v>
      </c>
      <c r="CK53" s="1186" t="e">
        <f t="shared" si="184"/>
        <v>#DIV/0!</v>
      </c>
      <c r="CL53" s="1197">
        <f t="shared" si="5"/>
        <v>-500000</v>
      </c>
      <c r="CM53" s="1188"/>
      <c r="CN53" s="1190">
        <v>500000</v>
      </c>
      <c r="CO53" s="1182">
        <f t="shared" si="185"/>
        <v>8000000</v>
      </c>
      <c r="CP53" s="1183">
        <f t="shared" si="203"/>
        <v>9.0245070246671203E-4</v>
      </c>
      <c r="CQ53" s="1185"/>
      <c r="CR53" s="1185">
        <f t="shared" si="186"/>
        <v>0</v>
      </c>
      <c r="CS53" s="1186" t="e">
        <f t="shared" si="187"/>
        <v>#DIV/0!</v>
      </c>
      <c r="CT53" s="1197">
        <f t="shared" si="6"/>
        <v>-500000</v>
      </c>
      <c r="CU53" s="1188"/>
      <c r="CV53" s="1203">
        <f t="shared" si="188"/>
        <v>6000000</v>
      </c>
      <c r="CW53" s="1182">
        <f t="shared" si="188"/>
        <v>96000000</v>
      </c>
      <c r="CX53" s="1183">
        <f t="shared" si="189"/>
        <v>9.1765856726645583E-4</v>
      </c>
      <c r="CY53" s="1204">
        <f t="shared" si="190"/>
        <v>2130016.71</v>
      </c>
      <c r="CZ53" s="1185">
        <f t="shared" si="190"/>
        <v>34080267.359999999</v>
      </c>
      <c r="DA53" s="1195">
        <f t="shared" si="191"/>
        <v>1.9947306174127647E-3</v>
      </c>
      <c r="DB53" t="s">
        <v>1329</v>
      </c>
    </row>
    <row r="54" spans="1:106" ht="17.45" customHeight="1">
      <c r="A54" s="1180" t="s">
        <v>1377</v>
      </c>
      <c r="B54" s="1180" t="s">
        <v>1345</v>
      </c>
      <c r="C54" s="1222"/>
      <c r="D54" s="1277">
        <v>1500</v>
      </c>
      <c r="E54" s="1182">
        <f t="shared" si="152"/>
        <v>24000</v>
      </c>
      <c r="F54" s="1183">
        <f t="shared" si="153"/>
        <v>2.9265890040778792E-6</v>
      </c>
      <c r="G54" s="1185">
        <v>9360</v>
      </c>
      <c r="H54" s="1185">
        <f t="shared" si="154"/>
        <v>149760</v>
      </c>
      <c r="I54" s="1186">
        <f t="shared" si="155"/>
        <v>1.8349450537827809E-5</v>
      </c>
      <c r="J54" s="1197">
        <f t="shared" si="0"/>
        <v>7860</v>
      </c>
      <c r="K54" s="1188"/>
      <c r="L54" s="1189">
        <v>1500</v>
      </c>
      <c r="M54" s="1182">
        <f t="shared" si="156"/>
        <v>24000</v>
      </c>
      <c r="N54" s="1183">
        <f t="shared" si="157"/>
        <v>2.6998031799320413E-6</v>
      </c>
      <c r="O54" s="1185"/>
      <c r="P54" s="1185">
        <f t="shared" si="158"/>
        <v>0</v>
      </c>
      <c r="Q54" s="1186">
        <f t="shared" si="159"/>
        <v>0</v>
      </c>
      <c r="R54" s="1197">
        <f t="shared" si="1"/>
        <v>-1500</v>
      </c>
      <c r="S54" s="1188"/>
      <c r="T54" s="1189">
        <v>1500</v>
      </c>
      <c r="U54" s="1182">
        <f t="shared" si="160"/>
        <v>24000</v>
      </c>
      <c r="V54" s="1183">
        <f t="shared" si="193"/>
        <v>2.6060070208217276E-6</v>
      </c>
      <c r="W54" s="1191"/>
      <c r="X54" s="1185">
        <f t="shared" si="161"/>
        <v>0</v>
      </c>
      <c r="Y54" s="1186" t="e">
        <f t="shared" si="162"/>
        <v>#DIV/0!</v>
      </c>
      <c r="Z54" s="1197">
        <f t="shared" si="9"/>
        <v>-1500</v>
      </c>
      <c r="AA54" s="1188"/>
      <c r="AB54" s="1190">
        <v>1500</v>
      </c>
      <c r="AC54" s="1182">
        <f t="shared" si="163"/>
        <v>24000</v>
      </c>
      <c r="AD54" s="1183">
        <f t="shared" si="194"/>
        <v>2.80904230793903E-6</v>
      </c>
      <c r="AE54" s="1185"/>
      <c r="AF54" s="1185">
        <f t="shared" si="164"/>
        <v>0</v>
      </c>
      <c r="AG54" s="1186" t="e">
        <f t="shared" si="165"/>
        <v>#DIV/0!</v>
      </c>
      <c r="AH54" s="1197">
        <f t="shared" si="10"/>
        <v>-1500</v>
      </c>
      <c r="AI54" s="1188"/>
      <c r="AJ54" s="1288">
        <v>1500</v>
      </c>
      <c r="AK54" s="1182">
        <f t="shared" si="166"/>
        <v>24000</v>
      </c>
      <c r="AL54" s="1183">
        <f t="shared" si="195"/>
        <v>3.3398140581395882E-6</v>
      </c>
      <c r="AM54" s="1185"/>
      <c r="AN54" s="1185">
        <f t="shared" si="167"/>
        <v>0</v>
      </c>
      <c r="AO54" s="1186" t="e">
        <f t="shared" si="168"/>
        <v>#DIV/0!</v>
      </c>
      <c r="AP54" s="1197">
        <f t="shared" si="11"/>
        <v>-1500</v>
      </c>
      <c r="AQ54" s="1188"/>
      <c r="AR54" s="1235">
        <v>1500</v>
      </c>
      <c r="AS54" s="1182">
        <f t="shared" si="169"/>
        <v>24000</v>
      </c>
      <c r="AT54" s="1183">
        <f t="shared" si="196"/>
        <v>2.6998737282771367E-6</v>
      </c>
      <c r="AU54" s="1185"/>
      <c r="AV54" s="1185">
        <f t="shared" si="170"/>
        <v>0</v>
      </c>
      <c r="AW54" s="1186" t="e">
        <f t="shared" si="171"/>
        <v>#DIV/0!</v>
      </c>
      <c r="AX54" s="1197">
        <f t="shared" si="12"/>
        <v>-1500</v>
      </c>
      <c r="AY54" s="1188"/>
      <c r="AZ54" s="1234">
        <v>1500</v>
      </c>
      <c r="BA54" s="1182">
        <f t="shared" si="192"/>
        <v>24000</v>
      </c>
      <c r="BB54" s="1183">
        <f t="shared" si="197"/>
        <v>2.4989650737167846E-6</v>
      </c>
      <c r="BC54" s="1185"/>
      <c r="BD54" s="1185">
        <f t="shared" si="172"/>
        <v>0</v>
      </c>
      <c r="BE54" s="1186" t="e">
        <f t="shared" si="173"/>
        <v>#DIV/0!</v>
      </c>
      <c r="BF54" s="1197">
        <f t="shared" si="2"/>
        <v>-1500</v>
      </c>
      <c r="BG54" s="1188"/>
      <c r="BH54" s="1235">
        <v>1500</v>
      </c>
      <c r="BI54" s="1182">
        <f t="shared" si="174"/>
        <v>24000</v>
      </c>
      <c r="BJ54" s="1183">
        <f t="shared" si="198"/>
        <v>2.5947792016482182E-6</v>
      </c>
      <c r="BK54" s="1289"/>
      <c r="BL54" s="1191">
        <f t="shared" si="175"/>
        <v>0</v>
      </c>
      <c r="BM54" s="1193" t="e">
        <f t="shared" si="199"/>
        <v>#DIV/0!</v>
      </c>
      <c r="BN54" s="1197">
        <f t="shared" si="13"/>
        <v>-1500</v>
      </c>
      <c r="BO54" s="1188"/>
      <c r="BP54" s="1234">
        <v>1500</v>
      </c>
      <c r="BQ54" s="1182">
        <f t="shared" si="176"/>
        <v>24000</v>
      </c>
      <c r="BR54" s="1183">
        <f t="shared" si="200"/>
        <v>2.8111779267612764E-6</v>
      </c>
      <c r="BS54" s="1185"/>
      <c r="BT54" s="1185">
        <f t="shared" si="177"/>
        <v>0</v>
      </c>
      <c r="BU54" s="1186" t="e">
        <f t="shared" si="178"/>
        <v>#DIV/0!</v>
      </c>
      <c r="BV54" s="1197">
        <f t="shared" si="3"/>
        <v>-1500</v>
      </c>
      <c r="BW54" s="1188"/>
      <c r="BX54" s="1277">
        <v>1500</v>
      </c>
      <c r="BY54" s="1182">
        <f t="shared" si="179"/>
        <v>24000</v>
      </c>
      <c r="BZ54" s="1183">
        <f t="shared" si="201"/>
        <v>2.6981803422526088E-6</v>
      </c>
      <c r="CA54" s="1185"/>
      <c r="CB54" s="1185">
        <f t="shared" si="180"/>
        <v>0</v>
      </c>
      <c r="CC54" s="1186" t="e">
        <f t="shared" si="181"/>
        <v>#DIV/0!</v>
      </c>
      <c r="CD54" s="1197">
        <f t="shared" si="4"/>
        <v>-1500</v>
      </c>
      <c r="CE54" s="1188"/>
      <c r="CF54" s="1288">
        <v>1500</v>
      </c>
      <c r="CG54" s="1182">
        <f t="shared" si="182"/>
        <v>24000</v>
      </c>
      <c r="CH54" s="1183">
        <f t="shared" si="202"/>
        <v>2.8086921142550919E-6</v>
      </c>
      <c r="CI54" s="1185"/>
      <c r="CJ54" s="1185">
        <f t="shared" si="183"/>
        <v>0</v>
      </c>
      <c r="CK54" s="1186" t="e">
        <f t="shared" si="184"/>
        <v>#DIV/0!</v>
      </c>
      <c r="CL54" s="1197">
        <f t="shared" si="5"/>
        <v>-1500</v>
      </c>
      <c r="CM54" s="1188"/>
      <c r="CN54" s="1190">
        <v>1500</v>
      </c>
      <c r="CO54" s="1182">
        <f t="shared" si="185"/>
        <v>24000</v>
      </c>
      <c r="CP54" s="1183">
        <f t="shared" si="203"/>
        <v>2.7073521074001364E-6</v>
      </c>
      <c r="CQ54" s="1185"/>
      <c r="CR54" s="1185">
        <f t="shared" si="186"/>
        <v>0</v>
      </c>
      <c r="CS54" s="1186" t="e">
        <f t="shared" si="187"/>
        <v>#DIV/0!</v>
      </c>
      <c r="CT54" s="1197">
        <f t="shared" si="6"/>
        <v>-1500</v>
      </c>
      <c r="CU54" s="1188"/>
      <c r="CV54" s="1203">
        <f t="shared" si="188"/>
        <v>18000</v>
      </c>
      <c r="CW54" s="1182">
        <f t="shared" si="188"/>
        <v>288000</v>
      </c>
      <c r="CX54" s="1183">
        <f t="shared" si="189"/>
        <v>2.7529757017993674E-6</v>
      </c>
      <c r="CY54" s="1204">
        <f t="shared" si="190"/>
        <v>9360</v>
      </c>
      <c r="CZ54" s="1185">
        <f t="shared" si="190"/>
        <v>149760</v>
      </c>
      <c r="DA54" s="1195">
        <f t="shared" si="191"/>
        <v>8.765508031617029E-6</v>
      </c>
      <c r="DB54" t="s">
        <v>1329</v>
      </c>
    </row>
    <row r="55" spans="1:106" ht="17.45" customHeight="1">
      <c r="A55" s="1180" t="s">
        <v>1378</v>
      </c>
      <c r="B55" s="1180" t="s">
        <v>1379</v>
      </c>
      <c r="C55" s="1180" t="s">
        <v>1380</v>
      </c>
      <c r="D55" s="1277">
        <v>10000</v>
      </c>
      <c r="E55" s="1182">
        <f t="shared" si="152"/>
        <v>160000</v>
      </c>
      <c r="F55" s="1183">
        <f t="shared" si="153"/>
        <v>1.9510593360519194E-5</v>
      </c>
      <c r="G55" s="1185"/>
      <c r="H55" s="1185">
        <f t="shared" si="154"/>
        <v>0</v>
      </c>
      <c r="I55" s="1186">
        <f t="shared" si="155"/>
        <v>0</v>
      </c>
      <c r="J55" s="1197">
        <f t="shared" si="0"/>
        <v>-10000</v>
      </c>
      <c r="K55" s="1188"/>
      <c r="L55" s="1189">
        <v>10000</v>
      </c>
      <c r="M55" s="1182">
        <f t="shared" si="156"/>
        <v>160000</v>
      </c>
      <c r="N55" s="1183">
        <f t="shared" si="157"/>
        <v>1.7998687866213611E-5</v>
      </c>
      <c r="O55" s="1185"/>
      <c r="P55" s="1185">
        <f t="shared" si="158"/>
        <v>0</v>
      </c>
      <c r="Q55" s="1186">
        <f t="shared" si="159"/>
        <v>0</v>
      </c>
      <c r="R55" s="1197">
        <f t="shared" si="1"/>
        <v>-10000</v>
      </c>
      <c r="S55" s="1188"/>
      <c r="T55" s="1189">
        <v>10000</v>
      </c>
      <c r="U55" s="1182">
        <f t="shared" si="160"/>
        <v>160000</v>
      </c>
      <c r="V55" s="1183">
        <f t="shared" si="193"/>
        <v>1.7373380138811516E-5</v>
      </c>
      <c r="W55" s="1191"/>
      <c r="X55" s="1185">
        <f t="shared" si="161"/>
        <v>0</v>
      </c>
      <c r="Y55" s="1186" t="e">
        <f t="shared" si="162"/>
        <v>#DIV/0!</v>
      </c>
      <c r="Z55" s="1197">
        <f t="shared" si="9"/>
        <v>-10000</v>
      </c>
      <c r="AA55" s="1188"/>
      <c r="AB55" s="1190">
        <v>10000</v>
      </c>
      <c r="AC55" s="1182">
        <f t="shared" si="163"/>
        <v>160000</v>
      </c>
      <c r="AD55" s="1183">
        <f t="shared" si="194"/>
        <v>1.8726948719593533E-5</v>
      </c>
      <c r="AE55" s="1185"/>
      <c r="AF55" s="1185">
        <f t="shared" si="164"/>
        <v>0</v>
      </c>
      <c r="AG55" s="1186" t="e">
        <f t="shared" si="165"/>
        <v>#DIV/0!</v>
      </c>
      <c r="AH55" s="1197">
        <f t="shared" si="10"/>
        <v>-10000</v>
      </c>
      <c r="AI55" s="1188"/>
      <c r="AJ55" s="1189">
        <v>10000</v>
      </c>
      <c r="AK55" s="1182">
        <f t="shared" si="166"/>
        <v>160000</v>
      </c>
      <c r="AL55" s="1183">
        <f t="shared" si="195"/>
        <v>2.2265427054263921E-5</v>
      </c>
      <c r="AM55" s="1185"/>
      <c r="AN55" s="1185">
        <f t="shared" si="167"/>
        <v>0</v>
      </c>
      <c r="AO55" s="1186" t="e">
        <f t="shared" si="168"/>
        <v>#DIV/0!</v>
      </c>
      <c r="AP55" s="1197">
        <f t="shared" si="11"/>
        <v>-10000</v>
      </c>
      <c r="AQ55" s="1188"/>
      <c r="AR55" s="1190">
        <v>10000</v>
      </c>
      <c r="AS55" s="1182">
        <f t="shared" si="169"/>
        <v>160000</v>
      </c>
      <c r="AT55" s="1183">
        <f t="shared" si="196"/>
        <v>1.7999158188514244E-5</v>
      </c>
      <c r="AU55" s="1185"/>
      <c r="AV55" s="1185">
        <f t="shared" si="170"/>
        <v>0</v>
      </c>
      <c r="AW55" s="1186" t="e">
        <f t="shared" si="171"/>
        <v>#DIV/0!</v>
      </c>
      <c r="AX55" s="1197">
        <f t="shared" si="12"/>
        <v>-10000</v>
      </c>
      <c r="AY55" s="1188"/>
      <c r="AZ55" s="1189">
        <v>10000</v>
      </c>
      <c r="BA55" s="1182">
        <f t="shared" si="192"/>
        <v>160000</v>
      </c>
      <c r="BB55" s="1183">
        <f t="shared" si="197"/>
        <v>1.6659767158111899E-5</v>
      </c>
      <c r="BC55" s="1201"/>
      <c r="BD55" s="1185">
        <f t="shared" si="172"/>
        <v>0</v>
      </c>
      <c r="BE55" s="1186" t="e">
        <f t="shared" si="173"/>
        <v>#DIV/0!</v>
      </c>
      <c r="BF55" s="1197">
        <f t="shared" si="2"/>
        <v>-10000</v>
      </c>
      <c r="BG55" s="1188"/>
      <c r="BH55" s="1190">
        <v>10000</v>
      </c>
      <c r="BI55" s="1182">
        <f t="shared" si="174"/>
        <v>160000</v>
      </c>
      <c r="BJ55" s="1183">
        <f t="shared" si="198"/>
        <v>1.7298528010988122E-5</v>
      </c>
      <c r="BK55" s="1191"/>
      <c r="BL55" s="1191">
        <f t="shared" si="175"/>
        <v>0</v>
      </c>
      <c r="BM55" s="1193" t="e">
        <f t="shared" si="199"/>
        <v>#DIV/0!</v>
      </c>
      <c r="BN55" s="1197">
        <f t="shared" si="13"/>
        <v>-10000</v>
      </c>
      <c r="BO55" s="1188"/>
      <c r="BP55" s="1189">
        <v>10000</v>
      </c>
      <c r="BQ55" s="1182">
        <f t="shared" si="176"/>
        <v>160000</v>
      </c>
      <c r="BR55" s="1183">
        <f t="shared" si="200"/>
        <v>1.8741186178408508E-5</v>
      </c>
      <c r="BS55" s="1185"/>
      <c r="BT55" s="1185">
        <f t="shared" si="177"/>
        <v>0</v>
      </c>
      <c r="BU55" s="1186" t="e">
        <f t="shared" si="178"/>
        <v>#DIV/0!</v>
      </c>
      <c r="BV55" s="1197">
        <f t="shared" si="3"/>
        <v>-10000</v>
      </c>
      <c r="BW55" s="1188"/>
      <c r="BX55" s="1277">
        <v>10000</v>
      </c>
      <c r="BY55" s="1182">
        <f t="shared" si="179"/>
        <v>160000</v>
      </c>
      <c r="BZ55" s="1183">
        <f t="shared" si="201"/>
        <v>1.7987868948350726E-5</v>
      </c>
      <c r="CA55" s="1185"/>
      <c r="CB55" s="1185">
        <f t="shared" si="180"/>
        <v>0</v>
      </c>
      <c r="CC55" s="1186" t="e">
        <f t="shared" si="181"/>
        <v>#DIV/0!</v>
      </c>
      <c r="CD55" s="1197">
        <f t="shared" si="4"/>
        <v>-10000</v>
      </c>
      <c r="CE55" s="1188"/>
      <c r="CF55" s="1189">
        <v>10000</v>
      </c>
      <c r="CG55" s="1182">
        <f t="shared" si="182"/>
        <v>160000</v>
      </c>
      <c r="CH55" s="1183">
        <f t="shared" si="202"/>
        <v>1.8724614095033944E-5</v>
      </c>
      <c r="CI55" s="1185"/>
      <c r="CJ55" s="1185">
        <f t="shared" si="183"/>
        <v>0</v>
      </c>
      <c r="CK55" s="1186" t="e">
        <f t="shared" si="184"/>
        <v>#DIV/0!</v>
      </c>
      <c r="CL55" s="1197">
        <f t="shared" si="5"/>
        <v>-10000</v>
      </c>
      <c r="CM55" s="1188"/>
      <c r="CN55" s="1190">
        <v>10000</v>
      </c>
      <c r="CO55" s="1182">
        <f t="shared" si="185"/>
        <v>160000</v>
      </c>
      <c r="CP55" s="1183">
        <f t="shared" si="203"/>
        <v>1.8049014049334243E-5</v>
      </c>
      <c r="CQ55" s="1185"/>
      <c r="CR55" s="1185">
        <f t="shared" si="186"/>
        <v>0</v>
      </c>
      <c r="CS55" s="1186" t="e">
        <f t="shared" si="187"/>
        <v>#DIV/0!</v>
      </c>
      <c r="CT55" s="1197">
        <f t="shared" si="6"/>
        <v>-10000</v>
      </c>
      <c r="CU55" s="1188"/>
      <c r="CV55" s="1203">
        <f t="shared" si="188"/>
        <v>120000</v>
      </c>
      <c r="CW55" s="1182">
        <f t="shared" si="188"/>
        <v>1920000</v>
      </c>
      <c r="CX55" s="1183">
        <f t="shared" si="189"/>
        <v>1.8353171345329115E-5</v>
      </c>
      <c r="CY55" s="1204">
        <f t="shared" si="190"/>
        <v>0</v>
      </c>
      <c r="CZ55" s="1185">
        <f t="shared" si="190"/>
        <v>0</v>
      </c>
      <c r="DA55" s="1195">
        <f t="shared" si="191"/>
        <v>0</v>
      </c>
      <c r="DB55" t="s">
        <v>1329</v>
      </c>
    </row>
    <row r="56" spans="1:106" ht="17.45" customHeight="1">
      <c r="A56" s="1180" t="s">
        <v>1381</v>
      </c>
      <c r="B56" s="1180" t="s">
        <v>1345</v>
      </c>
      <c r="C56" s="1180" t="s">
        <v>1382</v>
      </c>
      <c r="D56" s="1277">
        <v>550000</v>
      </c>
      <c r="E56" s="1182">
        <f t="shared" si="152"/>
        <v>8800000</v>
      </c>
      <c r="F56" s="1183">
        <f t="shared" si="153"/>
        <v>1.0730826348285558E-3</v>
      </c>
      <c r="G56" s="1185">
        <v>545479</v>
      </c>
      <c r="H56" s="1185">
        <f t="shared" si="154"/>
        <v>8727664</v>
      </c>
      <c r="I56" s="1186">
        <f t="shared" si="155"/>
        <v>1.0693632403764718E-3</v>
      </c>
      <c r="J56" s="1197">
        <f t="shared" si="0"/>
        <v>-4521</v>
      </c>
      <c r="K56" s="1188"/>
      <c r="L56" s="1189">
        <v>550000</v>
      </c>
      <c r="M56" s="1182">
        <f t="shared" si="156"/>
        <v>8800000</v>
      </c>
      <c r="N56" s="1183">
        <f t="shared" si="157"/>
        <v>9.8992783264174856E-4</v>
      </c>
      <c r="O56" s="1185">
        <v>548612</v>
      </c>
      <c r="P56" s="1185">
        <f t="shared" si="158"/>
        <v>8777792</v>
      </c>
      <c r="Q56" s="1186">
        <f t="shared" si="159"/>
        <v>9.8366090400730339E-4</v>
      </c>
      <c r="R56" s="1197">
        <f t="shared" si="1"/>
        <v>-1388</v>
      </c>
      <c r="S56" s="1188"/>
      <c r="T56" s="1189">
        <v>550000</v>
      </c>
      <c r="U56" s="1182">
        <f t="shared" si="160"/>
        <v>8800000</v>
      </c>
      <c r="V56" s="1183">
        <f t="shared" si="193"/>
        <v>9.5553590763463345E-4</v>
      </c>
      <c r="W56" s="1191"/>
      <c r="X56" s="1185">
        <f t="shared" si="161"/>
        <v>0</v>
      </c>
      <c r="Y56" s="1186" t="e">
        <f t="shared" si="162"/>
        <v>#DIV/0!</v>
      </c>
      <c r="Z56" s="1197">
        <f t="shared" si="9"/>
        <v>-550000</v>
      </c>
      <c r="AA56" s="1188"/>
      <c r="AB56" s="1190">
        <v>550000</v>
      </c>
      <c r="AC56" s="1182">
        <f t="shared" si="163"/>
        <v>8800000</v>
      </c>
      <c r="AD56" s="1183">
        <f t="shared" si="194"/>
        <v>1.0299821795776445E-3</v>
      </c>
      <c r="AE56" s="1185"/>
      <c r="AF56" s="1185">
        <f t="shared" si="164"/>
        <v>0</v>
      </c>
      <c r="AG56" s="1186" t="e">
        <f t="shared" si="165"/>
        <v>#DIV/0!</v>
      </c>
      <c r="AH56" s="1197">
        <f t="shared" si="10"/>
        <v>-550000</v>
      </c>
      <c r="AI56" s="1188"/>
      <c r="AJ56" s="1189">
        <v>550000</v>
      </c>
      <c r="AK56" s="1182">
        <f t="shared" si="166"/>
        <v>8800000</v>
      </c>
      <c r="AL56" s="1183">
        <f t="shared" si="195"/>
        <v>1.2245984879845158E-3</v>
      </c>
      <c r="AM56" s="1185"/>
      <c r="AN56" s="1185">
        <f t="shared" si="167"/>
        <v>0</v>
      </c>
      <c r="AO56" s="1186" t="e">
        <f t="shared" si="168"/>
        <v>#DIV/0!</v>
      </c>
      <c r="AP56" s="1197">
        <f t="shared" si="11"/>
        <v>-550000</v>
      </c>
      <c r="AQ56" s="1188"/>
      <c r="AR56" s="1190">
        <v>550000</v>
      </c>
      <c r="AS56" s="1182">
        <f t="shared" si="169"/>
        <v>8800000</v>
      </c>
      <c r="AT56" s="1183">
        <f t="shared" si="196"/>
        <v>9.8995370036828356E-4</v>
      </c>
      <c r="AU56" s="1191"/>
      <c r="AV56" s="1185">
        <f t="shared" si="170"/>
        <v>0</v>
      </c>
      <c r="AW56" s="1186" t="e">
        <f t="shared" si="171"/>
        <v>#DIV/0!</v>
      </c>
      <c r="AX56" s="1197">
        <f t="shared" si="12"/>
        <v>-550000</v>
      </c>
      <c r="AY56" s="1188"/>
      <c r="AZ56" s="1189">
        <v>550000</v>
      </c>
      <c r="BA56" s="1182">
        <f t="shared" si="192"/>
        <v>8800000</v>
      </c>
      <c r="BB56" s="1183">
        <f t="shared" si="197"/>
        <v>9.1628719369615439E-4</v>
      </c>
      <c r="BC56" s="1201"/>
      <c r="BD56" s="1185">
        <f t="shared" si="172"/>
        <v>0</v>
      </c>
      <c r="BE56" s="1186" t="e">
        <f t="shared" si="173"/>
        <v>#DIV/0!</v>
      </c>
      <c r="BF56" s="1197">
        <f t="shared" si="2"/>
        <v>-550000</v>
      </c>
      <c r="BG56" s="1188"/>
      <c r="BH56" s="1190">
        <v>550000</v>
      </c>
      <c r="BI56" s="1182">
        <f t="shared" si="174"/>
        <v>8800000</v>
      </c>
      <c r="BJ56" s="1183">
        <f t="shared" si="198"/>
        <v>9.5141904060434671E-4</v>
      </c>
      <c r="BK56" s="1191"/>
      <c r="BL56" s="1191">
        <f t="shared" si="175"/>
        <v>0</v>
      </c>
      <c r="BM56" s="1193" t="e">
        <f t="shared" si="199"/>
        <v>#DIV/0!</v>
      </c>
      <c r="BN56" s="1197">
        <f t="shared" si="13"/>
        <v>-550000</v>
      </c>
      <c r="BO56" s="1188"/>
      <c r="BP56" s="1189">
        <v>550000</v>
      </c>
      <c r="BQ56" s="1182">
        <f t="shared" si="176"/>
        <v>8800000</v>
      </c>
      <c r="BR56" s="1183">
        <f t="shared" si="200"/>
        <v>1.030765239812468E-3</v>
      </c>
      <c r="BS56" s="1185"/>
      <c r="BT56" s="1185">
        <f t="shared" si="177"/>
        <v>0</v>
      </c>
      <c r="BU56" s="1186" t="e">
        <f t="shared" si="178"/>
        <v>#DIV/0!</v>
      </c>
      <c r="BV56" s="1197">
        <f t="shared" si="3"/>
        <v>-550000</v>
      </c>
      <c r="BW56" s="1188"/>
      <c r="BX56" s="1277">
        <v>550000</v>
      </c>
      <c r="BY56" s="1182">
        <f t="shared" si="179"/>
        <v>8800000</v>
      </c>
      <c r="BZ56" s="1183">
        <f t="shared" si="201"/>
        <v>9.8933279215928987E-4</v>
      </c>
      <c r="CA56" s="1185"/>
      <c r="CB56" s="1185">
        <f t="shared" si="180"/>
        <v>0</v>
      </c>
      <c r="CC56" s="1186" t="e">
        <f t="shared" si="181"/>
        <v>#DIV/0!</v>
      </c>
      <c r="CD56" s="1197">
        <f t="shared" si="4"/>
        <v>-550000</v>
      </c>
      <c r="CE56" s="1188"/>
      <c r="CF56" s="1189">
        <v>550000</v>
      </c>
      <c r="CG56" s="1182">
        <f t="shared" si="182"/>
        <v>8800000</v>
      </c>
      <c r="CH56" s="1183">
        <f t="shared" si="202"/>
        <v>1.0298537752268669E-3</v>
      </c>
      <c r="CI56" s="1185"/>
      <c r="CJ56" s="1185">
        <f t="shared" si="183"/>
        <v>0</v>
      </c>
      <c r="CK56" s="1186" t="e">
        <f t="shared" si="184"/>
        <v>#DIV/0!</v>
      </c>
      <c r="CL56" s="1197">
        <f t="shared" si="5"/>
        <v>-550000</v>
      </c>
      <c r="CM56" s="1188"/>
      <c r="CN56" s="1190">
        <v>550000</v>
      </c>
      <c r="CO56" s="1182">
        <f t="shared" si="185"/>
        <v>8800000</v>
      </c>
      <c r="CP56" s="1183">
        <f t="shared" si="203"/>
        <v>9.9269577271338333E-4</v>
      </c>
      <c r="CQ56" s="1185"/>
      <c r="CR56" s="1185">
        <f t="shared" si="186"/>
        <v>0</v>
      </c>
      <c r="CS56" s="1186" t="e">
        <f t="shared" si="187"/>
        <v>#DIV/0!</v>
      </c>
      <c r="CT56" s="1197">
        <f t="shared" si="6"/>
        <v>-550000</v>
      </c>
      <c r="CU56" s="1188"/>
      <c r="CV56" s="1203">
        <f t="shared" si="188"/>
        <v>6600000</v>
      </c>
      <c r="CW56" s="1182">
        <f t="shared" si="188"/>
        <v>105600000</v>
      </c>
      <c r="CX56" s="1183">
        <f t="shared" si="189"/>
        <v>1.0094244239931013E-3</v>
      </c>
      <c r="CY56" s="1204">
        <f t="shared" si="190"/>
        <v>1094091</v>
      </c>
      <c r="CZ56" s="1185">
        <f t="shared" si="190"/>
        <v>17505456</v>
      </c>
      <c r="DA56" s="1195">
        <f t="shared" si="191"/>
        <v>1.0246007957072549E-3</v>
      </c>
      <c r="DB56" t="s">
        <v>1329</v>
      </c>
    </row>
    <row r="57" spans="1:106" ht="17.45" customHeight="1">
      <c r="A57" s="1180" t="s">
        <v>1383</v>
      </c>
      <c r="B57" s="1180" t="s">
        <v>1325</v>
      </c>
      <c r="C57" s="1180" t="s">
        <v>1384</v>
      </c>
      <c r="D57" s="1277">
        <v>1000</v>
      </c>
      <c r="E57" s="1182">
        <f t="shared" si="152"/>
        <v>16000</v>
      </c>
      <c r="F57" s="1183">
        <f t="shared" si="153"/>
        <v>1.9510593360519194E-6</v>
      </c>
      <c r="G57" s="1185">
        <v>195</v>
      </c>
      <c r="H57" s="1185">
        <f t="shared" si="154"/>
        <v>3120</v>
      </c>
      <c r="I57" s="1186">
        <f t="shared" si="155"/>
        <v>3.8228021953807933E-7</v>
      </c>
      <c r="J57" s="1197">
        <f t="shared" si="0"/>
        <v>-805</v>
      </c>
      <c r="K57" s="1188"/>
      <c r="L57" s="1189">
        <v>1000</v>
      </c>
      <c r="M57" s="1182">
        <f t="shared" si="156"/>
        <v>16000</v>
      </c>
      <c r="N57" s="1183">
        <f t="shared" si="157"/>
        <v>1.7998687866213609E-6</v>
      </c>
      <c r="O57" s="1185">
        <v>367</v>
      </c>
      <c r="P57" s="1185">
        <f t="shared" si="158"/>
        <v>5872</v>
      </c>
      <c r="Q57" s="1186">
        <f t="shared" si="159"/>
        <v>6.5803072439297782E-7</v>
      </c>
      <c r="R57" s="1197">
        <f t="shared" si="1"/>
        <v>-633</v>
      </c>
      <c r="S57" s="1188"/>
      <c r="T57" s="1189">
        <v>1000</v>
      </c>
      <c r="U57" s="1182">
        <f t="shared" si="160"/>
        <v>16000</v>
      </c>
      <c r="V57" s="1183">
        <f t="shared" si="193"/>
        <v>1.7373380138811517E-6</v>
      </c>
      <c r="W57" s="1191"/>
      <c r="X57" s="1185">
        <f t="shared" si="161"/>
        <v>0</v>
      </c>
      <c r="Y57" s="1186" t="e">
        <f t="shared" si="162"/>
        <v>#DIV/0!</v>
      </c>
      <c r="Z57" s="1197">
        <f t="shared" si="9"/>
        <v>-1000</v>
      </c>
      <c r="AA57" s="1188"/>
      <c r="AB57" s="1190">
        <v>1000</v>
      </c>
      <c r="AC57" s="1182">
        <f t="shared" si="163"/>
        <v>16000</v>
      </c>
      <c r="AD57" s="1183">
        <f t="shared" si="194"/>
        <v>1.8726948719593533E-6</v>
      </c>
      <c r="AE57" s="1185"/>
      <c r="AF57" s="1185">
        <f t="shared" si="164"/>
        <v>0</v>
      </c>
      <c r="AG57" s="1186" t="e">
        <f t="shared" si="165"/>
        <v>#DIV/0!</v>
      </c>
      <c r="AH57" s="1197">
        <f t="shared" si="10"/>
        <v>-1000</v>
      </c>
      <c r="AI57" s="1188"/>
      <c r="AJ57" s="1189">
        <v>1000</v>
      </c>
      <c r="AK57" s="1182">
        <f t="shared" si="166"/>
        <v>16000</v>
      </c>
      <c r="AL57" s="1183">
        <f t="shared" si="195"/>
        <v>2.2265427054263921E-6</v>
      </c>
      <c r="AM57" s="1185"/>
      <c r="AN57" s="1185">
        <f t="shared" si="167"/>
        <v>0</v>
      </c>
      <c r="AO57" s="1186" t="e">
        <f t="shared" si="168"/>
        <v>#DIV/0!</v>
      </c>
      <c r="AP57" s="1197">
        <f t="shared" si="11"/>
        <v>-1000</v>
      </c>
      <c r="AQ57" s="1188"/>
      <c r="AR57" s="1190">
        <v>1000</v>
      </c>
      <c r="AS57" s="1182">
        <f t="shared" si="169"/>
        <v>16000</v>
      </c>
      <c r="AT57" s="1183">
        <f t="shared" si="196"/>
        <v>1.7999158188514245E-6</v>
      </c>
      <c r="AU57" s="1191"/>
      <c r="AV57" s="1185">
        <f t="shared" si="170"/>
        <v>0</v>
      </c>
      <c r="AW57" s="1186" t="e">
        <f t="shared" si="171"/>
        <v>#DIV/0!</v>
      </c>
      <c r="AX57" s="1197">
        <f t="shared" si="12"/>
        <v>-1000</v>
      </c>
      <c r="AY57" s="1188"/>
      <c r="AZ57" s="1189">
        <v>1000</v>
      </c>
      <c r="BA57" s="1182">
        <f t="shared" si="192"/>
        <v>16000</v>
      </c>
      <c r="BB57" s="1183">
        <f t="shared" si="197"/>
        <v>1.6659767158111898E-6</v>
      </c>
      <c r="BC57" s="1201"/>
      <c r="BD57" s="1185">
        <f t="shared" si="172"/>
        <v>0</v>
      </c>
      <c r="BE57" s="1186" t="e">
        <f t="shared" si="173"/>
        <v>#DIV/0!</v>
      </c>
      <c r="BF57" s="1197">
        <f t="shared" si="2"/>
        <v>-1000</v>
      </c>
      <c r="BG57" s="1188"/>
      <c r="BH57" s="1190">
        <v>1000</v>
      </c>
      <c r="BI57" s="1182">
        <f t="shared" si="174"/>
        <v>16000</v>
      </c>
      <c r="BJ57" s="1183">
        <f t="shared" si="198"/>
        <v>1.7298528010988123E-6</v>
      </c>
      <c r="BK57" s="1191"/>
      <c r="BL57" s="1191">
        <f t="shared" si="175"/>
        <v>0</v>
      </c>
      <c r="BM57" s="1193" t="e">
        <f t="shared" si="199"/>
        <v>#DIV/0!</v>
      </c>
      <c r="BN57" s="1197">
        <f t="shared" si="13"/>
        <v>-1000</v>
      </c>
      <c r="BO57" s="1188"/>
      <c r="BP57" s="1189">
        <v>1000</v>
      </c>
      <c r="BQ57" s="1182">
        <f t="shared" si="176"/>
        <v>16000</v>
      </c>
      <c r="BR57" s="1183">
        <f t="shared" si="200"/>
        <v>1.8741186178408507E-6</v>
      </c>
      <c r="BS57" s="1185"/>
      <c r="BT57" s="1185">
        <f t="shared" si="177"/>
        <v>0</v>
      </c>
      <c r="BU57" s="1186" t="e">
        <f t="shared" si="178"/>
        <v>#DIV/0!</v>
      </c>
      <c r="BV57" s="1197">
        <f t="shared" si="3"/>
        <v>-1000</v>
      </c>
      <c r="BW57" s="1188"/>
      <c r="BX57" s="1277">
        <v>1000</v>
      </c>
      <c r="BY57" s="1182">
        <f t="shared" si="179"/>
        <v>16000</v>
      </c>
      <c r="BZ57" s="1183">
        <f t="shared" si="201"/>
        <v>1.7987868948350726E-6</v>
      </c>
      <c r="CA57" s="1185"/>
      <c r="CB57" s="1185">
        <f t="shared" si="180"/>
        <v>0</v>
      </c>
      <c r="CC57" s="1186" t="e">
        <f t="shared" si="181"/>
        <v>#DIV/0!</v>
      </c>
      <c r="CD57" s="1197">
        <f t="shared" si="4"/>
        <v>-1000</v>
      </c>
      <c r="CE57" s="1188"/>
      <c r="CF57" s="1189">
        <v>1000</v>
      </c>
      <c r="CG57" s="1182">
        <f t="shared" si="182"/>
        <v>16000</v>
      </c>
      <c r="CH57" s="1183">
        <f t="shared" si="202"/>
        <v>1.8724614095033946E-6</v>
      </c>
      <c r="CI57" s="1185"/>
      <c r="CJ57" s="1185">
        <f t="shared" si="183"/>
        <v>0</v>
      </c>
      <c r="CK57" s="1186" t="e">
        <f t="shared" si="184"/>
        <v>#DIV/0!</v>
      </c>
      <c r="CL57" s="1197">
        <f t="shared" si="5"/>
        <v>-1000</v>
      </c>
      <c r="CM57" s="1188"/>
      <c r="CN57" s="1190">
        <v>1000</v>
      </c>
      <c r="CO57" s="1182">
        <f t="shared" si="185"/>
        <v>16000</v>
      </c>
      <c r="CP57" s="1183">
        <f t="shared" si="203"/>
        <v>1.8049014049334243E-6</v>
      </c>
      <c r="CQ57" s="1185"/>
      <c r="CR57" s="1185">
        <f t="shared" si="186"/>
        <v>0</v>
      </c>
      <c r="CS57" s="1186" t="e">
        <f t="shared" si="187"/>
        <v>#DIV/0!</v>
      </c>
      <c r="CT57" s="1197">
        <f t="shared" si="6"/>
        <v>-1000</v>
      </c>
      <c r="CU57" s="1188"/>
      <c r="CV57" s="1203">
        <f t="shared" si="188"/>
        <v>12000</v>
      </c>
      <c r="CW57" s="1182">
        <f t="shared" si="188"/>
        <v>192000</v>
      </c>
      <c r="CX57" s="1183">
        <f t="shared" si="189"/>
        <v>1.8353171345329116E-6</v>
      </c>
      <c r="CY57" s="1204">
        <f t="shared" si="190"/>
        <v>562</v>
      </c>
      <c r="CZ57" s="1185">
        <f t="shared" si="190"/>
        <v>8992</v>
      </c>
      <c r="DA57" s="1195">
        <f t="shared" si="191"/>
        <v>5.2630507625734718E-7</v>
      </c>
      <c r="DB57" t="s">
        <v>1329</v>
      </c>
    </row>
    <row r="58" spans="1:106" ht="17.45" customHeight="1">
      <c r="A58" s="1180" t="s">
        <v>1385</v>
      </c>
      <c r="B58" s="1180" t="s">
        <v>1373</v>
      </c>
      <c r="C58" s="1222" t="s">
        <v>1386</v>
      </c>
      <c r="D58" s="1277">
        <v>70000</v>
      </c>
      <c r="E58" s="1182">
        <f t="shared" si="152"/>
        <v>1120000</v>
      </c>
      <c r="F58" s="1183">
        <f t="shared" si="153"/>
        <v>1.3657415352363438E-4</v>
      </c>
      <c r="G58" s="1185">
        <v>51376.35</v>
      </c>
      <c r="H58" s="1185">
        <f t="shared" si="154"/>
        <v>822021.6</v>
      </c>
      <c r="I58" s="1186">
        <f t="shared" si="155"/>
        <v>1.0071878131828308E-4</v>
      </c>
      <c r="J58" s="1197">
        <f t="shared" si="0"/>
        <v>-18623.650000000001</v>
      </c>
      <c r="K58" s="1188"/>
      <c r="L58" s="1189">
        <v>70000</v>
      </c>
      <c r="M58" s="1182">
        <f t="shared" si="156"/>
        <v>1120000</v>
      </c>
      <c r="N58" s="1183">
        <f t="shared" si="157"/>
        <v>1.2599081506349527E-4</v>
      </c>
      <c r="O58" s="1185">
        <v>56726.2</v>
      </c>
      <c r="P58" s="1185">
        <f t="shared" si="158"/>
        <v>907619.2</v>
      </c>
      <c r="Q58" s="1186">
        <f t="shared" si="159"/>
        <v>1.0171003400016603E-4</v>
      </c>
      <c r="R58" s="1197">
        <f t="shared" si="1"/>
        <v>-13273.800000000003</v>
      </c>
      <c r="S58" s="1188"/>
      <c r="T58" s="1189">
        <v>70000</v>
      </c>
      <c r="U58" s="1182">
        <f t="shared" si="160"/>
        <v>1120000</v>
      </c>
      <c r="V58" s="1183">
        <f t="shared" si="193"/>
        <v>1.2161366097168062E-4</v>
      </c>
      <c r="W58" s="1191"/>
      <c r="X58" s="1185">
        <f t="shared" si="161"/>
        <v>0</v>
      </c>
      <c r="Y58" s="1186" t="e">
        <f t="shared" si="162"/>
        <v>#DIV/0!</v>
      </c>
      <c r="Z58" s="1197">
        <f t="shared" si="9"/>
        <v>-70000</v>
      </c>
      <c r="AA58" s="1188"/>
      <c r="AB58" s="1190">
        <v>70000</v>
      </c>
      <c r="AC58" s="1182">
        <f t="shared" si="163"/>
        <v>1120000</v>
      </c>
      <c r="AD58" s="1183">
        <f t="shared" si="194"/>
        <v>1.3108864103715474E-4</v>
      </c>
      <c r="AE58" s="1185"/>
      <c r="AF58" s="1185">
        <f t="shared" si="164"/>
        <v>0</v>
      </c>
      <c r="AG58" s="1186" t="e">
        <f t="shared" si="165"/>
        <v>#DIV/0!</v>
      </c>
      <c r="AH58" s="1197">
        <f t="shared" si="10"/>
        <v>-70000</v>
      </c>
      <c r="AI58" s="1188"/>
      <c r="AJ58" s="1189">
        <v>70000</v>
      </c>
      <c r="AK58" s="1182">
        <f t="shared" si="166"/>
        <v>1120000</v>
      </c>
      <c r="AL58" s="1183">
        <f t="shared" si="195"/>
        <v>1.5585798937984747E-4</v>
      </c>
      <c r="AM58" s="1185"/>
      <c r="AN58" s="1185">
        <f t="shared" si="167"/>
        <v>0</v>
      </c>
      <c r="AO58" s="1186" t="e">
        <f t="shared" si="168"/>
        <v>#DIV/0!</v>
      </c>
      <c r="AP58" s="1197">
        <f t="shared" si="11"/>
        <v>-70000</v>
      </c>
      <c r="AQ58" s="1188"/>
      <c r="AR58" s="1190">
        <v>70000</v>
      </c>
      <c r="AS58" s="1182">
        <f t="shared" si="169"/>
        <v>1120000</v>
      </c>
      <c r="AT58" s="1183">
        <f t="shared" si="196"/>
        <v>1.2599410731959973E-4</v>
      </c>
      <c r="AU58" s="1191"/>
      <c r="AV58" s="1185">
        <f t="shared" si="170"/>
        <v>0</v>
      </c>
      <c r="AW58" s="1186" t="e">
        <f t="shared" si="171"/>
        <v>#DIV/0!</v>
      </c>
      <c r="AX58" s="1197">
        <f t="shared" si="12"/>
        <v>-70000</v>
      </c>
      <c r="AY58" s="1188"/>
      <c r="AZ58" s="1189">
        <v>70000</v>
      </c>
      <c r="BA58" s="1182">
        <f t="shared" si="192"/>
        <v>1120000</v>
      </c>
      <c r="BB58" s="1183">
        <f t="shared" si="197"/>
        <v>1.1661837010678329E-4</v>
      </c>
      <c r="BC58" s="1185"/>
      <c r="BD58" s="1185">
        <f t="shared" si="172"/>
        <v>0</v>
      </c>
      <c r="BE58" s="1186" t="e">
        <f t="shared" si="173"/>
        <v>#DIV/0!</v>
      </c>
      <c r="BF58" s="1197">
        <f t="shared" si="2"/>
        <v>-70000</v>
      </c>
      <c r="BG58" s="1188"/>
      <c r="BH58" s="1190">
        <v>70000</v>
      </c>
      <c r="BI58" s="1182">
        <f t="shared" si="174"/>
        <v>1120000</v>
      </c>
      <c r="BJ58" s="1183">
        <f t="shared" si="198"/>
        <v>1.2108969607691686E-4</v>
      </c>
      <c r="BK58" s="1191"/>
      <c r="BL58" s="1191">
        <f t="shared" si="175"/>
        <v>0</v>
      </c>
      <c r="BM58" s="1193" t="e">
        <f t="shared" si="199"/>
        <v>#DIV/0!</v>
      </c>
      <c r="BN58" s="1197">
        <f t="shared" si="13"/>
        <v>-70000</v>
      </c>
      <c r="BO58" s="1188"/>
      <c r="BP58" s="1189">
        <v>70000</v>
      </c>
      <c r="BQ58" s="1182">
        <f t="shared" si="176"/>
        <v>1120000</v>
      </c>
      <c r="BR58" s="1183">
        <f t="shared" si="200"/>
        <v>1.3118830324885955E-4</v>
      </c>
      <c r="BS58" s="1185"/>
      <c r="BT58" s="1185">
        <f t="shared" si="177"/>
        <v>0</v>
      </c>
      <c r="BU58" s="1186" t="e">
        <f t="shared" si="178"/>
        <v>#DIV/0!</v>
      </c>
      <c r="BV58" s="1197">
        <f t="shared" si="3"/>
        <v>-70000</v>
      </c>
      <c r="BW58" s="1188"/>
      <c r="BX58" s="1277">
        <v>70000</v>
      </c>
      <c r="BY58" s="1182">
        <f t="shared" si="179"/>
        <v>1120000</v>
      </c>
      <c r="BZ58" s="1183">
        <f t="shared" si="201"/>
        <v>1.2591508263845507E-4</v>
      </c>
      <c r="CA58" s="1185"/>
      <c r="CB58" s="1185">
        <f t="shared" si="180"/>
        <v>0</v>
      </c>
      <c r="CC58" s="1186" t="e">
        <f t="shared" si="181"/>
        <v>#DIV/0!</v>
      </c>
      <c r="CD58" s="1197">
        <f t="shared" si="4"/>
        <v>-70000</v>
      </c>
      <c r="CE58" s="1188"/>
      <c r="CF58" s="1189">
        <v>70000</v>
      </c>
      <c r="CG58" s="1182">
        <f t="shared" si="182"/>
        <v>1120000</v>
      </c>
      <c r="CH58" s="1183">
        <f t="shared" si="202"/>
        <v>1.3107229866523762E-4</v>
      </c>
      <c r="CI58" s="1185"/>
      <c r="CJ58" s="1185">
        <f t="shared" si="183"/>
        <v>0</v>
      </c>
      <c r="CK58" s="1186" t="e">
        <f t="shared" si="184"/>
        <v>#DIV/0!</v>
      </c>
      <c r="CL58" s="1197">
        <f t="shared" si="5"/>
        <v>-70000</v>
      </c>
      <c r="CM58" s="1188"/>
      <c r="CN58" s="1190">
        <v>70000</v>
      </c>
      <c r="CO58" s="1182">
        <f t="shared" si="185"/>
        <v>1120000</v>
      </c>
      <c r="CP58" s="1183">
        <f t="shared" si="203"/>
        <v>1.2634309834533969E-4</v>
      </c>
      <c r="CQ58" s="1185"/>
      <c r="CR58" s="1185">
        <f t="shared" si="186"/>
        <v>0</v>
      </c>
      <c r="CS58" s="1186" t="e">
        <f t="shared" si="187"/>
        <v>#DIV/0!</v>
      </c>
      <c r="CT58" s="1197">
        <f t="shared" si="6"/>
        <v>-70000</v>
      </c>
      <c r="CU58" s="1188"/>
      <c r="CV58" s="1203">
        <f t="shared" si="188"/>
        <v>840000</v>
      </c>
      <c r="CW58" s="1182">
        <f t="shared" si="188"/>
        <v>13440000</v>
      </c>
      <c r="CX58" s="1183">
        <f t="shared" si="189"/>
        <v>1.2847219941730382E-4</v>
      </c>
      <c r="CY58" s="1204">
        <f t="shared" si="190"/>
        <v>108102.54999999999</v>
      </c>
      <c r="CZ58" s="1185">
        <f t="shared" si="190"/>
        <v>1729640.7999999998</v>
      </c>
      <c r="DA58" s="1195">
        <f t="shared" si="191"/>
        <v>1.0123651391701724E-4</v>
      </c>
      <c r="DB58" t="s">
        <v>1329</v>
      </c>
    </row>
    <row r="59" spans="1:106" ht="17.45" customHeight="1">
      <c r="A59" s="1180" t="s">
        <v>1387</v>
      </c>
      <c r="B59" s="1180" t="s">
        <v>1325</v>
      </c>
      <c r="C59" s="1180" t="s">
        <v>1388</v>
      </c>
      <c r="D59" s="1277">
        <v>200000</v>
      </c>
      <c r="E59" s="1182">
        <f t="shared" si="152"/>
        <v>3200000</v>
      </c>
      <c r="F59" s="1183">
        <f t="shared" si="153"/>
        <v>3.9021186721038392E-4</v>
      </c>
      <c r="G59" s="1185">
        <v>221006.4</v>
      </c>
      <c r="H59" s="1185">
        <f t="shared" si="154"/>
        <v>3536102.4</v>
      </c>
      <c r="I59" s="1186">
        <f t="shared" si="155"/>
        <v>4.3326346210933629E-4</v>
      </c>
      <c r="J59" s="1197">
        <f t="shared" si="0"/>
        <v>21006.399999999994</v>
      </c>
      <c r="K59" s="1188"/>
      <c r="L59" s="1189">
        <v>200000</v>
      </c>
      <c r="M59" s="1182">
        <f t="shared" si="156"/>
        <v>3200000</v>
      </c>
      <c r="N59" s="1183">
        <f t="shared" si="157"/>
        <v>3.5997375732427217E-4</v>
      </c>
      <c r="O59" s="1185">
        <v>166491</v>
      </c>
      <c r="P59" s="1185">
        <f t="shared" si="158"/>
        <v>2663856</v>
      </c>
      <c r="Q59" s="1186">
        <f t="shared" si="159"/>
        <v>2.9851823796978548E-4</v>
      </c>
      <c r="R59" s="1197">
        <f t="shared" si="1"/>
        <v>-33509</v>
      </c>
      <c r="S59" s="1188"/>
      <c r="T59" s="1189">
        <v>200000</v>
      </c>
      <c r="U59" s="1182">
        <f t="shared" si="160"/>
        <v>3200000</v>
      </c>
      <c r="V59" s="1183">
        <f t="shared" si="193"/>
        <v>3.4746760277623031E-4</v>
      </c>
      <c r="W59" s="1191"/>
      <c r="X59" s="1185">
        <f t="shared" si="161"/>
        <v>0</v>
      </c>
      <c r="Y59" s="1186" t="e">
        <f t="shared" si="162"/>
        <v>#DIV/0!</v>
      </c>
      <c r="Z59" s="1197">
        <f t="shared" si="9"/>
        <v>-200000</v>
      </c>
      <c r="AA59" s="1188"/>
      <c r="AB59" s="1190">
        <v>200000</v>
      </c>
      <c r="AC59" s="1182">
        <f t="shared" si="163"/>
        <v>3200000</v>
      </c>
      <c r="AD59" s="1183">
        <f t="shared" si="194"/>
        <v>3.7453897439187068E-4</v>
      </c>
      <c r="AE59" s="1185"/>
      <c r="AF59" s="1185">
        <f t="shared" si="164"/>
        <v>0</v>
      </c>
      <c r="AG59" s="1186" t="e">
        <f t="shared" si="165"/>
        <v>#DIV/0!</v>
      </c>
      <c r="AH59" s="1197">
        <f t="shared" si="10"/>
        <v>-200000</v>
      </c>
      <c r="AI59" s="1188"/>
      <c r="AJ59" s="1189">
        <v>200000</v>
      </c>
      <c r="AK59" s="1182">
        <f t="shared" si="166"/>
        <v>3200000</v>
      </c>
      <c r="AL59" s="1183">
        <f t="shared" si="195"/>
        <v>4.4530854108527847E-4</v>
      </c>
      <c r="AM59" s="1185"/>
      <c r="AN59" s="1185">
        <f t="shared" si="167"/>
        <v>0</v>
      </c>
      <c r="AO59" s="1186" t="e">
        <f t="shared" si="168"/>
        <v>#DIV/0!</v>
      </c>
      <c r="AP59" s="1197">
        <f t="shared" si="11"/>
        <v>-200000</v>
      </c>
      <c r="AQ59" s="1188"/>
      <c r="AR59" s="1190">
        <v>200000</v>
      </c>
      <c r="AS59" s="1182">
        <f t="shared" si="169"/>
        <v>3200000</v>
      </c>
      <c r="AT59" s="1183">
        <f t="shared" si="196"/>
        <v>3.599831637702849E-4</v>
      </c>
      <c r="AU59" s="1191"/>
      <c r="AV59" s="1185">
        <f t="shared" si="170"/>
        <v>0</v>
      </c>
      <c r="AW59" s="1186" t="e">
        <f t="shared" si="171"/>
        <v>#DIV/0!</v>
      </c>
      <c r="AX59" s="1197">
        <f t="shared" si="12"/>
        <v>-200000</v>
      </c>
      <c r="AY59" s="1188"/>
      <c r="AZ59" s="1189">
        <v>200000</v>
      </c>
      <c r="BA59" s="1182">
        <f t="shared" si="192"/>
        <v>3200000</v>
      </c>
      <c r="BB59" s="1183">
        <f t="shared" si="197"/>
        <v>3.3319534316223794E-4</v>
      </c>
      <c r="BC59" s="1201"/>
      <c r="BD59" s="1185">
        <f t="shared" si="172"/>
        <v>0</v>
      </c>
      <c r="BE59" s="1186" t="e">
        <f t="shared" si="173"/>
        <v>#DIV/0!</v>
      </c>
      <c r="BF59" s="1197">
        <f t="shared" si="2"/>
        <v>-200000</v>
      </c>
      <c r="BG59" s="1188"/>
      <c r="BH59" s="1190">
        <v>200000</v>
      </c>
      <c r="BI59" s="1182">
        <f t="shared" si="174"/>
        <v>3200000</v>
      </c>
      <c r="BJ59" s="1183">
        <f t="shared" si="198"/>
        <v>3.4597056021976242E-4</v>
      </c>
      <c r="BK59" s="1191"/>
      <c r="BL59" s="1191">
        <f t="shared" si="175"/>
        <v>0</v>
      </c>
      <c r="BM59" s="1193" t="e">
        <f t="shared" si="199"/>
        <v>#DIV/0!</v>
      </c>
      <c r="BN59" s="1197">
        <f t="shared" si="13"/>
        <v>-200000</v>
      </c>
      <c r="BO59" s="1188"/>
      <c r="BP59" s="1189">
        <v>200000</v>
      </c>
      <c r="BQ59" s="1182">
        <f t="shared" si="176"/>
        <v>3200000</v>
      </c>
      <c r="BR59" s="1183">
        <f t="shared" si="200"/>
        <v>3.7482372356817016E-4</v>
      </c>
      <c r="BS59" s="1185"/>
      <c r="BT59" s="1185">
        <f t="shared" si="177"/>
        <v>0</v>
      </c>
      <c r="BU59" s="1186" t="e">
        <f t="shared" si="178"/>
        <v>#DIV/0!</v>
      </c>
      <c r="BV59" s="1197">
        <f t="shared" si="3"/>
        <v>-200000</v>
      </c>
      <c r="BW59" s="1188"/>
      <c r="BX59" s="1277">
        <v>200000</v>
      </c>
      <c r="BY59" s="1182">
        <f t="shared" si="179"/>
        <v>3200000</v>
      </c>
      <c r="BZ59" s="1183">
        <f t="shared" si="201"/>
        <v>3.597573789670145E-4</v>
      </c>
      <c r="CA59" s="1185"/>
      <c r="CB59" s="1185">
        <f t="shared" si="180"/>
        <v>0</v>
      </c>
      <c r="CC59" s="1186" t="e">
        <f t="shared" si="181"/>
        <v>#DIV/0!</v>
      </c>
      <c r="CD59" s="1197">
        <f t="shared" si="4"/>
        <v>-200000</v>
      </c>
      <c r="CE59" s="1188"/>
      <c r="CF59" s="1189">
        <v>200000</v>
      </c>
      <c r="CG59" s="1182">
        <f t="shared" si="182"/>
        <v>3200000</v>
      </c>
      <c r="CH59" s="1183">
        <f t="shared" si="202"/>
        <v>3.7449228190067888E-4</v>
      </c>
      <c r="CI59" s="1185"/>
      <c r="CJ59" s="1185">
        <f t="shared" si="183"/>
        <v>0</v>
      </c>
      <c r="CK59" s="1186" t="e">
        <f t="shared" si="184"/>
        <v>#DIV/0!</v>
      </c>
      <c r="CL59" s="1197">
        <f t="shared" si="5"/>
        <v>-200000</v>
      </c>
      <c r="CM59" s="1188"/>
      <c r="CN59" s="1190">
        <v>200000</v>
      </c>
      <c r="CO59" s="1182">
        <f t="shared" si="185"/>
        <v>3200000</v>
      </c>
      <c r="CP59" s="1183">
        <f t="shared" si="203"/>
        <v>3.6098028098668482E-4</v>
      </c>
      <c r="CQ59" s="1185"/>
      <c r="CR59" s="1185">
        <f t="shared" si="186"/>
        <v>0</v>
      </c>
      <c r="CS59" s="1186" t="e">
        <f t="shared" si="187"/>
        <v>#DIV/0!</v>
      </c>
      <c r="CT59" s="1197">
        <f t="shared" si="6"/>
        <v>-200000</v>
      </c>
      <c r="CU59" s="1188"/>
      <c r="CV59" s="1203">
        <f t="shared" si="188"/>
        <v>2400000</v>
      </c>
      <c r="CW59" s="1182">
        <f t="shared" si="188"/>
        <v>38400000</v>
      </c>
      <c r="CX59" s="1183">
        <f t="shared" si="189"/>
        <v>3.6706342690658234E-4</v>
      </c>
      <c r="CY59" s="1204">
        <f t="shared" si="190"/>
        <v>387497.4</v>
      </c>
      <c r="CZ59" s="1185">
        <f t="shared" si="190"/>
        <v>6199958.4000000004</v>
      </c>
      <c r="DA59" s="1195">
        <f t="shared" si="191"/>
        <v>3.6288585170199964E-4</v>
      </c>
      <c r="DB59" t="s">
        <v>1329</v>
      </c>
    </row>
    <row r="60" spans="1:106" ht="17.45" customHeight="1">
      <c r="A60" s="1180" t="s">
        <v>1389</v>
      </c>
      <c r="B60" s="1180" t="s">
        <v>1352</v>
      </c>
      <c r="C60" s="1180"/>
      <c r="D60" s="1277">
        <v>60000</v>
      </c>
      <c r="E60" s="1182">
        <f t="shared" si="152"/>
        <v>960000</v>
      </c>
      <c r="F60" s="1183">
        <f t="shared" si="153"/>
        <v>1.1706356016311518E-4</v>
      </c>
      <c r="G60" s="1185">
        <v>18065</v>
      </c>
      <c r="H60" s="1185">
        <f t="shared" si="154"/>
        <v>289040</v>
      </c>
      <c r="I60" s="1186">
        <f t="shared" si="155"/>
        <v>3.5414831620284121E-5</v>
      </c>
      <c r="J60" s="1197">
        <f t="shared" si="0"/>
        <v>-41935</v>
      </c>
      <c r="K60" s="1188"/>
      <c r="L60" s="1189">
        <v>60000</v>
      </c>
      <c r="M60" s="1182">
        <f t="shared" si="156"/>
        <v>960000</v>
      </c>
      <c r="N60" s="1183">
        <f t="shared" si="157"/>
        <v>1.0799212719728166E-4</v>
      </c>
      <c r="O60" s="1185">
        <v>21218</v>
      </c>
      <c r="P60" s="1185">
        <f t="shared" si="158"/>
        <v>339488</v>
      </c>
      <c r="Q60" s="1186">
        <f t="shared" si="159"/>
        <v>3.8043858065858867E-5</v>
      </c>
      <c r="R60" s="1197">
        <f t="shared" si="1"/>
        <v>-38782</v>
      </c>
      <c r="S60" s="1188"/>
      <c r="T60" s="1189">
        <v>60000</v>
      </c>
      <c r="U60" s="1182">
        <f t="shared" si="160"/>
        <v>960000</v>
      </c>
      <c r="V60" s="1183">
        <f t="shared" si="193"/>
        <v>1.042402808328691E-4</v>
      </c>
      <c r="W60" s="1191"/>
      <c r="X60" s="1185">
        <f t="shared" si="161"/>
        <v>0</v>
      </c>
      <c r="Y60" s="1186" t="e">
        <f t="shared" si="162"/>
        <v>#DIV/0!</v>
      </c>
      <c r="Z60" s="1197">
        <f t="shared" si="9"/>
        <v>-60000</v>
      </c>
      <c r="AA60" s="1188"/>
      <c r="AB60" s="1190">
        <v>60000</v>
      </c>
      <c r="AC60" s="1182">
        <f t="shared" si="163"/>
        <v>960000</v>
      </c>
      <c r="AD60" s="1183">
        <f t="shared" si="194"/>
        <v>1.1236169231756121E-4</v>
      </c>
      <c r="AE60" s="1185"/>
      <c r="AF60" s="1185">
        <f t="shared" si="164"/>
        <v>0</v>
      </c>
      <c r="AG60" s="1186" t="e">
        <f t="shared" si="165"/>
        <v>#DIV/0!</v>
      </c>
      <c r="AH60" s="1197">
        <f t="shared" si="10"/>
        <v>-60000</v>
      </c>
      <c r="AI60" s="1188"/>
      <c r="AJ60" s="1189">
        <v>60000</v>
      </c>
      <c r="AK60" s="1182">
        <f t="shared" si="166"/>
        <v>960000</v>
      </c>
      <c r="AL60" s="1183">
        <f t="shared" si="195"/>
        <v>1.3359256232558354E-4</v>
      </c>
      <c r="AM60" s="1185"/>
      <c r="AN60" s="1185">
        <f t="shared" si="167"/>
        <v>0</v>
      </c>
      <c r="AO60" s="1186" t="e">
        <f t="shared" si="168"/>
        <v>#DIV/0!</v>
      </c>
      <c r="AP60" s="1197">
        <f t="shared" si="11"/>
        <v>-60000</v>
      </c>
      <c r="AQ60" s="1188"/>
      <c r="AR60" s="1190">
        <v>60000</v>
      </c>
      <c r="AS60" s="1182">
        <f t="shared" si="169"/>
        <v>960000</v>
      </c>
      <c r="AT60" s="1183">
        <f t="shared" si="196"/>
        <v>1.0799494913108548E-4</v>
      </c>
      <c r="AU60" s="1191"/>
      <c r="AV60" s="1185">
        <f t="shared" si="170"/>
        <v>0</v>
      </c>
      <c r="AW60" s="1186" t="e">
        <f t="shared" si="171"/>
        <v>#DIV/0!</v>
      </c>
      <c r="AX60" s="1197">
        <f t="shared" si="12"/>
        <v>-60000</v>
      </c>
      <c r="AY60" s="1188"/>
      <c r="AZ60" s="1189">
        <v>60000</v>
      </c>
      <c r="BA60" s="1182">
        <f t="shared" si="192"/>
        <v>960000</v>
      </c>
      <c r="BB60" s="1183">
        <f t="shared" si="197"/>
        <v>9.9958602948671386E-5</v>
      </c>
      <c r="BC60" s="1201"/>
      <c r="BD60" s="1185">
        <v>17280</v>
      </c>
      <c r="BE60" s="1186" t="e">
        <f t="shared" si="173"/>
        <v>#DIV/0!</v>
      </c>
      <c r="BF60" s="1197">
        <f t="shared" si="2"/>
        <v>-60000</v>
      </c>
      <c r="BG60" s="1188"/>
      <c r="BH60" s="1190">
        <v>60000</v>
      </c>
      <c r="BI60" s="1182">
        <f t="shared" si="174"/>
        <v>960000</v>
      </c>
      <c r="BJ60" s="1183">
        <f t="shared" si="198"/>
        <v>1.0379116806592872E-4</v>
      </c>
      <c r="BK60" s="1191"/>
      <c r="BL60" s="1191">
        <f t="shared" si="175"/>
        <v>0</v>
      </c>
      <c r="BM60" s="1193" t="e">
        <f t="shared" si="199"/>
        <v>#DIV/0!</v>
      </c>
      <c r="BN60" s="1197">
        <f t="shared" si="13"/>
        <v>-60000</v>
      </c>
      <c r="BO60" s="1188"/>
      <c r="BP60" s="1189">
        <v>60000</v>
      </c>
      <c r="BQ60" s="1182">
        <f t="shared" si="176"/>
        <v>960000</v>
      </c>
      <c r="BR60" s="1183">
        <f t="shared" si="200"/>
        <v>1.1244711707045105E-4</v>
      </c>
      <c r="BS60" s="1185"/>
      <c r="BT60" s="1185">
        <f t="shared" si="177"/>
        <v>0</v>
      </c>
      <c r="BU60" s="1186" t="e">
        <f t="shared" si="178"/>
        <v>#DIV/0!</v>
      </c>
      <c r="BV60" s="1197">
        <f t="shared" si="3"/>
        <v>-60000</v>
      </c>
      <c r="BW60" s="1188"/>
      <c r="BX60" s="1277">
        <v>60000</v>
      </c>
      <c r="BY60" s="1182">
        <f t="shared" si="179"/>
        <v>960000</v>
      </c>
      <c r="BZ60" s="1183">
        <f t="shared" si="201"/>
        <v>1.0792721369010436E-4</v>
      </c>
      <c r="CA60" s="1185"/>
      <c r="CB60" s="1185">
        <f t="shared" si="180"/>
        <v>0</v>
      </c>
      <c r="CC60" s="1186" t="e">
        <f t="shared" si="181"/>
        <v>#DIV/0!</v>
      </c>
      <c r="CD60" s="1197">
        <f t="shared" si="4"/>
        <v>-60000</v>
      </c>
      <c r="CE60" s="1188"/>
      <c r="CF60" s="1189">
        <v>60000</v>
      </c>
      <c r="CG60" s="1182">
        <f t="shared" si="182"/>
        <v>960000</v>
      </c>
      <c r="CH60" s="1183">
        <f t="shared" si="202"/>
        <v>1.1234768457020368E-4</v>
      </c>
      <c r="CI60" s="1185"/>
      <c r="CJ60" s="1185">
        <f t="shared" si="183"/>
        <v>0</v>
      </c>
      <c r="CK60" s="1186" t="e">
        <f t="shared" si="184"/>
        <v>#DIV/0!</v>
      </c>
      <c r="CL60" s="1197">
        <f t="shared" si="5"/>
        <v>-60000</v>
      </c>
      <c r="CM60" s="1188"/>
      <c r="CN60" s="1190">
        <v>60000</v>
      </c>
      <c r="CO60" s="1182">
        <f t="shared" si="185"/>
        <v>960000</v>
      </c>
      <c r="CP60" s="1183">
        <f t="shared" si="203"/>
        <v>1.0829408429600546E-4</v>
      </c>
      <c r="CQ60" s="1185"/>
      <c r="CR60" s="1185">
        <f t="shared" si="186"/>
        <v>0</v>
      </c>
      <c r="CS60" s="1186" t="e">
        <f t="shared" si="187"/>
        <v>#DIV/0!</v>
      </c>
      <c r="CT60" s="1197">
        <f t="shared" si="6"/>
        <v>-60000</v>
      </c>
      <c r="CU60" s="1188"/>
      <c r="CV60" s="1203">
        <f t="shared" si="188"/>
        <v>720000</v>
      </c>
      <c r="CW60" s="1182">
        <f t="shared" si="188"/>
        <v>11520000</v>
      </c>
      <c r="CX60" s="1183">
        <f t="shared" si="189"/>
        <v>1.101190280719747E-4</v>
      </c>
      <c r="CY60" s="1204">
        <f t="shared" si="190"/>
        <v>39283</v>
      </c>
      <c r="CZ60" s="1185">
        <f t="shared" si="190"/>
        <v>645808</v>
      </c>
      <c r="DA60" s="1195">
        <f t="shared" si="191"/>
        <v>3.7799380414546809E-5</v>
      </c>
      <c r="DB60" t="s">
        <v>1329</v>
      </c>
    </row>
    <row r="61" spans="1:106" ht="17.45" customHeight="1">
      <c r="A61" s="1180" t="s">
        <v>860</v>
      </c>
      <c r="B61" s="1180" t="s">
        <v>1325</v>
      </c>
      <c r="C61" s="1180" t="s">
        <v>1390</v>
      </c>
      <c r="D61" s="1277">
        <v>20000</v>
      </c>
      <c r="E61" s="1182">
        <f t="shared" si="152"/>
        <v>320000</v>
      </c>
      <c r="F61" s="1183">
        <f t="shared" si="153"/>
        <v>3.9021186721038389E-5</v>
      </c>
      <c r="G61" s="1185">
        <v>25029.21</v>
      </c>
      <c r="H61" s="1185">
        <f t="shared" si="154"/>
        <v>400467.36</v>
      </c>
      <c r="I61" s="1186">
        <f t="shared" si="155"/>
        <v>4.9067548172639438E-5</v>
      </c>
      <c r="J61" s="1197">
        <f t="shared" si="0"/>
        <v>5029.2099999999991</v>
      </c>
      <c r="K61" s="1188"/>
      <c r="L61" s="1278">
        <v>20000</v>
      </c>
      <c r="M61" s="1182">
        <f t="shared" si="156"/>
        <v>320000</v>
      </c>
      <c r="N61" s="1183">
        <f t="shared" si="157"/>
        <v>3.5997375732427221E-5</v>
      </c>
      <c r="O61" s="1201">
        <v>24400</v>
      </c>
      <c r="P61" s="1185">
        <f t="shared" si="158"/>
        <v>390400</v>
      </c>
      <c r="Q61" s="1186">
        <f t="shared" si="159"/>
        <v>4.3749181676263373E-5</v>
      </c>
      <c r="R61" s="1197">
        <f t="shared" si="1"/>
        <v>4400</v>
      </c>
      <c r="S61" s="1188"/>
      <c r="T61" s="1278">
        <v>51000</v>
      </c>
      <c r="U61" s="1182">
        <f t="shared" si="160"/>
        <v>816000</v>
      </c>
      <c r="V61" s="1183">
        <f t="shared" si="193"/>
        <v>8.8604238707938731E-5</v>
      </c>
      <c r="W61" s="1280"/>
      <c r="X61" s="1185">
        <f t="shared" si="161"/>
        <v>0</v>
      </c>
      <c r="Y61" s="1186" t="e">
        <f t="shared" si="162"/>
        <v>#DIV/0!</v>
      </c>
      <c r="Z61" s="1197">
        <f t="shared" si="9"/>
        <v>-51000</v>
      </c>
      <c r="AA61" s="1188"/>
      <c r="AB61" s="1203">
        <v>15085</v>
      </c>
      <c r="AC61" s="1182">
        <f t="shared" si="163"/>
        <v>241360</v>
      </c>
      <c r="AD61" s="1183">
        <f t="shared" si="194"/>
        <v>2.8249602143506846E-5</v>
      </c>
      <c r="AE61" s="1185"/>
      <c r="AF61" s="1185">
        <f t="shared" si="164"/>
        <v>0</v>
      </c>
      <c r="AG61" s="1186" t="e">
        <f t="shared" si="165"/>
        <v>#DIV/0!</v>
      </c>
      <c r="AH61" s="1197">
        <f t="shared" si="10"/>
        <v>-15085</v>
      </c>
      <c r="AI61" s="1188"/>
      <c r="AJ61" s="1278">
        <v>2500</v>
      </c>
      <c r="AK61" s="1182">
        <f t="shared" si="166"/>
        <v>40000</v>
      </c>
      <c r="AL61" s="1183">
        <f t="shared" si="195"/>
        <v>5.5663567635659804E-6</v>
      </c>
      <c r="AM61" s="1185"/>
      <c r="AN61" s="1185">
        <f t="shared" si="167"/>
        <v>0</v>
      </c>
      <c r="AO61" s="1186" t="e">
        <f t="shared" si="168"/>
        <v>#DIV/0!</v>
      </c>
      <c r="AP61" s="1197">
        <f t="shared" si="11"/>
        <v>-2500</v>
      </c>
      <c r="AQ61" s="1188"/>
      <c r="AR61" s="1203"/>
      <c r="AS61" s="1182">
        <f t="shared" si="169"/>
        <v>0</v>
      </c>
      <c r="AT61" s="1183">
        <f t="shared" si="196"/>
        <v>0</v>
      </c>
      <c r="AU61" s="1191"/>
      <c r="AV61" s="1185">
        <f t="shared" si="170"/>
        <v>0</v>
      </c>
      <c r="AW61" s="1186" t="e">
        <f t="shared" si="171"/>
        <v>#DIV/0!</v>
      </c>
      <c r="AX61" s="1197">
        <f t="shared" si="12"/>
        <v>0</v>
      </c>
      <c r="AY61" s="1188"/>
      <c r="AZ61" s="1278">
        <v>7500</v>
      </c>
      <c r="BA61" s="1182">
        <f t="shared" si="192"/>
        <v>120000</v>
      </c>
      <c r="BB61" s="1183">
        <f t="shared" si="197"/>
        <v>1.2494825368583923E-5</v>
      </c>
      <c r="BC61" s="1185"/>
      <c r="BD61" s="1185">
        <f t="shared" ref="BD61:BD89" si="204">BC61*$CX$2</f>
        <v>0</v>
      </c>
      <c r="BE61" s="1186" t="e">
        <f t="shared" si="173"/>
        <v>#DIV/0!</v>
      </c>
      <c r="BF61" s="1197">
        <f t="shared" si="2"/>
        <v>-7500</v>
      </c>
      <c r="BG61" s="1188"/>
      <c r="BH61" s="1203"/>
      <c r="BI61" s="1182">
        <f t="shared" si="174"/>
        <v>0</v>
      </c>
      <c r="BJ61" s="1183">
        <f t="shared" si="198"/>
        <v>0</v>
      </c>
      <c r="BK61" s="1280"/>
      <c r="BL61" s="1191">
        <f t="shared" si="175"/>
        <v>0</v>
      </c>
      <c r="BM61" s="1193" t="e">
        <f t="shared" si="199"/>
        <v>#DIV/0!</v>
      </c>
      <c r="BN61" s="1197">
        <f t="shared" si="13"/>
        <v>0</v>
      </c>
      <c r="BO61" s="1188"/>
      <c r="BP61" s="1278">
        <v>2500</v>
      </c>
      <c r="BQ61" s="1182">
        <f t="shared" si="176"/>
        <v>40000</v>
      </c>
      <c r="BR61" s="1183">
        <f t="shared" si="200"/>
        <v>4.6852965446021269E-6</v>
      </c>
      <c r="BS61" s="1201"/>
      <c r="BT61" s="1185">
        <f t="shared" si="177"/>
        <v>0</v>
      </c>
      <c r="BU61" s="1186" t="e">
        <f t="shared" si="178"/>
        <v>#DIV/0!</v>
      </c>
      <c r="BV61" s="1197">
        <f t="shared" si="3"/>
        <v>-2500</v>
      </c>
      <c r="BW61" s="1188"/>
      <c r="BX61" s="1277">
        <v>750000</v>
      </c>
      <c r="BY61" s="1182">
        <f t="shared" si="179"/>
        <v>12000000</v>
      </c>
      <c r="BZ61" s="1183">
        <f t="shared" si="201"/>
        <v>1.3490901711263044E-3</v>
      </c>
      <c r="CA61" s="1201"/>
      <c r="CB61" s="1185">
        <f t="shared" si="180"/>
        <v>0</v>
      </c>
      <c r="CC61" s="1186" t="e">
        <f t="shared" si="181"/>
        <v>#DIV/0!</v>
      </c>
      <c r="CD61" s="1197">
        <f t="shared" si="4"/>
        <v>-750000</v>
      </c>
      <c r="CE61" s="1188"/>
      <c r="CF61" s="1278">
        <v>7000</v>
      </c>
      <c r="CG61" s="1182">
        <f t="shared" si="182"/>
        <v>112000</v>
      </c>
      <c r="CH61" s="1183">
        <f t="shared" si="202"/>
        <v>1.3107229866523761E-5</v>
      </c>
      <c r="CI61" s="1185"/>
      <c r="CJ61" s="1185">
        <f t="shared" si="183"/>
        <v>0</v>
      </c>
      <c r="CK61" s="1186" t="e">
        <f t="shared" si="184"/>
        <v>#DIV/0!</v>
      </c>
      <c r="CL61" s="1197">
        <f t="shared" si="5"/>
        <v>-7000</v>
      </c>
      <c r="CM61" s="1188"/>
      <c r="CN61" s="1190">
        <v>850000</v>
      </c>
      <c r="CO61" s="1182">
        <f t="shared" si="185"/>
        <v>13600000</v>
      </c>
      <c r="CP61" s="1183">
        <f t="shared" si="203"/>
        <v>1.5341661941934105E-3</v>
      </c>
      <c r="CQ61" s="1185"/>
      <c r="CR61" s="1185">
        <f t="shared" si="186"/>
        <v>0</v>
      </c>
      <c r="CS61" s="1186" t="e">
        <f t="shared" si="187"/>
        <v>#DIV/0!</v>
      </c>
      <c r="CT61" s="1197">
        <f t="shared" si="6"/>
        <v>-850000</v>
      </c>
      <c r="CU61" s="1188"/>
      <c r="CV61" s="1203">
        <f t="shared" si="188"/>
        <v>1725585</v>
      </c>
      <c r="CW61" s="1182">
        <f t="shared" si="188"/>
        <v>27609360</v>
      </c>
      <c r="CX61" s="1183">
        <f t="shared" si="189"/>
        <v>2.6391630979941453E-4</v>
      </c>
      <c r="CY61" s="1204">
        <f t="shared" si="190"/>
        <v>49429.21</v>
      </c>
      <c r="CZ61" s="1185">
        <f t="shared" si="190"/>
        <v>790867.36</v>
      </c>
      <c r="DA61" s="1195">
        <f t="shared" si="191"/>
        <v>4.6289758253363754E-5</v>
      </c>
      <c r="DB61" t="s">
        <v>1329</v>
      </c>
    </row>
    <row r="62" spans="1:106" ht="17.45" customHeight="1">
      <c r="A62" s="1246" t="s">
        <v>1391</v>
      </c>
      <c r="B62" s="1246" t="s">
        <v>1392</v>
      </c>
      <c r="C62" s="1246" t="s">
        <v>1393</v>
      </c>
      <c r="D62" s="1181">
        <v>232000</v>
      </c>
      <c r="E62" s="1182">
        <f t="shared" si="152"/>
        <v>3712000</v>
      </c>
      <c r="F62" s="1183">
        <f t="shared" si="153"/>
        <v>4.5264576596404534E-4</v>
      </c>
      <c r="G62" s="1185">
        <v>273746</v>
      </c>
      <c r="H62" s="1185">
        <f t="shared" si="154"/>
        <v>4379936</v>
      </c>
      <c r="I62" s="1186">
        <f t="shared" si="155"/>
        <v>5.3665477424446706E-4</v>
      </c>
      <c r="J62" s="1197">
        <f t="shared" si="0"/>
        <v>41746</v>
      </c>
      <c r="K62" s="1188"/>
      <c r="L62" s="1189">
        <v>232000</v>
      </c>
      <c r="M62" s="1182">
        <f t="shared" si="156"/>
        <v>3712000</v>
      </c>
      <c r="N62" s="1183">
        <f t="shared" si="157"/>
        <v>4.1756955849615575E-4</v>
      </c>
      <c r="O62" s="1185">
        <v>244870</v>
      </c>
      <c r="P62" s="1185">
        <f t="shared" si="158"/>
        <v>3917920</v>
      </c>
      <c r="Q62" s="1186">
        <f t="shared" si="159"/>
        <v>4.3905172610928737E-4</v>
      </c>
      <c r="R62" s="1197">
        <f t="shared" si="1"/>
        <v>12870</v>
      </c>
      <c r="S62" s="1188"/>
      <c r="T62" s="1189">
        <v>232000</v>
      </c>
      <c r="U62" s="1182">
        <f t="shared" si="160"/>
        <v>3712000</v>
      </c>
      <c r="V62" s="1183">
        <f t="shared" si="193"/>
        <v>4.0306241922042718E-4</v>
      </c>
      <c r="W62" s="1191"/>
      <c r="X62" s="1185">
        <f t="shared" si="161"/>
        <v>0</v>
      </c>
      <c r="Y62" s="1186" t="e">
        <f t="shared" si="162"/>
        <v>#DIV/0!</v>
      </c>
      <c r="Z62" s="1197">
        <f t="shared" si="9"/>
        <v>-232000</v>
      </c>
      <c r="AA62" s="1188"/>
      <c r="AB62" s="1189">
        <v>232000</v>
      </c>
      <c r="AC62" s="1182">
        <f t="shared" si="163"/>
        <v>3712000</v>
      </c>
      <c r="AD62" s="1183">
        <f t="shared" si="194"/>
        <v>4.3446521029456999E-4</v>
      </c>
      <c r="AE62" s="1185"/>
      <c r="AF62" s="1185">
        <f t="shared" si="164"/>
        <v>0</v>
      </c>
      <c r="AG62" s="1186" t="e">
        <f t="shared" si="165"/>
        <v>#DIV/0!</v>
      </c>
      <c r="AH62" s="1197">
        <f t="shared" si="10"/>
        <v>-232000</v>
      </c>
      <c r="AI62" s="1188"/>
      <c r="AJ62" s="1189">
        <v>232000</v>
      </c>
      <c r="AK62" s="1182">
        <f t="shared" si="166"/>
        <v>3712000</v>
      </c>
      <c r="AL62" s="1183">
        <f t="shared" si="195"/>
        <v>5.1655790765892302E-4</v>
      </c>
      <c r="AM62" s="1185"/>
      <c r="AN62" s="1185">
        <f t="shared" si="167"/>
        <v>0</v>
      </c>
      <c r="AO62" s="1186" t="e">
        <f t="shared" si="168"/>
        <v>#DIV/0!</v>
      </c>
      <c r="AP62" s="1197">
        <f t="shared" si="11"/>
        <v>-232000</v>
      </c>
      <c r="AQ62" s="1188"/>
      <c r="AR62" s="1190">
        <v>232000</v>
      </c>
      <c r="AS62" s="1182">
        <f t="shared" si="169"/>
        <v>3712000</v>
      </c>
      <c r="AT62" s="1183">
        <f t="shared" si="196"/>
        <v>4.1758046997353049E-4</v>
      </c>
      <c r="AU62" s="1185"/>
      <c r="AV62" s="1185">
        <f t="shared" si="170"/>
        <v>0</v>
      </c>
      <c r="AW62" s="1186" t="e">
        <f t="shared" si="171"/>
        <v>#DIV/0!</v>
      </c>
      <c r="AX62" s="1197">
        <f t="shared" si="12"/>
        <v>-232000</v>
      </c>
      <c r="AY62" s="1188"/>
      <c r="AZ62" s="1189">
        <v>232000</v>
      </c>
      <c r="BA62" s="1182">
        <f t="shared" si="192"/>
        <v>3712000</v>
      </c>
      <c r="BB62" s="1183">
        <f t="shared" si="197"/>
        <v>3.8650659806819604E-4</v>
      </c>
      <c r="BC62" s="1185"/>
      <c r="BD62" s="1185">
        <f t="shared" si="204"/>
        <v>0</v>
      </c>
      <c r="BE62" s="1186" t="e">
        <f t="shared" si="173"/>
        <v>#DIV/0!</v>
      </c>
      <c r="BF62" s="1197">
        <f t="shared" si="2"/>
        <v>-232000</v>
      </c>
      <c r="BG62" s="1188"/>
      <c r="BH62" s="1190">
        <v>232000</v>
      </c>
      <c r="BI62" s="1182">
        <f t="shared" si="174"/>
        <v>3712000</v>
      </c>
      <c r="BJ62" s="1183">
        <f t="shared" si="198"/>
        <v>4.013258498549244E-4</v>
      </c>
      <c r="BK62" s="1191"/>
      <c r="BL62" s="1191">
        <f t="shared" si="175"/>
        <v>0</v>
      </c>
      <c r="BM62" s="1193" t="e">
        <f t="shared" si="199"/>
        <v>#DIV/0!</v>
      </c>
      <c r="BN62" s="1197">
        <f t="shared" si="13"/>
        <v>-232000</v>
      </c>
      <c r="BO62" s="1188"/>
      <c r="BP62" s="1189">
        <v>232000</v>
      </c>
      <c r="BQ62" s="1182">
        <f t="shared" si="176"/>
        <v>3712000</v>
      </c>
      <c r="BR62" s="1183">
        <f t="shared" si="200"/>
        <v>4.3479551933907741E-4</v>
      </c>
      <c r="BS62" s="1185"/>
      <c r="BT62" s="1185">
        <f t="shared" si="177"/>
        <v>0</v>
      </c>
      <c r="BU62" s="1186" t="e">
        <f t="shared" si="178"/>
        <v>#DIV/0!</v>
      </c>
      <c r="BV62" s="1197">
        <f t="shared" si="3"/>
        <v>-232000</v>
      </c>
      <c r="BW62" s="1188"/>
      <c r="BX62" s="1277">
        <v>232000</v>
      </c>
      <c r="BY62" s="1182">
        <f t="shared" si="179"/>
        <v>3712000</v>
      </c>
      <c r="BZ62" s="1183">
        <f t="shared" si="201"/>
        <v>4.1731855960173682E-4</v>
      </c>
      <c r="CA62" s="1185"/>
      <c r="CB62" s="1185">
        <f t="shared" si="180"/>
        <v>0</v>
      </c>
      <c r="CC62" s="1186" t="e">
        <f t="shared" si="181"/>
        <v>#DIV/0!</v>
      </c>
      <c r="CD62" s="1197">
        <f t="shared" si="4"/>
        <v>-232000</v>
      </c>
      <c r="CE62" s="1188"/>
      <c r="CF62" s="1189">
        <v>232000</v>
      </c>
      <c r="CG62" s="1182">
        <f t="shared" si="182"/>
        <v>3712000</v>
      </c>
      <c r="CH62" s="1183">
        <f t="shared" si="202"/>
        <v>4.3441104700478754E-4</v>
      </c>
      <c r="CI62" s="1185"/>
      <c r="CJ62" s="1185">
        <f t="shared" si="183"/>
        <v>0</v>
      </c>
      <c r="CK62" s="1186" t="e">
        <f t="shared" si="184"/>
        <v>#DIV/0!</v>
      </c>
      <c r="CL62" s="1197">
        <f t="shared" si="5"/>
        <v>-232000</v>
      </c>
      <c r="CM62" s="1188"/>
      <c r="CN62" s="1190">
        <v>232000</v>
      </c>
      <c r="CO62" s="1182">
        <f t="shared" si="185"/>
        <v>3712000</v>
      </c>
      <c r="CP62" s="1183">
        <f t="shared" si="203"/>
        <v>4.187371259445544E-4</v>
      </c>
      <c r="CQ62" s="1185"/>
      <c r="CR62" s="1185">
        <f t="shared" si="186"/>
        <v>0</v>
      </c>
      <c r="CS62" s="1186" t="e">
        <f t="shared" si="187"/>
        <v>#DIV/0!</v>
      </c>
      <c r="CT62" s="1197">
        <f t="shared" si="6"/>
        <v>-232000</v>
      </c>
      <c r="CU62" s="1188"/>
      <c r="CV62" s="1203">
        <f t="shared" si="188"/>
        <v>2784000</v>
      </c>
      <c r="CW62" s="1182">
        <f t="shared" si="188"/>
        <v>44544000</v>
      </c>
      <c r="CX62" s="1183">
        <f t="shared" si="189"/>
        <v>4.2579357521163548E-4</v>
      </c>
      <c r="CY62" s="1204">
        <f t="shared" si="190"/>
        <v>518616</v>
      </c>
      <c r="CZ62" s="1185">
        <f t="shared" si="190"/>
        <v>8297856</v>
      </c>
      <c r="DA62" s="1195">
        <f t="shared" si="191"/>
        <v>4.8567657193644194E-4</v>
      </c>
      <c r="DB62" t="s">
        <v>1329</v>
      </c>
    </row>
    <row r="63" spans="1:106" ht="17.45" customHeight="1">
      <c r="A63" s="1280" t="s">
        <v>1394</v>
      </c>
      <c r="B63" s="1180" t="s">
        <v>1395</v>
      </c>
      <c r="C63" s="1180"/>
      <c r="D63" s="1181">
        <v>2050168.2988761528</v>
      </c>
      <c r="E63" s="1182">
        <f t="shared" si="152"/>
        <v>32802692.782018445</v>
      </c>
      <c r="F63" s="1183">
        <f t="shared" si="153"/>
        <v>4.0000000000000001E-3</v>
      </c>
      <c r="G63" s="1185">
        <f>2376396.42-530000</f>
        <v>1846396.42</v>
      </c>
      <c r="H63" s="1185">
        <f t="shared" si="154"/>
        <v>29542342.719999999</v>
      </c>
      <c r="I63" s="1186">
        <f t="shared" si="155"/>
        <v>3.619696557907301E-3</v>
      </c>
      <c r="J63" s="1197">
        <f t="shared" ref="J63:J114" si="205">G63-D63</f>
        <v>-203771.87887615291</v>
      </c>
      <c r="K63" s="1188"/>
      <c r="L63" s="1189">
        <v>2222384.2258571717</v>
      </c>
      <c r="M63" s="1182">
        <f t="shared" si="156"/>
        <v>35558147.613714747</v>
      </c>
      <c r="N63" s="1183">
        <f t="shared" si="157"/>
        <v>4.0000000000000001E-3</v>
      </c>
      <c r="O63" s="1280">
        <v>2636519.5499999998</v>
      </c>
      <c r="P63" s="1185">
        <f t="shared" si="158"/>
        <v>42184312.799999997</v>
      </c>
      <c r="Q63" s="1186">
        <f t="shared" si="159"/>
        <v>4.7272775731954982E-3</v>
      </c>
      <c r="R63" s="1197">
        <f t="shared" si="1"/>
        <v>414135.32414282812</v>
      </c>
      <c r="S63" s="1188"/>
      <c r="T63" s="1181">
        <v>2302372.9222755805</v>
      </c>
      <c r="U63" s="1182">
        <f t="shared" si="160"/>
        <v>36837966.756409287</v>
      </c>
      <c r="V63" s="1183">
        <f t="shared" si="193"/>
        <v>4.0000000000000001E-3</v>
      </c>
      <c r="W63" s="1280"/>
      <c r="X63" s="1185">
        <f t="shared" si="161"/>
        <v>0</v>
      </c>
      <c r="Y63" s="1186" t="e">
        <f t="shared" si="162"/>
        <v>#DIV/0!</v>
      </c>
      <c r="Z63" s="1197">
        <f t="shared" si="9"/>
        <v>-2302372.9222755805</v>
      </c>
      <c r="AA63" s="1188"/>
      <c r="AB63" s="1181">
        <v>2135959.2851423258</v>
      </c>
      <c r="AC63" s="1182">
        <f t="shared" si="163"/>
        <v>34175348.562277213</v>
      </c>
      <c r="AD63" s="1183">
        <f t="shared" si="194"/>
        <v>4.0000000000000001E-3</v>
      </c>
      <c r="AE63" s="1185"/>
      <c r="AF63" s="1185">
        <f t="shared" si="164"/>
        <v>0</v>
      </c>
      <c r="AG63" s="1186" t="e">
        <f t="shared" si="165"/>
        <v>#DIV/0!</v>
      </c>
      <c r="AH63" s="1197">
        <f t="shared" si="10"/>
        <v>-2135959.2851423258</v>
      </c>
      <c r="AI63" s="1188"/>
      <c r="AJ63" s="1181">
        <v>1796507.1993685311</v>
      </c>
      <c r="AK63" s="1182">
        <f t="shared" si="166"/>
        <v>28744115.189896498</v>
      </c>
      <c r="AL63" s="1183">
        <f t="shared" si="195"/>
        <v>4.0000000000000001E-3</v>
      </c>
      <c r="AM63" s="1201"/>
      <c r="AN63" s="1185">
        <f t="shared" si="167"/>
        <v>0</v>
      </c>
      <c r="AO63" s="1186" t="e">
        <f t="shared" si="168"/>
        <v>#DIV/0!</v>
      </c>
      <c r="AP63" s="1197">
        <f t="shared" si="11"/>
        <v>-1796507.1993685311</v>
      </c>
      <c r="AQ63" s="1188"/>
      <c r="AR63" s="1181">
        <v>2222326.1544267717</v>
      </c>
      <c r="AS63" s="1182">
        <f t="shared" si="169"/>
        <v>35557218.470828347</v>
      </c>
      <c r="AT63" s="1183">
        <f t="shared" si="196"/>
        <v>4.0000000000000001E-3</v>
      </c>
      <c r="AU63" s="1201"/>
      <c r="AV63" s="1185">
        <f t="shared" si="170"/>
        <v>0</v>
      </c>
      <c r="AW63" s="1186" t="e">
        <f t="shared" si="171"/>
        <v>#DIV/0!</v>
      </c>
      <c r="AX63" s="1197">
        <f t="shared" si="12"/>
        <v>-2222326.1544267717</v>
      </c>
      <c r="AY63" s="1188"/>
      <c r="AZ63" s="1181">
        <v>2400993.9406940262</v>
      </c>
      <c r="BA63" s="1182">
        <f t="shared" si="192"/>
        <v>38415903.051104419</v>
      </c>
      <c r="BB63" s="1183">
        <f t="shared" si="197"/>
        <v>4.0000000000000001E-3</v>
      </c>
      <c r="BC63" s="1201"/>
      <c r="BD63" s="1185">
        <f t="shared" si="204"/>
        <v>0</v>
      </c>
      <c r="BE63" s="1186" t="e">
        <f t="shared" si="173"/>
        <v>#DIV/0!</v>
      </c>
      <c r="BF63" s="1197">
        <f t="shared" si="2"/>
        <v>-2400993.9406940262</v>
      </c>
      <c r="BG63" s="1188"/>
      <c r="BH63" s="1181">
        <v>2312335.4758619796</v>
      </c>
      <c r="BI63" s="1182">
        <f t="shared" si="174"/>
        <v>36997367.613791674</v>
      </c>
      <c r="BJ63" s="1183">
        <f t="shared" si="198"/>
        <v>4.0000000000000001E-3</v>
      </c>
      <c r="BK63" s="1191"/>
      <c r="BL63" s="1191">
        <f t="shared" si="175"/>
        <v>0</v>
      </c>
      <c r="BM63" s="1193" t="e">
        <f t="shared" si="199"/>
        <v>#DIV/0!</v>
      </c>
      <c r="BN63" s="1197">
        <f t="shared" si="13"/>
        <v>-2312335.4758619796</v>
      </c>
      <c r="BO63" s="1188"/>
      <c r="BP63" s="1181">
        <v>2134336.6219841256</v>
      </c>
      <c r="BQ63" s="1182">
        <f t="shared" si="176"/>
        <v>34149385.951746009</v>
      </c>
      <c r="BR63" s="1183">
        <f t="shared" si="200"/>
        <v>4.0000000000000001E-3</v>
      </c>
      <c r="BS63" s="1201"/>
      <c r="BT63" s="1185">
        <f t="shared" si="177"/>
        <v>0</v>
      </c>
      <c r="BU63" s="1186" t="e">
        <f t="shared" si="178"/>
        <v>#DIV/0!</v>
      </c>
      <c r="BV63" s="1197">
        <f t="shared" si="3"/>
        <v>-2134336.6219841256</v>
      </c>
      <c r="BW63" s="1188"/>
      <c r="BX63" s="1181">
        <v>2223720.8929447713</v>
      </c>
      <c r="BY63" s="1182">
        <f t="shared" si="179"/>
        <v>35579534.287116341</v>
      </c>
      <c r="BZ63" s="1183">
        <f t="shared" si="201"/>
        <v>4.0000000000000001E-3</v>
      </c>
      <c r="CA63" s="1201"/>
      <c r="CB63" s="1185">
        <f t="shared" si="180"/>
        <v>0</v>
      </c>
      <c r="CC63" s="1186" t="e">
        <f t="shared" si="181"/>
        <v>#DIV/0!</v>
      </c>
      <c r="CD63" s="1197">
        <f t="shared" si="4"/>
        <v>-2223720.8929447713</v>
      </c>
      <c r="CE63" s="1188"/>
      <c r="CF63" s="1181">
        <v>2136225.6010717261</v>
      </c>
      <c r="CG63" s="1182">
        <f t="shared" si="182"/>
        <v>34179609.617147617</v>
      </c>
      <c r="CH63" s="1183">
        <f t="shared" si="202"/>
        <v>4.0000000000000001E-3</v>
      </c>
      <c r="CI63" s="1185"/>
      <c r="CJ63" s="1185">
        <f t="shared" si="183"/>
        <v>0</v>
      </c>
      <c r="CK63" s="1186" t="e">
        <f t="shared" si="184"/>
        <v>#DIV/0!</v>
      </c>
      <c r="CL63" s="1197">
        <f t="shared" si="5"/>
        <v>-2136225.6010717261</v>
      </c>
      <c r="CM63" s="1188"/>
      <c r="CN63" s="1181">
        <v>2216187.5374835473</v>
      </c>
      <c r="CO63" s="1182">
        <f t="shared" si="185"/>
        <v>35459000.599736758</v>
      </c>
      <c r="CP63" s="1183">
        <f t="shared" si="203"/>
        <v>4.0000000000000001E-3</v>
      </c>
      <c r="CQ63" s="1185"/>
      <c r="CR63" s="1185">
        <f t="shared" si="186"/>
        <v>0</v>
      </c>
      <c r="CS63" s="1186" t="e">
        <f t="shared" si="187"/>
        <v>#DIV/0!</v>
      </c>
      <c r="CT63" s="1197">
        <f t="shared" si="6"/>
        <v>-2216187.5374835473</v>
      </c>
      <c r="CU63" s="1188"/>
      <c r="CV63" s="1203">
        <f t="shared" ref="CV63:CW88" si="206">D63+L63+T63+AB63+AJ63+AR63+AZ63+BH63+BP63+BX63+CF63+CN63</f>
        <v>26153518.155986708</v>
      </c>
      <c r="CW63" s="1182">
        <f t="shared" si="206"/>
        <v>418456290.49578732</v>
      </c>
      <c r="CX63" s="1183">
        <f t="shared" si="189"/>
        <v>4.0000000000000001E-3</v>
      </c>
      <c r="CY63" s="1204">
        <f t="shared" ref="CY63:CZ88" si="207">G63+O63+W63+AE63+AM63+AU63+BC63+BK63+BS63+CA63+CI63+CQ63</f>
        <v>4482915.97</v>
      </c>
      <c r="CZ63" s="1185">
        <f t="shared" si="207"/>
        <v>71726655.519999996</v>
      </c>
      <c r="DA63" s="1195">
        <f t="shared" si="191"/>
        <v>4.1981876004379528E-3</v>
      </c>
      <c r="DB63" t="s">
        <v>1329</v>
      </c>
    </row>
    <row r="64" spans="1:106" ht="17.45" customHeight="1">
      <c r="A64" s="1180" t="s">
        <v>1396</v>
      </c>
      <c r="B64" s="1180" t="s">
        <v>1345</v>
      </c>
      <c r="C64" s="1180"/>
      <c r="D64" s="1181">
        <v>90000</v>
      </c>
      <c r="E64" s="1182">
        <f t="shared" si="152"/>
        <v>1440000</v>
      </c>
      <c r="F64" s="1183">
        <f t="shared" si="153"/>
        <v>1.7559534024467276E-4</v>
      </c>
      <c r="G64" s="1185">
        <v>34680.28</v>
      </c>
      <c r="H64" s="1185">
        <f t="shared" si="154"/>
        <v>554884.48</v>
      </c>
      <c r="I64" s="1186">
        <f t="shared" si="155"/>
        <v>6.7987615651497757E-5</v>
      </c>
      <c r="J64" s="1197">
        <f t="shared" si="205"/>
        <v>-55319.72</v>
      </c>
      <c r="K64" s="1188"/>
      <c r="L64" s="1189">
        <v>90000</v>
      </c>
      <c r="M64" s="1182">
        <f t="shared" si="156"/>
        <v>1440000</v>
      </c>
      <c r="N64" s="1183">
        <f t="shared" si="157"/>
        <v>1.619881907959225E-4</v>
      </c>
      <c r="O64" s="1191">
        <v>201279.33</v>
      </c>
      <c r="P64" s="1185">
        <f t="shared" si="158"/>
        <v>3220469.28</v>
      </c>
      <c r="Q64" s="1186">
        <f t="shared" si="159"/>
        <v>3.608936875346954E-4</v>
      </c>
      <c r="R64" s="1197">
        <f t="shared" si="1"/>
        <v>111279.32999999999</v>
      </c>
      <c r="S64" s="1188"/>
      <c r="T64" s="1189">
        <v>90000</v>
      </c>
      <c r="U64" s="1182">
        <f t="shared" si="160"/>
        <v>1440000</v>
      </c>
      <c r="V64" s="1183">
        <f t="shared" si="193"/>
        <v>1.5636042124930364E-4</v>
      </c>
      <c r="W64" s="1191"/>
      <c r="X64" s="1185">
        <f t="shared" si="161"/>
        <v>0</v>
      </c>
      <c r="Y64" s="1186" t="e">
        <f t="shared" si="162"/>
        <v>#DIV/0!</v>
      </c>
      <c r="Z64" s="1197">
        <f t="shared" si="9"/>
        <v>-90000</v>
      </c>
      <c r="AA64" s="1188"/>
      <c r="AB64" s="1190">
        <v>90000</v>
      </c>
      <c r="AC64" s="1182">
        <f t="shared" si="163"/>
        <v>1440000</v>
      </c>
      <c r="AD64" s="1183">
        <f t="shared" si="194"/>
        <v>1.6854253847634182E-4</v>
      </c>
      <c r="AE64" s="1185"/>
      <c r="AF64" s="1185">
        <f t="shared" si="164"/>
        <v>0</v>
      </c>
      <c r="AG64" s="1186" t="e">
        <f t="shared" si="165"/>
        <v>#DIV/0!</v>
      </c>
      <c r="AH64" s="1197">
        <f t="shared" si="10"/>
        <v>-90000</v>
      </c>
      <c r="AI64" s="1188"/>
      <c r="AJ64" s="1189">
        <v>90000</v>
      </c>
      <c r="AK64" s="1182">
        <f t="shared" si="166"/>
        <v>1440000</v>
      </c>
      <c r="AL64" s="1183">
        <f t="shared" si="195"/>
        <v>2.003888434883753E-4</v>
      </c>
      <c r="AM64" s="1201"/>
      <c r="AN64" s="1185">
        <f t="shared" si="167"/>
        <v>0</v>
      </c>
      <c r="AO64" s="1186" t="e">
        <f t="shared" si="168"/>
        <v>#DIV/0!</v>
      </c>
      <c r="AP64" s="1197">
        <f t="shared" si="11"/>
        <v>-90000</v>
      </c>
      <c r="AQ64" s="1188"/>
      <c r="AR64" s="1190">
        <v>90000</v>
      </c>
      <c r="AS64" s="1182">
        <f t="shared" si="169"/>
        <v>1440000</v>
      </c>
      <c r="AT64" s="1183">
        <f t="shared" si="196"/>
        <v>1.619924236966282E-4</v>
      </c>
      <c r="AU64" s="1201"/>
      <c r="AV64" s="1185">
        <f t="shared" si="170"/>
        <v>0</v>
      </c>
      <c r="AW64" s="1186" t="e">
        <f t="shared" si="171"/>
        <v>#DIV/0!</v>
      </c>
      <c r="AX64" s="1197">
        <f t="shared" si="12"/>
        <v>-90000</v>
      </c>
      <c r="AY64" s="1188"/>
      <c r="AZ64" s="1189">
        <v>90000</v>
      </c>
      <c r="BA64" s="1182">
        <f t="shared" si="192"/>
        <v>1440000</v>
      </c>
      <c r="BB64" s="1183">
        <f t="shared" si="197"/>
        <v>1.4993790442300708E-4</v>
      </c>
      <c r="BC64" s="1185"/>
      <c r="BD64" s="1185">
        <f t="shared" si="204"/>
        <v>0</v>
      </c>
      <c r="BE64" s="1186" t="e">
        <f t="shared" si="173"/>
        <v>#DIV/0!</v>
      </c>
      <c r="BF64" s="1197">
        <f t="shared" si="2"/>
        <v>-90000</v>
      </c>
      <c r="BG64" s="1188"/>
      <c r="BH64" s="1190">
        <v>90000</v>
      </c>
      <c r="BI64" s="1182">
        <f t="shared" si="174"/>
        <v>1440000</v>
      </c>
      <c r="BJ64" s="1183">
        <f t="shared" si="198"/>
        <v>1.5568675209889311E-4</v>
      </c>
      <c r="BK64" s="1191"/>
      <c r="BL64" s="1191">
        <f t="shared" si="175"/>
        <v>0</v>
      </c>
      <c r="BM64" s="1193" t="e">
        <f t="shared" si="199"/>
        <v>#DIV/0!</v>
      </c>
      <c r="BN64" s="1197">
        <f t="shared" si="13"/>
        <v>-90000</v>
      </c>
      <c r="BO64" s="1188"/>
      <c r="BP64" s="1189">
        <v>90000</v>
      </c>
      <c r="BQ64" s="1182">
        <f t="shared" si="176"/>
        <v>1440000</v>
      </c>
      <c r="BR64" s="1183">
        <f t="shared" si="200"/>
        <v>1.6867067560567657E-4</v>
      </c>
      <c r="BS64" s="1201"/>
      <c r="BT64" s="1185">
        <f t="shared" si="177"/>
        <v>0</v>
      </c>
      <c r="BU64" s="1186" t="e">
        <f t="shared" si="178"/>
        <v>#DIV/0!</v>
      </c>
      <c r="BV64" s="1197">
        <f t="shared" si="3"/>
        <v>-90000</v>
      </c>
      <c r="BW64" s="1188"/>
      <c r="BX64" s="1190">
        <v>90000</v>
      </c>
      <c r="BY64" s="1182">
        <f t="shared" si="179"/>
        <v>1440000</v>
      </c>
      <c r="BZ64" s="1183">
        <f t="shared" si="201"/>
        <v>1.6189082053515654E-4</v>
      </c>
      <c r="CA64" s="1185"/>
      <c r="CB64" s="1185">
        <f t="shared" si="180"/>
        <v>0</v>
      </c>
      <c r="CC64" s="1186" t="e">
        <f t="shared" si="181"/>
        <v>#DIV/0!</v>
      </c>
      <c r="CD64" s="1197">
        <f t="shared" si="4"/>
        <v>-90000</v>
      </c>
      <c r="CE64" s="1188"/>
      <c r="CF64" s="1189">
        <v>90000</v>
      </c>
      <c r="CG64" s="1182">
        <f t="shared" si="182"/>
        <v>1440000</v>
      </c>
      <c r="CH64" s="1183">
        <f t="shared" si="202"/>
        <v>1.6852152685530551E-4</v>
      </c>
      <c r="CI64" s="1290"/>
      <c r="CJ64" s="1185">
        <f t="shared" si="183"/>
        <v>0</v>
      </c>
      <c r="CK64" s="1186" t="e">
        <f t="shared" si="184"/>
        <v>#DIV/0!</v>
      </c>
      <c r="CL64" s="1197">
        <f t="shared" si="5"/>
        <v>-90000</v>
      </c>
      <c r="CM64" s="1188"/>
      <c r="CN64" s="1190">
        <v>90000</v>
      </c>
      <c r="CO64" s="1182">
        <f t="shared" si="185"/>
        <v>1440000</v>
      </c>
      <c r="CP64" s="1183">
        <f t="shared" si="203"/>
        <v>1.6244112644400816E-4</v>
      </c>
      <c r="CQ64" s="1185"/>
      <c r="CR64" s="1185">
        <f t="shared" si="186"/>
        <v>0</v>
      </c>
      <c r="CS64" s="1186" t="e">
        <f t="shared" si="187"/>
        <v>#DIV/0!</v>
      </c>
      <c r="CT64" s="1197">
        <f t="shared" si="6"/>
        <v>-90000</v>
      </c>
      <c r="CU64" s="1188"/>
      <c r="CV64" s="1203">
        <f t="shared" si="206"/>
        <v>1080000</v>
      </c>
      <c r="CW64" s="1182">
        <f t="shared" si="206"/>
        <v>17280000</v>
      </c>
      <c r="CX64" s="1183">
        <f t="shared" si="189"/>
        <v>1.6517854210796205E-4</v>
      </c>
      <c r="CY64" s="1204">
        <f t="shared" si="207"/>
        <v>235959.61</v>
      </c>
      <c r="CZ64" s="1185">
        <f t="shared" si="207"/>
        <v>3775353.76</v>
      </c>
      <c r="DA64" s="1195">
        <f t="shared" si="191"/>
        <v>2.2097284792651939E-4</v>
      </c>
      <c r="DB64" t="s">
        <v>1329</v>
      </c>
    </row>
    <row r="65" spans="1:109" s="1275" customFormat="1" ht="17.45" customHeight="1">
      <c r="A65" s="1260" t="s">
        <v>1397</v>
      </c>
      <c r="B65" s="1260" t="s">
        <v>1345</v>
      </c>
      <c r="C65" s="1260"/>
      <c r="D65" s="1261">
        <f>SUM(D66:D71)</f>
        <v>880000</v>
      </c>
      <c r="E65" s="1262">
        <f t="shared" si="152"/>
        <v>14080000</v>
      </c>
      <c r="F65" s="1263">
        <f t="shared" si="153"/>
        <v>1.7169322157256893E-3</v>
      </c>
      <c r="G65" s="1269">
        <f>SUM(G66:G71)</f>
        <v>378051.3</v>
      </c>
      <c r="H65" s="1264">
        <f t="shared" si="154"/>
        <v>6048820.7999999998</v>
      </c>
      <c r="I65" s="1265">
        <f t="shared" si="155"/>
        <v>7.4113607159310914E-4</v>
      </c>
      <c r="J65" s="1266">
        <f t="shared" si="205"/>
        <v>-501948.7</v>
      </c>
      <c r="K65" s="1267"/>
      <c r="L65" s="1268">
        <f>SUM(L66:L71)</f>
        <v>380000</v>
      </c>
      <c r="M65" s="1262">
        <f t="shared" si="156"/>
        <v>6080000</v>
      </c>
      <c r="N65" s="1263">
        <f t="shared" si="157"/>
        <v>6.8395013891611723E-4</v>
      </c>
      <c r="O65" s="1269">
        <f>SUM(O66:O71)</f>
        <v>71698.039999999994</v>
      </c>
      <c r="P65" s="1264">
        <f t="shared" si="158"/>
        <v>1147168.6399999999</v>
      </c>
      <c r="Q65" s="1265">
        <f t="shared" si="159"/>
        <v>1.2855453187672123E-4</v>
      </c>
      <c r="R65" s="1266">
        <f t="shared" si="1"/>
        <v>-308301.96000000002</v>
      </c>
      <c r="S65" s="1267"/>
      <c r="T65" s="1268">
        <f>SUM(T66:T71)</f>
        <v>380000</v>
      </c>
      <c r="U65" s="1262">
        <f t="shared" si="160"/>
        <v>6080000</v>
      </c>
      <c r="V65" s="1263">
        <f t="shared" si="193"/>
        <v>6.6018844527483765E-4</v>
      </c>
      <c r="W65" s="1269">
        <f>SUM(W66:W71)</f>
        <v>0</v>
      </c>
      <c r="X65" s="1264">
        <f t="shared" si="161"/>
        <v>0</v>
      </c>
      <c r="Y65" s="1265" t="e">
        <f t="shared" si="162"/>
        <v>#DIV/0!</v>
      </c>
      <c r="Z65" s="1266">
        <f t="shared" si="9"/>
        <v>-380000</v>
      </c>
      <c r="AA65" s="1267"/>
      <c r="AB65" s="1270">
        <f>SUM(AB66:AB71)</f>
        <v>980000</v>
      </c>
      <c r="AC65" s="1262">
        <f t="shared" si="163"/>
        <v>15680000</v>
      </c>
      <c r="AD65" s="1263">
        <f t="shared" si="194"/>
        <v>1.8352409745201663E-3</v>
      </c>
      <c r="AE65" s="1264">
        <f>SUM(AE66:AE71)</f>
        <v>0</v>
      </c>
      <c r="AF65" s="1264">
        <f t="shared" si="164"/>
        <v>0</v>
      </c>
      <c r="AG65" s="1265" t="e">
        <f t="shared" si="165"/>
        <v>#DIV/0!</v>
      </c>
      <c r="AH65" s="1266">
        <f t="shared" si="10"/>
        <v>-980000</v>
      </c>
      <c r="AI65" s="1267"/>
      <c r="AJ65" s="1268">
        <f>SUM(AJ66:AJ71)</f>
        <v>480000</v>
      </c>
      <c r="AK65" s="1262">
        <f t="shared" si="166"/>
        <v>7680000</v>
      </c>
      <c r="AL65" s="1263">
        <f t="shared" si="195"/>
        <v>1.0687404986046683E-3</v>
      </c>
      <c r="AM65" s="1264">
        <f>SUM(AM66:AM71)</f>
        <v>0</v>
      </c>
      <c r="AN65" s="1264">
        <f t="shared" si="167"/>
        <v>0</v>
      </c>
      <c r="AO65" s="1265" t="e">
        <f t="shared" si="168"/>
        <v>#DIV/0!</v>
      </c>
      <c r="AP65" s="1266">
        <f t="shared" si="11"/>
        <v>-480000</v>
      </c>
      <c r="AQ65" s="1267"/>
      <c r="AR65" s="1270">
        <f>SUM(AR66:AR71)</f>
        <v>480000</v>
      </c>
      <c r="AS65" s="1262">
        <f t="shared" si="169"/>
        <v>7680000</v>
      </c>
      <c r="AT65" s="1263">
        <f t="shared" si="196"/>
        <v>8.6395959304868381E-4</v>
      </c>
      <c r="AU65" s="1264">
        <f>SUM(AU66:AU71)</f>
        <v>0</v>
      </c>
      <c r="AV65" s="1264">
        <f t="shared" si="170"/>
        <v>0</v>
      </c>
      <c r="AW65" s="1265" t="e">
        <f t="shared" si="171"/>
        <v>#DIV/0!</v>
      </c>
      <c r="AX65" s="1266">
        <f t="shared" si="12"/>
        <v>-480000</v>
      </c>
      <c r="AY65" s="1267"/>
      <c r="AZ65" s="1268">
        <f>SUM(AZ66:AZ71)</f>
        <v>580000</v>
      </c>
      <c r="BA65" s="1262">
        <f t="shared" si="192"/>
        <v>9280000</v>
      </c>
      <c r="BB65" s="1263">
        <f t="shared" si="197"/>
        <v>9.6626649517049003E-4</v>
      </c>
      <c r="BC65" s="1264">
        <f>SUM(BC66:BC71)</f>
        <v>0</v>
      </c>
      <c r="BD65" s="1264">
        <f t="shared" si="204"/>
        <v>0</v>
      </c>
      <c r="BE65" s="1265" t="e">
        <f t="shared" si="173"/>
        <v>#DIV/0!</v>
      </c>
      <c r="BF65" s="1266">
        <f t="shared" si="2"/>
        <v>-580000</v>
      </c>
      <c r="BG65" s="1267"/>
      <c r="BH65" s="1270">
        <f>SUM(BH66:BH71)</f>
        <v>380000</v>
      </c>
      <c r="BI65" s="1262">
        <f t="shared" si="174"/>
        <v>6080000</v>
      </c>
      <c r="BJ65" s="1263">
        <f t="shared" si="198"/>
        <v>6.5734406441754858E-4</v>
      </c>
      <c r="BK65" s="1269">
        <f>SUM(BK66:BK71)</f>
        <v>0</v>
      </c>
      <c r="BL65" s="1269">
        <f t="shared" si="175"/>
        <v>0</v>
      </c>
      <c r="BM65" s="1271" t="e">
        <f t="shared" si="199"/>
        <v>#DIV/0!</v>
      </c>
      <c r="BN65" s="1266">
        <f t="shared" si="13"/>
        <v>-380000</v>
      </c>
      <c r="BO65" s="1267"/>
      <c r="BP65" s="1268">
        <f>SUM(BP66:BP71)</f>
        <v>380000</v>
      </c>
      <c r="BQ65" s="1262">
        <f t="shared" si="176"/>
        <v>6080000</v>
      </c>
      <c r="BR65" s="1263">
        <f t="shared" si="200"/>
        <v>7.1216507477952335E-4</v>
      </c>
      <c r="BS65" s="1264">
        <f>SUM(BS66:BS71)</f>
        <v>0</v>
      </c>
      <c r="BT65" s="1264">
        <f t="shared" si="177"/>
        <v>0</v>
      </c>
      <c r="BU65" s="1265" t="e">
        <f t="shared" si="178"/>
        <v>#DIV/0!</v>
      </c>
      <c r="BV65" s="1266">
        <f t="shared" si="3"/>
        <v>-380000</v>
      </c>
      <c r="BW65" s="1267"/>
      <c r="BX65" s="1270">
        <f>SUM(BX66:BX71)</f>
        <v>380000</v>
      </c>
      <c r="BY65" s="1262">
        <f t="shared" si="179"/>
        <v>6080000</v>
      </c>
      <c r="BZ65" s="1263">
        <f t="shared" si="201"/>
        <v>6.8353902003732753E-4</v>
      </c>
      <c r="CA65" s="1264">
        <f>SUM(CA66:CA71)</f>
        <v>0</v>
      </c>
      <c r="CB65" s="1264">
        <f t="shared" si="180"/>
        <v>0</v>
      </c>
      <c r="CC65" s="1265" t="e">
        <f t="shared" si="181"/>
        <v>#DIV/0!</v>
      </c>
      <c r="CD65" s="1266">
        <f t="shared" si="4"/>
        <v>-380000</v>
      </c>
      <c r="CE65" s="1267"/>
      <c r="CF65" s="1268">
        <f>SUM(CF66:CF71)</f>
        <v>980000</v>
      </c>
      <c r="CG65" s="1262">
        <f t="shared" si="182"/>
        <v>15680000</v>
      </c>
      <c r="CH65" s="1263">
        <f t="shared" si="202"/>
        <v>1.8350121813133266E-3</v>
      </c>
      <c r="CI65" s="1264">
        <f>SUM(CI66:CI71)</f>
        <v>0</v>
      </c>
      <c r="CJ65" s="1264">
        <f t="shared" si="183"/>
        <v>0</v>
      </c>
      <c r="CK65" s="1265" t="e">
        <f t="shared" si="184"/>
        <v>#DIV/0!</v>
      </c>
      <c r="CL65" s="1266">
        <f t="shared" si="5"/>
        <v>-980000</v>
      </c>
      <c r="CM65" s="1267"/>
      <c r="CN65" s="1270">
        <f>SUM(CN66:CN71)</f>
        <v>480000</v>
      </c>
      <c r="CO65" s="1262">
        <f t="shared" si="185"/>
        <v>7680000</v>
      </c>
      <c r="CP65" s="1263">
        <f t="shared" si="203"/>
        <v>8.6635267436804364E-4</v>
      </c>
      <c r="CQ65" s="1264">
        <f>SUM(CQ66:CQ71)</f>
        <v>0</v>
      </c>
      <c r="CR65" s="1264">
        <f t="shared" si="186"/>
        <v>0</v>
      </c>
      <c r="CS65" s="1265" t="e">
        <f t="shared" si="187"/>
        <v>#DIV/0!</v>
      </c>
      <c r="CT65" s="1266">
        <f t="shared" si="6"/>
        <v>-480000</v>
      </c>
      <c r="CU65" s="1267"/>
      <c r="CV65" s="1272">
        <f t="shared" si="206"/>
        <v>6760000</v>
      </c>
      <c r="CW65" s="1262">
        <f t="shared" si="206"/>
        <v>108160000</v>
      </c>
      <c r="CX65" s="1263">
        <f t="shared" si="189"/>
        <v>1.033895319120207E-3</v>
      </c>
      <c r="CY65" s="1273">
        <f t="shared" si="207"/>
        <v>449749.33999999997</v>
      </c>
      <c r="CZ65" s="1264">
        <f t="shared" si="207"/>
        <v>7195989.4399999995</v>
      </c>
      <c r="DA65" s="1274">
        <f t="shared" si="191"/>
        <v>4.2118391581030525E-4</v>
      </c>
      <c r="DB65" t="s">
        <v>1329</v>
      </c>
      <c r="DC65"/>
      <c r="DD65"/>
      <c r="DE65"/>
    </row>
    <row r="66" spans="1:109" ht="17.45" customHeight="1">
      <c r="A66" s="1276"/>
      <c r="B66" s="1180" t="s">
        <v>1345</v>
      </c>
      <c r="C66" s="1233" t="s">
        <v>1398</v>
      </c>
      <c r="D66" s="1181">
        <v>200000</v>
      </c>
      <c r="E66" s="1182">
        <f t="shared" si="152"/>
        <v>3200000</v>
      </c>
      <c r="F66" s="1183">
        <f t="shared" si="153"/>
        <v>3.9021186721038392E-4</v>
      </c>
      <c r="G66" s="1185">
        <v>90885</v>
      </c>
      <c r="H66" s="1185">
        <f t="shared" si="154"/>
        <v>1454160</v>
      </c>
      <c r="I66" s="1186">
        <f t="shared" si="155"/>
        <v>1.7817198847547869E-4</v>
      </c>
      <c r="J66" s="1197">
        <f t="shared" si="205"/>
        <v>-109115</v>
      </c>
      <c r="K66" s="1188"/>
      <c r="L66" s="1189">
        <v>200000</v>
      </c>
      <c r="M66" s="1182">
        <f t="shared" si="156"/>
        <v>3200000</v>
      </c>
      <c r="N66" s="1183">
        <f t="shared" si="157"/>
        <v>3.5997375732427217E-4</v>
      </c>
      <c r="O66" s="1291">
        <v>67905</v>
      </c>
      <c r="P66" s="1185">
        <f t="shared" si="158"/>
        <v>1086480</v>
      </c>
      <c r="Q66" s="1186">
        <f t="shared" si="159"/>
        <v>1.2175361400519117E-4</v>
      </c>
      <c r="R66" s="1197">
        <f t="shared" si="1"/>
        <v>-132095</v>
      </c>
      <c r="S66" s="1188"/>
      <c r="T66" s="1189">
        <v>200000</v>
      </c>
      <c r="U66" s="1182">
        <f t="shared" si="160"/>
        <v>3200000</v>
      </c>
      <c r="V66" s="1183">
        <f t="shared" si="193"/>
        <v>3.4746760277623031E-4</v>
      </c>
      <c r="W66" s="1191"/>
      <c r="X66" s="1185">
        <f t="shared" si="161"/>
        <v>0</v>
      </c>
      <c r="Y66" s="1186" t="e">
        <f t="shared" si="162"/>
        <v>#DIV/0!</v>
      </c>
      <c r="Z66" s="1197">
        <f t="shared" si="9"/>
        <v>-200000</v>
      </c>
      <c r="AA66" s="1188"/>
      <c r="AB66" s="1190">
        <v>200000</v>
      </c>
      <c r="AC66" s="1182">
        <f t="shared" si="163"/>
        <v>3200000</v>
      </c>
      <c r="AD66" s="1183">
        <f t="shared" si="194"/>
        <v>3.7453897439187068E-4</v>
      </c>
      <c r="AE66" s="1185"/>
      <c r="AF66" s="1185">
        <f t="shared" si="164"/>
        <v>0</v>
      </c>
      <c r="AG66" s="1186" t="e">
        <f t="shared" si="165"/>
        <v>#DIV/0!</v>
      </c>
      <c r="AH66" s="1197">
        <f t="shared" si="10"/>
        <v>-200000</v>
      </c>
      <c r="AI66" s="1188"/>
      <c r="AJ66" s="1189">
        <v>200000</v>
      </c>
      <c r="AK66" s="1182">
        <f t="shared" si="166"/>
        <v>3200000</v>
      </c>
      <c r="AL66" s="1183">
        <f t="shared" si="195"/>
        <v>4.4530854108527847E-4</v>
      </c>
      <c r="AM66" s="1185"/>
      <c r="AN66" s="1185">
        <f t="shared" si="167"/>
        <v>0</v>
      </c>
      <c r="AO66" s="1186" t="e">
        <f t="shared" si="168"/>
        <v>#DIV/0!</v>
      </c>
      <c r="AP66" s="1197">
        <f t="shared" si="11"/>
        <v>-200000</v>
      </c>
      <c r="AQ66" s="1188"/>
      <c r="AR66" s="1190">
        <v>200000</v>
      </c>
      <c r="AS66" s="1182">
        <f t="shared" si="169"/>
        <v>3200000</v>
      </c>
      <c r="AT66" s="1183">
        <f t="shared" si="196"/>
        <v>3.599831637702849E-4</v>
      </c>
      <c r="AU66" s="1201"/>
      <c r="AV66" s="1185">
        <f t="shared" si="170"/>
        <v>0</v>
      </c>
      <c r="AW66" s="1186" t="e">
        <f t="shared" si="171"/>
        <v>#DIV/0!</v>
      </c>
      <c r="AX66" s="1197">
        <f t="shared" si="12"/>
        <v>-200000</v>
      </c>
      <c r="AY66" s="1188"/>
      <c r="AZ66" s="1189">
        <v>200000</v>
      </c>
      <c r="BA66" s="1182">
        <f t="shared" si="192"/>
        <v>3200000</v>
      </c>
      <c r="BB66" s="1183">
        <f t="shared" si="197"/>
        <v>3.3319534316223794E-4</v>
      </c>
      <c r="BC66" s="1185"/>
      <c r="BD66" s="1185">
        <f t="shared" si="204"/>
        <v>0</v>
      </c>
      <c r="BE66" s="1186" t="e">
        <f t="shared" si="173"/>
        <v>#DIV/0!</v>
      </c>
      <c r="BF66" s="1197">
        <f t="shared" si="2"/>
        <v>-200000</v>
      </c>
      <c r="BG66" s="1188"/>
      <c r="BH66" s="1190">
        <v>200000</v>
      </c>
      <c r="BI66" s="1182">
        <f t="shared" si="174"/>
        <v>3200000</v>
      </c>
      <c r="BJ66" s="1183">
        <f t="shared" si="198"/>
        <v>3.4597056021976242E-4</v>
      </c>
      <c r="BK66" s="1191"/>
      <c r="BL66" s="1191">
        <f t="shared" si="175"/>
        <v>0</v>
      </c>
      <c r="BM66" s="1193" t="e">
        <f t="shared" si="199"/>
        <v>#DIV/0!</v>
      </c>
      <c r="BN66" s="1197">
        <f t="shared" si="13"/>
        <v>-200000</v>
      </c>
      <c r="BO66" s="1188"/>
      <c r="BP66" s="1189">
        <v>200000</v>
      </c>
      <c r="BQ66" s="1182">
        <f t="shared" si="176"/>
        <v>3200000</v>
      </c>
      <c r="BR66" s="1183">
        <f t="shared" si="200"/>
        <v>3.7482372356817016E-4</v>
      </c>
      <c r="BS66" s="1185"/>
      <c r="BT66" s="1185">
        <f t="shared" si="177"/>
        <v>0</v>
      </c>
      <c r="BU66" s="1186" t="e">
        <f t="shared" si="178"/>
        <v>#DIV/0!</v>
      </c>
      <c r="BV66" s="1197">
        <f t="shared" si="3"/>
        <v>-200000</v>
      </c>
      <c r="BW66" s="1188"/>
      <c r="BX66" s="1190">
        <v>200000</v>
      </c>
      <c r="BY66" s="1182">
        <f t="shared" si="179"/>
        <v>3200000</v>
      </c>
      <c r="BZ66" s="1183">
        <f t="shared" si="201"/>
        <v>3.597573789670145E-4</v>
      </c>
      <c r="CA66" s="1185"/>
      <c r="CB66" s="1185">
        <f t="shared" si="180"/>
        <v>0</v>
      </c>
      <c r="CC66" s="1186" t="e">
        <f t="shared" si="181"/>
        <v>#DIV/0!</v>
      </c>
      <c r="CD66" s="1197">
        <f t="shared" si="4"/>
        <v>-200000</v>
      </c>
      <c r="CE66" s="1188"/>
      <c r="CF66" s="1189">
        <v>200000</v>
      </c>
      <c r="CG66" s="1182">
        <f t="shared" si="182"/>
        <v>3200000</v>
      </c>
      <c r="CH66" s="1183">
        <f t="shared" si="202"/>
        <v>3.7449228190067888E-4</v>
      </c>
      <c r="CI66" s="1191"/>
      <c r="CJ66" s="1185">
        <f t="shared" si="183"/>
        <v>0</v>
      </c>
      <c r="CK66" s="1186" t="e">
        <f t="shared" si="184"/>
        <v>#DIV/0!</v>
      </c>
      <c r="CL66" s="1197">
        <f t="shared" si="5"/>
        <v>-200000</v>
      </c>
      <c r="CM66" s="1188"/>
      <c r="CN66" s="1190">
        <v>200000</v>
      </c>
      <c r="CO66" s="1182">
        <f t="shared" si="185"/>
        <v>3200000</v>
      </c>
      <c r="CP66" s="1183">
        <f t="shared" si="203"/>
        <v>3.6098028098668482E-4</v>
      </c>
      <c r="CQ66" s="1191"/>
      <c r="CR66" s="1185">
        <f t="shared" si="186"/>
        <v>0</v>
      </c>
      <c r="CS66" s="1186" t="e">
        <f t="shared" si="187"/>
        <v>#DIV/0!</v>
      </c>
      <c r="CT66" s="1197">
        <f t="shared" si="6"/>
        <v>-200000</v>
      </c>
      <c r="CU66" s="1188"/>
      <c r="CV66" s="1203">
        <f t="shared" si="206"/>
        <v>2400000</v>
      </c>
      <c r="CW66" s="1182">
        <f t="shared" si="206"/>
        <v>38400000</v>
      </c>
      <c r="CX66" s="1183">
        <f t="shared" si="189"/>
        <v>3.6706342690658234E-4</v>
      </c>
      <c r="CY66" s="1204">
        <f t="shared" si="207"/>
        <v>158790</v>
      </c>
      <c r="CZ66" s="1185">
        <f t="shared" si="207"/>
        <v>2540640</v>
      </c>
      <c r="DA66" s="1195">
        <f t="shared" si="191"/>
        <v>1.4870459619022094E-4</v>
      </c>
    </row>
    <row r="67" spans="1:109" ht="17.45" customHeight="1">
      <c r="A67" s="1276"/>
      <c r="B67" s="1180" t="s">
        <v>1345</v>
      </c>
      <c r="C67" s="1233" t="s">
        <v>1399</v>
      </c>
      <c r="D67" s="1181">
        <v>80000</v>
      </c>
      <c r="E67" s="1182">
        <f t="shared" si="152"/>
        <v>1280000</v>
      </c>
      <c r="F67" s="1183">
        <f t="shared" si="153"/>
        <v>1.5608474688415356E-4</v>
      </c>
      <c r="G67" s="1185">
        <v>287166.3</v>
      </c>
      <c r="H67" s="1185">
        <f t="shared" si="154"/>
        <v>4594660.8</v>
      </c>
      <c r="I67" s="1186">
        <f t="shared" si="155"/>
        <v>5.6296408311763051E-4</v>
      </c>
      <c r="J67" s="1197">
        <f t="shared" si="205"/>
        <v>207166.3</v>
      </c>
      <c r="K67" s="1188"/>
      <c r="L67" s="1189">
        <v>80000</v>
      </c>
      <c r="M67" s="1182">
        <f t="shared" si="156"/>
        <v>1280000</v>
      </c>
      <c r="N67" s="1183">
        <f t="shared" si="157"/>
        <v>1.4398950292970889E-4</v>
      </c>
      <c r="O67" s="1191">
        <v>3793.04</v>
      </c>
      <c r="P67" s="1185">
        <f t="shared" si="158"/>
        <v>60688.639999999999</v>
      </c>
      <c r="Q67" s="1186">
        <f t="shared" si="159"/>
        <v>6.8009178715300831E-6</v>
      </c>
      <c r="R67" s="1197">
        <f t="shared" si="1"/>
        <v>-76206.960000000006</v>
      </c>
      <c r="S67" s="1188"/>
      <c r="T67" s="1189">
        <v>80000</v>
      </c>
      <c r="U67" s="1182">
        <f t="shared" si="160"/>
        <v>1280000</v>
      </c>
      <c r="V67" s="1183">
        <f t="shared" si="193"/>
        <v>1.3898704111049213E-4</v>
      </c>
      <c r="W67" s="1191"/>
      <c r="X67" s="1185">
        <f t="shared" si="161"/>
        <v>0</v>
      </c>
      <c r="Y67" s="1186" t="e">
        <f t="shared" si="162"/>
        <v>#DIV/0!</v>
      </c>
      <c r="Z67" s="1197">
        <f t="shared" si="9"/>
        <v>-80000</v>
      </c>
      <c r="AA67" s="1188"/>
      <c r="AB67" s="1190">
        <v>80000</v>
      </c>
      <c r="AC67" s="1182">
        <f t="shared" si="163"/>
        <v>1280000</v>
      </c>
      <c r="AD67" s="1183">
        <f t="shared" si="194"/>
        <v>1.4981558975674827E-4</v>
      </c>
      <c r="AE67" s="1185"/>
      <c r="AF67" s="1185">
        <f t="shared" si="164"/>
        <v>0</v>
      </c>
      <c r="AG67" s="1186" t="e">
        <f t="shared" si="165"/>
        <v>#DIV/0!</v>
      </c>
      <c r="AH67" s="1197">
        <f t="shared" si="10"/>
        <v>-80000</v>
      </c>
      <c r="AI67" s="1188"/>
      <c r="AJ67" s="1189">
        <v>80000</v>
      </c>
      <c r="AK67" s="1182">
        <f t="shared" si="166"/>
        <v>1280000</v>
      </c>
      <c r="AL67" s="1183">
        <f t="shared" si="195"/>
        <v>1.7812341643411137E-4</v>
      </c>
      <c r="AM67" s="1185"/>
      <c r="AN67" s="1185">
        <f t="shared" si="167"/>
        <v>0</v>
      </c>
      <c r="AO67" s="1186" t="e">
        <f t="shared" si="168"/>
        <v>#DIV/0!</v>
      </c>
      <c r="AP67" s="1197">
        <f t="shared" si="11"/>
        <v>-80000</v>
      </c>
      <c r="AQ67" s="1188"/>
      <c r="AR67" s="1190">
        <v>80000</v>
      </c>
      <c r="AS67" s="1182">
        <f t="shared" si="169"/>
        <v>1280000</v>
      </c>
      <c r="AT67" s="1183">
        <f t="shared" si="196"/>
        <v>1.4399326550811395E-4</v>
      </c>
      <c r="AU67" s="1201"/>
      <c r="AV67" s="1185">
        <f t="shared" si="170"/>
        <v>0</v>
      </c>
      <c r="AW67" s="1186" t="e">
        <f t="shared" si="171"/>
        <v>#DIV/0!</v>
      </c>
      <c r="AX67" s="1197">
        <f t="shared" si="12"/>
        <v>-80000</v>
      </c>
      <c r="AY67" s="1188"/>
      <c r="AZ67" s="1189">
        <v>80000</v>
      </c>
      <c r="BA67" s="1182">
        <f t="shared" si="192"/>
        <v>1280000</v>
      </c>
      <c r="BB67" s="1183">
        <f t="shared" si="197"/>
        <v>1.3327813726489519E-4</v>
      </c>
      <c r="BC67" s="1185"/>
      <c r="BD67" s="1185">
        <f t="shared" si="204"/>
        <v>0</v>
      </c>
      <c r="BE67" s="1186" t="e">
        <f t="shared" si="173"/>
        <v>#DIV/0!</v>
      </c>
      <c r="BF67" s="1197">
        <f t="shared" si="2"/>
        <v>-80000</v>
      </c>
      <c r="BG67" s="1188"/>
      <c r="BH67" s="1190">
        <v>80000</v>
      </c>
      <c r="BI67" s="1182">
        <f t="shared" si="174"/>
        <v>1280000</v>
      </c>
      <c r="BJ67" s="1183">
        <f t="shared" si="198"/>
        <v>1.3838822408790497E-4</v>
      </c>
      <c r="BK67" s="1191"/>
      <c r="BL67" s="1191">
        <f t="shared" si="175"/>
        <v>0</v>
      </c>
      <c r="BM67" s="1193" t="e">
        <f t="shared" si="199"/>
        <v>#DIV/0!</v>
      </c>
      <c r="BN67" s="1197">
        <f t="shared" si="13"/>
        <v>-80000</v>
      </c>
      <c r="BO67" s="1188"/>
      <c r="BP67" s="1189">
        <v>80000</v>
      </c>
      <c r="BQ67" s="1182">
        <f t="shared" si="176"/>
        <v>1280000</v>
      </c>
      <c r="BR67" s="1183">
        <f t="shared" si="200"/>
        <v>1.4992948942726806E-4</v>
      </c>
      <c r="BS67" s="1185"/>
      <c r="BT67" s="1185">
        <f t="shared" si="177"/>
        <v>0</v>
      </c>
      <c r="BU67" s="1186" t="e">
        <f t="shared" si="178"/>
        <v>#DIV/0!</v>
      </c>
      <c r="BV67" s="1197">
        <f t="shared" si="3"/>
        <v>-80000</v>
      </c>
      <c r="BW67" s="1188"/>
      <c r="BX67" s="1190">
        <v>80000</v>
      </c>
      <c r="BY67" s="1182">
        <f t="shared" si="179"/>
        <v>1280000</v>
      </c>
      <c r="BZ67" s="1183">
        <f t="shared" si="201"/>
        <v>1.439029515868058E-4</v>
      </c>
      <c r="CA67" s="1185"/>
      <c r="CB67" s="1185">
        <f t="shared" si="180"/>
        <v>0</v>
      </c>
      <c r="CC67" s="1186" t="e">
        <f t="shared" si="181"/>
        <v>#DIV/0!</v>
      </c>
      <c r="CD67" s="1197">
        <f t="shared" si="4"/>
        <v>-80000</v>
      </c>
      <c r="CE67" s="1188"/>
      <c r="CF67" s="1189">
        <v>80000</v>
      </c>
      <c r="CG67" s="1182">
        <f t="shared" si="182"/>
        <v>1280000</v>
      </c>
      <c r="CH67" s="1183">
        <f t="shared" si="202"/>
        <v>1.4979691276027155E-4</v>
      </c>
      <c r="CI67" s="1191"/>
      <c r="CJ67" s="1185">
        <f t="shared" si="183"/>
        <v>0</v>
      </c>
      <c r="CK67" s="1186" t="e">
        <f t="shared" si="184"/>
        <v>#DIV/0!</v>
      </c>
      <c r="CL67" s="1197">
        <f t="shared" si="5"/>
        <v>-80000</v>
      </c>
      <c r="CM67" s="1188"/>
      <c r="CN67" s="1190">
        <v>80000</v>
      </c>
      <c r="CO67" s="1182">
        <f t="shared" si="185"/>
        <v>1280000</v>
      </c>
      <c r="CP67" s="1183">
        <f t="shared" si="203"/>
        <v>1.4439211239467394E-4</v>
      </c>
      <c r="CQ67" s="1191"/>
      <c r="CR67" s="1185">
        <f t="shared" si="186"/>
        <v>0</v>
      </c>
      <c r="CS67" s="1186" t="e">
        <f t="shared" si="187"/>
        <v>#DIV/0!</v>
      </c>
      <c r="CT67" s="1197">
        <f t="shared" si="6"/>
        <v>-80000</v>
      </c>
      <c r="CU67" s="1188"/>
      <c r="CV67" s="1203">
        <f t="shared" si="206"/>
        <v>960000</v>
      </c>
      <c r="CW67" s="1182">
        <f t="shared" si="206"/>
        <v>15360000</v>
      </c>
      <c r="CX67" s="1183">
        <f t="shared" si="189"/>
        <v>1.4682537076263292E-4</v>
      </c>
      <c r="CY67" s="1204">
        <f t="shared" si="207"/>
        <v>290959.33999999997</v>
      </c>
      <c r="CZ67" s="1185">
        <f t="shared" si="207"/>
        <v>4655349.4399999995</v>
      </c>
      <c r="DA67" s="1195">
        <f t="shared" si="191"/>
        <v>2.7247931962008431E-4</v>
      </c>
    </row>
    <row r="68" spans="1:109" ht="17.45" customHeight="1">
      <c r="A68" s="1276"/>
      <c r="B68" s="1180" t="s">
        <v>1345</v>
      </c>
      <c r="C68" s="1233" t="s">
        <v>1400</v>
      </c>
      <c r="D68" s="1181">
        <v>100000</v>
      </c>
      <c r="E68" s="1182">
        <f t="shared" si="152"/>
        <v>1600000</v>
      </c>
      <c r="F68" s="1183">
        <f t="shared" si="153"/>
        <v>1.9510593360519196E-4</v>
      </c>
      <c r="G68" s="1185"/>
      <c r="H68" s="1185">
        <f t="shared" si="154"/>
        <v>0</v>
      </c>
      <c r="I68" s="1186">
        <f t="shared" si="155"/>
        <v>0</v>
      </c>
      <c r="J68" s="1197">
        <f t="shared" si="205"/>
        <v>-100000</v>
      </c>
      <c r="K68" s="1188"/>
      <c r="L68" s="1189">
        <v>100000</v>
      </c>
      <c r="M68" s="1182">
        <f t="shared" si="156"/>
        <v>1600000</v>
      </c>
      <c r="N68" s="1183">
        <f t="shared" si="157"/>
        <v>1.7998687866213609E-4</v>
      </c>
      <c r="O68" s="1185"/>
      <c r="P68" s="1185">
        <f t="shared" si="158"/>
        <v>0</v>
      </c>
      <c r="Q68" s="1186">
        <f t="shared" si="159"/>
        <v>0</v>
      </c>
      <c r="R68" s="1197">
        <f t="shared" si="1"/>
        <v>-100000</v>
      </c>
      <c r="S68" s="1188"/>
      <c r="T68" s="1189">
        <v>100000</v>
      </c>
      <c r="U68" s="1182">
        <f t="shared" si="160"/>
        <v>1600000</v>
      </c>
      <c r="V68" s="1183">
        <f t="shared" si="193"/>
        <v>1.7373380138811515E-4</v>
      </c>
      <c r="W68" s="1191"/>
      <c r="X68" s="1185">
        <f t="shared" si="161"/>
        <v>0</v>
      </c>
      <c r="Y68" s="1186" t="e">
        <f t="shared" si="162"/>
        <v>#DIV/0!</v>
      </c>
      <c r="Z68" s="1197">
        <f t="shared" si="9"/>
        <v>-100000</v>
      </c>
      <c r="AA68" s="1188"/>
      <c r="AB68" s="1190">
        <v>100000</v>
      </c>
      <c r="AC68" s="1182">
        <f t="shared" si="163"/>
        <v>1600000</v>
      </c>
      <c r="AD68" s="1183">
        <f t="shared" si="194"/>
        <v>1.8726948719593534E-4</v>
      </c>
      <c r="AE68" s="1185"/>
      <c r="AF68" s="1185">
        <f t="shared" si="164"/>
        <v>0</v>
      </c>
      <c r="AG68" s="1186" t="e">
        <f t="shared" si="165"/>
        <v>#DIV/0!</v>
      </c>
      <c r="AH68" s="1197">
        <f t="shared" si="10"/>
        <v>-100000</v>
      </c>
      <c r="AI68" s="1188"/>
      <c r="AJ68" s="1189">
        <v>100000</v>
      </c>
      <c r="AK68" s="1182">
        <f t="shared" si="166"/>
        <v>1600000</v>
      </c>
      <c r="AL68" s="1183">
        <f t="shared" si="195"/>
        <v>2.2265427054263924E-4</v>
      </c>
      <c r="AM68" s="1185"/>
      <c r="AN68" s="1185">
        <f t="shared" si="167"/>
        <v>0</v>
      </c>
      <c r="AO68" s="1186" t="e">
        <f t="shared" si="168"/>
        <v>#DIV/0!</v>
      </c>
      <c r="AP68" s="1197">
        <f t="shared" si="11"/>
        <v>-100000</v>
      </c>
      <c r="AQ68" s="1188"/>
      <c r="AR68" s="1190">
        <v>100000</v>
      </c>
      <c r="AS68" s="1182">
        <f t="shared" si="169"/>
        <v>1600000</v>
      </c>
      <c r="AT68" s="1183">
        <f t="shared" si="196"/>
        <v>1.7999158188514245E-4</v>
      </c>
      <c r="AU68" s="1201"/>
      <c r="AV68" s="1185">
        <f t="shared" si="170"/>
        <v>0</v>
      </c>
      <c r="AW68" s="1186" t="e">
        <f t="shared" si="171"/>
        <v>#DIV/0!</v>
      </c>
      <c r="AX68" s="1197">
        <f t="shared" si="12"/>
        <v>-100000</v>
      </c>
      <c r="AY68" s="1188"/>
      <c r="AZ68" s="1189">
        <v>100000</v>
      </c>
      <c r="BA68" s="1182">
        <f t="shared" si="192"/>
        <v>1600000</v>
      </c>
      <c r="BB68" s="1183">
        <f t="shared" si="197"/>
        <v>1.6659767158111897E-4</v>
      </c>
      <c r="BC68" s="1185"/>
      <c r="BD68" s="1185">
        <f t="shared" si="204"/>
        <v>0</v>
      </c>
      <c r="BE68" s="1186" t="e">
        <f t="shared" si="173"/>
        <v>#DIV/0!</v>
      </c>
      <c r="BF68" s="1197">
        <f t="shared" si="2"/>
        <v>-100000</v>
      </c>
      <c r="BG68" s="1188"/>
      <c r="BH68" s="1190">
        <v>100000</v>
      </c>
      <c r="BI68" s="1182">
        <f t="shared" si="174"/>
        <v>1600000</v>
      </c>
      <c r="BJ68" s="1183">
        <f t="shared" si="198"/>
        <v>1.7298528010988121E-4</v>
      </c>
      <c r="BK68" s="1191"/>
      <c r="BL68" s="1191">
        <f t="shared" si="175"/>
        <v>0</v>
      </c>
      <c r="BM68" s="1193" t="e">
        <f t="shared" si="199"/>
        <v>#DIV/0!</v>
      </c>
      <c r="BN68" s="1197">
        <f t="shared" si="13"/>
        <v>-100000</v>
      </c>
      <c r="BO68" s="1188"/>
      <c r="BP68" s="1189">
        <v>100000</v>
      </c>
      <c r="BQ68" s="1182">
        <f t="shared" si="176"/>
        <v>1600000</v>
      </c>
      <c r="BR68" s="1183">
        <f t="shared" si="200"/>
        <v>1.8741186178408508E-4</v>
      </c>
      <c r="BS68" s="1185"/>
      <c r="BT68" s="1185">
        <f t="shared" si="177"/>
        <v>0</v>
      </c>
      <c r="BU68" s="1186" t="e">
        <f t="shared" si="178"/>
        <v>#DIV/0!</v>
      </c>
      <c r="BV68" s="1197">
        <f t="shared" si="3"/>
        <v>-100000</v>
      </c>
      <c r="BW68" s="1188"/>
      <c r="BX68" s="1190">
        <v>100000</v>
      </c>
      <c r="BY68" s="1182">
        <f t="shared" si="179"/>
        <v>1600000</v>
      </c>
      <c r="BZ68" s="1183">
        <f t="shared" si="201"/>
        <v>1.7987868948350725E-4</v>
      </c>
      <c r="CA68" s="1185"/>
      <c r="CB68" s="1185">
        <f t="shared" si="180"/>
        <v>0</v>
      </c>
      <c r="CC68" s="1186" t="e">
        <f t="shared" si="181"/>
        <v>#DIV/0!</v>
      </c>
      <c r="CD68" s="1197">
        <f t="shared" si="4"/>
        <v>-100000</v>
      </c>
      <c r="CE68" s="1188"/>
      <c r="CF68" s="1189">
        <v>100000</v>
      </c>
      <c r="CG68" s="1182">
        <f t="shared" si="182"/>
        <v>1600000</v>
      </c>
      <c r="CH68" s="1183">
        <f t="shared" si="202"/>
        <v>1.8724614095033944E-4</v>
      </c>
      <c r="CI68" s="1191"/>
      <c r="CJ68" s="1185">
        <f t="shared" si="183"/>
        <v>0</v>
      </c>
      <c r="CK68" s="1186" t="e">
        <f t="shared" si="184"/>
        <v>#DIV/0!</v>
      </c>
      <c r="CL68" s="1197">
        <f t="shared" si="5"/>
        <v>-100000</v>
      </c>
      <c r="CM68" s="1188"/>
      <c r="CN68" s="1190">
        <v>100000</v>
      </c>
      <c r="CO68" s="1182">
        <f t="shared" si="185"/>
        <v>1600000</v>
      </c>
      <c r="CP68" s="1183">
        <f t="shared" si="203"/>
        <v>1.8049014049334241E-4</v>
      </c>
      <c r="CQ68" s="1191"/>
      <c r="CR68" s="1185">
        <f t="shared" si="186"/>
        <v>0</v>
      </c>
      <c r="CS68" s="1186" t="e">
        <f t="shared" si="187"/>
        <v>#DIV/0!</v>
      </c>
      <c r="CT68" s="1197">
        <f t="shared" si="6"/>
        <v>-100000</v>
      </c>
      <c r="CU68" s="1188"/>
      <c r="CV68" s="1203">
        <f t="shared" si="206"/>
        <v>1200000</v>
      </c>
      <c r="CW68" s="1182">
        <f t="shared" si="206"/>
        <v>19200000</v>
      </c>
      <c r="CX68" s="1183">
        <f t="shared" si="189"/>
        <v>1.8353171345329117E-4</v>
      </c>
      <c r="CY68" s="1204">
        <f t="shared" si="207"/>
        <v>0</v>
      </c>
      <c r="CZ68" s="1185">
        <f t="shared" si="207"/>
        <v>0</v>
      </c>
      <c r="DA68" s="1195">
        <f t="shared" si="191"/>
        <v>0</v>
      </c>
    </row>
    <row r="69" spans="1:109" ht="17.45" customHeight="1">
      <c r="A69" s="1276"/>
      <c r="B69" s="1180" t="s">
        <v>1345</v>
      </c>
      <c r="C69" s="1233" t="s">
        <v>1401</v>
      </c>
      <c r="D69" s="1181">
        <v>500000</v>
      </c>
      <c r="E69" s="1182">
        <f t="shared" si="152"/>
        <v>8000000</v>
      </c>
      <c r="F69" s="1183">
        <f t="shared" si="153"/>
        <v>9.7552966802595979E-4</v>
      </c>
      <c r="G69" s="1185"/>
      <c r="H69" s="1185">
        <f t="shared" si="154"/>
        <v>0</v>
      </c>
      <c r="I69" s="1186">
        <f t="shared" si="155"/>
        <v>0</v>
      </c>
      <c r="J69" s="1197">
        <f t="shared" si="205"/>
        <v>-500000</v>
      </c>
      <c r="K69" s="1188"/>
      <c r="L69" s="1189">
        <v>0</v>
      </c>
      <c r="M69" s="1182">
        <f t="shared" si="156"/>
        <v>0</v>
      </c>
      <c r="N69" s="1183">
        <f t="shared" si="157"/>
        <v>0</v>
      </c>
      <c r="O69" s="1185"/>
      <c r="P69" s="1185">
        <f t="shared" si="158"/>
        <v>0</v>
      </c>
      <c r="Q69" s="1186">
        <f t="shared" si="159"/>
        <v>0</v>
      </c>
      <c r="R69" s="1197">
        <f t="shared" si="1"/>
        <v>0</v>
      </c>
      <c r="S69" s="1188"/>
      <c r="T69" s="1189">
        <v>0</v>
      </c>
      <c r="U69" s="1182">
        <f t="shared" si="160"/>
        <v>0</v>
      </c>
      <c r="V69" s="1183">
        <f t="shared" si="193"/>
        <v>0</v>
      </c>
      <c r="W69" s="1191"/>
      <c r="X69" s="1185">
        <f t="shared" si="161"/>
        <v>0</v>
      </c>
      <c r="Y69" s="1186" t="e">
        <f t="shared" si="162"/>
        <v>#DIV/0!</v>
      </c>
      <c r="Z69" s="1197">
        <f t="shared" si="9"/>
        <v>0</v>
      </c>
      <c r="AA69" s="1188"/>
      <c r="AB69" s="1190">
        <v>0</v>
      </c>
      <c r="AC69" s="1182">
        <f t="shared" si="163"/>
        <v>0</v>
      </c>
      <c r="AD69" s="1183">
        <f t="shared" si="194"/>
        <v>0</v>
      </c>
      <c r="AE69" s="1185"/>
      <c r="AF69" s="1185">
        <f t="shared" si="164"/>
        <v>0</v>
      </c>
      <c r="AG69" s="1186" t="e">
        <f t="shared" si="165"/>
        <v>#DIV/0!</v>
      </c>
      <c r="AH69" s="1197">
        <f t="shared" si="10"/>
        <v>0</v>
      </c>
      <c r="AI69" s="1188"/>
      <c r="AJ69" s="1189">
        <v>100000</v>
      </c>
      <c r="AK69" s="1182">
        <f t="shared" si="166"/>
        <v>1600000</v>
      </c>
      <c r="AL69" s="1183">
        <f t="shared" si="195"/>
        <v>2.2265427054263924E-4</v>
      </c>
      <c r="AM69" s="1185"/>
      <c r="AN69" s="1185">
        <f t="shared" si="167"/>
        <v>0</v>
      </c>
      <c r="AO69" s="1186" t="e">
        <f t="shared" si="168"/>
        <v>#DIV/0!</v>
      </c>
      <c r="AP69" s="1197">
        <f t="shared" si="11"/>
        <v>-100000</v>
      </c>
      <c r="AQ69" s="1188"/>
      <c r="AR69" s="1190">
        <v>100000</v>
      </c>
      <c r="AS69" s="1182">
        <f t="shared" si="169"/>
        <v>1600000</v>
      </c>
      <c r="AT69" s="1183">
        <f t="shared" si="196"/>
        <v>1.7999158188514245E-4</v>
      </c>
      <c r="AU69" s="1201"/>
      <c r="AV69" s="1185">
        <f t="shared" si="170"/>
        <v>0</v>
      </c>
      <c r="AW69" s="1186" t="e">
        <f t="shared" si="171"/>
        <v>#DIV/0!</v>
      </c>
      <c r="AX69" s="1197">
        <f t="shared" si="12"/>
        <v>-100000</v>
      </c>
      <c r="AY69" s="1188"/>
      <c r="AZ69" s="1189">
        <v>200000</v>
      </c>
      <c r="BA69" s="1182">
        <f t="shared" si="192"/>
        <v>3200000</v>
      </c>
      <c r="BB69" s="1183">
        <f t="shared" si="197"/>
        <v>3.3319534316223794E-4</v>
      </c>
      <c r="BC69" s="1185"/>
      <c r="BD69" s="1185">
        <f t="shared" si="204"/>
        <v>0</v>
      </c>
      <c r="BE69" s="1186" t="e">
        <f t="shared" si="173"/>
        <v>#DIV/0!</v>
      </c>
      <c r="BF69" s="1197">
        <f t="shared" si="2"/>
        <v>-200000</v>
      </c>
      <c r="BG69" s="1188"/>
      <c r="BH69" s="1190">
        <v>0</v>
      </c>
      <c r="BI69" s="1182">
        <f t="shared" si="174"/>
        <v>0</v>
      </c>
      <c r="BJ69" s="1183">
        <f t="shared" si="198"/>
        <v>0</v>
      </c>
      <c r="BK69" s="1191"/>
      <c r="BL69" s="1191">
        <f t="shared" si="175"/>
        <v>0</v>
      </c>
      <c r="BM69" s="1193" t="e">
        <f t="shared" si="199"/>
        <v>#DIV/0!</v>
      </c>
      <c r="BN69" s="1197">
        <f t="shared" si="13"/>
        <v>0</v>
      </c>
      <c r="BO69" s="1188"/>
      <c r="BP69" s="1189">
        <v>0</v>
      </c>
      <c r="BQ69" s="1182">
        <f t="shared" si="176"/>
        <v>0</v>
      </c>
      <c r="BR69" s="1183">
        <f t="shared" si="200"/>
        <v>0</v>
      </c>
      <c r="BS69" s="1185"/>
      <c r="BT69" s="1185">
        <f t="shared" si="177"/>
        <v>0</v>
      </c>
      <c r="BU69" s="1186" t="e">
        <f t="shared" si="178"/>
        <v>#DIV/0!</v>
      </c>
      <c r="BV69" s="1197">
        <f t="shared" si="3"/>
        <v>0</v>
      </c>
      <c r="BW69" s="1188"/>
      <c r="BX69" s="1190">
        <v>0</v>
      </c>
      <c r="BY69" s="1182">
        <f t="shared" si="179"/>
        <v>0</v>
      </c>
      <c r="BZ69" s="1183">
        <f t="shared" si="201"/>
        <v>0</v>
      </c>
      <c r="CA69" s="1185"/>
      <c r="CB69" s="1185">
        <f t="shared" si="180"/>
        <v>0</v>
      </c>
      <c r="CC69" s="1186" t="e">
        <f t="shared" si="181"/>
        <v>#DIV/0!</v>
      </c>
      <c r="CD69" s="1197">
        <f t="shared" si="4"/>
        <v>0</v>
      </c>
      <c r="CE69" s="1188"/>
      <c r="CF69" s="1189">
        <v>0</v>
      </c>
      <c r="CG69" s="1182">
        <f t="shared" si="182"/>
        <v>0</v>
      </c>
      <c r="CH69" s="1183">
        <f t="shared" si="202"/>
        <v>0</v>
      </c>
      <c r="CI69" s="1191"/>
      <c r="CJ69" s="1185">
        <f t="shared" si="183"/>
        <v>0</v>
      </c>
      <c r="CK69" s="1186" t="e">
        <f t="shared" si="184"/>
        <v>#DIV/0!</v>
      </c>
      <c r="CL69" s="1197">
        <f t="shared" si="5"/>
        <v>0</v>
      </c>
      <c r="CM69" s="1188"/>
      <c r="CN69" s="1190">
        <v>100000</v>
      </c>
      <c r="CO69" s="1182">
        <f t="shared" si="185"/>
        <v>1600000</v>
      </c>
      <c r="CP69" s="1183">
        <f t="shared" si="203"/>
        <v>1.8049014049334241E-4</v>
      </c>
      <c r="CQ69" s="1191"/>
      <c r="CR69" s="1185">
        <f t="shared" si="186"/>
        <v>0</v>
      </c>
      <c r="CS69" s="1186" t="e">
        <f t="shared" si="187"/>
        <v>#DIV/0!</v>
      </c>
      <c r="CT69" s="1197">
        <f t="shared" si="6"/>
        <v>-100000</v>
      </c>
      <c r="CU69" s="1188"/>
      <c r="CV69" s="1203">
        <f t="shared" si="206"/>
        <v>1000000</v>
      </c>
      <c r="CW69" s="1182">
        <f t="shared" si="206"/>
        <v>16000000</v>
      </c>
      <c r="CX69" s="1183">
        <f t="shared" si="189"/>
        <v>1.529430945444093E-4</v>
      </c>
      <c r="CY69" s="1204">
        <f t="shared" si="207"/>
        <v>0</v>
      </c>
      <c r="CZ69" s="1185">
        <f t="shared" si="207"/>
        <v>0</v>
      </c>
      <c r="DA69" s="1195">
        <f t="shared" si="191"/>
        <v>0</v>
      </c>
    </row>
    <row r="70" spans="1:109" ht="17.45" customHeight="1">
      <c r="A70" s="1276"/>
      <c r="B70" s="1180" t="s">
        <v>1345</v>
      </c>
      <c r="C70" s="1233" t="s">
        <v>1402</v>
      </c>
      <c r="D70" s="1181"/>
      <c r="E70" s="1182">
        <f t="shared" si="152"/>
        <v>0</v>
      </c>
      <c r="F70" s="1183">
        <f t="shared" si="153"/>
        <v>0</v>
      </c>
      <c r="G70" s="1185"/>
      <c r="H70" s="1185">
        <f t="shared" si="154"/>
        <v>0</v>
      </c>
      <c r="I70" s="1186">
        <f t="shared" si="155"/>
        <v>0</v>
      </c>
      <c r="J70" s="1197">
        <f t="shared" si="205"/>
        <v>0</v>
      </c>
      <c r="K70" s="1188"/>
      <c r="L70" s="1189"/>
      <c r="M70" s="1182">
        <f t="shared" si="156"/>
        <v>0</v>
      </c>
      <c r="N70" s="1183">
        <f t="shared" si="157"/>
        <v>0</v>
      </c>
      <c r="O70" s="1185"/>
      <c r="P70" s="1185">
        <f t="shared" si="158"/>
        <v>0</v>
      </c>
      <c r="Q70" s="1186">
        <f t="shared" si="159"/>
        <v>0</v>
      </c>
      <c r="R70" s="1197">
        <f t="shared" ref="R70:R114" si="208">O70-L70</f>
        <v>0</v>
      </c>
      <c r="S70" s="1188"/>
      <c r="T70" s="1181"/>
      <c r="U70" s="1182">
        <f t="shared" si="160"/>
        <v>0</v>
      </c>
      <c r="V70" s="1183">
        <f t="shared" si="193"/>
        <v>0</v>
      </c>
      <c r="W70" s="1191"/>
      <c r="X70" s="1185">
        <f t="shared" si="161"/>
        <v>0</v>
      </c>
      <c r="Y70" s="1186" t="e">
        <f t="shared" si="162"/>
        <v>#DIV/0!</v>
      </c>
      <c r="Z70" s="1197">
        <f t="shared" si="9"/>
        <v>0</v>
      </c>
      <c r="AA70" s="1188"/>
      <c r="AB70" s="1190">
        <v>600000</v>
      </c>
      <c r="AC70" s="1182">
        <f t="shared" si="163"/>
        <v>9600000</v>
      </c>
      <c r="AD70" s="1183">
        <f t="shared" si="194"/>
        <v>1.1236169231756122E-3</v>
      </c>
      <c r="AE70" s="1185"/>
      <c r="AF70" s="1185">
        <f t="shared" si="164"/>
        <v>0</v>
      </c>
      <c r="AG70" s="1186" t="e">
        <f t="shared" si="165"/>
        <v>#DIV/0!</v>
      </c>
      <c r="AH70" s="1197">
        <f t="shared" si="10"/>
        <v>-600000</v>
      </c>
      <c r="AI70" s="1188"/>
      <c r="AJ70" s="1189"/>
      <c r="AK70" s="1182">
        <f t="shared" si="166"/>
        <v>0</v>
      </c>
      <c r="AL70" s="1183">
        <f t="shared" si="195"/>
        <v>0</v>
      </c>
      <c r="AM70" s="1185"/>
      <c r="AN70" s="1185">
        <f t="shared" si="167"/>
        <v>0</v>
      </c>
      <c r="AO70" s="1186" t="e">
        <f t="shared" si="168"/>
        <v>#DIV/0!</v>
      </c>
      <c r="AP70" s="1197">
        <f t="shared" si="11"/>
        <v>0</v>
      </c>
      <c r="AQ70" s="1188"/>
      <c r="AR70" s="1190"/>
      <c r="AS70" s="1182">
        <f t="shared" si="169"/>
        <v>0</v>
      </c>
      <c r="AT70" s="1183">
        <f t="shared" si="196"/>
        <v>0</v>
      </c>
      <c r="AU70" s="1201"/>
      <c r="AV70" s="1185">
        <f t="shared" si="170"/>
        <v>0</v>
      </c>
      <c r="AW70" s="1186" t="e">
        <f t="shared" si="171"/>
        <v>#DIV/0!</v>
      </c>
      <c r="AX70" s="1197">
        <f t="shared" si="12"/>
        <v>0</v>
      </c>
      <c r="AY70" s="1188"/>
      <c r="AZ70" s="1189"/>
      <c r="BA70" s="1182">
        <f t="shared" si="192"/>
        <v>0</v>
      </c>
      <c r="BB70" s="1183">
        <f t="shared" si="197"/>
        <v>0</v>
      </c>
      <c r="BC70" s="1185"/>
      <c r="BD70" s="1185">
        <f t="shared" si="204"/>
        <v>0</v>
      </c>
      <c r="BE70" s="1186" t="e">
        <f t="shared" si="173"/>
        <v>#DIV/0!</v>
      </c>
      <c r="BF70" s="1197">
        <f t="shared" ref="BF70:BF114" si="209">BC70-AZ70</f>
        <v>0</v>
      </c>
      <c r="BG70" s="1188"/>
      <c r="BH70" s="1190"/>
      <c r="BI70" s="1182">
        <f t="shared" si="174"/>
        <v>0</v>
      </c>
      <c r="BJ70" s="1183">
        <f t="shared" si="198"/>
        <v>0</v>
      </c>
      <c r="BK70" s="1191"/>
      <c r="BL70" s="1191">
        <f t="shared" si="175"/>
        <v>0</v>
      </c>
      <c r="BM70" s="1193" t="e">
        <f t="shared" si="199"/>
        <v>#DIV/0!</v>
      </c>
      <c r="BN70" s="1197">
        <f t="shared" si="13"/>
        <v>0</v>
      </c>
      <c r="BO70" s="1188"/>
      <c r="BP70" s="1181"/>
      <c r="BQ70" s="1182">
        <f t="shared" si="176"/>
        <v>0</v>
      </c>
      <c r="BR70" s="1183">
        <f t="shared" si="200"/>
        <v>0</v>
      </c>
      <c r="BS70" s="1185"/>
      <c r="BT70" s="1185">
        <f t="shared" si="177"/>
        <v>0</v>
      </c>
      <c r="BU70" s="1186" t="e">
        <f t="shared" si="178"/>
        <v>#DIV/0!</v>
      </c>
      <c r="BV70" s="1197">
        <f t="shared" ref="BV70:BV114" si="210">BS70-BP70</f>
        <v>0</v>
      </c>
      <c r="BW70" s="1188"/>
      <c r="BX70" s="1190"/>
      <c r="BY70" s="1182">
        <f t="shared" si="179"/>
        <v>0</v>
      </c>
      <c r="BZ70" s="1183">
        <f t="shared" si="201"/>
        <v>0</v>
      </c>
      <c r="CA70" s="1185"/>
      <c r="CB70" s="1185">
        <f t="shared" si="180"/>
        <v>0</v>
      </c>
      <c r="CC70" s="1186" t="e">
        <f t="shared" si="181"/>
        <v>#DIV/0!</v>
      </c>
      <c r="CD70" s="1197">
        <f t="shared" ref="CD70:CD114" si="211">CA70-BX70</f>
        <v>0</v>
      </c>
      <c r="CE70" s="1188"/>
      <c r="CF70" s="1181">
        <v>600000</v>
      </c>
      <c r="CG70" s="1182">
        <f t="shared" si="182"/>
        <v>9600000</v>
      </c>
      <c r="CH70" s="1183">
        <f t="shared" si="202"/>
        <v>1.1234768457020368E-3</v>
      </c>
      <c r="CI70" s="1191"/>
      <c r="CJ70" s="1185">
        <f t="shared" si="183"/>
        <v>0</v>
      </c>
      <c r="CK70" s="1186" t="e">
        <f t="shared" si="184"/>
        <v>#DIV/0!</v>
      </c>
      <c r="CL70" s="1197">
        <f t="shared" ref="CL70:CL114" si="212">CI70-CF70</f>
        <v>-600000</v>
      </c>
      <c r="CM70" s="1188"/>
      <c r="CN70" s="1190"/>
      <c r="CO70" s="1182">
        <f t="shared" si="185"/>
        <v>0</v>
      </c>
      <c r="CP70" s="1183">
        <f t="shared" si="203"/>
        <v>0</v>
      </c>
      <c r="CQ70" s="1191"/>
      <c r="CR70" s="1185">
        <f t="shared" si="186"/>
        <v>0</v>
      </c>
      <c r="CS70" s="1186" t="e">
        <f t="shared" si="187"/>
        <v>#DIV/0!</v>
      </c>
      <c r="CT70" s="1197">
        <f t="shared" ref="CT70:CT114" si="213">CQ70-CN70</f>
        <v>0</v>
      </c>
      <c r="CU70" s="1188"/>
      <c r="CV70" s="1203">
        <f t="shared" si="206"/>
        <v>1200000</v>
      </c>
      <c r="CW70" s="1182">
        <f t="shared" si="206"/>
        <v>19200000</v>
      </c>
      <c r="CX70" s="1183">
        <f t="shared" si="189"/>
        <v>1.8353171345329117E-4</v>
      </c>
      <c r="CY70" s="1204">
        <f t="shared" si="207"/>
        <v>0</v>
      </c>
      <c r="CZ70" s="1185">
        <f t="shared" si="207"/>
        <v>0</v>
      </c>
      <c r="DA70" s="1195">
        <f t="shared" si="191"/>
        <v>0</v>
      </c>
    </row>
    <row r="71" spans="1:109" ht="17.45" customHeight="1">
      <c r="A71" s="1281"/>
      <c r="B71" s="1282" t="s">
        <v>1345</v>
      </c>
      <c r="C71" s="1292" t="s">
        <v>1403</v>
      </c>
      <c r="D71" s="1293"/>
      <c r="E71" s="1247">
        <f t="shared" si="152"/>
        <v>0</v>
      </c>
      <c r="F71" s="1248">
        <f t="shared" si="153"/>
        <v>0</v>
      </c>
      <c r="G71" s="1249"/>
      <c r="H71" s="1249">
        <f t="shared" si="154"/>
        <v>0</v>
      </c>
      <c r="I71" s="1250">
        <f t="shared" si="155"/>
        <v>0</v>
      </c>
      <c r="J71" s="1251">
        <f t="shared" si="205"/>
        <v>0</v>
      </c>
      <c r="K71" s="1253"/>
      <c r="L71" s="1252">
        <v>0</v>
      </c>
      <c r="M71" s="1247">
        <f t="shared" si="156"/>
        <v>0</v>
      </c>
      <c r="N71" s="1248">
        <f t="shared" si="157"/>
        <v>0</v>
      </c>
      <c r="O71" s="1249"/>
      <c r="P71" s="1249">
        <f t="shared" si="158"/>
        <v>0</v>
      </c>
      <c r="Q71" s="1250">
        <f t="shared" si="159"/>
        <v>0</v>
      </c>
      <c r="R71" s="1251">
        <f t="shared" si="208"/>
        <v>0</v>
      </c>
      <c r="S71" s="1253"/>
      <c r="T71" s="1252">
        <v>0</v>
      </c>
      <c r="U71" s="1247">
        <f t="shared" si="160"/>
        <v>0</v>
      </c>
      <c r="V71" s="1248">
        <f t="shared" si="193"/>
        <v>0</v>
      </c>
      <c r="W71" s="1255"/>
      <c r="X71" s="1249">
        <f t="shared" si="161"/>
        <v>0</v>
      </c>
      <c r="Y71" s="1250" t="e">
        <f t="shared" si="162"/>
        <v>#DIV/0!</v>
      </c>
      <c r="Z71" s="1251">
        <f t="shared" ref="Z71:Z112" si="214">W71-T71</f>
        <v>0</v>
      </c>
      <c r="AA71" s="1253"/>
      <c r="AB71" s="1254">
        <v>0</v>
      </c>
      <c r="AC71" s="1247">
        <f t="shared" si="163"/>
        <v>0</v>
      </c>
      <c r="AD71" s="1248">
        <f t="shared" si="194"/>
        <v>0</v>
      </c>
      <c r="AE71" s="1249"/>
      <c r="AF71" s="1249">
        <f t="shared" si="164"/>
        <v>0</v>
      </c>
      <c r="AG71" s="1250" t="e">
        <f t="shared" si="165"/>
        <v>#DIV/0!</v>
      </c>
      <c r="AH71" s="1251">
        <f t="shared" ref="AH71:AH112" si="215">AE71-AB71</f>
        <v>0</v>
      </c>
      <c r="AI71" s="1253"/>
      <c r="AJ71" s="1252">
        <v>0</v>
      </c>
      <c r="AK71" s="1247">
        <f t="shared" si="166"/>
        <v>0</v>
      </c>
      <c r="AL71" s="1248">
        <f t="shared" si="195"/>
        <v>0</v>
      </c>
      <c r="AM71" s="1249"/>
      <c r="AN71" s="1249">
        <f t="shared" si="167"/>
        <v>0</v>
      </c>
      <c r="AO71" s="1250" t="e">
        <f t="shared" si="168"/>
        <v>#DIV/0!</v>
      </c>
      <c r="AP71" s="1251">
        <f t="shared" ref="AP71:AP112" si="216">AM71-AJ71</f>
        <v>0</v>
      </c>
      <c r="AQ71" s="1253"/>
      <c r="AR71" s="1254">
        <v>0</v>
      </c>
      <c r="AS71" s="1247">
        <f t="shared" si="169"/>
        <v>0</v>
      </c>
      <c r="AT71" s="1248">
        <f t="shared" si="196"/>
        <v>0</v>
      </c>
      <c r="AU71" s="1285"/>
      <c r="AV71" s="1249">
        <f t="shared" si="170"/>
        <v>0</v>
      </c>
      <c r="AW71" s="1250" t="e">
        <f t="shared" si="171"/>
        <v>#DIV/0!</v>
      </c>
      <c r="AX71" s="1251">
        <f t="shared" ref="AX71:AX112" si="217">AU71-AR71</f>
        <v>0</v>
      </c>
      <c r="AY71" s="1253"/>
      <c r="AZ71" s="1252">
        <v>0</v>
      </c>
      <c r="BA71" s="1247">
        <f t="shared" si="192"/>
        <v>0</v>
      </c>
      <c r="BB71" s="1248">
        <f t="shared" si="197"/>
        <v>0</v>
      </c>
      <c r="BC71" s="1249"/>
      <c r="BD71" s="1249">
        <f t="shared" si="204"/>
        <v>0</v>
      </c>
      <c r="BE71" s="1250" t="e">
        <f t="shared" si="173"/>
        <v>#DIV/0!</v>
      </c>
      <c r="BF71" s="1251">
        <f t="shared" si="209"/>
        <v>0</v>
      </c>
      <c r="BG71" s="1253"/>
      <c r="BH71" s="1254">
        <v>0</v>
      </c>
      <c r="BI71" s="1247">
        <f t="shared" si="174"/>
        <v>0</v>
      </c>
      <c r="BJ71" s="1248">
        <f t="shared" si="198"/>
        <v>0</v>
      </c>
      <c r="BK71" s="1255"/>
      <c r="BL71" s="1255">
        <f t="shared" si="175"/>
        <v>0</v>
      </c>
      <c r="BM71" s="1256" t="e">
        <f t="shared" si="199"/>
        <v>#DIV/0!</v>
      </c>
      <c r="BN71" s="1251">
        <f t="shared" ref="BN71:BN112" si="218">BK71-BH71</f>
        <v>0</v>
      </c>
      <c r="BO71" s="1253"/>
      <c r="BP71" s="1252">
        <v>0</v>
      </c>
      <c r="BQ71" s="1247">
        <f t="shared" si="176"/>
        <v>0</v>
      </c>
      <c r="BR71" s="1248">
        <f t="shared" si="200"/>
        <v>0</v>
      </c>
      <c r="BS71" s="1249"/>
      <c r="BT71" s="1249">
        <f t="shared" si="177"/>
        <v>0</v>
      </c>
      <c r="BU71" s="1250" t="e">
        <f t="shared" si="178"/>
        <v>#DIV/0!</v>
      </c>
      <c r="BV71" s="1251">
        <f t="shared" si="210"/>
        <v>0</v>
      </c>
      <c r="BW71" s="1253"/>
      <c r="BX71" s="1254">
        <v>0</v>
      </c>
      <c r="BY71" s="1247">
        <f t="shared" si="179"/>
        <v>0</v>
      </c>
      <c r="BZ71" s="1248">
        <f t="shared" si="201"/>
        <v>0</v>
      </c>
      <c r="CA71" s="1185"/>
      <c r="CB71" s="1249">
        <f t="shared" si="180"/>
        <v>0</v>
      </c>
      <c r="CC71" s="1250" t="e">
        <f t="shared" si="181"/>
        <v>#DIV/0!</v>
      </c>
      <c r="CD71" s="1251">
        <f t="shared" si="211"/>
        <v>0</v>
      </c>
      <c r="CE71" s="1253"/>
      <c r="CF71" s="1252">
        <v>0</v>
      </c>
      <c r="CG71" s="1247">
        <f t="shared" si="182"/>
        <v>0</v>
      </c>
      <c r="CH71" s="1248">
        <f t="shared" si="202"/>
        <v>0</v>
      </c>
      <c r="CI71" s="1255"/>
      <c r="CJ71" s="1249">
        <f t="shared" si="183"/>
        <v>0</v>
      </c>
      <c r="CK71" s="1250" t="e">
        <f t="shared" si="184"/>
        <v>#DIV/0!</v>
      </c>
      <c r="CL71" s="1251">
        <f t="shared" si="212"/>
        <v>0</v>
      </c>
      <c r="CM71" s="1253"/>
      <c r="CN71" s="1254">
        <v>0</v>
      </c>
      <c r="CO71" s="1247">
        <f t="shared" si="185"/>
        <v>0</v>
      </c>
      <c r="CP71" s="1248">
        <f t="shared" si="203"/>
        <v>0</v>
      </c>
      <c r="CQ71" s="1255"/>
      <c r="CR71" s="1249">
        <f t="shared" si="186"/>
        <v>0</v>
      </c>
      <c r="CS71" s="1250" t="e">
        <f t="shared" si="187"/>
        <v>#DIV/0!</v>
      </c>
      <c r="CT71" s="1251">
        <f t="shared" si="213"/>
        <v>0</v>
      </c>
      <c r="CU71" s="1253"/>
      <c r="CV71" s="1257">
        <f t="shared" si="206"/>
        <v>0</v>
      </c>
      <c r="CW71" s="1247">
        <f t="shared" si="206"/>
        <v>0</v>
      </c>
      <c r="CX71" s="1248">
        <f t="shared" si="189"/>
        <v>0</v>
      </c>
      <c r="CY71" s="1258">
        <f t="shared" si="207"/>
        <v>0</v>
      </c>
      <c r="CZ71" s="1249">
        <f t="shared" si="207"/>
        <v>0</v>
      </c>
      <c r="DA71" s="1259">
        <f t="shared" si="191"/>
        <v>0</v>
      </c>
    </row>
    <row r="72" spans="1:109" ht="17.45" customHeight="1">
      <c r="A72" s="1180" t="s">
        <v>1404</v>
      </c>
      <c r="B72" s="1180" t="s">
        <v>1325</v>
      </c>
      <c r="C72" s="1222" t="s">
        <v>1405</v>
      </c>
      <c r="D72" s="1181">
        <v>4000</v>
      </c>
      <c r="E72" s="1182">
        <f t="shared" si="152"/>
        <v>64000</v>
      </c>
      <c r="F72" s="1183">
        <f t="shared" si="153"/>
        <v>7.8042373442076778E-6</v>
      </c>
      <c r="G72" s="1185">
        <v>50000</v>
      </c>
      <c r="H72" s="1185">
        <f t="shared" si="154"/>
        <v>800000</v>
      </c>
      <c r="I72" s="1186">
        <f t="shared" si="155"/>
        <v>9.8020569112328037E-5</v>
      </c>
      <c r="J72" s="1197">
        <f t="shared" si="205"/>
        <v>46000</v>
      </c>
      <c r="K72" s="1188" t="s">
        <v>2295</v>
      </c>
      <c r="L72" s="1189">
        <v>4000</v>
      </c>
      <c r="M72" s="1182">
        <f t="shared" si="156"/>
        <v>64000</v>
      </c>
      <c r="N72" s="1183">
        <f t="shared" si="157"/>
        <v>7.1994751464854436E-6</v>
      </c>
      <c r="O72" s="1185"/>
      <c r="P72" s="1185">
        <f t="shared" si="158"/>
        <v>0</v>
      </c>
      <c r="Q72" s="1186">
        <f t="shared" si="159"/>
        <v>0</v>
      </c>
      <c r="R72" s="1197">
        <f t="shared" si="208"/>
        <v>-4000</v>
      </c>
      <c r="S72" s="1188"/>
      <c r="T72" s="1189">
        <v>4000</v>
      </c>
      <c r="U72" s="1182">
        <f t="shared" si="160"/>
        <v>64000</v>
      </c>
      <c r="V72" s="1183">
        <f t="shared" si="193"/>
        <v>6.9493520555246066E-6</v>
      </c>
      <c r="W72" s="1191"/>
      <c r="X72" s="1185">
        <f t="shared" si="161"/>
        <v>0</v>
      </c>
      <c r="Y72" s="1186" t="e">
        <f t="shared" si="162"/>
        <v>#DIV/0!</v>
      </c>
      <c r="Z72" s="1197">
        <f t="shared" si="214"/>
        <v>-4000</v>
      </c>
      <c r="AA72" s="1188"/>
      <c r="AB72" s="1190">
        <v>54000</v>
      </c>
      <c r="AC72" s="1182">
        <f t="shared" si="163"/>
        <v>864000</v>
      </c>
      <c r="AD72" s="1183">
        <f t="shared" si="194"/>
        <v>1.0112552308580509E-4</v>
      </c>
      <c r="AE72" s="1185"/>
      <c r="AF72" s="1185">
        <f t="shared" si="164"/>
        <v>0</v>
      </c>
      <c r="AG72" s="1186" t="e">
        <f t="shared" si="165"/>
        <v>#DIV/0!</v>
      </c>
      <c r="AH72" s="1197">
        <f t="shared" si="215"/>
        <v>-54000</v>
      </c>
      <c r="AI72" s="1188"/>
      <c r="AJ72" s="1189">
        <v>2000</v>
      </c>
      <c r="AK72" s="1182">
        <f t="shared" si="166"/>
        <v>32000</v>
      </c>
      <c r="AL72" s="1183">
        <f t="shared" si="195"/>
        <v>4.4530854108527843E-6</v>
      </c>
      <c r="AM72" s="1185"/>
      <c r="AN72" s="1185">
        <f t="shared" si="167"/>
        <v>0</v>
      </c>
      <c r="AO72" s="1186" t="e">
        <f t="shared" si="168"/>
        <v>#DIV/0!</v>
      </c>
      <c r="AP72" s="1197">
        <f t="shared" si="216"/>
        <v>-2000</v>
      </c>
      <c r="AQ72" s="1188"/>
      <c r="AR72" s="1190">
        <v>2000</v>
      </c>
      <c r="AS72" s="1182">
        <f t="shared" si="169"/>
        <v>32000</v>
      </c>
      <c r="AT72" s="1183">
        <f t="shared" si="196"/>
        <v>3.599831637702849E-6</v>
      </c>
      <c r="AU72" s="1185"/>
      <c r="AV72" s="1185">
        <f t="shared" si="170"/>
        <v>0</v>
      </c>
      <c r="AW72" s="1186" t="e">
        <f t="shared" si="171"/>
        <v>#DIV/0!</v>
      </c>
      <c r="AX72" s="1197">
        <f t="shared" si="217"/>
        <v>-2000</v>
      </c>
      <c r="AY72" s="1188"/>
      <c r="AZ72" s="1189">
        <v>2000</v>
      </c>
      <c r="BA72" s="1182">
        <f t="shared" si="192"/>
        <v>32000</v>
      </c>
      <c r="BB72" s="1183">
        <f t="shared" si="197"/>
        <v>3.3319534316223797E-6</v>
      </c>
      <c r="BC72" s="1185"/>
      <c r="BD72" s="1185">
        <f t="shared" si="204"/>
        <v>0</v>
      </c>
      <c r="BE72" s="1186" t="e">
        <f t="shared" si="173"/>
        <v>#DIV/0!</v>
      </c>
      <c r="BF72" s="1197">
        <f t="shared" si="209"/>
        <v>-2000</v>
      </c>
      <c r="BG72" s="1188"/>
      <c r="BH72" s="1190">
        <v>2000</v>
      </c>
      <c r="BI72" s="1182">
        <f t="shared" si="174"/>
        <v>32000</v>
      </c>
      <c r="BJ72" s="1183">
        <f t="shared" si="198"/>
        <v>3.4597056021976245E-6</v>
      </c>
      <c r="BK72" s="1191"/>
      <c r="BL72" s="1191">
        <f t="shared" si="175"/>
        <v>0</v>
      </c>
      <c r="BM72" s="1193" t="e">
        <f t="shared" si="199"/>
        <v>#DIV/0!</v>
      </c>
      <c r="BN72" s="1197">
        <f t="shared" si="218"/>
        <v>-2000</v>
      </c>
      <c r="BO72" s="1188"/>
      <c r="BP72" s="1189">
        <v>2000</v>
      </c>
      <c r="BQ72" s="1182">
        <f t="shared" si="176"/>
        <v>32000</v>
      </c>
      <c r="BR72" s="1183">
        <f t="shared" si="200"/>
        <v>3.7482372356817015E-6</v>
      </c>
      <c r="BS72" s="1185"/>
      <c r="BT72" s="1185">
        <f t="shared" si="177"/>
        <v>0</v>
      </c>
      <c r="BU72" s="1186" t="e">
        <f t="shared" si="178"/>
        <v>#DIV/0!</v>
      </c>
      <c r="BV72" s="1197">
        <f t="shared" si="210"/>
        <v>-2000</v>
      </c>
      <c r="BW72" s="1188"/>
      <c r="BX72" s="1190">
        <v>2000</v>
      </c>
      <c r="BY72" s="1182">
        <f t="shared" si="179"/>
        <v>32000</v>
      </c>
      <c r="BZ72" s="1183">
        <f t="shared" si="201"/>
        <v>3.5975737896701451E-6</v>
      </c>
      <c r="CA72" s="1185"/>
      <c r="CB72" s="1185">
        <f t="shared" si="180"/>
        <v>0</v>
      </c>
      <c r="CC72" s="1186" t="e">
        <f t="shared" si="181"/>
        <v>#DIV/0!</v>
      </c>
      <c r="CD72" s="1197">
        <f t="shared" si="211"/>
        <v>-2000</v>
      </c>
      <c r="CE72" s="1188"/>
      <c r="CF72" s="1189">
        <v>2000</v>
      </c>
      <c r="CG72" s="1182">
        <f t="shared" si="182"/>
        <v>32000</v>
      </c>
      <c r="CH72" s="1183">
        <f t="shared" si="202"/>
        <v>3.7449228190067892E-6</v>
      </c>
      <c r="CI72" s="1185"/>
      <c r="CJ72" s="1185">
        <f t="shared" si="183"/>
        <v>0</v>
      </c>
      <c r="CK72" s="1186" t="e">
        <f t="shared" si="184"/>
        <v>#DIV/0!</v>
      </c>
      <c r="CL72" s="1197">
        <f t="shared" si="212"/>
        <v>-2000</v>
      </c>
      <c r="CM72" s="1188"/>
      <c r="CN72" s="1190">
        <v>2000</v>
      </c>
      <c r="CO72" s="1182">
        <f t="shared" si="185"/>
        <v>32000</v>
      </c>
      <c r="CP72" s="1183">
        <f t="shared" si="203"/>
        <v>3.6098028098668485E-6</v>
      </c>
      <c r="CQ72" s="1185"/>
      <c r="CR72" s="1185">
        <f t="shared" si="186"/>
        <v>0</v>
      </c>
      <c r="CS72" s="1186" t="e">
        <f t="shared" si="187"/>
        <v>#DIV/0!</v>
      </c>
      <c r="CT72" s="1197">
        <f t="shared" si="213"/>
        <v>-2000</v>
      </c>
      <c r="CU72" s="1188"/>
      <c r="CV72" s="1203">
        <f t="shared" si="206"/>
        <v>82000</v>
      </c>
      <c r="CW72" s="1182">
        <f t="shared" si="206"/>
        <v>1312000</v>
      </c>
      <c r="CX72" s="1183">
        <f t="shared" si="189"/>
        <v>1.2541333752641562E-5</v>
      </c>
      <c r="CY72" s="1204">
        <f t="shared" si="207"/>
        <v>50000</v>
      </c>
      <c r="CZ72" s="1185">
        <f t="shared" si="207"/>
        <v>800000</v>
      </c>
      <c r="DA72" s="1195">
        <f t="shared" si="191"/>
        <v>4.6824295040689252E-5</v>
      </c>
      <c r="DB72" t="s">
        <v>1329</v>
      </c>
    </row>
    <row r="73" spans="1:109" ht="17.45" customHeight="1">
      <c r="A73" s="1180" t="s">
        <v>1406</v>
      </c>
      <c r="B73" s="1180" t="s">
        <v>1407</v>
      </c>
      <c r="C73" s="1180" t="s">
        <v>1408</v>
      </c>
      <c r="D73" s="1181">
        <v>8665935.1379380915</v>
      </c>
      <c r="E73" s="1182">
        <f t="shared" si="152"/>
        <v>138654962.20700946</v>
      </c>
      <c r="F73" s="1183">
        <f t="shared" si="153"/>
        <v>1.6907753656494492E-2</v>
      </c>
      <c r="G73" s="1185">
        <v>7986640</v>
      </c>
      <c r="H73" s="1185">
        <f t="shared" si="154"/>
        <v>127786240</v>
      </c>
      <c r="I73" s="1186">
        <f t="shared" si="155"/>
        <v>1.565709996190567E-2</v>
      </c>
      <c r="J73" s="1197">
        <f t="shared" si="205"/>
        <v>-679295.13793809153</v>
      </c>
      <c r="K73" s="1188"/>
      <c r="L73" s="1189">
        <v>9395807.1829472613</v>
      </c>
      <c r="M73" s="1182">
        <f t="shared" si="156"/>
        <v>150332914.92715618</v>
      </c>
      <c r="N73" s="1183">
        <f t="shared" si="157"/>
        <v>1.6911220073699555E-2</v>
      </c>
      <c r="O73" s="1185">
        <v>8835523</v>
      </c>
      <c r="P73" s="1185">
        <f t="shared" si="158"/>
        <v>141368368</v>
      </c>
      <c r="Q73" s="1186">
        <f t="shared" si="159"/>
        <v>1.5842086103762441E-2</v>
      </c>
      <c r="R73" s="1197">
        <f t="shared" si="208"/>
        <v>-560284.18294726126</v>
      </c>
      <c r="S73" s="1188"/>
      <c r="T73" s="1189">
        <v>9734694.8816817384</v>
      </c>
      <c r="U73" s="1182">
        <f t="shared" si="160"/>
        <v>155755118.10690781</v>
      </c>
      <c r="V73" s="1183">
        <f t="shared" si="193"/>
        <v>1.6912455471479963E-2</v>
      </c>
      <c r="W73" s="1191"/>
      <c r="X73" s="1185">
        <f t="shared" si="161"/>
        <v>0</v>
      </c>
      <c r="Y73" s="1186" t="e">
        <f t="shared" si="162"/>
        <v>#DIV/0!</v>
      </c>
      <c r="Z73" s="1197">
        <f t="shared" si="214"/>
        <v>-9734694.8816817384</v>
      </c>
      <c r="AA73" s="1188"/>
      <c r="AB73" s="1190">
        <v>9029549.5236691106</v>
      </c>
      <c r="AC73" s="1182">
        <f t="shared" si="163"/>
        <v>144472792.37870577</v>
      </c>
      <c r="AD73" s="1183">
        <f t="shared" si="194"/>
        <v>1.6909591089078167E-2</v>
      </c>
      <c r="AE73" s="1185"/>
      <c r="AF73" s="1185">
        <f t="shared" si="164"/>
        <v>0</v>
      </c>
      <c r="AG73" s="1186" t="e">
        <f t="shared" si="165"/>
        <v>#DIV/0!</v>
      </c>
      <c r="AH73" s="1197">
        <f t="shared" si="215"/>
        <v>-9029549.5236691106</v>
      </c>
      <c r="AI73" s="1188"/>
      <c r="AJ73" s="1189">
        <v>7591312.864069974</v>
      </c>
      <c r="AK73" s="1182">
        <f t="shared" si="166"/>
        <v>121461005.82511958</v>
      </c>
      <c r="AL73" s="1183">
        <f t="shared" si="195"/>
        <v>1.6902382282104535E-2</v>
      </c>
      <c r="AM73" s="1294"/>
      <c r="AN73" s="1185">
        <f t="shared" si="167"/>
        <v>0</v>
      </c>
      <c r="AO73" s="1186" t="e">
        <f t="shared" si="168"/>
        <v>#DIV/0!</v>
      </c>
      <c r="AP73" s="1197">
        <f t="shared" si="216"/>
        <v>-7591312.864069974</v>
      </c>
      <c r="AQ73" s="1188"/>
      <c r="AR73" s="1190">
        <v>9395526.2674672622</v>
      </c>
      <c r="AS73" s="1182">
        <f t="shared" si="169"/>
        <v>150328420.2794762</v>
      </c>
      <c r="AT73" s="1183">
        <f t="shared" si="196"/>
        <v>1.6911156355248407E-2</v>
      </c>
      <c r="AU73" s="1185"/>
      <c r="AV73" s="1185">
        <f t="shared" si="170"/>
        <v>0</v>
      </c>
      <c r="AW73" s="1186" t="e">
        <f t="shared" si="171"/>
        <v>#DIV/0!</v>
      </c>
      <c r="AX73" s="1197">
        <f t="shared" si="217"/>
        <v>-9395526.2674672622</v>
      </c>
      <c r="AY73" s="1188"/>
      <c r="AZ73" s="1189">
        <v>10153642.368988261</v>
      </c>
      <c r="BA73" s="1182">
        <f t="shared" si="192"/>
        <v>162458277.90381217</v>
      </c>
      <c r="BB73" s="1183">
        <f t="shared" si="197"/>
        <v>1.6915731767408411E-2</v>
      </c>
      <c r="BC73" s="1185"/>
      <c r="BD73" s="1185">
        <f t="shared" si="204"/>
        <v>0</v>
      </c>
      <c r="BE73" s="1186" t="e">
        <f t="shared" si="173"/>
        <v>#DIV/0!</v>
      </c>
      <c r="BF73" s="1197">
        <f t="shared" si="209"/>
        <v>-10153642.368988261</v>
      </c>
      <c r="BG73" s="1188"/>
      <c r="BH73" s="1190">
        <v>9777937.7156058308</v>
      </c>
      <c r="BI73" s="1182">
        <f t="shared" si="174"/>
        <v>156447003.44969329</v>
      </c>
      <c r="BJ73" s="1183">
        <f t="shared" si="198"/>
        <v>1.6914392946310468E-2</v>
      </c>
      <c r="BK73" s="1191"/>
      <c r="BL73" s="1191">
        <f t="shared" si="175"/>
        <v>0</v>
      </c>
      <c r="BM73" s="1193" t="e">
        <f t="shared" si="199"/>
        <v>#DIV/0!</v>
      </c>
      <c r="BN73" s="1197">
        <f t="shared" si="218"/>
        <v>-9777937.7156058308</v>
      </c>
      <c r="BO73" s="1188"/>
      <c r="BP73" s="1189">
        <v>9022653.1210891083</v>
      </c>
      <c r="BQ73" s="1182">
        <f t="shared" si="176"/>
        <v>144362449.93742573</v>
      </c>
      <c r="BR73" s="1183">
        <f t="shared" si="200"/>
        <v>1.6909522196552958E-2</v>
      </c>
      <c r="BS73" s="1185"/>
      <c r="BT73" s="1185">
        <f t="shared" si="177"/>
        <v>0</v>
      </c>
      <c r="BU73" s="1186" t="e">
        <f t="shared" si="178"/>
        <v>#DIV/0!</v>
      </c>
      <c r="BV73" s="1197">
        <f t="shared" si="210"/>
        <v>-9022653.1210891083</v>
      </c>
      <c r="BW73" s="1188"/>
      <c r="BX73" s="1190">
        <v>9401470.8312072605</v>
      </c>
      <c r="BY73" s="1182">
        <f t="shared" si="179"/>
        <v>150423533.29931617</v>
      </c>
      <c r="BZ73" s="1183">
        <f t="shared" si="201"/>
        <v>1.6911242523349818E-2</v>
      </c>
      <c r="CA73" s="1185"/>
      <c r="CB73" s="1185">
        <f t="shared" si="180"/>
        <v>0</v>
      </c>
      <c r="CC73" s="1186" t="e">
        <f t="shared" si="181"/>
        <v>#DIV/0!</v>
      </c>
      <c r="CD73" s="1197">
        <f t="shared" si="211"/>
        <v>-9401470.8312072605</v>
      </c>
      <c r="CE73" s="1188"/>
      <c r="CF73" s="1189">
        <v>9030664.0953491088</v>
      </c>
      <c r="CG73" s="1182">
        <f t="shared" si="182"/>
        <v>144490625.52558574</v>
      </c>
      <c r="CH73" s="1183">
        <f t="shared" si="202"/>
        <v>1.6909570020729091E-2</v>
      </c>
      <c r="CI73" s="1185"/>
      <c r="CJ73" s="1185">
        <f t="shared" si="183"/>
        <v>0</v>
      </c>
      <c r="CK73" s="1186" t="e">
        <f t="shared" si="184"/>
        <v>#DIV/0!</v>
      </c>
      <c r="CL73" s="1197">
        <f t="shared" si="212"/>
        <v>-9030664.0953491088</v>
      </c>
      <c r="CM73" s="1188"/>
      <c r="CN73" s="1190">
        <v>9359115.0680205617</v>
      </c>
      <c r="CO73" s="1182">
        <f t="shared" si="185"/>
        <v>149745841.08832899</v>
      </c>
      <c r="CP73" s="1183">
        <f t="shared" si="203"/>
        <v>1.6892279935203893E-2</v>
      </c>
      <c r="CQ73" s="1185"/>
      <c r="CR73" s="1185">
        <f t="shared" si="186"/>
        <v>0</v>
      </c>
      <c r="CS73" s="1186" t="e">
        <f t="shared" si="187"/>
        <v>#DIV/0!</v>
      </c>
      <c r="CT73" s="1197">
        <f t="shared" si="213"/>
        <v>-9359115.0680205617</v>
      </c>
      <c r="CU73" s="1188"/>
      <c r="CV73" s="1203">
        <f t="shared" si="206"/>
        <v>110558309.05803356</v>
      </c>
      <c r="CW73" s="1182">
        <f t="shared" si="206"/>
        <v>1768932944.9285369</v>
      </c>
      <c r="CX73" s="1183">
        <f t="shared" si="189"/>
        <v>1.690912991493285E-2</v>
      </c>
      <c r="CY73" s="1204">
        <f t="shared" si="207"/>
        <v>16822163</v>
      </c>
      <c r="CZ73" s="1185">
        <f t="shared" si="207"/>
        <v>269154608</v>
      </c>
      <c r="DA73" s="1195">
        <f t="shared" si="191"/>
        <v>1.5753718470691326E-2</v>
      </c>
      <c r="DB73" t="s">
        <v>1343</v>
      </c>
    </row>
    <row r="74" spans="1:109" ht="17.45" customHeight="1">
      <c r="A74" s="1180" t="s">
        <v>1409</v>
      </c>
      <c r="B74" s="1180" t="s">
        <v>1410</v>
      </c>
      <c r="C74" s="1180"/>
      <c r="D74" s="1181">
        <v>70000</v>
      </c>
      <c r="E74" s="1182">
        <f t="shared" si="152"/>
        <v>1120000</v>
      </c>
      <c r="F74" s="1183">
        <f t="shared" si="153"/>
        <v>1.3657415352363438E-4</v>
      </c>
      <c r="G74" s="1185">
        <v>23963</v>
      </c>
      <c r="H74" s="1185">
        <f t="shared" si="154"/>
        <v>383408</v>
      </c>
      <c r="I74" s="1186">
        <f t="shared" si="155"/>
        <v>4.6977337952774334E-5</v>
      </c>
      <c r="J74" s="1197">
        <f t="shared" si="205"/>
        <v>-46037</v>
      </c>
      <c r="K74" s="1188"/>
      <c r="L74" s="1189">
        <v>70000</v>
      </c>
      <c r="M74" s="1182">
        <f t="shared" si="156"/>
        <v>1120000</v>
      </c>
      <c r="N74" s="1183">
        <f t="shared" si="157"/>
        <v>1.2599081506349527E-4</v>
      </c>
      <c r="O74" s="1185">
        <v>64004.639999999999</v>
      </c>
      <c r="P74" s="1185">
        <f t="shared" si="158"/>
        <v>1024074.24</v>
      </c>
      <c r="Q74" s="1186">
        <f t="shared" si="159"/>
        <v>1.1476027145425548E-4</v>
      </c>
      <c r="R74" s="1197">
        <f t="shared" si="208"/>
        <v>-5995.3600000000006</v>
      </c>
      <c r="S74" s="1188"/>
      <c r="T74" s="1189">
        <v>70000</v>
      </c>
      <c r="U74" s="1182">
        <f t="shared" si="160"/>
        <v>1120000</v>
      </c>
      <c r="V74" s="1183">
        <f t="shared" si="193"/>
        <v>1.2161366097168062E-4</v>
      </c>
      <c r="W74" s="1191"/>
      <c r="X74" s="1185">
        <f t="shared" si="161"/>
        <v>0</v>
      </c>
      <c r="Y74" s="1186" t="e">
        <f t="shared" si="162"/>
        <v>#DIV/0!</v>
      </c>
      <c r="Z74" s="1197">
        <f t="shared" si="214"/>
        <v>-70000</v>
      </c>
      <c r="AA74" s="1188"/>
      <c r="AB74" s="1190">
        <v>70000</v>
      </c>
      <c r="AC74" s="1182">
        <f t="shared" si="163"/>
        <v>1120000</v>
      </c>
      <c r="AD74" s="1183">
        <f t="shared" si="194"/>
        <v>1.3108864103715474E-4</v>
      </c>
      <c r="AE74" s="1185"/>
      <c r="AF74" s="1185">
        <f t="shared" si="164"/>
        <v>0</v>
      </c>
      <c r="AG74" s="1186" t="e">
        <f t="shared" si="165"/>
        <v>#DIV/0!</v>
      </c>
      <c r="AH74" s="1197">
        <f t="shared" si="215"/>
        <v>-70000</v>
      </c>
      <c r="AI74" s="1188"/>
      <c r="AJ74" s="1189">
        <v>70000</v>
      </c>
      <c r="AK74" s="1182">
        <f t="shared" si="166"/>
        <v>1120000</v>
      </c>
      <c r="AL74" s="1183">
        <f t="shared" si="195"/>
        <v>1.5585798937984747E-4</v>
      </c>
      <c r="AM74" s="1185"/>
      <c r="AN74" s="1185">
        <f t="shared" si="167"/>
        <v>0</v>
      </c>
      <c r="AO74" s="1186" t="e">
        <f t="shared" si="168"/>
        <v>#DIV/0!</v>
      </c>
      <c r="AP74" s="1197">
        <f t="shared" si="216"/>
        <v>-70000</v>
      </c>
      <c r="AQ74" s="1188"/>
      <c r="AR74" s="1190">
        <v>70000</v>
      </c>
      <c r="AS74" s="1182">
        <f t="shared" si="169"/>
        <v>1120000</v>
      </c>
      <c r="AT74" s="1183">
        <f t="shared" si="196"/>
        <v>1.2599410731959973E-4</v>
      </c>
      <c r="AU74" s="1185"/>
      <c r="AV74" s="1185">
        <f t="shared" si="170"/>
        <v>0</v>
      </c>
      <c r="AW74" s="1186" t="e">
        <f t="shared" si="171"/>
        <v>#DIV/0!</v>
      </c>
      <c r="AX74" s="1197">
        <f t="shared" si="217"/>
        <v>-70000</v>
      </c>
      <c r="AY74" s="1188"/>
      <c r="AZ74" s="1189">
        <v>70000</v>
      </c>
      <c r="BA74" s="1182">
        <f t="shared" si="192"/>
        <v>1120000</v>
      </c>
      <c r="BB74" s="1183">
        <f t="shared" si="197"/>
        <v>1.1661837010678329E-4</v>
      </c>
      <c r="BC74" s="1185"/>
      <c r="BD74" s="1185">
        <f t="shared" si="204"/>
        <v>0</v>
      </c>
      <c r="BE74" s="1186" t="e">
        <f t="shared" si="173"/>
        <v>#DIV/0!</v>
      </c>
      <c r="BF74" s="1197">
        <f t="shared" si="209"/>
        <v>-70000</v>
      </c>
      <c r="BG74" s="1188"/>
      <c r="BH74" s="1190">
        <v>70000</v>
      </c>
      <c r="BI74" s="1182">
        <f t="shared" si="174"/>
        <v>1120000</v>
      </c>
      <c r="BJ74" s="1183">
        <f t="shared" si="198"/>
        <v>1.2108969607691686E-4</v>
      </c>
      <c r="BK74" s="1191"/>
      <c r="BL74" s="1191">
        <f t="shared" si="175"/>
        <v>0</v>
      </c>
      <c r="BM74" s="1193" t="e">
        <f t="shared" si="199"/>
        <v>#DIV/0!</v>
      </c>
      <c r="BN74" s="1197">
        <f t="shared" si="218"/>
        <v>-70000</v>
      </c>
      <c r="BO74" s="1188"/>
      <c r="BP74" s="1189">
        <v>70000</v>
      </c>
      <c r="BQ74" s="1182">
        <f t="shared" si="176"/>
        <v>1120000</v>
      </c>
      <c r="BR74" s="1183">
        <f t="shared" si="200"/>
        <v>1.3118830324885955E-4</v>
      </c>
      <c r="BS74" s="1185"/>
      <c r="BT74" s="1185">
        <f t="shared" si="177"/>
        <v>0</v>
      </c>
      <c r="BU74" s="1186" t="e">
        <f t="shared" si="178"/>
        <v>#DIV/0!</v>
      </c>
      <c r="BV74" s="1197">
        <f t="shared" si="210"/>
        <v>-70000</v>
      </c>
      <c r="BW74" s="1188"/>
      <c r="BX74" s="1190">
        <v>70000</v>
      </c>
      <c r="BY74" s="1182">
        <f t="shared" si="179"/>
        <v>1120000</v>
      </c>
      <c r="BZ74" s="1183">
        <f t="shared" si="201"/>
        <v>1.2591508263845507E-4</v>
      </c>
      <c r="CA74" s="1185"/>
      <c r="CB74" s="1185">
        <f t="shared" si="180"/>
        <v>0</v>
      </c>
      <c r="CC74" s="1186" t="e">
        <f t="shared" si="181"/>
        <v>#DIV/0!</v>
      </c>
      <c r="CD74" s="1197">
        <f t="shared" si="211"/>
        <v>-70000</v>
      </c>
      <c r="CE74" s="1188"/>
      <c r="CF74" s="1189">
        <v>70000</v>
      </c>
      <c r="CG74" s="1182">
        <f t="shared" si="182"/>
        <v>1120000</v>
      </c>
      <c r="CH74" s="1183">
        <f t="shared" si="202"/>
        <v>1.3107229866523762E-4</v>
      </c>
      <c r="CI74" s="1185"/>
      <c r="CJ74" s="1185">
        <f t="shared" si="183"/>
        <v>0</v>
      </c>
      <c r="CK74" s="1186" t="e">
        <f t="shared" si="184"/>
        <v>#DIV/0!</v>
      </c>
      <c r="CL74" s="1197">
        <f t="shared" si="212"/>
        <v>-70000</v>
      </c>
      <c r="CM74" s="1188"/>
      <c r="CN74" s="1190">
        <v>70000</v>
      </c>
      <c r="CO74" s="1182">
        <f t="shared" si="185"/>
        <v>1120000</v>
      </c>
      <c r="CP74" s="1183">
        <f t="shared" si="203"/>
        <v>1.2634309834533969E-4</v>
      </c>
      <c r="CQ74" s="1185"/>
      <c r="CR74" s="1185">
        <f t="shared" si="186"/>
        <v>0</v>
      </c>
      <c r="CS74" s="1186" t="e">
        <f t="shared" si="187"/>
        <v>#DIV/0!</v>
      </c>
      <c r="CT74" s="1197">
        <f t="shared" si="213"/>
        <v>-70000</v>
      </c>
      <c r="CU74" s="1188"/>
      <c r="CV74" s="1203">
        <f t="shared" si="206"/>
        <v>840000</v>
      </c>
      <c r="CW74" s="1182">
        <f t="shared" si="206"/>
        <v>13440000</v>
      </c>
      <c r="CX74" s="1183">
        <f t="shared" si="189"/>
        <v>1.2847219941730382E-4</v>
      </c>
      <c r="CY74" s="1204">
        <f t="shared" si="207"/>
        <v>87967.64</v>
      </c>
      <c r="CZ74" s="1185">
        <f t="shared" si="207"/>
        <v>1407482.24</v>
      </c>
      <c r="DA74" s="1195">
        <f t="shared" si="191"/>
        <v>8.2380454587862749E-5</v>
      </c>
      <c r="DB74" t="s">
        <v>1329</v>
      </c>
    </row>
    <row r="75" spans="1:109" ht="17.45" customHeight="1">
      <c r="A75" s="1180" t="s">
        <v>1411</v>
      </c>
      <c r="B75" s="1180" t="s">
        <v>1325</v>
      </c>
      <c r="C75" s="1180" t="s">
        <v>1412</v>
      </c>
      <c r="D75" s="1181">
        <v>20000</v>
      </c>
      <c r="E75" s="1182">
        <f t="shared" si="152"/>
        <v>320000</v>
      </c>
      <c r="F75" s="1183">
        <f t="shared" si="153"/>
        <v>3.9021186721038389E-5</v>
      </c>
      <c r="G75" s="1185">
        <v>176348</v>
      </c>
      <c r="H75" s="1185">
        <f t="shared" si="154"/>
        <v>2821568</v>
      </c>
      <c r="I75" s="1186">
        <f t="shared" si="155"/>
        <v>3.4571462643641647E-4</v>
      </c>
      <c r="J75" s="1197">
        <f t="shared" si="205"/>
        <v>156348</v>
      </c>
      <c r="K75" s="1188" t="s">
        <v>2296</v>
      </c>
      <c r="L75" s="1189">
        <v>20000</v>
      </c>
      <c r="M75" s="1182">
        <f t="shared" si="156"/>
        <v>320000</v>
      </c>
      <c r="N75" s="1183">
        <f t="shared" si="157"/>
        <v>3.5997375732427221E-5</v>
      </c>
      <c r="O75" s="1185">
        <v>72860</v>
      </c>
      <c r="P75" s="1185">
        <f t="shared" si="158"/>
        <v>1165760</v>
      </c>
      <c r="Q75" s="1186">
        <f t="shared" si="159"/>
        <v>1.3063792528412088E-4</v>
      </c>
      <c r="R75" s="1197">
        <f t="shared" si="208"/>
        <v>52860</v>
      </c>
      <c r="S75" s="1188"/>
      <c r="T75" s="1189">
        <v>20000</v>
      </c>
      <c r="U75" s="1182">
        <f t="shared" si="160"/>
        <v>320000</v>
      </c>
      <c r="V75" s="1183">
        <f t="shared" si="193"/>
        <v>3.4746760277623032E-5</v>
      </c>
      <c r="W75" s="1191"/>
      <c r="X75" s="1185">
        <f t="shared" si="161"/>
        <v>0</v>
      </c>
      <c r="Y75" s="1186" t="e">
        <f t="shared" si="162"/>
        <v>#DIV/0!</v>
      </c>
      <c r="Z75" s="1197">
        <f t="shared" si="214"/>
        <v>-20000</v>
      </c>
      <c r="AA75" s="1188"/>
      <c r="AB75" s="1190">
        <v>20000</v>
      </c>
      <c r="AC75" s="1182">
        <f t="shared" si="163"/>
        <v>320000</v>
      </c>
      <c r="AD75" s="1183">
        <f t="shared" si="194"/>
        <v>3.7453897439187067E-5</v>
      </c>
      <c r="AE75" s="1185"/>
      <c r="AF75" s="1185">
        <f t="shared" si="164"/>
        <v>0</v>
      </c>
      <c r="AG75" s="1186" t="e">
        <f t="shared" si="165"/>
        <v>#DIV/0!</v>
      </c>
      <c r="AH75" s="1197">
        <f t="shared" si="215"/>
        <v>-20000</v>
      </c>
      <c r="AI75" s="1188"/>
      <c r="AJ75" s="1189">
        <v>20000</v>
      </c>
      <c r="AK75" s="1182">
        <f t="shared" si="166"/>
        <v>320000</v>
      </c>
      <c r="AL75" s="1183">
        <f t="shared" si="195"/>
        <v>4.4530854108527843E-5</v>
      </c>
      <c r="AM75" s="1185"/>
      <c r="AN75" s="1185">
        <f t="shared" si="167"/>
        <v>0</v>
      </c>
      <c r="AO75" s="1186" t="e">
        <f t="shared" si="168"/>
        <v>#DIV/0!</v>
      </c>
      <c r="AP75" s="1197">
        <f t="shared" si="216"/>
        <v>-20000</v>
      </c>
      <c r="AQ75" s="1188"/>
      <c r="AR75" s="1190">
        <v>145000</v>
      </c>
      <c r="AS75" s="1182">
        <f t="shared" si="169"/>
        <v>2320000</v>
      </c>
      <c r="AT75" s="1183">
        <f t="shared" si="196"/>
        <v>2.6098779373345658E-4</v>
      </c>
      <c r="AU75" s="1185"/>
      <c r="AV75" s="1185">
        <f t="shared" si="170"/>
        <v>0</v>
      </c>
      <c r="AW75" s="1186" t="e">
        <f t="shared" si="171"/>
        <v>#DIV/0!</v>
      </c>
      <c r="AX75" s="1197">
        <f t="shared" si="217"/>
        <v>-145000</v>
      </c>
      <c r="AY75" s="1188"/>
      <c r="AZ75" s="1189">
        <v>20000</v>
      </c>
      <c r="BA75" s="1182">
        <f t="shared" si="192"/>
        <v>320000</v>
      </c>
      <c r="BB75" s="1183">
        <f t="shared" si="197"/>
        <v>3.3319534316223798E-5</v>
      </c>
      <c r="BC75" s="1185"/>
      <c r="BD75" s="1185">
        <f t="shared" si="204"/>
        <v>0</v>
      </c>
      <c r="BE75" s="1186" t="e">
        <f t="shared" si="173"/>
        <v>#DIV/0!</v>
      </c>
      <c r="BF75" s="1197">
        <f t="shared" si="209"/>
        <v>-20000</v>
      </c>
      <c r="BG75" s="1188"/>
      <c r="BH75" s="1190">
        <v>20000</v>
      </c>
      <c r="BI75" s="1182">
        <f t="shared" si="174"/>
        <v>320000</v>
      </c>
      <c r="BJ75" s="1183">
        <f t="shared" si="198"/>
        <v>3.4597056021976244E-5</v>
      </c>
      <c r="BK75" s="1191"/>
      <c r="BL75" s="1191">
        <f t="shared" si="175"/>
        <v>0</v>
      </c>
      <c r="BM75" s="1193" t="e">
        <f t="shared" si="199"/>
        <v>#DIV/0!</v>
      </c>
      <c r="BN75" s="1197">
        <f t="shared" si="218"/>
        <v>-20000</v>
      </c>
      <c r="BO75" s="1188"/>
      <c r="BP75" s="1189">
        <v>20000</v>
      </c>
      <c r="BQ75" s="1182">
        <f t="shared" si="176"/>
        <v>320000</v>
      </c>
      <c r="BR75" s="1183">
        <f t="shared" si="200"/>
        <v>3.7482372356817016E-5</v>
      </c>
      <c r="BS75" s="1185"/>
      <c r="BT75" s="1185">
        <f t="shared" si="177"/>
        <v>0</v>
      </c>
      <c r="BU75" s="1186" t="e">
        <f t="shared" si="178"/>
        <v>#DIV/0!</v>
      </c>
      <c r="BV75" s="1197">
        <f t="shared" si="210"/>
        <v>-20000</v>
      </c>
      <c r="BW75" s="1188"/>
      <c r="BX75" s="1190">
        <v>20000</v>
      </c>
      <c r="BY75" s="1182">
        <f t="shared" si="179"/>
        <v>320000</v>
      </c>
      <c r="BZ75" s="1183">
        <f t="shared" si="201"/>
        <v>3.5975737896701451E-5</v>
      </c>
      <c r="CA75" s="1185"/>
      <c r="CB75" s="1185">
        <f t="shared" si="180"/>
        <v>0</v>
      </c>
      <c r="CC75" s="1186" t="e">
        <f t="shared" si="181"/>
        <v>#DIV/0!</v>
      </c>
      <c r="CD75" s="1197">
        <f t="shared" si="211"/>
        <v>-20000</v>
      </c>
      <c r="CE75" s="1188"/>
      <c r="CF75" s="1189">
        <v>20000</v>
      </c>
      <c r="CG75" s="1182">
        <f t="shared" si="182"/>
        <v>320000</v>
      </c>
      <c r="CH75" s="1183">
        <f t="shared" si="202"/>
        <v>3.7449228190067888E-5</v>
      </c>
      <c r="CI75" s="1185"/>
      <c r="CJ75" s="1185">
        <f t="shared" si="183"/>
        <v>0</v>
      </c>
      <c r="CK75" s="1186" t="e">
        <f t="shared" si="184"/>
        <v>#DIV/0!</v>
      </c>
      <c r="CL75" s="1197">
        <f t="shared" si="212"/>
        <v>-20000</v>
      </c>
      <c r="CM75" s="1188"/>
      <c r="CN75" s="1190">
        <v>20000</v>
      </c>
      <c r="CO75" s="1182">
        <f t="shared" si="185"/>
        <v>320000</v>
      </c>
      <c r="CP75" s="1183">
        <f t="shared" si="203"/>
        <v>3.6098028098668485E-5</v>
      </c>
      <c r="CQ75" s="1185"/>
      <c r="CR75" s="1185">
        <f t="shared" si="186"/>
        <v>0</v>
      </c>
      <c r="CS75" s="1186" t="e">
        <f t="shared" si="187"/>
        <v>#DIV/0!</v>
      </c>
      <c r="CT75" s="1197">
        <f t="shared" si="213"/>
        <v>-20000</v>
      </c>
      <c r="CU75" s="1188"/>
      <c r="CV75" s="1203">
        <f t="shared" si="206"/>
        <v>365000</v>
      </c>
      <c r="CW75" s="1182">
        <f t="shared" si="206"/>
        <v>5840000</v>
      </c>
      <c r="CX75" s="1183">
        <f t="shared" si="189"/>
        <v>5.5824229508709393E-5</v>
      </c>
      <c r="CY75" s="1204">
        <f t="shared" si="207"/>
        <v>249208</v>
      </c>
      <c r="CZ75" s="1185">
        <f t="shared" si="207"/>
        <v>3987328</v>
      </c>
      <c r="DA75" s="1195">
        <f t="shared" si="191"/>
        <v>2.3337977837000176E-4</v>
      </c>
      <c r="DB75" t="s">
        <v>1329</v>
      </c>
    </row>
    <row r="76" spans="1:109" ht="17.45" customHeight="1">
      <c r="A76" s="1180" t="s">
        <v>1413</v>
      </c>
      <c r="B76" s="1180" t="s">
        <v>1395</v>
      </c>
      <c r="C76" s="1180" t="s">
        <v>1414</v>
      </c>
      <c r="D76" s="1181">
        <v>512542.07471903821</v>
      </c>
      <c r="E76" s="1182">
        <f t="shared" si="152"/>
        <v>8200673.1955046114</v>
      </c>
      <c r="F76" s="1183">
        <f t="shared" si="153"/>
        <v>1E-3</v>
      </c>
      <c r="G76" s="1185">
        <f>322654</f>
        <v>322654</v>
      </c>
      <c r="H76" s="1185">
        <f t="shared" si="154"/>
        <v>5162464</v>
      </c>
      <c r="I76" s="1186">
        <f t="shared" si="155"/>
        <v>6.3253457412738184E-4</v>
      </c>
      <c r="J76" s="1197">
        <f t="shared" si="205"/>
        <v>-189888.07471903821</v>
      </c>
      <c r="K76" s="1188"/>
      <c r="L76" s="1189">
        <v>555596.05646429292</v>
      </c>
      <c r="M76" s="1182">
        <f t="shared" si="156"/>
        <v>8889536.9034286868</v>
      </c>
      <c r="N76" s="1183">
        <f t="shared" si="157"/>
        <v>1E-3</v>
      </c>
      <c r="O76" s="1185">
        <v>794527.1</v>
      </c>
      <c r="P76" s="1185">
        <f t="shared" si="158"/>
        <v>12712433.6</v>
      </c>
      <c r="Q76" s="1186">
        <f t="shared" si="159"/>
        <v>1.424586493631749E-3</v>
      </c>
      <c r="R76" s="1197">
        <f t="shared" si="208"/>
        <v>238931.04353570705</v>
      </c>
      <c r="S76" s="1188"/>
      <c r="T76" s="1181">
        <v>575593.23056889512</v>
      </c>
      <c r="U76" s="1182">
        <f t="shared" si="160"/>
        <v>9209491.6891023219</v>
      </c>
      <c r="V76" s="1183">
        <f t="shared" si="193"/>
        <v>1E-3</v>
      </c>
      <c r="W76" s="1191"/>
      <c r="X76" s="1185">
        <f t="shared" si="161"/>
        <v>0</v>
      </c>
      <c r="Y76" s="1186" t="e">
        <f t="shared" si="162"/>
        <v>#DIV/0!</v>
      </c>
      <c r="Z76" s="1197">
        <f t="shared" si="214"/>
        <v>-575593.23056889512</v>
      </c>
      <c r="AA76" s="1188"/>
      <c r="AB76" s="1181">
        <v>533989.82128558145</v>
      </c>
      <c r="AC76" s="1182">
        <f t="shared" si="163"/>
        <v>8543837.1405693032</v>
      </c>
      <c r="AD76" s="1183">
        <f t="shared" si="194"/>
        <v>1E-3</v>
      </c>
      <c r="AE76" s="1185"/>
      <c r="AF76" s="1185">
        <f t="shared" si="164"/>
        <v>0</v>
      </c>
      <c r="AG76" s="1186" t="e">
        <f t="shared" si="165"/>
        <v>#DIV/0!</v>
      </c>
      <c r="AH76" s="1197">
        <f t="shared" si="215"/>
        <v>-533989.82128558145</v>
      </c>
      <c r="AI76" s="1188"/>
      <c r="AJ76" s="1181">
        <v>449126.79984213278</v>
      </c>
      <c r="AK76" s="1182">
        <f t="shared" si="166"/>
        <v>7186028.7974741245</v>
      </c>
      <c r="AL76" s="1183">
        <f t="shared" si="195"/>
        <v>1E-3</v>
      </c>
      <c r="AM76" s="1185"/>
      <c r="AN76" s="1185">
        <f t="shared" si="167"/>
        <v>0</v>
      </c>
      <c r="AO76" s="1186" t="e">
        <f t="shared" si="168"/>
        <v>#DIV/0!</v>
      </c>
      <c r="AP76" s="1197">
        <f t="shared" si="216"/>
        <v>-449126.79984213278</v>
      </c>
      <c r="AQ76" s="1188"/>
      <c r="AR76" s="1181">
        <v>555581.53860669292</v>
      </c>
      <c r="AS76" s="1182">
        <f t="shared" si="169"/>
        <v>8889304.6177070867</v>
      </c>
      <c r="AT76" s="1183">
        <f t="shared" si="196"/>
        <v>1E-3</v>
      </c>
      <c r="AU76" s="1185"/>
      <c r="AV76" s="1185">
        <f t="shared" si="170"/>
        <v>0</v>
      </c>
      <c r="AW76" s="1186" t="e">
        <f t="shared" si="171"/>
        <v>#DIV/0!</v>
      </c>
      <c r="AX76" s="1197">
        <f t="shared" si="217"/>
        <v>-555581.53860669292</v>
      </c>
      <c r="AY76" s="1188"/>
      <c r="AZ76" s="1181">
        <v>600248.48517350655</v>
      </c>
      <c r="BA76" s="1182">
        <f t="shared" si="192"/>
        <v>9603975.7627761047</v>
      </c>
      <c r="BB76" s="1183">
        <f t="shared" si="197"/>
        <v>1E-3</v>
      </c>
      <c r="BC76" s="1185"/>
      <c r="BD76" s="1185">
        <f t="shared" si="204"/>
        <v>0</v>
      </c>
      <c r="BE76" s="1186" t="e">
        <f t="shared" si="173"/>
        <v>#DIV/0!</v>
      </c>
      <c r="BF76" s="1197">
        <f t="shared" si="209"/>
        <v>-600248.48517350655</v>
      </c>
      <c r="BG76" s="1188"/>
      <c r="BH76" s="1181">
        <v>578083.86896549491</v>
      </c>
      <c r="BI76" s="1182">
        <f t="shared" si="174"/>
        <v>9249341.9034479186</v>
      </c>
      <c r="BJ76" s="1183">
        <f t="shared" si="198"/>
        <v>1E-3</v>
      </c>
      <c r="BK76" s="1191"/>
      <c r="BL76" s="1191">
        <f t="shared" si="175"/>
        <v>0</v>
      </c>
      <c r="BM76" s="1193" t="e">
        <f t="shared" si="199"/>
        <v>#DIV/0!</v>
      </c>
      <c r="BN76" s="1197">
        <f t="shared" si="218"/>
        <v>-578083.86896549491</v>
      </c>
      <c r="BO76" s="1188"/>
      <c r="BP76" s="1181">
        <v>533584.1554960314</v>
      </c>
      <c r="BQ76" s="1182">
        <f t="shared" si="176"/>
        <v>8537346.4879365023</v>
      </c>
      <c r="BR76" s="1183">
        <f t="shared" si="200"/>
        <v>1E-3</v>
      </c>
      <c r="BS76" s="1185"/>
      <c r="BT76" s="1185">
        <f t="shared" si="177"/>
        <v>0</v>
      </c>
      <c r="BU76" s="1186" t="e">
        <f t="shared" si="178"/>
        <v>#DIV/0!</v>
      </c>
      <c r="BV76" s="1197">
        <f t="shared" si="210"/>
        <v>-533584.1554960314</v>
      </c>
      <c r="BW76" s="1188"/>
      <c r="BX76" s="1181">
        <v>555930.22323619283</v>
      </c>
      <c r="BY76" s="1182">
        <f t="shared" si="179"/>
        <v>8894883.5717790853</v>
      </c>
      <c r="BZ76" s="1183">
        <f t="shared" si="201"/>
        <v>1E-3</v>
      </c>
      <c r="CA76" s="1185"/>
      <c r="CB76" s="1185">
        <f t="shared" si="180"/>
        <v>0</v>
      </c>
      <c r="CC76" s="1186" t="e">
        <f t="shared" si="181"/>
        <v>#DIV/0!</v>
      </c>
      <c r="CD76" s="1197">
        <f t="shared" si="211"/>
        <v>-555930.22323619283</v>
      </c>
      <c r="CE76" s="1188"/>
      <c r="CF76" s="1181">
        <v>534056.40026793152</v>
      </c>
      <c r="CG76" s="1182">
        <f t="shared" si="182"/>
        <v>8544902.4042869043</v>
      </c>
      <c r="CH76" s="1183">
        <f t="shared" si="202"/>
        <v>1E-3</v>
      </c>
      <c r="CI76" s="1185"/>
      <c r="CJ76" s="1185">
        <f t="shared" si="183"/>
        <v>0</v>
      </c>
      <c r="CK76" s="1186" t="e">
        <f t="shared" si="184"/>
        <v>#DIV/0!</v>
      </c>
      <c r="CL76" s="1197">
        <f t="shared" si="212"/>
        <v>-534056.40026793152</v>
      </c>
      <c r="CM76" s="1188"/>
      <c r="CN76" s="1181">
        <v>554046.88437088684</v>
      </c>
      <c r="CO76" s="1182">
        <f t="shared" si="185"/>
        <v>8864750.1499341894</v>
      </c>
      <c r="CP76" s="1183">
        <f t="shared" si="203"/>
        <v>1E-3</v>
      </c>
      <c r="CQ76" s="1185"/>
      <c r="CR76" s="1185">
        <f t="shared" si="186"/>
        <v>0</v>
      </c>
      <c r="CS76" s="1186" t="e">
        <f t="shared" si="187"/>
        <v>#DIV/0!</v>
      </c>
      <c r="CT76" s="1197">
        <f t="shared" si="213"/>
        <v>-554046.88437088684</v>
      </c>
      <c r="CU76" s="1188"/>
      <c r="CV76" s="1203">
        <f t="shared" si="206"/>
        <v>6538379.5389966769</v>
      </c>
      <c r="CW76" s="1182">
        <f t="shared" si="206"/>
        <v>104614072.62394683</v>
      </c>
      <c r="CX76" s="1183">
        <f t="shared" si="189"/>
        <v>1E-3</v>
      </c>
      <c r="CY76" s="1204">
        <f t="shared" si="207"/>
        <v>1117181.1000000001</v>
      </c>
      <c r="CZ76" s="1185">
        <f t="shared" si="207"/>
        <v>17874897.600000001</v>
      </c>
      <c r="DA76" s="1195">
        <f t="shared" si="191"/>
        <v>1.0462243488056353E-3</v>
      </c>
      <c r="DB76" t="s">
        <v>1329</v>
      </c>
    </row>
    <row r="77" spans="1:109" ht="17.45" customHeight="1">
      <c r="A77" s="1180" t="s">
        <v>1415</v>
      </c>
      <c r="B77" s="1180" t="s">
        <v>1363</v>
      </c>
      <c r="C77" s="1180"/>
      <c r="D77" s="1181">
        <v>2929709.9281816632</v>
      </c>
      <c r="E77" s="1182">
        <f t="shared" si="152"/>
        <v>46875358.85090661</v>
      </c>
      <c r="F77" s="1183">
        <f t="shared" si="153"/>
        <v>5.7160379073028329E-3</v>
      </c>
      <c r="G77" s="1185">
        <f>2796121.44+7500</f>
        <v>2803621.44</v>
      </c>
      <c r="H77" s="1185">
        <f t="shared" si="154"/>
        <v>44857943.039999999</v>
      </c>
      <c r="I77" s="1186">
        <f t="shared" si="155"/>
        <v>5.4962513824864927E-3</v>
      </c>
      <c r="J77" s="1197">
        <f t="shared" si="205"/>
        <v>-126088.48818166321</v>
      </c>
      <c r="K77" s="1188"/>
      <c r="L77" s="1189">
        <v>3172314.9144707145</v>
      </c>
      <c r="M77" s="1182">
        <f t="shared" si="156"/>
        <v>50757038.631531432</v>
      </c>
      <c r="N77" s="1183">
        <f t="shared" si="157"/>
        <v>5.7097505958892516E-3</v>
      </c>
      <c r="O77" s="1185">
        <f>3067900.5+7500</f>
        <v>3075400.5</v>
      </c>
      <c r="P77" s="1185">
        <f t="shared" si="158"/>
        <v>49206408</v>
      </c>
      <c r="Q77" s="1186">
        <f t="shared" si="159"/>
        <v>5.514190786957837E-3</v>
      </c>
      <c r="R77" s="1197">
        <f t="shared" si="208"/>
        <v>-96914.414470714517</v>
      </c>
      <c r="S77" s="1188"/>
      <c r="T77" s="1189">
        <v>3285885.6740751071</v>
      </c>
      <c r="U77" s="1182">
        <f t="shared" si="160"/>
        <v>52574170.785201713</v>
      </c>
      <c r="V77" s="1183">
        <f t="shared" si="193"/>
        <v>5.7086940908381758E-3</v>
      </c>
      <c r="W77" s="1191"/>
      <c r="X77" s="1185">
        <f t="shared" si="161"/>
        <v>0</v>
      </c>
      <c r="Y77" s="1186" t="e">
        <f t="shared" si="162"/>
        <v>#DIV/0!</v>
      </c>
      <c r="Z77" s="1197">
        <f t="shared" si="214"/>
        <v>-3285885.6740751071</v>
      </c>
      <c r="AA77" s="1188"/>
      <c r="AB77" s="1190">
        <v>3051293.5225659208</v>
      </c>
      <c r="AC77" s="1182">
        <f t="shared" si="163"/>
        <v>48820696.361054733</v>
      </c>
      <c r="AD77" s="1183">
        <f t="shared" si="194"/>
        <v>5.7141417325519911E-3</v>
      </c>
      <c r="AE77" s="1185"/>
      <c r="AF77" s="1185">
        <f t="shared" si="164"/>
        <v>0</v>
      </c>
      <c r="AG77" s="1186" t="e">
        <f t="shared" si="165"/>
        <v>#DIV/0!</v>
      </c>
      <c r="AH77" s="1197">
        <f t="shared" si="215"/>
        <v>-3051293.5225659208</v>
      </c>
      <c r="AI77" s="1188"/>
      <c r="AJ77" s="1189">
        <v>2568963.471372975</v>
      </c>
      <c r="AK77" s="1182">
        <f t="shared" si="166"/>
        <v>41103415.541967601</v>
      </c>
      <c r="AL77" s="1183">
        <f t="shared" si="195"/>
        <v>5.7199068776923601E-3</v>
      </c>
      <c r="AM77" s="1185"/>
      <c r="AN77" s="1185">
        <f t="shared" si="167"/>
        <v>0</v>
      </c>
      <c r="AO77" s="1186" t="e">
        <f t="shared" si="168"/>
        <v>#DIV/0!</v>
      </c>
      <c r="AP77" s="1197">
        <f t="shared" si="216"/>
        <v>-2568963.471372975</v>
      </c>
      <c r="AQ77" s="1188"/>
      <c r="AR77" s="1190">
        <v>3180766.2951155864</v>
      </c>
      <c r="AS77" s="1182">
        <f t="shared" si="169"/>
        <v>50892260.721849382</v>
      </c>
      <c r="AT77" s="1183">
        <f t="shared" si="196"/>
        <v>5.7251115706479826E-3</v>
      </c>
      <c r="AU77" s="1185"/>
      <c r="AV77" s="1185">
        <f t="shared" si="170"/>
        <v>0</v>
      </c>
      <c r="AW77" s="1186" t="e">
        <f t="shared" si="171"/>
        <v>#DIV/0!</v>
      </c>
      <c r="AX77" s="1197">
        <f t="shared" si="217"/>
        <v>-3180766.2951155864</v>
      </c>
      <c r="AY77" s="1188"/>
      <c r="AZ77" s="1189">
        <v>3425062.9938367228</v>
      </c>
      <c r="BA77" s="1182">
        <f t="shared" si="192"/>
        <v>54801007.901387565</v>
      </c>
      <c r="BB77" s="1183">
        <f t="shared" si="197"/>
        <v>5.706075197918545E-3</v>
      </c>
      <c r="BC77" s="1185"/>
      <c r="BD77" s="1185">
        <f t="shared" si="204"/>
        <v>0</v>
      </c>
      <c r="BE77" s="1186" t="e">
        <f t="shared" si="173"/>
        <v>#DIV/0!</v>
      </c>
      <c r="BF77" s="1197">
        <f t="shared" si="209"/>
        <v>-3425062.9938367228</v>
      </c>
      <c r="BG77" s="1188"/>
      <c r="BH77" s="1190">
        <v>3303651.4162306869</v>
      </c>
      <c r="BI77" s="1182">
        <f t="shared" si="174"/>
        <v>52858422.659690991</v>
      </c>
      <c r="BJ77" s="1183">
        <f t="shared" si="198"/>
        <v>5.7148306562207121E-3</v>
      </c>
      <c r="BK77" s="1191"/>
      <c r="BL77" s="1191">
        <f t="shared" si="175"/>
        <v>0</v>
      </c>
      <c r="BM77" s="1193" t="e">
        <f t="shared" si="199"/>
        <v>#DIV/0!</v>
      </c>
      <c r="BN77" s="1197">
        <f t="shared" si="218"/>
        <v>-3303651.4162306869</v>
      </c>
      <c r="BO77" s="1188"/>
      <c r="BP77" s="1189">
        <v>3051297.2063237829</v>
      </c>
      <c r="BQ77" s="1182">
        <f t="shared" si="176"/>
        <v>48820755.301180527</v>
      </c>
      <c r="BR77" s="1183">
        <f t="shared" si="200"/>
        <v>5.7184929029371777E-3</v>
      </c>
      <c r="BS77" s="1185"/>
      <c r="BT77" s="1185">
        <f t="shared" si="177"/>
        <v>0</v>
      </c>
      <c r="BU77" s="1186" t="e">
        <f t="shared" si="178"/>
        <v>#DIV/0!</v>
      </c>
      <c r="BV77" s="1197">
        <f t="shared" si="210"/>
        <v>-3051297.2063237829</v>
      </c>
      <c r="BW77" s="1188"/>
      <c r="BX77" s="1190">
        <v>3176579.9803931504</v>
      </c>
      <c r="BY77" s="1182">
        <f t="shared" si="179"/>
        <v>50825279.686290406</v>
      </c>
      <c r="BZ77" s="1183">
        <f t="shared" si="201"/>
        <v>5.7139904391266504E-3</v>
      </c>
      <c r="CA77" s="1185"/>
      <c r="CB77" s="1185">
        <f t="shared" si="180"/>
        <v>0</v>
      </c>
      <c r="CC77" s="1186" t="e">
        <f t="shared" si="181"/>
        <v>#DIV/0!</v>
      </c>
      <c r="CD77" s="1197">
        <f t="shared" si="211"/>
        <v>-3176579.9803931504</v>
      </c>
      <c r="CE77" s="1188"/>
      <c r="CF77" s="1189">
        <v>3055564.7058462184</v>
      </c>
      <c r="CG77" s="1182">
        <f t="shared" si="182"/>
        <v>48889035.293539494</v>
      </c>
      <c r="CH77" s="1183">
        <f t="shared" si="202"/>
        <v>5.7214269959376353E-3</v>
      </c>
      <c r="CI77" s="1185"/>
      <c r="CJ77" s="1185">
        <f t="shared" si="183"/>
        <v>0</v>
      </c>
      <c r="CK77" s="1186" t="e">
        <f t="shared" si="184"/>
        <v>#DIV/0!</v>
      </c>
      <c r="CL77" s="1197">
        <f t="shared" si="212"/>
        <v>-3055564.7058462184</v>
      </c>
      <c r="CM77" s="1188"/>
      <c r="CN77" s="1190">
        <v>3092410.7829330619</v>
      </c>
      <c r="CO77" s="1182">
        <f t="shared" si="185"/>
        <v>49478572.526928991</v>
      </c>
      <c r="CP77" s="1183">
        <f t="shared" si="203"/>
        <v>5.5814965667471536E-3</v>
      </c>
      <c r="CQ77" s="1185"/>
      <c r="CR77" s="1185">
        <f t="shared" si="186"/>
        <v>0</v>
      </c>
      <c r="CS77" s="1186" t="e">
        <f t="shared" si="187"/>
        <v>#DIV/0!</v>
      </c>
      <c r="CT77" s="1197">
        <f t="shared" si="213"/>
        <v>-3092410.7829330619</v>
      </c>
      <c r="CU77" s="1188"/>
      <c r="CV77" s="1203">
        <f t="shared" si="206"/>
        <v>37293500.89134559</v>
      </c>
      <c r="CW77" s="1182">
        <f t="shared" si="206"/>
        <v>596696014.26152945</v>
      </c>
      <c r="CX77" s="1183">
        <f t="shared" si="189"/>
        <v>5.7037834327170814E-3</v>
      </c>
      <c r="CY77" s="1204">
        <f t="shared" si="207"/>
        <v>5879021.9399999995</v>
      </c>
      <c r="CZ77" s="1185">
        <f t="shared" si="207"/>
        <v>94064351.039999992</v>
      </c>
      <c r="DA77" s="1195">
        <f t="shared" si="191"/>
        <v>5.5056211573849059E-3</v>
      </c>
      <c r="DB77" t="s">
        <v>1329</v>
      </c>
    </row>
    <row r="78" spans="1:109" s="1275" customFormat="1" ht="17.45" customHeight="1">
      <c r="A78" s="1260" t="s">
        <v>1416</v>
      </c>
      <c r="B78" s="1260" t="s">
        <v>1417</v>
      </c>
      <c r="C78" s="1260"/>
      <c r="D78" s="1295">
        <f>SUM(D79:D82)</f>
        <v>2200000</v>
      </c>
      <c r="E78" s="1262">
        <f t="shared" si="152"/>
        <v>35200000</v>
      </c>
      <c r="F78" s="1263">
        <f t="shared" si="153"/>
        <v>4.2923305393142231E-3</v>
      </c>
      <c r="G78" s="1296">
        <f>SUM(G79:G82)</f>
        <v>2273039.16</v>
      </c>
      <c r="H78" s="1264">
        <f t="shared" si="154"/>
        <v>36368626.560000002</v>
      </c>
      <c r="I78" s="1265">
        <f t="shared" si="155"/>
        <v>4.4560918415561613E-3</v>
      </c>
      <c r="J78" s="1266">
        <f t="shared" si="205"/>
        <v>73039.160000000149</v>
      </c>
      <c r="K78" s="1267"/>
      <c r="L78" s="1297">
        <f>SUM(L79:L82)</f>
        <v>2200000</v>
      </c>
      <c r="M78" s="1262">
        <f t="shared" si="156"/>
        <v>35200000</v>
      </c>
      <c r="N78" s="1263">
        <f t="shared" si="157"/>
        <v>3.9597113305669942E-3</v>
      </c>
      <c r="O78" s="1296">
        <f>SUM(O79:O82)</f>
        <v>2244806.0699999998</v>
      </c>
      <c r="P78" s="1264">
        <f t="shared" si="158"/>
        <v>35916897.119999997</v>
      </c>
      <c r="Q78" s="1265">
        <f t="shared" si="159"/>
        <v>4.024935597721672E-3</v>
      </c>
      <c r="R78" s="1266">
        <f t="shared" si="208"/>
        <v>44806.069999999832</v>
      </c>
      <c r="S78" s="1267"/>
      <c r="T78" s="1297">
        <f>SUM(T79:T82)</f>
        <v>2200000</v>
      </c>
      <c r="U78" s="1262">
        <f t="shared" si="160"/>
        <v>35200000</v>
      </c>
      <c r="V78" s="1263">
        <f t="shared" si="193"/>
        <v>3.8221436305385338E-3</v>
      </c>
      <c r="W78" s="1298">
        <f>SUM(W79:W82)</f>
        <v>0</v>
      </c>
      <c r="X78" s="1264">
        <f t="shared" si="161"/>
        <v>0</v>
      </c>
      <c r="Y78" s="1265" t="e">
        <f t="shared" si="162"/>
        <v>#DIV/0!</v>
      </c>
      <c r="Z78" s="1266">
        <f t="shared" si="214"/>
        <v>-2200000</v>
      </c>
      <c r="AA78" s="1267"/>
      <c r="AB78" s="1272">
        <f>SUM(AB79:AB82)</f>
        <v>2200000</v>
      </c>
      <c r="AC78" s="1262">
        <f t="shared" si="163"/>
        <v>35200000</v>
      </c>
      <c r="AD78" s="1263">
        <f t="shared" si="194"/>
        <v>4.1199287183105778E-3</v>
      </c>
      <c r="AE78" s="1264">
        <f>SUM(AE79:AE82)</f>
        <v>0</v>
      </c>
      <c r="AF78" s="1264">
        <f t="shared" si="164"/>
        <v>0</v>
      </c>
      <c r="AG78" s="1265" t="e">
        <f t="shared" si="165"/>
        <v>#DIV/0!</v>
      </c>
      <c r="AH78" s="1266">
        <f t="shared" si="215"/>
        <v>-2200000</v>
      </c>
      <c r="AI78" s="1267"/>
      <c r="AJ78" s="1297">
        <f>SUM(AJ79:AJ82)</f>
        <v>2200000</v>
      </c>
      <c r="AK78" s="1262">
        <f t="shared" si="166"/>
        <v>35200000</v>
      </c>
      <c r="AL78" s="1263">
        <f t="shared" si="195"/>
        <v>4.8983939519380631E-3</v>
      </c>
      <c r="AM78" s="1296">
        <f>SUM(AM79:AM82)</f>
        <v>0</v>
      </c>
      <c r="AN78" s="1264">
        <f t="shared" si="167"/>
        <v>0</v>
      </c>
      <c r="AO78" s="1265" t="e">
        <f t="shared" si="168"/>
        <v>#DIV/0!</v>
      </c>
      <c r="AP78" s="1266">
        <f t="shared" si="216"/>
        <v>-2200000</v>
      </c>
      <c r="AQ78" s="1267"/>
      <c r="AR78" s="1272">
        <f>SUM(AR79:AR82)</f>
        <v>2200000</v>
      </c>
      <c r="AS78" s="1262">
        <f t="shared" si="169"/>
        <v>35200000</v>
      </c>
      <c r="AT78" s="1263">
        <f t="shared" si="196"/>
        <v>3.9598148014731343E-3</v>
      </c>
      <c r="AU78" s="1296">
        <f>SUM(AU79:AU82)</f>
        <v>0</v>
      </c>
      <c r="AV78" s="1264">
        <f t="shared" si="170"/>
        <v>0</v>
      </c>
      <c r="AW78" s="1265" t="e">
        <f t="shared" si="171"/>
        <v>#DIV/0!</v>
      </c>
      <c r="AX78" s="1266">
        <f t="shared" si="217"/>
        <v>-2200000</v>
      </c>
      <c r="AY78" s="1267"/>
      <c r="AZ78" s="1297">
        <f>SUM(AZ79:AZ82)</f>
        <v>2200000</v>
      </c>
      <c r="BA78" s="1262">
        <f t="shared" si="192"/>
        <v>35200000</v>
      </c>
      <c r="BB78" s="1263">
        <f t="shared" si="197"/>
        <v>3.6651487747846176E-3</v>
      </c>
      <c r="BC78" s="1296">
        <f>SUM(BC79:BC82)</f>
        <v>0</v>
      </c>
      <c r="BD78" s="1264">
        <f t="shared" si="204"/>
        <v>0</v>
      </c>
      <c r="BE78" s="1265" t="e">
        <f t="shared" si="173"/>
        <v>#DIV/0!</v>
      </c>
      <c r="BF78" s="1266">
        <f t="shared" si="209"/>
        <v>-2200000</v>
      </c>
      <c r="BG78" s="1267"/>
      <c r="BH78" s="1272">
        <f>SUM(BH79:BH82)</f>
        <v>2200000</v>
      </c>
      <c r="BI78" s="1262">
        <f t="shared" si="174"/>
        <v>35200000</v>
      </c>
      <c r="BJ78" s="1263">
        <f t="shared" si="198"/>
        <v>3.8056761624173869E-3</v>
      </c>
      <c r="BK78" s="1298">
        <f>SUM(BK79:BK82)</f>
        <v>0</v>
      </c>
      <c r="BL78" s="1269">
        <f t="shared" si="175"/>
        <v>0</v>
      </c>
      <c r="BM78" s="1271" t="e">
        <f t="shared" si="199"/>
        <v>#DIV/0!</v>
      </c>
      <c r="BN78" s="1266">
        <f t="shared" si="218"/>
        <v>-2200000</v>
      </c>
      <c r="BO78" s="1267"/>
      <c r="BP78" s="1297">
        <f>SUM(BP79:BP82)</f>
        <v>2200000</v>
      </c>
      <c r="BQ78" s="1262">
        <f t="shared" si="176"/>
        <v>35200000</v>
      </c>
      <c r="BR78" s="1263">
        <f t="shared" si="200"/>
        <v>4.1230609592498718E-3</v>
      </c>
      <c r="BS78" s="1296">
        <f>SUM(BS79:BS82)</f>
        <v>0</v>
      </c>
      <c r="BT78" s="1264">
        <f t="shared" si="177"/>
        <v>0</v>
      </c>
      <c r="BU78" s="1265" t="e">
        <f t="shared" si="178"/>
        <v>#DIV/0!</v>
      </c>
      <c r="BV78" s="1266">
        <f t="shared" si="210"/>
        <v>-2200000</v>
      </c>
      <c r="BW78" s="1267"/>
      <c r="BX78" s="1272">
        <f>SUM(BX79:BX82)</f>
        <v>2200000</v>
      </c>
      <c r="BY78" s="1262">
        <f t="shared" si="179"/>
        <v>35200000</v>
      </c>
      <c r="BZ78" s="1263">
        <f t="shared" si="201"/>
        <v>3.9573311686371595E-3</v>
      </c>
      <c r="CA78" s="1296">
        <f>SUM(CA79:CA82)</f>
        <v>0</v>
      </c>
      <c r="CB78" s="1264">
        <f t="shared" si="180"/>
        <v>0</v>
      </c>
      <c r="CC78" s="1265" t="e">
        <f t="shared" si="181"/>
        <v>#DIV/0!</v>
      </c>
      <c r="CD78" s="1266">
        <f t="shared" si="211"/>
        <v>-2200000</v>
      </c>
      <c r="CE78" s="1267"/>
      <c r="CF78" s="1297">
        <f>SUM(CF79:CF82)</f>
        <v>2200000</v>
      </c>
      <c r="CG78" s="1262">
        <f t="shared" si="182"/>
        <v>35200000</v>
      </c>
      <c r="CH78" s="1263">
        <f t="shared" si="202"/>
        <v>4.1194151009074677E-3</v>
      </c>
      <c r="CI78" s="1264">
        <f>SUM(CI79:CI82)</f>
        <v>0</v>
      </c>
      <c r="CJ78" s="1264">
        <f t="shared" si="183"/>
        <v>0</v>
      </c>
      <c r="CK78" s="1265" t="e">
        <f t="shared" si="184"/>
        <v>#DIV/0!</v>
      </c>
      <c r="CL78" s="1266">
        <f t="shared" si="212"/>
        <v>-2200000</v>
      </c>
      <c r="CM78" s="1267"/>
      <c r="CN78" s="1272">
        <f>SUM(CN79:CN82)</f>
        <v>2200000</v>
      </c>
      <c r="CO78" s="1262">
        <f t="shared" si="185"/>
        <v>35200000</v>
      </c>
      <c r="CP78" s="1263">
        <f t="shared" si="203"/>
        <v>3.9707830908535333E-3</v>
      </c>
      <c r="CQ78" s="1264">
        <f>SUM(CQ79:CQ82)</f>
        <v>0</v>
      </c>
      <c r="CR78" s="1264">
        <f t="shared" si="186"/>
        <v>0</v>
      </c>
      <c r="CS78" s="1265" t="e">
        <f t="shared" si="187"/>
        <v>#DIV/0!</v>
      </c>
      <c r="CT78" s="1266">
        <f t="shared" si="213"/>
        <v>-2200000</v>
      </c>
      <c r="CU78" s="1267"/>
      <c r="CV78" s="1272">
        <f t="shared" si="206"/>
        <v>26400000</v>
      </c>
      <c r="CW78" s="1262">
        <f t="shared" si="206"/>
        <v>422400000</v>
      </c>
      <c r="CX78" s="1263">
        <f t="shared" si="189"/>
        <v>4.0376976959724054E-3</v>
      </c>
      <c r="CY78" s="1273">
        <f t="shared" si="207"/>
        <v>4517845.2300000004</v>
      </c>
      <c r="CZ78" s="1264">
        <f t="shared" si="207"/>
        <v>72285523.680000007</v>
      </c>
      <c r="DA78" s="1274">
        <f t="shared" si="191"/>
        <v>4.2308983599538127E-3</v>
      </c>
      <c r="DB78" t="s">
        <v>1329</v>
      </c>
      <c r="DC78"/>
      <c r="DD78"/>
      <c r="DE78"/>
    </row>
    <row r="79" spans="1:109" ht="17.45" customHeight="1">
      <c r="A79" s="1276"/>
      <c r="B79" s="1180" t="s">
        <v>663</v>
      </c>
      <c r="C79" s="1149" t="s">
        <v>1418</v>
      </c>
      <c r="D79" s="1181">
        <v>500000</v>
      </c>
      <c r="E79" s="1182">
        <f t="shared" si="152"/>
        <v>8000000</v>
      </c>
      <c r="F79" s="1183">
        <f t="shared" si="153"/>
        <v>9.7552966802595979E-4</v>
      </c>
      <c r="G79" s="1299">
        <f>477218</f>
        <v>477218</v>
      </c>
      <c r="H79" s="1185">
        <f t="shared" si="154"/>
        <v>7635488</v>
      </c>
      <c r="I79" s="1186">
        <f t="shared" si="155"/>
        <v>9.3554359901293924E-4</v>
      </c>
      <c r="J79" s="1197">
        <f t="shared" si="205"/>
        <v>-22782</v>
      </c>
      <c r="K79" s="1188"/>
      <c r="L79" s="1189">
        <v>500000</v>
      </c>
      <c r="M79" s="1182">
        <f t="shared" si="156"/>
        <v>8000000</v>
      </c>
      <c r="N79" s="1183">
        <f t="shared" si="157"/>
        <v>8.9993439331068049E-4</v>
      </c>
      <c r="O79" s="1279">
        <v>365659</v>
      </c>
      <c r="P79" s="1185">
        <f t="shared" si="158"/>
        <v>5850544</v>
      </c>
      <c r="Q79" s="1186">
        <f t="shared" si="159"/>
        <v>6.5562631240003236E-4</v>
      </c>
      <c r="R79" s="1197">
        <f t="shared" si="208"/>
        <v>-134341</v>
      </c>
      <c r="S79" s="1188"/>
      <c r="T79" s="1189">
        <v>500000</v>
      </c>
      <c r="U79" s="1182">
        <f t="shared" si="160"/>
        <v>8000000</v>
      </c>
      <c r="V79" s="1183">
        <f t="shared" si="193"/>
        <v>8.686690069405758E-4</v>
      </c>
      <c r="W79" s="1191"/>
      <c r="X79" s="1185">
        <f t="shared" si="161"/>
        <v>0</v>
      </c>
      <c r="Y79" s="1186" t="e">
        <f t="shared" si="162"/>
        <v>#DIV/0!</v>
      </c>
      <c r="Z79" s="1197">
        <f t="shared" si="214"/>
        <v>-500000</v>
      </c>
      <c r="AA79" s="1188"/>
      <c r="AB79" s="1190">
        <v>500000</v>
      </c>
      <c r="AC79" s="1182">
        <f t="shared" si="163"/>
        <v>8000000</v>
      </c>
      <c r="AD79" s="1183">
        <f t="shared" si="194"/>
        <v>9.3634743597967676E-4</v>
      </c>
      <c r="AE79" s="1300"/>
      <c r="AF79" s="1185">
        <f t="shared" si="164"/>
        <v>0</v>
      </c>
      <c r="AG79" s="1186" t="e">
        <f t="shared" si="165"/>
        <v>#DIV/0!</v>
      </c>
      <c r="AH79" s="1197">
        <f t="shared" si="215"/>
        <v>-500000</v>
      </c>
      <c r="AI79" s="1188"/>
      <c r="AJ79" s="1189">
        <v>500000</v>
      </c>
      <c r="AK79" s="1182">
        <f t="shared" si="166"/>
        <v>8000000</v>
      </c>
      <c r="AL79" s="1183">
        <f t="shared" si="195"/>
        <v>1.1132713527131962E-3</v>
      </c>
      <c r="AM79" s="1185"/>
      <c r="AN79" s="1185">
        <f t="shared" si="167"/>
        <v>0</v>
      </c>
      <c r="AO79" s="1186" t="e">
        <f t="shared" si="168"/>
        <v>#DIV/0!</v>
      </c>
      <c r="AP79" s="1197">
        <f t="shared" si="216"/>
        <v>-500000</v>
      </c>
      <c r="AQ79" s="1188"/>
      <c r="AR79" s="1190">
        <v>500000</v>
      </c>
      <c r="AS79" s="1182">
        <f t="shared" si="169"/>
        <v>8000000</v>
      </c>
      <c r="AT79" s="1183">
        <f t="shared" si="196"/>
        <v>8.9995790942571231E-4</v>
      </c>
      <c r="AU79" s="1185"/>
      <c r="AV79" s="1185">
        <f t="shared" si="170"/>
        <v>0</v>
      </c>
      <c r="AW79" s="1186" t="e">
        <f t="shared" si="171"/>
        <v>#DIV/0!</v>
      </c>
      <c r="AX79" s="1197">
        <f t="shared" si="217"/>
        <v>-500000</v>
      </c>
      <c r="AY79" s="1188"/>
      <c r="AZ79" s="1189">
        <v>500000</v>
      </c>
      <c r="BA79" s="1182">
        <f t="shared" si="192"/>
        <v>8000000</v>
      </c>
      <c r="BB79" s="1183">
        <f t="shared" si="197"/>
        <v>8.3298835790559492E-4</v>
      </c>
      <c r="BC79" s="1185"/>
      <c r="BD79" s="1185">
        <f t="shared" si="204"/>
        <v>0</v>
      </c>
      <c r="BE79" s="1186" t="e">
        <f t="shared" si="173"/>
        <v>#DIV/0!</v>
      </c>
      <c r="BF79" s="1197">
        <f t="shared" si="209"/>
        <v>-500000</v>
      </c>
      <c r="BG79" s="1188"/>
      <c r="BH79" s="1190">
        <v>500000</v>
      </c>
      <c r="BI79" s="1182">
        <f t="shared" si="174"/>
        <v>8000000</v>
      </c>
      <c r="BJ79" s="1183">
        <f t="shared" si="198"/>
        <v>8.6492640054940605E-4</v>
      </c>
      <c r="BK79" s="1191"/>
      <c r="BL79" s="1191">
        <f t="shared" si="175"/>
        <v>0</v>
      </c>
      <c r="BM79" s="1193" t="e">
        <f t="shared" si="199"/>
        <v>#DIV/0!</v>
      </c>
      <c r="BN79" s="1197">
        <f t="shared" si="218"/>
        <v>-500000</v>
      </c>
      <c r="BO79" s="1188"/>
      <c r="BP79" s="1189">
        <v>500000</v>
      </c>
      <c r="BQ79" s="1182">
        <f t="shared" si="176"/>
        <v>8000000</v>
      </c>
      <c r="BR79" s="1183">
        <f t="shared" si="200"/>
        <v>9.3705930892042544E-4</v>
      </c>
      <c r="BS79" s="1185"/>
      <c r="BT79" s="1185">
        <f t="shared" si="177"/>
        <v>0</v>
      </c>
      <c r="BU79" s="1186" t="e">
        <f t="shared" si="178"/>
        <v>#DIV/0!</v>
      </c>
      <c r="BV79" s="1197">
        <f t="shared" si="210"/>
        <v>-500000</v>
      </c>
      <c r="BW79" s="1188"/>
      <c r="BX79" s="1190">
        <v>500000</v>
      </c>
      <c r="BY79" s="1182">
        <f t="shared" si="179"/>
        <v>8000000</v>
      </c>
      <c r="BZ79" s="1183">
        <f t="shared" si="201"/>
        <v>8.9939344741753625E-4</v>
      </c>
      <c r="CA79" s="1191"/>
      <c r="CB79" s="1185">
        <f t="shared" si="180"/>
        <v>0</v>
      </c>
      <c r="CC79" s="1186" t="e">
        <f t="shared" si="181"/>
        <v>#DIV/0!</v>
      </c>
      <c r="CD79" s="1197">
        <f t="shared" si="211"/>
        <v>-500000</v>
      </c>
      <c r="CE79" s="1188"/>
      <c r="CF79" s="1189">
        <v>500000</v>
      </c>
      <c r="CG79" s="1182">
        <f t="shared" si="182"/>
        <v>8000000</v>
      </c>
      <c r="CH79" s="1183">
        <f t="shared" si="202"/>
        <v>9.3623070475169724E-4</v>
      </c>
      <c r="CI79" s="1191"/>
      <c r="CJ79" s="1185">
        <f t="shared" si="183"/>
        <v>0</v>
      </c>
      <c r="CK79" s="1186" t="e">
        <f t="shared" si="184"/>
        <v>#DIV/0!</v>
      </c>
      <c r="CL79" s="1197">
        <f t="shared" si="212"/>
        <v>-500000</v>
      </c>
      <c r="CM79" s="1188"/>
      <c r="CN79" s="1190">
        <v>500000</v>
      </c>
      <c r="CO79" s="1182">
        <f t="shared" si="185"/>
        <v>8000000</v>
      </c>
      <c r="CP79" s="1183">
        <f t="shared" si="203"/>
        <v>9.0245070246671203E-4</v>
      </c>
      <c r="CQ79" s="1191"/>
      <c r="CR79" s="1185">
        <f t="shared" si="186"/>
        <v>0</v>
      </c>
      <c r="CS79" s="1186" t="e">
        <f t="shared" si="187"/>
        <v>#DIV/0!</v>
      </c>
      <c r="CT79" s="1197">
        <f t="shared" si="213"/>
        <v>-500000</v>
      </c>
      <c r="CU79" s="1188"/>
      <c r="CV79" s="1203">
        <f t="shared" si="206"/>
        <v>6000000</v>
      </c>
      <c r="CW79" s="1182">
        <f t="shared" si="206"/>
        <v>96000000</v>
      </c>
      <c r="CX79" s="1183">
        <f t="shared" si="189"/>
        <v>9.1765856726645583E-4</v>
      </c>
      <c r="CY79" s="1204">
        <f t="shared" si="207"/>
        <v>842877</v>
      </c>
      <c r="CZ79" s="1185">
        <f t="shared" si="207"/>
        <v>13486032</v>
      </c>
      <c r="DA79" s="1195">
        <f t="shared" si="191"/>
        <v>7.8934242662022076E-4</v>
      </c>
    </row>
    <row r="80" spans="1:109" ht="17.45" customHeight="1">
      <c r="A80" s="1276"/>
      <c r="B80" s="1180" t="s">
        <v>663</v>
      </c>
      <c r="C80" s="1149" t="s">
        <v>1419</v>
      </c>
      <c r="D80" s="1181">
        <v>1200000</v>
      </c>
      <c r="E80" s="1182">
        <f t="shared" si="152"/>
        <v>19200000</v>
      </c>
      <c r="F80" s="1183">
        <f t="shared" si="153"/>
        <v>2.3412712032623035E-3</v>
      </c>
      <c r="G80" s="1299">
        <f>1297071</f>
        <v>1297071</v>
      </c>
      <c r="H80" s="1185">
        <f t="shared" si="154"/>
        <v>20753136</v>
      </c>
      <c r="I80" s="1186">
        <f t="shared" si="155"/>
        <v>2.5427927519819289E-3</v>
      </c>
      <c r="J80" s="1197">
        <f t="shared" si="205"/>
        <v>97071</v>
      </c>
      <c r="K80" s="1188"/>
      <c r="L80" s="1189">
        <v>1200000</v>
      </c>
      <c r="M80" s="1182">
        <f t="shared" si="156"/>
        <v>19200000</v>
      </c>
      <c r="N80" s="1183">
        <f t="shared" si="157"/>
        <v>2.1598425439456333E-3</v>
      </c>
      <c r="O80" s="1185">
        <f>1304359</f>
        <v>1304359</v>
      </c>
      <c r="P80" s="1185">
        <f t="shared" si="158"/>
        <v>20869744</v>
      </c>
      <c r="Q80" s="1186">
        <f t="shared" si="159"/>
        <v>2.3387147074618534E-3</v>
      </c>
      <c r="R80" s="1197">
        <f t="shared" si="208"/>
        <v>104359</v>
      </c>
      <c r="S80" s="1188"/>
      <c r="T80" s="1189">
        <v>1200000</v>
      </c>
      <c r="U80" s="1182">
        <f t="shared" si="160"/>
        <v>19200000</v>
      </c>
      <c r="V80" s="1183">
        <f t="shared" si="193"/>
        <v>2.0848056166573822E-3</v>
      </c>
      <c r="W80" s="1191"/>
      <c r="X80" s="1185">
        <f t="shared" si="161"/>
        <v>0</v>
      </c>
      <c r="Y80" s="1186" t="e">
        <f t="shared" si="162"/>
        <v>#DIV/0!</v>
      </c>
      <c r="Z80" s="1197">
        <f t="shared" si="214"/>
        <v>-1200000</v>
      </c>
      <c r="AA80" s="1188"/>
      <c r="AB80" s="1190">
        <v>1200000</v>
      </c>
      <c r="AC80" s="1182">
        <f t="shared" si="163"/>
        <v>19200000</v>
      </c>
      <c r="AD80" s="1183">
        <f t="shared" si="194"/>
        <v>2.2472338463512243E-3</v>
      </c>
      <c r="AE80" s="1191"/>
      <c r="AF80" s="1185">
        <f t="shared" si="164"/>
        <v>0</v>
      </c>
      <c r="AG80" s="1186" t="e">
        <f t="shared" si="165"/>
        <v>#DIV/0!</v>
      </c>
      <c r="AH80" s="1197">
        <f t="shared" si="215"/>
        <v>-1200000</v>
      </c>
      <c r="AI80" s="1188"/>
      <c r="AJ80" s="1189">
        <v>1200000</v>
      </c>
      <c r="AK80" s="1182">
        <f t="shared" si="166"/>
        <v>19200000</v>
      </c>
      <c r="AL80" s="1183">
        <f t="shared" si="195"/>
        <v>2.6718512465116707E-3</v>
      </c>
      <c r="AM80" s="1185"/>
      <c r="AN80" s="1185">
        <f t="shared" si="167"/>
        <v>0</v>
      </c>
      <c r="AO80" s="1186" t="e">
        <f t="shared" si="168"/>
        <v>#DIV/0!</v>
      </c>
      <c r="AP80" s="1197">
        <f t="shared" si="216"/>
        <v>-1200000</v>
      </c>
      <c r="AQ80" s="1188"/>
      <c r="AR80" s="1190">
        <v>1200000</v>
      </c>
      <c r="AS80" s="1182">
        <f t="shared" si="169"/>
        <v>19200000</v>
      </c>
      <c r="AT80" s="1183">
        <f t="shared" si="196"/>
        <v>2.1598989826217096E-3</v>
      </c>
      <c r="AU80" s="1185"/>
      <c r="AV80" s="1185">
        <f t="shared" si="170"/>
        <v>0</v>
      </c>
      <c r="AW80" s="1186" t="e">
        <f t="shared" si="171"/>
        <v>#DIV/0!</v>
      </c>
      <c r="AX80" s="1197">
        <f t="shared" si="217"/>
        <v>-1200000</v>
      </c>
      <c r="AY80" s="1188"/>
      <c r="AZ80" s="1189">
        <v>1200000</v>
      </c>
      <c r="BA80" s="1182">
        <f t="shared" si="192"/>
        <v>19200000</v>
      </c>
      <c r="BB80" s="1183">
        <f t="shared" si="197"/>
        <v>1.9991720589734277E-3</v>
      </c>
      <c r="BC80" s="1185"/>
      <c r="BD80" s="1185">
        <f t="shared" si="204"/>
        <v>0</v>
      </c>
      <c r="BE80" s="1186" t="e">
        <f t="shared" si="173"/>
        <v>#DIV/0!</v>
      </c>
      <c r="BF80" s="1197">
        <f t="shared" si="209"/>
        <v>-1200000</v>
      </c>
      <c r="BG80" s="1188"/>
      <c r="BH80" s="1190">
        <v>1200000</v>
      </c>
      <c r="BI80" s="1182">
        <f t="shared" si="174"/>
        <v>19200000</v>
      </c>
      <c r="BJ80" s="1183">
        <f t="shared" si="198"/>
        <v>2.0758233613185745E-3</v>
      </c>
      <c r="BK80" s="1191"/>
      <c r="BL80" s="1191">
        <f t="shared" si="175"/>
        <v>0</v>
      </c>
      <c r="BM80" s="1193" t="e">
        <f t="shared" si="199"/>
        <v>#DIV/0!</v>
      </c>
      <c r="BN80" s="1197">
        <f t="shared" si="218"/>
        <v>-1200000</v>
      </c>
      <c r="BO80" s="1188"/>
      <c r="BP80" s="1189">
        <v>1200000</v>
      </c>
      <c r="BQ80" s="1182">
        <f t="shared" si="176"/>
        <v>19200000</v>
      </c>
      <c r="BR80" s="1183">
        <f t="shared" si="200"/>
        <v>2.2489423414090211E-3</v>
      </c>
      <c r="BS80" s="1185"/>
      <c r="BT80" s="1185">
        <f t="shared" si="177"/>
        <v>0</v>
      </c>
      <c r="BU80" s="1186" t="e">
        <f t="shared" si="178"/>
        <v>#DIV/0!</v>
      </c>
      <c r="BV80" s="1197">
        <f t="shared" si="210"/>
        <v>-1200000</v>
      </c>
      <c r="BW80" s="1188"/>
      <c r="BX80" s="1190">
        <v>1200000</v>
      </c>
      <c r="BY80" s="1182">
        <f t="shared" si="179"/>
        <v>19200000</v>
      </c>
      <c r="BZ80" s="1183">
        <f t="shared" si="201"/>
        <v>2.158544273802087E-3</v>
      </c>
      <c r="CA80" s="1191"/>
      <c r="CB80" s="1185">
        <f t="shared" si="180"/>
        <v>0</v>
      </c>
      <c r="CC80" s="1186" t="e">
        <f t="shared" si="181"/>
        <v>#DIV/0!</v>
      </c>
      <c r="CD80" s="1197">
        <f t="shared" si="211"/>
        <v>-1200000</v>
      </c>
      <c r="CE80" s="1188"/>
      <c r="CF80" s="1189">
        <v>1200000</v>
      </c>
      <c r="CG80" s="1182">
        <f t="shared" si="182"/>
        <v>19200000</v>
      </c>
      <c r="CH80" s="1183">
        <f t="shared" si="202"/>
        <v>2.2469536914040736E-3</v>
      </c>
      <c r="CI80" s="1191"/>
      <c r="CJ80" s="1185">
        <f t="shared" si="183"/>
        <v>0</v>
      </c>
      <c r="CK80" s="1186" t="e">
        <f t="shared" si="184"/>
        <v>#DIV/0!</v>
      </c>
      <c r="CL80" s="1197">
        <f t="shared" si="212"/>
        <v>-1200000</v>
      </c>
      <c r="CM80" s="1188"/>
      <c r="CN80" s="1190">
        <v>1200000</v>
      </c>
      <c r="CO80" s="1182">
        <f t="shared" si="185"/>
        <v>19200000</v>
      </c>
      <c r="CP80" s="1183">
        <f t="shared" si="203"/>
        <v>2.165881685920109E-3</v>
      </c>
      <c r="CQ80" s="1191"/>
      <c r="CR80" s="1185">
        <f t="shared" si="186"/>
        <v>0</v>
      </c>
      <c r="CS80" s="1186" t="e">
        <f t="shared" si="187"/>
        <v>#DIV/0!</v>
      </c>
      <c r="CT80" s="1197">
        <f t="shared" si="213"/>
        <v>-1200000</v>
      </c>
      <c r="CU80" s="1188"/>
      <c r="CV80" s="1203">
        <f t="shared" si="206"/>
        <v>14400000</v>
      </c>
      <c r="CW80" s="1182">
        <f t="shared" si="206"/>
        <v>230400000</v>
      </c>
      <c r="CX80" s="1183">
        <f t="shared" si="189"/>
        <v>2.2023805614394942E-3</v>
      </c>
      <c r="CY80" s="1204">
        <f t="shared" si="207"/>
        <v>2601430</v>
      </c>
      <c r="CZ80" s="1185">
        <f t="shared" si="207"/>
        <v>41622880</v>
      </c>
      <c r="DA80" s="1195">
        <f t="shared" si="191"/>
        <v>2.4362025169540049E-3</v>
      </c>
    </row>
    <row r="81" spans="1:109" ht="17.45" customHeight="1">
      <c r="A81" s="1276"/>
      <c r="B81" s="1180" t="s">
        <v>663</v>
      </c>
      <c r="C81" s="1149" t="s">
        <v>1420</v>
      </c>
      <c r="D81" s="1181">
        <v>300000</v>
      </c>
      <c r="E81" s="1182">
        <f t="shared" si="152"/>
        <v>4800000</v>
      </c>
      <c r="F81" s="1183">
        <f t="shared" si="153"/>
        <v>5.8531780081557587E-4</v>
      </c>
      <c r="G81" s="1185">
        <f>118222.04</f>
        <v>118222.04</v>
      </c>
      <c r="H81" s="1185">
        <f t="shared" si="154"/>
        <v>1891552.64</v>
      </c>
      <c r="I81" s="1186">
        <f t="shared" si="155"/>
        <v>2.317638328484082E-4</v>
      </c>
      <c r="J81" s="1197">
        <f t="shared" si="205"/>
        <v>-181777.96000000002</v>
      </c>
      <c r="K81" s="1188"/>
      <c r="L81" s="1189">
        <v>300000</v>
      </c>
      <c r="M81" s="1182">
        <f t="shared" si="156"/>
        <v>4800000</v>
      </c>
      <c r="N81" s="1183">
        <f t="shared" si="157"/>
        <v>5.3996063598640831E-4</v>
      </c>
      <c r="O81" s="1185">
        <v>283041.42</v>
      </c>
      <c r="P81" s="1185">
        <f t="shared" si="158"/>
        <v>4528662.72</v>
      </c>
      <c r="Q81" s="1186">
        <f t="shared" si="159"/>
        <v>5.0749305350358874E-4</v>
      </c>
      <c r="R81" s="1197">
        <f t="shared" si="208"/>
        <v>-16958.580000000016</v>
      </c>
      <c r="S81" s="1188"/>
      <c r="T81" s="1189">
        <v>300000</v>
      </c>
      <c r="U81" s="1182">
        <f t="shared" si="160"/>
        <v>4800000</v>
      </c>
      <c r="V81" s="1183">
        <f t="shared" si="193"/>
        <v>5.2120140416434555E-4</v>
      </c>
      <c r="W81" s="1191"/>
      <c r="X81" s="1185">
        <f t="shared" si="161"/>
        <v>0</v>
      </c>
      <c r="Y81" s="1186" t="e">
        <f t="shared" si="162"/>
        <v>#DIV/0!</v>
      </c>
      <c r="Z81" s="1197">
        <f t="shared" si="214"/>
        <v>-300000</v>
      </c>
      <c r="AA81" s="1188"/>
      <c r="AB81" s="1190">
        <v>300000</v>
      </c>
      <c r="AC81" s="1182">
        <f t="shared" si="163"/>
        <v>4800000</v>
      </c>
      <c r="AD81" s="1183">
        <f t="shared" si="194"/>
        <v>5.6180846158780608E-4</v>
      </c>
      <c r="AE81" s="1191"/>
      <c r="AF81" s="1185">
        <f t="shared" si="164"/>
        <v>0</v>
      </c>
      <c r="AG81" s="1186" t="e">
        <f t="shared" si="165"/>
        <v>#DIV/0!</v>
      </c>
      <c r="AH81" s="1197">
        <f t="shared" si="215"/>
        <v>-300000</v>
      </c>
      <c r="AI81" s="1188"/>
      <c r="AJ81" s="1189">
        <v>300000</v>
      </c>
      <c r="AK81" s="1182">
        <f t="shared" si="166"/>
        <v>4800000</v>
      </c>
      <c r="AL81" s="1183">
        <f t="shared" si="195"/>
        <v>6.6796281162791768E-4</v>
      </c>
      <c r="AM81" s="1185"/>
      <c r="AN81" s="1185">
        <f t="shared" si="167"/>
        <v>0</v>
      </c>
      <c r="AO81" s="1186" t="e">
        <f t="shared" si="168"/>
        <v>#DIV/0!</v>
      </c>
      <c r="AP81" s="1197">
        <f t="shared" si="216"/>
        <v>-300000</v>
      </c>
      <c r="AQ81" s="1188"/>
      <c r="AR81" s="1190">
        <v>300000</v>
      </c>
      <c r="AS81" s="1182">
        <f t="shared" si="169"/>
        <v>4800000</v>
      </c>
      <c r="AT81" s="1183">
        <f t="shared" si="196"/>
        <v>5.3997474565542741E-4</v>
      </c>
      <c r="AU81" s="1185"/>
      <c r="AV81" s="1185">
        <f t="shared" si="170"/>
        <v>0</v>
      </c>
      <c r="AW81" s="1186" t="e">
        <f t="shared" si="171"/>
        <v>#DIV/0!</v>
      </c>
      <c r="AX81" s="1197">
        <f t="shared" si="217"/>
        <v>-300000</v>
      </c>
      <c r="AY81" s="1188"/>
      <c r="AZ81" s="1189">
        <v>300000</v>
      </c>
      <c r="BA81" s="1182">
        <f t="shared" si="192"/>
        <v>4800000</v>
      </c>
      <c r="BB81" s="1183">
        <f t="shared" si="197"/>
        <v>4.9979301474335693E-4</v>
      </c>
      <c r="BC81" s="1185"/>
      <c r="BD81" s="1185">
        <f t="shared" si="204"/>
        <v>0</v>
      </c>
      <c r="BE81" s="1186" t="e">
        <f t="shared" si="173"/>
        <v>#DIV/0!</v>
      </c>
      <c r="BF81" s="1197">
        <f t="shared" si="209"/>
        <v>-300000</v>
      </c>
      <c r="BG81" s="1188"/>
      <c r="BH81" s="1190">
        <v>300000</v>
      </c>
      <c r="BI81" s="1182">
        <f t="shared" si="174"/>
        <v>4800000</v>
      </c>
      <c r="BJ81" s="1183">
        <f t="shared" si="198"/>
        <v>5.1895584032964363E-4</v>
      </c>
      <c r="BK81" s="1191"/>
      <c r="BL81" s="1191">
        <f t="shared" si="175"/>
        <v>0</v>
      </c>
      <c r="BM81" s="1193" t="e">
        <f t="shared" si="199"/>
        <v>#DIV/0!</v>
      </c>
      <c r="BN81" s="1197">
        <f t="shared" si="218"/>
        <v>-300000</v>
      </c>
      <c r="BO81" s="1188"/>
      <c r="BP81" s="1189">
        <v>300000</v>
      </c>
      <c r="BQ81" s="1182">
        <f t="shared" si="176"/>
        <v>4800000</v>
      </c>
      <c r="BR81" s="1183">
        <f t="shared" si="200"/>
        <v>5.6223558535225529E-4</v>
      </c>
      <c r="BS81" s="1185"/>
      <c r="BT81" s="1185">
        <f t="shared" si="177"/>
        <v>0</v>
      </c>
      <c r="BU81" s="1186" t="e">
        <f t="shared" si="178"/>
        <v>#DIV/0!</v>
      </c>
      <c r="BV81" s="1197">
        <f t="shared" si="210"/>
        <v>-300000</v>
      </c>
      <c r="BW81" s="1188"/>
      <c r="BX81" s="1190">
        <v>300000</v>
      </c>
      <c r="BY81" s="1182">
        <f t="shared" si="179"/>
        <v>4800000</v>
      </c>
      <c r="BZ81" s="1183">
        <f t="shared" si="201"/>
        <v>5.3963606845052175E-4</v>
      </c>
      <c r="CA81" s="1191"/>
      <c r="CB81" s="1185">
        <f t="shared" si="180"/>
        <v>0</v>
      </c>
      <c r="CC81" s="1186" t="e">
        <f t="shared" si="181"/>
        <v>#DIV/0!</v>
      </c>
      <c r="CD81" s="1197">
        <f t="shared" si="211"/>
        <v>-300000</v>
      </c>
      <c r="CE81" s="1188"/>
      <c r="CF81" s="1189">
        <v>300000</v>
      </c>
      <c r="CG81" s="1182">
        <f t="shared" si="182"/>
        <v>4800000</v>
      </c>
      <c r="CH81" s="1183">
        <f t="shared" si="202"/>
        <v>5.6173842285101841E-4</v>
      </c>
      <c r="CI81" s="1191"/>
      <c r="CJ81" s="1185">
        <f t="shared" si="183"/>
        <v>0</v>
      </c>
      <c r="CK81" s="1186" t="e">
        <f t="shared" si="184"/>
        <v>#DIV/0!</v>
      </c>
      <c r="CL81" s="1197">
        <f t="shared" si="212"/>
        <v>-300000</v>
      </c>
      <c r="CM81" s="1188"/>
      <c r="CN81" s="1190">
        <v>300000</v>
      </c>
      <c r="CO81" s="1182">
        <f t="shared" si="185"/>
        <v>4800000</v>
      </c>
      <c r="CP81" s="1183">
        <f t="shared" si="203"/>
        <v>5.4147042148002726E-4</v>
      </c>
      <c r="CQ81" s="1191"/>
      <c r="CR81" s="1185">
        <f t="shared" si="186"/>
        <v>0</v>
      </c>
      <c r="CS81" s="1186" t="e">
        <f t="shared" si="187"/>
        <v>#DIV/0!</v>
      </c>
      <c r="CT81" s="1197">
        <f t="shared" si="213"/>
        <v>-300000</v>
      </c>
      <c r="CU81" s="1188"/>
      <c r="CV81" s="1203">
        <f t="shared" si="206"/>
        <v>3600000</v>
      </c>
      <c r="CW81" s="1182">
        <f t="shared" si="206"/>
        <v>57600000</v>
      </c>
      <c r="CX81" s="1183">
        <f t="shared" si="189"/>
        <v>5.5059514035987354E-4</v>
      </c>
      <c r="CY81" s="1204">
        <f t="shared" si="207"/>
        <v>401263.45999999996</v>
      </c>
      <c r="CZ81" s="1185">
        <f t="shared" si="207"/>
        <v>6420215.3599999994</v>
      </c>
      <c r="DA81" s="1195">
        <f t="shared" si="191"/>
        <v>3.7577757280175616E-4</v>
      </c>
    </row>
    <row r="82" spans="1:109" ht="17.45" customHeight="1">
      <c r="A82" s="1281"/>
      <c r="B82" s="1282" t="s">
        <v>663</v>
      </c>
      <c r="C82" s="1301" t="s">
        <v>1421</v>
      </c>
      <c r="D82" s="1293">
        <v>200000</v>
      </c>
      <c r="E82" s="1247">
        <f t="shared" si="152"/>
        <v>3200000</v>
      </c>
      <c r="F82" s="1248">
        <f t="shared" si="153"/>
        <v>3.9021186721038392E-4</v>
      </c>
      <c r="G82" s="1249">
        <f>380528.12</f>
        <v>380528.12</v>
      </c>
      <c r="H82" s="1249">
        <f t="shared" si="154"/>
        <v>6088449.9199999999</v>
      </c>
      <c r="I82" s="1250">
        <f t="shared" si="155"/>
        <v>7.4599165771288512E-4</v>
      </c>
      <c r="J82" s="1251">
        <f t="shared" si="205"/>
        <v>180528.12</v>
      </c>
      <c r="K82" s="1253"/>
      <c r="L82" s="1252">
        <v>200000</v>
      </c>
      <c r="M82" s="1247">
        <f t="shared" si="156"/>
        <v>3200000</v>
      </c>
      <c r="N82" s="1248">
        <f t="shared" si="157"/>
        <v>3.5997375732427217E-4</v>
      </c>
      <c r="O82" s="1249">
        <v>291746.65000000002</v>
      </c>
      <c r="P82" s="1249">
        <f t="shared" si="158"/>
        <v>4667946.4000000004</v>
      </c>
      <c r="Q82" s="1250">
        <f t="shared" si="159"/>
        <v>5.2310152435619778E-4</v>
      </c>
      <c r="R82" s="1251">
        <f t="shared" si="208"/>
        <v>91746.650000000023</v>
      </c>
      <c r="S82" s="1253"/>
      <c r="T82" s="1252">
        <v>200000</v>
      </c>
      <c r="U82" s="1247">
        <f t="shared" si="160"/>
        <v>3200000</v>
      </c>
      <c r="V82" s="1248">
        <f t="shared" si="193"/>
        <v>3.4746760277623031E-4</v>
      </c>
      <c r="W82" s="1255"/>
      <c r="X82" s="1249">
        <f t="shared" si="161"/>
        <v>0</v>
      </c>
      <c r="Y82" s="1250" t="e">
        <f t="shared" si="162"/>
        <v>#DIV/0!</v>
      </c>
      <c r="Z82" s="1251">
        <f t="shared" si="214"/>
        <v>-200000</v>
      </c>
      <c r="AA82" s="1253"/>
      <c r="AB82" s="1254">
        <v>200000</v>
      </c>
      <c r="AC82" s="1247">
        <f t="shared" si="163"/>
        <v>3200000</v>
      </c>
      <c r="AD82" s="1248">
        <f t="shared" si="194"/>
        <v>3.7453897439187068E-4</v>
      </c>
      <c r="AE82" s="1255"/>
      <c r="AF82" s="1249">
        <f t="shared" si="164"/>
        <v>0</v>
      </c>
      <c r="AG82" s="1250" t="e">
        <f t="shared" si="165"/>
        <v>#DIV/0!</v>
      </c>
      <c r="AH82" s="1251">
        <f t="shared" si="215"/>
        <v>-200000</v>
      </c>
      <c r="AI82" s="1253"/>
      <c r="AJ82" s="1252">
        <v>200000</v>
      </c>
      <c r="AK82" s="1247">
        <f t="shared" si="166"/>
        <v>3200000</v>
      </c>
      <c r="AL82" s="1248">
        <f t="shared" si="195"/>
        <v>4.4530854108527847E-4</v>
      </c>
      <c r="AM82" s="1249"/>
      <c r="AN82" s="1249">
        <f t="shared" si="167"/>
        <v>0</v>
      </c>
      <c r="AO82" s="1250" t="e">
        <f t="shared" si="168"/>
        <v>#DIV/0!</v>
      </c>
      <c r="AP82" s="1251">
        <f t="shared" si="216"/>
        <v>-200000</v>
      </c>
      <c r="AQ82" s="1253"/>
      <c r="AR82" s="1254">
        <v>200000</v>
      </c>
      <c r="AS82" s="1247">
        <f t="shared" si="169"/>
        <v>3200000</v>
      </c>
      <c r="AT82" s="1248">
        <f t="shared" si="196"/>
        <v>3.599831637702849E-4</v>
      </c>
      <c r="AU82" s="1249"/>
      <c r="AV82" s="1249">
        <f t="shared" si="170"/>
        <v>0</v>
      </c>
      <c r="AW82" s="1250" t="e">
        <f t="shared" si="171"/>
        <v>#DIV/0!</v>
      </c>
      <c r="AX82" s="1251">
        <f t="shared" si="217"/>
        <v>-200000</v>
      </c>
      <c r="AY82" s="1253"/>
      <c r="AZ82" s="1252">
        <v>200000</v>
      </c>
      <c r="BA82" s="1247">
        <f t="shared" si="192"/>
        <v>3200000</v>
      </c>
      <c r="BB82" s="1248">
        <f t="shared" si="197"/>
        <v>3.3319534316223794E-4</v>
      </c>
      <c r="BC82" s="1249"/>
      <c r="BD82" s="1249">
        <f t="shared" si="204"/>
        <v>0</v>
      </c>
      <c r="BE82" s="1250" t="e">
        <f t="shared" si="173"/>
        <v>#DIV/0!</v>
      </c>
      <c r="BF82" s="1251">
        <f t="shared" si="209"/>
        <v>-200000</v>
      </c>
      <c r="BG82" s="1253"/>
      <c r="BH82" s="1254">
        <v>200000</v>
      </c>
      <c r="BI82" s="1247">
        <f t="shared" si="174"/>
        <v>3200000</v>
      </c>
      <c r="BJ82" s="1248">
        <f t="shared" si="198"/>
        <v>3.4597056021976242E-4</v>
      </c>
      <c r="BK82" s="1255"/>
      <c r="BL82" s="1255">
        <f t="shared" si="175"/>
        <v>0</v>
      </c>
      <c r="BM82" s="1256" t="e">
        <f t="shared" si="199"/>
        <v>#DIV/0!</v>
      </c>
      <c r="BN82" s="1251">
        <f t="shared" si="218"/>
        <v>-200000</v>
      </c>
      <c r="BO82" s="1253"/>
      <c r="BP82" s="1252">
        <v>200000</v>
      </c>
      <c r="BQ82" s="1247">
        <f t="shared" si="176"/>
        <v>3200000</v>
      </c>
      <c r="BR82" s="1248">
        <f t="shared" si="200"/>
        <v>3.7482372356817016E-4</v>
      </c>
      <c r="BS82" s="1249"/>
      <c r="BT82" s="1249">
        <f t="shared" si="177"/>
        <v>0</v>
      </c>
      <c r="BU82" s="1250" t="e">
        <f t="shared" si="178"/>
        <v>#DIV/0!</v>
      </c>
      <c r="BV82" s="1251">
        <f t="shared" si="210"/>
        <v>-200000</v>
      </c>
      <c r="BW82" s="1253"/>
      <c r="BX82" s="1254">
        <v>200000</v>
      </c>
      <c r="BY82" s="1247">
        <f t="shared" si="179"/>
        <v>3200000</v>
      </c>
      <c r="BZ82" s="1248">
        <f t="shared" si="201"/>
        <v>3.597573789670145E-4</v>
      </c>
      <c r="CA82" s="1255"/>
      <c r="CB82" s="1249">
        <f t="shared" si="180"/>
        <v>0</v>
      </c>
      <c r="CC82" s="1250" t="e">
        <f t="shared" si="181"/>
        <v>#DIV/0!</v>
      </c>
      <c r="CD82" s="1251">
        <f t="shared" si="211"/>
        <v>-200000</v>
      </c>
      <c r="CE82" s="1253"/>
      <c r="CF82" s="1252">
        <v>200000</v>
      </c>
      <c r="CG82" s="1247">
        <f t="shared" si="182"/>
        <v>3200000</v>
      </c>
      <c r="CH82" s="1248">
        <f t="shared" si="202"/>
        <v>3.7449228190067888E-4</v>
      </c>
      <c r="CI82" s="1249"/>
      <c r="CJ82" s="1249">
        <f t="shared" si="183"/>
        <v>0</v>
      </c>
      <c r="CK82" s="1250" t="e">
        <f t="shared" si="184"/>
        <v>#DIV/0!</v>
      </c>
      <c r="CL82" s="1251">
        <f t="shared" si="212"/>
        <v>-200000</v>
      </c>
      <c r="CM82" s="1253"/>
      <c r="CN82" s="1254">
        <v>200000</v>
      </c>
      <c r="CO82" s="1247">
        <f t="shared" si="185"/>
        <v>3200000</v>
      </c>
      <c r="CP82" s="1248">
        <f t="shared" si="203"/>
        <v>3.6098028098668482E-4</v>
      </c>
      <c r="CQ82" s="1249"/>
      <c r="CR82" s="1249">
        <f t="shared" si="186"/>
        <v>0</v>
      </c>
      <c r="CS82" s="1250" t="e">
        <f t="shared" si="187"/>
        <v>#DIV/0!</v>
      </c>
      <c r="CT82" s="1251">
        <f t="shared" si="213"/>
        <v>-200000</v>
      </c>
      <c r="CU82" s="1253"/>
      <c r="CV82" s="1257">
        <f t="shared" si="206"/>
        <v>2400000</v>
      </c>
      <c r="CW82" s="1247">
        <f t="shared" si="206"/>
        <v>38400000</v>
      </c>
      <c r="CX82" s="1248">
        <f t="shared" si="189"/>
        <v>3.6706342690658234E-4</v>
      </c>
      <c r="CY82" s="1258">
        <f t="shared" si="207"/>
        <v>672274.77</v>
      </c>
      <c r="CZ82" s="1249">
        <f t="shared" si="207"/>
        <v>10756396.32</v>
      </c>
      <c r="DA82" s="1259">
        <f t="shared" si="191"/>
        <v>6.2957584357783015E-4</v>
      </c>
    </row>
    <row r="83" spans="1:109" ht="17.45" customHeight="1">
      <c r="A83" s="1180" t="s">
        <v>1422</v>
      </c>
      <c r="B83" s="1180" t="s">
        <v>1345</v>
      </c>
      <c r="C83" s="1180"/>
      <c r="D83" s="1181"/>
      <c r="E83" s="1182">
        <f t="shared" si="152"/>
        <v>0</v>
      </c>
      <c r="F83" s="1183">
        <f t="shared" si="153"/>
        <v>0</v>
      </c>
      <c r="G83" s="1185"/>
      <c r="H83" s="1185">
        <f t="shared" si="154"/>
        <v>0</v>
      </c>
      <c r="I83" s="1186">
        <f t="shared" si="155"/>
        <v>0</v>
      </c>
      <c r="J83" s="1197">
        <f t="shared" si="205"/>
        <v>0</v>
      </c>
      <c r="K83" s="1188"/>
      <c r="L83" s="1189">
        <v>200000</v>
      </c>
      <c r="M83" s="1182">
        <f t="shared" si="156"/>
        <v>3200000</v>
      </c>
      <c r="N83" s="1183">
        <f t="shared" si="157"/>
        <v>3.5997375732427217E-4</v>
      </c>
      <c r="O83" s="1185"/>
      <c r="P83" s="1185">
        <f t="shared" si="158"/>
        <v>0</v>
      </c>
      <c r="Q83" s="1186">
        <f t="shared" si="159"/>
        <v>0</v>
      </c>
      <c r="R83" s="1197">
        <f t="shared" si="208"/>
        <v>-200000</v>
      </c>
      <c r="S83" s="1188"/>
      <c r="T83" s="1189">
        <v>350000</v>
      </c>
      <c r="U83" s="1182">
        <f t="shared" si="160"/>
        <v>5600000</v>
      </c>
      <c r="V83" s="1183">
        <f t="shared" si="193"/>
        <v>6.0806830485840308E-4</v>
      </c>
      <c r="W83" s="1191"/>
      <c r="X83" s="1185">
        <f t="shared" si="161"/>
        <v>0</v>
      </c>
      <c r="Y83" s="1186" t="e">
        <f t="shared" si="162"/>
        <v>#DIV/0!</v>
      </c>
      <c r="Z83" s="1197">
        <f t="shared" si="214"/>
        <v>-350000</v>
      </c>
      <c r="AA83" s="1188"/>
      <c r="AB83" s="1190">
        <v>0</v>
      </c>
      <c r="AC83" s="1182">
        <f t="shared" si="163"/>
        <v>0</v>
      </c>
      <c r="AD83" s="1183">
        <f t="shared" si="194"/>
        <v>0</v>
      </c>
      <c r="AE83" s="1191"/>
      <c r="AF83" s="1185">
        <f t="shared" si="164"/>
        <v>0</v>
      </c>
      <c r="AG83" s="1186" t="e">
        <f t="shared" si="165"/>
        <v>#DIV/0!</v>
      </c>
      <c r="AH83" s="1197">
        <f t="shared" si="215"/>
        <v>0</v>
      </c>
      <c r="AI83" s="1188"/>
      <c r="AJ83" s="1288">
        <v>15000</v>
      </c>
      <c r="AK83" s="1182">
        <f t="shared" si="166"/>
        <v>240000</v>
      </c>
      <c r="AL83" s="1183">
        <f t="shared" si="195"/>
        <v>3.3398140581395884E-5</v>
      </c>
      <c r="AM83" s="1185"/>
      <c r="AN83" s="1185">
        <f t="shared" si="167"/>
        <v>0</v>
      </c>
      <c r="AO83" s="1186" t="e">
        <f t="shared" si="168"/>
        <v>#DIV/0!</v>
      </c>
      <c r="AP83" s="1197">
        <f t="shared" si="216"/>
        <v>-15000</v>
      </c>
      <c r="AQ83" s="1188"/>
      <c r="AR83" s="1235"/>
      <c r="AS83" s="1182">
        <f t="shared" si="169"/>
        <v>0</v>
      </c>
      <c r="AT83" s="1183">
        <f t="shared" si="196"/>
        <v>0</v>
      </c>
      <c r="AU83" s="1185"/>
      <c r="AV83" s="1185">
        <f t="shared" si="170"/>
        <v>0</v>
      </c>
      <c r="AW83" s="1186" t="e">
        <f t="shared" si="171"/>
        <v>#DIV/0!</v>
      </c>
      <c r="AX83" s="1197">
        <f t="shared" si="217"/>
        <v>0</v>
      </c>
      <c r="AY83" s="1188"/>
      <c r="AZ83" s="1234">
        <v>30000</v>
      </c>
      <c r="BA83" s="1182">
        <f t="shared" si="192"/>
        <v>480000</v>
      </c>
      <c r="BB83" s="1183">
        <f t="shared" si="197"/>
        <v>4.9979301474335693E-5</v>
      </c>
      <c r="BC83" s="1185"/>
      <c r="BD83" s="1185">
        <f t="shared" si="204"/>
        <v>0</v>
      </c>
      <c r="BE83" s="1186" t="e">
        <f t="shared" si="173"/>
        <v>#DIV/0!</v>
      </c>
      <c r="BF83" s="1197">
        <f t="shared" si="209"/>
        <v>-30000</v>
      </c>
      <c r="BG83" s="1188"/>
      <c r="BH83" s="1235"/>
      <c r="BI83" s="1182">
        <f t="shared" si="174"/>
        <v>0</v>
      </c>
      <c r="BJ83" s="1183">
        <f t="shared" si="198"/>
        <v>0</v>
      </c>
      <c r="BK83" s="1289"/>
      <c r="BL83" s="1191">
        <f t="shared" si="175"/>
        <v>0</v>
      </c>
      <c r="BM83" s="1193" t="e">
        <f t="shared" si="199"/>
        <v>#DIV/0!</v>
      </c>
      <c r="BN83" s="1197">
        <f t="shared" si="218"/>
        <v>0</v>
      </c>
      <c r="BO83" s="1188"/>
      <c r="BP83" s="1234"/>
      <c r="BQ83" s="1182">
        <f t="shared" si="176"/>
        <v>0</v>
      </c>
      <c r="BR83" s="1183">
        <f t="shared" si="200"/>
        <v>0</v>
      </c>
      <c r="BS83" s="1185"/>
      <c r="BT83" s="1185">
        <f t="shared" si="177"/>
        <v>0</v>
      </c>
      <c r="BU83" s="1186" t="e">
        <f t="shared" si="178"/>
        <v>#DIV/0!</v>
      </c>
      <c r="BV83" s="1197">
        <f t="shared" si="210"/>
        <v>0</v>
      </c>
      <c r="BW83" s="1188"/>
      <c r="BX83" s="1235"/>
      <c r="BY83" s="1182">
        <f t="shared" si="179"/>
        <v>0</v>
      </c>
      <c r="BZ83" s="1183">
        <f t="shared" si="201"/>
        <v>0</v>
      </c>
      <c r="CA83" s="1185"/>
      <c r="CB83" s="1185">
        <f t="shared" si="180"/>
        <v>0</v>
      </c>
      <c r="CC83" s="1186" t="e">
        <f t="shared" si="181"/>
        <v>#DIV/0!</v>
      </c>
      <c r="CD83" s="1197">
        <f t="shared" si="211"/>
        <v>0</v>
      </c>
      <c r="CE83" s="1188"/>
      <c r="CF83" s="1288"/>
      <c r="CG83" s="1182">
        <f t="shared" si="182"/>
        <v>0</v>
      </c>
      <c r="CH83" s="1183">
        <f t="shared" si="202"/>
        <v>0</v>
      </c>
      <c r="CI83" s="1185"/>
      <c r="CJ83" s="1185">
        <f t="shared" si="183"/>
        <v>0</v>
      </c>
      <c r="CK83" s="1186" t="e">
        <f t="shared" si="184"/>
        <v>#DIV/0!</v>
      </c>
      <c r="CL83" s="1197">
        <f t="shared" si="212"/>
        <v>0</v>
      </c>
      <c r="CM83" s="1188"/>
      <c r="CN83" s="1302">
        <v>250000</v>
      </c>
      <c r="CO83" s="1182">
        <f t="shared" si="185"/>
        <v>4000000</v>
      </c>
      <c r="CP83" s="1183">
        <f t="shared" si="203"/>
        <v>4.5122535123335602E-4</v>
      </c>
      <c r="CQ83" s="1185"/>
      <c r="CR83" s="1185">
        <f t="shared" si="186"/>
        <v>0</v>
      </c>
      <c r="CS83" s="1186" t="e">
        <f t="shared" si="187"/>
        <v>#DIV/0!</v>
      </c>
      <c r="CT83" s="1197">
        <f t="shared" si="213"/>
        <v>-250000</v>
      </c>
      <c r="CU83" s="1188"/>
      <c r="CV83" s="1203">
        <f t="shared" si="206"/>
        <v>845000</v>
      </c>
      <c r="CW83" s="1182">
        <f t="shared" si="206"/>
        <v>13520000</v>
      </c>
      <c r="CX83" s="1183">
        <f t="shared" si="189"/>
        <v>1.2923691489002587E-4</v>
      </c>
      <c r="CY83" s="1204">
        <f t="shared" si="207"/>
        <v>0</v>
      </c>
      <c r="CZ83" s="1185">
        <f t="shared" si="207"/>
        <v>0</v>
      </c>
      <c r="DA83" s="1195">
        <f t="shared" si="191"/>
        <v>0</v>
      </c>
      <c r="DB83" t="s">
        <v>1329</v>
      </c>
    </row>
    <row r="84" spans="1:109" ht="17.45" customHeight="1">
      <c r="A84" s="1180" t="s">
        <v>1423</v>
      </c>
      <c r="B84" s="1180" t="s">
        <v>1392</v>
      </c>
      <c r="C84" s="1180" t="s">
        <v>1424</v>
      </c>
      <c r="D84" s="1181">
        <v>0</v>
      </c>
      <c r="E84" s="1182">
        <f t="shared" si="152"/>
        <v>0</v>
      </c>
      <c r="F84" s="1183">
        <f t="shared" si="153"/>
        <v>0</v>
      </c>
      <c r="G84" s="1185"/>
      <c r="H84" s="1185">
        <f t="shared" si="154"/>
        <v>0</v>
      </c>
      <c r="I84" s="1186">
        <f t="shared" si="155"/>
        <v>0</v>
      </c>
      <c r="J84" s="1197">
        <f t="shared" si="205"/>
        <v>0</v>
      </c>
      <c r="K84" s="1188"/>
      <c r="L84" s="1189">
        <v>0</v>
      </c>
      <c r="M84" s="1182">
        <f t="shared" si="156"/>
        <v>0</v>
      </c>
      <c r="N84" s="1183">
        <f t="shared" si="157"/>
        <v>0</v>
      </c>
      <c r="O84" s="1191"/>
      <c r="P84" s="1185">
        <f t="shared" si="158"/>
        <v>0</v>
      </c>
      <c r="Q84" s="1186">
        <f t="shared" si="159"/>
        <v>0</v>
      </c>
      <c r="R84" s="1197">
        <f t="shared" si="208"/>
        <v>0</v>
      </c>
      <c r="S84" s="1188"/>
      <c r="T84" s="1189">
        <v>0</v>
      </c>
      <c r="U84" s="1182">
        <f t="shared" si="160"/>
        <v>0</v>
      </c>
      <c r="V84" s="1183">
        <f t="shared" si="193"/>
        <v>0</v>
      </c>
      <c r="W84" s="1191"/>
      <c r="X84" s="1185">
        <f t="shared" si="161"/>
        <v>0</v>
      </c>
      <c r="Y84" s="1186" t="e">
        <f t="shared" si="162"/>
        <v>#DIV/0!</v>
      </c>
      <c r="Z84" s="1197">
        <f t="shared" si="214"/>
        <v>0</v>
      </c>
      <c r="AA84" s="1188"/>
      <c r="AB84" s="1190">
        <v>0</v>
      </c>
      <c r="AC84" s="1182">
        <f t="shared" si="163"/>
        <v>0</v>
      </c>
      <c r="AD84" s="1183">
        <f t="shared" si="194"/>
        <v>0</v>
      </c>
      <c r="AE84" s="1191"/>
      <c r="AF84" s="1185">
        <f t="shared" si="164"/>
        <v>0</v>
      </c>
      <c r="AG84" s="1186" t="e">
        <f t="shared" si="165"/>
        <v>#DIV/0!</v>
      </c>
      <c r="AH84" s="1197">
        <f t="shared" si="215"/>
        <v>0</v>
      </c>
      <c r="AI84" s="1188"/>
      <c r="AJ84" s="1288">
        <v>0</v>
      </c>
      <c r="AK84" s="1182">
        <f t="shared" si="166"/>
        <v>0</v>
      </c>
      <c r="AL84" s="1183">
        <f t="shared" si="195"/>
        <v>0</v>
      </c>
      <c r="AM84" s="1185"/>
      <c r="AN84" s="1185">
        <f t="shared" si="167"/>
        <v>0</v>
      </c>
      <c r="AO84" s="1186" t="e">
        <f t="shared" si="168"/>
        <v>#DIV/0!</v>
      </c>
      <c r="AP84" s="1197">
        <f t="shared" si="216"/>
        <v>0</v>
      </c>
      <c r="AQ84" s="1188"/>
      <c r="AR84" s="1235">
        <v>0</v>
      </c>
      <c r="AS84" s="1182">
        <f t="shared" si="169"/>
        <v>0</v>
      </c>
      <c r="AT84" s="1183">
        <f t="shared" si="196"/>
        <v>0</v>
      </c>
      <c r="AU84" s="1185"/>
      <c r="AV84" s="1185">
        <f t="shared" si="170"/>
        <v>0</v>
      </c>
      <c r="AW84" s="1186" t="e">
        <f t="shared" si="171"/>
        <v>#DIV/0!</v>
      </c>
      <c r="AX84" s="1197">
        <f t="shared" si="217"/>
        <v>0</v>
      </c>
      <c r="AY84" s="1188"/>
      <c r="AZ84" s="1234">
        <v>0</v>
      </c>
      <c r="BA84" s="1182">
        <f t="shared" si="192"/>
        <v>0</v>
      </c>
      <c r="BB84" s="1183">
        <f t="shared" si="197"/>
        <v>0</v>
      </c>
      <c r="BC84" s="1185"/>
      <c r="BD84" s="1185">
        <f t="shared" si="204"/>
        <v>0</v>
      </c>
      <c r="BE84" s="1186" t="e">
        <f t="shared" si="173"/>
        <v>#DIV/0!</v>
      </c>
      <c r="BF84" s="1197">
        <f t="shared" si="209"/>
        <v>0</v>
      </c>
      <c r="BG84" s="1188"/>
      <c r="BH84" s="1235">
        <v>0</v>
      </c>
      <c r="BI84" s="1182">
        <f t="shared" si="174"/>
        <v>0</v>
      </c>
      <c r="BJ84" s="1183">
        <f t="shared" si="198"/>
        <v>0</v>
      </c>
      <c r="BK84" s="1191"/>
      <c r="BL84" s="1191">
        <f t="shared" si="175"/>
        <v>0</v>
      </c>
      <c r="BM84" s="1193" t="e">
        <f t="shared" si="199"/>
        <v>#DIV/0!</v>
      </c>
      <c r="BN84" s="1197">
        <f t="shared" si="218"/>
        <v>0</v>
      </c>
      <c r="BO84" s="1188"/>
      <c r="BP84" s="1234">
        <v>0</v>
      </c>
      <c r="BQ84" s="1182">
        <f t="shared" si="176"/>
        <v>0</v>
      </c>
      <c r="BR84" s="1183">
        <f t="shared" si="200"/>
        <v>0</v>
      </c>
      <c r="BS84" s="1185"/>
      <c r="BT84" s="1185">
        <f t="shared" si="177"/>
        <v>0</v>
      </c>
      <c r="BU84" s="1186" t="e">
        <f t="shared" si="178"/>
        <v>#DIV/0!</v>
      </c>
      <c r="BV84" s="1197">
        <f t="shared" si="210"/>
        <v>0</v>
      </c>
      <c r="BW84" s="1188"/>
      <c r="BX84" s="1302">
        <v>0</v>
      </c>
      <c r="BY84" s="1182">
        <f t="shared" si="179"/>
        <v>0</v>
      </c>
      <c r="BZ84" s="1183">
        <f t="shared" si="201"/>
        <v>0</v>
      </c>
      <c r="CA84" s="1185"/>
      <c r="CB84" s="1185">
        <f t="shared" si="180"/>
        <v>0</v>
      </c>
      <c r="CC84" s="1186" t="e">
        <f t="shared" si="181"/>
        <v>#DIV/0!</v>
      </c>
      <c r="CD84" s="1197">
        <f t="shared" si="211"/>
        <v>0</v>
      </c>
      <c r="CE84" s="1188"/>
      <c r="CF84" s="1288">
        <v>0</v>
      </c>
      <c r="CG84" s="1182">
        <f t="shared" si="182"/>
        <v>0</v>
      </c>
      <c r="CH84" s="1183">
        <f t="shared" si="202"/>
        <v>0</v>
      </c>
      <c r="CI84" s="1185"/>
      <c r="CJ84" s="1185">
        <f t="shared" si="183"/>
        <v>0</v>
      </c>
      <c r="CK84" s="1186" t="e">
        <f t="shared" si="184"/>
        <v>#DIV/0!</v>
      </c>
      <c r="CL84" s="1197">
        <f t="shared" si="212"/>
        <v>0</v>
      </c>
      <c r="CM84" s="1188"/>
      <c r="CN84" s="1302">
        <v>0</v>
      </c>
      <c r="CO84" s="1182">
        <f t="shared" si="185"/>
        <v>0</v>
      </c>
      <c r="CP84" s="1183">
        <f t="shared" si="203"/>
        <v>0</v>
      </c>
      <c r="CQ84" s="1185"/>
      <c r="CR84" s="1185">
        <f t="shared" si="186"/>
        <v>0</v>
      </c>
      <c r="CS84" s="1186" t="e">
        <f t="shared" si="187"/>
        <v>#DIV/0!</v>
      </c>
      <c r="CT84" s="1197">
        <f t="shared" si="213"/>
        <v>0</v>
      </c>
      <c r="CU84" s="1188"/>
      <c r="CV84" s="1203">
        <f t="shared" si="206"/>
        <v>0</v>
      </c>
      <c r="CW84" s="1182">
        <f t="shared" si="206"/>
        <v>0</v>
      </c>
      <c r="CX84" s="1183">
        <f t="shared" si="189"/>
        <v>0</v>
      </c>
      <c r="CY84" s="1204">
        <f t="shared" si="207"/>
        <v>0</v>
      </c>
      <c r="CZ84" s="1185">
        <f t="shared" si="207"/>
        <v>0</v>
      </c>
      <c r="DA84" s="1195">
        <f t="shared" si="191"/>
        <v>0</v>
      </c>
      <c r="DB84" t="s">
        <v>1425</v>
      </c>
    </row>
    <row r="85" spans="1:109" ht="17.45" customHeight="1">
      <c r="A85" s="1180" t="s">
        <v>1426</v>
      </c>
      <c r="B85" s="1180" t="s">
        <v>1427</v>
      </c>
      <c r="C85" s="1303" t="s">
        <v>1428</v>
      </c>
      <c r="D85" s="1181">
        <v>30000</v>
      </c>
      <c r="E85" s="1182">
        <f t="shared" si="152"/>
        <v>480000</v>
      </c>
      <c r="F85" s="1183">
        <f t="shared" si="153"/>
        <v>5.853178008155759E-5</v>
      </c>
      <c r="G85" s="1185">
        <f>39234</f>
        <v>39234</v>
      </c>
      <c r="H85" s="1185">
        <f t="shared" si="154"/>
        <v>627744</v>
      </c>
      <c r="I85" s="1186">
        <f t="shared" si="155"/>
        <v>7.6914780171061559E-5</v>
      </c>
      <c r="J85" s="1197">
        <f t="shared" si="205"/>
        <v>9234</v>
      </c>
      <c r="K85" s="1188"/>
      <c r="L85" s="1189">
        <v>30000</v>
      </c>
      <c r="M85" s="1182">
        <f t="shared" si="156"/>
        <v>480000</v>
      </c>
      <c r="N85" s="1183">
        <f t="shared" si="157"/>
        <v>5.3996063598640829E-5</v>
      </c>
      <c r="O85" s="1185">
        <v>272933</v>
      </c>
      <c r="P85" s="1185">
        <f t="shared" si="158"/>
        <v>4366928</v>
      </c>
      <c r="Q85" s="1186">
        <f t="shared" si="159"/>
        <v>4.8936866403473736E-4</v>
      </c>
      <c r="R85" s="1197">
        <f t="shared" si="208"/>
        <v>242933</v>
      </c>
      <c r="S85" s="1188"/>
      <c r="T85" s="1189">
        <v>30000</v>
      </c>
      <c r="U85" s="1182">
        <f t="shared" si="160"/>
        <v>480000</v>
      </c>
      <c r="V85" s="1183">
        <f t="shared" si="193"/>
        <v>5.2120140416434552E-5</v>
      </c>
      <c r="W85" s="1191"/>
      <c r="X85" s="1185">
        <f t="shared" si="161"/>
        <v>0</v>
      </c>
      <c r="Y85" s="1186" t="e">
        <f t="shared" si="162"/>
        <v>#DIV/0!</v>
      </c>
      <c r="Z85" s="1197">
        <f t="shared" si="214"/>
        <v>-30000</v>
      </c>
      <c r="AA85" s="1188"/>
      <c r="AB85" s="1190">
        <v>30000</v>
      </c>
      <c r="AC85" s="1182">
        <f t="shared" si="163"/>
        <v>480000</v>
      </c>
      <c r="AD85" s="1183">
        <f t="shared" si="194"/>
        <v>5.6180846158780604E-5</v>
      </c>
      <c r="AE85" s="1191"/>
      <c r="AF85" s="1185">
        <f t="shared" si="164"/>
        <v>0</v>
      </c>
      <c r="AG85" s="1186" t="e">
        <f t="shared" si="165"/>
        <v>#DIV/0!</v>
      </c>
      <c r="AH85" s="1197">
        <f t="shared" si="215"/>
        <v>-30000</v>
      </c>
      <c r="AI85" s="1188"/>
      <c r="AJ85" s="1189">
        <v>30000</v>
      </c>
      <c r="AK85" s="1182">
        <f t="shared" si="166"/>
        <v>480000</v>
      </c>
      <c r="AL85" s="1183">
        <f t="shared" si="195"/>
        <v>6.6796281162791768E-5</v>
      </c>
      <c r="AM85" s="1185"/>
      <c r="AN85" s="1185">
        <f t="shared" si="167"/>
        <v>0</v>
      </c>
      <c r="AO85" s="1186" t="e">
        <f t="shared" si="168"/>
        <v>#DIV/0!</v>
      </c>
      <c r="AP85" s="1197">
        <f t="shared" si="216"/>
        <v>-30000</v>
      </c>
      <c r="AQ85" s="1188"/>
      <c r="AR85" s="1190">
        <v>30000</v>
      </c>
      <c r="AS85" s="1182">
        <f t="shared" si="169"/>
        <v>480000</v>
      </c>
      <c r="AT85" s="1183">
        <f t="shared" si="196"/>
        <v>5.3997474565542738E-5</v>
      </c>
      <c r="AU85" s="1185"/>
      <c r="AV85" s="1185">
        <f t="shared" si="170"/>
        <v>0</v>
      </c>
      <c r="AW85" s="1186" t="e">
        <f t="shared" si="171"/>
        <v>#DIV/0!</v>
      </c>
      <c r="AX85" s="1197">
        <f t="shared" si="217"/>
        <v>-30000</v>
      </c>
      <c r="AY85" s="1188"/>
      <c r="AZ85" s="1189">
        <v>30000</v>
      </c>
      <c r="BA85" s="1182">
        <f t="shared" si="192"/>
        <v>480000</v>
      </c>
      <c r="BB85" s="1183">
        <f t="shared" si="197"/>
        <v>4.9979301474335693E-5</v>
      </c>
      <c r="BC85" s="1185"/>
      <c r="BD85" s="1185">
        <f t="shared" si="204"/>
        <v>0</v>
      </c>
      <c r="BE85" s="1186" t="e">
        <f t="shared" si="173"/>
        <v>#DIV/0!</v>
      </c>
      <c r="BF85" s="1197">
        <f t="shared" si="209"/>
        <v>-30000</v>
      </c>
      <c r="BG85" s="1188"/>
      <c r="BH85" s="1190">
        <v>30000</v>
      </c>
      <c r="BI85" s="1182">
        <f t="shared" si="174"/>
        <v>480000</v>
      </c>
      <c r="BJ85" s="1183">
        <f t="shared" si="198"/>
        <v>5.1895584032964362E-5</v>
      </c>
      <c r="BK85" s="1191"/>
      <c r="BL85" s="1191">
        <f t="shared" si="175"/>
        <v>0</v>
      </c>
      <c r="BM85" s="1193" t="e">
        <f t="shared" si="199"/>
        <v>#DIV/0!</v>
      </c>
      <c r="BN85" s="1197">
        <f t="shared" si="218"/>
        <v>-30000</v>
      </c>
      <c r="BO85" s="1188"/>
      <c r="BP85" s="1189">
        <v>30000</v>
      </c>
      <c r="BQ85" s="1182">
        <f t="shared" si="176"/>
        <v>480000</v>
      </c>
      <c r="BR85" s="1183">
        <f t="shared" si="200"/>
        <v>5.6223558535225523E-5</v>
      </c>
      <c r="BS85" s="1185"/>
      <c r="BT85" s="1185">
        <f t="shared" si="177"/>
        <v>0</v>
      </c>
      <c r="BU85" s="1186" t="e">
        <f t="shared" si="178"/>
        <v>#DIV/0!</v>
      </c>
      <c r="BV85" s="1197">
        <f t="shared" si="210"/>
        <v>-30000</v>
      </c>
      <c r="BW85" s="1188"/>
      <c r="BX85" s="1190">
        <v>30000</v>
      </c>
      <c r="BY85" s="1182">
        <f t="shared" si="179"/>
        <v>480000</v>
      </c>
      <c r="BZ85" s="1183">
        <f t="shared" si="201"/>
        <v>5.396360684505218E-5</v>
      </c>
      <c r="CA85" s="1185"/>
      <c r="CB85" s="1185">
        <f t="shared" si="180"/>
        <v>0</v>
      </c>
      <c r="CC85" s="1186" t="e">
        <f t="shared" si="181"/>
        <v>#DIV/0!</v>
      </c>
      <c r="CD85" s="1197">
        <f t="shared" si="211"/>
        <v>-30000</v>
      </c>
      <c r="CE85" s="1188"/>
      <c r="CF85" s="1189">
        <v>30000</v>
      </c>
      <c r="CG85" s="1182">
        <f t="shared" si="182"/>
        <v>480000</v>
      </c>
      <c r="CH85" s="1183">
        <f t="shared" si="202"/>
        <v>5.617384228510184E-5</v>
      </c>
      <c r="CI85" s="1185"/>
      <c r="CJ85" s="1185">
        <f t="shared" si="183"/>
        <v>0</v>
      </c>
      <c r="CK85" s="1186" t="e">
        <f t="shared" si="184"/>
        <v>#DIV/0!</v>
      </c>
      <c r="CL85" s="1197">
        <f t="shared" si="212"/>
        <v>-30000</v>
      </c>
      <c r="CM85" s="1188"/>
      <c r="CN85" s="1190">
        <v>30000</v>
      </c>
      <c r="CO85" s="1182">
        <f t="shared" si="185"/>
        <v>480000</v>
      </c>
      <c r="CP85" s="1183">
        <f t="shared" si="203"/>
        <v>5.4147042148002728E-5</v>
      </c>
      <c r="CQ85" s="1185"/>
      <c r="CR85" s="1185">
        <f t="shared" si="186"/>
        <v>0</v>
      </c>
      <c r="CS85" s="1186" t="e">
        <f t="shared" si="187"/>
        <v>#DIV/0!</v>
      </c>
      <c r="CT85" s="1197">
        <f t="shared" si="213"/>
        <v>-30000</v>
      </c>
      <c r="CU85" s="1188"/>
      <c r="CV85" s="1203">
        <f t="shared" si="206"/>
        <v>360000</v>
      </c>
      <c r="CW85" s="1182">
        <f t="shared" si="206"/>
        <v>5760000</v>
      </c>
      <c r="CX85" s="1183">
        <f t="shared" si="189"/>
        <v>5.5059514035987349E-5</v>
      </c>
      <c r="CY85" s="1204">
        <f t="shared" si="207"/>
        <v>312167</v>
      </c>
      <c r="CZ85" s="1185">
        <f t="shared" si="207"/>
        <v>4994672</v>
      </c>
      <c r="DA85" s="1195">
        <f t="shared" si="191"/>
        <v>2.9233999419933686E-4</v>
      </c>
      <c r="DB85" t="s">
        <v>1429</v>
      </c>
    </row>
    <row r="86" spans="1:109" ht="17.45" customHeight="1">
      <c r="A86" s="1180" t="s">
        <v>1430</v>
      </c>
      <c r="B86" s="1180" t="s">
        <v>1325</v>
      </c>
      <c r="C86" s="1180"/>
      <c r="D86" s="1181"/>
      <c r="E86" s="1182">
        <f t="shared" si="152"/>
        <v>0</v>
      </c>
      <c r="F86" s="1183">
        <f t="shared" si="153"/>
        <v>0</v>
      </c>
      <c r="G86" s="1185"/>
      <c r="H86" s="1185">
        <f t="shared" si="154"/>
        <v>0</v>
      </c>
      <c r="I86" s="1186">
        <f t="shared" si="155"/>
        <v>0</v>
      </c>
      <c r="J86" s="1197">
        <f t="shared" si="205"/>
        <v>0</v>
      </c>
      <c r="K86" s="1188"/>
      <c r="L86" s="1189">
        <v>14700</v>
      </c>
      <c r="M86" s="1182">
        <v>0</v>
      </c>
      <c r="N86" s="1183">
        <f t="shared" si="157"/>
        <v>0</v>
      </c>
      <c r="O86" s="1185">
        <v>23940</v>
      </c>
      <c r="P86" s="1185">
        <f t="shared" si="158"/>
        <v>383040</v>
      </c>
      <c r="Q86" s="1186">
        <f t="shared" si="159"/>
        <v>4.2924402021710868E-5</v>
      </c>
      <c r="R86" s="1197">
        <f t="shared" si="208"/>
        <v>9240</v>
      </c>
      <c r="S86" s="1188"/>
      <c r="T86" s="1189">
        <v>14700</v>
      </c>
      <c r="U86" s="1182">
        <f t="shared" si="160"/>
        <v>235200</v>
      </c>
      <c r="V86" s="1183">
        <f t="shared" si="193"/>
        <v>2.553886880405293E-5</v>
      </c>
      <c r="W86" s="1191"/>
      <c r="X86" s="1185">
        <f t="shared" si="161"/>
        <v>0</v>
      </c>
      <c r="Y86" s="1186" t="e">
        <f t="shared" si="162"/>
        <v>#DIV/0!</v>
      </c>
      <c r="Z86" s="1197">
        <f t="shared" si="214"/>
        <v>-14700</v>
      </c>
      <c r="AA86" s="1188"/>
      <c r="AB86" s="1190"/>
      <c r="AC86" s="1182">
        <f t="shared" si="163"/>
        <v>0</v>
      </c>
      <c r="AD86" s="1183">
        <f t="shared" si="194"/>
        <v>0</v>
      </c>
      <c r="AE86" s="1191"/>
      <c r="AF86" s="1185">
        <f t="shared" si="164"/>
        <v>0</v>
      </c>
      <c r="AG86" s="1186" t="e">
        <f t="shared" si="165"/>
        <v>#DIV/0!</v>
      </c>
      <c r="AH86" s="1197">
        <f t="shared" si="215"/>
        <v>0</v>
      </c>
      <c r="AI86" s="1188"/>
      <c r="AJ86" s="1189">
        <v>14700</v>
      </c>
      <c r="AK86" s="1182">
        <f t="shared" si="166"/>
        <v>235200</v>
      </c>
      <c r="AL86" s="1183">
        <f t="shared" si="195"/>
        <v>3.2730177769767968E-5</v>
      </c>
      <c r="AM86" s="1185"/>
      <c r="AN86" s="1185">
        <f t="shared" si="167"/>
        <v>0</v>
      </c>
      <c r="AO86" s="1186" t="e">
        <f t="shared" si="168"/>
        <v>#DIV/0!</v>
      </c>
      <c r="AP86" s="1197">
        <f t="shared" si="216"/>
        <v>-14700</v>
      </c>
      <c r="AQ86" s="1188"/>
      <c r="AR86" s="1235"/>
      <c r="AS86" s="1182">
        <f t="shared" si="169"/>
        <v>0</v>
      </c>
      <c r="AT86" s="1183">
        <f t="shared" si="196"/>
        <v>0</v>
      </c>
      <c r="AU86" s="1185"/>
      <c r="AV86" s="1185">
        <f t="shared" si="170"/>
        <v>0</v>
      </c>
      <c r="AW86" s="1186" t="e">
        <f t="shared" si="171"/>
        <v>#DIV/0!</v>
      </c>
      <c r="AX86" s="1197">
        <f t="shared" si="217"/>
        <v>0</v>
      </c>
      <c r="AY86" s="1188"/>
      <c r="AZ86" s="1234">
        <v>41000</v>
      </c>
      <c r="BA86" s="1182">
        <f t="shared" si="192"/>
        <v>656000</v>
      </c>
      <c r="BB86" s="1183">
        <f t="shared" si="197"/>
        <v>6.8305045348258776E-5</v>
      </c>
      <c r="BC86" s="1185"/>
      <c r="BD86" s="1185">
        <f t="shared" si="204"/>
        <v>0</v>
      </c>
      <c r="BE86" s="1186" t="e">
        <f t="shared" si="173"/>
        <v>#DIV/0!</v>
      </c>
      <c r="BF86" s="1197">
        <f t="shared" si="209"/>
        <v>-41000</v>
      </c>
      <c r="BG86" s="1188"/>
      <c r="BH86" s="1235"/>
      <c r="BI86" s="1182">
        <f t="shared" si="174"/>
        <v>0</v>
      </c>
      <c r="BJ86" s="1183">
        <f t="shared" si="198"/>
        <v>0</v>
      </c>
      <c r="BK86" s="1289"/>
      <c r="BL86" s="1191">
        <f t="shared" si="175"/>
        <v>0</v>
      </c>
      <c r="BM86" s="1193" t="e">
        <f t="shared" si="199"/>
        <v>#DIV/0!</v>
      </c>
      <c r="BN86" s="1197">
        <f t="shared" si="218"/>
        <v>0</v>
      </c>
      <c r="BO86" s="1188"/>
      <c r="BP86" s="1234"/>
      <c r="BQ86" s="1182">
        <f t="shared" si="176"/>
        <v>0</v>
      </c>
      <c r="BR86" s="1183">
        <f t="shared" si="200"/>
        <v>0</v>
      </c>
      <c r="BS86" s="1185"/>
      <c r="BT86" s="1185">
        <f t="shared" si="177"/>
        <v>0</v>
      </c>
      <c r="BU86" s="1186" t="e">
        <f t="shared" si="178"/>
        <v>#DIV/0!</v>
      </c>
      <c r="BV86" s="1197">
        <f t="shared" si="210"/>
        <v>0</v>
      </c>
      <c r="BW86" s="1188"/>
      <c r="BX86" s="1190">
        <v>14700</v>
      </c>
      <c r="BY86" s="1182">
        <f t="shared" si="179"/>
        <v>235200</v>
      </c>
      <c r="BZ86" s="1183">
        <f t="shared" si="201"/>
        <v>2.6442167354075566E-5</v>
      </c>
      <c r="CA86" s="1185"/>
      <c r="CB86" s="1185">
        <f t="shared" si="180"/>
        <v>0</v>
      </c>
      <c r="CC86" s="1186" t="e">
        <f t="shared" si="181"/>
        <v>#DIV/0!</v>
      </c>
      <c r="CD86" s="1197">
        <f t="shared" si="211"/>
        <v>-14700</v>
      </c>
      <c r="CE86" s="1188"/>
      <c r="CF86" s="1243"/>
      <c r="CG86" s="1182">
        <f t="shared" si="182"/>
        <v>0</v>
      </c>
      <c r="CH86" s="1183">
        <f t="shared" si="202"/>
        <v>0</v>
      </c>
      <c r="CI86" s="1185"/>
      <c r="CJ86" s="1185">
        <f t="shared" si="183"/>
        <v>0</v>
      </c>
      <c r="CK86" s="1186" t="e">
        <f t="shared" si="184"/>
        <v>#DIV/0!</v>
      </c>
      <c r="CL86" s="1197">
        <f t="shared" si="212"/>
        <v>0</v>
      </c>
      <c r="CM86" s="1188"/>
      <c r="CN86" s="1190"/>
      <c r="CO86" s="1182">
        <f t="shared" si="185"/>
        <v>0</v>
      </c>
      <c r="CP86" s="1183">
        <f t="shared" si="203"/>
        <v>0</v>
      </c>
      <c r="CQ86" s="1185"/>
      <c r="CR86" s="1185">
        <f t="shared" si="186"/>
        <v>0</v>
      </c>
      <c r="CS86" s="1186" t="e">
        <f t="shared" si="187"/>
        <v>#DIV/0!</v>
      </c>
      <c r="CT86" s="1197">
        <f t="shared" si="213"/>
        <v>0</v>
      </c>
      <c r="CU86" s="1188"/>
      <c r="CV86" s="1203">
        <f t="shared" si="206"/>
        <v>99800</v>
      </c>
      <c r="CW86" s="1182">
        <f t="shared" si="206"/>
        <v>1361600</v>
      </c>
      <c r="CX86" s="1183">
        <f t="shared" si="189"/>
        <v>1.3015457345729232E-5</v>
      </c>
      <c r="CY86" s="1204">
        <f t="shared" si="207"/>
        <v>23940</v>
      </c>
      <c r="CZ86" s="1185">
        <f t="shared" si="207"/>
        <v>383040</v>
      </c>
      <c r="DA86" s="1195">
        <f t="shared" si="191"/>
        <v>2.2419472465482014E-5</v>
      </c>
      <c r="DB86" t="s">
        <v>1429</v>
      </c>
    </row>
    <row r="87" spans="1:109" ht="17.45" customHeight="1">
      <c r="A87" s="1180" t="s">
        <v>1431</v>
      </c>
      <c r="B87" s="1180" t="s">
        <v>1432</v>
      </c>
      <c r="C87" s="1233"/>
      <c r="D87" s="1181">
        <v>150000</v>
      </c>
      <c r="E87" s="1182">
        <f t="shared" si="152"/>
        <v>2400000</v>
      </c>
      <c r="F87" s="1183">
        <f t="shared" si="153"/>
        <v>2.9265890040778794E-4</v>
      </c>
      <c r="G87" s="1185">
        <v>173802</v>
      </c>
      <c r="H87" s="1185">
        <f t="shared" si="154"/>
        <v>2780832</v>
      </c>
      <c r="I87" s="1186">
        <f t="shared" si="155"/>
        <v>3.4072341905721674E-4</v>
      </c>
      <c r="J87" s="1197">
        <f t="shared" si="205"/>
        <v>23802</v>
      </c>
      <c r="K87" s="1188"/>
      <c r="L87" s="1189">
        <v>150000</v>
      </c>
      <c r="M87" s="1182">
        <f>L87*$CX$2</f>
        <v>2400000</v>
      </c>
      <c r="N87" s="1183">
        <f t="shared" si="157"/>
        <v>2.6998031799320416E-4</v>
      </c>
      <c r="O87" s="1185">
        <v>187744</v>
      </c>
      <c r="P87" s="1185">
        <f t="shared" si="158"/>
        <v>3003904</v>
      </c>
      <c r="Q87" s="1186">
        <f t="shared" si="159"/>
        <v>3.3662485100936031E-4</v>
      </c>
      <c r="R87" s="1197">
        <f t="shared" si="208"/>
        <v>37744</v>
      </c>
      <c r="S87" s="1188"/>
      <c r="T87" s="1189">
        <v>200000</v>
      </c>
      <c r="U87" s="1182">
        <f t="shared" si="160"/>
        <v>3200000</v>
      </c>
      <c r="V87" s="1183">
        <f t="shared" si="193"/>
        <v>3.4746760277623031E-4</v>
      </c>
      <c r="W87" s="1191"/>
      <c r="X87" s="1185">
        <f t="shared" si="161"/>
        <v>0</v>
      </c>
      <c r="Y87" s="1186" t="e">
        <f t="shared" si="162"/>
        <v>#DIV/0!</v>
      </c>
      <c r="Z87" s="1197">
        <f t="shared" si="214"/>
        <v>-200000</v>
      </c>
      <c r="AA87" s="1188"/>
      <c r="AB87" s="1190">
        <v>200000</v>
      </c>
      <c r="AC87" s="1182">
        <f t="shared" si="163"/>
        <v>3200000</v>
      </c>
      <c r="AD87" s="1183">
        <f t="shared" si="194"/>
        <v>3.7453897439187068E-4</v>
      </c>
      <c r="AE87" s="1185"/>
      <c r="AF87" s="1185">
        <f t="shared" si="164"/>
        <v>0</v>
      </c>
      <c r="AG87" s="1186" t="e">
        <f t="shared" si="165"/>
        <v>#DIV/0!</v>
      </c>
      <c r="AH87" s="1197">
        <f t="shared" si="215"/>
        <v>-200000</v>
      </c>
      <c r="AI87" s="1188"/>
      <c r="AJ87" s="1189">
        <v>200000</v>
      </c>
      <c r="AK87" s="1182">
        <f t="shared" si="166"/>
        <v>3200000</v>
      </c>
      <c r="AL87" s="1183">
        <f t="shared" si="195"/>
        <v>4.4530854108527847E-4</v>
      </c>
      <c r="AM87" s="1185"/>
      <c r="AN87" s="1185">
        <f t="shared" si="167"/>
        <v>0</v>
      </c>
      <c r="AO87" s="1186" t="e">
        <f t="shared" si="168"/>
        <v>#DIV/0!</v>
      </c>
      <c r="AP87" s="1197">
        <f t="shared" si="216"/>
        <v>-200000</v>
      </c>
      <c r="AQ87" s="1188"/>
      <c r="AR87" s="1190">
        <v>200000</v>
      </c>
      <c r="AS87" s="1182">
        <f t="shared" si="169"/>
        <v>3200000</v>
      </c>
      <c r="AT87" s="1183">
        <f t="shared" si="196"/>
        <v>3.599831637702849E-4</v>
      </c>
      <c r="AU87" s="1185"/>
      <c r="AV87" s="1185">
        <f t="shared" si="170"/>
        <v>0</v>
      </c>
      <c r="AW87" s="1186" t="e">
        <f t="shared" si="171"/>
        <v>#DIV/0!</v>
      </c>
      <c r="AX87" s="1197">
        <f t="shared" si="217"/>
        <v>-200000</v>
      </c>
      <c r="AY87" s="1188"/>
      <c r="AZ87" s="1189">
        <v>200000</v>
      </c>
      <c r="BA87" s="1182">
        <f t="shared" si="192"/>
        <v>3200000</v>
      </c>
      <c r="BB87" s="1183">
        <f t="shared" si="197"/>
        <v>3.3319534316223794E-4</v>
      </c>
      <c r="BC87" s="1185"/>
      <c r="BD87" s="1185">
        <f t="shared" si="204"/>
        <v>0</v>
      </c>
      <c r="BE87" s="1186" t="e">
        <f t="shared" si="173"/>
        <v>#DIV/0!</v>
      </c>
      <c r="BF87" s="1197">
        <f t="shared" si="209"/>
        <v>-200000</v>
      </c>
      <c r="BG87" s="1188"/>
      <c r="BH87" s="1190">
        <v>150000</v>
      </c>
      <c r="BI87" s="1182">
        <f t="shared" si="174"/>
        <v>2400000</v>
      </c>
      <c r="BJ87" s="1183">
        <f t="shared" si="198"/>
        <v>2.5947792016482182E-4</v>
      </c>
      <c r="BK87" s="1191"/>
      <c r="BL87" s="1191">
        <f t="shared" si="175"/>
        <v>0</v>
      </c>
      <c r="BM87" s="1193" t="e">
        <f t="shared" si="199"/>
        <v>#DIV/0!</v>
      </c>
      <c r="BN87" s="1197">
        <f t="shared" si="218"/>
        <v>-150000</v>
      </c>
      <c r="BO87" s="1188"/>
      <c r="BP87" s="1189">
        <v>150000</v>
      </c>
      <c r="BQ87" s="1182">
        <f t="shared" si="176"/>
        <v>2400000</v>
      </c>
      <c r="BR87" s="1183">
        <f t="shared" si="200"/>
        <v>2.8111779267612764E-4</v>
      </c>
      <c r="BS87" s="1185"/>
      <c r="BT87" s="1185">
        <f t="shared" si="177"/>
        <v>0</v>
      </c>
      <c r="BU87" s="1186" t="e">
        <f t="shared" si="178"/>
        <v>#DIV/0!</v>
      </c>
      <c r="BV87" s="1197">
        <f t="shared" si="210"/>
        <v>-150000</v>
      </c>
      <c r="BW87" s="1188"/>
      <c r="BX87" s="1190">
        <v>150000</v>
      </c>
      <c r="BY87" s="1182">
        <f t="shared" si="179"/>
        <v>2400000</v>
      </c>
      <c r="BZ87" s="1183">
        <f t="shared" si="201"/>
        <v>2.6981803422526087E-4</v>
      </c>
      <c r="CA87" s="1185"/>
      <c r="CB87" s="1185">
        <f t="shared" si="180"/>
        <v>0</v>
      </c>
      <c r="CC87" s="1186" t="e">
        <f t="shared" si="181"/>
        <v>#DIV/0!</v>
      </c>
      <c r="CD87" s="1197">
        <f t="shared" si="211"/>
        <v>-150000</v>
      </c>
      <c r="CE87" s="1188"/>
      <c r="CF87" s="1189">
        <v>150000</v>
      </c>
      <c r="CG87" s="1182">
        <f t="shared" si="182"/>
        <v>2400000</v>
      </c>
      <c r="CH87" s="1183">
        <f t="shared" si="202"/>
        <v>2.808692114255092E-4</v>
      </c>
      <c r="CI87" s="1185"/>
      <c r="CJ87" s="1185">
        <f t="shared" si="183"/>
        <v>0</v>
      </c>
      <c r="CK87" s="1186" t="e">
        <f t="shared" si="184"/>
        <v>#DIV/0!</v>
      </c>
      <c r="CL87" s="1197">
        <f t="shared" si="212"/>
        <v>-150000</v>
      </c>
      <c r="CM87" s="1188"/>
      <c r="CN87" s="1190">
        <v>150000</v>
      </c>
      <c r="CO87" s="1182">
        <f t="shared" si="185"/>
        <v>2400000</v>
      </c>
      <c r="CP87" s="1183">
        <f t="shared" si="203"/>
        <v>2.7073521074001363E-4</v>
      </c>
      <c r="CQ87" s="1185"/>
      <c r="CR87" s="1185">
        <f t="shared" si="186"/>
        <v>0</v>
      </c>
      <c r="CS87" s="1186" t="e">
        <f t="shared" si="187"/>
        <v>#DIV/0!</v>
      </c>
      <c r="CT87" s="1197">
        <f t="shared" si="213"/>
        <v>-150000</v>
      </c>
      <c r="CU87" s="1188"/>
      <c r="CV87" s="1203">
        <f t="shared" si="206"/>
        <v>2050000</v>
      </c>
      <c r="CW87" s="1182">
        <f t="shared" si="206"/>
        <v>32800000</v>
      </c>
      <c r="CX87" s="1183">
        <f t="shared" si="189"/>
        <v>3.1353334381603907E-4</v>
      </c>
      <c r="CY87" s="1204">
        <f t="shared" si="207"/>
        <v>361546</v>
      </c>
      <c r="CZ87" s="1185">
        <f t="shared" si="207"/>
        <v>5784736</v>
      </c>
      <c r="DA87" s="1195">
        <f t="shared" si="191"/>
        <v>3.3858273149562073E-4</v>
      </c>
      <c r="DB87" t="s">
        <v>1429</v>
      </c>
    </row>
    <row r="88" spans="1:109" ht="17.45" customHeight="1" thickBot="1">
      <c r="A88" s="1227" t="s">
        <v>1433</v>
      </c>
      <c r="B88" s="1180" t="s">
        <v>1434</v>
      </c>
      <c r="C88" s="1233"/>
      <c r="D88" s="1181">
        <v>15512199.540692097</v>
      </c>
      <c r="E88" s="1182">
        <f t="shared" si="152"/>
        <v>248195192.65107355</v>
      </c>
      <c r="F88" s="1183">
        <f t="shared" si="153"/>
        <v>3.0265221736567614E-2</v>
      </c>
      <c r="G88" s="1185">
        <v>14906803.85947226</v>
      </c>
      <c r="H88" s="1185">
        <f t="shared" si="154"/>
        <v>238508861.75155616</v>
      </c>
      <c r="I88" s="1186">
        <f t="shared" si="155"/>
        <v>2.9223467959026379E-2</v>
      </c>
      <c r="J88" s="1197">
        <f t="shared" si="205"/>
        <v>-605395.6812198367</v>
      </c>
      <c r="K88" s="1188"/>
      <c r="L88" s="1189">
        <v>15455637.040692097</v>
      </c>
      <c r="M88" s="1182">
        <f>L88*$CX$2</f>
        <v>247290192.65107355</v>
      </c>
      <c r="N88" s="1183">
        <f t="shared" si="157"/>
        <v>2.7818118686890648E-2</v>
      </c>
      <c r="O88" s="1185">
        <v>14906804</v>
      </c>
      <c r="P88" s="1185">
        <f t="shared" si="158"/>
        <v>238508864</v>
      </c>
      <c r="Q88" s="1186">
        <f t="shared" si="159"/>
        <v>2.6727888377395474E-2</v>
      </c>
      <c r="R88" s="1197">
        <f t="shared" si="208"/>
        <v>-548833.04069209658</v>
      </c>
      <c r="S88" s="1188"/>
      <c r="T88" s="1189">
        <v>16721437.040692095</v>
      </c>
      <c r="U88" s="1182">
        <f t="shared" si="160"/>
        <v>267542992.65107352</v>
      </c>
      <c r="V88" s="1183">
        <f t="shared" si="193"/>
        <v>2.9050788217514726E-2</v>
      </c>
      <c r="W88" s="1191"/>
      <c r="X88" s="1185">
        <f t="shared" si="161"/>
        <v>0</v>
      </c>
      <c r="Y88" s="1186" t="e">
        <f t="shared" si="162"/>
        <v>#DIV/0!</v>
      </c>
      <c r="Z88" s="1197">
        <f t="shared" si="214"/>
        <v>-16721437.040692095</v>
      </c>
      <c r="AA88" s="1188"/>
      <c r="AB88" s="1190">
        <v>16079158.573351715</v>
      </c>
      <c r="AC88" s="1182">
        <f t="shared" si="163"/>
        <v>257266537.17362744</v>
      </c>
      <c r="AD88" s="1183">
        <f t="shared" si="194"/>
        <v>3.0111357805737027E-2</v>
      </c>
      <c r="AE88" s="1185"/>
      <c r="AF88" s="1185">
        <f t="shared" si="164"/>
        <v>0</v>
      </c>
      <c r="AG88" s="1186" t="e">
        <f t="shared" si="165"/>
        <v>#DIV/0!</v>
      </c>
      <c r="AH88" s="1197">
        <f t="shared" si="215"/>
        <v>-16079158.573351715</v>
      </c>
      <c r="AI88" s="1188"/>
      <c r="AJ88" s="1189">
        <v>17509718.469185047</v>
      </c>
      <c r="AK88" s="1182">
        <f t="shared" si="166"/>
        <v>280155495.50696075</v>
      </c>
      <c r="AL88" s="1183">
        <f t="shared" si="195"/>
        <v>3.8986135931633741E-2</v>
      </c>
      <c r="AM88" s="1185"/>
      <c r="AN88" s="1185">
        <f t="shared" si="167"/>
        <v>0</v>
      </c>
      <c r="AO88" s="1186" t="e">
        <f t="shared" si="168"/>
        <v>#DIV/0!</v>
      </c>
      <c r="AP88" s="1197">
        <f t="shared" si="216"/>
        <v>-17509718.469185047</v>
      </c>
      <c r="AQ88" s="1188"/>
      <c r="AR88" s="1190">
        <v>17528572.635851715</v>
      </c>
      <c r="AS88" s="1182">
        <f t="shared" si="169"/>
        <v>280457162.17362744</v>
      </c>
      <c r="AT88" s="1183">
        <f t="shared" si="196"/>
        <v>3.1549955169155715E-2</v>
      </c>
      <c r="AU88" s="1185"/>
      <c r="AV88" s="1185">
        <f t="shared" si="170"/>
        <v>0</v>
      </c>
      <c r="AW88" s="1186" t="e">
        <f t="shared" si="171"/>
        <v>#DIV/0!</v>
      </c>
      <c r="AX88" s="1197">
        <f t="shared" si="217"/>
        <v>-17528572.635851715</v>
      </c>
      <c r="AY88" s="1188"/>
      <c r="AZ88" s="1189">
        <v>20323702.844185047</v>
      </c>
      <c r="BA88" s="1182">
        <f t="shared" si="192"/>
        <v>325179245.50696075</v>
      </c>
      <c r="BB88" s="1183">
        <f t="shared" si="197"/>
        <v>3.3858815717477939E-2</v>
      </c>
      <c r="BC88" s="1185"/>
      <c r="BD88" s="1185">
        <f t="shared" si="204"/>
        <v>0</v>
      </c>
      <c r="BE88" s="1186" t="e">
        <f t="shared" si="173"/>
        <v>#DIV/0!</v>
      </c>
      <c r="BF88" s="1197">
        <f t="shared" si="209"/>
        <v>-20323702.844185047</v>
      </c>
      <c r="BG88" s="1188"/>
      <c r="BH88" s="1190">
        <v>20323702.844185047</v>
      </c>
      <c r="BI88" s="1182">
        <f t="shared" si="174"/>
        <v>325179245.50696075</v>
      </c>
      <c r="BJ88" s="1183">
        <f t="shared" si="198"/>
        <v>3.5157014293713401E-2</v>
      </c>
      <c r="BK88" s="1191"/>
      <c r="BL88" s="1191">
        <f t="shared" si="175"/>
        <v>0</v>
      </c>
      <c r="BM88" s="1193" t="e">
        <f t="shared" si="199"/>
        <v>#DIV/0!</v>
      </c>
      <c r="BN88" s="1197">
        <f t="shared" si="218"/>
        <v>-20323702.844185047</v>
      </c>
      <c r="BO88" s="1188"/>
      <c r="BP88" s="1189">
        <v>20323702.844185047</v>
      </c>
      <c r="BQ88" s="1182">
        <f t="shared" si="176"/>
        <v>325179245.50696075</v>
      </c>
      <c r="BR88" s="1183">
        <f t="shared" si="200"/>
        <v>3.8089029883752248E-2</v>
      </c>
      <c r="BS88" s="1185"/>
      <c r="BT88" s="1185">
        <f t="shared" si="177"/>
        <v>0</v>
      </c>
      <c r="BU88" s="1186" t="e">
        <f t="shared" si="178"/>
        <v>#DIV/0!</v>
      </c>
      <c r="BV88" s="1197">
        <f t="shared" si="210"/>
        <v>-20323702.844185047</v>
      </c>
      <c r="BW88" s="1188"/>
      <c r="BX88" s="1190">
        <v>20338786.177518379</v>
      </c>
      <c r="BY88" s="1182">
        <f t="shared" si="179"/>
        <v>325420578.84029406</v>
      </c>
      <c r="BZ88" s="1183">
        <f t="shared" si="201"/>
        <v>3.6585142032972778E-2</v>
      </c>
      <c r="CA88" s="1185"/>
      <c r="CB88" s="1185">
        <f t="shared" si="180"/>
        <v>0</v>
      </c>
      <c r="CC88" s="1186" t="e">
        <f t="shared" si="181"/>
        <v>#DIV/0!</v>
      </c>
      <c r="CD88" s="1197">
        <f t="shared" si="211"/>
        <v>-20338786.177518379</v>
      </c>
      <c r="CE88" s="1188"/>
      <c r="CF88" s="1189">
        <v>20346327.844185047</v>
      </c>
      <c r="CG88" s="1182">
        <f t="shared" si="182"/>
        <v>325541245.50696075</v>
      </c>
      <c r="CH88" s="1183">
        <f t="shared" si="202"/>
        <v>3.8097713713340899E-2</v>
      </c>
      <c r="CI88" s="1185"/>
      <c r="CJ88" s="1185">
        <f t="shared" si="183"/>
        <v>0</v>
      </c>
      <c r="CK88" s="1186" t="e">
        <f t="shared" si="184"/>
        <v>#DIV/0!</v>
      </c>
      <c r="CL88" s="1197">
        <f t="shared" si="212"/>
        <v>-20346327.844185047</v>
      </c>
      <c r="CM88" s="1188"/>
      <c r="CN88" s="1190">
        <v>20346327.844185047</v>
      </c>
      <c r="CO88" s="1182">
        <f t="shared" si="185"/>
        <v>325541245.50696075</v>
      </c>
      <c r="CP88" s="1183">
        <f t="shared" si="203"/>
        <v>3.6723115711205637E-2</v>
      </c>
      <c r="CQ88" s="1185"/>
      <c r="CR88" s="1185">
        <f t="shared" si="186"/>
        <v>0</v>
      </c>
      <c r="CS88" s="1186" t="e">
        <f t="shared" si="187"/>
        <v>#DIV/0!</v>
      </c>
      <c r="CT88" s="1197">
        <f t="shared" si="213"/>
        <v>-20346327.844185047</v>
      </c>
      <c r="CU88" s="1188"/>
      <c r="CV88" s="1203">
        <f t="shared" si="206"/>
        <v>220809273.69890839</v>
      </c>
      <c r="CW88" s="1182">
        <f t="shared" si="206"/>
        <v>3532948379.1825342</v>
      </c>
      <c r="CX88" s="1183">
        <f t="shared" si="189"/>
        <v>3.3771253623614494E-2</v>
      </c>
      <c r="CY88" s="1204">
        <f t="shared" si="207"/>
        <v>29813607.85947226</v>
      </c>
      <c r="CZ88" s="1185">
        <f t="shared" si="207"/>
        <v>477017725.75155616</v>
      </c>
      <c r="DA88" s="1195">
        <f>CZ88/CZ$11</f>
        <v>2.7920023412786821E-2</v>
      </c>
      <c r="DB88" t="s">
        <v>1425</v>
      </c>
    </row>
    <row r="89" spans="1:109" s="1275" customFormat="1" ht="17.45" customHeight="1" thickTop="1" thickBot="1">
      <c r="A89" s="1229" t="s">
        <v>1435</v>
      </c>
      <c r="B89" s="1207" t="s">
        <v>1436</v>
      </c>
      <c r="C89" s="1304"/>
      <c r="D89" s="1305">
        <f>SUM(D31,D32:D39,D40,D41,D42,D47:D61,D62,D63:D64,D65,D72:D77,D78,D83:D86,D87,D88)</f>
        <v>44962957.175778382</v>
      </c>
      <c r="E89" s="1306">
        <f t="shared" si="152"/>
        <v>719407314.8124541</v>
      </c>
      <c r="F89" s="1307">
        <f t="shared" si="153"/>
        <v>8.7725397374305056E-2</v>
      </c>
      <c r="G89" s="1308">
        <f>SUM(G31,G32:G39,G40,G41,G42,G47:G61,G62,G63:G64,G65,G72:G77,G78,G83:G86,G87,G88)</f>
        <v>44034306.029472262</v>
      </c>
      <c r="H89" s="1308">
        <f t="shared" si="154"/>
        <v>704548896.47155619</v>
      </c>
      <c r="I89" s="1309">
        <f t="shared" si="155"/>
        <v>8.6325354749505784E-2</v>
      </c>
      <c r="J89" s="1310">
        <f t="shared" si="205"/>
        <v>-928651.14630611986</v>
      </c>
      <c r="K89" s="1311"/>
      <c r="L89" s="1312">
        <f>SUM(L31,L32:L39,L40,L41,L42,L47:L61,L62,L63:L64,L65,L72:L77,L78,L83:L86,L87,L88)</f>
        <v>45328599.516910173</v>
      </c>
      <c r="M89" s="1306">
        <f>L89*$CX$2</f>
        <v>725257592.27056277</v>
      </c>
      <c r="N89" s="1307">
        <f t="shared" si="157"/>
        <v>8.1585531411746723E-2</v>
      </c>
      <c r="O89" s="1308">
        <f>SUM(O31,O32:O39,O40,O41,O42,O47:O61,O62,O63:O64,O65,O72:O77,O78,O83:O86,O87,O88)</f>
        <v>43634416.410000004</v>
      </c>
      <c r="P89" s="1308">
        <f t="shared" si="158"/>
        <v>698150662.56000006</v>
      </c>
      <c r="Q89" s="1309">
        <f t="shared" si="159"/>
        <v>7.8236475854869592E-2</v>
      </c>
      <c r="R89" s="1310">
        <f t="shared" si="208"/>
        <v>-1694183.1069101691</v>
      </c>
      <c r="S89" s="1311"/>
      <c r="T89" s="1312">
        <f>SUM(T31,T32:T39,T40,T41,T42,T47:T61,T62,T63:T64,T65,T72:T77,T78,T83:T86,T87,T88)</f>
        <v>47957636.144613475</v>
      </c>
      <c r="U89" s="1306">
        <f t="shared" si="160"/>
        <v>767322178.31381559</v>
      </c>
      <c r="V89" s="1307">
        <f t="shared" si="193"/>
        <v>8.3318624329917698E-2</v>
      </c>
      <c r="W89" s="1314">
        <f>SUM(W31,W32:W39,W40,W41,W42,W47:W61,W62,W63:W64,W65,W72:W77,W78,W83:W86,W87,W88)</f>
        <v>0</v>
      </c>
      <c r="X89" s="1308">
        <f t="shared" si="161"/>
        <v>0</v>
      </c>
      <c r="Y89" s="1309" t="e">
        <f t="shared" si="162"/>
        <v>#DIV/0!</v>
      </c>
      <c r="Z89" s="1310">
        <f t="shared" si="214"/>
        <v>-47957636.144613475</v>
      </c>
      <c r="AA89" s="1311"/>
      <c r="AB89" s="1313">
        <f>SUM(AB31,AB32:AB39,AB40,AB41,AB42,AB47:AB61,AB62,AB63:AB64,AB65,AB72:AB77,AB78,AB83:AB86,AB87,AB88)</f>
        <v>45588910.99845989</v>
      </c>
      <c r="AC89" s="1306">
        <f t="shared" si="163"/>
        <v>729422575.97535825</v>
      </c>
      <c r="AD89" s="1307">
        <f t="shared" si="194"/>
        <v>8.5374119845027199E-2</v>
      </c>
      <c r="AE89" s="1308">
        <f>SUM(AE31,AE32:AE39,AE40,AE41,AE42,AE47:AE61,AE62,AE63:AE64,AE65,AE72:AE77,AE78,AE83:AE86,AE87,AE88)</f>
        <v>0</v>
      </c>
      <c r="AF89" s="1308">
        <f t="shared" si="164"/>
        <v>0</v>
      </c>
      <c r="AG89" s="1309" t="e">
        <f t="shared" si="165"/>
        <v>#DIV/0!</v>
      </c>
      <c r="AH89" s="1310">
        <f t="shared" si="215"/>
        <v>-45588910.99845989</v>
      </c>
      <c r="AI89" s="1311"/>
      <c r="AJ89" s="1312">
        <f>SUM(AJ31,AJ32:AJ39,AJ40,AJ41,AJ42,AJ47:AJ61,AJ62,AJ63:AJ64,AJ65,AJ72:AJ77,AJ78,AJ83:AJ86,AJ87,AJ88)</f>
        <v>43991522.608592853</v>
      </c>
      <c r="AK89" s="1306">
        <f t="shared" si="166"/>
        <v>703864361.73748565</v>
      </c>
      <c r="AL89" s="1307">
        <f t="shared" si="195"/>
        <v>9.7949003764762635E-2</v>
      </c>
      <c r="AM89" s="1308">
        <f>SUM(AM31,AM32:AM39,AM40,AM41,AM42,AM47:AM61,AM62,AM63:AM64,AM65,AM72:AM77,AM78,AM83:AM86,AM87,AM88)</f>
        <v>0</v>
      </c>
      <c r="AN89" s="1308">
        <f t="shared" si="167"/>
        <v>0</v>
      </c>
      <c r="AO89" s="1309" t="e">
        <f t="shared" si="168"/>
        <v>#DIV/0!</v>
      </c>
      <c r="AP89" s="1310">
        <f t="shared" si="216"/>
        <v>-43991522.608592853</v>
      </c>
      <c r="AQ89" s="1311"/>
      <c r="AR89" s="1313">
        <f>SUM(AR31,AR32:AR39,AR40,AR41,AR42,AR47:AR61,AR62,AR63:AR64,AR65,AR72:AR77,AR78,AR83:AR86,AR87,AR88)</f>
        <v>47447761.016128264</v>
      </c>
      <c r="AS89" s="1306">
        <f t="shared" si="169"/>
        <v>759164176.25805223</v>
      </c>
      <c r="AT89" s="1307">
        <f t="shared" si="196"/>
        <v>8.5401975622011198E-2</v>
      </c>
      <c r="AU89" s="1308">
        <f>SUM(AU31,AU32:AU39,AU40,AU41,AU42,AU47:AU61,AU62,AU63:AU64,AU65,AU72:AU77,AU78,AU83:AU86,AU87,AU88)</f>
        <v>0</v>
      </c>
      <c r="AV89" s="1308">
        <f t="shared" si="170"/>
        <v>0</v>
      </c>
      <c r="AW89" s="1309" t="e">
        <f t="shared" si="171"/>
        <v>#DIV/0!</v>
      </c>
      <c r="AX89" s="1310">
        <f t="shared" si="217"/>
        <v>-47447761.016128264</v>
      </c>
      <c r="AY89" s="1311"/>
      <c r="AZ89" s="1312">
        <f>SUM(AZ31,AZ32:AZ39,AZ40,AZ41,AZ42,AZ47:AZ61,AZ62,AZ63:AZ64,AZ65,AZ72:AZ77,AZ78,AZ83:AZ86,AZ87,AZ88)</f>
        <v>52035531.208864123</v>
      </c>
      <c r="BA89" s="1306">
        <f t="shared" si="192"/>
        <v>832568499.34182596</v>
      </c>
      <c r="BB89" s="1307">
        <f t="shared" si="197"/>
        <v>8.6689983388834116E-2</v>
      </c>
      <c r="BC89" s="1308">
        <f>SUM(BC31,BC32:BC39,BC40,BC41,BC42,BC47:BC61,BC62,BC63:BC64,BC65,BC72:BC77,BC78,BC83:BC86,BC87,BC88)</f>
        <v>0</v>
      </c>
      <c r="BD89" s="1308">
        <f t="shared" si="204"/>
        <v>0</v>
      </c>
      <c r="BE89" s="1309" t="e">
        <f t="shared" si="173"/>
        <v>#DIV/0!</v>
      </c>
      <c r="BF89" s="1310">
        <f t="shared" si="209"/>
        <v>-52035531.208864123</v>
      </c>
      <c r="BG89" s="1311"/>
      <c r="BH89" s="1313">
        <f>SUM(BH31,BH32:BH39,BH40,BH41,BH42,BH47:BH61,BH62,BH63:BH64,BH65,BH72:BH77,BH78,BH83:BH86,BH87,BH88)</f>
        <v>50844387.324238494</v>
      </c>
      <c r="BI89" s="1306">
        <f t="shared" si="174"/>
        <v>813510197.1878159</v>
      </c>
      <c r="BJ89" s="1307">
        <f t="shared" si="198"/>
        <v>8.7953305832986897E-2</v>
      </c>
      <c r="BK89" s="1314">
        <f>SUM(BK31,BK32:BK39,BK40,BK41,BK42,BK47:BK61,BK62,BK63:BK64,BK65,BK72:BK77,BK78,BK83:BK86,BK87,BK88)</f>
        <v>0</v>
      </c>
      <c r="BL89" s="1314">
        <f t="shared" si="175"/>
        <v>0</v>
      </c>
      <c r="BM89" s="1315" t="e">
        <f t="shared" si="199"/>
        <v>#DIV/0!</v>
      </c>
      <c r="BN89" s="1310">
        <f t="shared" si="218"/>
        <v>-50844387.324238494</v>
      </c>
      <c r="BO89" s="1311"/>
      <c r="BP89" s="1312">
        <f>SUM(BP31,BP32:BP39,BP40,BP41,BP42,BP47:BP61,BP62,BP63:BP64,BP65,BP72:BP77,BP78,BP83:BP86,BP87,BP88)</f>
        <v>49105284.052567378</v>
      </c>
      <c r="BQ89" s="1306">
        <f t="shared" si="176"/>
        <v>785684544.84107804</v>
      </c>
      <c r="BR89" s="1307">
        <f t="shared" si="200"/>
        <v>9.2029127077279949E-2</v>
      </c>
      <c r="BS89" s="1308">
        <f>SUM(BS31,BS32:BS39,BS40,BS41,BS42,BS47:BS61,BS62,BS63:BS64,BS65,BS72:BS77,BS78,BS83:BS86,BS87,BS88)</f>
        <v>0</v>
      </c>
      <c r="BT89" s="1308">
        <f t="shared" si="177"/>
        <v>0</v>
      </c>
      <c r="BU89" s="1309" t="e">
        <f t="shared" si="178"/>
        <v>#DIV/0!</v>
      </c>
      <c r="BV89" s="1310">
        <f t="shared" si="210"/>
        <v>-49105284.052567378</v>
      </c>
      <c r="BW89" s="1311"/>
      <c r="BX89" s="1313">
        <f>SUM(BX31,BX32:BX39,BX40,BX41,BX42,BX47:BX61,BX62,BX63:BX64,BX65,BX72:BX77,BX78,BX83:BX86,BX87,BX88)</f>
        <v>56290188.592175484</v>
      </c>
      <c r="BY89" s="1306">
        <f t="shared" si="179"/>
        <v>900643017.47480774</v>
      </c>
      <c r="BZ89" s="1307">
        <f t="shared" si="201"/>
        <v>0.10125405354739997</v>
      </c>
      <c r="CA89" s="1308">
        <f>SUM(CA31,CA32:CA39,CA40,CA41,CA42,CA47:CA61,CA62,CA63:CA64,CA65,CA72:CA77,CA78,CA83:CA86,CA87,CA88)</f>
        <v>0</v>
      </c>
      <c r="CB89" s="1308">
        <f t="shared" si="180"/>
        <v>0</v>
      </c>
      <c r="CC89" s="1309" t="e">
        <f t="shared" si="181"/>
        <v>#DIV/0!</v>
      </c>
      <c r="CD89" s="1310">
        <f t="shared" si="211"/>
        <v>-56290188.592175484</v>
      </c>
      <c r="CE89" s="1311"/>
      <c r="CF89" s="1312">
        <f>SUM(CF31,CF32:CF39,CF40,CF41,CF42,CF47:CF61,CF62,CF63:CF64,CF65,CF72:CF77,CF78,CF83:CF86,CF87,CF88)</f>
        <v>49752477.037606418</v>
      </c>
      <c r="CG89" s="1306">
        <f t="shared" si="182"/>
        <v>796039632.60170269</v>
      </c>
      <c r="CH89" s="1307">
        <f t="shared" si="202"/>
        <v>9.3159593280121786E-2</v>
      </c>
      <c r="CI89" s="1308">
        <f>SUM(CI31,CI32:CI39,CI40,CI41,CI42,CI47:CI61,CI62,CI63:CI64,CI65,CI72:CI77,CI78,CI83:CI86,CI87,CI88)</f>
        <v>0</v>
      </c>
      <c r="CJ89" s="1308">
        <f t="shared" si="183"/>
        <v>0</v>
      </c>
      <c r="CK89" s="1309" t="e">
        <f t="shared" si="184"/>
        <v>#DIV/0!</v>
      </c>
      <c r="CL89" s="1310">
        <f t="shared" si="212"/>
        <v>-49752477.037606418</v>
      </c>
      <c r="CM89" s="1311"/>
      <c r="CN89" s="1313">
        <f>SUM(CN31,CN32:CN39,CN40,CN41,CN42,CN47:CN61,CN62,CN63:CN64,CN65,CN72:CN77,CN78,CN83:CN86,CN87,CN88)</f>
        <v>51039555.949681088</v>
      </c>
      <c r="CO89" s="1306">
        <f t="shared" si="185"/>
        <v>816632895.19489741</v>
      </c>
      <c r="CP89" s="1307">
        <f t="shared" si="203"/>
        <v>9.2121366240757507E-2</v>
      </c>
      <c r="CQ89" s="1308">
        <f>SUM(CQ31,CQ32:CQ39,CQ40,CQ41,CQ42,CQ47:CQ61,CQ62,CQ63:CQ64,CQ65,CQ72:CQ77,CQ78,CQ83:CQ86,CQ87,CQ88)</f>
        <v>0</v>
      </c>
      <c r="CR89" s="1308">
        <f t="shared" si="186"/>
        <v>0</v>
      </c>
      <c r="CS89" s="1309" t="e">
        <f t="shared" si="187"/>
        <v>#DIV/0!</v>
      </c>
      <c r="CT89" s="1310">
        <f t="shared" si="213"/>
        <v>-51039555.949681088</v>
      </c>
      <c r="CU89" s="1311"/>
      <c r="CV89" s="1313">
        <f>SUM(CV31,CV32:CV39,CV40,CV41,CV42,CV47:CV61,CV62,CV63:CV64,CV65,CV72:CV77,CV78,CV83:CV86,CV87,CV88)</f>
        <v>584344811.62561607</v>
      </c>
      <c r="CW89" s="1306">
        <f>E89+M89+U89+AC89+AK89+AS89+BA89+BI89+BQ89+BY89+CG89+CO89</f>
        <v>9349516986.0098553</v>
      </c>
      <c r="CX89" s="1307">
        <f>CW89/CW$11</f>
        <v>8.9371503770991623E-2</v>
      </c>
      <c r="CY89" s="1316">
        <f>SUM(CY31,CY32:CY39,CY40,CY41,CY42,CY47:CY61,CY62,CY63:CY64,CY65,CY72:CY77,CY78,CY83:CY86,CY87,CY88)</f>
        <v>87668722.439472258</v>
      </c>
      <c r="CZ89" s="1308">
        <f>H89+P89+X89+AF89+AN89+AV89+BD89+BL89+BT89+CB89+CJ89+CR89</f>
        <v>1402699559.0315561</v>
      </c>
      <c r="DA89" s="1317">
        <f>CZ89/CZ$11</f>
        <v>8.2100522506922874E-2</v>
      </c>
      <c r="DB89" s="1318"/>
      <c r="DC89"/>
      <c r="DD89"/>
      <c r="DE89"/>
    </row>
    <row r="90" spans="1:109" s="1275" customFormat="1" ht="17.45" customHeight="1" thickTop="1" thickBot="1">
      <c r="A90" s="1229" t="s">
        <v>1437</v>
      </c>
      <c r="B90" s="1207" t="s">
        <v>1438</v>
      </c>
      <c r="C90" s="1304"/>
      <c r="D90" s="1305">
        <f>D21-D29-D89</f>
        <v>33559003.022985555</v>
      </c>
      <c r="E90" s="1306">
        <f>E21-E29-E89</f>
        <v>536944048.36776888</v>
      </c>
      <c r="F90" s="1307">
        <f t="shared" si="153"/>
        <v>6.5475606156590566E-2</v>
      </c>
      <c r="G90" s="1308">
        <f>G21-G29-G89</f>
        <v>23438584.070527777</v>
      </c>
      <c r="H90" s="1308">
        <f>H21-H29-H89</f>
        <v>375017345.12844443</v>
      </c>
      <c r="I90" s="1309">
        <f t="shared" si="155"/>
        <v>4.594926699560558E-2</v>
      </c>
      <c r="J90" s="1310">
        <f t="shared" si="205"/>
        <v>-10120418.952457778</v>
      </c>
      <c r="K90" s="1311"/>
      <c r="L90" s="1312">
        <f>L21-L29-L89</f>
        <v>40614335.243109427</v>
      </c>
      <c r="M90" s="1306">
        <f>M21-M29-M89</f>
        <v>649829363.88975084</v>
      </c>
      <c r="N90" s="1307">
        <f t="shared" si="157"/>
        <v>7.3100474293448542E-2</v>
      </c>
      <c r="O90" s="1308">
        <f>O21-O29-O89</f>
        <v>46633658.67999991</v>
      </c>
      <c r="P90" s="1308">
        <f>P21-P29-P89</f>
        <v>746138538.87999856</v>
      </c>
      <c r="Q90" s="1309">
        <f t="shared" si="159"/>
        <v>8.3614114992630023E-2</v>
      </c>
      <c r="R90" s="1310">
        <f t="shared" si="208"/>
        <v>6019323.4368904829</v>
      </c>
      <c r="S90" s="1311"/>
      <c r="T90" s="1312">
        <f>T21-T29-T89</f>
        <v>41910100.810282439</v>
      </c>
      <c r="U90" s="1306">
        <f t="shared" si="160"/>
        <v>670561612.96451902</v>
      </c>
      <c r="V90" s="1307">
        <f t="shared" si="193"/>
        <v>7.2812011303294941E-2</v>
      </c>
      <c r="W90" s="1314">
        <f>W21-W29-W89</f>
        <v>0</v>
      </c>
      <c r="X90" s="1308">
        <f>X21-X29-X89</f>
        <v>0</v>
      </c>
      <c r="Y90" s="1309" t="e">
        <f t="shared" si="162"/>
        <v>#DIV/0!</v>
      </c>
      <c r="Z90" s="1310">
        <f t="shared" si="214"/>
        <v>-41910100.810282439</v>
      </c>
      <c r="AA90" s="1311"/>
      <c r="AB90" s="1313">
        <f>AB21-AB29-AB89</f>
        <v>36348849.829581514</v>
      </c>
      <c r="AC90" s="1306">
        <f>AC21-AC29-AC89</f>
        <v>581581597.27330422</v>
      </c>
      <c r="AD90" s="1307">
        <f t="shared" si="194"/>
        <v>6.8070304677477919E-2</v>
      </c>
      <c r="AE90" s="1308">
        <f>AE21-AE29-AE89</f>
        <v>0</v>
      </c>
      <c r="AF90" s="1308">
        <f>AF21-AF29-AF89</f>
        <v>0</v>
      </c>
      <c r="AG90" s="1309" t="e">
        <f t="shared" si="165"/>
        <v>#DIV/0!</v>
      </c>
      <c r="AH90" s="1310">
        <f t="shared" si="215"/>
        <v>-36348849.829581514</v>
      </c>
      <c r="AI90" s="1311"/>
      <c r="AJ90" s="1312">
        <f>AJ21-AJ29-AJ89</f>
        <v>23085067.373424001</v>
      </c>
      <c r="AK90" s="1306">
        <f>AK21-AK29-AK89</f>
        <v>369361077.97478402</v>
      </c>
      <c r="AL90" s="1307">
        <f t="shared" si="195"/>
        <v>5.1399888364574015E-2</v>
      </c>
      <c r="AM90" s="1308">
        <f>AM21-AM29-AM89</f>
        <v>0</v>
      </c>
      <c r="AN90" s="1308">
        <f>AN21-AN29-AN89</f>
        <v>0</v>
      </c>
      <c r="AO90" s="1309" t="e">
        <f t="shared" si="168"/>
        <v>#DIV/0!</v>
      </c>
      <c r="AP90" s="1310">
        <f t="shared" si="216"/>
        <v>-23085067.373424001</v>
      </c>
      <c r="AQ90" s="1311"/>
      <c r="AR90" s="1313">
        <f>AR21-AR29-AR89</f>
        <v>38260721.860135965</v>
      </c>
      <c r="AS90" s="1306">
        <f>AS21-AS29-AS89</f>
        <v>612171549.76217544</v>
      </c>
      <c r="AT90" s="1307">
        <f t="shared" si="196"/>
        <v>6.8866078516733223E-2</v>
      </c>
      <c r="AU90" s="1308">
        <f>AU21-AU29-AU89</f>
        <v>0</v>
      </c>
      <c r="AV90" s="1308">
        <f>AV21-AV29-AV89</f>
        <v>0</v>
      </c>
      <c r="AW90" s="1309" t="e">
        <f t="shared" si="171"/>
        <v>#DIV/0!</v>
      </c>
      <c r="AX90" s="1310">
        <f t="shared" si="217"/>
        <v>-38260721.860135965</v>
      </c>
      <c r="AY90" s="1311"/>
      <c r="AZ90" s="1312">
        <f>AZ21-AZ29-AZ89</f>
        <v>41394070.290115237</v>
      </c>
      <c r="BA90" s="1306">
        <f>BA21-BA29-BA89</f>
        <v>662305124.6418438</v>
      </c>
      <c r="BB90" s="1307">
        <f t="shared" si="197"/>
        <v>6.8961557275983729E-2</v>
      </c>
      <c r="BC90" s="1308">
        <f>BC21-BC29-BC89</f>
        <v>0</v>
      </c>
      <c r="BD90" s="1308">
        <f>BD21-BD29-BD89</f>
        <v>0</v>
      </c>
      <c r="BE90" s="1309" t="e">
        <f t="shared" si="173"/>
        <v>#DIV/0!</v>
      </c>
      <c r="BF90" s="1310">
        <f t="shared" si="209"/>
        <v>-41394070.290115237</v>
      </c>
      <c r="BG90" s="1311"/>
      <c r="BH90" s="1313">
        <f>BH21-BH29-BH89</f>
        <v>38753422.105807826</v>
      </c>
      <c r="BI90" s="1306">
        <f>BI21-BI29-BI89</f>
        <v>620054753.69292521</v>
      </c>
      <c r="BJ90" s="1307">
        <f t="shared" si="198"/>
        <v>6.7037715781896295E-2</v>
      </c>
      <c r="BK90" s="1314">
        <f>BK21-BK29-BK89</f>
        <v>0</v>
      </c>
      <c r="BL90" s="1314">
        <f>BL21-BL29-BL89</f>
        <v>0</v>
      </c>
      <c r="BM90" s="1315" t="e">
        <f t="shared" si="199"/>
        <v>#DIV/0!</v>
      </c>
      <c r="BN90" s="1310">
        <f t="shared" si="218"/>
        <v>-38753422.105807826</v>
      </c>
      <c r="BO90" s="1311"/>
      <c r="BP90" s="1312">
        <f>BP21-BP29-BP89</f>
        <v>32462128.092498347</v>
      </c>
      <c r="BQ90" s="1306">
        <f>BQ21-BQ29-BQ89</f>
        <v>519394049.47997355</v>
      </c>
      <c r="BR90" s="1307">
        <f t="shared" si="200"/>
        <v>6.0837878632885659E-2</v>
      </c>
      <c r="BS90" s="1308">
        <f>BS21-BS29-BS89</f>
        <v>0</v>
      </c>
      <c r="BT90" s="1308">
        <f>BT21-BT29-BT89</f>
        <v>0</v>
      </c>
      <c r="BU90" s="1309" t="e">
        <f t="shared" si="178"/>
        <v>#DIV/0!</v>
      </c>
      <c r="BV90" s="1310">
        <f t="shared" si="210"/>
        <v>-32462128.092498347</v>
      </c>
      <c r="BW90" s="1311"/>
      <c r="BX90" s="1313">
        <f>BX21-BX29-BX89</f>
        <v>28856291.074109524</v>
      </c>
      <c r="BY90" s="1306">
        <f>BY21-BY29-BY89</f>
        <v>461700657.18575239</v>
      </c>
      <c r="BZ90" s="1307">
        <f t="shared" si="201"/>
        <v>5.1906318217654492E-2</v>
      </c>
      <c r="CA90" s="1308">
        <f>CA21-CA29-CA89</f>
        <v>0</v>
      </c>
      <c r="CB90" s="1308">
        <f>CB21-CB29-CB89</f>
        <v>0</v>
      </c>
      <c r="CC90" s="1309" t="e">
        <f t="shared" si="181"/>
        <v>#DIV/0!</v>
      </c>
      <c r="CD90" s="1310">
        <f t="shared" si="211"/>
        <v>-28856291.074109524</v>
      </c>
      <c r="CE90" s="1311"/>
      <c r="CF90" s="1312">
        <f>CF21-CF29-CF89</f>
        <v>18109118.568813041</v>
      </c>
      <c r="CG90" s="1306">
        <f>CG21-CG29-CG89</f>
        <v>289745897.10100865</v>
      </c>
      <c r="CH90" s="1307">
        <f t="shared" si="202"/>
        <v>3.3908625680223764E-2</v>
      </c>
      <c r="CI90" s="1308">
        <f>CI21-CI29-CI89</f>
        <v>0</v>
      </c>
      <c r="CJ90" s="1308">
        <f>CJ21-CJ29-CJ89</f>
        <v>0</v>
      </c>
      <c r="CK90" s="1309" t="e">
        <f t="shared" si="184"/>
        <v>#DIV/0!</v>
      </c>
      <c r="CL90" s="1310">
        <f t="shared" si="212"/>
        <v>-18109118.568813041</v>
      </c>
      <c r="CM90" s="1311"/>
      <c r="CN90" s="1313">
        <f>CN21-CN29-CN89</f>
        <v>32945293.537865728</v>
      </c>
      <c r="CO90" s="1306">
        <f>CO21-CO29-CO89</f>
        <v>527124696.60585165</v>
      </c>
      <c r="CP90" s="1307">
        <f t="shared" si="203"/>
        <v>5.946300659243791E-2</v>
      </c>
      <c r="CQ90" s="1308">
        <f>CQ21-CQ29-CQ89</f>
        <v>0</v>
      </c>
      <c r="CR90" s="1308">
        <f>CR21-CR29-CR89</f>
        <v>0</v>
      </c>
      <c r="CS90" s="1309" t="e">
        <f t="shared" si="187"/>
        <v>#DIV/0!</v>
      </c>
      <c r="CT90" s="1310">
        <f t="shared" si="213"/>
        <v>-32945293.537865728</v>
      </c>
      <c r="CU90" s="1311"/>
      <c r="CV90" s="1313">
        <f>CV21-CV29-CV89</f>
        <v>406298401.80872774</v>
      </c>
      <c r="CW90" s="1306">
        <f>CV90*$CX$2</f>
        <v>6500774428.9396439</v>
      </c>
      <c r="CX90" s="1307">
        <f>CW90/CW$11</f>
        <v>6.2140534881074648E-2</v>
      </c>
      <c r="CY90" s="1316">
        <f>CY21-CY29-CY89</f>
        <v>70072242.75052768</v>
      </c>
      <c r="CZ90" s="1308">
        <f>CY90*$CX$2</f>
        <v>1121155884.0084429</v>
      </c>
      <c r="DA90" s="1317">
        <f>CZ90/CZ$11</f>
        <v>6.5621667374270137E-2</v>
      </c>
      <c r="DC90"/>
      <c r="DD90"/>
      <c r="DE90"/>
    </row>
    <row r="91" spans="1:109" ht="17.45" customHeight="1" thickTop="1">
      <c r="A91" s="1222"/>
      <c r="B91" s="1227"/>
      <c r="C91" s="1222"/>
      <c r="D91" s="1181"/>
      <c r="E91" s="1182"/>
      <c r="F91" s="1183"/>
      <c r="G91" s="1185"/>
      <c r="H91" s="1185"/>
      <c r="I91" s="1186"/>
      <c r="J91" s="1197">
        <f t="shared" si="205"/>
        <v>0</v>
      </c>
      <c r="K91" s="1188"/>
      <c r="L91" s="1189"/>
      <c r="M91" s="1182"/>
      <c r="N91" s="1183"/>
      <c r="O91" s="1185"/>
      <c r="P91" s="1185"/>
      <c r="Q91" s="1186"/>
      <c r="R91" s="1197">
        <f t="shared" si="208"/>
        <v>0</v>
      </c>
      <c r="S91" s="1188"/>
      <c r="T91" s="1181"/>
      <c r="U91" s="1182"/>
      <c r="V91" s="1183"/>
      <c r="W91" s="1191"/>
      <c r="X91" s="1185"/>
      <c r="Y91" s="1186"/>
      <c r="Z91" s="1197">
        <f t="shared" si="214"/>
        <v>0</v>
      </c>
      <c r="AA91" s="1188"/>
      <c r="AB91" s="1181"/>
      <c r="AC91" s="1231"/>
      <c r="AD91" s="1183"/>
      <c r="AE91" s="1185"/>
      <c r="AF91" s="1185"/>
      <c r="AG91" s="1186"/>
      <c r="AH91" s="1197">
        <f t="shared" si="215"/>
        <v>0</v>
      </c>
      <c r="AI91" s="1188"/>
      <c r="AJ91" s="1181"/>
      <c r="AK91" s="1183"/>
      <c r="AL91" s="1183"/>
      <c r="AM91" s="1185"/>
      <c r="AN91" s="1185"/>
      <c r="AO91" s="1186"/>
      <c r="AP91" s="1197">
        <f t="shared" si="216"/>
        <v>0</v>
      </c>
      <c r="AQ91" s="1188"/>
      <c r="AR91" s="1181"/>
      <c r="AS91" s="1231"/>
      <c r="AT91" s="1183"/>
      <c r="AU91" s="1185"/>
      <c r="AV91" s="1185"/>
      <c r="AW91" s="1186"/>
      <c r="AX91" s="1197">
        <f t="shared" si="217"/>
        <v>0</v>
      </c>
      <c r="AY91" s="1188"/>
      <c r="AZ91" s="1181"/>
      <c r="BA91" s="1231"/>
      <c r="BB91" s="1183"/>
      <c r="BC91" s="1185"/>
      <c r="BD91" s="1185"/>
      <c r="BE91" s="1186"/>
      <c r="BF91" s="1197">
        <f t="shared" si="209"/>
        <v>0</v>
      </c>
      <c r="BG91" s="1188"/>
      <c r="BH91" s="1181"/>
      <c r="BI91" s="1231"/>
      <c r="BJ91" s="1183"/>
      <c r="BK91" s="1191"/>
      <c r="BL91" s="1232"/>
      <c r="BM91" s="1193"/>
      <c r="BN91" s="1197">
        <f t="shared" si="218"/>
        <v>0</v>
      </c>
      <c r="BO91" s="1188"/>
      <c r="BP91" s="1181"/>
      <c r="BQ91" s="1183"/>
      <c r="BR91" s="1183"/>
      <c r="BS91" s="1185"/>
      <c r="BT91" s="1185"/>
      <c r="BU91" s="1186"/>
      <c r="BV91" s="1197">
        <f t="shared" si="210"/>
        <v>0</v>
      </c>
      <c r="BW91" s="1188"/>
      <c r="BX91" s="1181"/>
      <c r="BY91" s="1231"/>
      <c r="BZ91" s="1183"/>
      <c r="CA91" s="1185"/>
      <c r="CB91" s="1185"/>
      <c r="CC91" s="1186"/>
      <c r="CD91" s="1197">
        <f t="shared" si="211"/>
        <v>0</v>
      </c>
      <c r="CE91" s="1188"/>
      <c r="CF91" s="1181"/>
      <c r="CG91" s="1231"/>
      <c r="CH91" s="1183"/>
      <c r="CI91" s="1185"/>
      <c r="CJ91" s="1185"/>
      <c r="CK91" s="1186"/>
      <c r="CL91" s="1197">
        <f t="shared" si="212"/>
        <v>0</v>
      </c>
      <c r="CM91" s="1188"/>
      <c r="CN91" s="1181"/>
      <c r="CO91" s="1183"/>
      <c r="CP91" s="1183"/>
      <c r="CQ91" s="1185"/>
      <c r="CR91" s="1185"/>
      <c r="CS91" s="1186"/>
      <c r="CT91" s="1197">
        <f t="shared" si="213"/>
        <v>0</v>
      </c>
      <c r="CU91" s="1188"/>
      <c r="CV91" s="1203"/>
      <c r="CW91" s="1182">
        <f>CW89-CW88</f>
        <v>5816568606.8273211</v>
      </c>
      <c r="CX91" s="1183">
        <f>CW91/CW$11</f>
        <v>5.5600250147377128E-2</v>
      </c>
      <c r="CY91" s="1204"/>
      <c r="CZ91" s="1185"/>
      <c r="DA91" s="1195"/>
    </row>
    <row r="92" spans="1:109" ht="17.45" customHeight="1">
      <c r="A92" s="1222" t="s">
        <v>1439</v>
      </c>
      <c r="B92" s="1227" t="s">
        <v>1440</v>
      </c>
      <c r="C92" s="1233"/>
      <c r="D92" s="1181">
        <v>0</v>
      </c>
      <c r="E92" s="1182">
        <f t="shared" ref="E92:E99" si="219">D92*$CX$2</f>
        <v>0</v>
      </c>
      <c r="F92" s="1183">
        <f t="shared" ref="F92:F99" si="220">E92/E$11</f>
        <v>0</v>
      </c>
      <c r="G92" s="1185">
        <f>6390721.33</f>
        <v>6390721.3300000001</v>
      </c>
      <c r="H92" s="1185">
        <f t="shared" ref="H92:H99" si="221">G92*$CX$2</f>
        <v>102251541.28</v>
      </c>
      <c r="I92" s="1186">
        <f t="shared" ref="I92:I99" si="222">H92/H$11</f>
        <v>1.2528442836097879E-2</v>
      </c>
      <c r="J92" s="1197">
        <f t="shared" si="205"/>
        <v>6390721.3300000001</v>
      </c>
      <c r="K92" s="1188"/>
      <c r="L92" s="1189">
        <v>0</v>
      </c>
      <c r="M92" s="1182">
        <f t="shared" ref="M92:M99" si="223">L92*$CX$2</f>
        <v>0</v>
      </c>
      <c r="N92" s="1183">
        <f t="shared" ref="N92:N99" si="224">M92/M$11</f>
        <v>0</v>
      </c>
      <c r="O92" s="1191">
        <v>736128.75</v>
      </c>
      <c r="P92" s="1185">
        <f t="shared" ref="P92:P99" si="225">O92*$CX$2</f>
        <v>11778060</v>
      </c>
      <c r="Q92" s="1186">
        <f t="shared" ref="Q92:Q99" si="226">P92/P$11</f>
        <v>1.3198782959373222E-3</v>
      </c>
      <c r="R92" s="1197">
        <f t="shared" si="208"/>
        <v>736128.75</v>
      </c>
      <c r="S92" s="1188"/>
      <c r="T92" s="1189">
        <v>0</v>
      </c>
      <c r="U92" s="1199">
        <f t="shared" ref="U92:U100" si="227">T92*$CX$2</f>
        <v>0</v>
      </c>
      <c r="V92" s="1183">
        <f t="shared" ref="V92:V99" si="228">U92/U$11</f>
        <v>0</v>
      </c>
      <c r="W92" s="1191"/>
      <c r="X92" s="1185">
        <f t="shared" ref="X92:X99" si="229">W92*$CX$2</f>
        <v>0</v>
      </c>
      <c r="Y92" s="1186" t="e">
        <f t="shared" ref="Y92:Y99" si="230">X92/X$11</f>
        <v>#DIV/0!</v>
      </c>
      <c r="Z92" s="1197">
        <f t="shared" si="214"/>
        <v>0</v>
      </c>
      <c r="AA92" s="1188"/>
      <c r="AB92" s="1190">
        <v>0</v>
      </c>
      <c r="AC92" s="1182">
        <f t="shared" ref="AC92:AC99" si="231">AB92*$CX$2</f>
        <v>0</v>
      </c>
      <c r="AD92" s="1183">
        <f t="shared" ref="AD92:AD99" si="232">AC92/AC$11</f>
        <v>0</v>
      </c>
      <c r="AE92" s="1185"/>
      <c r="AF92" s="1185">
        <f t="shared" ref="AF92:AF99" si="233">AE92*$CX$2</f>
        <v>0</v>
      </c>
      <c r="AG92" s="1186" t="e">
        <f t="shared" ref="AG92:AG99" si="234">AF92/AF$11</f>
        <v>#DIV/0!</v>
      </c>
      <c r="AH92" s="1197">
        <f t="shared" si="215"/>
        <v>0</v>
      </c>
      <c r="AI92" s="1188"/>
      <c r="AJ92" s="1189">
        <v>0</v>
      </c>
      <c r="AK92" s="1182">
        <f t="shared" ref="AK92:AK99" si="235">AJ92*$CX$2</f>
        <v>0</v>
      </c>
      <c r="AL92" s="1183">
        <f t="shared" ref="AL92:AL99" si="236">AK92/AK$11</f>
        <v>0</v>
      </c>
      <c r="AM92" s="1185"/>
      <c r="AN92" s="1185">
        <f t="shared" ref="AN92:AN99" si="237">AM92*$CX$2</f>
        <v>0</v>
      </c>
      <c r="AO92" s="1186" t="e">
        <f t="shared" ref="AO92:AO99" si="238">AN92/AN$11</f>
        <v>#DIV/0!</v>
      </c>
      <c r="AP92" s="1197">
        <f t="shared" si="216"/>
        <v>0</v>
      </c>
      <c r="AQ92" s="1188"/>
      <c r="AR92" s="1190"/>
      <c r="AS92" s="1182">
        <f t="shared" ref="AS92:AS99" si="239">AR92*$CX$2</f>
        <v>0</v>
      </c>
      <c r="AT92" s="1183">
        <f t="shared" ref="AT92:AT99" si="240">AS92/AS$11</f>
        <v>0</v>
      </c>
      <c r="AU92" s="1185"/>
      <c r="AV92" s="1185">
        <f t="shared" ref="AV92:AV99" si="241">AU92*$CX$2</f>
        <v>0</v>
      </c>
      <c r="AW92" s="1186" t="e">
        <f t="shared" ref="AW92:AW99" si="242">AV92/AV$11</f>
        <v>#DIV/0!</v>
      </c>
      <c r="AX92" s="1197">
        <f t="shared" si="217"/>
        <v>0</v>
      </c>
      <c r="AY92" s="1188"/>
      <c r="AZ92" s="1189"/>
      <c r="BA92" s="1182">
        <f t="shared" ref="BA92:BA99" si="243">AZ92*$CX$2</f>
        <v>0</v>
      </c>
      <c r="BB92" s="1183">
        <f t="shared" ref="BB92:BB99" si="244">BA92/BA$11</f>
        <v>0</v>
      </c>
      <c r="BC92" s="1185"/>
      <c r="BD92" s="1185">
        <f t="shared" ref="BD92:BD99" si="245">BC92*$CX$2</f>
        <v>0</v>
      </c>
      <c r="BE92" s="1186" t="e">
        <f t="shared" ref="BE92:BE99" si="246">BD92/BD$11</f>
        <v>#DIV/0!</v>
      </c>
      <c r="BF92" s="1197">
        <f t="shared" si="209"/>
        <v>0</v>
      </c>
      <c r="BG92" s="1188"/>
      <c r="BH92" s="1190"/>
      <c r="BI92" s="1182">
        <f t="shared" ref="BI92:BI99" si="247">BH92*$CX$2</f>
        <v>0</v>
      </c>
      <c r="BJ92" s="1183">
        <f t="shared" ref="BJ92:BJ99" si="248">BI92/BI$11</f>
        <v>0</v>
      </c>
      <c r="BK92" s="1191"/>
      <c r="BL92" s="1191">
        <f t="shared" ref="BL92:BL99" si="249">BK92*$CX$2</f>
        <v>0</v>
      </c>
      <c r="BM92" s="1193" t="e">
        <f t="shared" ref="BM92:BM99" si="250">BL92/BL$11</f>
        <v>#DIV/0!</v>
      </c>
      <c r="BN92" s="1197">
        <f t="shared" si="218"/>
        <v>0</v>
      </c>
      <c r="BO92" s="1188"/>
      <c r="BP92" s="1189"/>
      <c r="BQ92" s="1182">
        <f t="shared" ref="BQ92:BQ99" si="251">BP92*$CX$2</f>
        <v>0</v>
      </c>
      <c r="BR92" s="1183">
        <f t="shared" ref="BR92:BR99" si="252">BQ92/BQ$11</f>
        <v>0</v>
      </c>
      <c r="BS92" s="1185"/>
      <c r="BT92" s="1185">
        <f t="shared" ref="BT92:BT99" si="253">BS92*$CX$2</f>
        <v>0</v>
      </c>
      <c r="BU92" s="1186" t="e">
        <f t="shared" ref="BU92:BU99" si="254">BT92/BT$11</f>
        <v>#DIV/0!</v>
      </c>
      <c r="BV92" s="1197">
        <f t="shared" si="210"/>
        <v>0</v>
      </c>
      <c r="BW92" s="1188"/>
      <c r="BX92" s="1190"/>
      <c r="BY92" s="1182">
        <f t="shared" ref="BY92:BY99" si="255">BX92*$CX$2</f>
        <v>0</v>
      </c>
      <c r="BZ92" s="1183">
        <f t="shared" ref="BZ92:BZ99" si="256">BY92/BY$11</f>
        <v>0</v>
      </c>
      <c r="CA92" s="1185"/>
      <c r="CB92" s="1185">
        <f t="shared" ref="CB92:CB99" si="257">CA92*$CX$2</f>
        <v>0</v>
      </c>
      <c r="CC92" s="1186" t="e">
        <f t="shared" ref="CC92:CC99" si="258">CB92/CB$11</f>
        <v>#DIV/0!</v>
      </c>
      <c r="CD92" s="1197">
        <f t="shared" si="211"/>
        <v>0</v>
      </c>
      <c r="CE92" s="1188"/>
      <c r="CF92" s="1189"/>
      <c r="CG92" s="1182">
        <f t="shared" ref="CG92:CG99" si="259">CF92*$CX$2</f>
        <v>0</v>
      </c>
      <c r="CH92" s="1183">
        <f t="shared" ref="CH92:CH99" si="260">CG92/CG$11</f>
        <v>0</v>
      </c>
      <c r="CI92" s="1185"/>
      <c r="CJ92" s="1185">
        <f t="shared" ref="CJ92:CJ99" si="261">CI92*$CX$2</f>
        <v>0</v>
      </c>
      <c r="CK92" s="1186" t="e">
        <f t="shared" ref="CK92:CK99" si="262">CJ92/CJ$11</f>
        <v>#DIV/0!</v>
      </c>
      <c r="CL92" s="1197">
        <f t="shared" si="212"/>
        <v>0</v>
      </c>
      <c r="CM92" s="1188"/>
      <c r="CN92" s="1190"/>
      <c r="CO92" s="1182">
        <f t="shared" ref="CO92:CO99" si="263">CN92*$CX$2</f>
        <v>0</v>
      </c>
      <c r="CP92" s="1183">
        <f t="shared" ref="CP92:CP99" si="264">CO92/CO$11</f>
        <v>0</v>
      </c>
      <c r="CQ92" s="1185"/>
      <c r="CR92" s="1185">
        <f t="shared" ref="CR92:CR99" si="265">CQ92*$CX$2</f>
        <v>0</v>
      </c>
      <c r="CS92" s="1186" t="e">
        <f t="shared" ref="CS92:CS99" si="266">CR92/CR$11</f>
        <v>#DIV/0!</v>
      </c>
      <c r="CT92" s="1197">
        <f t="shared" si="213"/>
        <v>0</v>
      </c>
      <c r="CU92" s="1188"/>
      <c r="CV92" s="1203">
        <f t="shared" ref="CV92:CW99" si="267">D92+L92+T92+AB92+AJ92+AR92+AZ92+BH92+BP92+BX92+CF92+CN92</f>
        <v>0</v>
      </c>
      <c r="CW92" s="1199">
        <f t="shared" si="267"/>
        <v>0</v>
      </c>
      <c r="CX92" s="1183">
        <f t="shared" ref="CX92:CX99" si="268">CW92/CW$11</f>
        <v>0</v>
      </c>
      <c r="CY92" s="1204">
        <f t="shared" ref="CY92:CZ99" si="269">G92+O92+W92+AE92+AM92+AU92+BC92+BK92+BS92+CA92+CI92+CQ92</f>
        <v>7126850.0800000001</v>
      </c>
      <c r="CZ92" s="1201">
        <f t="shared" si="269"/>
        <v>114029601.28</v>
      </c>
      <c r="DA92" s="1195">
        <f t="shared" ref="DA92:DA99" si="270">CZ92/CZ$11</f>
        <v>6.6741946171335964E-3</v>
      </c>
      <c r="DB92" t="s">
        <v>1425</v>
      </c>
    </row>
    <row r="93" spans="1:109" ht="17.45" customHeight="1">
      <c r="A93" s="1222" t="s">
        <v>1441</v>
      </c>
      <c r="B93" s="1227" t="s">
        <v>1442</v>
      </c>
      <c r="C93" s="1233"/>
      <c r="D93" s="1181">
        <v>0</v>
      </c>
      <c r="E93" s="1182">
        <f t="shared" si="219"/>
        <v>0</v>
      </c>
      <c r="F93" s="1183">
        <f t="shared" si="220"/>
        <v>0</v>
      </c>
      <c r="G93" s="1185"/>
      <c r="H93" s="1185">
        <f t="shared" si="221"/>
        <v>0</v>
      </c>
      <c r="I93" s="1186">
        <f t="shared" si="222"/>
        <v>0</v>
      </c>
      <c r="J93" s="1197">
        <f t="shared" si="205"/>
        <v>0</v>
      </c>
      <c r="K93" s="1188"/>
      <c r="L93" s="1189">
        <v>0</v>
      </c>
      <c r="M93" s="1182">
        <f t="shared" si="223"/>
        <v>0</v>
      </c>
      <c r="N93" s="1183">
        <f t="shared" si="224"/>
        <v>0</v>
      </c>
      <c r="O93" s="1191"/>
      <c r="P93" s="1185">
        <f t="shared" si="225"/>
        <v>0</v>
      </c>
      <c r="Q93" s="1186">
        <f t="shared" si="226"/>
        <v>0</v>
      </c>
      <c r="R93" s="1197">
        <f t="shared" si="208"/>
        <v>0</v>
      </c>
      <c r="S93" s="1188"/>
      <c r="T93" s="1189">
        <v>0</v>
      </c>
      <c r="U93" s="1199">
        <f t="shared" si="227"/>
        <v>0</v>
      </c>
      <c r="V93" s="1183">
        <f t="shared" si="228"/>
        <v>0</v>
      </c>
      <c r="W93" s="1191"/>
      <c r="X93" s="1185">
        <f t="shared" si="229"/>
        <v>0</v>
      </c>
      <c r="Y93" s="1186" t="e">
        <f t="shared" si="230"/>
        <v>#DIV/0!</v>
      </c>
      <c r="Z93" s="1197">
        <f t="shared" si="214"/>
        <v>0</v>
      </c>
      <c r="AA93" s="1188"/>
      <c r="AB93" s="1190">
        <v>0</v>
      </c>
      <c r="AC93" s="1182">
        <f t="shared" si="231"/>
        <v>0</v>
      </c>
      <c r="AD93" s="1183">
        <f t="shared" si="232"/>
        <v>0</v>
      </c>
      <c r="AE93" s="1185"/>
      <c r="AF93" s="1185">
        <f t="shared" si="233"/>
        <v>0</v>
      </c>
      <c r="AG93" s="1186" t="e">
        <f t="shared" si="234"/>
        <v>#DIV/0!</v>
      </c>
      <c r="AH93" s="1197">
        <f t="shared" si="215"/>
        <v>0</v>
      </c>
      <c r="AI93" s="1188"/>
      <c r="AJ93" s="1189">
        <v>0</v>
      </c>
      <c r="AK93" s="1182">
        <f t="shared" si="235"/>
        <v>0</v>
      </c>
      <c r="AL93" s="1183">
        <f t="shared" si="236"/>
        <v>0</v>
      </c>
      <c r="AM93" s="1185"/>
      <c r="AN93" s="1185">
        <f t="shared" si="237"/>
        <v>0</v>
      </c>
      <c r="AO93" s="1186" t="e">
        <f t="shared" si="238"/>
        <v>#DIV/0!</v>
      </c>
      <c r="AP93" s="1197">
        <f t="shared" si="216"/>
        <v>0</v>
      </c>
      <c r="AQ93" s="1188"/>
      <c r="AR93" s="1190"/>
      <c r="AS93" s="1182">
        <f t="shared" si="239"/>
        <v>0</v>
      </c>
      <c r="AT93" s="1183">
        <f t="shared" si="240"/>
        <v>0</v>
      </c>
      <c r="AU93" s="1185"/>
      <c r="AV93" s="1185">
        <f t="shared" si="241"/>
        <v>0</v>
      </c>
      <c r="AW93" s="1186" t="e">
        <f t="shared" si="242"/>
        <v>#DIV/0!</v>
      </c>
      <c r="AX93" s="1197">
        <f t="shared" si="217"/>
        <v>0</v>
      </c>
      <c r="AY93" s="1188"/>
      <c r="AZ93" s="1189"/>
      <c r="BA93" s="1182">
        <f t="shared" si="243"/>
        <v>0</v>
      </c>
      <c r="BB93" s="1183">
        <f t="shared" si="244"/>
        <v>0</v>
      </c>
      <c r="BC93" s="1185"/>
      <c r="BD93" s="1185">
        <f t="shared" si="245"/>
        <v>0</v>
      </c>
      <c r="BE93" s="1186" t="e">
        <f t="shared" si="246"/>
        <v>#DIV/0!</v>
      </c>
      <c r="BF93" s="1197">
        <f t="shared" si="209"/>
        <v>0</v>
      </c>
      <c r="BG93" s="1188"/>
      <c r="BH93" s="1190"/>
      <c r="BI93" s="1182">
        <f t="shared" si="247"/>
        <v>0</v>
      </c>
      <c r="BJ93" s="1183">
        <f t="shared" si="248"/>
        <v>0</v>
      </c>
      <c r="BK93" s="1191"/>
      <c r="BL93" s="1191">
        <f t="shared" si="249"/>
        <v>0</v>
      </c>
      <c r="BM93" s="1193" t="e">
        <f t="shared" si="250"/>
        <v>#DIV/0!</v>
      </c>
      <c r="BN93" s="1197">
        <f t="shared" si="218"/>
        <v>0</v>
      </c>
      <c r="BO93" s="1188"/>
      <c r="BP93" s="1189"/>
      <c r="BQ93" s="1182">
        <f t="shared" si="251"/>
        <v>0</v>
      </c>
      <c r="BR93" s="1183">
        <f t="shared" si="252"/>
        <v>0</v>
      </c>
      <c r="BS93" s="1185"/>
      <c r="BT93" s="1185">
        <f t="shared" si="253"/>
        <v>0</v>
      </c>
      <c r="BU93" s="1186" t="e">
        <f t="shared" si="254"/>
        <v>#DIV/0!</v>
      </c>
      <c r="BV93" s="1197">
        <f t="shared" si="210"/>
        <v>0</v>
      </c>
      <c r="BW93" s="1188"/>
      <c r="BX93" s="1190"/>
      <c r="BY93" s="1182">
        <f t="shared" si="255"/>
        <v>0</v>
      </c>
      <c r="BZ93" s="1183">
        <f t="shared" si="256"/>
        <v>0</v>
      </c>
      <c r="CA93" s="1185"/>
      <c r="CB93" s="1185">
        <f t="shared" si="257"/>
        <v>0</v>
      </c>
      <c r="CC93" s="1186" t="e">
        <f t="shared" si="258"/>
        <v>#DIV/0!</v>
      </c>
      <c r="CD93" s="1197">
        <f t="shared" si="211"/>
        <v>0</v>
      </c>
      <c r="CE93" s="1188"/>
      <c r="CF93" s="1189"/>
      <c r="CG93" s="1182">
        <f t="shared" si="259"/>
        <v>0</v>
      </c>
      <c r="CH93" s="1183">
        <f t="shared" si="260"/>
        <v>0</v>
      </c>
      <c r="CI93" s="1185"/>
      <c r="CJ93" s="1185">
        <f t="shared" si="261"/>
        <v>0</v>
      </c>
      <c r="CK93" s="1186" t="e">
        <f t="shared" si="262"/>
        <v>#DIV/0!</v>
      </c>
      <c r="CL93" s="1197">
        <f t="shared" si="212"/>
        <v>0</v>
      </c>
      <c r="CM93" s="1188"/>
      <c r="CN93" s="1190"/>
      <c r="CO93" s="1182">
        <f t="shared" si="263"/>
        <v>0</v>
      </c>
      <c r="CP93" s="1183">
        <f t="shared" si="264"/>
        <v>0</v>
      </c>
      <c r="CQ93" s="1185"/>
      <c r="CR93" s="1185">
        <f t="shared" si="265"/>
        <v>0</v>
      </c>
      <c r="CS93" s="1186" t="e">
        <f t="shared" si="266"/>
        <v>#DIV/0!</v>
      </c>
      <c r="CT93" s="1197">
        <f t="shared" si="213"/>
        <v>0</v>
      </c>
      <c r="CU93" s="1188"/>
      <c r="CV93" s="1203">
        <f t="shared" si="267"/>
        <v>0</v>
      </c>
      <c r="CW93" s="1199">
        <f t="shared" si="267"/>
        <v>0</v>
      </c>
      <c r="CX93" s="1183">
        <f t="shared" si="268"/>
        <v>0</v>
      </c>
      <c r="CY93" s="1204">
        <f t="shared" si="269"/>
        <v>0</v>
      </c>
      <c r="CZ93" s="1201">
        <f t="shared" si="269"/>
        <v>0</v>
      </c>
      <c r="DA93" s="1195">
        <f t="shared" si="270"/>
        <v>0</v>
      </c>
      <c r="DB93" t="s">
        <v>1425</v>
      </c>
    </row>
    <row r="94" spans="1:109" ht="17.45" customHeight="1">
      <c r="A94" s="1196" t="s">
        <v>901</v>
      </c>
      <c r="B94" s="1180" t="s">
        <v>1443</v>
      </c>
      <c r="C94" s="1180"/>
      <c r="D94" s="1181">
        <v>1500000</v>
      </c>
      <c r="E94" s="1182">
        <f t="shared" si="219"/>
        <v>24000000</v>
      </c>
      <c r="F94" s="1183">
        <f t="shared" si="220"/>
        <v>2.9265890040778794E-3</v>
      </c>
      <c r="G94" s="1185">
        <v>2000000</v>
      </c>
      <c r="H94" s="1185">
        <f t="shared" si="221"/>
        <v>32000000</v>
      </c>
      <c r="I94" s="1186">
        <f t="shared" si="222"/>
        <v>3.9208227644931216E-3</v>
      </c>
      <c r="J94" s="1197">
        <f t="shared" si="205"/>
        <v>500000</v>
      </c>
      <c r="K94" s="1188"/>
      <c r="L94" s="1189">
        <v>1500000</v>
      </c>
      <c r="M94" s="1182">
        <f t="shared" si="223"/>
        <v>24000000</v>
      </c>
      <c r="N94" s="1183">
        <f t="shared" si="224"/>
        <v>2.6998031799320417E-3</v>
      </c>
      <c r="O94" s="1191">
        <v>1000000</v>
      </c>
      <c r="P94" s="1185">
        <f t="shared" si="225"/>
        <v>16000000</v>
      </c>
      <c r="Q94" s="1186">
        <f t="shared" si="226"/>
        <v>1.7929992490271875E-3</v>
      </c>
      <c r="R94" s="1197">
        <f t="shared" si="208"/>
        <v>-500000</v>
      </c>
      <c r="S94" s="1188"/>
      <c r="T94" s="1189">
        <v>1500000</v>
      </c>
      <c r="U94" s="1199">
        <f t="shared" si="227"/>
        <v>24000000</v>
      </c>
      <c r="V94" s="1183">
        <f t="shared" si="228"/>
        <v>2.6060070208217276E-3</v>
      </c>
      <c r="W94" s="1191"/>
      <c r="X94" s="1185">
        <f t="shared" si="229"/>
        <v>0</v>
      </c>
      <c r="Y94" s="1186" t="e">
        <f t="shared" si="230"/>
        <v>#DIV/0!</v>
      </c>
      <c r="Z94" s="1197">
        <f t="shared" si="214"/>
        <v>-1500000</v>
      </c>
      <c r="AA94" s="1188"/>
      <c r="AB94" s="1190">
        <v>1500000</v>
      </c>
      <c r="AC94" s="1182">
        <f t="shared" si="231"/>
        <v>24000000</v>
      </c>
      <c r="AD94" s="1183">
        <f t="shared" si="232"/>
        <v>2.8090423079390301E-3</v>
      </c>
      <c r="AE94" s="1185"/>
      <c r="AF94" s="1185">
        <f t="shared" si="233"/>
        <v>0</v>
      </c>
      <c r="AG94" s="1186" t="e">
        <f t="shared" si="234"/>
        <v>#DIV/0!</v>
      </c>
      <c r="AH94" s="1197">
        <f t="shared" si="215"/>
        <v>-1500000</v>
      </c>
      <c r="AI94" s="1188"/>
      <c r="AJ94" s="1189">
        <v>1500000</v>
      </c>
      <c r="AK94" s="1182">
        <f t="shared" si="235"/>
        <v>24000000</v>
      </c>
      <c r="AL94" s="1183">
        <f t="shared" si="236"/>
        <v>3.3398140581395882E-3</v>
      </c>
      <c r="AM94" s="1185"/>
      <c r="AN94" s="1185">
        <f t="shared" si="237"/>
        <v>0</v>
      </c>
      <c r="AO94" s="1186" t="e">
        <f t="shared" si="238"/>
        <v>#DIV/0!</v>
      </c>
      <c r="AP94" s="1197">
        <f t="shared" si="216"/>
        <v>-1500000</v>
      </c>
      <c r="AQ94" s="1188"/>
      <c r="AR94" s="1190">
        <v>1500000</v>
      </c>
      <c r="AS94" s="1182">
        <f t="shared" si="239"/>
        <v>24000000</v>
      </c>
      <c r="AT94" s="1183">
        <f t="shared" si="240"/>
        <v>2.6998737282771367E-3</v>
      </c>
      <c r="AU94" s="1185"/>
      <c r="AV94" s="1185">
        <f t="shared" si="241"/>
        <v>0</v>
      </c>
      <c r="AW94" s="1186" t="e">
        <f t="shared" si="242"/>
        <v>#DIV/0!</v>
      </c>
      <c r="AX94" s="1197">
        <f t="shared" si="217"/>
        <v>-1500000</v>
      </c>
      <c r="AY94" s="1188"/>
      <c r="AZ94" s="1190">
        <v>1500000</v>
      </c>
      <c r="BA94" s="1182">
        <f t="shared" si="243"/>
        <v>24000000</v>
      </c>
      <c r="BB94" s="1183">
        <f t="shared" si="244"/>
        <v>2.4989650737167845E-3</v>
      </c>
      <c r="BC94" s="1185"/>
      <c r="BD94" s="1185">
        <f t="shared" si="245"/>
        <v>0</v>
      </c>
      <c r="BE94" s="1186" t="e">
        <f t="shared" si="246"/>
        <v>#DIV/0!</v>
      </c>
      <c r="BF94" s="1197">
        <f t="shared" si="209"/>
        <v>-1500000</v>
      </c>
      <c r="BG94" s="1188"/>
      <c r="BH94" s="1190">
        <v>1500000</v>
      </c>
      <c r="BI94" s="1182">
        <f t="shared" si="247"/>
        <v>24000000</v>
      </c>
      <c r="BJ94" s="1183">
        <f t="shared" si="248"/>
        <v>2.5947792016482183E-3</v>
      </c>
      <c r="BK94" s="1191"/>
      <c r="BL94" s="1191">
        <f t="shared" si="249"/>
        <v>0</v>
      </c>
      <c r="BM94" s="1193" t="e">
        <f t="shared" si="250"/>
        <v>#DIV/0!</v>
      </c>
      <c r="BN94" s="1197">
        <f t="shared" si="218"/>
        <v>-1500000</v>
      </c>
      <c r="BO94" s="1188"/>
      <c r="BP94" s="1189">
        <v>1500000</v>
      </c>
      <c r="BQ94" s="1182">
        <f t="shared" si="251"/>
        <v>24000000</v>
      </c>
      <c r="BR94" s="1183">
        <f t="shared" si="252"/>
        <v>2.8111779267612764E-3</v>
      </c>
      <c r="BS94" s="1185"/>
      <c r="BT94" s="1185">
        <f t="shared" si="253"/>
        <v>0</v>
      </c>
      <c r="BU94" s="1186" t="e">
        <f t="shared" si="254"/>
        <v>#DIV/0!</v>
      </c>
      <c r="BV94" s="1197">
        <f t="shared" si="210"/>
        <v>-1500000</v>
      </c>
      <c r="BW94" s="1188"/>
      <c r="BX94" s="1189">
        <v>1500000</v>
      </c>
      <c r="BY94" s="1182">
        <f t="shared" si="255"/>
        <v>24000000</v>
      </c>
      <c r="BZ94" s="1183">
        <f t="shared" si="256"/>
        <v>2.6981803422526087E-3</v>
      </c>
      <c r="CA94" s="1185"/>
      <c r="CB94" s="1185">
        <f t="shared" si="257"/>
        <v>0</v>
      </c>
      <c r="CC94" s="1186" t="e">
        <f t="shared" si="258"/>
        <v>#DIV/0!</v>
      </c>
      <c r="CD94" s="1197">
        <f t="shared" si="211"/>
        <v>-1500000</v>
      </c>
      <c r="CE94" s="1188"/>
      <c r="CF94" s="1189">
        <v>1500000</v>
      </c>
      <c r="CG94" s="1182">
        <f t="shared" si="259"/>
        <v>24000000</v>
      </c>
      <c r="CH94" s="1183">
        <f t="shared" si="260"/>
        <v>2.8086921142550917E-3</v>
      </c>
      <c r="CI94" s="1185"/>
      <c r="CJ94" s="1185">
        <f t="shared" si="261"/>
        <v>0</v>
      </c>
      <c r="CK94" s="1186" t="e">
        <f t="shared" si="262"/>
        <v>#DIV/0!</v>
      </c>
      <c r="CL94" s="1197">
        <f t="shared" si="212"/>
        <v>-1500000</v>
      </c>
      <c r="CM94" s="1188"/>
      <c r="CN94" s="1189">
        <v>1500000</v>
      </c>
      <c r="CO94" s="1182">
        <f t="shared" si="263"/>
        <v>24000000</v>
      </c>
      <c r="CP94" s="1183">
        <f t="shared" si="264"/>
        <v>2.7073521074001362E-3</v>
      </c>
      <c r="CQ94" s="1185"/>
      <c r="CR94" s="1185">
        <f t="shared" si="265"/>
        <v>0</v>
      </c>
      <c r="CS94" s="1186" t="e">
        <f t="shared" si="266"/>
        <v>#DIV/0!</v>
      </c>
      <c r="CT94" s="1197">
        <f t="shared" si="213"/>
        <v>-1500000</v>
      </c>
      <c r="CU94" s="1188"/>
      <c r="CV94" s="1203">
        <f t="shared" si="267"/>
        <v>18000000</v>
      </c>
      <c r="CW94" s="1199">
        <f t="shared" si="267"/>
        <v>288000000</v>
      </c>
      <c r="CX94" s="1183">
        <f t="shared" si="268"/>
        <v>2.7529757017993673E-3</v>
      </c>
      <c r="CY94" s="1204">
        <f t="shared" si="269"/>
        <v>3000000</v>
      </c>
      <c r="CZ94" s="1201">
        <f t="shared" si="269"/>
        <v>48000000</v>
      </c>
      <c r="DA94" s="1195">
        <f t="shared" si="270"/>
        <v>2.8094577024413551E-3</v>
      </c>
      <c r="DB94" t="s">
        <v>1425</v>
      </c>
    </row>
    <row r="95" spans="1:109" ht="17.45" customHeight="1">
      <c r="A95" s="1196" t="s">
        <v>1444</v>
      </c>
      <c r="B95" s="1180" t="s">
        <v>1445</v>
      </c>
      <c r="C95" s="1180"/>
      <c r="D95" s="1181">
        <v>0</v>
      </c>
      <c r="E95" s="1182">
        <f t="shared" si="219"/>
        <v>0</v>
      </c>
      <c r="F95" s="1183">
        <f t="shared" si="220"/>
        <v>0</v>
      </c>
      <c r="G95" s="1185">
        <v>311858.12</v>
      </c>
      <c r="H95" s="1185">
        <f t="shared" si="221"/>
        <v>4989729.92</v>
      </c>
      <c r="I95" s="1186">
        <f t="shared" si="222"/>
        <v>6.1137020809401378E-4</v>
      </c>
      <c r="J95" s="1197">
        <f t="shared" si="205"/>
        <v>311858.12</v>
      </c>
      <c r="K95" s="1188"/>
      <c r="L95" s="1189">
        <v>0</v>
      </c>
      <c r="M95" s="1182">
        <f t="shared" si="223"/>
        <v>0</v>
      </c>
      <c r="N95" s="1183">
        <f t="shared" si="224"/>
        <v>0</v>
      </c>
      <c r="O95" s="1191">
        <v>327454.71000000002</v>
      </c>
      <c r="P95" s="1185">
        <f t="shared" si="225"/>
        <v>5239275.3600000003</v>
      </c>
      <c r="Q95" s="1186">
        <f t="shared" si="226"/>
        <v>5.8712604912041551E-4</v>
      </c>
      <c r="R95" s="1197">
        <f t="shared" si="208"/>
        <v>327454.71000000002</v>
      </c>
      <c r="S95" s="1188"/>
      <c r="T95" s="1189">
        <v>0</v>
      </c>
      <c r="U95" s="1199">
        <f t="shared" si="227"/>
        <v>0</v>
      </c>
      <c r="V95" s="1183">
        <f t="shared" si="228"/>
        <v>0</v>
      </c>
      <c r="W95" s="1191"/>
      <c r="X95" s="1185">
        <f t="shared" si="229"/>
        <v>0</v>
      </c>
      <c r="Y95" s="1186" t="e">
        <f t="shared" si="230"/>
        <v>#DIV/0!</v>
      </c>
      <c r="Z95" s="1197">
        <f t="shared" si="214"/>
        <v>0</v>
      </c>
      <c r="AA95" s="1188"/>
      <c r="AB95" s="1190">
        <v>0</v>
      </c>
      <c r="AC95" s="1182">
        <f t="shared" si="231"/>
        <v>0</v>
      </c>
      <c r="AD95" s="1183">
        <f t="shared" si="232"/>
        <v>0</v>
      </c>
      <c r="AE95" s="1185"/>
      <c r="AF95" s="1185">
        <f t="shared" si="233"/>
        <v>0</v>
      </c>
      <c r="AG95" s="1186" t="e">
        <f t="shared" si="234"/>
        <v>#DIV/0!</v>
      </c>
      <c r="AH95" s="1197">
        <f t="shared" si="215"/>
        <v>0</v>
      </c>
      <c r="AI95" s="1188"/>
      <c r="AJ95" s="1189">
        <v>0</v>
      </c>
      <c r="AK95" s="1182">
        <f t="shared" si="235"/>
        <v>0</v>
      </c>
      <c r="AL95" s="1183">
        <f t="shared" si="236"/>
        <v>0</v>
      </c>
      <c r="AM95" s="1185"/>
      <c r="AN95" s="1185">
        <f t="shared" si="237"/>
        <v>0</v>
      </c>
      <c r="AO95" s="1186" t="e">
        <f t="shared" si="238"/>
        <v>#DIV/0!</v>
      </c>
      <c r="AP95" s="1197">
        <f t="shared" si="216"/>
        <v>0</v>
      </c>
      <c r="AQ95" s="1188"/>
      <c r="AR95" s="1189">
        <v>0</v>
      </c>
      <c r="AS95" s="1182">
        <f t="shared" si="239"/>
        <v>0</v>
      </c>
      <c r="AT95" s="1183">
        <f t="shared" si="240"/>
        <v>0</v>
      </c>
      <c r="AU95" s="1185"/>
      <c r="AV95" s="1185">
        <f t="shared" si="241"/>
        <v>0</v>
      </c>
      <c r="AW95" s="1186" t="e">
        <f t="shared" si="242"/>
        <v>#DIV/0!</v>
      </c>
      <c r="AX95" s="1197">
        <f t="shared" si="217"/>
        <v>0</v>
      </c>
      <c r="AY95" s="1188"/>
      <c r="AZ95" s="1189">
        <v>0</v>
      </c>
      <c r="BA95" s="1182">
        <f t="shared" si="243"/>
        <v>0</v>
      </c>
      <c r="BB95" s="1183">
        <f t="shared" si="244"/>
        <v>0</v>
      </c>
      <c r="BC95" s="1185"/>
      <c r="BD95" s="1185">
        <f t="shared" si="245"/>
        <v>0</v>
      </c>
      <c r="BE95" s="1186" t="e">
        <f t="shared" si="246"/>
        <v>#DIV/0!</v>
      </c>
      <c r="BF95" s="1197">
        <f t="shared" si="209"/>
        <v>0</v>
      </c>
      <c r="BG95" s="1188"/>
      <c r="BH95" s="1189">
        <v>0</v>
      </c>
      <c r="BI95" s="1182">
        <f t="shared" si="247"/>
        <v>0</v>
      </c>
      <c r="BJ95" s="1183">
        <f t="shared" si="248"/>
        <v>0</v>
      </c>
      <c r="BK95" s="1191"/>
      <c r="BL95" s="1191">
        <f t="shared" si="249"/>
        <v>0</v>
      </c>
      <c r="BM95" s="1193" t="e">
        <f t="shared" si="250"/>
        <v>#DIV/0!</v>
      </c>
      <c r="BN95" s="1197">
        <f t="shared" si="218"/>
        <v>0</v>
      </c>
      <c r="BO95" s="1188"/>
      <c r="BP95" s="1189"/>
      <c r="BQ95" s="1182">
        <f t="shared" si="251"/>
        <v>0</v>
      </c>
      <c r="BR95" s="1183">
        <f t="shared" si="252"/>
        <v>0</v>
      </c>
      <c r="BS95" s="1185"/>
      <c r="BT95" s="1185">
        <f t="shared" si="253"/>
        <v>0</v>
      </c>
      <c r="BU95" s="1186" t="e">
        <f t="shared" si="254"/>
        <v>#DIV/0!</v>
      </c>
      <c r="BV95" s="1197">
        <f t="shared" si="210"/>
        <v>0</v>
      </c>
      <c r="BW95" s="1188"/>
      <c r="BX95" s="1189"/>
      <c r="BY95" s="1182">
        <f t="shared" si="255"/>
        <v>0</v>
      </c>
      <c r="BZ95" s="1183">
        <f t="shared" si="256"/>
        <v>0</v>
      </c>
      <c r="CA95" s="1185"/>
      <c r="CB95" s="1185">
        <f t="shared" si="257"/>
        <v>0</v>
      </c>
      <c r="CC95" s="1186" t="e">
        <f t="shared" si="258"/>
        <v>#DIV/0!</v>
      </c>
      <c r="CD95" s="1197">
        <f t="shared" si="211"/>
        <v>0</v>
      </c>
      <c r="CE95" s="1188"/>
      <c r="CF95" s="1189"/>
      <c r="CG95" s="1182">
        <f t="shared" si="259"/>
        <v>0</v>
      </c>
      <c r="CH95" s="1183">
        <f t="shared" si="260"/>
        <v>0</v>
      </c>
      <c r="CI95" s="1185"/>
      <c r="CJ95" s="1185">
        <f t="shared" si="261"/>
        <v>0</v>
      </c>
      <c r="CK95" s="1186" t="e">
        <f t="shared" si="262"/>
        <v>#DIV/0!</v>
      </c>
      <c r="CL95" s="1197">
        <f t="shared" si="212"/>
        <v>0</v>
      </c>
      <c r="CM95" s="1188"/>
      <c r="CN95" s="1189"/>
      <c r="CO95" s="1182">
        <f t="shared" si="263"/>
        <v>0</v>
      </c>
      <c r="CP95" s="1183">
        <f t="shared" si="264"/>
        <v>0</v>
      </c>
      <c r="CQ95" s="1185"/>
      <c r="CR95" s="1185">
        <f t="shared" si="265"/>
        <v>0</v>
      </c>
      <c r="CS95" s="1186" t="e">
        <f t="shared" si="266"/>
        <v>#DIV/0!</v>
      </c>
      <c r="CT95" s="1197">
        <f t="shared" si="213"/>
        <v>0</v>
      </c>
      <c r="CU95" s="1188"/>
      <c r="CV95" s="1203">
        <f t="shared" si="267"/>
        <v>0</v>
      </c>
      <c r="CW95" s="1199">
        <f t="shared" si="267"/>
        <v>0</v>
      </c>
      <c r="CX95" s="1183">
        <f t="shared" si="268"/>
        <v>0</v>
      </c>
      <c r="CY95" s="1204">
        <f t="shared" si="269"/>
        <v>639312.83000000007</v>
      </c>
      <c r="CZ95" s="1201">
        <f t="shared" si="269"/>
        <v>10229005.280000001</v>
      </c>
      <c r="DA95" s="1195">
        <f t="shared" si="270"/>
        <v>5.9870745150436035E-4</v>
      </c>
      <c r="DB95" t="s">
        <v>1429</v>
      </c>
    </row>
    <row r="96" spans="1:109" ht="17.45" customHeight="1">
      <c r="A96" s="1196" t="s">
        <v>1446</v>
      </c>
      <c r="B96" s="1180" t="s">
        <v>1447</v>
      </c>
      <c r="C96" s="1180"/>
      <c r="D96" s="1181">
        <v>100000</v>
      </c>
      <c r="E96" s="1182">
        <f t="shared" si="219"/>
        <v>1600000</v>
      </c>
      <c r="F96" s="1183">
        <f t="shared" si="220"/>
        <v>1.9510593360519196E-4</v>
      </c>
      <c r="G96" s="1185">
        <v>1464249.68</v>
      </c>
      <c r="H96" s="1185">
        <f t="shared" si="221"/>
        <v>23427994.879999999</v>
      </c>
      <c r="I96" s="1186">
        <f t="shared" si="222"/>
        <v>2.8705317391228839E-3</v>
      </c>
      <c r="J96" s="1197">
        <f t="shared" si="205"/>
        <v>1364249.68</v>
      </c>
      <c r="K96" s="1188"/>
      <c r="L96" s="1189">
        <v>100000</v>
      </c>
      <c r="M96" s="1182">
        <f t="shared" si="223"/>
        <v>1600000</v>
      </c>
      <c r="N96" s="1183">
        <f t="shared" si="224"/>
        <v>1.7998687866213609E-4</v>
      </c>
      <c r="O96" s="1191">
        <v>85582.18</v>
      </c>
      <c r="P96" s="1185">
        <f t="shared" si="225"/>
        <v>1369314.88</v>
      </c>
      <c r="Q96" s="1186">
        <f t="shared" si="226"/>
        <v>1.5344878447010957E-4</v>
      </c>
      <c r="R96" s="1197">
        <f t="shared" si="208"/>
        <v>-14417.820000000007</v>
      </c>
      <c r="S96" s="1188"/>
      <c r="T96" s="1189">
        <v>100000</v>
      </c>
      <c r="U96" s="1199">
        <f t="shared" si="227"/>
        <v>1600000</v>
      </c>
      <c r="V96" s="1183">
        <f t="shared" si="228"/>
        <v>1.7373380138811515E-4</v>
      </c>
      <c r="W96" s="1191"/>
      <c r="X96" s="1185">
        <f t="shared" si="229"/>
        <v>0</v>
      </c>
      <c r="Y96" s="1186" t="e">
        <f t="shared" si="230"/>
        <v>#DIV/0!</v>
      </c>
      <c r="Z96" s="1197">
        <f t="shared" si="214"/>
        <v>-100000</v>
      </c>
      <c r="AA96" s="1188"/>
      <c r="AB96" s="1190">
        <v>100000</v>
      </c>
      <c r="AC96" s="1182">
        <f t="shared" si="231"/>
        <v>1600000</v>
      </c>
      <c r="AD96" s="1183">
        <f t="shared" si="232"/>
        <v>1.8726948719593534E-4</v>
      </c>
      <c r="AE96" s="1185"/>
      <c r="AF96" s="1185">
        <f t="shared" si="233"/>
        <v>0</v>
      </c>
      <c r="AG96" s="1186" t="e">
        <f t="shared" si="234"/>
        <v>#DIV/0!</v>
      </c>
      <c r="AH96" s="1197">
        <f t="shared" si="215"/>
        <v>-100000</v>
      </c>
      <c r="AI96" s="1188"/>
      <c r="AJ96" s="1189">
        <v>100000</v>
      </c>
      <c r="AK96" s="1182">
        <f t="shared" si="235"/>
        <v>1600000</v>
      </c>
      <c r="AL96" s="1183">
        <f t="shared" si="236"/>
        <v>2.2265427054263924E-4</v>
      </c>
      <c r="AM96" s="1185"/>
      <c r="AN96" s="1185">
        <f t="shared" si="237"/>
        <v>0</v>
      </c>
      <c r="AO96" s="1186" t="e">
        <f t="shared" si="238"/>
        <v>#DIV/0!</v>
      </c>
      <c r="AP96" s="1197">
        <f t="shared" si="216"/>
        <v>-100000</v>
      </c>
      <c r="AQ96" s="1188"/>
      <c r="AR96" s="1189">
        <v>100000</v>
      </c>
      <c r="AS96" s="1182">
        <f t="shared" si="239"/>
        <v>1600000</v>
      </c>
      <c r="AT96" s="1183">
        <f t="shared" si="240"/>
        <v>1.7999158188514245E-4</v>
      </c>
      <c r="AU96" s="1185"/>
      <c r="AV96" s="1185">
        <f t="shared" si="241"/>
        <v>0</v>
      </c>
      <c r="AW96" s="1186" t="e">
        <f t="shared" si="242"/>
        <v>#DIV/0!</v>
      </c>
      <c r="AX96" s="1197">
        <f t="shared" si="217"/>
        <v>-100000</v>
      </c>
      <c r="AY96" s="1188"/>
      <c r="AZ96" s="1189">
        <v>100000</v>
      </c>
      <c r="BA96" s="1182">
        <f t="shared" si="243"/>
        <v>1600000</v>
      </c>
      <c r="BB96" s="1183">
        <f t="shared" si="244"/>
        <v>1.6659767158111897E-4</v>
      </c>
      <c r="BC96" s="1185"/>
      <c r="BD96" s="1185">
        <f t="shared" si="245"/>
        <v>0</v>
      </c>
      <c r="BE96" s="1186" t="e">
        <f t="shared" si="246"/>
        <v>#DIV/0!</v>
      </c>
      <c r="BF96" s="1197">
        <f t="shared" si="209"/>
        <v>-100000</v>
      </c>
      <c r="BG96" s="1188"/>
      <c r="BH96" s="1189">
        <v>100000</v>
      </c>
      <c r="BI96" s="1182">
        <f t="shared" si="247"/>
        <v>1600000</v>
      </c>
      <c r="BJ96" s="1183">
        <f t="shared" si="248"/>
        <v>1.7298528010988121E-4</v>
      </c>
      <c r="BK96" s="1191"/>
      <c r="BL96" s="1191">
        <f t="shared" si="249"/>
        <v>0</v>
      </c>
      <c r="BM96" s="1193" t="e">
        <f t="shared" si="250"/>
        <v>#DIV/0!</v>
      </c>
      <c r="BN96" s="1197">
        <f t="shared" si="218"/>
        <v>-100000</v>
      </c>
      <c r="BO96" s="1188"/>
      <c r="BP96" s="1189">
        <v>100000</v>
      </c>
      <c r="BQ96" s="1182">
        <f t="shared" si="251"/>
        <v>1600000</v>
      </c>
      <c r="BR96" s="1183">
        <f t="shared" si="252"/>
        <v>1.8741186178408508E-4</v>
      </c>
      <c r="BS96" s="1185"/>
      <c r="BT96" s="1185">
        <f t="shared" si="253"/>
        <v>0</v>
      </c>
      <c r="BU96" s="1186" t="e">
        <f t="shared" si="254"/>
        <v>#DIV/0!</v>
      </c>
      <c r="BV96" s="1197">
        <f t="shared" si="210"/>
        <v>-100000</v>
      </c>
      <c r="BW96" s="1188"/>
      <c r="BX96" s="1189">
        <v>100000</v>
      </c>
      <c r="BY96" s="1182">
        <f t="shared" si="255"/>
        <v>1600000</v>
      </c>
      <c r="BZ96" s="1183">
        <f t="shared" si="256"/>
        <v>1.7987868948350725E-4</v>
      </c>
      <c r="CA96" s="1185"/>
      <c r="CB96" s="1185">
        <f t="shared" si="257"/>
        <v>0</v>
      </c>
      <c r="CC96" s="1186" t="e">
        <f t="shared" si="258"/>
        <v>#DIV/0!</v>
      </c>
      <c r="CD96" s="1197">
        <f t="shared" si="211"/>
        <v>-100000</v>
      </c>
      <c r="CE96" s="1188"/>
      <c r="CF96" s="1189">
        <v>100000</v>
      </c>
      <c r="CG96" s="1182">
        <f t="shared" si="259"/>
        <v>1600000</v>
      </c>
      <c r="CH96" s="1183">
        <f t="shared" si="260"/>
        <v>1.8724614095033944E-4</v>
      </c>
      <c r="CI96" s="1185"/>
      <c r="CJ96" s="1185">
        <f t="shared" si="261"/>
        <v>0</v>
      </c>
      <c r="CK96" s="1186" t="e">
        <f t="shared" si="262"/>
        <v>#DIV/0!</v>
      </c>
      <c r="CL96" s="1197">
        <f t="shared" si="212"/>
        <v>-100000</v>
      </c>
      <c r="CM96" s="1188"/>
      <c r="CN96" s="1189">
        <v>100000</v>
      </c>
      <c r="CO96" s="1182">
        <f t="shared" si="263"/>
        <v>1600000</v>
      </c>
      <c r="CP96" s="1183">
        <f t="shared" si="264"/>
        <v>1.8049014049334241E-4</v>
      </c>
      <c r="CQ96" s="1185"/>
      <c r="CR96" s="1185">
        <f t="shared" si="265"/>
        <v>0</v>
      </c>
      <c r="CS96" s="1186" t="e">
        <f t="shared" si="266"/>
        <v>#DIV/0!</v>
      </c>
      <c r="CT96" s="1197">
        <f t="shared" si="213"/>
        <v>-100000</v>
      </c>
      <c r="CU96" s="1188"/>
      <c r="CV96" s="1203">
        <f t="shared" si="267"/>
        <v>1200000</v>
      </c>
      <c r="CW96" s="1199">
        <f t="shared" si="267"/>
        <v>19200000</v>
      </c>
      <c r="CX96" s="1183">
        <f t="shared" si="268"/>
        <v>1.8353171345329117E-4</v>
      </c>
      <c r="CY96" s="1204">
        <f t="shared" si="269"/>
        <v>1549831.8599999999</v>
      </c>
      <c r="CZ96" s="1201">
        <f t="shared" si="269"/>
        <v>24797309.759999998</v>
      </c>
      <c r="DA96" s="1195">
        <f t="shared" si="270"/>
        <v>1.4513956855220038E-3</v>
      </c>
      <c r="DB96" t="s">
        <v>1425</v>
      </c>
    </row>
    <row r="97" spans="1:109" ht="17.45" customHeight="1">
      <c r="A97" s="1196" t="s">
        <v>1448</v>
      </c>
      <c r="B97" s="1180" t="s">
        <v>1449</v>
      </c>
      <c r="C97" s="1180"/>
      <c r="D97" s="1181">
        <v>0</v>
      </c>
      <c r="E97" s="1182">
        <f t="shared" si="219"/>
        <v>0</v>
      </c>
      <c r="F97" s="1183">
        <f t="shared" si="220"/>
        <v>0</v>
      </c>
      <c r="G97" s="1185"/>
      <c r="H97" s="1185">
        <f t="shared" si="221"/>
        <v>0</v>
      </c>
      <c r="I97" s="1186">
        <f t="shared" si="222"/>
        <v>0</v>
      </c>
      <c r="J97" s="1197">
        <f t="shared" si="205"/>
        <v>0</v>
      </c>
      <c r="K97" s="1188"/>
      <c r="L97" s="1189">
        <v>0</v>
      </c>
      <c r="M97" s="1182">
        <f t="shared" si="223"/>
        <v>0</v>
      </c>
      <c r="N97" s="1183">
        <f t="shared" si="224"/>
        <v>0</v>
      </c>
      <c r="O97" s="1191"/>
      <c r="P97" s="1185">
        <f t="shared" si="225"/>
        <v>0</v>
      </c>
      <c r="Q97" s="1186">
        <f t="shared" si="226"/>
        <v>0</v>
      </c>
      <c r="R97" s="1197">
        <f t="shared" si="208"/>
        <v>0</v>
      </c>
      <c r="S97" s="1188"/>
      <c r="T97" s="1189">
        <v>0</v>
      </c>
      <c r="U97" s="1199">
        <f t="shared" si="227"/>
        <v>0</v>
      </c>
      <c r="V97" s="1183">
        <f t="shared" si="228"/>
        <v>0</v>
      </c>
      <c r="W97" s="1191"/>
      <c r="X97" s="1185">
        <f t="shared" si="229"/>
        <v>0</v>
      </c>
      <c r="Y97" s="1186" t="e">
        <f t="shared" si="230"/>
        <v>#DIV/0!</v>
      </c>
      <c r="Z97" s="1197">
        <f t="shared" si="214"/>
        <v>0</v>
      </c>
      <c r="AA97" s="1188"/>
      <c r="AB97" s="1190">
        <v>0</v>
      </c>
      <c r="AC97" s="1182">
        <f t="shared" si="231"/>
        <v>0</v>
      </c>
      <c r="AD97" s="1183">
        <f t="shared" si="232"/>
        <v>0</v>
      </c>
      <c r="AE97" s="1185"/>
      <c r="AF97" s="1185">
        <f t="shared" si="233"/>
        <v>0</v>
      </c>
      <c r="AG97" s="1186" t="e">
        <f t="shared" si="234"/>
        <v>#DIV/0!</v>
      </c>
      <c r="AH97" s="1197">
        <f t="shared" si="215"/>
        <v>0</v>
      </c>
      <c r="AI97" s="1188"/>
      <c r="AJ97" s="1189">
        <v>0</v>
      </c>
      <c r="AK97" s="1182">
        <f t="shared" si="235"/>
        <v>0</v>
      </c>
      <c r="AL97" s="1183">
        <f t="shared" si="236"/>
        <v>0</v>
      </c>
      <c r="AM97" s="1185"/>
      <c r="AN97" s="1185">
        <f t="shared" si="237"/>
        <v>0</v>
      </c>
      <c r="AO97" s="1186" t="e">
        <f t="shared" si="238"/>
        <v>#DIV/0!</v>
      </c>
      <c r="AP97" s="1197">
        <f t="shared" si="216"/>
        <v>0</v>
      </c>
      <c r="AQ97" s="1188"/>
      <c r="AR97" s="1189"/>
      <c r="AS97" s="1182">
        <f t="shared" si="239"/>
        <v>0</v>
      </c>
      <c r="AT97" s="1183">
        <f t="shared" si="240"/>
        <v>0</v>
      </c>
      <c r="AU97" s="1185"/>
      <c r="AV97" s="1185">
        <f t="shared" si="241"/>
        <v>0</v>
      </c>
      <c r="AW97" s="1186" t="e">
        <f t="shared" si="242"/>
        <v>#DIV/0!</v>
      </c>
      <c r="AX97" s="1197">
        <f t="shared" si="217"/>
        <v>0</v>
      </c>
      <c r="AY97" s="1188"/>
      <c r="AZ97" s="1189"/>
      <c r="BA97" s="1182">
        <f t="shared" si="243"/>
        <v>0</v>
      </c>
      <c r="BB97" s="1183">
        <f t="shared" si="244"/>
        <v>0</v>
      </c>
      <c r="BC97" s="1185"/>
      <c r="BD97" s="1185">
        <f t="shared" si="245"/>
        <v>0</v>
      </c>
      <c r="BE97" s="1186" t="e">
        <f t="shared" si="246"/>
        <v>#DIV/0!</v>
      </c>
      <c r="BF97" s="1197">
        <f t="shared" si="209"/>
        <v>0</v>
      </c>
      <c r="BG97" s="1188"/>
      <c r="BH97" s="1189"/>
      <c r="BI97" s="1182">
        <f t="shared" si="247"/>
        <v>0</v>
      </c>
      <c r="BJ97" s="1183">
        <f t="shared" si="248"/>
        <v>0</v>
      </c>
      <c r="BK97" s="1191"/>
      <c r="BL97" s="1191">
        <f t="shared" si="249"/>
        <v>0</v>
      </c>
      <c r="BM97" s="1193" t="e">
        <f t="shared" si="250"/>
        <v>#DIV/0!</v>
      </c>
      <c r="BN97" s="1197">
        <f t="shared" si="218"/>
        <v>0</v>
      </c>
      <c r="BO97" s="1188"/>
      <c r="BP97" s="1189"/>
      <c r="BQ97" s="1182">
        <f t="shared" si="251"/>
        <v>0</v>
      </c>
      <c r="BR97" s="1183">
        <f t="shared" si="252"/>
        <v>0</v>
      </c>
      <c r="BS97" s="1185"/>
      <c r="BT97" s="1185">
        <f t="shared" si="253"/>
        <v>0</v>
      </c>
      <c r="BU97" s="1186" t="e">
        <f t="shared" si="254"/>
        <v>#DIV/0!</v>
      </c>
      <c r="BV97" s="1197">
        <f t="shared" si="210"/>
        <v>0</v>
      </c>
      <c r="BW97" s="1188"/>
      <c r="BX97" s="1189"/>
      <c r="BY97" s="1182">
        <f t="shared" si="255"/>
        <v>0</v>
      </c>
      <c r="BZ97" s="1183">
        <f t="shared" si="256"/>
        <v>0</v>
      </c>
      <c r="CA97" s="1185"/>
      <c r="CB97" s="1185">
        <f t="shared" si="257"/>
        <v>0</v>
      </c>
      <c r="CC97" s="1186" t="e">
        <f t="shared" si="258"/>
        <v>#DIV/0!</v>
      </c>
      <c r="CD97" s="1197">
        <f t="shared" si="211"/>
        <v>0</v>
      </c>
      <c r="CE97" s="1188"/>
      <c r="CF97" s="1189"/>
      <c r="CG97" s="1182">
        <f t="shared" si="259"/>
        <v>0</v>
      </c>
      <c r="CH97" s="1183">
        <f t="shared" si="260"/>
        <v>0</v>
      </c>
      <c r="CI97" s="1185"/>
      <c r="CJ97" s="1185">
        <f t="shared" si="261"/>
        <v>0</v>
      </c>
      <c r="CK97" s="1186" t="e">
        <f t="shared" si="262"/>
        <v>#DIV/0!</v>
      </c>
      <c r="CL97" s="1197">
        <f t="shared" si="212"/>
        <v>0</v>
      </c>
      <c r="CM97" s="1188"/>
      <c r="CN97" s="1189"/>
      <c r="CO97" s="1182">
        <f t="shared" si="263"/>
        <v>0</v>
      </c>
      <c r="CP97" s="1183">
        <f t="shared" si="264"/>
        <v>0</v>
      </c>
      <c r="CQ97" s="1185"/>
      <c r="CR97" s="1185">
        <f t="shared" si="265"/>
        <v>0</v>
      </c>
      <c r="CS97" s="1186" t="e">
        <f t="shared" si="266"/>
        <v>#DIV/0!</v>
      </c>
      <c r="CT97" s="1197">
        <f t="shared" si="213"/>
        <v>0</v>
      </c>
      <c r="CU97" s="1188"/>
      <c r="CV97" s="1203">
        <f t="shared" si="267"/>
        <v>0</v>
      </c>
      <c r="CW97" s="1199">
        <f t="shared" si="267"/>
        <v>0</v>
      </c>
      <c r="CX97" s="1183">
        <f t="shared" si="268"/>
        <v>0</v>
      </c>
      <c r="CY97" s="1204">
        <f t="shared" si="269"/>
        <v>0</v>
      </c>
      <c r="CZ97" s="1201">
        <f t="shared" si="269"/>
        <v>0</v>
      </c>
      <c r="DA97" s="1195">
        <f t="shared" si="270"/>
        <v>0</v>
      </c>
      <c r="DB97" t="s">
        <v>1425</v>
      </c>
    </row>
    <row r="98" spans="1:109" ht="17.45" customHeight="1">
      <c r="A98" s="1196" t="s">
        <v>1450</v>
      </c>
      <c r="B98" s="1180" t="s">
        <v>1451</v>
      </c>
      <c r="C98" s="1180"/>
      <c r="D98" s="1181">
        <v>0</v>
      </c>
      <c r="E98" s="1182">
        <f t="shared" si="219"/>
        <v>0</v>
      </c>
      <c r="F98" s="1183">
        <f t="shared" si="220"/>
        <v>0</v>
      </c>
      <c r="G98" s="1185"/>
      <c r="H98" s="1185">
        <f t="shared" si="221"/>
        <v>0</v>
      </c>
      <c r="I98" s="1186">
        <f t="shared" si="222"/>
        <v>0</v>
      </c>
      <c r="J98" s="1197">
        <f t="shared" si="205"/>
        <v>0</v>
      </c>
      <c r="K98" s="1188"/>
      <c r="L98" s="1189">
        <v>0</v>
      </c>
      <c r="M98" s="1182">
        <f t="shared" si="223"/>
        <v>0</v>
      </c>
      <c r="N98" s="1183">
        <f t="shared" si="224"/>
        <v>0</v>
      </c>
      <c r="O98" s="1191"/>
      <c r="P98" s="1185">
        <f t="shared" si="225"/>
        <v>0</v>
      </c>
      <c r="Q98" s="1186">
        <f t="shared" si="226"/>
        <v>0</v>
      </c>
      <c r="R98" s="1197">
        <f t="shared" si="208"/>
        <v>0</v>
      </c>
      <c r="S98" s="1188"/>
      <c r="T98" s="1189">
        <v>0</v>
      </c>
      <c r="U98" s="1199">
        <f t="shared" si="227"/>
        <v>0</v>
      </c>
      <c r="V98" s="1183">
        <f t="shared" si="228"/>
        <v>0</v>
      </c>
      <c r="W98" s="1191"/>
      <c r="X98" s="1185">
        <f t="shared" si="229"/>
        <v>0</v>
      </c>
      <c r="Y98" s="1186" t="e">
        <f t="shared" si="230"/>
        <v>#DIV/0!</v>
      </c>
      <c r="Z98" s="1197">
        <f t="shared" si="214"/>
        <v>0</v>
      </c>
      <c r="AA98" s="1188"/>
      <c r="AB98" s="1190">
        <v>0</v>
      </c>
      <c r="AC98" s="1182">
        <f t="shared" si="231"/>
        <v>0</v>
      </c>
      <c r="AD98" s="1183">
        <f t="shared" si="232"/>
        <v>0</v>
      </c>
      <c r="AE98" s="1185"/>
      <c r="AF98" s="1185">
        <f t="shared" si="233"/>
        <v>0</v>
      </c>
      <c r="AG98" s="1186" t="e">
        <f t="shared" si="234"/>
        <v>#DIV/0!</v>
      </c>
      <c r="AH98" s="1197">
        <f t="shared" si="215"/>
        <v>0</v>
      </c>
      <c r="AI98" s="1188"/>
      <c r="AJ98" s="1189">
        <v>0</v>
      </c>
      <c r="AK98" s="1182">
        <f t="shared" si="235"/>
        <v>0</v>
      </c>
      <c r="AL98" s="1183">
        <f t="shared" si="236"/>
        <v>0</v>
      </c>
      <c r="AM98" s="1185"/>
      <c r="AN98" s="1185">
        <f t="shared" si="237"/>
        <v>0</v>
      </c>
      <c r="AO98" s="1186" t="e">
        <f t="shared" si="238"/>
        <v>#DIV/0!</v>
      </c>
      <c r="AP98" s="1197">
        <f t="shared" si="216"/>
        <v>0</v>
      </c>
      <c r="AQ98" s="1188"/>
      <c r="AR98" s="1189"/>
      <c r="AS98" s="1182">
        <f t="shared" si="239"/>
        <v>0</v>
      </c>
      <c r="AT98" s="1183">
        <f t="shared" si="240"/>
        <v>0</v>
      </c>
      <c r="AU98" s="1185"/>
      <c r="AV98" s="1185">
        <f t="shared" si="241"/>
        <v>0</v>
      </c>
      <c r="AW98" s="1186" t="e">
        <f t="shared" si="242"/>
        <v>#DIV/0!</v>
      </c>
      <c r="AX98" s="1197">
        <f t="shared" si="217"/>
        <v>0</v>
      </c>
      <c r="AY98" s="1188"/>
      <c r="AZ98" s="1189"/>
      <c r="BA98" s="1182">
        <f t="shared" si="243"/>
        <v>0</v>
      </c>
      <c r="BB98" s="1183">
        <f t="shared" si="244"/>
        <v>0</v>
      </c>
      <c r="BC98" s="1185"/>
      <c r="BD98" s="1185">
        <f t="shared" si="245"/>
        <v>0</v>
      </c>
      <c r="BE98" s="1186" t="e">
        <f t="shared" si="246"/>
        <v>#DIV/0!</v>
      </c>
      <c r="BF98" s="1197">
        <f t="shared" si="209"/>
        <v>0</v>
      </c>
      <c r="BG98" s="1188"/>
      <c r="BH98" s="1189"/>
      <c r="BI98" s="1182">
        <f t="shared" si="247"/>
        <v>0</v>
      </c>
      <c r="BJ98" s="1183">
        <f t="shared" si="248"/>
        <v>0</v>
      </c>
      <c r="BK98" s="1191"/>
      <c r="BL98" s="1191">
        <f t="shared" si="249"/>
        <v>0</v>
      </c>
      <c r="BM98" s="1193" t="e">
        <f t="shared" si="250"/>
        <v>#DIV/0!</v>
      </c>
      <c r="BN98" s="1197">
        <f t="shared" si="218"/>
        <v>0</v>
      </c>
      <c r="BO98" s="1188"/>
      <c r="BP98" s="1189"/>
      <c r="BQ98" s="1182">
        <f t="shared" si="251"/>
        <v>0</v>
      </c>
      <c r="BR98" s="1183">
        <f t="shared" si="252"/>
        <v>0</v>
      </c>
      <c r="BS98" s="1185"/>
      <c r="BT98" s="1185">
        <f t="shared" si="253"/>
        <v>0</v>
      </c>
      <c r="BU98" s="1186" t="e">
        <f t="shared" si="254"/>
        <v>#DIV/0!</v>
      </c>
      <c r="BV98" s="1197">
        <f t="shared" si="210"/>
        <v>0</v>
      </c>
      <c r="BW98" s="1188"/>
      <c r="BX98" s="1189"/>
      <c r="BY98" s="1182">
        <f t="shared" si="255"/>
        <v>0</v>
      </c>
      <c r="BZ98" s="1183">
        <f t="shared" si="256"/>
        <v>0</v>
      </c>
      <c r="CA98" s="1185"/>
      <c r="CB98" s="1185">
        <f t="shared" si="257"/>
        <v>0</v>
      </c>
      <c r="CC98" s="1186" t="e">
        <f t="shared" si="258"/>
        <v>#DIV/0!</v>
      </c>
      <c r="CD98" s="1197">
        <f t="shared" si="211"/>
        <v>0</v>
      </c>
      <c r="CE98" s="1188"/>
      <c r="CF98" s="1189"/>
      <c r="CG98" s="1182">
        <f t="shared" si="259"/>
        <v>0</v>
      </c>
      <c r="CH98" s="1183">
        <f t="shared" si="260"/>
        <v>0</v>
      </c>
      <c r="CI98" s="1185"/>
      <c r="CJ98" s="1185">
        <f t="shared" si="261"/>
        <v>0</v>
      </c>
      <c r="CK98" s="1186" t="e">
        <f t="shared" si="262"/>
        <v>#DIV/0!</v>
      </c>
      <c r="CL98" s="1197">
        <f t="shared" si="212"/>
        <v>0</v>
      </c>
      <c r="CM98" s="1188"/>
      <c r="CN98" s="1189"/>
      <c r="CO98" s="1182">
        <f t="shared" si="263"/>
        <v>0</v>
      </c>
      <c r="CP98" s="1183">
        <f t="shared" si="264"/>
        <v>0</v>
      </c>
      <c r="CQ98" s="1185"/>
      <c r="CR98" s="1185">
        <f t="shared" si="265"/>
        <v>0</v>
      </c>
      <c r="CS98" s="1186" t="e">
        <f t="shared" si="266"/>
        <v>#DIV/0!</v>
      </c>
      <c r="CT98" s="1197">
        <f t="shared" si="213"/>
        <v>0</v>
      </c>
      <c r="CU98" s="1188"/>
      <c r="CV98" s="1203">
        <f t="shared" si="267"/>
        <v>0</v>
      </c>
      <c r="CW98" s="1199">
        <f t="shared" si="267"/>
        <v>0</v>
      </c>
      <c r="CX98" s="1183">
        <f t="shared" si="268"/>
        <v>0</v>
      </c>
      <c r="CY98" s="1204">
        <f t="shared" si="269"/>
        <v>0</v>
      </c>
      <c r="CZ98" s="1201">
        <f t="shared" si="269"/>
        <v>0</v>
      </c>
      <c r="DA98" s="1195">
        <f t="shared" si="270"/>
        <v>0</v>
      </c>
      <c r="DB98" t="s">
        <v>1425</v>
      </c>
    </row>
    <row r="99" spans="1:109" ht="17.45" customHeight="1" thickBot="1">
      <c r="A99" s="1180" t="s">
        <v>1452</v>
      </c>
      <c r="B99" s="1180" t="s">
        <v>1453</v>
      </c>
      <c r="C99" s="1233"/>
      <c r="D99" s="1181">
        <v>0</v>
      </c>
      <c r="E99" s="1182">
        <f t="shared" si="219"/>
        <v>0</v>
      </c>
      <c r="F99" s="1183">
        <f t="shared" si="220"/>
        <v>0</v>
      </c>
      <c r="G99" s="1185">
        <f>4260-0.43</f>
        <v>4259.57</v>
      </c>
      <c r="H99" s="1185">
        <f t="shared" si="221"/>
        <v>68153.119999999995</v>
      </c>
      <c r="I99" s="1186">
        <f t="shared" si="222"/>
        <v>8.3505095114759819E-6</v>
      </c>
      <c r="J99" s="1197">
        <f t="shared" si="205"/>
        <v>4259.57</v>
      </c>
      <c r="K99" s="1188"/>
      <c r="L99" s="1189">
        <v>0</v>
      </c>
      <c r="M99" s="1182">
        <f t="shared" si="223"/>
        <v>0</v>
      </c>
      <c r="N99" s="1183">
        <f t="shared" si="224"/>
        <v>0</v>
      </c>
      <c r="O99" s="1191">
        <f>5025-19.89+0.0794723182916641</f>
        <v>5005.1894723182913</v>
      </c>
      <c r="P99" s="1185">
        <f t="shared" si="225"/>
        <v>80083.031557092661</v>
      </c>
      <c r="Q99" s="1186">
        <f t="shared" si="226"/>
        <v>8.9743009651054808E-6</v>
      </c>
      <c r="R99" s="1197">
        <f t="shared" si="208"/>
        <v>5005.1894723182913</v>
      </c>
      <c r="S99" s="1188"/>
      <c r="T99" s="1189">
        <v>0</v>
      </c>
      <c r="U99" s="1199">
        <f t="shared" si="227"/>
        <v>0</v>
      </c>
      <c r="V99" s="1183">
        <f t="shared" si="228"/>
        <v>0</v>
      </c>
      <c r="W99" s="1191"/>
      <c r="X99" s="1185">
        <f t="shared" si="229"/>
        <v>0</v>
      </c>
      <c r="Y99" s="1186" t="e">
        <f t="shared" si="230"/>
        <v>#DIV/0!</v>
      </c>
      <c r="Z99" s="1197">
        <f t="shared" si="214"/>
        <v>0</v>
      </c>
      <c r="AA99" s="1188"/>
      <c r="AB99" s="1190">
        <v>0</v>
      </c>
      <c r="AC99" s="1182">
        <f t="shared" si="231"/>
        <v>0</v>
      </c>
      <c r="AD99" s="1183">
        <f t="shared" si="232"/>
        <v>0</v>
      </c>
      <c r="AE99" s="1185"/>
      <c r="AF99" s="1185">
        <f t="shared" si="233"/>
        <v>0</v>
      </c>
      <c r="AG99" s="1186" t="e">
        <f t="shared" si="234"/>
        <v>#DIV/0!</v>
      </c>
      <c r="AH99" s="1197">
        <f t="shared" si="215"/>
        <v>0</v>
      </c>
      <c r="AI99" s="1188"/>
      <c r="AJ99" s="1189">
        <v>0</v>
      </c>
      <c r="AK99" s="1182">
        <f t="shared" si="235"/>
        <v>0</v>
      </c>
      <c r="AL99" s="1183">
        <f t="shared" si="236"/>
        <v>0</v>
      </c>
      <c r="AM99" s="1185"/>
      <c r="AN99" s="1185">
        <f t="shared" si="237"/>
        <v>0</v>
      </c>
      <c r="AO99" s="1186" t="e">
        <f t="shared" si="238"/>
        <v>#DIV/0!</v>
      </c>
      <c r="AP99" s="1197">
        <f t="shared" si="216"/>
        <v>0</v>
      </c>
      <c r="AQ99" s="1188"/>
      <c r="AR99" s="1190"/>
      <c r="AS99" s="1182">
        <f t="shared" si="239"/>
        <v>0</v>
      </c>
      <c r="AT99" s="1183">
        <f t="shared" si="240"/>
        <v>0</v>
      </c>
      <c r="AU99" s="1185"/>
      <c r="AV99" s="1185">
        <f t="shared" si="241"/>
        <v>0</v>
      </c>
      <c r="AW99" s="1186" t="e">
        <f t="shared" si="242"/>
        <v>#DIV/0!</v>
      </c>
      <c r="AX99" s="1197">
        <f t="shared" si="217"/>
        <v>0</v>
      </c>
      <c r="AY99" s="1188"/>
      <c r="AZ99" s="1189"/>
      <c r="BA99" s="1182">
        <f t="shared" si="243"/>
        <v>0</v>
      </c>
      <c r="BB99" s="1183">
        <f t="shared" si="244"/>
        <v>0</v>
      </c>
      <c r="BC99" s="1185"/>
      <c r="BD99" s="1185">
        <f t="shared" si="245"/>
        <v>0</v>
      </c>
      <c r="BE99" s="1186" t="e">
        <f t="shared" si="246"/>
        <v>#DIV/0!</v>
      </c>
      <c r="BF99" s="1197">
        <f t="shared" si="209"/>
        <v>0</v>
      </c>
      <c r="BG99" s="1188"/>
      <c r="BH99" s="1190"/>
      <c r="BI99" s="1182">
        <f t="shared" si="247"/>
        <v>0</v>
      </c>
      <c r="BJ99" s="1183">
        <f t="shared" si="248"/>
        <v>0</v>
      </c>
      <c r="BK99" s="1191"/>
      <c r="BL99" s="1191">
        <f t="shared" si="249"/>
        <v>0</v>
      </c>
      <c r="BM99" s="1193" t="e">
        <f t="shared" si="250"/>
        <v>#DIV/0!</v>
      </c>
      <c r="BN99" s="1197">
        <f t="shared" si="218"/>
        <v>0</v>
      </c>
      <c r="BO99" s="1188"/>
      <c r="BP99" s="1189"/>
      <c r="BQ99" s="1182">
        <f t="shared" si="251"/>
        <v>0</v>
      </c>
      <c r="BR99" s="1183">
        <f t="shared" si="252"/>
        <v>0</v>
      </c>
      <c r="BS99" s="1185"/>
      <c r="BT99" s="1185">
        <f t="shared" si="253"/>
        <v>0</v>
      </c>
      <c r="BU99" s="1186" t="e">
        <f t="shared" si="254"/>
        <v>#DIV/0!</v>
      </c>
      <c r="BV99" s="1197">
        <f t="shared" si="210"/>
        <v>0</v>
      </c>
      <c r="BW99" s="1188"/>
      <c r="BX99" s="1190"/>
      <c r="BY99" s="1182">
        <f t="shared" si="255"/>
        <v>0</v>
      </c>
      <c r="BZ99" s="1183">
        <f t="shared" si="256"/>
        <v>0</v>
      </c>
      <c r="CA99" s="1185"/>
      <c r="CB99" s="1185">
        <f t="shared" si="257"/>
        <v>0</v>
      </c>
      <c r="CC99" s="1186" t="e">
        <f t="shared" si="258"/>
        <v>#DIV/0!</v>
      </c>
      <c r="CD99" s="1197">
        <f t="shared" si="211"/>
        <v>0</v>
      </c>
      <c r="CE99" s="1188"/>
      <c r="CF99" s="1189"/>
      <c r="CG99" s="1182">
        <f t="shared" si="259"/>
        <v>0</v>
      </c>
      <c r="CH99" s="1183">
        <f t="shared" si="260"/>
        <v>0</v>
      </c>
      <c r="CI99" s="1185"/>
      <c r="CJ99" s="1185">
        <f t="shared" si="261"/>
        <v>0</v>
      </c>
      <c r="CK99" s="1186" t="e">
        <f t="shared" si="262"/>
        <v>#DIV/0!</v>
      </c>
      <c r="CL99" s="1197">
        <f t="shared" si="212"/>
        <v>0</v>
      </c>
      <c r="CM99" s="1188"/>
      <c r="CN99" s="1190"/>
      <c r="CO99" s="1182">
        <f t="shared" si="263"/>
        <v>0</v>
      </c>
      <c r="CP99" s="1183">
        <f t="shared" si="264"/>
        <v>0</v>
      </c>
      <c r="CQ99" s="1185"/>
      <c r="CR99" s="1185">
        <f t="shared" si="265"/>
        <v>0</v>
      </c>
      <c r="CS99" s="1186" t="e">
        <f t="shared" si="266"/>
        <v>#DIV/0!</v>
      </c>
      <c r="CT99" s="1197">
        <f t="shared" si="213"/>
        <v>0</v>
      </c>
      <c r="CU99" s="1188"/>
      <c r="CV99" s="1203">
        <f t="shared" si="267"/>
        <v>0</v>
      </c>
      <c r="CW99" s="1199">
        <f t="shared" si="267"/>
        <v>0</v>
      </c>
      <c r="CX99" s="1183">
        <f t="shared" si="268"/>
        <v>0</v>
      </c>
      <c r="CY99" s="1204">
        <f t="shared" si="269"/>
        <v>9264.759472318292</v>
      </c>
      <c r="CZ99" s="1201">
        <f t="shared" si="269"/>
        <v>148236.15155709267</v>
      </c>
      <c r="DA99" s="1195">
        <f t="shared" si="270"/>
        <v>8.676316620257044E-6</v>
      </c>
      <c r="DB99" t="s">
        <v>1429</v>
      </c>
    </row>
    <row r="100" spans="1:109" s="1275" customFormat="1" ht="17.45" customHeight="1" thickTop="1" thickBot="1">
      <c r="A100" s="1229" t="s">
        <v>1454</v>
      </c>
      <c r="B100" s="1207" t="s">
        <v>1455</v>
      </c>
      <c r="C100" s="1319"/>
      <c r="D100" s="1320">
        <f t="shared" ref="D100:I100" si="271">SUM(D92:D99)</f>
        <v>1600000</v>
      </c>
      <c r="E100" s="1321">
        <f t="shared" si="271"/>
        <v>25600000</v>
      </c>
      <c r="F100" s="1307">
        <f t="shared" si="271"/>
        <v>3.1216949376830713E-3</v>
      </c>
      <c r="G100" s="1322">
        <f t="shared" si="271"/>
        <v>10171088.699999999</v>
      </c>
      <c r="H100" s="1322">
        <f t="shared" si="271"/>
        <v>162737419.19999999</v>
      </c>
      <c r="I100" s="1309">
        <f t="shared" si="271"/>
        <v>1.9939518057319375E-2</v>
      </c>
      <c r="J100" s="1310">
        <f t="shared" si="205"/>
        <v>8571088.6999999993</v>
      </c>
      <c r="K100" s="1311"/>
      <c r="L100" s="1323">
        <f t="shared" ref="L100:Q100" si="272">SUM(L92:L99)</f>
        <v>1600000</v>
      </c>
      <c r="M100" s="1321">
        <f t="shared" si="272"/>
        <v>25600000</v>
      </c>
      <c r="N100" s="1307">
        <f t="shared" si="272"/>
        <v>2.8797900585941778E-3</v>
      </c>
      <c r="O100" s="1322">
        <f t="shared" si="272"/>
        <v>2154170.8294723183</v>
      </c>
      <c r="P100" s="1322">
        <f t="shared" si="272"/>
        <v>34466733.271557093</v>
      </c>
      <c r="Q100" s="1309">
        <f t="shared" si="272"/>
        <v>3.8624266795201402E-3</v>
      </c>
      <c r="R100" s="1310">
        <f t="shared" si="208"/>
        <v>554170.82947231829</v>
      </c>
      <c r="S100" s="1311"/>
      <c r="T100" s="1323">
        <f>SUM(T92:T99)</f>
        <v>1600000</v>
      </c>
      <c r="U100" s="1306">
        <f t="shared" si="227"/>
        <v>25600000</v>
      </c>
      <c r="V100" s="1307">
        <f>SUM(V92:V99)</f>
        <v>2.7797408222098429E-3</v>
      </c>
      <c r="W100" s="1325">
        <f>SUM(W92:W99)</f>
        <v>0</v>
      </c>
      <c r="X100" s="1322">
        <f>SUM(X92:X99)</f>
        <v>0</v>
      </c>
      <c r="Y100" s="1309" t="e">
        <f>SUM(Y92:Y99)</f>
        <v>#DIV/0!</v>
      </c>
      <c r="Z100" s="1310">
        <f t="shared" si="214"/>
        <v>-1600000</v>
      </c>
      <c r="AA100" s="1311"/>
      <c r="AB100" s="1324">
        <f t="shared" ref="AB100:AG100" si="273">SUM(AB92:AB99)</f>
        <v>1600000</v>
      </c>
      <c r="AC100" s="1321">
        <f t="shared" si="273"/>
        <v>25600000</v>
      </c>
      <c r="AD100" s="1307">
        <f t="shared" si="273"/>
        <v>2.9963117951349654E-3</v>
      </c>
      <c r="AE100" s="1322">
        <f t="shared" si="273"/>
        <v>0</v>
      </c>
      <c r="AF100" s="1322">
        <f t="shared" si="273"/>
        <v>0</v>
      </c>
      <c r="AG100" s="1309" t="e">
        <f t="shared" si="273"/>
        <v>#DIV/0!</v>
      </c>
      <c r="AH100" s="1310">
        <f t="shared" si="215"/>
        <v>-1600000</v>
      </c>
      <c r="AI100" s="1311"/>
      <c r="AJ100" s="1323">
        <f t="shared" ref="AJ100:AO100" si="274">SUM(AJ92:AJ99)</f>
        <v>1600000</v>
      </c>
      <c r="AK100" s="1321">
        <f t="shared" si="274"/>
        <v>25600000</v>
      </c>
      <c r="AL100" s="1307">
        <f t="shared" si="274"/>
        <v>3.5624683286822273E-3</v>
      </c>
      <c r="AM100" s="1322">
        <f t="shared" si="274"/>
        <v>0</v>
      </c>
      <c r="AN100" s="1322">
        <f t="shared" si="274"/>
        <v>0</v>
      </c>
      <c r="AO100" s="1309" t="e">
        <f t="shared" si="274"/>
        <v>#DIV/0!</v>
      </c>
      <c r="AP100" s="1310">
        <f t="shared" si="216"/>
        <v>-1600000</v>
      </c>
      <c r="AQ100" s="1311"/>
      <c r="AR100" s="1324">
        <f t="shared" ref="AR100:AW100" si="275">SUM(AR92:AR99)</f>
        <v>1600000</v>
      </c>
      <c r="AS100" s="1321">
        <f t="shared" si="275"/>
        <v>25600000</v>
      </c>
      <c r="AT100" s="1307">
        <f t="shared" si="275"/>
        <v>2.8798653101622792E-3</v>
      </c>
      <c r="AU100" s="1325">
        <f t="shared" si="275"/>
        <v>0</v>
      </c>
      <c r="AV100" s="1322">
        <f t="shared" si="275"/>
        <v>0</v>
      </c>
      <c r="AW100" s="1309" t="e">
        <f t="shared" si="275"/>
        <v>#DIV/0!</v>
      </c>
      <c r="AX100" s="1310">
        <f t="shared" si="217"/>
        <v>-1600000</v>
      </c>
      <c r="AY100" s="1311"/>
      <c r="AZ100" s="1323">
        <f t="shared" ref="AZ100:BE100" si="276">SUM(AZ92:AZ99)</f>
        <v>1600000</v>
      </c>
      <c r="BA100" s="1321">
        <f t="shared" si="276"/>
        <v>25600000</v>
      </c>
      <c r="BB100" s="1307">
        <f t="shared" si="276"/>
        <v>2.6655627452979035E-3</v>
      </c>
      <c r="BC100" s="1322">
        <f t="shared" si="276"/>
        <v>0</v>
      </c>
      <c r="BD100" s="1322">
        <f t="shared" si="276"/>
        <v>0</v>
      </c>
      <c r="BE100" s="1309" t="e">
        <f t="shared" si="276"/>
        <v>#DIV/0!</v>
      </c>
      <c r="BF100" s="1310">
        <f t="shared" si="209"/>
        <v>-1600000</v>
      </c>
      <c r="BG100" s="1311"/>
      <c r="BH100" s="1324">
        <f t="shared" ref="BH100:BM100" si="277">SUM(BH92:BH99)</f>
        <v>1600000</v>
      </c>
      <c r="BI100" s="1321">
        <f t="shared" si="277"/>
        <v>25600000</v>
      </c>
      <c r="BJ100" s="1307">
        <f t="shared" si="277"/>
        <v>2.7677644817580994E-3</v>
      </c>
      <c r="BK100" s="1325">
        <f t="shared" si="277"/>
        <v>0</v>
      </c>
      <c r="BL100" s="1325">
        <f t="shared" si="277"/>
        <v>0</v>
      </c>
      <c r="BM100" s="1315" t="e">
        <f t="shared" si="277"/>
        <v>#DIV/0!</v>
      </c>
      <c r="BN100" s="1310">
        <f t="shared" si="218"/>
        <v>-1600000</v>
      </c>
      <c r="BO100" s="1311"/>
      <c r="BP100" s="1323">
        <f t="shared" ref="BP100:BU100" si="278">SUM(BP92:BP99)</f>
        <v>1600000</v>
      </c>
      <c r="BQ100" s="1321">
        <f t="shared" si="278"/>
        <v>25600000</v>
      </c>
      <c r="BR100" s="1307">
        <f t="shared" si="278"/>
        <v>2.9985897885453617E-3</v>
      </c>
      <c r="BS100" s="1322">
        <f t="shared" si="278"/>
        <v>0</v>
      </c>
      <c r="BT100" s="1322">
        <f t="shared" si="278"/>
        <v>0</v>
      </c>
      <c r="BU100" s="1309" t="e">
        <f t="shared" si="278"/>
        <v>#DIV/0!</v>
      </c>
      <c r="BV100" s="1310">
        <f t="shared" si="210"/>
        <v>-1600000</v>
      </c>
      <c r="BW100" s="1311"/>
      <c r="BX100" s="1324">
        <f t="shared" ref="BX100:CC100" si="279">SUM(BX92:BX99)</f>
        <v>1600000</v>
      </c>
      <c r="BY100" s="1321">
        <f t="shared" si="279"/>
        <v>25600000</v>
      </c>
      <c r="BZ100" s="1307">
        <f t="shared" si="279"/>
        <v>2.878059031736116E-3</v>
      </c>
      <c r="CA100" s="1322">
        <f t="shared" si="279"/>
        <v>0</v>
      </c>
      <c r="CB100" s="1322">
        <f t="shared" si="279"/>
        <v>0</v>
      </c>
      <c r="CC100" s="1309" t="e">
        <f t="shared" si="279"/>
        <v>#DIV/0!</v>
      </c>
      <c r="CD100" s="1310">
        <f t="shared" si="211"/>
        <v>-1600000</v>
      </c>
      <c r="CE100" s="1311"/>
      <c r="CF100" s="1323">
        <f t="shared" ref="CF100:CK100" si="280">SUM(CF92:CF99)</f>
        <v>1600000</v>
      </c>
      <c r="CG100" s="1321">
        <f t="shared" si="280"/>
        <v>25600000</v>
      </c>
      <c r="CH100" s="1307">
        <f t="shared" si="280"/>
        <v>2.9959382552054311E-3</v>
      </c>
      <c r="CI100" s="1322">
        <f t="shared" si="280"/>
        <v>0</v>
      </c>
      <c r="CJ100" s="1322">
        <f t="shared" si="280"/>
        <v>0</v>
      </c>
      <c r="CK100" s="1309" t="e">
        <f t="shared" si="280"/>
        <v>#DIV/0!</v>
      </c>
      <c r="CL100" s="1310">
        <f t="shared" si="212"/>
        <v>-1600000</v>
      </c>
      <c r="CM100" s="1311"/>
      <c r="CN100" s="1324">
        <f>SUM(CN92:CN99)</f>
        <v>1600000</v>
      </c>
      <c r="CO100" s="1321">
        <f>SUM(CO92:CO99)</f>
        <v>25600000</v>
      </c>
      <c r="CP100" s="1307">
        <f>SUM(CP92:CP99)</f>
        <v>2.8878422478934786E-3</v>
      </c>
      <c r="CQ100" s="1322">
        <f t="shared" ref="CQ100:CS100" si="281">SUM(CQ92:CQ99)</f>
        <v>0</v>
      </c>
      <c r="CR100" s="1322">
        <f t="shared" si="281"/>
        <v>0</v>
      </c>
      <c r="CS100" s="1309" t="e">
        <f t="shared" si="281"/>
        <v>#DIV/0!</v>
      </c>
      <c r="CT100" s="1310">
        <f t="shared" si="213"/>
        <v>-1600000</v>
      </c>
      <c r="CU100" s="1311"/>
      <c r="CV100" s="1324">
        <f t="shared" ref="CV100:DA100" si="282">SUM(CV92:CV99)</f>
        <v>19200000</v>
      </c>
      <c r="CW100" s="1306">
        <f t="shared" si="282"/>
        <v>307200000</v>
      </c>
      <c r="CX100" s="1307">
        <f t="shared" si="282"/>
        <v>2.9365074152526583E-3</v>
      </c>
      <c r="CY100" s="1326">
        <f t="shared" si="282"/>
        <v>12325259.529472318</v>
      </c>
      <c r="CZ100" s="1308">
        <f t="shared" si="282"/>
        <v>197204152.47155708</v>
      </c>
      <c r="DA100" s="1317">
        <f t="shared" si="282"/>
        <v>1.1542431773221572E-2</v>
      </c>
      <c r="DC100"/>
      <c r="DD100"/>
      <c r="DE100"/>
    </row>
    <row r="101" spans="1:109" ht="17.45" customHeight="1" thickTop="1">
      <c r="A101" s="1222" t="s">
        <v>1456</v>
      </c>
      <c r="B101" s="1227"/>
      <c r="C101" s="1222"/>
      <c r="D101" s="1181"/>
      <c r="E101" s="1182"/>
      <c r="F101" s="1183"/>
      <c r="G101" s="1185"/>
      <c r="H101" s="1185"/>
      <c r="I101" s="1186"/>
      <c r="J101" s="1197">
        <f t="shared" si="205"/>
        <v>0</v>
      </c>
      <c r="K101" s="1188"/>
      <c r="L101" s="1189"/>
      <c r="M101" s="1182"/>
      <c r="N101" s="1183"/>
      <c r="O101" s="1185"/>
      <c r="P101" s="1185"/>
      <c r="Q101" s="1186"/>
      <c r="R101" s="1197">
        <f t="shared" si="208"/>
        <v>0</v>
      </c>
      <c r="S101" s="1188"/>
      <c r="T101" s="1189"/>
      <c r="U101" s="1182"/>
      <c r="V101" s="1183"/>
      <c r="W101" s="1191"/>
      <c r="X101" s="1185"/>
      <c r="Y101" s="1186"/>
      <c r="Z101" s="1197">
        <f t="shared" si="214"/>
        <v>0</v>
      </c>
      <c r="AA101" s="1188"/>
      <c r="AB101" s="1237"/>
      <c r="AC101" s="1183"/>
      <c r="AD101" s="1183"/>
      <c r="AE101" s="1185"/>
      <c r="AF101" s="1185"/>
      <c r="AG101" s="1186"/>
      <c r="AH101" s="1197">
        <f t="shared" si="215"/>
        <v>0</v>
      </c>
      <c r="AI101" s="1188"/>
      <c r="AJ101" s="1288"/>
      <c r="AK101" s="1183"/>
      <c r="AL101" s="1183"/>
      <c r="AM101" s="1185"/>
      <c r="AN101" s="1185"/>
      <c r="AO101" s="1186"/>
      <c r="AP101" s="1197">
        <f t="shared" si="216"/>
        <v>0</v>
      </c>
      <c r="AQ101" s="1188"/>
      <c r="AR101" s="1237"/>
      <c r="AS101" s="1183"/>
      <c r="AT101" s="1183"/>
      <c r="AU101" s="1185"/>
      <c r="AV101" s="1185"/>
      <c r="AW101" s="1186"/>
      <c r="AX101" s="1197">
        <f t="shared" si="217"/>
        <v>0</v>
      </c>
      <c r="AY101" s="1188"/>
      <c r="AZ101" s="1238"/>
      <c r="BA101" s="1183"/>
      <c r="BB101" s="1183"/>
      <c r="BC101" s="1185"/>
      <c r="BD101" s="1185"/>
      <c r="BE101" s="1186"/>
      <c r="BF101" s="1197">
        <f t="shared" si="209"/>
        <v>0</v>
      </c>
      <c r="BG101" s="1188"/>
      <c r="BH101" s="1237"/>
      <c r="BI101" s="1183"/>
      <c r="BJ101" s="1183"/>
      <c r="BK101" s="1192"/>
      <c r="BL101" s="1192"/>
      <c r="BM101" s="1193"/>
      <c r="BN101" s="1197">
        <f t="shared" si="218"/>
        <v>0</v>
      </c>
      <c r="BO101" s="1188"/>
      <c r="BP101" s="1238"/>
      <c r="BQ101" s="1183"/>
      <c r="BR101" s="1183"/>
      <c r="BS101" s="1185"/>
      <c r="BT101" s="1185"/>
      <c r="BU101" s="1186"/>
      <c r="BV101" s="1197">
        <f t="shared" si="210"/>
        <v>0</v>
      </c>
      <c r="BW101" s="1188"/>
      <c r="BX101" s="1237"/>
      <c r="BY101" s="1183"/>
      <c r="BZ101" s="1183"/>
      <c r="CA101" s="1185"/>
      <c r="CB101" s="1185"/>
      <c r="CC101" s="1186"/>
      <c r="CD101" s="1197">
        <f t="shared" si="211"/>
        <v>0</v>
      </c>
      <c r="CE101" s="1188"/>
      <c r="CF101" s="1238"/>
      <c r="CG101" s="1183"/>
      <c r="CH101" s="1183"/>
      <c r="CI101" s="1185"/>
      <c r="CJ101" s="1185"/>
      <c r="CK101" s="1186"/>
      <c r="CL101" s="1197">
        <f t="shared" si="212"/>
        <v>0</v>
      </c>
      <c r="CM101" s="1188"/>
      <c r="CN101" s="1237"/>
      <c r="CO101" s="1183"/>
      <c r="CP101" s="1183"/>
      <c r="CQ101" s="1185"/>
      <c r="CR101" s="1185"/>
      <c r="CS101" s="1186"/>
      <c r="CT101" s="1197">
        <f t="shared" si="213"/>
        <v>0</v>
      </c>
      <c r="CU101" s="1188"/>
      <c r="CV101" s="1203"/>
      <c r="CW101" s="1182"/>
      <c r="CX101" s="1183"/>
      <c r="CY101" s="1204"/>
      <c r="CZ101" s="1185"/>
      <c r="DA101" s="1195"/>
    </row>
    <row r="102" spans="1:109" ht="17.45" customHeight="1">
      <c r="A102" s="1222" t="s">
        <v>1457</v>
      </c>
      <c r="B102" s="1227" t="s">
        <v>1458</v>
      </c>
      <c r="C102" s="1180"/>
      <c r="D102" s="1327">
        <v>0</v>
      </c>
      <c r="E102" s="1182">
        <f t="shared" ref="E102:E110" si="283">D102*$CX$2</f>
        <v>0</v>
      </c>
      <c r="F102" s="1183">
        <f t="shared" ref="F102:F110" si="284">E102/E$11</f>
        <v>0</v>
      </c>
      <c r="G102" s="1185">
        <v>1073706.07</v>
      </c>
      <c r="H102" s="1185">
        <f t="shared" ref="H102:H110" si="285">G102*$CX$2</f>
        <v>17179297.120000001</v>
      </c>
      <c r="I102" s="1186">
        <f t="shared" ref="I102:I110" si="286">H102/H$11</f>
        <v>2.1049056008152225E-3</v>
      </c>
      <c r="J102" s="1197">
        <f t="shared" si="205"/>
        <v>1073706.07</v>
      </c>
      <c r="K102" s="1188"/>
      <c r="L102" s="1328">
        <v>0</v>
      </c>
      <c r="M102" s="1182">
        <f t="shared" ref="M102:M110" si="287">L102*$CX$2</f>
        <v>0</v>
      </c>
      <c r="N102" s="1183">
        <f t="shared" ref="N102:N110" si="288">M102/M$11</f>
        <v>0</v>
      </c>
      <c r="O102" s="1191"/>
      <c r="P102" s="1185">
        <f t="shared" ref="P102:P110" si="289">O102*$CX$2</f>
        <v>0</v>
      </c>
      <c r="Q102" s="1186">
        <f t="shared" ref="Q102:Q110" si="290">P102/P$11</f>
        <v>0</v>
      </c>
      <c r="R102" s="1197">
        <f t="shared" si="208"/>
        <v>0</v>
      </c>
      <c r="S102" s="1188"/>
      <c r="T102" s="1327"/>
      <c r="U102" s="1182">
        <f t="shared" ref="U102:U113" si="291">T102*$CX$2</f>
        <v>0</v>
      </c>
      <c r="V102" s="1183">
        <f t="shared" ref="V102:V110" si="292">U102/U$11</f>
        <v>0</v>
      </c>
      <c r="W102" s="1191"/>
      <c r="X102" s="1185">
        <f t="shared" ref="X102:X110" si="293">W102*$CX$2</f>
        <v>0</v>
      </c>
      <c r="Y102" s="1186" t="e">
        <f t="shared" ref="Y102:Y110" si="294">X102/X$11</f>
        <v>#DIV/0!</v>
      </c>
      <c r="Z102" s="1197">
        <f t="shared" si="214"/>
        <v>0</v>
      </c>
      <c r="AA102" s="1188"/>
      <c r="AB102" s="1327">
        <v>0</v>
      </c>
      <c r="AC102" s="1182">
        <f t="shared" ref="AC102:AC110" si="295">AB102*$CX$2</f>
        <v>0</v>
      </c>
      <c r="AD102" s="1183">
        <f t="shared" ref="AD102:AD110" si="296">AC102/AC$11</f>
        <v>0</v>
      </c>
      <c r="AE102" s="1185"/>
      <c r="AF102" s="1185">
        <f t="shared" ref="AF102:AF110" si="297">AE102*$CX$2</f>
        <v>0</v>
      </c>
      <c r="AG102" s="1186" t="e">
        <f t="shared" ref="AG102:AG110" si="298">AF102/AF$11</f>
        <v>#DIV/0!</v>
      </c>
      <c r="AH102" s="1197">
        <f t="shared" si="215"/>
        <v>0</v>
      </c>
      <c r="AI102" s="1188"/>
      <c r="AJ102" s="1327">
        <v>0</v>
      </c>
      <c r="AK102" s="1182">
        <f t="shared" ref="AK102:AK110" si="299">AJ102*$CX$2</f>
        <v>0</v>
      </c>
      <c r="AL102" s="1183">
        <f t="shared" ref="AL102:AL110" si="300">AK102/AK$11</f>
        <v>0</v>
      </c>
      <c r="AM102" s="1185"/>
      <c r="AN102" s="1185">
        <f t="shared" ref="AN102:AN110" si="301">AM102*$CX$2</f>
        <v>0</v>
      </c>
      <c r="AO102" s="1186" t="e">
        <f t="shared" ref="AO102:AO110" si="302">AN102/AN$11</f>
        <v>#DIV/0!</v>
      </c>
      <c r="AP102" s="1197">
        <f t="shared" si="216"/>
        <v>0</v>
      </c>
      <c r="AQ102" s="1188"/>
      <c r="AR102" s="1327"/>
      <c r="AS102" s="1182">
        <f t="shared" ref="AS102:AS110" si="303">AR102*$CX$2</f>
        <v>0</v>
      </c>
      <c r="AT102" s="1183">
        <f t="shared" ref="AT102:AT110" si="304">AS102/AS$11</f>
        <v>0</v>
      </c>
      <c r="AU102" s="1185"/>
      <c r="AV102" s="1185">
        <f t="shared" ref="AV102:AV110" si="305">AU102*$CX$2</f>
        <v>0</v>
      </c>
      <c r="AW102" s="1186" t="e">
        <f t="shared" ref="AW102:AW110" si="306">AV102/AV$11</f>
        <v>#DIV/0!</v>
      </c>
      <c r="AX102" s="1197">
        <f t="shared" si="217"/>
        <v>0</v>
      </c>
      <c r="AY102" s="1188"/>
      <c r="AZ102" s="1327"/>
      <c r="BA102" s="1182">
        <f t="shared" ref="BA102:BA110" si="307">AZ102*$CX$2</f>
        <v>0</v>
      </c>
      <c r="BB102" s="1183">
        <f t="shared" ref="BB102:BB110" si="308">BA102/BA$11</f>
        <v>0</v>
      </c>
      <c r="BC102" s="1185"/>
      <c r="BD102" s="1185">
        <f t="shared" ref="BD102:BD110" si="309">BC102*$CX$2</f>
        <v>0</v>
      </c>
      <c r="BE102" s="1186" t="e">
        <f t="shared" ref="BE102:BE110" si="310">BD102/BD$11</f>
        <v>#DIV/0!</v>
      </c>
      <c r="BF102" s="1197">
        <f t="shared" si="209"/>
        <v>0</v>
      </c>
      <c r="BG102" s="1188"/>
      <c r="BH102" s="1327"/>
      <c r="BI102" s="1182">
        <f t="shared" ref="BI102:BI110" si="311">BH102*$CX$2</f>
        <v>0</v>
      </c>
      <c r="BJ102" s="1183">
        <f t="shared" ref="BJ102:BJ110" si="312">BI102/BI$11</f>
        <v>0</v>
      </c>
      <c r="BK102" s="1329"/>
      <c r="BL102" s="1191">
        <f t="shared" ref="BL102:BL110" si="313">BK102*$CX$2</f>
        <v>0</v>
      </c>
      <c r="BM102" s="1193" t="e">
        <f t="shared" ref="BM102:BM110" si="314">BL102/BL$11</f>
        <v>#DIV/0!</v>
      </c>
      <c r="BN102" s="1197">
        <f t="shared" si="218"/>
        <v>0</v>
      </c>
      <c r="BO102" s="1188"/>
      <c r="BP102" s="1327"/>
      <c r="BQ102" s="1182">
        <f t="shared" ref="BQ102:BQ110" si="315">BP102*$CX$2</f>
        <v>0</v>
      </c>
      <c r="BR102" s="1183">
        <f t="shared" ref="BR102:BR110" si="316">BQ102/BQ$11</f>
        <v>0</v>
      </c>
      <c r="BS102" s="1185"/>
      <c r="BT102" s="1185">
        <f t="shared" ref="BT102:BT110" si="317">BS102*$CX$2</f>
        <v>0</v>
      </c>
      <c r="BU102" s="1186" t="e">
        <f t="shared" ref="BU102:BU110" si="318">BT102/BT$11</f>
        <v>#DIV/0!</v>
      </c>
      <c r="BV102" s="1197">
        <f t="shared" si="210"/>
        <v>0</v>
      </c>
      <c r="BW102" s="1188"/>
      <c r="BX102" s="1327"/>
      <c r="BY102" s="1182">
        <f t="shared" ref="BY102:BY110" si="319">BX102*$CX$2</f>
        <v>0</v>
      </c>
      <c r="BZ102" s="1183">
        <f t="shared" ref="BZ102:BZ110" si="320">BY102/BY$11</f>
        <v>0</v>
      </c>
      <c r="CA102" s="1185"/>
      <c r="CB102" s="1185">
        <f t="shared" ref="CB102:CB110" si="321">CA102*$CX$2</f>
        <v>0</v>
      </c>
      <c r="CC102" s="1186" t="e">
        <f t="shared" ref="CC102:CC110" si="322">CB102/CB$11</f>
        <v>#DIV/0!</v>
      </c>
      <c r="CD102" s="1197">
        <f t="shared" si="211"/>
        <v>0</v>
      </c>
      <c r="CE102" s="1188"/>
      <c r="CF102" s="1327"/>
      <c r="CG102" s="1182">
        <f t="shared" ref="CG102:CG110" si="323">CF102*$CX$2</f>
        <v>0</v>
      </c>
      <c r="CH102" s="1183">
        <f t="shared" ref="CH102:CH110" si="324">CG102/CG$11</f>
        <v>0</v>
      </c>
      <c r="CI102" s="1185"/>
      <c r="CJ102" s="1185">
        <f t="shared" ref="CJ102:CJ110" si="325">CI102*$CX$2</f>
        <v>0</v>
      </c>
      <c r="CK102" s="1186" t="e">
        <f t="shared" ref="CK102:CK110" si="326">CJ102/CJ$11</f>
        <v>#DIV/0!</v>
      </c>
      <c r="CL102" s="1197">
        <f t="shared" si="212"/>
        <v>0</v>
      </c>
      <c r="CM102" s="1188"/>
      <c r="CN102" s="1327"/>
      <c r="CO102" s="1182">
        <f t="shared" ref="CO102:CO110" si="327">CN102*$CX$2</f>
        <v>0</v>
      </c>
      <c r="CP102" s="1183">
        <f t="shared" ref="CP102:CP110" si="328">CO102/CO$11</f>
        <v>0</v>
      </c>
      <c r="CQ102" s="1185"/>
      <c r="CR102" s="1185">
        <f t="shared" ref="CR102:CR110" si="329">CQ102*$CX$2</f>
        <v>0</v>
      </c>
      <c r="CS102" s="1186" t="e">
        <f t="shared" ref="CS102:CS105" si="330">CR102/CR$11</f>
        <v>#DIV/0!</v>
      </c>
      <c r="CT102" s="1197">
        <f t="shared" si="213"/>
        <v>0</v>
      </c>
      <c r="CU102" s="1188"/>
      <c r="CV102" s="1203">
        <f t="shared" ref="CV102:CW110" si="331">D102+L102+T102+AB102+AJ102+AR102+AZ102+BH102+BP102+BX102+CF102+CN102</f>
        <v>0</v>
      </c>
      <c r="CW102" s="1182">
        <f t="shared" si="331"/>
        <v>0</v>
      </c>
      <c r="CX102" s="1183">
        <f t="shared" ref="CX102:CX110" si="332">CW102/CW$11</f>
        <v>0</v>
      </c>
      <c r="CY102" s="1204">
        <f t="shared" ref="CY102:CZ109" si="333">G102+O102+W102+AE102+AM102+AU102+BC102+BK102+BS102+CA102+CI102+CQ102</f>
        <v>1073706.07</v>
      </c>
      <c r="CZ102" s="1185">
        <f t="shared" si="333"/>
        <v>17179297.120000001</v>
      </c>
      <c r="DA102" s="1195">
        <f t="shared" ref="DA102:DA110" si="334">CZ102/CZ$11</f>
        <v>1.005510596173179E-3</v>
      </c>
      <c r="DB102" t="s">
        <v>1425</v>
      </c>
    </row>
    <row r="103" spans="1:109" ht="17.45" customHeight="1">
      <c r="A103" s="1222" t="s">
        <v>1459</v>
      </c>
      <c r="B103" s="1227" t="s">
        <v>1460</v>
      </c>
      <c r="C103" s="1180"/>
      <c r="D103" s="1327">
        <v>0</v>
      </c>
      <c r="E103" s="1182">
        <f t="shared" si="283"/>
        <v>0</v>
      </c>
      <c r="F103" s="1183">
        <f t="shared" si="284"/>
        <v>0</v>
      </c>
      <c r="G103" s="1185"/>
      <c r="H103" s="1185">
        <f t="shared" si="285"/>
        <v>0</v>
      </c>
      <c r="I103" s="1186">
        <f t="shared" si="286"/>
        <v>0</v>
      </c>
      <c r="J103" s="1197">
        <f t="shared" si="205"/>
        <v>0</v>
      </c>
      <c r="K103" s="1188"/>
      <c r="L103" s="1328">
        <v>0</v>
      </c>
      <c r="M103" s="1182">
        <f t="shared" si="287"/>
        <v>0</v>
      </c>
      <c r="N103" s="1183">
        <f t="shared" si="288"/>
        <v>0</v>
      </c>
      <c r="O103" s="1191"/>
      <c r="P103" s="1185">
        <f t="shared" si="289"/>
        <v>0</v>
      </c>
      <c r="Q103" s="1186">
        <f t="shared" si="290"/>
        <v>0</v>
      </c>
      <c r="R103" s="1197">
        <f t="shared" si="208"/>
        <v>0</v>
      </c>
      <c r="S103" s="1188"/>
      <c r="T103" s="1327"/>
      <c r="U103" s="1182">
        <f t="shared" si="291"/>
        <v>0</v>
      </c>
      <c r="V103" s="1183">
        <f t="shared" si="292"/>
        <v>0</v>
      </c>
      <c r="W103" s="1191"/>
      <c r="X103" s="1185">
        <f t="shared" si="293"/>
        <v>0</v>
      </c>
      <c r="Y103" s="1186" t="e">
        <f t="shared" si="294"/>
        <v>#DIV/0!</v>
      </c>
      <c r="Z103" s="1197">
        <f t="shared" si="214"/>
        <v>0</v>
      </c>
      <c r="AA103" s="1188"/>
      <c r="AB103" s="1327">
        <v>0</v>
      </c>
      <c r="AC103" s="1182">
        <f t="shared" si="295"/>
        <v>0</v>
      </c>
      <c r="AD103" s="1183">
        <f t="shared" si="296"/>
        <v>0</v>
      </c>
      <c r="AE103" s="1185"/>
      <c r="AF103" s="1185">
        <f t="shared" si="297"/>
        <v>0</v>
      </c>
      <c r="AG103" s="1186" t="e">
        <f t="shared" si="298"/>
        <v>#DIV/0!</v>
      </c>
      <c r="AH103" s="1197">
        <f t="shared" si="215"/>
        <v>0</v>
      </c>
      <c r="AI103" s="1188"/>
      <c r="AJ103" s="1327">
        <v>0</v>
      </c>
      <c r="AK103" s="1182">
        <f t="shared" si="299"/>
        <v>0</v>
      </c>
      <c r="AL103" s="1183">
        <f t="shared" si="300"/>
        <v>0</v>
      </c>
      <c r="AM103" s="1185"/>
      <c r="AN103" s="1185">
        <f t="shared" si="301"/>
        <v>0</v>
      </c>
      <c r="AO103" s="1186" t="e">
        <f t="shared" si="302"/>
        <v>#DIV/0!</v>
      </c>
      <c r="AP103" s="1197">
        <f t="shared" si="216"/>
        <v>0</v>
      </c>
      <c r="AQ103" s="1188"/>
      <c r="AR103" s="1327"/>
      <c r="AS103" s="1182">
        <f t="shared" si="303"/>
        <v>0</v>
      </c>
      <c r="AT103" s="1183">
        <f t="shared" si="304"/>
        <v>0</v>
      </c>
      <c r="AU103" s="1185"/>
      <c r="AV103" s="1185">
        <f t="shared" si="305"/>
        <v>0</v>
      </c>
      <c r="AW103" s="1186" t="e">
        <f t="shared" si="306"/>
        <v>#DIV/0!</v>
      </c>
      <c r="AX103" s="1197">
        <f t="shared" si="217"/>
        <v>0</v>
      </c>
      <c r="AY103" s="1188"/>
      <c r="AZ103" s="1327"/>
      <c r="BA103" s="1182">
        <f t="shared" si="307"/>
        <v>0</v>
      </c>
      <c r="BB103" s="1183">
        <f t="shared" si="308"/>
        <v>0</v>
      </c>
      <c r="BC103" s="1185"/>
      <c r="BD103" s="1185">
        <f t="shared" si="309"/>
        <v>0</v>
      </c>
      <c r="BE103" s="1186" t="e">
        <f t="shared" si="310"/>
        <v>#DIV/0!</v>
      </c>
      <c r="BF103" s="1197">
        <f t="shared" si="209"/>
        <v>0</v>
      </c>
      <c r="BG103" s="1188"/>
      <c r="BH103" s="1327"/>
      <c r="BI103" s="1182">
        <f t="shared" si="311"/>
        <v>0</v>
      </c>
      <c r="BJ103" s="1183">
        <f t="shared" si="312"/>
        <v>0</v>
      </c>
      <c r="BK103" s="1329"/>
      <c r="BL103" s="1191">
        <f t="shared" si="313"/>
        <v>0</v>
      </c>
      <c r="BM103" s="1193" t="e">
        <f t="shared" si="314"/>
        <v>#DIV/0!</v>
      </c>
      <c r="BN103" s="1197">
        <f t="shared" si="218"/>
        <v>0</v>
      </c>
      <c r="BO103" s="1188"/>
      <c r="BP103" s="1327"/>
      <c r="BQ103" s="1182">
        <f t="shared" si="315"/>
        <v>0</v>
      </c>
      <c r="BR103" s="1183">
        <f t="shared" si="316"/>
        <v>0</v>
      </c>
      <c r="BS103" s="1185"/>
      <c r="BT103" s="1185">
        <f t="shared" si="317"/>
        <v>0</v>
      </c>
      <c r="BU103" s="1186" t="e">
        <f t="shared" si="318"/>
        <v>#DIV/0!</v>
      </c>
      <c r="BV103" s="1197">
        <f t="shared" si="210"/>
        <v>0</v>
      </c>
      <c r="BW103" s="1188"/>
      <c r="BX103" s="1327"/>
      <c r="BY103" s="1182">
        <f t="shared" si="319"/>
        <v>0</v>
      </c>
      <c r="BZ103" s="1183">
        <f t="shared" si="320"/>
        <v>0</v>
      </c>
      <c r="CA103" s="1185"/>
      <c r="CB103" s="1185">
        <f t="shared" si="321"/>
        <v>0</v>
      </c>
      <c r="CC103" s="1186" t="e">
        <f t="shared" si="322"/>
        <v>#DIV/0!</v>
      </c>
      <c r="CD103" s="1197">
        <f t="shared" si="211"/>
        <v>0</v>
      </c>
      <c r="CE103" s="1188"/>
      <c r="CF103" s="1327"/>
      <c r="CG103" s="1182">
        <f t="shared" si="323"/>
        <v>0</v>
      </c>
      <c r="CH103" s="1183">
        <f t="shared" si="324"/>
        <v>0</v>
      </c>
      <c r="CI103" s="1185"/>
      <c r="CJ103" s="1185">
        <f t="shared" si="325"/>
        <v>0</v>
      </c>
      <c r="CK103" s="1186" t="e">
        <f t="shared" si="326"/>
        <v>#DIV/0!</v>
      </c>
      <c r="CL103" s="1197">
        <f t="shared" si="212"/>
        <v>0</v>
      </c>
      <c r="CM103" s="1188"/>
      <c r="CN103" s="1327"/>
      <c r="CO103" s="1182">
        <f t="shared" si="327"/>
        <v>0</v>
      </c>
      <c r="CP103" s="1183">
        <f t="shared" si="328"/>
        <v>0</v>
      </c>
      <c r="CQ103" s="1185"/>
      <c r="CR103" s="1185">
        <f t="shared" si="329"/>
        <v>0</v>
      </c>
      <c r="CS103" s="1186" t="e">
        <f t="shared" si="330"/>
        <v>#DIV/0!</v>
      </c>
      <c r="CT103" s="1197">
        <f t="shared" si="213"/>
        <v>0</v>
      </c>
      <c r="CU103" s="1188"/>
      <c r="CV103" s="1203">
        <f t="shared" si="331"/>
        <v>0</v>
      </c>
      <c r="CW103" s="1182">
        <f t="shared" si="331"/>
        <v>0</v>
      </c>
      <c r="CX103" s="1183">
        <f t="shared" si="332"/>
        <v>0</v>
      </c>
      <c r="CY103" s="1204">
        <f t="shared" si="333"/>
        <v>0</v>
      </c>
      <c r="CZ103" s="1185">
        <f t="shared" si="333"/>
        <v>0</v>
      </c>
      <c r="DA103" s="1195">
        <f t="shared" si="334"/>
        <v>0</v>
      </c>
      <c r="DB103" t="s">
        <v>1425</v>
      </c>
    </row>
    <row r="104" spans="1:109" ht="17.45" customHeight="1">
      <c r="A104" s="1196" t="s">
        <v>1461</v>
      </c>
      <c r="B104" s="1180" t="s">
        <v>1462</v>
      </c>
      <c r="C104" s="1180"/>
      <c r="D104" s="1327">
        <v>572000</v>
      </c>
      <c r="E104" s="1182">
        <f t="shared" si="283"/>
        <v>9152000</v>
      </c>
      <c r="F104" s="1183">
        <f t="shared" si="284"/>
        <v>1.116005940221698E-3</v>
      </c>
      <c r="G104" s="1185">
        <v>534170</v>
      </c>
      <c r="H104" s="1185">
        <f t="shared" si="285"/>
        <v>8546720</v>
      </c>
      <c r="I104" s="1186">
        <f t="shared" si="286"/>
        <v>1.0471929480546454E-3</v>
      </c>
      <c r="J104" s="1197">
        <f t="shared" si="205"/>
        <v>-37830</v>
      </c>
      <c r="K104" s="1188"/>
      <c r="L104" s="1328">
        <v>572000</v>
      </c>
      <c r="M104" s="1182">
        <f t="shared" si="287"/>
        <v>9152000</v>
      </c>
      <c r="N104" s="1183">
        <f t="shared" si="288"/>
        <v>1.0295249459474185E-3</v>
      </c>
      <c r="O104" s="1185">
        <v>534170</v>
      </c>
      <c r="P104" s="1185">
        <f t="shared" si="289"/>
        <v>8546720</v>
      </c>
      <c r="Q104" s="1186">
        <f t="shared" si="290"/>
        <v>9.577664088528527E-4</v>
      </c>
      <c r="R104" s="1197">
        <f t="shared" si="208"/>
        <v>-37830</v>
      </c>
      <c r="S104" s="1188"/>
      <c r="T104" s="1327">
        <v>572000</v>
      </c>
      <c r="U104" s="1182">
        <f t="shared" si="291"/>
        <v>9152000</v>
      </c>
      <c r="V104" s="1183">
        <f t="shared" si="292"/>
        <v>9.9375734394001867E-4</v>
      </c>
      <c r="W104" s="1191"/>
      <c r="X104" s="1185">
        <f t="shared" si="293"/>
        <v>0</v>
      </c>
      <c r="Y104" s="1186" t="e">
        <f t="shared" si="294"/>
        <v>#DIV/0!</v>
      </c>
      <c r="Z104" s="1197">
        <f t="shared" si="214"/>
        <v>-572000</v>
      </c>
      <c r="AA104" s="1188"/>
      <c r="AB104" s="1327">
        <v>572000</v>
      </c>
      <c r="AC104" s="1182">
        <f t="shared" si="295"/>
        <v>9152000</v>
      </c>
      <c r="AD104" s="1183">
        <f t="shared" si="296"/>
        <v>1.0711814667607501E-3</v>
      </c>
      <c r="AE104" s="1185"/>
      <c r="AF104" s="1185">
        <f t="shared" si="297"/>
        <v>0</v>
      </c>
      <c r="AG104" s="1186" t="e">
        <f t="shared" si="298"/>
        <v>#DIV/0!</v>
      </c>
      <c r="AH104" s="1197">
        <f t="shared" si="215"/>
        <v>-572000</v>
      </c>
      <c r="AI104" s="1188"/>
      <c r="AJ104" s="1327">
        <v>572000</v>
      </c>
      <c r="AK104" s="1182">
        <f t="shared" si="299"/>
        <v>9152000</v>
      </c>
      <c r="AL104" s="1183">
        <f t="shared" si="300"/>
        <v>1.2735824275038963E-3</v>
      </c>
      <c r="AM104" s="1185"/>
      <c r="AN104" s="1185">
        <f t="shared" si="301"/>
        <v>0</v>
      </c>
      <c r="AO104" s="1186" t="e">
        <f t="shared" si="302"/>
        <v>#DIV/0!</v>
      </c>
      <c r="AP104" s="1197">
        <f t="shared" si="216"/>
        <v>-572000</v>
      </c>
      <c r="AQ104" s="1188"/>
      <c r="AR104" s="1327">
        <v>572000</v>
      </c>
      <c r="AS104" s="1182">
        <f t="shared" si="303"/>
        <v>9152000</v>
      </c>
      <c r="AT104" s="1183">
        <f t="shared" si="304"/>
        <v>1.0295518483830147E-3</v>
      </c>
      <c r="AU104" s="1185"/>
      <c r="AV104" s="1185">
        <f t="shared" si="305"/>
        <v>0</v>
      </c>
      <c r="AW104" s="1186" t="e">
        <f t="shared" si="306"/>
        <v>#DIV/0!</v>
      </c>
      <c r="AX104" s="1197">
        <f t="shared" si="217"/>
        <v>-572000</v>
      </c>
      <c r="AY104" s="1188"/>
      <c r="AZ104" s="1327">
        <v>572000</v>
      </c>
      <c r="BA104" s="1182">
        <f t="shared" si="307"/>
        <v>9152000</v>
      </c>
      <c r="BB104" s="1183">
        <f t="shared" si="308"/>
        <v>9.5293868144400058E-4</v>
      </c>
      <c r="BC104" s="1185"/>
      <c r="BD104" s="1185">
        <f t="shared" si="309"/>
        <v>0</v>
      </c>
      <c r="BE104" s="1186" t="e">
        <f t="shared" si="310"/>
        <v>#DIV/0!</v>
      </c>
      <c r="BF104" s="1197">
        <f t="shared" si="209"/>
        <v>-572000</v>
      </c>
      <c r="BG104" s="1188"/>
      <c r="BH104" s="1327">
        <v>572000</v>
      </c>
      <c r="BI104" s="1182">
        <f t="shared" si="311"/>
        <v>9152000</v>
      </c>
      <c r="BJ104" s="1183">
        <f t="shared" si="312"/>
        <v>9.8947580222852067E-4</v>
      </c>
      <c r="BK104" s="1329"/>
      <c r="BL104" s="1191">
        <f t="shared" si="313"/>
        <v>0</v>
      </c>
      <c r="BM104" s="1193" t="e">
        <f t="shared" si="314"/>
        <v>#DIV/0!</v>
      </c>
      <c r="BN104" s="1197">
        <f t="shared" si="218"/>
        <v>-572000</v>
      </c>
      <c r="BO104" s="1188"/>
      <c r="BP104" s="1327">
        <v>572000</v>
      </c>
      <c r="BQ104" s="1182">
        <f t="shared" si="315"/>
        <v>9152000</v>
      </c>
      <c r="BR104" s="1183">
        <f t="shared" si="316"/>
        <v>1.0719958494049666E-3</v>
      </c>
      <c r="BS104" s="1185"/>
      <c r="BT104" s="1185">
        <f t="shared" si="317"/>
        <v>0</v>
      </c>
      <c r="BU104" s="1186" t="e">
        <f t="shared" si="318"/>
        <v>#DIV/0!</v>
      </c>
      <c r="BV104" s="1197">
        <f t="shared" si="210"/>
        <v>-572000</v>
      </c>
      <c r="BW104" s="1188"/>
      <c r="BX104" s="1327">
        <v>572000</v>
      </c>
      <c r="BY104" s="1182">
        <f t="shared" si="319"/>
        <v>9152000</v>
      </c>
      <c r="BZ104" s="1183">
        <f t="shared" si="320"/>
        <v>1.0289061038456615E-3</v>
      </c>
      <c r="CA104" s="1185"/>
      <c r="CB104" s="1185">
        <f t="shared" si="321"/>
        <v>0</v>
      </c>
      <c r="CC104" s="1186" t="e">
        <f t="shared" si="322"/>
        <v>#DIV/0!</v>
      </c>
      <c r="CD104" s="1197">
        <f t="shared" si="211"/>
        <v>-572000</v>
      </c>
      <c r="CE104" s="1188"/>
      <c r="CF104" s="1327">
        <v>572000</v>
      </c>
      <c r="CG104" s="1182">
        <f t="shared" si="323"/>
        <v>9152000</v>
      </c>
      <c r="CH104" s="1183">
        <f t="shared" si="324"/>
        <v>1.0710479262359418E-3</v>
      </c>
      <c r="CI104" s="1185"/>
      <c r="CJ104" s="1185">
        <f t="shared" si="325"/>
        <v>0</v>
      </c>
      <c r="CK104" s="1186" t="e">
        <f t="shared" si="326"/>
        <v>#DIV/0!</v>
      </c>
      <c r="CL104" s="1197">
        <f t="shared" si="212"/>
        <v>-572000</v>
      </c>
      <c r="CM104" s="1188"/>
      <c r="CN104" s="1327">
        <v>572000</v>
      </c>
      <c r="CO104" s="1182">
        <f t="shared" si="327"/>
        <v>9152000</v>
      </c>
      <c r="CP104" s="1183">
        <f t="shared" si="328"/>
        <v>1.0324036036219186E-3</v>
      </c>
      <c r="CQ104" s="1185"/>
      <c r="CR104" s="1185">
        <f t="shared" si="329"/>
        <v>0</v>
      </c>
      <c r="CS104" s="1186" t="e">
        <f t="shared" si="330"/>
        <v>#DIV/0!</v>
      </c>
      <c r="CT104" s="1197">
        <f t="shared" si="213"/>
        <v>-572000</v>
      </c>
      <c r="CU104" s="1188"/>
      <c r="CV104" s="1203">
        <f t="shared" si="331"/>
        <v>6864000</v>
      </c>
      <c r="CW104" s="1182">
        <f t="shared" si="331"/>
        <v>109824000</v>
      </c>
      <c r="CX104" s="1183">
        <f t="shared" si="332"/>
        <v>1.0498014009528254E-3</v>
      </c>
      <c r="CY104" s="1204">
        <f t="shared" si="333"/>
        <v>1068340</v>
      </c>
      <c r="CZ104" s="1185">
        <f t="shared" si="333"/>
        <v>17093440</v>
      </c>
      <c r="DA104" s="1195">
        <f t="shared" si="334"/>
        <v>1.0004853472753992E-3</v>
      </c>
      <c r="DB104" t="s">
        <v>1425</v>
      </c>
    </row>
    <row r="105" spans="1:109" ht="17.45" customHeight="1">
      <c r="A105" s="1196" t="s">
        <v>949</v>
      </c>
      <c r="B105" s="1180" t="s">
        <v>1463</v>
      </c>
      <c r="C105" s="1180"/>
      <c r="D105" s="1327">
        <v>51254.207471903821</v>
      </c>
      <c r="E105" s="1182">
        <f t="shared" si="283"/>
        <v>820067.31955046114</v>
      </c>
      <c r="F105" s="1183">
        <f t="shared" si="284"/>
        <v>1E-4</v>
      </c>
      <c r="G105" s="1185">
        <v>13175.75</v>
      </c>
      <c r="H105" s="1185">
        <f t="shared" si="285"/>
        <v>210812</v>
      </c>
      <c r="I105" s="1186">
        <f t="shared" si="286"/>
        <v>2.5829890269635121E-5</v>
      </c>
      <c r="J105" s="1197">
        <f t="shared" si="205"/>
        <v>-38078.457471903821</v>
      </c>
      <c r="K105" s="1188" t="s">
        <v>2319</v>
      </c>
      <c r="L105" s="1328">
        <v>55559.605646429292</v>
      </c>
      <c r="M105" s="1182">
        <f t="shared" si="287"/>
        <v>888953.69034286868</v>
      </c>
      <c r="N105" s="1183">
        <f t="shared" si="288"/>
        <v>1E-4</v>
      </c>
      <c r="O105" s="1191">
        <v>69915.89</v>
      </c>
      <c r="P105" s="1185">
        <f t="shared" si="289"/>
        <v>1118654.24</v>
      </c>
      <c r="Q105" s="1186">
        <f t="shared" si="290"/>
        <v>1.2535913826506744E-4</v>
      </c>
      <c r="R105" s="1197">
        <f t="shared" si="208"/>
        <v>14356.284353570707</v>
      </c>
      <c r="S105" s="1188"/>
      <c r="T105" s="1327">
        <v>57559.323056889516</v>
      </c>
      <c r="U105" s="1182">
        <f t="shared" si="291"/>
        <v>920949.16891023226</v>
      </c>
      <c r="V105" s="1183">
        <f t="shared" si="292"/>
        <v>1E-4</v>
      </c>
      <c r="W105" s="1191"/>
      <c r="X105" s="1185">
        <f t="shared" si="293"/>
        <v>0</v>
      </c>
      <c r="Y105" s="1186" t="e">
        <f t="shared" si="294"/>
        <v>#DIV/0!</v>
      </c>
      <c r="Z105" s="1197">
        <f t="shared" si="214"/>
        <v>-57559.323056889516</v>
      </c>
      <c r="AA105" s="1188"/>
      <c r="AB105" s="1327">
        <v>53398.982128558149</v>
      </c>
      <c r="AC105" s="1182">
        <f t="shared" si="295"/>
        <v>854383.71405693039</v>
      </c>
      <c r="AD105" s="1183">
        <f t="shared" si="296"/>
        <v>1E-4</v>
      </c>
      <c r="AE105" s="1185"/>
      <c r="AF105" s="1185">
        <f t="shared" si="297"/>
        <v>0</v>
      </c>
      <c r="AG105" s="1186" t="e">
        <f t="shared" si="298"/>
        <v>#DIV/0!</v>
      </c>
      <c r="AH105" s="1197">
        <f t="shared" si="215"/>
        <v>-53398.982128558149</v>
      </c>
      <c r="AI105" s="1188"/>
      <c r="AJ105" s="1327">
        <v>44912.679984213275</v>
      </c>
      <c r="AK105" s="1182">
        <f t="shared" si="299"/>
        <v>718602.8797474124</v>
      </c>
      <c r="AL105" s="1183">
        <f t="shared" si="300"/>
        <v>1E-4</v>
      </c>
      <c r="AM105" s="1185"/>
      <c r="AN105" s="1185">
        <f t="shared" si="301"/>
        <v>0</v>
      </c>
      <c r="AO105" s="1186" t="e">
        <f t="shared" si="302"/>
        <v>#DIV/0!</v>
      </c>
      <c r="AP105" s="1197">
        <f t="shared" si="216"/>
        <v>-44912.679984213275</v>
      </c>
      <c r="AQ105" s="1188"/>
      <c r="AR105" s="1327">
        <v>55558.153860669292</v>
      </c>
      <c r="AS105" s="1182">
        <f t="shared" si="303"/>
        <v>888930.46177070867</v>
      </c>
      <c r="AT105" s="1183">
        <f t="shared" si="304"/>
        <v>1E-4</v>
      </c>
      <c r="AU105" s="1185"/>
      <c r="AV105" s="1185">
        <f t="shared" si="305"/>
        <v>0</v>
      </c>
      <c r="AW105" s="1186" t="e">
        <f t="shared" si="306"/>
        <v>#DIV/0!</v>
      </c>
      <c r="AX105" s="1197">
        <f t="shared" si="217"/>
        <v>-55558.153860669292</v>
      </c>
      <c r="AY105" s="1188"/>
      <c r="AZ105" s="1327">
        <v>60024.848517350656</v>
      </c>
      <c r="BA105" s="1182">
        <f t="shared" si="307"/>
        <v>960397.5762776105</v>
      </c>
      <c r="BB105" s="1183">
        <f t="shared" si="308"/>
        <v>1E-4</v>
      </c>
      <c r="BC105" s="1185"/>
      <c r="BD105" s="1185">
        <f t="shared" si="309"/>
        <v>0</v>
      </c>
      <c r="BE105" s="1186" t="e">
        <f t="shared" si="310"/>
        <v>#DIV/0!</v>
      </c>
      <c r="BF105" s="1197">
        <f t="shared" si="209"/>
        <v>-60024.848517350656</v>
      </c>
      <c r="BG105" s="1188"/>
      <c r="BH105" s="1327">
        <v>57808.386896549491</v>
      </c>
      <c r="BI105" s="1182">
        <f t="shared" si="311"/>
        <v>924934.19034479186</v>
      </c>
      <c r="BJ105" s="1183">
        <f t="shared" si="312"/>
        <v>1E-4</v>
      </c>
      <c r="BK105" s="1329"/>
      <c r="BL105" s="1191">
        <f t="shared" si="313"/>
        <v>0</v>
      </c>
      <c r="BM105" s="1193" t="e">
        <f t="shared" si="314"/>
        <v>#DIV/0!</v>
      </c>
      <c r="BN105" s="1197">
        <f t="shared" si="218"/>
        <v>-57808.386896549491</v>
      </c>
      <c r="BO105" s="1188"/>
      <c r="BP105" s="1327">
        <v>53358.415549603145</v>
      </c>
      <c r="BQ105" s="1182">
        <f t="shared" si="315"/>
        <v>853734.64879365033</v>
      </c>
      <c r="BR105" s="1183">
        <f t="shared" si="316"/>
        <v>1E-4</v>
      </c>
      <c r="BS105" s="1185"/>
      <c r="BT105" s="1185">
        <f t="shared" si="317"/>
        <v>0</v>
      </c>
      <c r="BU105" s="1186" t="e">
        <f t="shared" si="318"/>
        <v>#DIV/0!</v>
      </c>
      <c r="BV105" s="1197">
        <f t="shared" si="210"/>
        <v>-53358.415549603145</v>
      </c>
      <c r="BW105" s="1188"/>
      <c r="BX105" s="1327">
        <v>55593.022323619283</v>
      </c>
      <c r="BY105" s="1182">
        <f t="shared" si="319"/>
        <v>889488.35717790853</v>
      </c>
      <c r="BZ105" s="1183">
        <f t="shared" si="320"/>
        <v>1E-4</v>
      </c>
      <c r="CA105" s="1185"/>
      <c r="CB105" s="1185">
        <f t="shared" si="321"/>
        <v>0</v>
      </c>
      <c r="CC105" s="1186" t="e">
        <f t="shared" si="322"/>
        <v>#DIV/0!</v>
      </c>
      <c r="CD105" s="1197">
        <f t="shared" si="211"/>
        <v>-55593.022323619283</v>
      </c>
      <c r="CE105" s="1188"/>
      <c r="CF105" s="1327">
        <v>53405.640026793146</v>
      </c>
      <c r="CG105" s="1182">
        <f t="shared" si="323"/>
        <v>854490.24042869033</v>
      </c>
      <c r="CH105" s="1183">
        <f t="shared" si="324"/>
        <v>1E-4</v>
      </c>
      <c r="CI105" s="1185"/>
      <c r="CJ105" s="1185">
        <f t="shared" si="325"/>
        <v>0</v>
      </c>
      <c r="CK105" s="1186" t="e">
        <f t="shared" si="326"/>
        <v>#DIV/0!</v>
      </c>
      <c r="CL105" s="1197">
        <f t="shared" si="212"/>
        <v>-53405.640026793146</v>
      </c>
      <c r="CM105" s="1188"/>
      <c r="CN105" s="1327">
        <v>55404.688437088684</v>
      </c>
      <c r="CO105" s="1182">
        <f t="shared" si="327"/>
        <v>886475.01499341894</v>
      </c>
      <c r="CP105" s="1183">
        <f t="shared" si="328"/>
        <v>1E-4</v>
      </c>
      <c r="CQ105" s="1185"/>
      <c r="CR105" s="1185">
        <f t="shared" si="329"/>
        <v>0</v>
      </c>
      <c r="CS105" s="1186" t="e">
        <f t="shared" si="330"/>
        <v>#DIV/0!</v>
      </c>
      <c r="CT105" s="1197">
        <f t="shared" si="213"/>
        <v>-55404.688437088684</v>
      </c>
      <c r="CU105" s="1188"/>
      <c r="CV105" s="1203">
        <f t="shared" si="331"/>
        <v>653837.9538996676</v>
      </c>
      <c r="CW105" s="1182">
        <f t="shared" si="331"/>
        <v>10461407.262394682</v>
      </c>
      <c r="CX105" s="1183">
        <f t="shared" si="332"/>
        <v>9.9999999999999991E-5</v>
      </c>
      <c r="CY105" s="1204">
        <f t="shared" si="333"/>
        <v>83091.64</v>
      </c>
      <c r="CZ105" s="1185">
        <f t="shared" si="333"/>
        <v>1329466.24</v>
      </c>
      <c r="DA105" s="1195">
        <f t="shared" si="334"/>
        <v>7.7814149335494732E-5</v>
      </c>
      <c r="DB105" t="s">
        <v>1429</v>
      </c>
    </row>
    <row r="106" spans="1:109" ht="17.45" customHeight="1">
      <c r="A106" s="1196" t="s">
        <v>1464</v>
      </c>
      <c r="B106" s="1180" t="s">
        <v>1465</v>
      </c>
      <c r="C106" s="1180"/>
      <c r="D106" s="1327">
        <v>6107727.7733278954</v>
      </c>
      <c r="E106" s="1182">
        <f t="shared" si="283"/>
        <v>97723644.373246327</v>
      </c>
      <c r="F106" s="1183">
        <f t="shared" si="284"/>
        <v>1.1916539294214993E-2</v>
      </c>
      <c r="G106" s="1185">
        <f>12522369.17</f>
        <v>12522369.17</v>
      </c>
      <c r="H106" s="1185">
        <f t="shared" si="285"/>
        <v>200357906.72</v>
      </c>
      <c r="I106" s="1186">
        <f t="shared" si="286"/>
        <v>2.4548995053561416E-2</v>
      </c>
      <c r="J106" s="1197">
        <f t="shared" si="205"/>
        <v>6414641.3966721045</v>
      </c>
      <c r="K106" s="1188" t="s">
        <v>2297</v>
      </c>
      <c r="L106" s="1328">
        <v>6349695.7201987254</v>
      </c>
      <c r="M106" s="1182">
        <f t="shared" si="287"/>
        <v>101595131.52317961</v>
      </c>
      <c r="N106" s="1183">
        <f t="shared" si="288"/>
        <v>1.1428619131328928E-2</v>
      </c>
      <c r="O106" s="1191">
        <v>7403060.8099999996</v>
      </c>
      <c r="P106" s="1185">
        <f t="shared" si="289"/>
        <v>118448972.95999999</v>
      </c>
      <c r="Q106" s="1186">
        <f>P106/P$11</f>
        <v>1.3273682472832601E-2</v>
      </c>
      <c r="R106" s="1197">
        <f t="shared" si="208"/>
        <v>1053365.0898012742</v>
      </c>
      <c r="S106" s="1188"/>
      <c r="T106" s="1327">
        <v>6633721.291899397</v>
      </c>
      <c r="U106" s="1182">
        <f t="shared" si="291"/>
        <v>106139540.67039035</v>
      </c>
      <c r="V106" s="1183">
        <f>U106/U$11</f>
        <v>1.1525016173909606E-2</v>
      </c>
      <c r="W106" s="1191"/>
      <c r="X106" s="1185">
        <f t="shared" si="293"/>
        <v>0</v>
      </c>
      <c r="Y106" s="1186" t="e">
        <f>X106/X$11</f>
        <v>#DIV/0!</v>
      </c>
      <c r="Z106" s="1197">
        <f>W106-T106</f>
        <v>-6633721.291899397</v>
      </c>
      <c r="AA106" s="1188"/>
      <c r="AB106" s="1327">
        <v>7066012.958566064</v>
      </c>
      <c r="AC106" s="1182">
        <f t="shared" si="295"/>
        <v>113056207.33705702</v>
      </c>
      <c r="AD106" s="1183">
        <f>AC106/AC$11</f>
        <v>1.3232486232705008E-2</v>
      </c>
      <c r="AE106" s="1185"/>
      <c r="AF106" s="1185">
        <f t="shared" si="297"/>
        <v>0</v>
      </c>
      <c r="AG106" s="1186" t="e">
        <f>AF106/AF$11</f>
        <v>#DIV/0!</v>
      </c>
      <c r="AH106" s="1197">
        <f>AE106-AB106</f>
        <v>-7066012.958566064</v>
      </c>
      <c r="AI106" s="1188"/>
      <c r="AJ106" s="1327">
        <v>7714450.458566064</v>
      </c>
      <c r="AK106" s="1182">
        <f t="shared" si="299"/>
        <v>123431207.33705702</v>
      </c>
      <c r="AL106" s="1183">
        <f>AK106/AK$11</f>
        <v>1.7176553394893556E-2</v>
      </c>
      <c r="AM106" s="1185"/>
      <c r="AN106" s="1185">
        <f t="shared" si="301"/>
        <v>0</v>
      </c>
      <c r="AO106" s="1186" t="e">
        <f>AN106/AN$11</f>
        <v>#DIV/0!</v>
      </c>
      <c r="AP106" s="1197">
        <f>AM106-AJ106</f>
        <v>-7714450.458566064</v>
      </c>
      <c r="AQ106" s="1188"/>
      <c r="AR106" s="1327">
        <v>7714450.458566064</v>
      </c>
      <c r="AS106" s="1182">
        <f t="shared" si="303"/>
        <v>123431207.33705702</v>
      </c>
      <c r="AT106" s="1183">
        <f>AS106/AS$11</f>
        <v>1.3885361414118684E-2</v>
      </c>
      <c r="AU106" s="1185"/>
      <c r="AV106" s="1185">
        <f t="shared" si="305"/>
        <v>0</v>
      </c>
      <c r="AW106" s="1186" t="e">
        <f>AV106/AV$11</f>
        <v>#DIV/0!</v>
      </c>
      <c r="AX106" s="1197">
        <f>AU106-AR106</f>
        <v>-7714450.458566064</v>
      </c>
      <c r="AY106" s="1188"/>
      <c r="AZ106" s="1327">
        <v>8996195.2502327301</v>
      </c>
      <c r="BA106" s="1182">
        <f t="shared" si="307"/>
        <v>143939124.00372368</v>
      </c>
      <c r="BB106" s="1183">
        <f>BA106/BA$11</f>
        <v>1.4987451817778948E-2</v>
      </c>
      <c r="BC106" s="1185"/>
      <c r="BD106" s="1185">
        <f t="shared" si="309"/>
        <v>0</v>
      </c>
      <c r="BE106" s="1186" t="e">
        <f>BD106/BD$11</f>
        <v>#DIV/0!</v>
      </c>
      <c r="BF106" s="1197">
        <f t="shared" si="209"/>
        <v>-8996195.2502327301</v>
      </c>
      <c r="BG106" s="1188"/>
      <c r="BH106" s="1327">
        <v>8996195.2502327301</v>
      </c>
      <c r="BI106" s="1182">
        <f t="shared" si="311"/>
        <v>143939124.00372368</v>
      </c>
      <c r="BJ106" s="1183">
        <f>BI106/BI$11</f>
        <v>1.5562093552846918E-2</v>
      </c>
      <c r="BK106" s="1329"/>
      <c r="BL106" s="1191">
        <f t="shared" si="313"/>
        <v>0</v>
      </c>
      <c r="BM106" s="1193" t="e">
        <f>BL106/BL$11</f>
        <v>#DIV/0!</v>
      </c>
      <c r="BN106" s="1197">
        <f>BK106-BH106</f>
        <v>-8996195.2502327301</v>
      </c>
      <c r="BO106" s="1188"/>
      <c r="BP106" s="1327">
        <v>8996195.2502327301</v>
      </c>
      <c r="BQ106" s="1182">
        <f t="shared" si="315"/>
        <v>143939124.00372368</v>
      </c>
      <c r="BR106" s="1183">
        <f>BQ106/BQ$11</f>
        <v>1.6859937008192591E-2</v>
      </c>
      <c r="BS106" s="1185"/>
      <c r="BT106" s="1185">
        <f t="shared" si="317"/>
        <v>0</v>
      </c>
      <c r="BU106" s="1186" t="e">
        <f>BT106/BT$11</f>
        <v>#DIV/0!</v>
      </c>
      <c r="BV106" s="1197">
        <f t="shared" si="210"/>
        <v>-8996195.2502327301</v>
      </c>
      <c r="BW106" s="1188"/>
      <c r="BX106" s="1327">
        <v>8996195.2502327301</v>
      </c>
      <c r="BY106" s="1182">
        <f t="shared" si="319"/>
        <v>143939124.00372368</v>
      </c>
      <c r="BZ106" s="1183">
        <f>BY106/BY$11</f>
        <v>1.6182238119496161E-2</v>
      </c>
      <c r="CA106" s="1185"/>
      <c r="CB106" s="1185">
        <f t="shared" si="321"/>
        <v>0</v>
      </c>
      <c r="CC106" s="1186" t="e">
        <f>CB106/CB$11</f>
        <v>#DIV/0!</v>
      </c>
      <c r="CD106" s="1197">
        <f t="shared" si="211"/>
        <v>-8996195.2502327301</v>
      </c>
      <c r="CE106" s="1188"/>
      <c r="CF106" s="1327">
        <v>8996195.2502327301</v>
      </c>
      <c r="CG106" s="1182">
        <f t="shared" si="323"/>
        <v>143939124.00372368</v>
      </c>
      <c r="CH106" s="1183">
        <f>CG106/CG$11</f>
        <v>1.6845028438418522E-2</v>
      </c>
      <c r="CI106" s="1185"/>
      <c r="CJ106" s="1185">
        <f t="shared" si="325"/>
        <v>0</v>
      </c>
      <c r="CK106" s="1186" t="e">
        <f>CJ106/CJ$11</f>
        <v>#DIV/0!</v>
      </c>
      <c r="CL106" s="1197">
        <f t="shared" si="212"/>
        <v>-8996195.2502327301</v>
      </c>
      <c r="CM106" s="1188"/>
      <c r="CN106" s="1327">
        <v>8996195.2502327301</v>
      </c>
      <c r="CO106" s="1182">
        <f t="shared" si="327"/>
        <v>143939124.00372368</v>
      </c>
      <c r="CP106" s="1183">
        <f>CO106/CO$11</f>
        <v>1.6237245446200452E-2</v>
      </c>
      <c r="CQ106" s="1185"/>
      <c r="CR106" s="1185">
        <f t="shared" si="329"/>
        <v>0</v>
      </c>
      <c r="CS106" s="1186" t="e">
        <f>CR106/CR$11</f>
        <v>#DIV/0!</v>
      </c>
      <c r="CT106" s="1197">
        <f t="shared" si="213"/>
        <v>-8996195.2502327301</v>
      </c>
      <c r="CU106" s="1188"/>
      <c r="CV106" s="1203">
        <f t="shared" si="331"/>
        <v>95563230.162520573</v>
      </c>
      <c r="CW106" s="1182">
        <f t="shared" si="331"/>
        <v>1529011682.6003292</v>
      </c>
      <c r="CX106" s="1183">
        <f>CW106/CW$11</f>
        <v>1.4615736145715531E-2</v>
      </c>
      <c r="CY106" s="1204">
        <f t="shared" si="333"/>
        <v>19925429.98</v>
      </c>
      <c r="CZ106" s="1185">
        <f t="shared" si="333"/>
        <v>318806879.68000001</v>
      </c>
      <c r="DA106" s="1195">
        <f>CZ106/CZ$11</f>
        <v>1.8659884243922301E-2</v>
      </c>
      <c r="DB106" t="s">
        <v>1425</v>
      </c>
    </row>
    <row r="107" spans="1:109" ht="17.45" customHeight="1">
      <c r="A107" s="1196" t="s">
        <v>1466</v>
      </c>
      <c r="B107" s="1180" t="s">
        <v>1467</v>
      </c>
      <c r="C107" s="1180"/>
      <c r="D107" s="1327">
        <v>0</v>
      </c>
      <c r="E107" s="1182">
        <f t="shared" si="283"/>
        <v>0</v>
      </c>
      <c r="F107" s="1183">
        <f t="shared" si="284"/>
        <v>0</v>
      </c>
      <c r="G107" s="1185"/>
      <c r="H107" s="1185">
        <f t="shared" si="285"/>
        <v>0</v>
      </c>
      <c r="I107" s="1186">
        <f t="shared" si="286"/>
        <v>0</v>
      </c>
      <c r="J107" s="1197">
        <f t="shared" si="205"/>
        <v>0</v>
      </c>
      <c r="K107" s="1188"/>
      <c r="L107" s="1328">
        <v>0</v>
      </c>
      <c r="M107" s="1182">
        <f t="shared" si="287"/>
        <v>0</v>
      </c>
      <c r="N107" s="1183">
        <f t="shared" si="288"/>
        <v>0</v>
      </c>
      <c r="O107" s="1191">
        <v>1061944</v>
      </c>
      <c r="P107" s="1185">
        <f t="shared" si="289"/>
        <v>16991104</v>
      </c>
      <c r="Q107" s="1186">
        <f t="shared" si="290"/>
        <v>1.9040647945089276E-3</v>
      </c>
      <c r="R107" s="1197">
        <f t="shared" si="208"/>
        <v>1061944</v>
      </c>
      <c r="S107" s="1188"/>
      <c r="T107" s="1327"/>
      <c r="U107" s="1182">
        <f t="shared" si="291"/>
        <v>0</v>
      </c>
      <c r="V107" s="1183">
        <f t="shared" si="292"/>
        <v>0</v>
      </c>
      <c r="W107" s="1191"/>
      <c r="X107" s="1185">
        <f t="shared" si="293"/>
        <v>0</v>
      </c>
      <c r="Y107" s="1186" t="e">
        <f t="shared" si="294"/>
        <v>#DIV/0!</v>
      </c>
      <c r="Z107" s="1197">
        <f t="shared" si="214"/>
        <v>0</v>
      </c>
      <c r="AA107" s="1188"/>
      <c r="AB107" s="1327">
        <v>0</v>
      </c>
      <c r="AC107" s="1182">
        <f t="shared" si="295"/>
        <v>0</v>
      </c>
      <c r="AD107" s="1183">
        <f t="shared" si="296"/>
        <v>0</v>
      </c>
      <c r="AE107" s="1185"/>
      <c r="AF107" s="1185">
        <f t="shared" si="297"/>
        <v>0</v>
      </c>
      <c r="AG107" s="1186" t="e">
        <f t="shared" si="298"/>
        <v>#DIV/0!</v>
      </c>
      <c r="AH107" s="1197">
        <f t="shared" si="215"/>
        <v>0</v>
      </c>
      <c r="AI107" s="1188"/>
      <c r="AJ107" s="1327">
        <v>0</v>
      </c>
      <c r="AK107" s="1182">
        <f t="shared" si="299"/>
        <v>0</v>
      </c>
      <c r="AL107" s="1183">
        <f t="shared" si="300"/>
        <v>0</v>
      </c>
      <c r="AM107" s="1185"/>
      <c r="AN107" s="1185">
        <f t="shared" si="301"/>
        <v>0</v>
      </c>
      <c r="AO107" s="1186" t="e">
        <f t="shared" si="302"/>
        <v>#DIV/0!</v>
      </c>
      <c r="AP107" s="1197">
        <f t="shared" si="216"/>
        <v>0</v>
      </c>
      <c r="AQ107" s="1188"/>
      <c r="AR107" s="1327"/>
      <c r="AS107" s="1182">
        <f t="shared" si="303"/>
        <v>0</v>
      </c>
      <c r="AT107" s="1183">
        <f t="shared" si="304"/>
        <v>0</v>
      </c>
      <c r="AU107" s="1185"/>
      <c r="AV107" s="1185">
        <f t="shared" si="305"/>
        <v>0</v>
      </c>
      <c r="AW107" s="1186" t="e">
        <f t="shared" si="306"/>
        <v>#DIV/0!</v>
      </c>
      <c r="AX107" s="1197">
        <f t="shared" si="217"/>
        <v>0</v>
      </c>
      <c r="AY107" s="1188"/>
      <c r="AZ107" s="1327"/>
      <c r="BA107" s="1182">
        <f t="shared" si="307"/>
        <v>0</v>
      </c>
      <c r="BB107" s="1183">
        <f t="shared" si="308"/>
        <v>0</v>
      </c>
      <c r="BC107" s="1185"/>
      <c r="BD107" s="1185">
        <f t="shared" si="309"/>
        <v>0</v>
      </c>
      <c r="BE107" s="1186" t="e">
        <f t="shared" si="310"/>
        <v>#DIV/0!</v>
      </c>
      <c r="BF107" s="1197">
        <f t="shared" si="209"/>
        <v>0</v>
      </c>
      <c r="BG107" s="1188"/>
      <c r="BH107" s="1327"/>
      <c r="BI107" s="1182">
        <f t="shared" si="311"/>
        <v>0</v>
      </c>
      <c r="BJ107" s="1183">
        <f t="shared" si="312"/>
        <v>0</v>
      </c>
      <c r="BK107" s="1329"/>
      <c r="BL107" s="1191">
        <f t="shared" si="313"/>
        <v>0</v>
      </c>
      <c r="BM107" s="1193" t="e">
        <f t="shared" si="314"/>
        <v>#DIV/0!</v>
      </c>
      <c r="BN107" s="1197">
        <f t="shared" si="218"/>
        <v>0</v>
      </c>
      <c r="BO107" s="1188"/>
      <c r="BP107" s="1327"/>
      <c r="BQ107" s="1182">
        <f t="shared" si="315"/>
        <v>0</v>
      </c>
      <c r="BR107" s="1183">
        <f t="shared" si="316"/>
        <v>0</v>
      </c>
      <c r="BS107" s="1185"/>
      <c r="BT107" s="1185">
        <f t="shared" si="317"/>
        <v>0</v>
      </c>
      <c r="BU107" s="1186" t="e">
        <f t="shared" si="318"/>
        <v>#DIV/0!</v>
      </c>
      <c r="BV107" s="1197">
        <f t="shared" si="210"/>
        <v>0</v>
      </c>
      <c r="BW107" s="1188"/>
      <c r="BX107" s="1327"/>
      <c r="BY107" s="1182">
        <f t="shared" si="319"/>
        <v>0</v>
      </c>
      <c r="BZ107" s="1183">
        <f t="shared" si="320"/>
        <v>0</v>
      </c>
      <c r="CA107" s="1185"/>
      <c r="CB107" s="1185">
        <f t="shared" si="321"/>
        <v>0</v>
      </c>
      <c r="CC107" s="1186" t="e">
        <f t="shared" si="322"/>
        <v>#DIV/0!</v>
      </c>
      <c r="CD107" s="1197">
        <f t="shared" si="211"/>
        <v>0</v>
      </c>
      <c r="CE107" s="1188"/>
      <c r="CF107" s="1327"/>
      <c r="CG107" s="1182">
        <f t="shared" si="323"/>
        <v>0</v>
      </c>
      <c r="CH107" s="1183">
        <f t="shared" si="324"/>
        <v>0</v>
      </c>
      <c r="CI107" s="1185"/>
      <c r="CJ107" s="1185">
        <f t="shared" si="325"/>
        <v>0</v>
      </c>
      <c r="CK107" s="1186" t="e">
        <f t="shared" si="326"/>
        <v>#DIV/0!</v>
      </c>
      <c r="CL107" s="1197">
        <f t="shared" si="212"/>
        <v>0</v>
      </c>
      <c r="CM107" s="1188"/>
      <c r="CN107" s="1327">
        <v>6000000</v>
      </c>
      <c r="CO107" s="1182">
        <f t="shared" si="327"/>
        <v>96000000</v>
      </c>
      <c r="CP107" s="1183">
        <f t="shared" si="328"/>
        <v>1.0829408429600545E-2</v>
      </c>
      <c r="CQ107" s="1185"/>
      <c r="CR107" s="1185">
        <f t="shared" si="329"/>
        <v>0</v>
      </c>
      <c r="CS107" s="1186" t="e">
        <f t="shared" ref="CS107:CS110" si="335">CR107/CR$11</f>
        <v>#DIV/0!</v>
      </c>
      <c r="CT107" s="1197">
        <f t="shared" si="213"/>
        <v>-6000000</v>
      </c>
      <c r="CU107" s="1188"/>
      <c r="CV107" s="1203">
        <f t="shared" si="331"/>
        <v>6000000</v>
      </c>
      <c r="CW107" s="1182">
        <f t="shared" si="331"/>
        <v>96000000</v>
      </c>
      <c r="CX107" s="1183">
        <f t="shared" si="332"/>
        <v>9.1765856726645583E-4</v>
      </c>
      <c r="CY107" s="1204">
        <f t="shared" si="333"/>
        <v>1061944</v>
      </c>
      <c r="CZ107" s="1185">
        <f t="shared" si="333"/>
        <v>16991104</v>
      </c>
      <c r="DA107" s="1195">
        <f t="shared" si="334"/>
        <v>9.9449558345379415E-4</v>
      </c>
      <c r="DB107" t="s">
        <v>1425</v>
      </c>
    </row>
    <row r="108" spans="1:109" ht="17.45" customHeight="1">
      <c r="A108" s="1196" t="s">
        <v>1468</v>
      </c>
      <c r="B108" s="1180" t="s">
        <v>1469</v>
      </c>
      <c r="C108" s="1180"/>
      <c r="D108" s="1327">
        <v>0</v>
      </c>
      <c r="E108" s="1182">
        <f t="shared" si="283"/>
        <v>0</v>
      </c>
      <c r="F108" s="1183">
        <f t="shared" si="284"/>
        <v>0</v>
      </c>
      <c r="G108" s="1185"/>
      <c r="H108" s="1185">
        <f t="shared" si="285"/>
        <v>0</v>
      </c>
      <c r="I108" s="1186">
        <f t="shared" si="286"/>
        <v>0</v>
      </c>
      <c r="J108" s="1197">
        <f t="shared" si="205"/>
        <v>0</v>
      </c>
      <c r="K108" s="1188"/>
      <c r="L108" s="1328">
        <v>0</v>
      </c>
      <c r="M108" s="1182">
        <f t="shared" si="287"/>
        <v>0</v>
      </c>
      <c r="N108" s="1183">
        <f t="shared" si="288"/>
        <v>0</v>
      </c>
      <c r="O108" s="1191"/>
      <c r="P108" s="1185">
        <f t="shared" si="289"/>
        <v>0</v>
      </c>
      <c r="Q108" s="1186">
        <f t="shared" si="290"/>
        <v>0</v>
      </c>
      <c r="R108" s="1197">
        <f t="shared" si="208"/>
        <v>0</v>
      </c>
      <c r="S108" s="1188"/>
      <c r="T108" s="1327"/>
      <c r="U108" s="1182">
        <f t="shared" si="291"/>
        <v>0</v>
      </c>
      <c r="V108" s="1183">
        <f t="shared" si="292"/>
        <v>0</v>
      </c>
      <c r="W108" s="1191"/>
      <c r="X108" s="1185">
        <f t="shared" si="293"/>
        <v>0</v>
      </c>
      <c r="Y108" s="1186" t="e">
        <f t="shared" si="294"/>
        <v>#DIV/0!</v>
      </c>
      <c r="Z108" s="1197">
        <f t="shared" si="214"/>
        <v>0</v>
      </c>
      <c r="AA108" s="1188"/>
      <c r="AB108" s="1327">
        <v>0</v>
      </c>
      <c r="AC108" s="1182">
        <f t="shared" si="295"/>
        <v>0</v>
      </c>
      <c r="AD108" s="1183">
        <f t="shared" si="296"/>
        <v>0</v>
      </c>
      <c r="AE108" s="1185"/>
      <c r="AF108" s="1185">
        <f t="shared" si="297"/>
        <v>0</v>
      </c>
      <c r="AG108" s="1186" t="e">
        <f t="shared" si="298"/>
        <v>#DIV/0!</v>
      </c>
      <c r="AH108" s="1197">
        <f t="shared" si="215"/>
        <v>0</v>
      </c>
      <c r="AI108" s="1188"/>
      <c r="AJ108" s="1327">
        <v>0</v>
      </c>
      <c r="AK108" s="1182">
        <f t="shared" si="299"/>
        <v>0</v>
      </c>
      <c r="AL108" s="1183">
        <f t="shared" si="300"/>
        <v>0</v>
      </c>
      <c r="AM108" s="1185"/>
      <c r="AN108" s="1185">
        <f t="shared" si="301"/>
        <v>0</v>
      </c>
      <c r="AO108" s="1186" t="e">
        <f t="shared" si="302"/>
        <v>#DIV/0!</v>
      </c>
      <c r="AP108" s="1197">
        <f t="shared" si="216"/>
        <v>0</v>
      </c>
      <c r="AQ108" s="1188"/>
      <c r="AR108" s="1327"/>
      <c r="AS108" s="1182">
        <f t="shared" si="303"/>
        <v>0</v>
      </c>
      <c r="AT108" s="1183">
        <f t="shared" si="304"/>
        <v>0</v>
      </c>
      <c r="AU108" s="1185"/>
      <c r="AV108" s="1185">
        <f t="shared" si="305"/>
        <v>0</v>
      </c>
      <c r="AW108" s="1186" t="e">
        <f t="shared" si="306"/>
        <v>#DIV/0!</v>
      </c>
      <c r="AX108" s="1197">
        <f t="shared" si="217"/>
        <v>0</v>
      </c>
      <c r="AY108" s="1188"/>
      <c r="AZ108" s="1327"/>
      <c r="BA108" s="1182">
        <f t="shared" si="307"/>
        <v>0</v>
      </c>
      <c r="BB108" s="1183">
        <f t="shared" si="308"/>
        <v>0</v>
      </c>
      <c r="BC108" s="1185"/>
      <c r="BD108" s="1185">
        <f t="shared" si="309"/>
        <v>0</v>
      </c>
      <c r="BE108" s="1186" t="e">
        <f t="shared" si="310"/>
        <v>#DIV/0!</v>
      </c>
      <c r="BF108" s="1197">
        <f t="shared" si="209"/>
        <v>0</v>
      </c>
      <c r="BG108" s="1188"/>
      <c r="BH108" s="1327"/>
      <c r="BI108" s="1182">
        <f t="shared" si="311"/>
        <v>0</v>
      </c>
      <c r="BJ108" s="1183">
        <f t="shared" si="312"/>
        <v>0</v>
      </c>
      <c r="BK108" s="1329"/>
      <c r="BL108" s="1191">
        <f t="shared" si="313"/>
        <v>0</v>
      </c>
      <c r="BM108" s="1193" t="e">
        <f t="shared" si="314"/>
        <v>#DIV/0!</v>
      </c>
      <c r="BN108" s="1197">
        <f t="shared" si="218"/>
        <v>0</v>
      </c>
      <c r="BO108" s="1188"/>
      <c r="BP108" s="1327"/>
      <c r="BQ108" s="1182">
        <f t="shared" si="315"/>
        <v>0</v>
      </c>
      <c r="BR108" s="1183">
        <f t="shared" si="316"/>
        <v>0</v>
      </c>
      <c r="BS108" s="1185"/>
      <c r="BT108" s="1185">
        <f t="shared" si="317"/>
        <v>0</v>
      </c>
      <c r="BU108" s="1186" t="e">
        <f t="shared" si="318"/>
        <v>#DIV/0!</v>
      </c>
      <c r="BV108" s="1197">
        <f t="shared" si="210"/>
        <v>0</v>
      </c>
      <c r="BW108" s="1188"/>
      <c r="BX108" s="1327"/>
      <c r="BY108" s="1182">
        <f t="shared" si="319"/>
        <v>0</v>
      </c>
      <c r="BZ108" s="1183">
        <f t="shared" si="320"/>
        <v>0</v>
      </c>
      <c r="CA108" s="1185"/>
      <c r="CB108" s="1185">
        <f t="shared" si="321"/>
        <v>0</v>
      </c>
      <c r="CC108" s="1186" t="e">
        <f t="shared" si="322"/>
        <v>#DIV/0!</v>
      </c>
      <c r="CD108" s="1197">
        <f t="shared" si="211"/>
        <v>0</v>
      </c>
      <c r="CE108" s="1188"/>
      <c r="CF108" s="1327"/>
      <c r="CG108" s="1182">
        <f t="shared" si="323"/>
        <v>0</v>
      </c>
      <c r="CH108" s="1183">
        <f t="shared" si="324"/>
        <v>0</v>
      </c>
      <c r="CI108" s="1185"/>
      <c r="CJ108" s="1185">
        <f t="shared" si="325"/>
        <v>0</v>
      </c>
      <c r="CK108" s="1186" t="e">
        <f t="shared" si="326"/>
        <v>#DIV/0!</v>
      </c>
      <c r="CL108" s="1197">
        <f t="shared" si="212"/>
        <v>0</v>
      </c>
      <c r="CM108" s="1188"/>
      <c r="CN108" s="1327"/>
      <c r="CO108" s="1182">
        <f t="shared" si="327"/>
        <v>0</v>
      </c>
      <c r="CP108" s="1183">
        <f t="shared" si="328"/>
        <v>0</v>
      </c>
      <c r="CQ108" s="1185"/>
      <c r="CR108" s="1185">
        <f t="shared" si="329"/>
        <v>0</v>
      </c>
      <c r="CS108" s="1186" t="e">
        <f t="shared" si="335"/>
        <v>#DIV/0!</v>
      </c>
      <c r="CT108" s="1197">
        <f t="shared" si="213"/>
        <v>0</v>
      </c>
      <c r="CU108" s="1188"/>
      <c r="CV108" s="1203">
        <f t="shared" si="331"/>
        <v>0</v>
      </c>
      <c r="CW108" s="1182">
        <f t="shared" si="331"/>
        <v>0</v>
      </c>
      <c r="CX108" s="1183">
        <f t="shared" si="332"/>
        <v>0</v>
      </c>
      <c r="CY108" s="1204">
        <f t="shared" si="333"/>
        <v>0</v>
      </c>
      <c r="CZ108" s="1185">
        <f t="shared" si="333"/>
        <v>0</v>
      </c>
      <c r="DA108" s="1195">
        <f t="shared" si="334"/>
        <v>0</v>
      </c>
      <c r="DB108" t="s">
        <v>1425</v>
      </c>
    </row>
    <row r="109" spans="1:109" ht="17.45" customHeight="1">
      <c r="A109" s="1196" t="s">
        <v>1470</v>
      </c>
      <c r="B109" s="1180" t="s">
        <v>1471</v>
      </c>
      <c r="C109" s="1180"/>
      <c r="D109" s="1327">
        <v>0</v>
      </c>
      <c r="E109" s="1182">
        <f t="shared" si="283"/>
        <v>0</v>
      </c>
      <c r="F109" s="1183">
        <f t="shared" si="284"/>
        <v>0</v>
      </c>
      <c r="G109" s="1185"/>
      <c r="H109" s="1185">
        <f t="shared" si="285"/>
        <v>0</v>
      </c>
      <c r="I109" s="1186">
        <f t="shared" si="286"/>
        <v>0</v>
      </c>
      <c r="J109" s="1197">
        <f t="shared" si="205"/>
        <v>0</v>
      </c>
      <c r="K109" s="1188"/>
      <c r="L109" s="1328">
        <v>0</v>
      </c>
      <c r="M109" s="1182">
        <f t="shared" si="287"/>
        <v>0</v>
      </c>
      <c r="N109" s="1183">
        <f t="shared" si="288"/>
        <v>0</v>
      </c>
      <c r="O109" s="1191"/>
      <c r="P109" s="1185">
        <f t="shared" si="289"/>
        <v>0</v>
      </c>
      <c r="Q109" s="1186">
        <f t="shared" si="290"/>
        <v>0</v>
      </c>
      <c r="R109" s="1197">
        <f t="shared" si="208"/>
        <v>0</v>
      </c>
      <c r="S109" s="1188"/>
      <c r="T109" s="1327"/>
      <c r="U109" s="1182">
        <f t="shared" si="291"/>
        <v>0</v>
      </c>
      <c r="V109" s="1183">
        <f t="shared" si="292"/>
        <v>0</v>
      </c>
      <c r="W109" s="1191"/>
      <c r="X109" s="1185">
        <f t="shared" si="293"/>
        <v>0</v>
      </c>
      <c r="Y109" s="1186" t="e">
        <f t="shared" si="294"/>
        <v>#DIV/0!</v>
      </c>
      <c r="Z109" s="1197">
        <f t="shared" si="214"/>
        <v>0</v>
      </c>
      <c r="AA109" s="1188"/>
      <c r="AB109" s="1327">
        <v>0</v>
      </c>
      <c r="AC109" s="1182">
        <f t="shared" si="295"/>
        <v>0</v>
      </c>
      <c r="AD109" s="1183">
        <f t="shared" si="296"/>
        <v>0</v>
      </c>
      <c r="AE109" s="1185"/>
      <c r="AF109" s="1185">
        <f t="shared" si="297"/>
        <v>0</v>
      </c>
      <c r="AG109" s="1186" t="e">
        <f t="shared" si="298"/>
        <v>#DIV/0!</v>
      </c>
      <c r="AH109" s="1197">
        <f t="shared" si="215"/>
        <v>0</v>
      </c>
      <c r="AI109" s="1188"/>
      <c r="AJ109" s="1327">
        <v>0</v>
      </c>
      <c r="AK109" s="1182">
        <f t="shared" si="299"/>
        <v>0</v>
      </c>
      <c r="AL109" s="1183">
        <f t="shared" si="300"/>
        <v>0</v>
      </c>
      <c r="AM109" s="1185"/>
      <c r="AN109" s="1185">
        <f t="shared" si="301"/>
        <v>0</v>
      </c>
      <c r="AO109" s="1186" t="e">
        <f t="shared" si="302"/>
        <v>#DIV/0!</v>
      </c>
      <c r="AP109" s="1197">
        <f t="shared" si="216"/>
        <v>0</v>
      </c>
      <c r="AQ109" s="1188"/>
      <c r="AR109" s="1327"/>
      <c r="AS109" s="1182">
        <f t="shared" si="303"/>
        <v>0</v>
      </c>
      <c r="AT109" s="1183">
        <f t="shared" si="304"/>
        <v>0</v>
      </c>
      <c r="AU109" s="1185"/>
      <c r="AV109" s="1185">
        <f t="shared" si="305"/>
        <v>0</v>
      </c>
      <c r="AW109" s="1186" t="e">
        <f t="shared" si="306"/>
        <v>#DIV/0!</v>
      </c>
      <c r="AX109" s="1197">
        <f t="shared" si="217"/>
        <v>0</v>
      </c>
      <c r="AY109" s="1188"/>
      <c r="AZ109" s="1327"/>
      <c r="BA109" s="1182">
        <f t="shared" si="307"/>
        <v>0</v>
      </c>
      <c r="BB109" s="1183">
        <f t="shared" si="308"/>
        <v>0</v>
      </c>
      <c r="BC109" s="1185"/>
      <c r="BD109" s="1185">
        <f t="shared" si="309"/>
        <v>0</v>
      </c>
      <c r="BE109" s="1186" t="e">
        <f t="shared" si="310"/>
        <v>#DIV/0!</v>
      </c>
      <c r="BF109" s="1197">
        <f t="shared" si="209"/>
        <v>0</v>
      </c>
      <c r="BG109" s="1188"/>
      <c r="BH109" s="1327"/>
      <c r="BI109" s="1182">
        <f t="shared" si="311"/>
        <v>0</v>
      </c>
      <c r="BJ109" s="1183">
        <f t="shared" si="312"/>
        <v>0</v>
      </c>
      <c r="BK109" s="1329"/>
      <c r="BL109" s="1191">
        <f t="shared" si="313"/>
        <v>0</v>
      </c>
      <c r="BM109" s="1193" t="e">
        <f t="shared" si="314"/>
        <v>#DIV/0!</v>
      </c>
      <c r="BN109" s="1197">
        <f t="shared" si="218"/>
        <v>0</v>
      </c>
      <c r="BO109" s="1188"/>
      <c r="BP109" s="1327"/>
      <c r="BQ109" s="1182">
        <f t="shared" si="315"/>
        <v>0</v>
      </c>
      <c r="BR109" s="1183">
        <f t="shared" si="316"/>
        <v>0</v>
      </c>
      <c r="BS109" s="1185"/>
      <c r="BT109" s="1185">
        <f t="shared" si="317"/>
        <v>0</v>
      </c>
      <c r="BU109" s="1186" t="e">
        <f t="shared" si="318"/>
        <v>#DIV/0!</v>
      </c>
      <c r="BV109" s="1197">
        <f t="shared" si="210"/>
        <v>0</v>
      </c>
      <c r="BW109" s="1188"/>
      <c r="BX109" s="1327"/>
      <c r="BY109" s="1182">
        <f t="shared" si="319"/>
        <v>0</v>
      </c>
      <c r="BZ109" s="1183">
        <f t="shared" si="320"/>
        <v>0</v>
      </c>
      <c r="CA109" s="1185"/>
      <c r="CB109" s="1185">
        <f t="shared" si="321"/>
        <v>0</v>
      </c>
      <c r="CC109" s="1186" t="e">
        <f t="shared" si="322"/>
        <v>#DIV/0!</v>
      </c>
      <c r="CD109" s="1197">
        <f t="shared" si="211"/>
        <v>0</v>
      </c>
      <c r="CE109" s="1188"/>
      <c r="CF109" s="1327"/>
      <c r="CG109" s="1182">
        <f t="shared" si="323"/>
        <v>0</v>
      </c>
      <c r="CH109" s="1183">
        <f t="shared" si="324"/>
        <v>0</v>
      </c>
      <c r="CI109" s="1185"/>
      <c r="CJ109" s="1185">
        <f t="shared" si="325"/>
        <v>0</v>
      </c>
      <c r="CK109" s="1186" t="e">
        <f t="shared" si="326"/>
        <v>#DIV/0!</v>
      </c>
      <c r="CL109" s="1197">
        <f t="shared" si="212"/>
        <v>0</v>
      </c>
      <c r="CM109" s="1188"/>
      <c r="CN109" s="1327"/>
      <c r="CO109" s="1182">
        <f t="shared" si="327"/>
        <v>0</v>
      </c>
      <c r="CP109" s="1183">
        <f t="shared" si="328"/>
        <v>0</v>
      </c>
      <c r="CQ109" s="1185"/>
      <c r="CR109" s="1185">
        <f t="shared" si="329"/>
        <v>0</v>
      </c>
      <c r="CS109" s="1186" t="e">
        <f t="shared" si="335"/>
        <v>#DIV/0!</v>
      </c>
      <c r="CT109" s="1197">
        <f t="shared" si="213"/>
        <v>0</v>
      </c>
      <c r="CU109" s="1188"/>
      <c r="CV109" s="1203">
        <f t="shared" si="331"/>
        <v>0</v>
      </c>
      <c r="CW109" s="1182">
        <f t="shared" si="331"/>
        <v>0</v>
      </c>
      <c r="CX109" s="1183">
        <f t="shared" si="332"/>
        <v>0</v>
      </c>
      <c r="CY109" s="1204">
        <f t="shared" si="333"/>
        <v>0</v>
      </c>
      <c r="CZ109" s="1185">
        <f t="shared" si="333"/>
        <v>0</v>
      </c>
      <c r="DA109" s="1195">
        <f t="shared" si="334"/>
        <v>0</v>
      </c>
      <c r="DB109" t="s">
        <v>1425</v>
      </c>
    </row>
    <row r="110" spans="1:109" ht="17.45" customHeight="1" thickBot="1">
      <c r="A110" s="1196" t="s">
        <v>1472</v>
      </c>
      <c r="B110" s="1180" t="s">
        <v>1473</v>
      </c>
      <c r="C110" s="1222"/>
      <c r="D110" s="1327">
        <v>0</v>
      </c>
      <c r="E110" s="1182">
        <f t="shared" si="283"/>
        <v>0</v>
      </c>
      <c r="F110" s="1183">
        <f t="shared" si="284"/>
        <v>0</v>
      </c>
      <c r="G110" s="1185"/>
      <c r="H110" s="1185">
        <f t="shared" si="285"/>
        <v>0</v>
      </c>
      <c r="I110" s="1186">
        <f t="shared" si="286"/>
        <v>0</v>
      </c>
      <c r="J110" s="1197">
        <f t="shared" si="205"/>
        <v>0</v>
      </c>
      <c r="K110" s="1188"/>
      <c r="L110" s="1189">
        <v>0</v>
      </c>
      <c r="M110" s="1182">
        <f t="shared" si="287"/>
        <v>0</v>
      </c>
      <c r="N110" s="1183">
        <f t="shared" si="288"/>
        <v>0</v>
      </c>
      <c r="O110" s="1185"/>
      <c r="P110" s="1185">
        <f t="shared" si="289"/>
        <v>0</v>
      </c>
      <c r="Q110" s="1186">
        <f t="shared" si="290"/>
        <v>0</v>
      </c>
      <c r="R110" s="1197">
        <f t="shared" si="208"/>
        <v>0</v>
      </c>
      <c r="S110" s="1188"/>
      <c r="T110" s="1189"/>
      <c r="U110" s="1182">
        <f t="shared" si="291"/>
        <v>0</v>
      </c>
      <c r="V110" s="1330">
        <f t="shared" si="292"/>
        <v>0</v>
      </c>
      <c r="W110" s="1329"/>
      <c r="X110" s="1185">
        <f t="shared" si="293"/>
        <v>0</v>
      </c>
      <c r="Y110" s="1186" t="e">
        <f t="shared" si="294"/>
        <v>#DIV/0!</v>
      </c>
      <c r="Z110" s="1197">
        <f t="shared" si="214"/>
        <v>0</v>
      </c>
      <c r="AA110" s="1188"/>
      <c r="AB110" s="1190">
        <v>0</v>
      </c>
      <c r="AC110" s="1182">
        <f t="shared" si="295"/>
        <v>0</v>
      </c>
      <c r="AD110" s="1183">
        <f t="shared" si="296"/>
        <v>0</v>
      </c>
      <c r="AE110" s="1185"/>
      <c r="AF110" s="1185">
        <f t="shared" si="297"/>
        <v>0</v>
      </c>
      <c r="AG110" s="1186" t="e">
        <f t="shared" si="298"/>
        <v>#DIV/0!</v>
      </c>
      <c r="AH110" s="1197">
        <f t="shared" si="215"/>
        <v>0</v>
      </c>
      <c r="AI110" s="1188"/>
      <c r="AJ110" s="1234">
        <v>0</v>
      </c>
      <c r="AK110" s="1182">
        <f t="shared" si="299"/>
        <v>0</v>
      </c>
      <c r="AL110" s="1183">
        <f t="shared" si="300"/>
        <v>0</v>
      </c>
      <c r="AM110" s="1185"/>
      <c r="AN110" s="1185">
        <f t="shared" si="301"/>
        <v>0</v>
      </c>
      <c r="AO110" s="1186" t="e">
        <f t="shared" si="302"/>
        <v>#DIV/0!</v>
      </c>
      <c r="AP110" s="1197">
        <f t="shared" si="216"/>
        <v>0</v>
      </c>
      <c r="AQ110" s="1188"/>
      <c r="AR110" s="1235"/>
      <c r="AS110" s="1182">
        <f t="shared" si="303"/>
        <v>0</v>
      </c>
      <c r="AT110" s="1183">
        <f t="shared" si="304"/>
        <v>0</v>
      </c>
      <c r="AU110" s="1185"/>
      <c r="AV110" s="1185">
        <f t="shared" si="305"/>
        <v>0</v>
      </c>
      <c r="AW110" s="1186" t="e">
        <f t="shared" si="306"/>
        <v>#DIV/0!</v>
      </c>
      <c r="AX110" s="1197">
        <f t="shared" si="217"/>
        <v>0</v>
      </c>
      <c r="AY110" s="1188"/>
      <c r="AZ110" s="1234"/>
      <c r="BA110" s="1182">
        <f t="shared" si="307"/>
        <v>0</v>
      </c>
      <c r="BB110" s="1183">
        <f t="shared" si="308"/>
        <v>0</v>
      </c>
      <c r="BC110" s="1331"/>
      <c r="BD110" s="1185">
        <f t="shared" si="309"/>
        <v>0</v>
      </c>
      <c r="BE110" s="1186" t="e">
        <f t="shared" si="310"/>
        <v>#DIV/0!</v>
      </c>
      <c r="BF110" s="1197">
        <f t="shared" si="209"/>
        <v>0</v>
      </c>
      <c r="BG110" s="1188"/>
      <c r="BH110" s="1235"/>
      <c r="BI110" s="1182">
        <f t="shared" si="311"/>
        <v>0</v>
      </c>
      <c r="BJ110" s="1183">
        <f t="shared" si="312"/>
        <v>0</v>
      </c>
      <c r="BK110" s="1289"/>
      <c r="BL110" s="1191">
        <f t="shared" si="313"/>
        <v>0</v>
      </c>
      <c r="BM110" s="1193" t="e">
        <f t="shared" si="314"/>
        <v>#DIV/0!</v>
      </c>
      <c r="BN110" s="1197">
        <f t="shared" si="218"/>
        <v>0</v>
      </c>
      <c r="BO110" s="1188"/>
      <c r="BP110" s="1234"/>
      <c r="BQ110" s="1182">
        <f t="shared" si="315"/>
        <v>0</v>
      </c>
      <c r="BR110" s="1183">
        <f t="shared" si="316"/>
        <v>0</v>
      </c>
      <c r="BS110" s="1185"/>
      <c r="BT110" s="1185">
        <f t="shared" si="317"/>
        <v>0</v>
      </c>
      <c r="BU110" s="1186" t="e">
        <f t="shared" si="318"/>
        <v>#DIV/0!</v>
      </c>
      <c r="BV110" s="1197">
        <f t="shared" si="210"/>
        <v>0</v>
      </c>
      <c r="BW110" s="1188"/>
      <c r="BX110" s="1235"/>
      <c r="BY110" s="1182">
        <f t="shared" si="319"/>
        <v>0</v>
      </c>
      <c r="BZ110" s="1183">
        <f t="shared" si="320"/>
        <v>0</v>
      </c>
      <c r="CA110" s="1185"/>
      <c r="CB110" s="1185">
        <f t="shared" si="321"/>
        <v>0</v>
      </c>
      <c r="CC110" s="1186" t="e">
        <f t="shared" si="322"/>
        <v>#DIV/0!</v>
      </c>
      <c r="CD110" s="1197">
        <f t="shared" si="211"/>
        <v>0</v>
      </c>
      <c r="CE110" s="1188"/>
      <c r="CF110" s="1234"/>
      <c r="CG110" s="1182">
        <f t="shared" si="323"/>
        <v>0</v>
      </c>
      <c r="CH110" s="1183">
        <f t="shared" si="324"/>
        <v>0</v>
      </c>
      <c r="CI110" s="1185"/>
      <c r="CJ110" s="1185">
        <f t="shared" si="325"/>
        <v>0</v>
      </c>
      <c r="CK110" s="1186" t="e">
        <f t="shared" si="326"/>
        <v>#DIV/0!</v>
      </c>
      <c r="CL110" s="1197">
        <f t="shared" si="212"/>
        <v>0</v>
      </c>
      <c r="CM110" s="1188"/>
      <c r="CN110" s="1235"/>
      <c r="CO110" s="1182">
        <f t="shared" si="327"/>
        <v>0</v>
      </c>
      <c r="CP110" s="1183">
        <f t="shared" si="328"/>
        <v>0</v>
      </c>
      <c r="CQ110" s="1185"/>
      <c r="CR110" s="1185">
        <f t="shared" si="329"/>
        <v>0</v>
      </c>
      <c r="CS110" s="1186" t="e">
        <f t="shared" si="335"/>
        <v>#DIV/0!</v>
      </c>
      <c r="CT110" s="1197">
        <f t="shared" si="213"/>
        <v>0</v>
      </c>
      <c r="CU110" s="1188"/>
      <c r="CV110" s="1203">
        <f t="shared" si="331"/>
        <v>0</v>
      </c>
      <c r="CW110" s="1182">
        <f t="shared" si="331"/>
        <v>0</v>
      </c>
      <c r="CX110" s="1183">
        <f t="shared" si="332"/>
        <v>0</v>
      </c>
      <c r="CY110" s="1332">
        <f>G110+O110+W110+AE110+AM110+AU110+BC110+BK110+BS110+CA110+CI110+CQ110</f>
        <v>0</v>
      </c>
      <c r="CZ110" s="1185">
        <f>H110+P110+X110+AF110+AN110+AV110+BD110+BL110+BT110+CB110+CJ110+CR110</f>
        <v>0</v>
      </c>
      <c r="DA110" s="1195">
        <f t="shared" si="334"/>
        <v>0</v>
      </c>
      <c r="DB110" t="s">
        <v>1429</v>
      </c>
    </row>
    <row r="111" spans="1:109" s="1275" customFormat="1" ht="17.45" customHeight="1" thickTop="1" thickBot="1">
      <c r="A111" s="1229" t="s">
        <v>1474</v>
      </c>
      <c r="B111" s="1207" t="s">
        <v>1475</v>
      </c>
      <c r="C111" s="1304"/>
      <c r="D111" s="1305">
        <f t="shared" ref="D111:I111" si="336">SUM(D102:D110)</f>
        <v>6730981.9807997998</v>
      </c>
      <c r="E111" s="1306">
        <f t="shared" si="336"/>
        <v>107695711.6927968</v>
      </c>
      <c r="F111" s="1307">
        <f t="shared" si="336"/>
        <v>1.3132545234436691E-2</v>
      </c>
      <c r="G111" s="1308">
        <f t="shared" si="336"/>
        <v>14143420.99</v>
      </c>
      <c r="H111" s="1308">
        <f t="shared" si="336"/>
        <v>226294735.84</v>
      </c>
      <c r="I111" s="1309">
        <f t="shared" si="336"/>
        <v>2.7726923492700919E-2</v>
      </c>
      <c r="J111" s="1310">
        <f t="shared" si="205"/>
        <v>7412439.0092002004</v>
      </c>
      <c r="K111" s="1311"/>
      <c r="L111" s="1312">
        <f t="shared" ref="L111:Q111" si="337">SUM(L102:L110)</f>
        <v>6977255.3258451549</v>
      </c>
      <c r="M111" s="1306">
        <f t="shared" si="337"/>
        <v>111636085.21352248</v>
      </c>
      <c r="N111" s="1307">
        <f t="shared" si="337"/>
        <v>1.2558144077276347E-2</v>
      </c>
      <c r="O111" s="1308">
        <f t="shared" si="337"/>
        <v>9069090.6999999993</v>
      </c>
      <c r="P111" s="1308">
        <f t="shared" si="337"/>
        <v>145105451.19999999</v>
      </c>
      <c r="Q111" s="1309">
        <f t="shared" si="337"/>
        <v>1.6260872814459447E-2</v>
      </c>
      <c r="R111" s="1310">
        <f t="shared" si="208"/>
        <v>2091835.3741548443</v>
      </c>
      <c r="S111" s="1311"/>
      <c r="T111" s="1312">
        <f>SUM(T102:T110)</f>
        <v>7263280.6149562867</v>
      </c>
      <c r="U111" s="1306">
        <f t="shared" si="291"/>
        <v>116212489.83930059</v>
      </c>
      <c r="V111" s="1307">
        <f>SUM(V102:V110)</f>
        <v>1.2618773517849624E-2</v>
      </c>
      <c r="W111" s="1314">
        <f>SUM(W102:W110)</f>
        <v>0</v>
      </c>
      <c r="X111" s="1308">
        <f>SUM(X102:X110)</f>
        <v>0</v>
      </c>
      <c r="Y111" s="1309" t="e">
        <f>SUM(Y102:Y110)</f>
        <v>#DIV/0!</v>
      </c>
      <c r="Z111" s="1310">
        <f t="shared" si="214"/>
        <v>-7263280.6149562867</v>
      </c>
      <c r="AA111" s="1311"/>
      <c r="AB111" s="1313">
        <f t="shared" ref="AB111:AG111" si="338">SUM(AB102:AB110)</f>
        <v>7691411.9406946218</v>
      </c>
      <c r="AC111" s="1306">
        <f t="shared" si="338"/>
        <v>123062591.05111395</v>
      </c>
      <c r="AD111" s="1307">
        <f t="shared" si="338"/>
        <v>1.4403667699465758E-2</v>
      </c>
      <c r="AE111" s="1308">
        <f t="shared" si="338"/>
        <v>0</v>
      </c>
      <c r="AF111" s="1308">
        <f t="shared" si="338"/>
        <v>0</v>
      </c>
      <c r="AG111" s="1309" t="e">
        <f t="shared" si="338"/>
        <v>#DIV/0!</v>
      </c>
      <c r="AH111" s="1310">
        <f t="shared" si="215"/>
        <v>-7691411.9406946218</v>
      </c>
      <c r="AI111" s="1311"/>
      <c r="AJ111" s="1312">
        <f t="shared" ref="AJ111:AO111" si="339">SUM(AJ102:AJ110)</f>
        <v>8331363.1385502778</v>
      </c>
      <c r="AK111" s="1306">
        <f t="shared" si="339"/>
        <v>133301810.21680444</v>
      </c>
      <c r="AL111" s="1307">
        <f t="shared" si="339"/>
        <v>1.8550135822397451E-2</v>
      </c>
      <c r="AM111" s="1308">
        <f t="shared" si="339"/>
        <v>0</v>
      </c>
      <c r="AN111" s="1308">
        <f t="shared" si="339"/>
        <v>0</v>
      </c>
      <c r="AO111" s="1309" t="e">
        <f t="shared" si="339"/>
        <v>#DIV/0!</v>
      </c>
      <c r="AP111" s="1310">
        <f t="shared" si="216"/>
        <v>-8331363.1385502778</v>
      </c>
      <c r="AQ111" s="1311"/>
      <c r="AR111" s="1313">
        <f t="shared" ref="AR111:AW111" si="340">SUM(AR102:AR110)</f>
        <v>8342008.6124267336</v>
      </c>
      <c r="AS111" s="1306">
        <f t="shared" si="340"/>
        <v>133472137.79882774</v>
      </c>
      <c r="AT111" s="1307">
        <f t="shared" si="340"/>
        <v>1.5014913262501699E-2</v>
      </c>
      <c r="AU111" s="1314">
        <f t="shared" si="340"/>
        <v>0</v>
      </c>
      <c r="AV111" s="1308">
        <f t="shared" si="340"/>
        <v>0</v>
      </c>
      <c r="AW111" s="1309" t="e">
        <f t="shared" si="340"/>
        <v>#DIV/0!</v>
      </c>
      <c r="AX111" s="1310">
        <f t="shared" si="217"/>
        <v>-8342008.6124267336</v>
      </c>
      <c r="AY111" s="1311"/>
      <c r="AZ111" s="1312">
        <f t="shared" ref="AZ111:BE111" si="341">SUM(AZ102:AZ110)</f>
        <v>9628220.0987500809</v>
      </c>
      <c r="BA111" s="1306">
        <f t="shared" si="341"/>
        <v>154051521.58000129</v>
      </c>
      <c r="BB111" s="1307">
        <f t="shared" si="341"/>
        <v>1.6040390499222949E-2</v>
      </c>
      <c r="BC111" s="1308">
        <f t="shared" si="341"/>
        <v>0</v>
      </c>
      <c r="BD111" s="1308">
        <f t="shared" si="341"/>
        <v>0</v>
      </c>
      <c r="BE111" s="1309" t="e">
        <f t="shared" si="341"/>
        <v>#DIV/0!</v>
      </c>
      <c r="BF111" s="1310">
        <f t="shared" si="209"/>
        <v>-9628220.0987500809</v>
      </c>
      <c r="BG111" s="1311"/>
      <c r="BH111" s="1313">
        <f t="shared" ref="BH111:BM111" si="342">SUM(BH102:BH110)</f>
        <v>9626003.6371292789</v>
      </c>
      <c r="BI111" s="1306">
        <f t="shared" si="342"/>
        <v>154016058.19406846</v>
      </c>
      <c r="BJ111" s="1307">
        <f t="shared" si="342"/>
        <v>1.6651569355075439E-2</v>
      </c>
      <c r="BK111" s="1314">
        <f t="shared" si="342"/>
        <v>0</v>
      </c>
      <c r="BL111" s="1314">
        <f t="shared" si="342"/>
        <v>0</v>
      </c>
      <c r="BM111" s="1315" t="e">
        <f t="shared" si="342"/>
        <v>#DIV/0!</v>
      </c>
      <c r="BN111" s="1310">
        <f t="shared" si="218"/>
        <v>-9626003.6371292789</v>
      </c>
      <c r="BO111" s="1311"/>
      <c r="BP111" s="1312">
        <f t="shared" ref="BP111:BU111" si="343">SUM(BP102:BP110)</f>
        <v>9621553.6657823324</v>
      </c>
      <c r="BQ111" s="1306">
        <f t="shared" si="343"/>
        <v>153944858.65251732</v>
      </c>
      <c r="BR111" s="1307">
        <f t="shared" si="343"/>
        <v>1.8031932857597556E-2</v>
      </c>
      <c r="BS111" s="1308">
        <f t="shared" si="343"/>
        <v>0</v>
      </c>
      <c r="BT111" s="1308">
        <f t="shared" si="343"/>
        <v>0</v>
      </c>
      <c r="BU111" s="1309" t="e">
        <f t="shared" si="343"/>
        <v>#DIV/0!</v>
      </c>
      <c r="BV111" s="1310">
        <f t="shared" si="210"/>
        <v>-9621553.6657823324</v>
      </c>
      <c r="BW111" s="1311"/>
      <c r="BX111" s="1313">
        <f t="shared" ref="BX111:CC111" si="344">SUM(BX102:BX110)</f>
        <v>9623788.2725563496</v>
      </c>
      <c r="BY111" s="1306">
        <f t="shared" si="344"/>
        <v>153980612.36090159</v>
      </c>
      <c r="BZ111" s="1307">
        <f t="shared" si="344"/>
        <v>1.7311144223341821E-2</v>
      </c>
      <c r="CA111" s="1308">
        <f t="shared" si="344"/>
        <v>0</v>
      </c>
      <c r="CB111" s="1308">
        <f t="shared" si="344"/>
        <v>0</v>
      </c>
      <c r="CC111" s="1309" t="e">
        <f t="shared" si="344"/>
        <v>#DIV/0!</v>
      </c>
      <c r="CD111" s="1310">
        <f t="shared" si="211"/>
        <v>-9623788.2725563496</v>
      </c>
      <c r="CE111" s="1311"/>
      <c r="CF111" s="1312">
        <f t="shared" ref="CF111:CK111" si="345">SUM(CF102:CF110)</f>
        <v>9621600.8902595229</v>
      </c>
      <c r="CG111" s="1306">
        <f t="shared" si="345"/>
        <v>153945614.24415237</v>
      </c>
      <c r="CH111" s="1307">
        <f t="shared" si="345"/>
        <v>1.8016076364654465E-2</v>
      </c>
      <c r="CI111" s="1308">
        <f t="shared" si="345"/>
        <v>0</v>
      </c>
      <c r="CJ111" s="1308">
        <f t="shared" si="345"/>
        <v>0</v>
      </c>
      <c r="CK111" s="1309" t="e">
        <f t="shared" si="345"/>
        <v>#DIV/0!</v>
      </c>
      <c r="CL111" s="1310">
        <f t="shared" si="212"/>
        <v>-9621600.8902595229</v>
      </c>
      <c r="CM111" s="1311"/>
      <c r="CN111" s="1313">
        <f>SUM(CN102:CN110)</f>
        <v>15623599.938669819</v>
      </c>
      <c r="CO111" s="1306">
        <f>SUM(CO102:CO110)</f>
        <v>249977599.01871711</v>
      </c>
      <c r="CP111" s="1307">
        <f>SUM(CP102:CP110)</f>
        <v>2.8199057479422914E-2</v>
      </c>
      <c r="CQ111" s="1308">
        <f t="shared" ref="CQ111:CS111" si="346">SUM(CQ102:CQ110)</f>
        <v>0</v>
      </c>
      <c r="CR111" s="1308">
        <f t="shared" si="346"/>
        <v>0</v>
      </c>
      <c r="CS111" s="1309" t="e">
        <f t="shared" si="346"/>
        <v>#DIV/0!</v>
      </c>
      <c r="CT111" s="1310">
        <f t="shared" si="213"/>
        <v>-15623599.938669819</v>
      </c>
      <c r="CU111" s="1311"/>
      <c r="CV111" s="1313">
        <f t="shared" ref="CV111:DA111" si="347">SUM(CV102:CV110)</f>
        <v>109081068.11642024</v>
      </c>
      <c r="CW111" s="1306">
        <f t="shared" si="347"/>
        <v>1745297089.8627238</v>
      </c>
      <c r="CX111" s="1307">
        <f t="shared" si="347"/>
        <v>1.668319611393481E-2</v>
      </c>
      <c r="CY111" s="1316">
        <f t="shared" si="347"/>
        <v>23212511.690000001</v>
      </c>
      <c r="CZ111" s="1308">
        <f t="shared" si="347"/>
        <v>371400187.04000002</v>
      </c>
      <c r="DA111" s="1317">
        <f t="shared" si="347"/>
        <v>2.1738189920160168E-2</v>
      </c>
      <c r="DC111"/>
      <c r="DD111"/>
      <c r="DE111"/>
    </row>
    <row r="112" spans="1:109" s="1275" customFormat="1" ht="17.45" customHeight="1" thickTop="1" thickBot="1">
      <c r="A112" s="1229" t="s">
        <v>1476</v>
      </c>
      <c r="B112" s="1207" t="s">
        <v>1477</v>
      </c>
      <c r="C112" s="1304"/>
      <c r="D112" s="1333">
        <f>D90+D100-D111</f>
        <v>28428021.042185754</v>
      </c>
      <c r="E112" s="1334">
        <f>E90+E100-E111</f>
        <v>454848336.67497206</v>
      </c>
      <c r="F112" s="1335">
        <f>E112/E11</f>
        <v>5.5464755859836935E-2</v>
      </c>
      <c r="G112" s="1336">
        <f>G90+G100-G111</f>
        <v>19466251.780527778</v>
      </c>
      <c r="H112" s="1336">
        <f>H90+H100-H111</f>
        <v>311460028.48844445</v>
      </c>
      <c r="I112" s="1337">
        <f>H112/H11</f>
        <v>3.8161861560224039E-2</v>
      </c>
      <c r="J112" s="1338">
        <f t="shared" si="205"/>
        <v>-8961769.2616579756</v>
      </c>
      <c r="K112" s="1339"/>
      <c r="L112" s="1340">
        <f>L90+L100-L111</f>
        <v>35237079.917264275</v>
      </c>
      <c r="M112" s="1334">
        <f>M90+M100-M111</f>
        <v>563793278.6762284</v>
      </c>
      <c r="N112" s="1335">
        <f>M112/M11</f>
        <v>6.3422120274766375E-2</v>
      </c>
      <c r="O112" s="1336">
        <f>O90+O100-O111</f>
        <v>39718738.809472233</v>
      </c>
      <c r="P112" s="1336">
        <f>P90+P100-P111</f>
        <v>635499820.95155573</v>
      </c>
      <c r="Q112" s="1337">
        <f>P112/P11</f>
        <v>7.121566885769072E-2</v>
      </c>
      <c r="R112" s="1338">
        <f t="shared" si="208"/>
        <v>4481658.8922079578</v>
      </c>
      <c r="S112" s="1339"/>
      <c r="T112" s="1340">
        <f>T90+T100-T111</f>
        <v>36246820.195326149</v>
      </c>
      <c r="U112" s="1334">
        <f t="shared" si="291"/>
        <v>579949123.12521839</v>
      </c>
      <c r="V112" s="1335">
        <f>U112/U11</f>
        <v>6.2972978607655147E-2</v>
      </c>
      <c r="W112" s="1849">
        <f>W90+W100-W111</f>
        <v>0</v>
      </c>
      <c r="X112" s="1336">
        <f>X90+X100-X111</f>
        <v>0</v>
      </c>
      <c r="Y112" s="1337" t="e">
        <f>X112/X11</f>
        <v>#DIV/0!</v>
      </c>
      <c r="Z112" s="1338">
        <f t="shared" si="214"/>
        <v>-36246820.195326149</v>
      </c>
      <c r="AA112" s="1339"/>
      <c r="AB112" s="1341">
        <f>AB90+AB100-AB111</f>
        <v>30257437.888886891</v>
      </c>
      <c r="AC112" s="1334">
        <f>AC90+AC100-AC111</f>
        <v>484119006.22219026</v>
      </c>
      <c r="AD112" s="1335">
        <f>AC112/AC11</f>
        <v>5.6662948773147127E-2</v>
      </c>
      <c r="AE112" s="1336">
        <f>AE90+AE100-AE111</f>
        <v>0</v>
      </c>
      <c r="AF112" s="1336">
        <f>AF90+AF100-AF111</f>
        <v>0</v>
      </c>
      <c r="AG112" s="1337" t="e">
        <f>AF112/AF11</f>
        <v>#DIV/0!</v>
      </c>
      <c r="AH112" s="1338">
        <f t="shared" si="215"/>
        <v>-30257437.888886891</v>
      </c>
      <c r="AI112" s="1339"/>
      <c r="AJ112" s="1340">
        <f>AJ90+AJ100-AJ111</f>
        <v>16353704.234873723</v>
      </c>
      <c r="AK112" s="1334">
        <f>AK90+AK100-AK111</f>
        <v>261659267.75797957</v>
      </c>
      <c r="AL112" s="1335">
        <f>AK112/AK11</f>
        <v>3.641222087085879E-2</v>
      </c>
      <c r="AM112" s="1336">
        <f>AM90+AM100-AM111</f>
        <v>0</v>
      </c>
      <c r="AN112" s="1336">
        <f>AN90+AN100-AN111</f>
        <v>0</v>
      </c>
      <c r="AO112" s="1337" t="e">
        <f>AN112/AN11</f>
        <v>#DIV/0!</v>
      </c>
      <c r="AP112" s="1338">
        <f t="shared" si="216"/>
        <v>-16353704.234873723</v>
      </c>
      <c r="AQ112" s="1339"/>
      <c r="AR112" s="1341">
        <f>AR90+AR100-AR111</f>
        <v>31518713.24770923</v>
      </c>
      <c r="AS112" s="1334">
        <f>AS90+AS100-AS111</f>
        <v>504299411.96334767</v>
      </c>
      <c r="AT112" s="1335">
        <f>AS112/AS11</f>
        <v>5.6731030564393797E-2</v>
      </c>
      <c r="AU112" s="1336">
        <f>AU90+AU100-AU111</f>
        <v>0</v>
      </c>
      <c r="AV112" s="1336">
        <f>AV90+AV100-AV111</f>
        <v>0</v>
      </c>
      <c r="AW112" s="1337" t="e">
        <f>AV112/AV11</f>
        <v>#DIV/0!</v>
      </c>
      <c r="AX112" s="1338">
        <f t="shared" si="217"/>
        <v>-31518713.24770923</v>
      </c>
      <c r="AY112" s="1339"/>
      <c r="AZ112" s="1340">
        <f>AZ90+AZ100-AZ111</f>
        <v>33365850.191365156</v>
      </c>
      <c r="BA112" s="1334">
        <f>BA90+BA100-BA111</f>
        <v>533853603.0618425</v>
      </c>
      <c r="BB112" s="1335">
        <f>BA112/BA11</f>
        <v>5.5586729522058682E-2</v>
      </c>
      <c r="BC112" s="1336">
        <f>BC90+BC100-BC111</f>
        <v>0</v>
      </c>
      <c r="BD112" s="1336">
        <f>BD90+BD100-BD111</f>
        <v>0</v>
      </c>
      <c r="BE112" s="1337" t="e">
        <f>BD112/BD11</f>
        <v>#DIV/0!</v>
      </c>
      <c r="BF112" s="1338">
        <f t="shared" si="209"/>
        <v>-33365850.191365156</v>
      </c>
      <c r="BG112" s="1339"/>
      <c r="BH112" s="1341">
        <f>BH90+BH100-BH111</f>
        <v>30727418.468678549</v>
      </c>
      <c r="BI112" s="1334">
        <f>BI90+BI100-BI111</f>
        <v>491638695.49885678</v>
      </c>
      <c r="BJ112" s="1335">
        <f>BI112/BI11</f>
        <v>5.3153910908578961E-2</v>
      </c>
      <c r="BK112" s="1342">
        <f>BK90+BK100-BK111</f>
        <v>0</v>
      </c>
      <c r="BL112" s="1342">
        <f>BL90+BL100-BL111</f>
        <v>0</v>
      </c>
      <c r="BM112" s="1343" t="e">
        <f>BL112/BL11</f>
        <v>#DIV/0!</v>
      </c>
      <c r="BN112" s="1338">
        <f t="shared" si="218"/>
        <v>-30727418.468678549</v>
      </c>
      <c r="BO112" s="1339"/>
      <c r="BP112" s="1340">
        <f>BP90+BP100-BP111</f>
        <v>24440574.426716015</v>
      </c>
      <c r="BQ112" s="1334">
        <f>BQ90+BQ100-BQ111</f>
        <v>391049190.82745624</v>
      </c>
      <c r="BR112" s="1335">
        <f>BQ112/BQ11</f>
        <v>4.5804535563833459E-2</v>
      </c>
      <c r="BS112" s="1336">
        <f>BS90+BS100-BS111</f>
        <v>0</v>
      </c>
      <c r="BT112" s="1336">
        <f>BT90+BT100-BT111</f>
        <v>0</v>
      </c>
      <c r="BU112" s="1337" t="e">
        <f>BT112/BT11</f>
        <v>#DIV/0!</v>
      </c>
      <c r="BV112" s="1338">
        <f t="shared" si="210"/>
        <v>-24440574.426716015</v>
      </c>
      <c r="BW112" s="1339"/>
      <c r="BX112" s="1341">
        <f>BX90+BX100-BX111</f>
        <v>20832502.801553175</v>
      </c>
      <c r="BY112" s="1334">
        <f>BY90+BY100-BY111</f>
        <v>333320044.8248508</v>
      </c>
      <c r="BZ112" s="1335">
        <f>BY112/BY11</f>
        <v>3.7473233026048783E-2</v>
      </c>
      <c r="CA112" s="1336">
        <f>CA90+CA100-CA111</f>
        <v>0</v>
      </c>
      <c r="CB112" s="1336">
        <f>CB90+CB100-CB111</f>
        <v>0</v>
      </c>
      <c r="CC112" s="1337" t="e">
        <f>CB112/CB11</f>
        <v>#DIV/0!</v>
      </c>
      <c r="CD112" s="1338">
        <f t="shared" si="211"/>
        <v>-20832502.801553175</v>
      </c>
      <c r="CE112" s="1339"/>
      <c r="CF112" s="1340">
        <f>CF90+CF100-CF111</f>
        <v>10087517.678553518</v>
      </c>
      <c r="CG112" s="1334">
        <f>CG90+CG100-CG111</f>
        <v>161400282.85685629</v>
      </c>
      <c r="CH112" s="1335">
        <f>CG112/CG11</f>
        <v>1.8888487570774732E-2</v>
      </c>
      <c r="CI112" s="1336">
        <f>CI90+CI100-CI111</f>
        <v>0</v>
      </c>
      <c r="CJ112" s="1336">
        <f>CJ90+CJ100-CJ111</f>
        <v>0</v>
      </c>
      <c r="CK112" s="1337" t="e">
        <f>CJ112/CJ11</f>
        <v>#DIV/0!</v>
      </c>
      <c r="CL112" s="1338">
        <f t="shared" si="212"/>
        <v>-10087517.678553518</v>
      </c>
      <c r="CM112" s="1339"/>
      <c r="CN112" s="1341">
        <f>CN90+CN100-CN111</f>
        <v>18921693.599195909</v>
      </c>
      <c r="CO112" s="1334">
        <f>CO90+CO100-CO111</f>
        <v>302747097.58713454</v>
      </c>
      <c r="CP112" s="1335">
        <f>CO112/CO11</f>
        <v>3.4151791360908478E-2</v>
      </c>
      <c r="CQ112" s="1336">
        <f>CQ90+CQ100-CQ111</f>
        <v>0</v>
      </c>
      <c r="CR112" s="1336">
        <f>CR90+CR100-CR111</f>
        <v>0</v>
      </c>
      <c r="CS112" s="1337" t="e">
        <f>CR112/CR11</f>
        <v>#DIV/0!</v>
      </c>
      <c r="CT112" s="1338">
        <f t="shared" si="213"/>
        <v>-18921693.599195909</v>
      </c>
      <c r="CU112" s="1339"/>
      <c r="CV112" s="1341">
        <f t="shared" ref="CV112:DA112" si="348">CV90+CV100-CV111</f>
        <v>316417333.69230747</v>
      </c>
      <c r="CW112" s="1334">
        <f t="shared" si="348"/>
        <v>5062677339.0769196</v>
      </c>
      <c r="CX112" s="1335">
        <f t="shared" si="348"/>
        <v>4.8393846182392501E-2</v>
      </c>
      <c r="CY112" s="1344">
        <f t="shared" si="348"/>
        <v>59184990.590000004</v>
      </c>
      <c r="CZ112" s="1336">
        <f t="shared" si="348"/>
        <v>946959849.44000006</v>
      </c>
      <c r="DA112" s="1345">
        <f t="shared" si="348"/>
        <v>5.5425909227331545E-2</v>
      </c>
      <c r="DC112"/>
      <c r="DD112"/>
      <c r="DE112"/>
    </row>
    <row r="113" spans="1:109" s="1275" customFormat="1" ht="17.45" customHeight="1" thickTop="1" thickBot="1">
      <c r="A113" s="1229" t="s">
        <v>1478</v>
      </c>
      <c r="B113" s="1207" t="s">
        <v>1479</v>
      </c>
      <c r="C113" s="1304"/>
      <c r="D113" s="1305"/>
      <c r="E113" s="1306">
        <f>D113*$CX$2</f>
        <v>0</v>
      </c>
      <c r="F113" s="1307">
        <f>E113/E$11</f>
        <v>0</v>
      </c>
      <c r="G113" s="1308"/>
      <c r="H113" s="1308">
        <f>G113*$CX$2</f>
        <v>0</v>
      </c>
      <c r="I113" s="1309">
        <f>H113/H$11</f>
        <v>0</v>
      </c>
      <c r="J113" s="1310">
        <f t="shared" si="205"/>
        <v>0</v>
      </c>
      <c r="K113" s="1311"/>
      <c r="L113" s="1312"/>
      <c r="M113" s="1306">
        <f>L113*$CX$2</f>
        <v>0</v>
      </c>
      <c r="N113" s="1307">
        <f>M113/M$11</f>
        <v>0</v>
      </c>
      <c r="O113" s="1308"/>
      <c r="P113" s="1308">
        <f>O113*$CX$2</f>
        <v>0</v>
      </c>
      <c r="Q113" s="1309">
        <f>P113/P$11</f>
        <v>0</v>
      </c>
      <c r="R113" s="1310">
        <f t="shared" si="208"/>
        <v>0</v>
      </c>
      <c r="S113" s="1311"/>
      <c r="T113" s="1305"/>
      <c r="U113" s="1306">
        <f t="shared" si="291"/>
        <v>0</v>
      </c>
      <c r="V113" s="1307">
        <f>U113/U$11</f>
        <v>0</v>
      </c>
      <c r="W113" s="1314"/>
      <c r="X113" s="1308">
        <f>W113*$CX$2</f>
        <v>0</v>
      </c>
      <c r="Y113" s="1309" t="e">
        <f>X113/X$11</f>
        <v>#DIV/0!</v>
      </c>
      <c r="Z113" s="1310">
        <f>W113-T113</f>
        <v>0</v>
      </c>
      <c r="AA113" s="1311"/>
      <c r="AB113" s="1305"/>
      <c r="AC113" s="1306">
        <f>AB113*$CX$2</f>
        <v>0</v>
      </c>
      <c r="AD113" s="1307">
        <f>AC113/AC$11</f>
        <v>0</v>
      </c>
      <c r="AE113" s="1308"/>
      <c r="AF113" s="1308">
        <f>AE113*$CX$2</f>
        <v>0</v>
      </c>
      <c r="AG113" s="1309" t="e">
        <f>AF113/AF$11</f>
        <v>#DIV/0!</v>
      </c>
      <c r="AH113" s="1310">
        <f>AE113-AB113</f>
        <v>0</v>
      </c>
      <c r="AI113" s="1311"/>
      <c r="AJ113" s="1305"/>
      <c r="AK113" s="1306">
        <f>AJ113*$CX$2</f>
        <v>0</v>
      </c>
      <c r="AL113" s="1307">
        <f>AK113/AK$11</f>
        <v>0</v>
      </c>
      <c r="AM113" s="1308"/>
      <c r="AN113" s="1308">
        <f>AM113*$CX$2</f>
        <v>0</v>
      </c>
      <c r="AO113" s="1309" t="e">
        <f>AN113/AN$11</f>
        <v>#DIV/0!</v>
      </c>
      <c r="AP113" s="1310">
        <f>AM113-AJ113</f>
        <v>0</v>
      </c>
      <c r="AQ113" s="1311"/>
      <c r="AR113" s="1305"/>
      <c r="AS113" s="1306">
        <f>AR113*$CX$2</f>
        <v>0</v>
      </c>
      <c r="AT113" s="1307">
        <f>AS113/AS$11</f>
        <v>0</v>
      </c>
      <c r="AU113" s="1308"/>
      <c r="AV113" s="1308">
        <f>AU113*$CX$2</f>
        <v>0</v>
      </c>
      <c r="AW113" s="1309" t="e">
        <f>AV113/AV$11</f>
        <v>#DIV/0!</v>
      </c>
      <c r="AX113" s="1310">
        <f>AU113-AR113</f>
        <v>0</v>
      </c>
      <c r="AY113" s="1311"/>
      <c r="AZ113" s="1305"/>
      <c r="BA113" s="1306">
        <f>AZ113*$CX$2</f>
        <v>0</v>
      </c>
      <c r="BB113" s="1307">
        <f>BA113/BA$11</f>
        <v>0</v>
      </c>
      <c r="BC113" s="1308"/>
      <c r="BD113" s="1308">
        <f>BC113*$CX$2</f>
        <v>0</v>
      </c>
      <c r="BE113" s="1309" t="e">
        <f>BD113/BD$11</f>
        <v>#DIV/0!</v>
      </c>
      <c r="BF113" s="1310">
        <f t="shared" si="209"/>
        <v>0</v>
      </c>
      <c r="BG113" s="1311"/>
      <c r="BH113" s="1305"/>
      <c r="BI113" s="1306">
        <f>BH113*$CX$2</f>
        <v>0</v>
      </c>
      <c r="BJ113" s="1307">
        <f>BI113/BI$11</f>
        <v>0</v>
      </c>
      <c r="BK113" s="1314"/>
      <c r="BL113" s="1314">
        <f>BK113*$CX$2</f>
        <v>0</v>
      </c>
      <c r="BM113" s="1315" t="e">
        <f>BL113/BL$11</f>
        <v>#DIV/0!</v>
      </c>
      <c r="BN113" s="1310">
        <f>BK113-BH113</f>
        <v>0</v>
      </c>
      <c r="BO113" s="1311"/>
      <c r="BP113" s="1305"/>
      <c r="BQ113" s="1306">
        <f>BP113*$CX$2</f>
        <v>0</v>
      </c>
      <c r="BR113" s="1307">
        <f>BQ113/BQ$11</f>
        <v>0</v>
      </c>
      <c r="BS113" s="1308"/>
      <c r="BT113" s="1308">
        <f>BS113*$CX$2</f>
        <v>0</v>
      </c>
      <c r="BU113" s="1309" t="e">
        <f>BT113/BT$11</f>
        <v>#DIV/0!</v>
      </c>
      <c r="BV113" s="1310">
        <f t="shared" si="210"/>
        <v>0</v>
      </c>
      <c r="BW113" s="1311"/>
      <c r="BX113" s="1305"/>
      <c r="BY113" s="1306">
        <f>BX113*$CX$2</f>
        <v>0</v>
      </c>
      <c r="BZ113" s="1307">
        <f>BY113/BY$11</f>
        <v>0</v>
      </c>
      <c r="CA113" s="1308"/>
      <c r="CB113" s="1308">
        <f>CA113*$CX$2</f>
        <v>0</v>
      </c>
      <c r="CC113" s="1309" t="e">
        <f>CB113/CB$11</f>
        <v>#DIV/0!</v>
      </c>
      <c r="CD113" s="1310">
        <f t="shared" si="211"/>
        <v>0</v>
      </c>
      <c r="CE113" s="1311"/>
      <c r="CF113" s="1305"/>
      <c r="CG113" s="1306">
        <f>CF113*$CX$2</f>
        <v>0</v>
      </c>
      <c r="CH113" s="1307">
        <f>CG113/CG$11</f>
        <v>0</v>
      </c>
      <c r="CI113" s="1308"/>
      <c r="CJ113" s="1308">
        <f>CI113*$CX$2</f>
        <v>0</v>
      </c>
      <c r="CK113" s="1309" t="e">
        <f>CJ113/CJ$11</f>
        <v>#DIV/0!</v>
      </c>
      <c r="CL113" s="1310">
        <f t="shared" si="212"/>
        <v>0</v>
      </c>
      <c r="CM113" s="1311"/>
      <c r="CN113" s="1305"/>
      <c r="CO113" s="1306">
        <f>CN113*$CX$2</f>
        <v>0</v>
      </c>
      <c r="CP113" s="1307">
        <f>CO113/CO$11</f>
        <v>0</v>
      </c>
      <c r="CQ113" s="1308"/>
      <c r="CR113" s="1308">
        <f>CQ113*$CX$2</f>
        <v>0</v>
      </c>
      <c r="CS113" s="1309" t="e">
        <f>CR113/CR$11</f>
        <v>#DIV/0!</v>
      </c>
      <c r="CT113" s="1310">
        <f t="shared" si="213"/>
        <v>0</v>
      </c>
      <c r="CU113" s="1311"/>
      <c r="CV113" s="1305">
        <f>D113+L113+T113+AB113+AJ113+AR113+AZ113+BH113+BP113+BX113+CF113+CN113</f>
        <v>0</v>
      </c>
      <c r="CW113" s="1306">
        <f>CV113*$CX$2</f>
        <v>0</v>
      </c>
      <c r="CX113" s="1307">
        <f>CW113/CW$11</f>
        <v>0</v>
      </c>
      <c r="CY113" s="1316">
        <f>G113+O113+W113+AE113+AM113+AU113+BC113+BK113+BS113+CA113+CI113+CQ113</f>
        <v>0</v>
      </c>
      <c r="CZ113" s="1308">
        <f>CY113*$CX$2</f>
        <v>0</v>
      </c>
      <c r="DA113" s="1317">
        <f>CZ113/CZ$11</f>
        <v>0</v>
      </c>
      <c r="DC113"/>
      <c r="DD113"/>
      <c r="DE113"/>
    </row>
    <row r="114" spans="1:109" s="1275" customFormat="1" ht="17.45" customHeight="1" thickTop="1" thickBot="1">
      <c r="A114" s="1229" t="s">
        <v>1480</v>
      </c>
      <c r="B114" s="1207" t="s">
        <v>1481</v>
      </c>
      <c r="C114" s="1304"/>
      <c r="D114" s="1333">
        <f>D112-D113</f>
        <v>28428021.042185754</v>
      </c>
      <c r="E114" s="1334">
        <f>E112-E113</f>
        <v>454848336.67497206</v>
      </c>
      <c r="F114" s="1335">
        <f>E114/E$11</f>
        <v>5.5464755859836935E-2</v>
      </c>
      <c r="G114" s="1336">
        <f>G112-G113</f>
        <v>19466251.780527778</v>
      </c>
      <c r="H114" s="1336">
        <f>H112-H113</f>
        <v>311460028.48844445</v>
      </c>
      <c r="I114" s="1337">
        <f>H114/H$11</f>
        <v>3.8161861560224039E-2</v>
      </c>
      <c r="J114" s="1338">
        <f t="shared" si="205"/>
        <v>-8961769.2616579756</v>
      </c>
      <c r="K114" s="1339"/>
      <c r="L114" s="1340">
        <f>L112-L113</f>
        <v>35237079.917264275</v>
      </c>
      <c r="M114" s="1334">
        <f>M112-M113</f>
        <v>563793278.6762284</v>
      </c>
      <c r="N114" s="1335">
        <f>M114/M$11</f>
        <v>6.3422120274766375E-2</v>
      </c>
      <c r="O114" s="1336">
        <f>O112-O113</f>
        <v>39718738.809472233</v>
      </c>
      <c r="P114" s="1336">
        <f>P112-P113</f>
        <v>635499820.95155573</v>
      </c>
      <c r="Q114" s="1337">
        <f>P114/P$11</f>
        <v>7.121566885769072E-2</v>
      </c>
      <c r="R114" s="1338">
        <f t="shared" si="208"/>
        <v>4481658.8922079578</v>
      </c>
      <c r="S114" s="1339"/>
      <c r="T114" s="1333">
        <f>T112-T113</f>
        <v>36246820.195326149</v>
      </c>
      <c r="U114" s="1334">
        <f>U112-U113</f>
        <v>579949123.12521839</v>
      </c>
      <c r="V114" s="1335">
        <f>U114/U$11</f>
        <v>6.2972978607655147E-2</v>
      </c>
      <c r="W114" s="1342">
        <f>W112-W113</f>
        <v>0</v>
      </c>
      <c r="X114" s="1336">
        <f>X112-X113</f>
        <v>0</v>
      </c>
      <c r="Y114" s="1337" t="e">
        <f>X114/X$11</f>
        <v>#DIV/0!</v>
      </c>
      <c r="Z114" s="1338">
        <f>W114-T114</f>
        <v>-36246820.195326149</v>
      </c>
      <c r="AA114" s="1339"/>
      <c r="AB114" s="1333">
        <f>AB112-AB113</f>
        <v>30257437.888886891</v>
      </c>
      <c r="AC114" s="1334">
        <f>AC112-AC113</f>
        <v>484119006.22219026</v>
      </c>
      <c r="AD114" s="1335">
        <f>AC114/AC$11</f>
        <v>5.6662948773147127E-2</v>
      </c>
      <c r="AE114" s="1336">
        <f>AE112-AE113</f>
        <v>0</v>
      </c>
      <c r="AF114" s="1336">
        <f>AF112-AF113</f>
        <v>0</v>
      </c>
      <c r="AG114" s="1337" t="e">
        <f>AF114/AF$11</f>
        <v>#DIV/0!</v>
      </c>
      <c r="AH114" s="1338">
        <f>AE114-AB114</f>
        <v>-30257437.888886891</v>
      </c>
      <c r="AI114" s="1339"/>
      <c r="AJ114" s="1333">
        <f>AJ112-AJ113</f>
        <v>16353704.234873723</v>
      </c>
      <c r="AK114" s="1334">
        <f>AK112-AK113</f>
        <v>261659267.75797957</v>
      </c>
      <c r="AL114" s="1335">
        <f>AK114/AK$11</f>
        <v>3.641222087085879E-2</v>
      </c>
      <c r="AM114" s="1336">
        <f>AM112-AM113</f>
        <v>0</v>
      </c>
      <c r="AN114" s="1336">
        <f>AN112-AN113</f>
        <v>0</v>
      </c>
      <c r="AO114" s="1337" t="e">
        <f>AN114/AN$11</f>
        <v>#DIV/0!</v>
      </c>
      <c r="AP114" s="1338">
        <f>AM114-AJ114</f>
        <v>-16353704.234873723</v>
      </c>
      <c r="AQ114" s="1339"/>
      <c r="AR114" s="1333">
        <f>AR112-AR113</f>
        <v>31518713.24770923</v>
      </c>
      <c r="AS114" s="1334">
        <f>AS112-AS113</f>
        <v>504299411.96334767</v>
      </c>
      <c r="AT114" s="1335">
        <f>AS114/AS$11</f>
        <v>5.6731030564393797E-2</v>
      </c>
      <c r="AU114" s="1336">
        <f>AU112-AU113</f>
        <v>0</v>
      </c>
      <c r="AV114" s="1336">
        <f>AV112-AV113</f>
        <v>0</v>
      </c>
      <c r="AW114" s="1337" t="e">
        <f>AV114/AV$11</f>
        <v>#DIV/0!</v>
      </c>
      <c r="AX114" s="1338">
        <f>AU114-AR114</f>
        <v>-31518713.24770923</v>
      </c>
      <c r="AY114" s="1339"/>
      <c r="AZ114" s="1333">
        <f>AZ112-AZ113</f>
        <v>33365850.191365156</v>
      </c>
      <c r="BA114" s="1334">
        <f>BA112-BA113</f>
        <v>533853603.0618425</v>
      </c>
      <c r="BB114" s="1335">
        <f>BA114/BA$11</f>
        <v>5.5586729522058682E-2</v>
      </c>
      <c r="BC114" s="1336">
        <f>BC112-BC113</f>
        <v>0</v>
      </c>
      <c r="BD114" s="1336">
        <f>BD112-BD113</f>
        <v>0</v>
      </c>
      <c r="BE114" s="1337" t="e">
        <f>BD114/BD$11</f>
        <v>#DIV/0!</v>
      </c>
      <c r="BF114" s="1338">
        <f t="shared" si="209"/>
        <v>-33365850.191365156</v>
      </c>
      <c r="BG114" s="1339"/>
      <c r="BH114" s="1333">
        <f>BH112-BH113</f>
        <v>30727418.468678549</v>
      </c>
      <c r="BI114" s="1334">
        <f>BI112-BI113</f>
        <v>491638695.49885678</v>
      </c>
      <c r="BJ114" s="1335">
        <f>BI114/BI$11</f>
        <v>5.3153910908578961E-2</v>
      </c>
      <c r="BK114" s="1342">
        <f>BK112-BK113</f>
        <v>0</v>
      </c>
      <c r="BL114" s="1342">
        <f>BL112-BL113</f>
        <v>0</v>
      </c>
      <c r="BM114" s="1343" t="e">
        <f>BL114/BL$11</f>
        <v>#DIV/0!</v>
      </c>
      <c r="BN114" s="1338">
        <f>BK114-BH114</f>
        <v>-30727418.468678549</v>
      </c>
      <c r="BO114" s="1339"/>
      <c r="BP114" s="1333">
        <f>BP112-BP113</f>
        <v>24440574.426716015</v>
      </c>
      <c r="BQ114" s="1334">
        <f>BQ112-BQ113</f>
        <v>391049190.82745624</v>
      </c>
      <c r="BR114" s="1335">
        <f>BQ114/BQ$11</f>
        <v>4.5804535563833459E-2</v>
      </c>
      <c r="BS114" s="1336">
        <f>BS112-BS113</f>
        <v>0</v>
      </c>
      <c r="BT114" s="1336">
        <f>BT112-BT113</f>
        <v>0</v>
      </c>
      <c r="BU114" s="1337" t="e">
        <f>BT114/BT$11</f>
        <v>#DIV/0!</v>
      </c>
      <c r="BV114" s="1338">
        <f t="shared" si="210"/>
        <v>-24440574.426716015</v>
      </c>
      <c r="BW114" s="1339"/>
      <c r="BX114" s="1333">
        <f>BX112-BX113</f>
        <v>20832502.801553175</v>
      </c>
      <c r="BY114" s="1334">
        <f>BY112-BY113</f>
        <v>333320044.8248508</v>
      </c>
      <c r="BZ114" s="1335">
        <f>BY114/BY$11</f>
        <v>3.7473233026048783E-2</v>
      </c>
      <c r="CA114" s="1336">
        <f>CA112-CA113</f>
        <v>0</v>
      </c>
      <c r="CB114" s="1336">
        <f>CB112-CB113</f>
        <v>0</v>
      </c>
      <c r="CC114" s="1337" t="e">
        <f>CB114/CB$11</f>
        <v>#DIV/0!</v>
      </c>
      <c r="CD114" s="1338">
        <f t="shared" si="211"/>
        <v>-20832502.801553175</v>
      </c>
      <c r="CE114" s="1339"/>
      <c r="CF114" s="1333">
        <f>CF112-CF113</f>
        <v>10087517.678553518</v>
      </c>
      <c r="CG114" s="1334">
        <f>CG112-CG113</f>
        <v>161400282.85685629</v>
      </c>
      <c r="CH114" s="1335">
        <f>CG114/CG$11</f>
        <v>1.8888487570774732E-2</v>
      </c>
      <c r="CI114" s="1336">
        <f>CI112-CI113</f>
        <v>0</v>
      </c>
      <c r="CJ114" s="1336">
        <f>CJ112-CJ113</f>
        <v>0</v>
      </c>
      <c r="CK114" s="1337" t="e">
        <f>CJ114/CJ$11</f>
        <v>#DIV/0!</v>
      </c>
      <c r="CL114" s="1338">
        <f t="shared" si="212"/>
        <v>-10087517.678553518</v>
      </c>
      <c r="CM114" s="1339"/>
      <c r="CN114" s="1333">
        <f>CN112-CN113</f>
        <v>18921693.599195909</v>
      </c>
      <c r="CO114" s="1334">
        <f>CO112-CO113</f>
        <v>302747097.58713454</v>
      </c>
      <c r="CP114" s="1335">
        <f>CO114/CO$11</f>
        <v>3.4151791360908478E-2</v>
      </c>
      <c r="CQ114" s="1336">
        <f>CQ112-CQ113</f>
        <v>0</v>
      </c>
      <c r="CR114" s="1336">
        <f>CR112-CR113</f>
        <v>0</v>
      </c>
      <c r="CS114" s="1337" t="e">
        <f>CR114/CR$11</f>
        <v>#DIV/0!</v>
      </c>
      <c r="CT114" s="1338">
        <f t="shared" si="213"/>
        <v>-18921693.599195909</v>
      </c>
      <c r="CU114" s="1339"/>
      <c r="CV114" s="1333">
        <f>CV112-CV113</f>
        <v>316417333.69230747</v>
      </c>
      <c r="CW114" s="1334">
        <f>CW112-CW113</f>
        <v>5062677339.0769196</v>
      </c>
      <c r="CX114" s="1335">
        <f>CW114/CW$11</f>
        <v>4.8393846182392487E-2</v>
      </c>
      <c r="CY114" s="1346">
        <f>CY112-CY113</f>
        <v>59184990.590000004</v>
      </c>
      <c r="CZ114" s="1347">
        <f>CZ112-CZ113</f>
        <v>946959849.44000006</v>
      </c>
      <c r="DA114" s="1345">
        <f>CZ114/CZ$11</f>
        <v>5.5425909227331545E-2</v>
      </c>
      <c r="DC114"/>
      <c r="DD114"/>
      <c r="DE114"/>
    </row>
    <row r="115" spans="1:109" ht="17.25" thickTop="1">
      <c r="A115" s="1149"/>
      <c r="B115" s="1149"/>
      <c r="C115" s="1149"/>
      <c r="D115" s="1149"/>
      <c r="E115" s="1149"/>
      <c r="F115" s="1149"/>
      <c r="G115" s="1348">
        <v>19466251.780527778</v>
      </c>
      <c r="H115" s="1149"/>
      <c r="I115" s="1149"/>
      <c r="J115" s="1141"/>
      <c r="K115" s="1149"/>
      <c r="L115" s="1149"/>
      <c r="M115" s="1149"/>
      <c r="N115" s="1149"/>
      <c r="O115" s="1349">
        <v>39718738.809472233</v>
      </c>
      <c r="P115" s="1141"/>
      <c r="Q115" s="1141"/>
      <c r="R115" s="1141"/>
      <c r="S115" s="1149"/>
      <c r="T115" s="1149"/>
      <c r="U115" s="1149"/>
      <c r="V115" s="1245"/>
      <c r="W115" s="1149"/>
      <c r="X115" s="1149"/>
      <c r="Y115" s="1149"/>
      <c r="Z115" s="1141"/>
      <c r="AA115" s="1149"/>
      <c r="AB115" s="1155"/>
      <c r="AC115" s="1140"/>
      <c r="AD115" s="1245"/>
      <c r="AE115" s="1149"/>
      <c r="AF115" s="1149"/>
      <c r="AG115" s="1149"/>
      <c r="AH115" s="1141"/>
      <c r="AI115" s="1149"/>
      <c r="AJ115" s="1350"/>
      <c r="AK115" s="1245"/>
      <c r="AL115" s="1245"/>
      <c r="AM115" s="1149"/>
      <c r="AN115" s="1149"/>
      <c r="AO115" s="1149"/>
      <c r="AP115" s="1141"/>
      <c r="AQ115" s="1149"/>
      <c r="AR115" s="1245"/>
      <c r="AS115" s="1245"/>
      <c r="AT115" s="1245"/>
      <c r="AU115" s="1351"/>
      <c r="AV115" s="1149"/>
      <c r="AW115" s="1149"/>
      <c r="AX115" s="1141"/>
      <c r="AY115" s="1149"/>
      <c r="AZ115" s="1245"/>
      <c r="BA115" s="1245"/>
      <c r="BB115" s="1245"/>
      <c r="BC115" s="1149"/>
      <c r="BD115" s="1149"/>
      <c r="BE115" s="1149"/>
      <c r="BF115" s="1141"/>
      <c r="BG115" s="1149"/>
      <c r="BH115" s="1245"/>
      <c r="BI115" s="1245"/>
      <c r="BJ115" s="1245"/>
      <c r="BK115" s="1149"/>
      <c r="BL115" s="1245"/>
      <c r="BM115" s="1245"/>
      <c r="BN115" s="1141"/>
      <c r="BO115" s="1149"/>
      <c r="BP115" s="1245"/>
      <c r="BQ115" s="1245"/>
      <c r="BR115" s="1245"/>
      <c r="BS115" s="1149"/>
      <c r="BT115" s="1149"/>
      <c r="BU115" s="1149"/>
      <c r="BV115" s="1141"/>
      <c r="BW115" s="1149"/>
      <c r="BX115" s="1245"/>
      <c r="BY115" s="1245"/>
      <c r="BZ115" s="1245"/>
      <c r="CA115" s="1351"/>
      <c r="CB115" s="1149"/>
      <c r="CC115" s="1149"/>
      <c r="CD115" s="1141"/>
      <c r="CE115" s="1149"/>
      <c r="CF115" s="1245"/>
      <c r="CG115" s="1245"/>
      <c r="CH115" s="1245"/>
      <c r="CI115" s="1149"/>
      <c r="CJ115" s="1149"/>
      <c r="CK115" s="1149"/>
      <c r="CL115" s="1141"/>
      <c r="CM115" s="1149"/>
      <c r="CN115" s="1245"/>
      <c r="CO115" s="1245"/>
      <c r="CP115" s="1245"/>
      <c r="CQ115" s="1348"/>
      <c r="CR115" s="1149"/>
      <c r="CS115" s="1149"/>
      <c r="CT115" s="1141"/>
      <c r="CU115" s="1149"/>
      <c r="CV115" s="1141"/>
      <c r="CW115" s="1352"/>
      <c r="CX115" s="1245" t="s">
        <v>1482</v>
      </c>
      <c r="CY115" s="1141">
        <f>'IS (Tally)-DSC 1, DSC2 for 1~2'!C157</f>
        <v>60253330.590000004</v>
      </c>
      <c r="CZ115" s="1126">
        <f>'IS (Tally)-DSC 1, DSC2 for 1~2'!C204</f>
        <v>0</v>
      </c>
      <c r="DA115" s="1245"/>
    </row>
    <row r="116" spans="1:109">
      <c r="A116" s="1149"/>
      <c r="B116" s="1149"/>
      <c r="C116" s="1149"/>
      <c r="D116" s="1149"/>
      <c r="E116" s="1149"/>
      <c r="F116" s="1149"/>
      <c r="G116" s="1149">
        <f>20000421.66-G114-G104</f>
        <v>-0.12052777782082558</v>
      </c>
      <c r="H116" s="1149"/>
      <c r="I116" s="1149"/>
      <c r="J116" s="1141"/>
      <c r="K116" s="1149"/>
      <c r="L116" s="1353"/>
      <c r="M116" s="1353"/>
      <c r="N116" s="1149"/>
      <c r="O116" s="1149"/>
      <c r="P116" s="1141"/>
      <c r="Q116" s="1141"/>
      <c r="R116" s="1141"/>
      <c r="S116" s="1149"/>
      <c r="T116" s="1149"/>
      <c r="U116" s="1353"/>
      <c r="V116" s="1245"/>
      <c r="W116" s="1125"/>
      <c r="X116" s="1149"/>
      <c r="Y116" s="1149"/>
      <c r="Z116" s="1141"/>
      <c r="AA116" s="1149"/>
      <c r="AB116" s="1155"/>
      <c r="AC116" s="1353"/>
      <c r="AD116" s="1245"/>
      <c r="AE116" s="1149"/>
      <c r="AF116" s="1149"/>
      <c r="AG116" s="1149"/>
      <c r="AH116" s="1141"/>
      <c r="AI116" s="1149"/>
      <c r="AJ116" s="1350"/>
      <c r="AK116" s="1353"/>
      <c r="AL116" s="1245"/>
      <c r="AM116" s="1149"/>
      <c r="AN116" s="1149"/>
      <c r="AO116" s="1149"/>
      <c r="AP116" s="1141"/>
      <c r="AQ116" s="1149"/>
      <c r="AR116" s="1245"/>
      <c r="AS116" s="1353"/>
      <c r="AT116" s="1245"/>
      <c r="AU116" s="1149"/>
      <c r="AV116" s="1149"/>
      <c r="AW116" s="1149"/>
      <c r="AX116" s="1141"/>
      <c r="AY116" s="1149"/>
      <c r="AZ116" s="1245"/>
      <c r="BA116" s="1353"/>
      <c r="BB116" s="1245"/>
      <c r="BC116" s="1149"/>
      <c r="BD116" s="1149"/>
      <c r="BE116" s="1149"/>
      <c r="BF116" s="1141"/>
      <c r="BG116" s="1149"/>
      <c r="BH116" s="1245"/>
      <c r="BI116" s="1353"/>
      <c r="BJ116" s="1245"/>
      <c r="BK116" s="1354"/>
      <c r="BL116" s="1353"/>
      <c r="BM116" s="1245"/>
      <c r="BN116" s="1141"/>
      <c r="BO116" s="1149"/>
      <c r="BP116" s="1245"/>
      <c r="BQ116" s="1353"/>
      <c r="BR116" s="1245"/>
      <c r="BS116" s="1355"/>
      <c r="BT116" s="1149"/>
      <c r="BU116" s="1149"/>
      <c r="BV116" s="1141"/>
      <c r="BW116" s="1149"/>
      <c r="BX116" s="1245"/>
      <c r="BY116" s="1353"/>
      <c r="BZ116" s="1245"/>
      <c r="CA116" s="1149"/>
      <c r="CB116" s="1149"/>
      <c r="CC116" s="1149"/>
      <c r="CD116" s="1141"/>
      <c r="CE116" s="1149"/>
      <c r="CF116" s="1245"/>
      <c r="CG116" s="1353"/>
      <c r="CH116" s="1245"/>
      <c r="CI116" s="1149"/>
      <c r="CJ116" s="1149"/>
      <c r="CK116" s="1149"/>
      <c r="CL116" s="1141"/>
      <c r="CM116" s="1149"/>
      <c r="CN116" s="1245"/>
      <c r="CO116" s="1353"/>
      <c r="CP116" s="1245"/>
      <c r="CQ116" s="1149"/>
      <c r="CR116" s="1149"/>
      <c r="CS116" s="1149"/>
      <c r="CT116" s="1141"/>
      <c r="CU116" s="1149"/>
      <c r="CV116" s="1141"/>
      <c r="CW116" s="1352"/>
      <c r="CX116" s="1245" t="s">
        <v>1483</v>
      </c>
      <c r="CY116" s="1141">
        <f>-'IS (Tally)-DSC 1, DSC2 for 1~2'!F195</f>
        <v>-1068340</v>
      </c>
      <c r="CZ116" s="1126">
        <f>-'IS (Tally)-DSC 1, DSC2 for 1~2'!F232</f>
        <v>0</v>
      </c>
      <c r="DA116" s="1245"/>
    </row>
    <row r="117" spans="1:109">
      <c r="A117" s="1149"/>
      <c r="B117" s="1149"/>
      <c r="C117" s="1149"/>
      <c r="D117" s="1149"/>
      <c r="E117" s="1149"/>
      <c r="F117" s="1149"/>
      <c r="G117" s="1149"/>
      <c r="H117" s="1149"/>
      <c r="I117" s="1149"/>
      <c r="J117" s="1141"/>
      <c r="K117" s="1149"/>
      <c r="L117" s="1149"/>
      <c r="M117" s="1149"/>
      <c r="N117" s="1149"/>
      <c r="O117" s="1149"/>
      <c r="P117" s="1149"/>
      <c r="Q117" s="1149"/>
      <c r="R117" s="1141"/>
      <c r="S117" s="1149"/>
      <c r="T117" s="1149"/>
      <c r="U117" s="1149"/>
      <c r="V117" s="1245"/>
      <c r="W117" s="1149"/>
      <c r="X117" s="1149"/>
      <c r="Y117" s="1149"/>
      <c r="Z117" s="1141"/>
      <c r="AA117" s="1149"/>
      <c r="AB117" s="1155"/>
      <c r="AC117" s="1245"/>
      <c r="AD117" s="1245"/>
      <c r="AE117" s="1149"/>
      <c r="AF117" s="1149"/>
      <c r="AG117" s="1149"/>
      <c r="AH117" s="1141"/>
      <c r="AI117" s="1149"/>
      <c r="AJ117" s="1350"/>
      <c r="AK117" s="1245"/>
      <c r="AL117" s="1245"/>
      <c r="AM117" s="1149"/>
      <c r="AN117" s="1149"/>
      <c r="AO117" s="1149"/>
      <c r="AP117" s="1141"/>
      <c r="AQ117" s="1149"/>
      <c r="AR117" s="1245"/>
      <c r="AS117" s="1245"/>
      <c r="AT117" s="1245"/>
      <c r="AU117" s="1149"/>
      <c r="AV117" s="1149"/>
      <c r="AW117" s="1149"/>
      <c r="AX117" s="1141"/>
      <c r="AY117" s="1149"/>
      <c r="AZ117" s="1245"/>
      <c r="BA117" s="1245"/>
      <c r="BB117" s="1245"/>
      <c r="BC117" s="1149"/>
      <c r="BD117" s="1149"/>
      <c r="BE117" s="1149"/>
      <c r="BF117" s="1141"/>
      <c r="BG117" s="1149"/>
      <c r="BH117" s="1245"/>
      <c r="BI117" s="1245"/>
      <c r="BJ117" s="1245"/>
      <c r="BK117" s="1125"/>
      <c r="BL117" s="1125"/>
      <c r="BM117" s="1125"/>
      <c r="BN117" s="1141"/>
      <c r="BO117" s="1149"/>
      <c r="BP117" s="1245"/>
      <c r="BQ117" s="1245"/>
      <c r="BR117" s="1245"/>
      <c r="BS117" s="1149"/>
      <c r="BT117" s="1149"/>
      <c r="BU117" s="1149"/>
      <c r="BV117" s="1141"/>
      <c r="BW117" s="1149"/>
      <c r="BX117" s="1245"/>
      <c r="BY117" s="1245"/>
      <c r="BZ117" s="1245"/>
      <c r="CA117" s="1149"/>
      <c r="CB117" s="1149"/>
      <c r="CC117" s="1149"/>
      <c r="CD117" s="1141"/>
      <c r="CE117" s="1149"/>
      <c r="CF117" s="1245"/>
      <c r="CG117" s="1245"/>
      <c r="CH117" s="1245"/>
      <c r="CI117" s="1149"/>
      <c r="CJ117" s="1149"/>
      <c r="CK117" s="1149"/>
      <c r="CL117" s="1141"/>
      <c r="CM117" s="1149"/>
      <c r="CN117" s="1245"/>
      <c r="CO117" s="1245"/>
      <c r="CP117" s="1245"/>
      <c r="CQ117" s="1149"/>
      <c r="CR117" s="1149"/>
      <c r="CS117" s="1149"/>
      <c r="CT117" s="1141"/>
      <c r="CU117" s="1149"/>
      <c r="CV117" s="1141"/>
      <c r="CW117" s="1245"/>
      <c r="CX117" s="1245"/>
      <c r="CY117" s="1126">
        <f>SUM(CY115:CY116)</f>
        <v>59184990.590000004</v>
      </c>
      <c r="DA117" s="1245"/>
    </row>
    <row r="118" spans="1:109">
      <c r="A118" s="1149"/>
      <c r="B118" s="1149"/>
      <c r="C118" s="1149"/>
      <c r="D118" s="1149"/>
      <c r="E118" s="1149"/>
      <c r="F118" s="1149"/>
      <c r="G118" s="1149"/>
      <c r="H118" s="1149"/>
      <c r="I118" s="1149"/>
      <c r="J118" s="1141"/>
      <c r="K118" s="1149"/>
      <c r="L118" s="1149"/>
      <c r="M118" s="1149"/>
      <c r="N118" s="1149"/>
      <c r="O118" s="1149"/>
      <c r="P118" s="1149"/>
      <c r="Q118" s="1149"/>
      <c r="R118" s="1141"/>
      <c r="S118" s="1149"/>
      <c r="T118" s="1149"/>
      <c r="U118" s="1149"/>
      <c r="V118" s="1245"/>
      <c r="W118" s="1149"/>
      <c r="X118" s="1149"/>
      <c r="Y118" s="1149"/>
      <c r="Z118" s="1141"/>
      <c r="AA118" s="1149"/>
      <c r="AB118" s="1155"/>
      <c r="AC118" s="1245"/>
      <c r="AD118" s="1245"/>
      <c r="AE118" s="1149"/>
      <c r="AF118" s="1149"/>
      <c r="AG118" s="1149"/>
      <c r="AH118" s="1141"/>
      <c r="AI118" s="1149"/>
      <c r="AJ118" s="1350"/>
      <c r="AK118" s="1245"/>
      <c r="AL118" s="1245"/>
      <c r="AM118" s="1149"/>
      <c r="AN118" s="1149"/>
      <c r="AO118" s="1149"/>
      <c r="AP118" s="1141"/>
      <c r="AQ118" s="1149"/>
      <c r="AR118" s="1245"/>
      <c r="AS118" s="1245"/>
      <c r="AT118" s="1245"/>
      <c r="AU118" s="1149"/>
      <c r="AV118" s="1149"/>
      <c r="AW118" s="1149"/>
      <c r="AX118" s="1141"/>
      <c r="AY118" s="1149"/>
      <c r="AZ118" s="1245"/>
      <c r="BA118" s="1245"/>
      <c r="BB118" s="1245"/>
      <c r="BD118" s="1149"/>
      <c r="BE118" s="1318"/>
      <c r="BF118" s="1141"/>
      <c r="BG118" s="1149"/>
      <c r="BH118" s="1245"/>
      <c r="BI118" s="1245"/>
      <c r="BJ118" s="1245"/>
      <c r="BL118" s="1125"/>
      <c r="BM118" s="1125"/>
      <c r="BN118" s="1141"/>
      <c r="BO118" s="1149"/>
      <c r="BP118" s="1245"/>
      <c r="BQ118" s="1245"/>
      <c r="BR118" s="1245"/>
      <c r="BS118" s="1149"/>
      <c r="BT118" s="1149"/>
      <c r="BU118" s="1149"/>
      <c r="BV118" s="1141"/>
      <c r="BW118" s="1149"/>
      <c r="BX118" s="1245"/>
      <c r="BY118" s="1245"/>
      <c r="BZ118" s="1245"/>
      <c r="CA118" s="1149"/>
      <c r="CB118" s="1149"/>
      <c r="CC118" s="1149"/>
      <c r="CD118" s="1141"/>
      <c r="CE118" s="1149"/>
      <c r="CF118" s="1245"/>
      <c r="CG118" s="1245"/>
      <c r="CH118" s="1245"/>
      <c r="CI118" s="1149"/>
      <c r="CJ118" s="1149"/>
      <c r="CK118" s="1149"/>
      <c r="CL118" s="1141"/>
      <c r="CM118" s="1149"/>
      <c r="CN118" s="1245"/>
      <c r="CO118" s="1245"/>
      <c r="CP118" s="1245"/>
      <c r="CQ118" s="1149"/>
      <c r="CR118" s="1149"/>
      <c r="CS118" s="1149"/>
      <c r="CT118" s="1141"/>
      <c r="CU118" s="1149"/>
      <c r="CV118" s="1141"/>
      <c r="CW118" s="1245"/>
      <c r="CX118" s="1245"/>
      <c r="CY118" s="2118">
        <f>CY114-CY117</f>
        <v>0</v>
      </c>
      <c r="CZ118" s="1141"/>
      <c r="DA118" s="1149"/>
    </row>
    <row r="119" spans="1:109" outlineLevel="1">
      <c r="A119" s="1149"/>
      <c r="B119" s="1149"/>
      <c r="C119" s="1149"/>
      <c r="D119" s="1149"/>
      <c r="E119" s="1149"/>
      <c r="F119" s="1149"/>
      <c r="G119" s="1149"/>
      <c r="H119" s="1149"/>
      <c r="I119" s="1149"/>
      <c r="J119" s="1141"/>
      <c r="K119" s="1149"/>
      <c r="L119" s="1149"/>
      <c r="M119" s="1149"/>
      <c r="N119" s="1149"/>
      <c r="O119" s="1149"/>
      <c r="P119" s="1149"/>
      <c r="Q119" s="1149"/>
      <c r="R119" s="1141"/>
      <c r="S119" s="1149"/>
      <c r="T119" s="1149"/>
      <c r="U119" s="1149"/>
      <c r="V119" s="1245"/>
      <c r="W119" s="1149"/>
      <c r="X119" s="1149"/>
      <c r="Y119" s="1149"/>
      <c r="Z119" s="1141"/>
      <c r="AA119" s="1149"/>
      <c r="AB119" s="1155"/>
      <c r="AC119" s="1245"/>
      <c r="AD119" s="1245"/>
      <c r="AE119" s="1149"/>
      <c r="AF119" s="1149"/>
      <c r="AG119" s="1149"/>
      <c r="AH119" s="1141"/>
      <c r="AI119" s="1149"/>
      <c r="AJ119" s="1350"/>
      <c r="AK119" s="1245"/>
      <c r="AL119" s="1245"/>
      <c r="AM119" s="1149"/>
      <c r="AN119" s="1149"/>
      <c r="AO119" s="1149"/>
      <c r="AP119" s="1141"/>
      <c r="AQ119" s="1149"/>
      <c r="AR119" s="1245"/>
      <c r="AS119" s="1245"/>
      <c r="AT119" s="1245"/>
      <c r="AU119" s="1149"/>
      <c r="AV119" s="1149"/>
      <c r="AW119" s="1149"/>
      <c r="AX119" s="1141"/>
      <c r="AY119" s="1149"/>
      <c r="AZ119" s="1245"/>
      <c r="BA119" s="1245"/>
      <c r="BB119" s="1245"/>
      <c r="BC119" s="1149"/>
      <c r="BD119" s="1149"/>
      <c r="BE119" s="1356"/>
      <c r="BF119" s="1141"/>
      <c r="BG119" s="1149"/>
      <c r="BH119" s="1245"/>
      <c r="BI119" s="1245"/>
      <c r="BJ119" s="1245"/>
      <c r="BL119" s="1125"/>
      <c r="BM119" s="1125"/>
      <c r="BN119" s="1141"/>
      <c r="BO119" s="1149"/>
      <c r="BP119" s="1245"/>
      <c r="BQ119" s="1245"/>
      <c r="BR119" s="1245"/>
      <c r="BS119" s="1125"/>
      <c r="BT119" s="1149"/>
      <c r="BU119" s="1149"/>
      <c r="BV119" s="1141"/>
      <c r="BW119" s="1149"/>
      <c r="BX119" s="1245"/>
      <c r="BY119" s="1245"/>
      <c r="BZ119" s="1245"/>
      <c r="CA119" s="1149"/>
      <c r="CB119" s="1149"/>
      <c r="CC119" s="1149"/>
      <c r="CD119" s="1141"/>
      <c r="CE119" s="1149"/>
      <c r="CF119" s="1245"/>
      <c r="CG119" s="1245"/>
      <c r="CH119" s="1245"/>
      <c r="CI119" s="1149"/>
      <c r="CJ119" s="1149"/>
      <c r="CK119" s="1149"/>
      <c r="CL119" s="1141"/>
      <c r="CM119" s="1149"/>
      <c r="CN119" s="1245"/>
      <c r="CO119" s="1245"/>
      <c r="CP119" s="1245"/>
      <c r="CQ119" s="1149"/>
      <c r="CR119" s="1149"/>
      <c r="CS119" s="1149"/>
      <c r="CT119" s="1141"/>
      <c r="CU119" s="1352"/>
      <c r="CV119" s="1141"/>
      <c r="CW119" s="1245"/>
      <c r="CX119" s="1245"/>
      <c r="CY119" s="1141"/>
      <c r="CZ119" s="962"/>
      <c r="DA119" s="1149"/>
    </row>
    <row r="120" spans="1:109" outlineLevel="1">
      <c r="A120" s="1149"/>
      <c r="B120" s="1149"/>
      <c r="D120" s="1357" t="s">
        <v>1484</v>
      </c>
      <c r="E120" s="1358"/>
      <c r="F120" s="1358"/>
      <c r="G120" s="1358"/>
      <c r="H120" s="1358"/>
      <c r="I120" s="1358"/>
      <c r="J120" s="1358"/>
      <c r="K120" s="1358"/>
      <c r="L120" s="1358"/>
      <c r="M120" s="1359"/>
      <c r="N120" s="1359"/>
      <c r="O120" s="1359"/>
      <c r="P120" s="1359"/>
      <c r="Q120" s="1149"/>
      <c r="R120" s="1149"/>
      <c r="S120" s="1149"/>
      <c r="T120" s="1149"/>
      <c r="U120" s="1149"/>
      <c r="V120" s="1245"/>
      <c r="W120" s="1149"/>
      <c r="X120" s="1149"/>
      <c r="Y120" s="1149"/>
      <c r="Z120" s="1141"/>
      <c r="AA120" s="1149"/>
      <c r="AB120" s="1245"/>
      <c r="AC120" s="1245"/>
      <c r="AD120" s="1245"/>
      <c r="AE120" s="1149"/>
      <c r="AF120" s="1149"/>
      <c r="AG120" s="1149"/>
      <c r="AH120" s="1141"/>
      <c r="AI120" s="1149"/>
      <c r="AJ120" s="1245"/>
      <c r="AK120" s="1245"/>
      <c r="AL120" s="1245"/>
      <c r="AM120" s="1149"/>
      <c r="AN120" s="1149"/>
      <c r="AO120" s="1149"/>
      <c r="AP120" s="1141"/>
      <c r="AQ120" s="1149"/>
      <c r="AR120" s="1245"/>
      <c r="AS120" s="1245"/>
      <c r="AT120" s="1245"/>
      <c r="AU120" s="1149"/>
      <c r="AV120" s="1149"/>
      <c r="AW120" s="1149"/>
      <c r="AX120" s="1141"/>
      <c r="AY120" s="1149"/>
      <c r="AZ120" s="1245"/>
      <c r="BA120" s="1245"/>
      <c r="BB120" s="1245"/>
      <c r="BD120" s="1149"/>
      <c r="BE120" s="1356"/>
      <c r="BF120" s="1141"/>
      <c r="BG120" s="1149"/>
      <c r="BH120" s="1245"/>
      <c r="BI120" s="1245"/>
      <c r="BJ120" s="1245"/>
      <c r="BL120" s="1125"/>
      <c r="BM120" s="1125"/>
      <c r="BN120" s="1141"/>
      <c r="BO120" s="1149"/>
      <c r="BP120" s="1245"/>
      <c r="BQ120" s="1245"/>
      <c r="BR120" s="1245"/>
      <c r="BS120" s="1125"/>
      <c r="BT120" s="1149"/>
      <c r="BU120" s="1149"/>
      <c r="BV120" s="1141"/>
      <c r="BW120" s="1149"/>
      <c r="BX120" s="1245"/>
      <c r="BY120" s="1245"/>
      <c r="BZ120" s="1245"/>
      <c r="CA120" s="1149"/>
      <c r="CB120" s="1149"/>
      <c r="CC120" s="1149"/>
      <c r="CD120" s="1141"/>
      <c r="CE120" s="1149"/>
      <c r="CF120" s="1245"/>
      <c r="CG120" s="1245"/>
      <c r="CH120" s="1245"/>
      <c r="CI120" s="1149"/>
      <c r="CJ120" s="1149"/>
      <c r="CK120" s="1149"/>
      <c r="CL120" s="1141"/>
      <c r="CM120" s="1149"/>
      <c r="CN120" s="1245"/>
      <c r="CO120" s="1245"/>
      <c r="CP120" s="1245"/>
      <c r="CQ120" s="1149"/>
      <c r="CR120" s="1149"/>
      <c r="CS120" s="1149"/>
      <c r="CT120" s="1141"/>
      <c r="CU120" s="1352"/>
      <c r="CV120" s="1352"/>
      <c r="CW120" s="1352"/>
      <c r="CX120" s="1245"/>
      <c r="CY120" s="1141"/>
      <c r="CZ120" s="1245"/>
      <c r="DA120" s="1245"/>
    </row>
    <row r="121" spans="1:109" outlineLevel="1">
      <c r="A121" s="1149"/>
      <c r="B121" s="1149"/>
      <c r="D121" s="1358" t="s">
        <v>1485</v>
      </c>
      <c r="E121" s="1360"/>
      <c r="F121" s="1360"/>
      <c r="G121" s="1360"/>
      <c r="H121" s="1360"/>
      <c r="I121" s="1360"/>
      <c r="J121" s="1360"/>
      <c r="K121" s="1360"/>
      <c r="L121" s="1360"/>
      <c r="M121" s="1360"/>
      <c r="N121" s="1360"/>
      <c r="O121" s="1360"/>
      <c r="P121" s="1360"/>
      <c r="Q121" s="1361"/>
      <c r="R121" s="1361"/>
      <c r="S121" s="1361"/>
      <c r="T121" s="1149"/>
      <c r="U121" s="1149"/>
      <c r="V121" s="1245"/>
      <c r="W121" s="1361"/>
      <c r="X121" s="1361"/>
      <c r="Y121" s="1361"/>
      <c r="Z121" s="1362"/>
      <c r="AA121" s="1361"/>
      <c r="AB121" s="1245"/>
      <c r="AC121" s="1245"/>
      <c r="AD121" s="1245"/>
      <c r="AE121" s="1361"/>
      <c r="AF121" s="1361"/>
      <c r="AG121" s="1361"/>
      <c r="AH121" s="1362"/>
      <c r="AI121" s="1361"/>
      <c r="AJ121" s="1149"/>
      <c r="AK121" s="1245"/>
      <c r="AL121" s="1245"/>
      <c r="AM121" s="1361"/>
      <c r="AN121" s="1361"/>
      <c r="AO121" s="1361"/>
      <c r="AP121" s="1362"/>
      <c r="AQ121" s="1361"/>
      <c r="AR121" s="1245"/>
      <c r="AS121" s="1245"/>
      <c r="AT121" s="1245"/>
      <c r="AU121" s="1361"/>
      <c r="AV121" s="1361"/>
      <c r="AW121" s="1361"/>
      <c r="AX121" s="1362"/>
      <c r="AY121" s="1361"/>
      <c r="AZ121" s="1245"/>
      <c r="BA121" s="1245"/>
      <c r="BB121" s="1245"/>
      <c r="BC121" s="1361"/>
      <c r="BD121" s="1361"/>
      <c r="BE121" s="1363"/>
      <c r="BF121" s="1362"/>
      <c r="BG121" s="1361"/>
      <c r="BH121" s="1245"/>
      <c r="BI121" s="1245"/>
      <c r="BJ121" s="1245"/>
      <c r="BK121" s="1125"/>
      <c r="BL121" s="1125"/>
      <c r="BM121" s="1125"/>
      <c r="BN121" s="1362"/>
      <c r="BO121" s="1361"/>
      <c r="BP121" s="1245"/>
      <c r="BQ121" s="1245"/>
      <c r="BR121" s="1245"/>
      <c r="BS121" s="1125"/>
      <c r="BT121" s="1361"/>
      <c r="BU121" s="1361"/>
      <c r="BV121" s="1362"/>
      <c r="BW121" s="1361"/>
      <c r="BX121" s="1245"/>
      <c r="BY121" s="1245"/>
      <c r="BZ121" s="1245"/>
      <c r="CA121" s="1361"/>
      <c r="CB121" s="1361"/>
      <c r="CC121" s="1361"/>
      <c r="CD121" s="1362"/>
      <c r="CE121" s="1361"/>
      <c r="CF121" s="1245"/>
      <c r="CG121" s="1245"/>
      <c r="CH121" s="1245"/>
      <c r="CI121" s="1361"/>
      <c r="CJ121" s="1361"/>
      <c r="CK121" s="1361"/>
      <c r="CL121" s="1362"/>
      <c r="CM121" s="1361"/>
      <c r="CN121" s="1245"/>
      <c r="CO121" s="1245"/>
      <c r="CP121" s="1245"/>
      <c r="CQ121" s="1361"/>
      <c r="CR121" s="1361"/>
      <c r="CS121" s="1361"/>
      <c r="CT121" s="1362"/>
      <c r="CU121" s="1361"/>
      <c r="CV121" s="1140"/>
      <c r="CW121" s="1352"/>
      <c r="CX121" s="1245"/>
      <c r="CY121" s="1245"/>
      <c r="CZ121" s="1245"/>
      <c r="DA121" s="1245"/>
    </row>
    <row r="122" spans="1:109" outlineLevel="1">
      <c r="A122" s="1149"/>
      <c r="B122" s="1149"/>
      <c r="D122" s="1364"/>
      <c r="E122" s="1365" t="s">
        <v>1486</v>
      </c>
      <c r="F122" s="1365" t="s">
        <v>1487</v>
      </c>
      <c r="G122" s="1365" t="s">
        <v>1488</v>
      </c>
      <c r="H122" s="1365" t="s">
        <v>1489</v>
      </c>
      <c r="I122" s="1365" t="s">
        <v>1490</v>
      </c>
      <c r="J122" s="1365" t="s">
        <v>1491</v>
      </c>
      <c r="K122" s="1365" t="s">
        <v>1492</v>
      </c>
      <c r="L122" s="1365" t="s">
        <v>1493</v>
      </c>
      <c r="M122" s="1365" t="s">
        <v>1494</v>
      </c>
      <c r="N122" s="1365" t="s">
        <v>1495</v>
      </c>
      <c r="O122" s="1365" t="s">
        <v>1496</v>
      </c>
      <c r="P122" s="1365" t="s">
        <v>1497</v>
      </c>
      <c r="Q122" s="1361"/>
      <c r="R122" s="1361"/>
      <c r="S122" s="1361"/>
      <c r="T122" s="1149"/>
      <c r="U122" s="1149"/>
      <c r="V122" s="1245"/>
      <c r="W122" s="1361"/>
      <c r="X122" s="1361"/>
      <c r="Y122" s="1361"/>
      <c r="Z122" s="1362"/>
      <c r="AA122" s="1361"/>
      <c r="AB122" s="1245"/>
      <c r="AC122" s="1245"/>
      <c r="AD122" s="1245"/>
      <c r="AE122" s="1361"/>
      <c r="AF122" s="1361"/>
      <c r="AG122" s="1361"/>
      <c r="AH122" s="1362"/>
      <c r="AI122" s="1361"/>
      <c r="AJ122" s="1245"/>
      <c r="AK122" s="1245"/>
      <c r="AL122" s="1245"/>
      <c r="AM122" s="1361"/>
      <c r="AN122" s="1361"/>
      <c r="AO122" s="1361"/>
      <c r="AP122" s="1362"/>
      <c r="AQ122" s="1361"/>
      <c r="AR122" s="1245"/>
      <c r="AS122" s="1245"/>
      <c r="AT122" s="1245"/>
      <c r="AU122" s="1361"/>
      <c r="AV122" s="1361"/>
      <c r="AW122" s="1361"/>
      <c r="AX122" s="1362"/>
      <c r="AY122" s="1361"/>
      <c r="AZ122" s="1245"/>
      <c r="BA122" s="1245"/>
      <c r="BB122" s="1245"/>
      <c r="BC122" s="1149"/>
      <c r="BD122" s="1361"/>
      <c r="BE122" s="1366"/>
      <c r="BF122" s="1362"/>
      <c r="BG122" s="1361"/>
      <c r="BH122" s="1245"/>
      <c r="BI122" s="1245"/>
      <c r="BJ122" s="1245"/>
      <c r="BK122" s="1125"/>
      <c r="BL122" s="1125"/>
      <c r="BM122" s="1125"/>
      <c r="BN122" s="1362"/>
      <c r="BO122" s="1361"/>
      <c r="BP122" s="1245"/>
      <c r="BQ122" s="1245"/>
      <c r="BR122" s="1245"/>
      <c r="BS122" s="1361"/>
      <c r="BT122" s="1361"/>
      <c r="BU122" s="1361"/>
      <c r="BV122" s="1362"/>
      <c r="BW122" s="1361"/>
      <c r="BX122" s="1245"/>
      <c r="BY122" s="1245"/>
      <c r="BZ122" s="1245"/>
      <c r="CA122" s="1361"/>
      <c r="CB122" s="1361"/>
      <c r="CC122" s="1361"/>
      <c r="CD122" s="1362"/>
      <c r="CE122" s="1361"/>
      <c r="CF122" s="1245"/>
      <c r="CG122" s="1245"/>
      <c r="CH122" s="1245"/>
      <c r="CI122" s="1361"/>
      <c r="CJ122" s="1361"/>
      <c r="CK122" s="1361"/>
      <c r="CL122" s="1362"/>
      <c r="CM122" s="1361"/>
      <c r="CN122" s="1245"/>
      <c r="CO122" s="1245"/>
      <c r="CP122" s="1245"/>
      <c r="CQ122" s="1361"/>
      <c r="CR122" s="1361"/>
      <c r="CS122" s="1361"/>
      <c r="CT122" s="1362"/>
      <c r="CU122" s="1367"/>
      <c r="CV122" s="1245"/>
      <c r="CW122" s="1352"/>
      <c r="CX122" s="1245"/>
      <c r="CY122" s="1245"/>
      <c r="CZ122" s="1245"/>
      <c r="DA122" s="1245"/>
    </row>
    <row r="123" spans="1:109" outlineLevel="1">
      <c r="A123" s="1149"/>
      <c r="B123" s="1149"/>
      <c r="D123" s="1368" t="s">
        <v>78</v>
      </c>
      <c r="E123" s="1369">
        <f>D38+D42+D50+D51+D54+D56+D64+D65+D83</f>
        <v>5090582</v>
      </c>
      <c r="F123" s="1369">
        <f>L38+L42+L50+L51+L54+L56+L64+L65+L83</f>
        <v>3815582</v>
      </c>
      <c r="G123" s="1369">
        <f>T38+T42+T50+T51+T54+T56+T64+T65+T83</f>
        <v>3965582</v>
      </c>
      <c r="H123" s="1369">
        <f>AB38+AB42+AB50+AB51+AB54+AB56+AB64+AB65+AB83</f>
        <v>4215582</v>
      </c>
      <c r="I123" s="1369">
        <f>AJ38+AJ42+AJ50+AJ51+AJ54+AJ56+AJ64+AJ65+AJ83</f>
        <v>4557582</v>
      </c>
      <c r="J123" s="1369">
        <f>AR38+AR42+AR50+AR51+AR54+AR56+AR64+AR65+AR83</f>
        <v>3715582</v>
      </c>
      <c r="K123" s="1369">
        <f>AZ38+AZ42+AZ50+AZ51+AZ54+AZ56+AZ64+AZ65+AZ83</f>
        <v>3845582</v>
      </c>
      <c r="L123" s="1369">
        <f>BH38+BH42+BH50+BH51+BH54+BH56+BH64+BH65+BH83</f>
        <v>3615582</v>
      </c>
      <c r="M123" s="1369">
        <f>BP38+BP42+BP50+BP51+BP54+BP56+BP64+BP65+BP83</f>
        <v>3615582</v>
      </c>
      <c r="N123" s="1369">
        <f>BX38+BX42+BX50+BX51+BX54+BX56+BX64+BX65+BX83</f>
        <v>9090582</v>
      </c>
      <c r="O123" s="1369">
        <f>CF38+CF42+CF50+CF51+CF54+CF56+CF64+CF65+CF83</f>
        <v>4215582</v>
      </c>
      <c r="P123" s="1369">
        <f>CN38+CN42+CN50+CN51+CN54+CN56+CN64+CN65+CN83</f>
        <v>3965582</v>
      </c>
      <c r="Q123" s="1141"/>
      <c r="R123" s="1141"/>
      <c r="S123" s="1141"/>
      <c r="T123" s="1149"/>
      <c r="U123" s="1149"/>
      <c r="V123" s="1245"/>
      <c r="W123" s="1141"/>
      <c r="X123" s="1141"/>
      <c r="Y123" s="1141"/>
      <c r="Z123" s="1141"/>
      <c r="AA123" s="1141"/>
      <c r="AB123" s="1245"/>
      <c r="AC123" s="1245"/>
      <c r="AD123" s="1245"/>
      <c r="AE123" s="1141"/>
      <c r="AF123" s="1141"/>
      <c r="AG123" s="1141"/>
      <c r="AH123" s="1141"/>
      <c r="AI123" s="1141"/>
      <c r="AJ123" s="1245"/>
      <c r="AK123" s="1245"/>
      <c r="AL123" s="1245"/>
      <c r="AM123" s="1141"/>
      <c r="AN123" s="1141"/>
      <c r="AO123" s="1141"/>
      <c r="AP123" s="1141"/>
      <c r="AQ123" s="1141"/>
      <c r="AR123" s="1245"/>
      <c r="AS123" s="1245"/>
      <c r="AT123" s="1245"/>
      <c r="AU123" s="1141"/>
      <c r="AV123" s="1141"/>
      <c r="AW123" s="1141"/>
      <c r="AX123" s="1141"/>
      <c r="AY123" s="1141"/>
      <c r="AZ123" s="1245"/>
      <c r="BA123" s="1245"/>
      <c r="BB123" s="1245"/>
      <c r="BC123" s="1141"/>
      <c r="BD123" s="1141"/>
      <c r="BE123" s="1141"/>
      <c r="BF123" s="1141"/>
      <c r="BG123" s="1141"/>
      <c r="BH123" s="1245"/>
      <c r="BI123" s="1245"/>
      <c r="BJ123" s="1245"/>
      <c r="BK123" s="1125"/>
      <c r="BL123" s="1125"/>
      <c r="BM123" s="1125"/>
      <c r="BN123" s="1141"/>
      <c r="BO123" s="1141"/>
      <c r="BP123" s="1245"/>
      <c r="BQ123" s="1245"/>
      <c r="BR123" s="1245"/>
      <c r="BS123" s="1141"/>
      <c r="BT123" s="1141"/>
      <c r="BU123" s="1141"/>
      <c r="BV123" s="1141"/>
      <c r="BW123" s="1141"/>
      <c r="BX123" s="1245"/>
      <c r="BY123" s="1245"/>
      <c r="BZ123" s="1245"/>
      <c r="CA123" s="1141"/>
      <c r="CB123" s="1141"/>
      <c r="CC123" s="1141"/>
      <c r="CD123" s="1141"/>
      <c r="CE123" s="1141"/>
      <c r="CF123" s="1245"/>
      <c r="CG123" s="1245"/>
      <c r="CH123" s="1245"/>
      <c r="CI123" s="1141"/>
      <c r="CJ123" s="1141"/>
      <c r="CK123" s="1141"/>
      <c r="CL123" s="1141"/>
      <c r="CM123" s="1141"/>
      <c r="CN123" s="1245"/>
      <c r="CO123" s="1245"/>
      <c r="CP123" s="1245"/>
      <c r="CQ123" s="1141"/>
      <c r="CR123" s="1141"/>
      <c r="CS123" s="1141"/>
      <c r="CT123" s="1141"/>
      <c r="CU123" s="1141"/>
      <c r="CV123" s="1352"/>
      <c r="CW123" s="1140"/>
      <c r="CX123" s="1245"/>
      <c r="CY123" s="1245"/>
      <c r="CZ123" s="1245"/>
      <c r="DA123" s="1245"/>
    </row>
    <row r="124" spans="1:109" outlineLevel="1">
      <c r="A124" s="1149"/>
      <c r="B124" s="1149"/>
      <c r="D124" s="1370" t="s">
        <v>79</v>
      </c>
      <c r="E124" s="1370">
        <f>D37</f>
        <v>3587794.5230332674</v>
      </c>
      <c r="F124" s="1370">
        <f>L37</f>
        <v>3889172.3952500504</v>
      </c>
      <c r="G124" s="1370">
        <f>T37</f>
        <v>4029152.6139822658</v>
      </c>
      <c r="H124" s="1370">
        <f>AB37</f>
        <v>3737928.7489990704</v>
      </c>
      <c r="I124" s="1370">
        <f>AJ37</f>
        <v>3143887.5988949295</v>
      </c>
      <c r="J124" s="1370">
        <f>AR37</f>
        <v>3889070.7702468503</v>
      </c>
      <c r="K124" s="1370">
        <f>AZ37</f>
        <v>4201739.3962145457</v>
      </c>
      <c r="L124" s="1370">
        <f>BH37</f>
        <v>4046587.0827584644</v>
      </c>
      <c r="M124" s="1370">
        <f>BP37</f>
        <v>3735089.0884722201</v>
      </c>
      <c r="N124" s="1370">
        <f>BX37</f>
        <v>3891511.5626533497</v>
      </c>
      <c r="O124" s="1370">
        <f>CF37</f>
        <v>3738394.8018755205</v>
      </c>
      <c r="P124" s="1370">
        <f>CN37</f>
        <v>3878328.1905962075</v>
      </c>
      <c r="Q124" s="1141"/>
      <c r="R124" s="1141"/>
      <c r="S124" s="1141"/>
      <c r="T124" s="1149"/>
      <c r="U124" s="1149"/>
      <c r="V124" s="1245"/>
      <c r="W124" s="1141"/>
      <c r="X124" s="1141"/>
      <c r="Y124" s="1141"/>
      <c r="Z124" s="1141"/>
      <c r="AA124" s="1141"/>
      <c r="AB124" s="1245"/>
      <c r="AC124" s="1245"/>
      <c r="AD124" s="1245"/>
      <c r="AE124" s="1141"/>
      <c r="AF124" s="1141"/>
      <c r="AG124" s="1141"/>
      <c r="AH124" s="1141"/>
      <c r="AI124" s="1141"/>
      <c r="AJ124" s="1245"/>
      <c r="AK124" s="1245"/>
      <c r="AL124" s="1245"/>
      <c r="AM124" s="1141"/>
      <c r="AN124" s="1141"/>
      <c r="AO124" s="1141"/>
      <c r="AP124" s="1141"/>
      <c r="AQ124" s="1141"/>
      <c r="AR124" s="1245"/>
      <c r="AS124" s="1245"/>
      <c r="AT124" s="1245"/>
      <c r="AU124" s="1141"/>
      <c r="AV124" s="1141"/>
      <c r="AW124" s="1141"/>
      <c r="AX124" s="1141"/>
      <c r="AY124" s="1141"/>
      <c r="AZ124" s="1245"/>
      <c r="BA124" s="1245"/>
      <c r="BB124" s="1245"/>
      <c r="BC124" s="1141"/>
      <c r="BD124" s="1141"/>
      <c r="BE124" s="1141"/>
      <c r="BF124" s="1141"/>
      <c r="BG124" s="1141"/>
      <c r="BH124" s="1245"/>
      <c r="BI124" s="1245"/>
      <c r="BJ124" s="1245"/>
      <c r="BK124" s="1125"/>
      <c r="BL124" s="1125"/>
      <c r="BM124" s="1125"/>
      <c r="BN124" s="1141"/>
      <c r="BO124" s="1141"/>
      <c r="BP124" s="1245"/>
      <c r="BQ124" s="1245"/>
      <c r="BR124" s="1245"/>
      <c r="BS124" s="1141"/>
      <c r="BT124" s="1141"/>
      <c r="BU124" s="1141"/>
      <c r="BV124" s="1141"/>
      <c r="BW124" s="1141"/>
      <c r="BX124" s="1245"/>
      <c r="BY124" s="1245"/>
      <c r="BZ124" s="1245"/>
      <c r="CA124" s="1141"/>
      <c r="CB124" s="1141"/>
      <c r="CC124" s="1141"/>
      <c r="CD124" s="1141"/>
      <c r="CE124" s="1141"/>
      <c r="CF124" s="1245"/>
      <c r="CG124" s="1245"/>
      <c r="CH124" s="1245"/>
      <c r="CI124" s="1141"/>
      <c r="CJ124" s="1141"/>
      <c r="CK124" s="1141"/>
      <c r="CL124" s="1141"/>
      <c r="CM124" s="1141"/>
      <c r="CN124" s="1245"/>
      <c r="CO124" s="1245"/>
      <c r="CP124" s="1245"/>
      <c r="CQ124" s="1141"/>
      <c r="CR124" s="1141"/>
      <c r="CS124" s="1141"/>
      <c r="CT124" s="1141"/>
      <c r="CU124" s="1352"/>
      <c r="CV124" s="1245"/>
      <c r="CW124" s="1352"/>
      <c r="CX124" s="1245"/>
      <c r="CY124" s="1245"/>
      <c r="CZ124" s="1245"/>
      <c r="DA124" s="1245"/>
    </row>
    <row r="125" spans="1:109" outlineLevel="1">
      <c r="A125" s="1149"/>
      <c r="B125" s="1149"/>
      <c r="D125" s="1370" t="s">
        <v>1498</v>
      </c>
      <c r="E125" s="1370">
        <f>D49</f>
        <v>1025084.1494380764</v>
      </c>
      <c r="F125" s="1370">
        <f>L49</f>
        <v>1111192.1129285858</v>
      </c>
      <c r="G125" s="1370">
        <f>T49</f>
        <v>1151186.4611377902</v>
      </c>
      <c r="H125" s="1370">
        <f>AB49</f>
        <v>1067979.6425711629</v>
      </c>
      <c r="I125" s="1370">
        <f>AJ49</f>
        <v>898253.59968426556</v>
      </c>
      <c r="J125" s="1370">
        <f>AR49</f>
        <v>1111163.0772133858</v>
      </c>
      <c r="K125" s="1370">
        <f>AZ49</f>
        <v>1200496.9703470131</v>
      </c>
      <c r="L125" s="1370">
        <f>BH49</f>
        <v>1156167.7379309898</v>
      </c>
      <c r="M125" s="1370">
        <f>BP49</f>
        <v>1067168.3109920628</v>
      </c>
      <c r="N125" s="1370">
        <f>BX49</f>
        <v>1111860.4464723857</v>
      </c>
      <c r="O125" s="1370">
        <f>CF49</f>
        <v>1068112.800535863</v>
      </c>
      <c r="P125" s="1370">
        <f>CN49</f>
        <v>1108093.7687417737</v>
      </c>
      <c r="Q125" s="1141"/>
      <c r="R125" s="1141"/>
      <c r="S125" s="1141"/>
      <c r="T125" s="1149"/>
      <c r="U125" s="1149"/>
      <c r="V125" s="1245"/>
      <c r="W125" s="1141"/>
      <c r="X125" s="1141"/>
      <c r="Y125" s="1141"/>
      <c r="Z125" s="1141"/>
      <c r="AA125" s="1141"/>
      <c r="AB125" s="1245"/>
      <c r="AC125" s="1245"/>
      <c r="AD125" s="1245"/>
      <c r="AE125" s="1141"/>
      <c r="AF125" s="1141"/>
      <c r="AG125" s="1141"/>
      <c r="AH125" s="1141"/>
      <c r="AI125" s="1141"/>
      <c r="AJ125" s="1245"/>
      <c r="AK125" s="1245"/>
      <c r="AL125" s="1245"/>
      <c r="AM125" s="1141"/>
      <c r="AN125" s="1141"/>
      <c r="AO125" s="1141"/>
      <c r="AP125" s="1141"/>
      <c r="AQ125" s="1141"/>
      <c r="AR125" s="1245"/>
      <c r="AS125" s="1245"/>
      <c r="AT125" s="1245"/>
      <c r="AU125" s="1141"/>
      <c r="AV125" s="1141"/>
      <c r="AW125" s="1141"/>
      <c r="AX125" s="1141"/>
      <c r="AY125" s="1141"/>
      <c r="AZ125" s="1245"/>
      <c r="BA125" s="1245"/>
      <c r="BB125" s="1245"/>
      <c r="BC125" s="1141"/>
      <c r="BD125" s="1141"/>
      <c r="BE125" s="1141"/>
      <c r="BF125" s="1141"/>
      <c r="BG125" s="1141"/>
      <c r="BH125" s="1245"/>
      <c r="BI125" s="1245"/>
      <c r="BJ125" s="1245"/>
      <c r="BK125" s="1125"/>
      <c r="BL125" s="1125"/>
      <c r="BM125" s="1125"/>
      <c r="BN125" s="1141"/>
      <c r="BO125" s="1141"/>
      <c r="BP125" s="1245"/>
      <c r="BQ125" s="1245"/>
      <c r="BR125" s="1245"/>
      <c r="BS125" s="1141"/>
      <c r="BT125" s="1141"/>
      <c r="BU125" s="1141"/>
      <c r="BV125" s="1141"/>
      <c r="BW125" s="1141"/>
      <c r="BX125" s="1245"/>
      <c r="BY125" s="1245"/>
      <c r="BZ125" s="1245"/>
      <c r="CA125" s="1141"/>
      <c r="CB125" s="1141"/>
      <c r="CC125" s="1141"/>
      <c r="CD125" s="1141"/>
      <c r="CE125" s="1141"/>
      <c r="CF125" s="1245"/>
      <c r="CG125" s="1245"/>
      <c r="CH125" s="1245"/>
      <c r="CI125" s="1141"/>
      <c r="CJ125" s="1141"/>
      <c r="CK125" s="1141"/>
      <c r="CL125" s="1141"/>
      <c r="CM125" s="1141"/>
      <c r="CN125" s="1245"/>
      <c r="CO125" s="1245"/>
      <c r="CP125" s="1245"/>
      <c r="CQ125" s="1141"/>
      <c r="CR125" s="1141"/>
      <c r="CS125" s="1141"/>
      <c r="CT125" s="1141"/>
      <c r="CU125" s="1141"/>
      <c r="CV125" s="1245"/>
      <c r="CW125" s="1245"/>
      <c r="CX125" s="1245"/>
      <c r="CY125" s="1245"/>
      <c r="CZ125" s="1245"/>
      <c r="DA125" s="1245"/>
    </row>
    <row r="126" spans="1:109" outlineLevel="1">
      <c r="A126" s="1149"/>
      <c r="B126" s="1149"/>
      <c r="D126" s="1370" t="s">
        <v>87</v>
      </c>
      <c r="E126" s="1370">
        <f>D87</f>
        <v>150000</v>
      </c>
      <c r="F126" s="1370">
        <f>L87</f>
        <v>150000</v>
      </c>
      <c r="G126" s="1370">
        <f>T87</f>
        <v>200000</v>
      </c>
      <c r="H126" s="1370">
        <f>AB87</f>
        <v>200000</v>
      </c>
      <c r="I126" s="1370">
        <f>AJ87</f>
        <v>200000</v>
      </c>
      <c r="J126" s="1370">
        <f>AR87</f>
        <v>200000</v>
      </c>
      <c r="K126" s="1370">
        <f>AZ87</f>
        <v>200000</v>
      </c>
      <c r="L126" s="1370">
        <f>BH87</f>
        <v>150000</v>
      </c>
      <c r="M126" s="1370">
        <f>BP87</f>
        <v>150000</v>
      </c>
      <c r="N126" s="1370">
        <f>BX87</f>
        <v>150000</v>
      </c>
      <c r="O126" s="1370">
        <f>CF87</f>
        <v>150000</v>
      </c>
      <c r="P126" s="1370">
        <f>CN87</f>
        <v>150000</v>
      </c>
      <c r="Q126" s="1141"/>
      <c r="R126" s="1141"/>
      <c r="S126" s="1141"/>
      <c r="T126" s="1149"/>
      <c r="U126" s="1149"/>
      <c r="V126" s="1245"/>
      <c r="W126" s="1141"/>
      <c r="X126" s="1141"/>
      <c r="Y126" s="1141"/>
      <c r="Z126" s="1141"/>
      <c r="AA126" s="1141"/>
      <c r="AB126" s="1245"/>
      <c r="AC126" s="1245"/>
      <c r="AD126" s="1245"/>
      <c r="AE126" s="1141"/>
      <c r="AF126" s="1141"/>
      <c r="AG126" s="1141"/>
      <c r="AH126" s="1141"/>
      <c r="AI126" s="1141"/>
      <c r="AJ126" s="1245"/>
      <c r="AK126" s="1245"/>
      <c r="AL126" s="1245"/>
      <c r="AM126" s="1141"/>
      <c r="AN126" s="1141"/>
      <c r="AO126" s="1141"/>
      <c r="AP126" s="1141"/>
      <c r="AQ126" s="1141"/>
      <c r="AR126" s="1245"/>
      <c r="AS126" s="1245"/>
      <c r="AT126" s="1245"/>
      <c r="AU126" s="1141"/>
      <c r="AV126" s="1141"/>
      <c r="AW126" s="1141"/>
      <c r="AX126" s="1141"/>
      <c r="AY126" s="1141"/>
      <c r="AZ126" s="1245"/>
      <c r="BA126" s="1245"/>
      <c r="BB126" s="1245"/>
      <c r="BC126" s="1141"/>
      <c r="BD126" s="1141"/>
      <c r="BE126" s="1141"/>
      <c r="BF126" s="1141"/>
      <c r="BG126" s="1141"/>
      <c r="BH126" s="1245"/>
      <c r="BI126" s="1245"/>
      <c r="BJ126" s="1245"/>
      <c r="BK126" s="1245"/>
      <c r="BL126" s="1245"/>
      <c r="BM126" s="1245"/>
      <c r="BN126" s="1141"/>
      <c r="BO126" s="1141"/>
      <c r="BP126" s="1245"/>
      <c r="BQ126" s="1245"/>
      <c r="BR126" s="1245"/>
      <c r="BS126" s="1141"/>
      <c r="BT126" s="1141"/>
      <c r="BU126" s="1141"/>
      <c r="BV126" s="1141"/>
      <c r="BW126" s="1141"/>
      <c r="BX126" s="1245"/>
      <c r="BY126" s="1245"/>
      <c r="BZ126" s="1245"/>
      <c r="CA126" s="1141"/>
      <c r="CB126" s="1141"/>
      <c r="CC126" s="1141"/>
      <c r="CD126" s="1141"/>
      <c r="CE126" s="1141"/>
      <c r="CF126" s="1245"/>
      <c r="CG126" s="1245"/>
      <c r="CH126" s="1245"/>
      <c r="CI126" s="1141"/>
      <c r="CJ126" s="1141"/>
      <c r="CK126" s="1141"/>
      <c r="CL126" s="1141"/>
      <c r="CM126" s="1141"/>
      <c r="CN126" s="1245"/>
      <c r="CO126" s="1245"/>
      <c r="CP126" s="1245"/>
      <c r="CQ126" s="1141"/>
      <c r="CR126" s="1141"/>
      <c r="CS126" s="1141"/>
      <c r="CT126" s="1141"/>
      <c r="CU126" s="1141"/>
      <c r="CV126" s="1245"/>
      <c r="CW126" s="1245"/>
      <c r="CX126" s="1245"/>
      <c r="CY126" s="1245"/>
      <c r="CZ126" s="1245"/>
      <c r="DA126" s="1245"/>
    </row>
    <row r="127" spans="1:109" outlineLevel="1">
      <c r="A127" s="1149"/>
      <c r="B127" s="1149"/>
      <c r="D127" s="1370" t="s">
        <v>82</v>
      </c>
      <c r="E127" s="1370">
        <f>D73</f>
        <v>8665935.1379380915</v>
      </c>
      <c r="F127" s="1370">
        <f>L73</f>
        <v>9395807.1829472613</v>
      </c>
      <c r="G127" s="1370">
        <f>T73</f>
        <v>9734694.8816817384</v>
      </c>
      <c r="H127" s="1370">
        <f>AB73</f>
        <v>9029549.5236691106</v>
      </c>
      <c r="I127" s="1370">
        <f>AJ73</f>
        <v>7591312.864069974</v>
      </c>
      <c r="J127" s="1370">
        <f>AR73</f>
        <v>9395526.2674672622</v>
      </c>
      <c r="K127" s="1370">
        <f>AZ73</f>
        <v>10153642.368988261</v>
      </c>
      <c r="L127" s="1370">
        <f>BH73</f>
        <v>9777937.7156058308</v>
      </c>
      <c r="M127" s="1370">
        <f>BP73</f>
        <v>9022653.1210891083</v>
      </c>
      <c r="N127" s="1370">
        <f>BX73</f>
        <v>9401470.8312072605</v>
      </c>
      <c r="O127" s="1370">
        <f>CF73</f>
        <v>9030664.0953491088</v>
      </c>
      <c r="P127" s="1370">
        <f>CN73</f>
        <v>9359115.0680205617</v>
      </c>
      <c r="Q127" s="1141"/>
      <c r="R127" s="1141"/>
      <c r="S127" s="1141"/>
      <c r="T127" s="1149"/>
      <c r="U127" s="1149"/>
      <c r="V127" s="1245"/>
      <c r="W127" s="1141"/>
      <c r="X127" s="1141"/>
      <c r="Y127" s="1141"/>
      <c r="Z127" s="1141"/>
      <c r="AA127" s="1141"/>
      <c r="AB127" s="1245"/>
      <c r="AC127" s="1245"/>
      <c r="AD127" s="1245"/>
      <c r="AE127" s="1141"/>
      <c r="AF127" s="1141"/>
      <c r="AG127" s="1141"/>
      <c r="AH127" s="1141"/>
      <c r="AI127" s="1141"/>
      <c r="AJ127" s="1245"/>
      <c r="AK127" s="1245"/>
      <c r="AL127" s="1245"/>
      <c r="AM127" s="1141"/>
      <c r="AN127" s="1141"/>
      <c r="AO127" s="1141"/>
      <c r="AP127" s="1141"/>
      <c r="AQ127" s="1141"/>
      <c r="AR127" s="1245"/>
      <c r="AS127" s="1245"/>
      <c r="AT127" s="1245"/>
      <c r="AU127" s="1141"/>
      <c r="AV127" s="1141"/>
      <c r="AW127" s="1141"/>
      <c r="AX127" s="1141"/>
      <c r="AY127" s="1141"/>
      <c r="AZ127" s="1245"/>
      <c r="BA127" s="1245"/>
      <c r="BB127" s="1245"/>
      <c r="BC127" s="1141"/>
      <c r="BD127" s="1141"/>
      <c r="BE127" s="1141"/>
      <c r="BF127" s="1141"/>
      <c r="BG127" s="1141"/>
      <c r="BH127" s="1245"/>
      <c r="BI127" s="1245"/>
      <c r="BJ127" s="1245"/>
      <c r="BK127" s="1245"/>
      <c r="BL127" s="1245"/>
      <c r="BM127" s="1245"/>
      <c r="BN127" s="1141"/>
      <c r="BO127" s="1141"/>
      <c r="BP127" s="1245"/>
      <c r="BQ127" s="1245"/>
      <c r="BR127" s="1245"/>
      <c r="BS127" s="1141"/>
      <c r="BT127" s="1141"/>
      <c r="BU127" s="1141"/>
      <c r="BV127" s="1141"/>
      <c r="BW127" s="1141"/>
      <c r="BX127" s="1245"/>
      <c r="BY127" s="1245"/>
      <c r="BZ127" s="1245"/>
      <c r="CA127" s="1141"/>
      <c r="CB127" s="1141"/>
      <c r="CC127" s="1141"/>
      <c r="CD127" s="1141"/>
      <c r="CE127" s="1141"/>
      <c r="CF127" s="1245"/>
      <c r="CG127" s="1245"/>
      <c r="CH127" s="1245"/>
      <c r="CI127" s="1141"/>
      <c r="CJ127" s="1141"/>
      <c r="CK127" s="1141"/>
      <c r="CL127" s="1141"/>
      <c r="CM127" s="1141"/>
      <c r="CN127" s="1245"/>
      <c r="CO127" s="1245"/>
      <c r="CP127" s="1245"/>
      <c r="CQ127" s="1141"/>
      <c r="CR127" s="1141"/>
      <c r="CS127" s="1141"/>
      <c r="CT127" s="1141"/>
      <c r="CU127" s="1141"/>
      <c r="CV127" s="1245"/>
      <c r="CW127" s="1245"/>
      <c r="CX127" s="1245"/>
      <c r="CY127" s="1245"/>
      <c r="CZ127" s="1245"/>
      <c r="DA127" s="1245"/>
    </row>
    <row r="128" spans="1:109" outlineLevel="1">
      <c r="A128" s="1149"/>
      <c r="B128" s="1149"/>
      <c r="D128" s="1370" t="s">
        <v>1499</v>
      </c>
      <c r="E128" s="1370">
        <f>+D63+D76</f>
        <v>2562710.3735951912</v>
      </c>
      <c r="F128" s="1370">
        <f>+L63+L76</f>
        <v>2777980.2823214647</v>
      </c>
      <c r="G128" s="1370">
        <f>+T63+T76</f>
        <v>2877966.1528444756</v>
      </c>
      <c r="H128" s="1370">
        <f>+AB63+AB76</f>
        <v>2669949.106427907</v>
      </c>
      <c r="I128" s="1370">
        <f>+AJ63+AJ76</f>
        <v>2245633.9992106641</v>
      </c>
      <c r="J128" s="1370">
        <f>+AR63+AR76</f>
        <v>2777907.6930334647</v>
      </c>
      <c r="K128" s="1370">
        <f>+AZ63+AZ76</f>
        <v>3001242.4258675328</v>
      </c>
      <c r="L128" s="1370">
        <f>+BH63+BH76</f>
        <v>2890419.3448274746</v>
      </c>
      <c r="M128" s="1370">
        <f>+BP63+BP76</f>
        <v>2667920.7774801571</v>
      </c>
      <c r="N128" s="1370">
        <f>+BX63+BX76</f>
        <v>2779651.1161809643</v>
      </c>
      <c r="O128" s="1370">
        <f>+CF63+CF76</f>
        <v>2670282.0013396577</v>
      </c>
      <c r="P128" s="1370">
        <f>+CN63+CN76</f>
        <v>2770234.4218544341</v>
      </c>
      <c r="Q128" s="1141"/>
      <c r="R128" s="1141"/>
      <c r="S128" s="1141"/>
      <c r="T128" s="1149"/>
      <c r="U128" s="1149"/>
      <c r="V128" s="1245"/>
      <c r="W128" s="1141"/>
      <c r="X128" s="1141"/>
      <c r="Y128" s="1141"/>
      <c r="Z128" s="1141"/>
      <c r="AA128" s="1141"/>
      <c r="AB128" s="1245"/>
      <c r="AC128" s="1245"/>
      <c r="AD128" s="1245"/>
      <c r="AE128" s="1141"/>
      <c r="AF128" s="1141"/>
      <c r="AG128" s="1141"/>
      <c r="AH128" s="1141"/>
      <c r="AI128" s="1141"/>
      <c r="AJ128" s="1245"/>
      <c r="AK128" s="1245"/>
      <c r="AL128" s="1245"/>
      <c r="AM128" s="1141"/>
      <c r="AN128" s="1141"/>
      <c r="AO128" s="1141"/>
      <c r="AP128" s="1141"/>
      <c r="AQ128" s="1141"/>
      <c r="AR128" s="1245"/>
      <c r="AS128" s="1245"/>
      <c r="AT128" s="1245"/>
      <c r="AU128" s="1141"/>
      <c r="AV128" s="1141"/>
      <c r="AW128" s="1141"/>
      <c r="AX128" s="1141"/>
      <c r="AY128" s="1141"/>
      <c r="AZ128" s="1245"/>
      <c r="BA128" s="1245"/>
      <c r="BB128" s="1245"/>
      <c r="BC128" s="1141"/>
      <c r="BD128" s="1141"/>
      <c r="BE128" s="1141"/>
      <c r="BF128" s="1141"/>
      <c r="BG128" s="1141"/>
      <c r="BH128" s="1245"/>
      <c r="BI128" s="1245"/>
      <c r="BJ128" s="1245"/>
      <c r="BK128" s="1245"/>
      <c r="BL128" s="1245"/>
      <c r="BM128" s="1245"/>
      <c r="BN128" s="1141"/>
      <c r="BO128" s="1141"/>
      <c r="BP128" s="1245"/>
      <c r="BQ128" s="1245"/>
      <c r="BR128" s="1245"/>
      <c r="BS128" s="1141"/>
      <c r="BT128" s="1141"/>
      <c r="BU128" s="1141"/>
      <c r="BV128" s="1141"/>
      <c r="BW128" s="1141"/>
      <c r="BX128" s="1245"/>
      <c r="BY128" s="1245"/>
      <c r="BZ128" s="1245"/>
      <c r="CA128" s="1141"/>
      <c r="CB128" s="1141"/>
      <c r="CC128" s="1141"/>
      <c r="CD128" s="1141"/>
      <c r="CE128" s="1141"/>
      <c r="CF128" s="1245"/>
      <c r="CG128" s="1245"/>
      <c r="CH128" s="1245"/>
      <c r="CI128" s="1141"/>
      <c r="CJ128" s="1141"/>
      <c r="CK128" s="1141"/>
      <c r="CL128" s="1141"/>
      <c r="CM128" s="1141"/>
      <c r="CN128" s="1245"/>
      <c r="CO128" s="1245"/>
      <c r="CP128" s="1245"/>
      <c r="CQ128" s="1141"/>
      <c r="CR128" s="1141"/>
      <c r="CS128" s="1141"/>
      <c r="CT128" s="1141"/>
      <c r="CU128" s="1141"/>
      <c r="CV128" s="1245"/>
      <c r="CW128" s="1245"/>
      <c r="CX128" s="1245"/>
      <c r="CY128" s="1245"/>
      <c r="CZ128" s="1245"/>
      <c r="DA128" s="1245"/>
    </row>
    <row r="129" spans="1:105" outlineLevel="1">
      <c r="A129" s="1149"/>
      <c r="B129" s="1149"/>
      <c r="D129" s="1370" t="s">
        <v>1500</v>
      </c>
      <c r="E129" s="1370">
        <f>D41+D60</f>
        <v>460000</v>
      </c>
      <c r="F129" s="1370">
        <f>L41+L60</f>
        <v>460000</v>
      </c>
      <c r="G129" s="1370">
        <f>T41+T60</f>
        <v>460000</v>
      </c>
      <c r="H129" s="1370">
        <f>AB41+AB60</f>
        <v>460000</v>
      </c>
      <c r="I129" s="1370">
        <f>AJ41+AJ60</f>
        <v>460000</v>
      </c>
      <c r="J129" s="1370">
        <f>AR41+AR60</f>
        <v>460000</v>
      </c>
      <c r="K129" s="1370">
        <f>AZ41+AZ60</f>
        <v>460000</v>
      </c>
      <c r="L129" s="1370">
        <f>BH41+BH60</f>
        <v>460000</v>
      </c>
      <c r="M129" s="1370">
        <f>BP41+BP60</f>
        <v>460000</v>
      </c>
      <c r="N129" s="1370">
        <f>BX41+BX60</f>
        <v>460000</v>
      </c>
      <c r="O129" s="1370">
        <f>CF41+CF60</f>
        <v>460000</v>
      </c>
      <c r="P129" s="1370">
        <f>CN41+CN60</f>
        <v>460000</v>
      </c>
      <c r="Q129" s="1141"/>
      <c r="R129" s="1141"/>
      <c r="S129" s="1141"/>
      <c r="T129" s="1149"/>
      <c r="U129" s="1149"/>
      <c r="V129" s="1245"/>
      <c r="W129" s="1141"/>
      <c r="X129" s="1141"/>
      <c r="Y129" s="1141"/>
      <c r="Z129" s="1141"/>
      <c r="AA129" s="1141"/>
      <c r="AB129" s="1245"/>
      <c r="AC129" s="1245"/>
      <c r="AD129" s="1245"/>
      <c r="AE129" s="1141"/>
      <c r="AF129" s="1141"/>
      <c r="AG129" s="1141"/>
      <c r="AH129" s="1141"/>
      <c r="AI129" s="1141"/>
      <c r="AJ129" s="1245"/>
      <c r="AK129" s="1245"/>
      <c r="AL129" s="1245"/>
      <c r="AM129" s="1141"/>
      <c r="AN129" s="1141"/>
      <c r="AO129" s="1141"/>
      <c r="AP129" s="1141"/>
      <c r="AQ129" s="1141"/>
      <c r="AR129" s="1245"/>
      <c r="AS129" s="1245"/>
      <c r="AT129" s="1245"/>
      <c r="AU129" s="1141"/>
      <c r="AV129" s="1141"/>
      <c r="AW129" s="1141"/>
      <c r="AX129" s="1141"/>
      <c r="AY129" s="1141"/>
      <c r="AZ129" s="1245"/>
      <c r="BA129" s="1245"/>
      <c r="BB129" s="1245"/>
      <c r="BC129" s="1141"/>
      <c r="BD129" s="1141"/>
      <c r="BE129" s="1141"/>
      <c r="BF129" s="1141"/>
      <c r="BG129" s="1141"/>
      <c r="BH129" s="1245"/>
      <c r="BI129" s="1245"/>
      <c r="BJ129" s="1245"/>
      <c r="BK129" s="1245"/>
      <c r="BL129" s="1245"/>
      <c r="BM129" s="1245"/>
      <c r="BN129" s="1141"/>
      <c r="BO129" s="1141"/>
      <c r="BP129" s="1245"/>
      <c r="BQ129" s="1245"/>
      <c r="BR129" s="1245"/>
      <c r="BS129" s="1141"/>
      <c r="BT129" s="1141"/>
      <c r="BU129" s="1141"/>
      <c r="BV129" s="1141"/>
      <c r="BW129" s="1141"/>
      <c r="BX129" s="1245"/>
      <c r="BY129" s="1245"/>
      <c r="BZ129" s="1245"/>
      <c r="CA129" s="1141"/>
      <c r="CB129" s="1141"/>
      <c r="CC129" s="1141"/>
      <c r="CD129" s="1141"/>
      <c r="CE129" s="1141"/>
      <c r="CF129" s="1245"/>
      <c r="CG129" s="1245"/>
      <c r="CH129" s="1245"/>
      <c r="CI129" s="1141"/>
      <c r="CJ129" s="1141"/>
      <c r="CK129" s="1141"/>
      <c r="CL129" s="1141"/>
      <c r="CM129" s="1141"/>
      <c r="CN129" s="1245"/>
      <c r="CO129" s="1245"/>
      <c r="CP129" s="1245"/>
      <c r="CQ129" s="1141"/>
      <c r="CR129" s="1141"/>
      <c r="CS129" s="1141"/>
      <c r="CT129" s="1141"/>
      <c r="CU129" s="1141"/>
      <c r="CV129" s="1245"/>
      <c r="CW129" s="1245"/>
      <c r="CX129" s="1245"/>
      <c r="CY129" s="1245"/>
      <c r="CZ129" s="1245"/>
      <c r="DA129" s="1245"/>
    </row>
    <row r="130" spans="1:105" outlineLevel="1">
      <c r="A130" s="1149"/>
      <c r="B130" s="1149"/>
      <c r="D130" s="1370" t="s">
        <v>80</v>
      </c>
      <c r="E130" s="1370">
        <f>D48+D77</f>
        <v>2949709.9281816632</v>
      </c>
      <c r="F130" s="1370">
        <f>L48+L77</f>
        <v>3192314.9144707145</v>
      </c>
      <c r="G130" s="1370">
        <f>T48+T77</f>
        <v>3305885.6740751071</v>
      </c>
      <c r="H130" s="1370">
        <f>AB48+AB77</f>
        <v>3071293.5225659208</v>
      </c>
      <c r="I130" s="1370">
        <f>AJ48+AJ77</f>
        <v>2588963.471372975</v>
      </c>
      <c r="J130" s="1370">
        <f>AR48+AR77</f>
        <v>3200766.2951155864</v>
      </c>
      <c r="K130" s="1370">
        <f>AZ48+AZ77</f>
        <v>3445062.9938367228</v>
      </c>
      <c r="L130" s="1370">
        <f>BH48+BH77</f>
        <v>3323651.4162306869</v>
      </c>
      <c r="M130" s="1370">
        <f>BP48+BP77</f>
        <v>3071297.2063237829</v>
      </c>
      <c r="N130" s="1370">
        <f>BX48+BX77</f>
        <v>3196579.9803931504</v>
      </c>
      <c r="O130" s="1370">
        <f>CF48+CF77</f>
        <v>3075564.7058462184</v>
      </c>
      <c r="P130" s="1370">
        <f>CN48+CN77</f>
        <v>3112410.7829330619</v>
      </c>
      <c r="Q130" s="1141"/>
      <c r="R130" s="1141"/>
      <c r="S130" s="1141"/>
      <c r="T130" s="1149"/>
      <c r="U130" s="1149"/>
      <c r="V130" s="1245"/>
      <c r="W130" s="1141"/>
      <c r="X130" s="1141"/>
      <c r="Y130" s="1141"/>
      <c r="Z130" s="1141"/>
      <c r="AA130" s="1141"/>
      <c r="AB130" s="1245"/>
      <c r="AC130" s="1245"/>
      <c r="AD130" s="1245"/>
      <c r="AE130" s="1141"/>
      <c r="AF130" s="1141"/>
      <c r="AG130" s="1141"/>
      <c r="AH130" s="1141"/>
      <c r="AI130" s="1141"/>
      <c r="AJ130" s="1245"/>
      <c r="AK130" s="1245"/>
      <c r="AL130" s="1245"/>
      <c r="AM130" s="1141"/>
      <c r="AN130" s="1141"/>
      <c r="AO130" s="1141"/>
      <c r="AP130" s="1141"/>
      <c r="AQ130" s="1141"/>
      <c r="AR130" s="1245"/>
      <c r="AS130" s="1245"/>
      <c r="AT130" s="1245"/>
      <c r="AU130" s="1141"/>
      <c r="AV130" s="1141"/>
      <c r="AW130" s="1141"/>
      <c r="AX130" s="1141"/>
      <c r="AY130" s="1141"/>
      <c r="AZ130" s="1245"/>
      <c r="BA130" s="1245"/>
      <c r="BB130" s="1245"/>
      <c r="BC130" s="1141"/>
      <c r="BD130" s="1141"/>
      <c r="BE130" s="1141"/>
      <c r="BF130" s="1141"/>
      <c r="BG130" s="1141"/>
      <c r="BH130" s="1245"/>
      <c r="BI130" s="1245"/>
      <c r="BJ130" s="1245"/>
      <c r="BK130" s="1245"/>
      <c r="BL130" s="1245"/>
      <c r="BM130" s="1245"/>
      <c r="BN130" s="1141"/>
      <c r="BO130" s="1141"/>
      <c r="BP130" s="1245"/>
      <c r="BQ130" s="1245"/>
      <c r="BR130" s="1245"/>
      <c r="BS130" s="1141"/>
      <c r="BT130" s="1141"/>
      <c r="BU130" s="1141"/>
      <c r="BV130" s="1141"/>
      <c r="BW130" s="1141"/>
      <c r="BX130" s="1245"/>
      <c r="BY130" s="1245"/>
      <c r="BZ130" s="1245"/>
      <c r="CA130" s="1141"/>
      <c r="CB130" s="1141"/>
      <c r="CC130" s="1141"/>
      <c r="CD130" s="1141"/>
      <c r="CE130" s="1141"/>
      <c r="CF130" s="1245"/>
      <c r="CG130" s="1245"/>
      <c r="CH130" s="1245"/>
      <c r="CI130" s="1141"/>
      <c r="CJ130" s="1141"/>
      <c r="CK130" s="1141"/>
      <c r="CL130" s="1141"/>
      <c r="CM130" s="1141"/>
      <c r="CN130" s="1245"/>
      <c r="CO130" s="1245"/>
      <c r="CP130" s="1245"/>
      <c r="CQ130" s="1141"/>
      <c r="CR130" s="1141"/>
      <c r="CS130" s="1141"/>
      <c r="CT130" s="1141"/>
      <c r="CU130" s="1141"/>
      <c r="CV130" s="1245"/>
      <c r="CW130" s="1245"/>
      <c r="CX130" s="1245"/>
      <c r="CY130" s="1245"/>
      <c r="CZ130" s="1245"/>
      <c r="DA130" s="1245"/>
    </row>
    <row r="131" spans="1:105" outlineLevel="1">
      <c r="A131" s="1149"/>
      <c r="B131" s="1149"/>
      <c r="D131" s="1370" t="s">
        <v>1501</v>
      </c>
      <c r="E131" s="1370">
        <f>D39</f>
        <v>30000</v>
      </c>
      <c r="F131" s="1370">
        <f>L39</f>
        <v>30000</v>
      </c>
      <c r="G131" s="1370">
        <f>T39</f>
        <v>30000</v>
      </c>
      <c r="H131" s="1370">
        <f>AB39</f>
        <v>30000</v>
      </c>
      <c r="I131" s="1370">
        <f>AJ39</f>
        <v>30000</v>
      </c>
      <c r="J131" s="1370">
        <f>AR39</f>
        <v>30000</v>
      </c>
      <c r="K131" s="1370">
        <f>AZ39</f>
        <v>30000</v>
      </c>
      <c r="L131" s="1370">
        <f>BH39</f>
        <v>30000</v>
      </c>
      <c r="M131" s="1370">
        <f>BP39</f>
        <v>30000</v>
      </c>
      <c r="N131" s="1370">
        <f>BX39</f>
        <v>30000</v>
      </c>
      <c r="O131" s="1370">
        <f>CF39</f>
        <v>30000</v>
      </c>
      <c r="P131" s="1370">
        <f>CN39</f>
        <v>30000</v>
      </c>
      <c r="Q131" s="1141"/>
      <c r="R131" s="1141"/>
      <c r="S131" s="1141"/>
      <c r="T131" s="1149"/>
      <c r="U131" s="1149"/>
      <c r="V131" s="1245"/>
      <c r="W131" s="1141"/>
      <c r="X131" s="1141"/>
      <c r="Y131" s="1141"/>
      <c r="Z131" s="1141"/>
      <c r="AA131" s="1141"/>
      <c r="AB131" s="1245"/>
      <c r="AC131" s="1245"/>
      <c r="AD131" s="1245"/>
      <c r="AE131" s="1141"/>
      <c r="AF131" s="1141"/>
      <c r="AG131" s="1141"/>
      <c r="AH131" s="1141"/>
      <c r="AI131" s="1141"/>
      <c r="AJ131" s="1245"/>
      <c r="AK131" s="1245"/>
      <c r="AL131" s="1245"/>
      <c r="AM131" s="1141"/>
      <c r="AN131" s="1141"/>
      <c r="AO131" s="1141"/>
      <c r="AP131" s="1141"/>
      <c r="AQ131" s="1141"/>
      <c r="AR131" s="1245"/>
      <c r="AS131" s="1245"/>
      <c r="AT131" s="1245"/>
      <c r="AU131" s="1141"/>
      <c r="AV131" s="1141"/>
      <c r="AW131" s="1141"/>
      <c r="AX131" s="1141"/>
      <c r="AY131" s="1141"/>
      <c r="AZ131" s="1245"/>
      <c r="BA131" s="1245"/>
      <c r="BB131" s="1245"/>
      <c r="BC131" s="1141"/>
      <c r="BD131" s="1141"/>
      <c r="BE131" s="1141"/>
      <c r="BF131" s="1141"/>
      <c r="BG131" s="1141"/>
      <c r="BH131" s="1245"/>
      <c r="BI131" s="1245"/>
      <c r="BJ131" s="1245"/>
      <c r="BK131" s="1245"/>
      <c r="BL131" s="1245"/>
      <c r="BM131" s="1245"/>
      <c r="BN131" s="1141"/>
      <c r="BO131" s="1141"/>
      <c r="BP131" s="1245"/>
      <c r="BQ131" s="1245"/>
      <c r="BR131" s="1245"/>
      <c r="BS131" s="1141"/>
      <c r="BT131" s="1141"/>
      <c r="BU131" s="1141"/>
      <c r="BV131" s="1141"/>
      <c r="BW131" s="1141"/>
      <c r="BX131" s="1245"/>
      <c r="BY131" s="1245"/>
      <c r="BZ131" s="1245"/>
      <c r="CA131" s="1141"/>
      <c r="CB131" s="1141"/>
      <c r="CC131" s="1141"/>
      <c r="CD131" s="1141"/>
      <c r="CE131" s="1141"/>
      <c r="CF131" s="1245"/>
      <c r="CG131" s="1245"/>
      <c r="CH131" s="1245"/>
      <c r="CI131" s="1141"/>
      <c r="CJ131" s="1141"/>
      <c r="CK131" s="1141"/>
      <c r="CL131" s="1141"/>
      <c r="CM131" s="1141"/>
      <c r="CN131" s="1245"/>
      <c r="CO131" s="1245"/>
      <c r="CP131" s="1245"/>
      <c r="CQ131" s="1141"/>
      <c r="CR131" s="1141"/>
      <c r="CS131" s="1141"/>
      <c r="CT131" s="1141"/>
      <c r="CU131" s="1141"/>
      <c r="CV131" s="1245"/>
      <c r="CW131" s="1245"/>
      <c r="CX131" s="1245"/>
      <c r="CY131" s="1245"/>
      <c r="CZ131" s="1245"/>
      <c r="DA131" s="1245"/>
    </row>
    <row r="132" spans="1:105" outlineLevel="1">
      <c r="A132" s="1149"/>
      <c r="B132" s="1149"/>
      <c r="D132" s="1370" t="s">
        <v>1502</v>
      </c>
      <c r="E132" s="1370">
        <f>D34</f>
        <v>1276441.5228999995</v>
      </c>
      <c r="F132" s="1370">
        <f>L34</f>
        <v>1383713.5883000004</v>
      </c>
      <c r="G132" s="1370">
        <f>T34</f>
        <v>1433531.3202000002</v>
      </c>
      <c r="H132" s="1370">
        <f>AB34</f>
        <v>1329884.880875</v>
      </c>
      <c r="I132" s="1370">
        <f>AJ34</f>
        <v>1118470.6061749998</v>
      </c>
      <c r="J132" s="1370">
        <f>AR34</f>
        <v>1383672.2772000006</v>
      </c>
      <c r="K132" s="1370">
        <f>AZ34</f>
        <v>1495062.2094250005</v>
      </c>
      <c r="L132" s="1370">
        <f>BH34</f>
        <v>1439839.1827000002</v>
      </c>
      <c r="M132" s="1370">
        <f>BP34</f>
        <v>1328870.7040249999</v>
      </c>
      <c r="N132" s="1370">
        <f>BX34</f>
        <v>1384546.4777500003</v>
      </c>
      <c r="O132" s="1370">
        <f>CF34</f>
        <v>1330048.7884749998</v>
      </c>
      <c r="P132" s="1370">
        <f>CN34</f>
        <v>1378963.8733500007</v>
      </c>
      <c r="Q132" s="1141"/>
      <c r="R132" s="1141"/>
      <c r="S132" s="1141"/>
      <c r="T132" s="1149"/>
      <c r="U132" s="1149"/>
      <c r="V132" s="1245"/>
      <c r="W132" s="1141"/>
      <c r="X132" s="1141"/>
      <c r="Y132" s="1141"/>
      <c r="Z132" s="1141"/>
      <c r="AA132" s="1141"/>
      <c r="AB132" s="1245"/>
      <c r="AC132" s="1245"/>
      <c r="AD132" s="1245"/>
      <c r="AE132" s="1141"/>
      <c r="AF132" s="1141"/>
      <c r="AG132" s="1141"/>
      <c r="AH132" s="1141"/>
      <c r="AI132" s="1141"/>
      <c r="AJ132" s="1245"/>
      <c r="AK132" s="1245"/>
      <c r="AL132" s="1245"/>
      <c r="AM132" s="1141"/>
      <c r="AN132" s="1141"/>
      <c r="AO132" s="1141"/>
      <c r="AP132" s="1141"/>
      <c r="AQ132" s="1141"/>
      <c r="AR132" s="1245"/>
      <c r="AS132" s="1245"/>
      <c r="AT132" s="1245"/>
      <c r="AU132" s="1141"/>
      <c r="AV132" s="1141"/>
      <c r="AW132" s="1141"/>
      <c r="AX132" s="1141"/>
      <c r="AY132" s="1141"/>
      <c r="AZ132" s="1245"/>
      <c r="BA132" s="1245"/>
      <c r="BB132" s="1245"/>
      <c r="BC132" s="1141"/>
      <c r="BD132" s="1141"/>
      <c r="BE132" s="1141"/>
      <c r="BF132" s="1141"/>
      <c r="BG132" s="1141"/>
      <c r="BH132" s="1245"/>
      <c r="BI132" s="1245"/>
      <c r="BJ132" s="1245"/>
      <c r="BK132" s="1245"/>
      <c r="BL132" s="1245"/>
      <c r="BM132" s="1245"/>
      <c r="BN132" s="1141"/>
      <c r="BO132" s="1141"/>
      <c r="BP132" s="1245"/>
      <c r="BQ132" s="1245"/>
      <c r="BR132" s="1245"/>
      <c r="BS132" s="1141"/>
      <c r="BT132" s="1141"/>
      <c r="BU132" s="1141"/>
      <c r="BV132" s="1141"/>
      <c r="BW132" s="1141"/>
      <c r="BX132" s="1245"/>
      <c r="BY132" s="1245"/>
      <c r="BZ132" s="1245"/>
      <c r="CA132" s="1141"/>
      <c r="CB132" s="1141"/>
      <c r="CC132" s="1141"/>
      <c r="CD132" s="1141"/>
      <c r="CE132" s="1141"/>
      <c r="CF132" s="1245"/>
      <c r="CG132" s="1245"/>
      <c r="CH132" s="1245"/>
      <c r="CI132" s="1141"/>
      <c r="CJ132" s="1141"/>
      <c r="CK132" s="1141"/>
      <c r="CL132" s="1141"/>
      <c r="CM132" s="1141"/>
      <c r="CN132" s="1245"/>
      <c r="CO132" s="1245"/>
      <c r="CP132" s="1245"/>
      <c r="CQ132" s="1141"/>
      <c r="CR132" s="1141"/>
      <c r="CS132" s="1141"/>
      <c r="CT132" s="1141"/>
      <c r="CU132" s="1141"/>
      <c r="CV132" s="1245"/>
      <c r="CW132" s="1245"/>
      <c r="CX132" s="1245"/>
      <c r="CY132" s="1245"/>
      <c r="CZ132" s="1245"/>
      <c r="DA132" s="1245"/>
    </row>
    <row r="133" spans="1:105" outlineLevel="1">
      <c r="A133" s="1149"/>
      <c r="B133" s="1149"/>
      <c r="D133" s="1370" t="s">
        <v>1503</v>
      </c>
      <c r="E133" s="1370">
        <f>+D52+D58</f>
        <v>80500</v>
      </c>
      <c r="F133" s="1370">
        <f>+L52+L58</f>
        <v>80500</v>
      </c>
      <c r="G133" s="1370">
        <f>+T52+T58</f>
        <v>80500</v>
      </c>
      <c r="H133" s="1370">
        <f>+AB52+AB58</f>
        <v>80500</v>
      </c>
      <c r="I133" s="1370">
        <f>+AJ52+AJ58</f>
        <v>80500</v>
      </c>
      <c r="J133" s="1370">
        <f>+AR52+AR58</f>
        <v>80500</v>
      </c>
      <c r="K133" s="1370">
        <f>+AZ52+AZ58</f>
        <v>80500</v>
      </c>
      <c r="L133" s="1370">
        <f>+BH52+BH58</f>
        <v>80500</v>
      </c>
      <c r="M133" s="1370">
        <f>+BP52+BP58</f>
        <v>80500</v>
      </c>
      <c r="N133" s="1370">
        <f>+BX52+BX58</f>
        <v>80500</v>
      </c>
      <c r="O133" s="1370">
        <f>+CF52+CF58</f>
        <v>80500</v>
      </c>
      <c r="P133" s="1370">
        <f>+CN52+CN58</f>
        <v>80500</v>
      </c>
      <c r="Q133" s="1141"/>
      <c r="R133" s="1141"/>
      <c r="S133" s="1141"/>
      <c r="T133" s="1149"/>
      <c r="U133" s="1149"/>
      <c r="V133" s="1245"/>
      <c r="W133" s="1141"/>
      <c r="X133" s="1141"/>
      <c r="Y133" s="1141"/>
      <c r="Z133" s="1141"/>
      <c r="AA133" s="1141"/>
      <c r="AB133" s="1245"/>
      <c r="AC133" s="1245"/>
      <c r="AD133" s="1245"/>
      <c r="AE133" s="1141"/>
      <c r="AF133" s="1141"/>
      <c r="AG133" s="1141"/>
      <c r="AH133" s="1141"/>
      <c r="AI133" s="1141"/>
      <c r="AJ133" s="1245"/>
      <c r="AK133" s="1245"/>
      <c r="AL133" s="1245"/>
      <c r="AM133" s="1141"/>
      <c r="AN133" s="1141"/>
      <c r="AO133" s="1141"/>
      <c r="AP133" s="1141"/>
      <c r="AQ133" s="1141"/>
      <c r="AR133" s="1245"/>
      <c r="AS133" s="1245"/>
      <c r="AT133" s="1245"/>
      <c r="AU133" s="1141"/>
      <c r="AV133" s="1141"/>
      <c r="AW133" s="1141"/>
      <c r="AX133" s="1141"/>
      <c r="AY133" s="1141"/>
      <c r="AZ133" s="1245"/>
      <c r="BA133" s="1245"/>
      <c r="BB133" s="1245"/>
      <c r="BC133" s="1141"/>
      <c r="BD133" s="1141"/>
      <c r="BE133" s="1141"/>
      <c r="BF133" s="1141"/>
      <c r="BG133" s="1141"/>
      <c r="BH133" s="1245"/>
      <c r="BI133" s="1245"/>
      <c r="BJ133" s="1245"/>
      <c r="BK133" s="1245"/>
      <c r="BL133" s="1245"/>
      <c r="BM133" s="1245"/>
      <c r="BN133" s="1141"/>
      <c r="BO133" s="1141"/>
      <c r="BP133" s="1245"/>
      <c r="BQ133" s="1245"/>
      <c r="BR133" s="1245"/>
      <c r="BS133" s="1141"/>
      <c r="BT133" s="1141"/>
      <c r="BU133" s="1141"/>
      <c r="BV133" s="1141"/>
      <c r="BW133" s="1141"/>
      <c r="BX133" s="1245"/>
      <c r="BY133" s="1245"/>
      <c r="BZ133" s="1245"/>
      <c r="CA133" s="1141"/>
      <c r="CB133" s="1141"/>
      <c r="CC133" s="1141"/>
      <c r="CD133" s="1141"/>
      <c r="CE133" s="1141"/>
      <c r="CF133" s="1245"/>
      <c r="CG133" s="1245"/>
      <c r="CH133" s="1245"/>
      <c r="CI133" s="1141"/>
      <c r="CJ133" s="1141"/>
      <c r="CK133" s="1141"/>
      <c r="CL133" s="1141"/>
      <c r="CM133" s="1141"/>
      <c r="CN133" s="1245"/>
      <c r="CO133" s="1245"/>
      <c r="CP133" s="1245"/>
      <c r="CQ133" s="1141"/>
      <c r="CR133" s="1141"/>
      <c r="CS133" s="1141"/>
      <c r="CT133" s="1141"/>
      <c r="CU133" s="1141"/>
      <c r="CV133" s="1245"/>
      <c r="CW133" s="1245"/>
      <c r="CX133" s="1245"/>
      <c r="CY133" s="1245"/>
      <c r="CZ133" s="1245"/>
      <c r="DA133" s="1245"/>
    </row>
    <row r="134" spans="1:105" outlineLevel="1">
      <c r="A134" s="1149"/>
      <c r="B134" s="1149"/>
      <c r="D134" s="1370" t="s">
        <v>355</v>
      </c>
      <c r="E134" s="1370">
        <f>D31+D32+D40+D57+D59+D61+D72+D75+D86</f>
        <v>345000</v>
      </c>
      <c r="F134" s="1370">
        <f>L31+L32+L40+L57+L59+L61+L72+L75+L86</f>
        <v>359700</v>
      </c>
      <c r="G134" s="1370">
        <f>T31+T32+T40+T57+T59+T61+T72+T75+T86</f>
        <v>740700</v>
      </c>
      <c r="H134" s="1370">
        <f>AB31+AB32+AB40+AB57+AB59+AB61+AB72+AB75+AB86</f>
        <v>390085</v>
      </c>
      <c r="I134" s="1370">
        <f>AJ31+AJ32+AJ40+AJ57+AJ59+AJ61+AJ72+AJ75+AJ86</f>
        <v>340200</v>
      </c>
      <c r="J134" s="1370">
        <f>AR31+AR32+AR40+AR57+AR59+AR61+AR72+AR75+AR86</f>
        <v>448000</v>
      </c>
      <c r="K134" s="1370">
        <f>AZ31+AZ32+AZ40+AZ57+AZ59+AZ61+AZ72+AZ75+AZ86</f>
        <v>371500</v>
      </c>
      <c r="L134" s="1370">
        <f>BH31+BH32+BH40+BH57+BH59+BH61+BH72+BH75+BH86</f>
        <v>323000</v>
      </c>
      <c r="M134" s="1370">
        <f>BP31+BP32+BP40+BP57+BP59+BP61+BP72+BP75+BP86</f>
        <v>325500</v>
      </c>
      <c r="N134" s="1370">
        <f>BX31+BX32+BX40+BX57+BX59+BX61+BX72+BX75+BX86</f>
        <v>1147700</v>
      </c>
      <c r="O134" s="1370">
        <f>CF31+CF32+CF40+CF57+CF59+CF61+CF72+CF75+CF86</f>
        <v>330000</v>
      </c>
      <c r="P134" s="1370">
        <f>CN31+CN32+CN40+CN57+CN59+CN61+CN72+CN75+CN86</f>
        <v>1173000</v>
      </c>
      <c r="Q134" s="1141"/>
      <c r="R134" s="1141"/>
      <c r="S134" s="1141"/>
      <c r="T134" s="1149"/>
      <c r="U134" s="1149"/>
      <c r="V134" s="1245"/>
      <c r="W134" s="1141"/>
      <c r="X134" s="1141"/>
      <c r="Y134" s="1141"/>
      <c r="Z134" s="1141"/>
      <c r="AA134" s="1141"/>
      <c r="AB134" s="1245"/>
      <c r="AC134" s="1245"/>
      <c r="AD134" s="1245"/>
      <c r="AE134" s="1141"/>
      <c r="AF134" s="1141"/>
      <c r="AG134" s="1141"/>
      <c r="AH134" s="1141"/>
      <c r="AI134" s="1141"/>
      <c r="AJ134" s="1245"/>
      <c r="AK134" s="1245"/>
      <c r="AL134" s="1245"/>
      <c r="AM134" s="1141"/>
      <c r="AN134" s="1141"/>
      <c r="AO134" s="1141"/>
      <c r="AP134" s="1141"/>
      <c r="AQ134" s="1141"/>
      <c r="AR134" s="1245"/>
      <c r="AS134" s="1245"/>
      <c r="AT134" s="1245"/>
      <c r="AU134" s="1141"/>
      <c r="AV134" s="1141"/>
      <c r="AW134" s="1141"/>
      <c r="AX134" s="1141"/>
      <c r="AY134" s="1141"/>
      <c r="AZ134" s="1245"/>
      <c r="BA134" s="1245"/>
      <c r="BB134" s="1245"/>
      <c r="BC134" s="1141"/>
      <c r="BD134" s="1141"/>
      <c r="BE134" s="1141"/>
      <c r="BF134" s="1141"/>
      <c r="BG134" s="1141"/>
      <c r="BH134" s="1245"/>
      <c r="BI134" s="1245"/>
      <c r="BJ134" s="1245"/>
      <c r="BK134" s="1245"/>
      <c r="BL134" s="1245"/>
      <c r="BM134" s="1245"/>
      <c r="BN134" s="1141"/>
      <c r="BO134" s="1141"/>
      <c r="BP134" s="1245"/>
      <c r="BQ134" s="1245"/>
      <c r="BR134" s="1245"/>
      <c r="BS134" s="1141"/>
      <c r="BT134" s="1141"/>
      <c r="BU134" s="1141"/>
      <c r="BV134" s="1141"/>
      <c r="BW134" s="1141"/>
      <c r="BX134" s="1245"/>
      <c r="BY134" s="1245"/>
      <c r="BZ134" s="1245"/>
      <c r="CA134" s="1141"/>
      <c r="CB134" s="1141"/>
      <c r="CC134" s="1141"/>
      <c r="CD134" s="1141"/>
      <c r="CE134" s="1141"/>
      <c r="CF134" s="1245"/>
      <c r="CG134" s="1245"/>
      <c r="CH134" s="1245"/>
      <c r="CI134" s="1141"/>
      <c r="CJ134" s="1141"/>
      <c r="CK134" s="1141"/>
      <c r="CL134" s="1141"/>
      <c r="CM134" s="1141"/>
      <c r="CN134" s="1245"/>
      <c r="CO134" s="1245"/>
      <c r="CP134" s="1245"/>
      <c r="CQ134" s="1141"/>
      <c r="CR134" s="1141"/>
      <c r="CS134" s="1141"/>
      <c r="CT134" s="1141"/>
      <c r="CU134" s="1141"/>
      <c r="CV134" s="1245"/>
      <c r="CW134" s="1245"/>
      <c r="CX134" s="1245"/>
      <c r="CY134" s="1245"/>
      <c r="CZ134" s="1245"/>
      <c r="DA134" s="1245"/>
    </row>
    <row r="135" spans="1:105" outlineLevel="1">
      <c r="A135" s="1149"/>
      <c r="B135" s="1149"/>
      <c r="D135" s="1370" t="s">
        <v>1504</v>
      </c>
      <c r="E135" s="1370">
        <f>D47</f>
        <v>30000</v>
      </c>
      <c r="F135" s="1370">
        <f>L47</f>
        <v>30000</v>
      </c>
      <c r="G135" s="1370">
        <f>T47</f>
        <v>30000</v>
      </c>
      <c r="H135" s="1370">
        <f>AB47</f>
        <v>30000</v>
      </c>
      <c r="I135" s="1370">
        <f>AJ47</f>
        <v>30000</v>
      </c>
      <c r="J135" s="1370">
        <f>AR47</f>
        <v>30000</v>
      </c>
      <c r="K135" s="1370">
        <f>AZ47</f>
        <v>30000</v>
      </c>
      <c r="L135" s="1370">
        <f>BH47</f>
        <v>30000</v>
      </c>
      <c r="M135" s="1370">
        <f>BP47</f>
        <v>30000</v>
      </c>
      <c r="N135" s="1370">
        <f>BX47</f>
        <v>30000</v>
      </c>
      <c r="O135" s="1370">
        <f>CF47</f>
        <v>30000</v>
      </c>
      <c r="P135" s="1370">
        <f>CN47</f>
        <v>30000</v>
      </c>
      <c r="Q135" s="1141"/>
      <c r="R135" s="1141"/>
      <c r="S135" s="1141"/>
      <c r="T135" s="1149"/>
      <c r="U135" s="1149"/>
      <c r="V135" s="1245"/>
      <c r="W135" s="1141"/>
      <c r="X135" s="1141"/>
      <c r="Y135" s="1141"/>
      <c r="Z135" s="1141"/>
      <c r="AA135" s="1141"/>
      <c r="AB135" s="1245"/>
      <c r="AC135" s="1245"/>
      <c r="AD135" s="1245"/>
      <c r="AE135" s="1141"/>
      <c r="AF135" s="1141"/>
      <c r="AG135" s="1141"/>
      <c r="AH135" s="1141"/>
      <c r="AI135" s="1141"/>
      <c r="AJ135" s="1245"/>
      <c r="AK135" s="1245"/>
      <c r="AL135" s="1245"/>
      <c r="AM135" s="1141"/>
      <c r="AN135" s="1141"/>
      <c r="AO135" s="1141"/>
      <c r="AP135" s="1141"/>
      <c r="AQ135" s="1141"/>
      <c r="AR135" s="1245"/>
      <c r="AS135" s="1245"/>
      <c r="AT135" s="1245"/>
      <c r="AU135" s="1141"/>
      <c r="AV135" s="1141"/>
      <c r="AW135" s="1141"/>
      <c r="AX135" s="1141"/>
      <c r="AY135" s="1141"/>
      <c r="AZ135" s="1245"/>
      <c r="BA135" s="1245"/>
      <c r="BB135" s="1245"/>
      <c r="BC135" s="1141"/>
      <c r="BD135" s="1141"/>
      <c r="BE135" s="1141"/>
      <c r="BF135" s="1141"/>
      <c r="BG135" s="1141"/>
      <c r="BH135" s="1245"/>
      <c r="BI135" s="1245"/>
      <c r="BJ135" s="1245"/>
      <c r="BK135" s="1245"/>
      <c r="BL135" s="1245"/>
      <c r="BM135" s="1245"/>
      <c r="BN135" s="1141"/>
      <c r="BO135" s="1141"/>
      <c r="BP135" s="1245"/>
      <c r="BQ135" s="1245"/>
      <c r="BR135" s="1245"/>
      <c r="BS135" s="1141"/>
      <c r="BT135" s="1141"/>
      <c r="BU135" s="1141"/>
      <c r="BV135" s="1141"/>
      <c r="BW135" s="1141"/>
      <c r="BX135" s="1245"/>
      <c r="BY135" s="1245"/>
      <c r="BZ135" s="1245"/>
      <c r="CA135" s="1141"/>
      <c r="CB135" s="1141"/>
      <c r="CC135" s="1141"/>
      <c r="CD135" s="1141"/>
      <c r="CE135" s="1141"/>
      <c r="CF135" s="1245"/>
      <c r="CG135" s="1245"/>
      <c r="CH135" s="1245"/>
      <c r="CI135" s="1141"/>
      <c r="CJ135" s="1141"/>
      <c r="CK135" s="1141"/>
      <c r="CL135" s="1141"/>
      <c r="CM135" s="1141"/>
      <c r="CN135" s="1245"/>
      <c r="CO135" s="1245"/>
      <c r="CP135" s="1245"/>
      <c r="CQ135" s="1141"/>
      <c r="CR135" s="1141"/>
      <c r="CS135" s="1141"/>
      <c r="CT135" s="1141"/>
      <c r="CU135" s="1141"/>
      <c r="CV135" s="1245"/>
      <c r="CW135" s="1245"/>
      <c r="CX135" s="1245"/>
      <c r="CY135" s="1245"/>
      <c r="CZ135" s="1245"/>
      <c r="DA135" s="1245"/>
    </row>
    <row r="136" spans="1:105" outlineLevel="1">
      <c r="A136" s="1149"/>
      <c r="B136" s="1149"/>
      <c r="D136" s="1370" t="s">
        <v>1505</v>
      </c>
      <c r="E136" s="1370">
        <f>+D62+D84</f>
        <v>232000</v>
      </c>
      <c r="F136" s="1370">
        <f>+L62+L84</f>
        <v>232000</v>
      </c>
      <c r="G136" s="1370">
        <f>+T62+T84</f>
        <v>232000</v>
      </c>
      <c r="H136" s="1370">
        <f>+AB62+AB84</f>
        <v>232000</v>
      </c>
      <c r="I136" s="1370">
        <f>+AJ62+AJ84</f>
        <v>232000</v>
      </c>
      <c r="J136" s="1370">
        <f>+AR62+AR84</f>
        <v>232000</v>
      </c>
      <c r="K136" s="1370">
        <f>+AZ62+AZ84</f>
        <v>232000</v>
      </c>
      <c r="L136" s="1370">
        <f>+BH62+BH84</f>
        <v>232000</v>
      </c>
      <c r="M136" s="1370">
        <f>+BP62+BP84</f>
        <v>232000</v>
      </c>
      <c r="N136" s="1370">
        <f>+BX62+BX84</f>
        <v>232000</v>
      </c>
      <c r="O136" s="1370">
        <f>+CF62+CF84</f>
        <v>232000</v>
      </c>
      <c r="P136" s="1370">
        <f>+CN62+CN84</f>
        <v>232000</v>
      </c>
      <c r="Q136" s="1141"/>
      <c r="R136" s="1141"/>
      <c r="S136" s="1141"/>
      <c r="T136" s="1149"/>
      <c r="U136" s="1149"/>
      <c r="V136" s="1245"/>
      <c r="W136" s="1141"/>
      <c r="X136" s="1141"/>
      <c r="Y136" s="1141"/>
      <c r="Z136" s="1141"/>
      <c r="AA136" s="1141"/>
      <c r="AB136" s="1245"/>
      <c r="AC136" s="1245"/>
      <c r="AD136" s="1245"/>
      <c r="AE136" s="1141"/>
      <c r="AF136" s="1141"/>
      <c r="AG136" s="1141"/>
      <c r="AH136" s="1141"/>
      <c r="AI136" s="1141"/>
      <c r="AJ136" s="1245"/>
      <c r="AK136" s="1245"/>
      <c r="AL136" s="1245"/>
      <c r="AM136" s="1141"/>
      <c r="AN136" s="1141"/>
      <c r="AO136" s="1141"/>
      <c r="AP136" s="1141"/>
      <c r="AQ136" s="1141"/>
      <c r="AR136" s="1245"/>
      <c r="AS136" s="1245"/>
      <c r="AT136" s="1245"/>
      <c r="AU136" s="1141"/>
      <c r="AV136" s="1141"/>
      <c r="AW136" s="1141"/>
      <c r="AX136" s="1141"/>
      <c r="AY136" s="1141"/>
      <c r="AZ136" s="1245"/>
      <c r="BA136" s="1245"/>
      <c r="BB136" s="1245"/>
      <c r="BC136" s="1141"/>
      <c r="BD136" s="1141"/>
      <c r="BE136" s="1141"/>
      <c r="BF136" s="1141"/>
      <c r="BG136" s="1141"/>
      <c r="BH136" s="1245"/>
      <c r="BI136" s="1245"/>
      <c r="BJ136" s="1245"/>
      <c r="BK136" s="1245"/>
      <c r="BL136" s="1245"/>
      <c r="BM136" s="1245"/>
      <c r="BN136" s="1141"/>
      <c r="BO136" s="1141"/>
      <c r="BP136" s="1245"/>
      <c r="BQ136" s="1245"/>
      <c r="BR136" s="1245"/>
      <c r="BS136" s="1141"/>
      <c r="BT136" s="1141"/>
      <c r="BU136" s="1141"/>
      <c r="BV136" s="1141"/>
      <c r="BW136" s="1141"/>
      <c r="BX136" s="1245"/>
      <c r="BY136" s="1245"/>
      <c r="BZ136" s="1245"/>
      <c r="CA136" s="1141"/>
      <c r="CB136" s="1141"/>
      <c r="CC136" s="1141"/>
      <c r="CD136" s="1141"/>
      <c r="CE136" s="1141"/>
      <c r="CF136" s="1245"/>
      <c r="CG136" s="1245"/>
      <c r="CH136" s="1245"/>
      <c r="CI136" s="1141"/>
      <c r="CJ136" s="1141"/>
      <c r="CK136" s="1141"/>
      <c r="CL136" s="1141"/>
      <c r="CM136" s="1141"/>
      <c r="CN136" s="1245"/>
      <c r="CO136" s="1245"/>
      <c r="CP136" s="1245"/>
      <c r="CQ136" s="1141"/>
      <c r="CR136" s="1141"/>
      <c r="CS136" s="1141"/>
      <c r="CT136" s="1141"/>
      <c r="CU136" s="1141"/>
      <c r="CV136" s="1245"/>
      <c r="CW136" s="1245"/>
      <c r="CX136" s="1245"/>
      <c r="CY136" s="1245"/>
      <c r="CZ136" s="1245"/>
      <c r="DA136" s="1245"/>
    </row>
    <row r="137" spans="1:105" outlineLevel="1">
      <c r="A137" s="1149"/>
      <c r="B137" s="1149"/>
      <c r="D137" s="1370" t="s">
        <v>83</v>
      </c>
      <c r="E137" s="1370">
        <f>D35+D78</f>
        <v>2300000</v>
      </c>
      <c r="F137" s="1370">
        <f>L35+L78</f>
        <v>2300000</v>
      </c>
      <c r="G137" s="1370">
        <f>T35+T78</f>
        <v>2300000</v>
      </c>
      <c r="H137" s="1370">
        <f>AB35+AB78</f>
        <v>2300000</v>
      </c>
      <c r="I137" s="1370">
        <f>AJ35+AJ78</f>
        <v>2300000</v>
      </c>
      <c r="J137" s="1370">
        <f>AR35+AR78</f>
        <v>2300000</v>
      </c>
      <c r="K137" s="1370">
        <f>AZ35+AZ78</f>
        <v>2300000</v>
      </c>
      <c r="L137" s="1370">
        <f>BH35+BH78</f>
        <v>2300000</v>
      </c>
      <c r="M137" s="1370">
        <f>BP35+BP78</f>
        <v>2300000</v>
      </c>
      <c r="N137" s="1370">
        <f>BX35+BX78</f>
        <v>2300000</v>
      </c>
      <c r="O137" s="1370">
        <f>CF35+CF78</f>
        <v>2300000</v>
      </c>
      <c r="P137" s="1370">
        <f>CN35+CN78</f>
        <v>2300000</v>
      </c>
      <c r="Q137" s="1141"/>
      <c r="R137" s="1141"/>
      <c r="S137" s="1141"/>
      <c r="T137" s="1149"/>
      <c r="U137" s="1149"/>
      <c r="V137" s="1245"/>
      <c r="W137" s="1141"/>
      <c r="X137" s="1141"/>
      <c r="Y137" s="1141"/>
      <c r="Z137" s="1141"/>
      <c r="AA137" s="1141"/>
      <c r="AB137" s="1245"/>
      <c r="AC137" s="1245"/>
      <c r="AD137" s="1245"/>
      <c r="AE137" s="1141"/>
      <c r="AF137" s="1141"/>
      <c r="AG137" s="1141"/>
      <c r="AH137" s="1141"/>
      <c r="AI137" s="1141"/>
      <c r="AJ137" s="1245"/>
      <c r="AK137" s="1245"/>
      <c r="AL137" s="1245"/>
      <c r="AM137" s="1141"/>
      <c r="AN137" s="1141"/>
      <c r="AO137" s="1141"/>
      <c r="AP137" s="1141"/>
      <c r="AQ137" s="1141"/>
      <c r="AR137" s="1245"/>
      <c r="AS137" s="1245"/>
      <c r="AT137" s="1245"/>
      <c r="AU137" s="1141"/>
      <c r="AV137" s="1141"/>
      <c r="AW137" s="1141"/>
      <c r="AX137" s="1141"/>
      <c r="AY137" s="1141"/>
      <c r="AZ137" s="1245"/>
      <c r="BA137" s="1245"/>
      <c r="BB137" s="1245"/>
      <c r="BC137" s="1141"/>
      <c r="BD137" s="1141"/>
      <c r="BE137" s="1141"/>
      <c r="BF137" s="1141"/>
      <c r="BG137" s="1141"/>
      <c r="BH137" s="1245"/>
      <c r="BI137" s="1245"/>
      <c r="BJ137" s="1245"/>
      <c r="BK137" s="1245"/>
      <c r="BL137" s="1245"/>
      <c r="BM137" s="1245"/>
      <c r="BN137" s="1141"/>
      <c r="BO137" s="1141"/>
      <c r="BP137" s="1245"/>
      <c r="BQ137" s="1245"/>
      <c r="BR137" s="1245"/>
      <c r="BS137" s="1141"/>
      <c r="BT137" s="1141"/>
      <c r="BU137" s="1141"/>
      <c r="BV137" s="1141"/>
      <c r="BW137" s="1141"/>
      <c r="BX137" s="1245"/>
      <c r="BY137" s="1245"/>
      <c r="BZ137" s="1245"/>
      <c r="CA137" s="1141"/>
      <c r="CB137" s="1141"/>
      <c r="CC137" s="1141"/>
      <c r="CD137" s="1141"/>
      <c r="CE137" s="1141"/>
      <c r="CF137" s="1245"/>
      <c r="CG137" s="1245"/>
      <c r="CH137" s="1245"/>
      <c r="CI137" s="1141"/>
      <c r="CJ137" s="1141"/>
      <c r="CK137" s="1141"/>
      <c r="CL137" s="1141"/>
      <c r="CM137" s="1141"/>
      <c r="CN137" s="1245"/>
      <c r="CO137" s="1245"/>
      <c r="CP137" s="1245"/>
      <c r="CQ137" s="1141"/>
      <c r="CR137" s="1141"/>
      <c r="CS137" s="1141"/>
      <c r="CT137" s="1141"/>
      <c r="CU137" s="1141"/>
      <c r="CV137" s="1245"/>
      <c r="CW137" s="1245"/>
      <c r="CX137" s="1245"/>
      <c r="CY137" s="1245"/>
      <c r="CZ137" s="1245"/>
      <c r="DA137" s="1245"/>
    </row>
    <row r="138" spans="1:105" outlineLevel="1">
      <c r="A138" s="1149"/>
      <c r="B138" s="1149"/>
      <c r="D138" s="1370" t="s">
        <v>84</v>
      </c>
      <c r="E138" s="1370">
        <f>D33+D36</f>
        <v>55000</v>
      </c>
      <c r="F138" s="1370">
        <f>L33+L36</f>
        <v>55000</v>
      </c>
      <c r="G138" s="1370">
        <f>T33+T36</f>
        <v>55000</v>
      </c>
      <c r="H138" s="1370">
        <f>AB33+AB36</f>
        <v>55000</v>
      </c>
      <c r="I138" s="1370">
        <f>AJ33+AJ36</f>
        <v>55000</v>
      </c>
      <c r="J138" s="1370">
        <f>AR33+AR36</f>
        <v>55000</v>
      </c>
      <c r="K138" s="1370">
        <f>AZ33+AZ36</f>
        <v>55000</v>
      </c>
      <c r="L138" s="1370">
        <f>BH33+BH36</f>
        <v>55000</v>
      </c>
      <c r="M138" s="1370">
        <f>BP33+BP36</f>
        <v>55000</v>
      </c>
      <c r="N138" s="1370">
        <f>BX33+BX36</f>
        <v>55000</v>
      </c>
      <c r="O138" s="1370">
        <f>CF33+CF36</f>
        <v>55000</v>
      </c>
      <c r="P138" s="1370">
        <f>CN33+CN36</f>
        <v>55000</v>
      </c>
      <c r="Q138" s="1141"/>
      <c r="R138" s="1141"/>
      <c r="S138" s="1141"/>
      <c r="T138" s="1149"/>
      <c r="U138" s="1149"/>
      <c r="V138" s="1245"/>
      <c r="W138" s="1141"/>
      <c r="X138" s="1141"/>
      <c r="Y138" s="1141"/>
      <c r="Z138" s="1141"/>
      <c r="AA138" s="1141"/>
      <c r="AB138" s="1245"/>
      <c r="AC138" s="1245"/>
      <c r="AD138" s="1245"/>
      <c r="AE138" s="1141"/>
      <c r="AF138" s="1141"/>
      <c r="AG138" s="1141"/>
      <c r="AH138" s="1141"/>
      <c r="AI138" s="1141"/>
      <c r="AJ138" s="1245"/>
      <c r="AK138" s="1245"/>
      <c r="AL138" s="1245"/>
      <c r="AM138" s="1141"/>
      <c r="AN138" s="1141"/>
      <c r="AO138" s="1141"/>
      <c r="AP138" s="1141"/>
      <c r="AQ138" s="1141"/>
      <c r="AR138" s="1245"/>
      <c r="AS138" s="1245"/>
      <c r="AT138" s="1245"/>
      <c r="AU138" s="1141"/>
      <c r="AV138" s="1141"/>
      <c r="AW138" s="1141"/>
      <c r="AX138" s="1141"/>
      <c r="AY138" s="1141"/>
      <c r="AZ138" s="1245"/>
      <c r="BA138" s="1245"/>
      <c r="BB138" s="1245"/>
      <c r="BC138" s="1141"/>
      <c r="BD138" s="1141"/>
      <c r="BE138" s="1141"/>
      <c r="BF138" s="1141"/>
      <c r="BG138" s="1141"/>
      <c r="BH138" s="1245"/>
      <c r="BI138" s="1245"/>
      <c r="BJ138" s="1245"/>
      <c r="BK138" s="1245"/>
      <c r="BL138" s="1245"/>
      <c r="BM138" s="1245"/>
      <c r="BN138" s="1141"/>
      <c r="BO138" s="1141"/>
      <c r="BP138" s="1245"/>
      <c r="BQ138" s="1245"/>
      <c r="BR138" s="1245"/>
      <c r="BS138" s="1141"/>
      <c r="BT138" s="1141"/>
      <c r="BU138" s="1141"/>
      <c r="BV138" s="1141"/>
      <c r="BW138" s="1141"/>
      <c r="BX138" s="1245"/>
      <c r="BY138" s="1245"/>
      <c r="BZ138" s="1245"/>
      <c r="CA138" s="1141"/>
      <c r="CB138" s="1141"/>
      <c r="CC138" s="1141"/>
      <c r="CD138" s="1141"/>
      <c r="CE138" s="1141"/>
      <c r="CF138" s="1245"/>
      <c r="CG138" s="1245"/>
      <c r="CH138" s="1245"/>
      <c r="CI138" s="1141"/>
      <c r="CJ138" s="1141"/>
      <c r="CK138" s="1141"/>
      <c r="CL138" s="1141"/>
      <c r="CM138" s="1141"/>
      <c r="CN138" s="1245"/>
      <c r="CO138" s="1245"/>
      <c r="CP138" s="1245"/>
      <c r="CQ138" s="1141"/>
      <c r="CR138" s="1141"/>
      <c r="CS138" s="1141"/>
      <c r="CT138" s="1141"/>
      <c r="CU138" s="1141"/>
      <c r="CV138" s="1245"/>
      <c r="CW138" s="1245"/>
      <c r="CX138" s="1245"/>
      <c r="CY138" s="1245"/>
      <c r="CZ138" s="1245"/>
      <c r="DA138" s="1245"/>
    </row>
    <row r="139" spans="1:105" outlineLevel="1">
      <c r="A139" s="1149"/>
      <c r="B139" s="1149"/>
      <c r="D139" s="1370" t="s">
        <v>86</v>
      </c>
      <c r="E139" s="1370">
        <f>D74</f>
        <v>70000</v>
      </c>
      <c r="F139" s="1370">
        <f>L74</f>
        <v>70000</v>
      </c>
      <c r="G139" s="1370">
        <f>T74</f>
        <v>70000</v>
      </c>
      <c r="H139" s="1370">
        <f>AB74</f>
        <v>70000</v>
      </c>
      <c r="I139" s="1370">
        <f>AJ74</f>
        <v>70000</v>
      </c>
      <c r="J139" s="1370">
        <f>AR74</f>
        <v>70000</v>
      </c>
      <c r="K139" s="1370">
        <f>AZ74</f>
        <v>70000</v>
      </c>
      <c r="L139" s="1370">
        <f>BH74</f>
        <v>70000</v>
      </c>
      <c r="M139" s="1370">
        <f>BP74</f>
        <v>70000</v>
      </c>
      <c r="N139" s="1370">
        <f>BX74</f>
        <v>70000</v>
      </c>
      <c r="O139" s="1370">
        <f>CF74</f>
        <v>70000</v>
      </c>
      <c r="P139" s="1370">
        <f>CN74</f>
        <v>70000</v>
      </c>
      <c r="Q139" s="1141"/>
      <c r="R139" s="1141"/>
      <c r="S139" s="1141"/>
      <c r="T139" s="1149"/>
      <c r="U139" s="1149"/>
      <c r="V139" s="1245"/>
      <c r="W139" s="1141"/>
      <c r="X139" s="1141"/>
      <c r="Y139" s="1141"/>
      <c r="Z139" s="1141"/>
      <c r="AA139" s="1141"/>
      <c r="AB139" s="1245"/>
      <c r="AC139" s="1245"/>
      <c r="AD139" s="1245"/>
      <c r="AE139" s="1141"/>
      <c r="AF139" s="1141"/>
      <c r="AG139" s="1141"/>
      <c r="AH139" s="1141"/>
      <c r="AI139" s="1141"/>
      <c r="AJ139" s="1245"/>
      <c r="AK139" s="1245"/>
      <c r="AL139" s="1245"/>
      <c r="AM139" s="1141"/>
      <c r="AN139" s="1141"/>
      <c r="AO139" s="1141"/>
      <c r="AP139" s="1141"/>
      <c r="AQ139" s="1141"/>
      <c r="AR139" s="1245"/>
      <c r="AS139" s="1245"/>
      <c r="AT139" s="1245"/>
      <c r="AU139" s="1141"/>
      <c r="AV139" s="1141"/>
      <c r="AW139" s="1141"/>
      <c r="AX139" s="1141"/>
      <c r="AY139" s="1141"/>
      <c r="AZ139" s="1245"/>
      <c r="BA139" s="1245"/>
      <c r="BB139" s="1245"/>
      <c r="BC139" s="1141"/>
      <c r="BD139" s="1141"/>
      <c r="BE139" s="1141"/>
      <c r="BF139" s="1141"/>
      <c r="BG139" s="1141"/>
      <c r="BH139" s="1245"/>
      <c r="BI139" s="1245"/>
      <c r="BJ139" s="1245"/>
      <c r="BK139" s="1245"/>
      <c r="BL139" s="1245"/>
      <c r="BM139" s="1245"/>
      <c r="BN139" s="1141"/>
      <c r="BO139" s="1141"/>
      <c r="BP139" s="1245"/>
      <c r="BQ139" s="1245"/>
      <c r="BR139" s="1245"/>
      <c r="BS139" s="1141"/>
      <c r="BT139" s="1141"/>
      <c r="BU139" s="1141"/>
      <c r="BV139" s="1141"/>
      <c r="BW139" s="1141"/>
      <c r="BX139" s="1245"/>
      <c r="BY139" s="1245"/>
      <c r="BZ139" s="1245"/>
      <c r="CA139" s="1141"/>
      <c r="CB139" s="1141"/>
      <c r="CC139" s="1141"/>
      <c r="CD139" s="1141"/>
      <c r="CE139" s="1141"/>
      <c r="CF139" s="1245"/>
      <c r="CG139" s="1245"/>
      <c r="CH139" s="1245"/>
      <c r="CI139" s="1141"/>
      <c r="CJ139" s="1141"/>
      <c r="CK139" s="1141"/>
      <c r="CL139" s="1141"/>
      <c r="CM139" s="1141"/>
      <c r="CN139" s="1245"/>
      <c r="CO139" s="1245"/>
      <c r="CP139" s="1245"/>
      <c r="CQ139" s="1141"/>
      <c r="CR139" s="1141"/>
      <c r="CS139" s="1141"/>
      <c r="CT139" s="1141"/>
      <c r="CU139" s="1141"/>
      <c r="CV139" s="1245"/>
      <c r="CW139" s="1245"/>
      <c r="CX139" s="1245"/>
      <c r="CY139" s="1245"/>
      <c r="CZ139" s="1245"/>
      <c r="DA139" s="1245"/>
    </row>
    <row r="140" spans="1:105" outlineLevel="1">
      <c r="A140" s="1149"/>
      <c r="B140" s="1149"/>
      <c r="D140" s="1370" t="s">
        <v>88</v>
      </c>
      <c r="E140" s="1370">
        <f>D53</f>
        <v>500000</v>
      </c>
      <c r="F140" s="1370">
        <f>L53</f>
        <v>500000</v>
      </c>
      <c r="G140" s="1370">
        <f>T53</f>
        <v>500000</v>
      </c>
      <c r="H140" s="1370">
        <f>AB53</f>
        <v>500000</v>
      </c>
      <c r="I140" s="1370">
        <f>AJ53</f>
        <v>500000</v>
      </c>
      <c r="J140" s="1370">
        <f>AR53</f>
        <v>500000</v>
      </c>
      <c r="K140" s="1370">
        <f>AZ53</f>
        <v>500000</v>
      </c>
      <c r="L140" s="1370">
        <f>BH53</f>
        <v>500000</v>
      </c>
      <c r="M140" s="1370">
        <f>BP53</f>
        <v>500000</v>
      </c>
      <c r="N140" s="1370">
        <f>BX53</f>
        <v>500000</v>
      </c>
      <c r="O140" s="1370">
        <f>CF53</f>
        <v>500000</v>
      </c>
      <c r="P140" s="1370">
        <f>CN53</f>
        <v>500000</v>
      </c>
      <c r="Q140" s="1141"/>
      <c r="R140" s="1141"/>
      <c r="S140" s="1141"/>
      <c r="T140" s="1149"/>
      <c r="U140" s="1149"/>
      <c r="V140" s="1245"/>
      <c r="W140" s="1141"/>
      <c r="X140" s="1141"/>
      <c r="Y140" s="1141"/>
      <c r="Z140" s="1141"/>
      <c r="AA140" s="1141"/>
      <c r="AB140" s="1245"/>
      <c r="AC140" s="1245"/>
      <c r="AD140" s="1245"/>
      <c r="AE140" s="1141"/>
      <c r="AF140" s="1141"/>
      <c r="AG140" s="1141"/>
      <c r="AH140" s="1141"/>
      <c r="AI140" s="1141"/>
      <c r="AJ140" s="1245"/>
      <c r="AK140" s="1245"/>
      <c r="AL140" s="1245"/>
      <c r="AM140" s="1141"/>
      <c r="AN140" s="1141"/>
      <c r="AO140" s="1141"/>
      <c r="AP140" s="1141"/>
      <c r="AQ140" s="1141"/>
      <c r="AR140" s="1245"/>
      <c r="AS140" s="1245"/>
      <c r="AT140" s="1245"/>
      <c r="AU140" s="1141"/>
      <c r="AV140" s="1141"/>
      <c r="AW140" s="1141"/>
      <c r="AX140" s="1141"/>
      <c r="AY140" s="1141"/>
      <c r="AZ140" s="1245"/>
      <c r="BA140" s="1245"/>
      <c r="BB140" s="1245"/>
      <c r="BC140" s="1141"/>
      <c r="BD140" s="1141"/>
      <c r="BE140" s="1141"/>
      <c r="BF140" s="1141"/>
      <c r="BG140" s="1141"/>
      <c r="BH140" s="1245"/>
      <c r="BI140" s="1245"/>
      <c r="BJ140" s="1245"/>
      <c r="BK140" s="1245"/>
      <c r="BL140" s="1245"/>
      <c r="BM140" s="1245"/>
      <c r="BN140" s="1141"/>
      <c r="BO140" s="1141"/>
      <c r="BP140" s="1245"/>
      <c r="BQ140" s="1245"/>
      <c r="BR140" s="1245"/>
      <c r="BS140" s="1141"/>
      <c r="BT140" s="1141"/>
      <c r="BU140" s="1141"/>
      <c r="BV140" s="1141"/>
      <c r="BW140" s="1141"/>
      <c r="BX140" s="1245"/>
      <c r="BY140" s="1245"/>
      <c r="BZ140" s="1245"/>
      <c r="CA140" s="1141"/>
      <c r="CB140" s="1141"/>
      <c r="CC140" s="1141"/>
      <c r="CD140" s="1141"/>
      <c r="CE140" s="1141"/>
      <c r="CF140" s="1245"/>
      <c r="CG140" s="1245"/>
      <c r="CH140" s="1245"/>
      <c r="CI140" s="1141"/>
      <c r="CJ140" s="1141"/>
      <c r="CK140" s="1141"/>
      <c r="CL140" s="1141"/>
      <c r="CM140" s="1141"/>
      <c r="CN140" s="1245"/>
      <c r="CO140" s="1245"/>
      <c r="CP140" s="1245"/>
      <c r="CQ140" s="1141"/>
      <c r="CR140" s="1141"/>
      <c r="CS140" s="1141"/>
      <c r="CT140" s="1141"/>
      <c r="CU140" s="1141"/>
      <c r="CV140" s="1245"/>
      <c r="CW140" s="1245"/>
      <c r="CX140" s="1245"/>
      <c r="CY140" s="1245"/>
      <c r="CZ140" s="1245"/>
      <c r="DA140" s="1245"/>
    </row>
    <row r="141" spans="1:105" outlineLevel="1">
      <c r="A141" s="1149"/>
      <c r="B141" s="1149"/>
      <c r="D141" s="1370" t="s">
        <v>85</v>
      </c>
      <c r="E141" s="1370">
        <f>D85</f>
        <v>30000</v>
      </c>
      <c r="F141" s="1370">
        <f>L85</f>
        <v>30000</v>
      </c>
      <c r="G141" s="1370">
        <f>T85</f>
        <v>30000</v>
      </c>
      <c r="H141" s="1370">
        <f>AB85</f>
        <v>30000</v>
      </c>
      <c r="I141" s="1370">
        <f>AJ85</f>
        <v>30000</v>
      </c>
      <c r="J141" s="1370">
        <f>AR85</f>
        <v>30000</v>
      </c>
      <c r="K141" s="1370">
        <f>AZ85</f>
        <v>30000</v>
      </c>
      <c r="L141" s="1370">
        <f>BH85</f>
        <v>30000</v>
      </c>
      <c r="M141" s="1370">
        <f>BP85</f>
        <v>30000</v>
      </c>
      <c r="N141" s="1370">
        <f>BX85</f>
        <v>30000</v>
      </c>
      <c r="O141" s="1370">
        <f>CF85</f>
        <v>30000</v>
      </c>
      <c r="P141" s="1370">
        <f>CN85</f>
        <v>30000</v>
      </c>
      <c r="Q141" s="1141"/>
      <c r="R141" s="1141"/>
      <c r="S141" s="1141"/>
      <c r="T141" s="1149"/>
      <c r="U141" s="1149"/>
      <c r="V141" s="1245"/>
      <c r="W141" s="1141"/>
      <c r="X141" s="1141"/>
      <c r="Y141" s="1141"/>
      <c r="Z141" s="1141"/>
      <c r="AA141" s="1141"/>
      <c r="AB141" s="1245"/>
      <c r="AC141" s="1245"/>
      <c r="AD141" s="1245"/>
      <c r="AE141" s="1141"/>
      <c r="AF141" s="1141"/>
      <c r="AG141" s="1141"/>
      <c r="AH141" s="1141"/>
      <c r="AI141" s="1141"/>
      <c r="AJ141" s="1245"/>
      <c r="AK141" s="1245"/>
      <c r="AL141" s="1245"/>
      <c r="AM141" s="1141"/>
      <c r="AN141" s="1141"/>
      <c r="AO141" s="1141"/>
      <c r="AP141" s="1141"/>
      <c r="AQ141" s="1141"/>
      <c r="AR141" s="1245"/>
      <c r="AS141" s="1245"/>
      <c r="AT141" s="1245"/>
      <c r="AU141" s="1141"/>
      <c r="AV141" s="1141"/>
      <c r="AW141" s="1141"/>
      <c r="AX141" s="1141"/>
      <c r="AY141" s="1141"/>
      <c r="AZ141" s="1245"/>
      <c r="BA141" s="1245"/>
      <c r="BB141" s="1245"/>
      <c r="BC141" s="1141"/>
      <c r="BD141" s="1141"/>
      <c r="BE141" s="1141"/>
      <c r="BF141" s="1141"/>
      <c r="BG141" s="1141"/>
      <c r="BH141" s="1245"/>
      <c r="BI141" s="1245"/>
      <c r="BJ141" s="1245"/>
      <c r="BK141" s="1245"/>
      <c r="BL141" s="1245"/>
      <c r="BM141" s="1245"/>
      <c r="BN141" s="1141"/>
      <c r="BO141" s="1141"/>
      <c r="BP141" s="1245"/>
      <c r="BQ141" s="1245"/>
      <c r="BR141" s="1245"/>
      <c r="BS141" s="1141"/>
      <c r="BT141" s="1141"/>
      <c r="BU141" s="1141"/>
      <c r="BV141" s="1141"/>
      <c r="BW141" s="1141"/>
      <c r="BX141" s="1245"/>
      <c r="BY141" s="1245"/>
      <c r="BZ141" s="1245"/>
      <c r="CA141" s="1141"/>
      <c r="CB141" s="1141"/>
      <c r="CC141" s="1141"/>
      <c r="CD141" s="1141"/>
      <c r="CE141" s="1141"/>
      <c r="CF141" s="1245"/>
      <c r="CG141" s="1245"/>
      <c r="CH141" s="1245"/>
      <c r="CI141" s="1141"/>
      <c r="CJ141" s="1141"/>
      <c r="CK141" s="1141"/>
      <c r="CL141" s="1141"/>
      <c r="CM141" s="1141"/>
      <c r="CN141" s="1245"/>
      <c r="CO141" s="1245"/>
      <c r="CP141" s="1245"/>
      <c r="CQ141" s="1141"/>
      <c r="CR141" s="1141"/>
      <c r="CS141" s="1141"/>
      <c r="CT141" s="1141"/>
      <c r="CU141" s="1141"/>
      <c r="CV141" s="1245"/>
      <c r="CW141" s="1245"/>
      <c r="CX141" s="1245"/>
      <c r="CY141" s="1245"/>
      <c r="CZ141" s="1245"/>
      <c r="DA141" s="1245"/>
    </row>
    <row r="142" spans="1:105" outlineLevel="1">
      <c r="A142" s="1149"/>
      <c r="B142" s="1149"/>
      <c r="D142" s="1370" t="s">
        <v>1506</v>
      </c>
      <c r="E142" s="1370">
        <f>D55</f>
        <v>10000</v>
      </c>
      <c r="F142" s="1370">
        <f>L55</f>
        <v>10000</v>
      </c>
      <c r="G142" s="1370">
        <f>T55</f>
        <v>10000</v>
      </c>
      <c r="H142" s="1370">
        <f>AB55</f>
        <v>10000</v>
      </c>
      <c r="I142" s="1370">
        <f>AJ55</f>
        <v>10000</v>
      </c>
      <c r="J142" s="1370">
        <f>AR55</f>
        <v>10000</v>
      </c>
      <c r="K142" s="1370">
        <f>AZ55</f>
        <v>10000</v>
      </c>
      <c r="L142" s="1370">
        <f>BH55</f>
        <v>10000</v>
      </c>
      <c r="M142" s="1370">
        <f>BP55</f>
        <v>10000</v>
      </c>
      <c r="N142" s="1370">
        <f>BX55</f>
        <v>10000</v>
      </c>
      <c r="O142" s="1370">
        <f>CF55</f>
        <v>10000</v>
      </c>
      <c r="P142" s="1370">
        <f>CN55</f>
        <v>10000</v>
      </c>
      <c r="Q142" s="1141"/>
      <c r="R142" s="1141"/>
      <c r="S142" s="1141"/>
      <c r="T142" s="1149"/>
      <c r="U142" s="1149"/>
      <c r="V142" s="1245"/>
      <c r="W142" s="1141"/>
      <c r="X142" s="1141"/>
      <c r="Y142" s="1141"/>
      <c r="Z142" s="1141"/>
      <c r="AA142" s="1141"/>
      <c r="AB142" s="1245"/>
      <c r="AC142" s="1245"/>
      <c r="AD142" s="1245"/>
      <c r="AE142" s="1141"/>
      <c r="AF142" s="1141"/>
      <c r="AG142" s="1141"/>
      <c r="AH142" s="1141"/>
      <c r="AI142" s="1141"/>
      <c r="AJ142" s="1245"/>
      <c r="AK142" s="1245"/>
      <c r="AL142" s="1245"/>
      <c r="AM142" s="1141"/>
      <c r="AN142" s="1141"/>
      <c r="AO142" s="1141"/>
      <c r="AP142" s="1141"/>
      <c r="AQ142" s="1141"/>
      <c r="AR142" s="1245"/>
      <c r="AS142" s="1245"/>
      <c r="AT142" s="1245"/>
      <c r="AU142" s="1141"/>
      <c r="AV142" s="1141"/>
      <c r="AW142" s="1141"/>
      <c r="AX142" s="1141"/>
      <c r="AY142" s="1141"/>
      <c r="AZ142" s="1245"/>
      <c r="BA142" s="1245"/>
      <c r="BB142" s="1245"/>
      <c r="BC142" s="1141"/>
      <c r="BD142" s="1141"/>
      <c r="BE142" s="1141"/>
      <c r="BF142" s="1141"/>
      <c r="BG142" s="1141"/>
      <c r="BH142" s="1245"/>
      <c r="BI142" s="1245"/>
      <c r="BJ142" s="1245"/>
      <c r="BK142" s="1245"/>
      <c r="BL142" s="1245"/>
      <c r="BM142" s="1245"/>
      <c r="BN142" s="1141"/>
      <c r="BO142" s="1141"/>
      <c r="BP142" s="1245"/>
      <c r="BQ142" s="1245"/>
      <c r="BR142" s="1245"/>
      <c r="BS142" s="1141"/>
      <c r="BT142" s="1141"/>
      <c r="BU142" s="1141"/>
      <c r="BV142" s="1141"/>
      <c r="BW142" s="1141"/>
      <c r="BX142" s="1245"/>
      <c r="BY142" s="1245"/>
      <c r="BZ142" s="1245"/>
      <c r="CA142" s="1141"/>
      <c r="CB142" s="1141"/>
      <c r="CC142" s="1141"/>
      <c r="CD142" s="1141"/>
      <c r="CE142" s="1141"/>
      <c r="CF142" s="1245"/>
      <c r="CG142" s="1245"/>
      <c r="CH142" s="1245"/>
      <c r="CI142" s="1141"/>
      <c r="CJ142" s="1141"/>
      <c r="CK142" s="1141"/>
      <c r="CL142" s="1141"/>
      <c r="CM142" s="1141"/>
      <c r="CN142" s="1245"/>
      <c r="CO142" s="1245"/>
      <c r="CP142" s="1245"/>
      <c r="CQ142" s="1141"/>
      <c r="CR142" s="1141"/>
      <c r="CS142" s="1141"/>
      <c r="CT142" s="1141"/>
      <c r="CU142" s="1141"/>
      <c r="CV142" s="1245"/>
      <c r="CW142" s="1245"/>
      <c r="CX142" s="1245"/>
      <c r="CY142" s="1245"/>
      <c r="CZ142" s="1245"/>
      <c r="DA142" s="1245"/>
    </row>
    <row r="143" spans="1:105" outlineLevel="1">
      <c r="A143" s="1149"/>
      <c r="B143" s="1149"/>
      <c r="D143" s="1371" t="s">
        <v>29</v>
      </c>
      <c r="E143" s="1371">
        <f>D88</f>
        <v>15512199.540692097</v>
      </c>
      <c r="F143" s="1371">
        <f>L88</f>
        <v>15455637.040692097</v>
      </c>
      <c r="G143" s="1371">
        <f>T88</f>
        <v>16721437.040692095</v>
      </c>
      <c r="H143" s="1371">
        <f>AB88</f>
        <v>16079158.573351715</v>
      </c>
      <c r="I143" s="1371">
        <f>AJ88</f>
        <v>17509718.469185047</v>
      </c>
      <c r="J143" s="1371">
        <f>AR88</f>
        <v>17528572.635851715</v>
      </c>
      <c r="K143" s="1371">
        <f>AZ88</f>
        <v>20323702.844185047</v>
      </c>
      <c r="L143" s="1371">
        <f>BH88</f>
        <v>20323702.844185047</v>
      </c>
      <c r="M143" s="1371">
        <f>BP88</f>
        <v>20323702.844185047</v>
      </c>
      <c r="N143" s="1371">
        <f>BX88</f>
        <v>20338786.177518379</v>
      </c>
      <c r="O143" s="1371">
        <f>CF88</f>
        <v>20346327.844185047</v>
      </c>
      <c r="P143" s="1371">
        <f>CN88</f>
        <v>20346327.844185047</v>
      </c>
      <c r="Q143" s="1141"/>
      <c r="R143" s="1141"/>
      <c r="S143" s="1141"/>
      <c r="T143" s="1149"/>
      <c r="U143" s="1149"/>
      <c r="V143" s="1245"/>
      <c r="W143" s="1141"/>
      <c r="X143" s="1141"/>
      <c r="Y143" s="1141"/>
      <c r="Z143" s="1141"/>
      <c r="AA143" s="1141"/>
      <c r="AB143" s="1245"/>
      <c r="AC143" s="1245"/>
      <c r="AD143" s="1245"/>
      <c r="AE143" s="1141"/>
      <c r="AF143" s="1141"/>
      <c r="AG143" s="1141"/>
      <c r="AH143" s="1141"/>
      <c r="AI143" s="1141"/>
      <c r="AJ143" s="1245"/>
      <c r="AK143" s="1245"/>
      <c r="AL143" s="1245"/>
      <c r="AM143" s="1141"/>
      <c r="AN143" s="1141"/>
      <c r="AO143" s="1141"/>
      <c r="AP143" s="1141"/>
      <c r="AQ143" s="1141"/>
      <c r="AR143" s="1245"/>
      <c r="AS143" s="1245"/>
      <c r="AT143" s="1245"/>
      <c r="AU143" s="1141"/>
      <c r="AV143" s="1141"/>
      <c r="AW143" s="1141"/>
      <c r="AX143" s="1141"/>
      <c r="AY143" s="1141"/>
      <c r="AZ143" s="1245"/>
      <c r="BA143" s="1245"/>
      <c r="BB143" s="1245"/>
      <c r="BC143" s="1141"/>
      <c r="BD143" s="1141"/>
      <c r="BE143" s="1141"/>
      <c r="BF143" s="1141"/>
      <c r="BG143" s="1141"/>
      <c r="BH143" s="1245"/>
      <c r="BI143" s="1245"/>
      <c r="BJ143" s="1245"/>
      <c r="BK143" s="1245"/>
      <c r="BL143" s="1245"/>
      <c r="BM143" s="1245"/>
      <c r="BN143" s="1141"/>
      <c r="BO143" s="1141"/>
      <c r="BP143" s="1245"/>
      <c r="BQ143" s="1245"/>
      <c r="BR143" s="1245"/>
      <c r="BS143" s="1141"/>
      <c r="BT143" s="1141"/>
      <c r="BU143" s="1141"/>
      <c r="BV143" s="1141"/>
      <c r="BW143" s="1141"/>
      <c r="BX143" s="1245"/>
      <c r="BY143" s="1245"/>
      <c r="BZ143" s="1245"/>
      <c r="CA143" s="1141"/>
      <c r="CB143" s="1141"/>
      <c r="CC143" s="1141"/>
      <c r="CD143" s="1141"/>
      <c r="CE143" s="1141"/>
      <c r="CF143" s="1245"/>
      <c r="CG143" s="1245"/>
      <c r="CH143" s="1245"/>
      <c r="CI143" s="1141"/>
      <c r="CJ143" s="1141"/>
      <c r="CK143" s="1141"/>
      <c r="CL143" s="1141"/>
      <c r="CM143" s="1141"/>
      <c r="CN143" s="1245"/>
      <c r="CO143" s="1245"/>
      <c r="CP143" s="1245"/>
      <c r="CQ143" s="1141"/>
      <c r="CR143" s="1141"/>
      <c r="CS143" s="1141"/>
      <c r="CT143" s="1141"/>
      <c r="CU143" s="1141"/>
      <c r="CV143" s="1245"/>
      <c r="CW143" s="1245"/>
      <c r="CX143" s="1245"/>
      <c r="CY143" s="1245"/>
      <c r="CZ143" s="1245"/>
      <c r="DA143" s="1245"/>
    </row>
    <row r="144" spans="1:105" outlineLevel="1">
      <c r="A144" s="1149"/>
      <c r="B144" s="1149"/>
      <c r="D144" s="1372" t="s">
        <v>1507</v>
      </c>
      <c r="E144" s="1372">
        <f t="shared" ref="E144:P144" si="349">SUM(E123:E143)</f>
        <v>44962957.175778389</v>
      </c>
      <c r="F144" s="1372">
        <f t="shared" si="349"/>
        <v>45328599.516910173</v>
      </c>
      <c r="G144" s="1372">
        <f t="shared" si="349"/>
        <v>47957636.144613475</v>
      </c>
      <c r="H144" s="1372">
        <f t="shared" si="349"/>
        <v>45588910.998459883</v>
      </c>
      <c r="I144" s="1372">
        <f t="shared" si="349"/>
        <v>43991522.608592853</v>
      </c>
      <c r="J144" s="1372">
        <f t="shared" si="349"/>
        <v>47447761.016128272</v>
      </c>
      <c r="K144" s="1372">
        <f t="shared" si="349"/>
        <v>52035531.208864123</v>
      </c>
      <c r="L144" s="1372">
        <f t="shared" si="349"/>
        <v>50844387.324238494</v>
      </c>
      <c r="M144" s="1372">
        <f t="shared" si="349"/>
        <v>49105284.052567378</v>
      </c>
      <c r="N144" s="1372">
        <f t="shared" si="349"/>
        <v>56290188.592175484</v>
      </c>
      <c r="O144" s="1372">
        <f t="shared" si="349"/>
        <v>49752477.037606418</v>
      </c>
      <c r="P144" s="1372">
        <f t="shared" si="349"/>
        <v>51039555.949681088</v>
      </c>
      <c r="Q144" s="1141">
        <f>SUM(E144:P144)</f>
        <v>584344811.62561595</v>
      </c>
      <c r="R144" s="1141">
        <f>CV89</f>
        <v>584344811.62561607</v>
      </c>
      <c r="S144" s="1141"/>
      <c r="T144" s="1149"/>
      <c r="U144" s="1149"/>
      <c r="V144" s="1245"/>
      <c r="W144" s="1141"/>
      <c r="X144" s="1141"/>
      <c r="Y144" s="1141"/>
      <c r="Z144" s="1141"/>
      <c r="AA144" s="1141"/>
      <c r="AB144" s="1245"/>
      <c r="AC144" s="1245"/>
      <c r="AD144" s="1245"/>
      <c r="AE144" s="1141"/>
      <c r="AF144" s="1141"/>
      <c r="AG144" s="1141"/>
      <c r="AH144" s="1141"/>
      <c r="AI144" s="1141"/>
      <c r="AJ144" s="1141">
        <f>SUM(E144:AA144)</f>
        <v>1753034434.876848</v>
      </c>
      <c r="AK144" s="1141">
        <f>AJ144-CV89</f>
        <v>1168689623.2512319</v>
      </c>
      <c r="AL144" s="1245"/>
      <c r="AM144" s="1141"/>
      <c r="AN144" s="1141"/>
      <c r="AO144" s="1141"/>
      <c r="AP144" s="1141"/>
      <c r="AQ144" s="1141"/>
      <c r="AR144" s="1245"/>
      <c r="AS144" s="1245"/>
      <c r="AT144" s="1245"/>
      <c r="AU144" s="1141"/>
      <c r="AV144" s="1141"/>
      <c r="AW144" s="1141"/>
      <c r="AX144" s="1141"/>
      <c r="AY144" s="1141"/>
      <c r="AZ144" s="1245"/>
      <c r="BA144" s="1245"/>
      <c r="BB144" s="1245"/>
      <c r="BC144" s="1141"/>
      <c r="BD144" s="1141"/>
      <c r="BE144" s="1141"/>
      <c r="BF144" s="1141"/>
      <c r="BG144" s="1141"/>
      <c r="BH144" s="1245"/>
      <c r="BI144" s="1245"/>
      <c r="BJ144" s="1245"/>
      <c r="BK144" s="1245"/>
      <c r="BL144" s="1245"/>
      <c r="BM144" s="1245"/>
      <c r="BN144" s="1141"/>
      <c r="BO144" s="1141"/>
      <c r="BP144" s="1245"/>
      <c r="BQ144" s="1245"/>
      <c r="BR144" s="1245"/>
      <c r="BS144" s="1141"/>
      <c r="BT144" s="1141"/>
      <c r="BU144" s="1141"/>
      <c r="BV144" s="1141"/>
      <c r="BW144" s="1141"/>
      <c r="BX144" s="1245"/>
      <c r="BY144" s="1245"/>
      <c r="BZ144" s="1245"/>
      <c r="CA144" s="1141"/>
      <c r="CB144" s="1141"/>
      <c r="CC144" s="1141"/>
      <c r="CD144" s="1141"/>
      <c r="CE144" s="1141"/>
      <c r="CF144" s="1245"/>
      <c r="CG144" s="1245"/>
      <c r="CH144" s="1245"/>
      <c r="CI144" s="1141"/>
      <c r="CJ144" s="1141"/>
      <c r="CK144" s="1141"/>
      <c r="CL144" s="1141"/>
      <c r="CM144" s="1141"/>
      <c r="CN144" s="1245"/>
      <c r="CO144" s="1245"/>
      <c r="CP144" s="1245"/>
      <c r="CQ144" s="1141"/>
      <c r="CR144" s="1141"/>
      <c r="CS144" s="1141"/>
      <c r="CT144" s="1141"/>
      <c r="CU144" s="1141"/>
      <c r="CV144" s="1245"/>
      <c r="CW144" s="1245"/>
      <c r="CX144" s="1245"/>
      <c r="CY144" s="1245"/>
      <c r="CZ144" s="1245"/>
      <c r="DA144" s="1245"/>
    </row>
    <row r="145" spans="1:105" outlineLevel="1">
      <c r="A145" s="1149"/>
      <c r="B145" s="1149"/>
      <c r="D145" s="1364"/>
      <c r="E145" s="1364">
        <f>D89-E144</f>
        <v>0</v>
      </c>
      <c r="F145" s="1364">
        <f>L89-F144</f>
        <v>0</v>
      </c>
      <c r="G145" s="1364">
        <f>T89-G144</f>
        <v>0</v>
      </c>
      <c r="H145" s="1364">
        <f>AB89-H144</f>
        <v>0</v>
      </c>
      <c r="I145" s="1364">
        <f>AJ89-I144</f>
        <v>0</v>
      </c>
      <c r="J145" s="1364">
        <f>AR89-J144</f>
        <v>0</v>
      </c>
      <c r="K145" s="1364">
        <f>AZ89-K144</f>
        <v>0</v>
      </c>
      <c r="L145" s="1364">
        <f>BH89-L144</f>
        <v>0</v>
      </c>
      <c r="M145" s="1364">
        <f>BP89-M144</f>
        <v>0</v>
      </c>
      <c r="N145" s="1364">
        <f>BX89-N144</f>
        <v>0</v>
      </c>
      <c r="O145" s="1364">
        <f>CF89-O144</f>
        <v>0</v>
      </c>
      <c r="P145" s="1364">
        <f>CN89-P144</f>
        <v>0</v>
      </c>
      <c r="Q145" s="1141"/>
      <c r="R145" s="1141"/>
      <c r="S145" s="1141"/>
      <c r="T145" s="1149"/>
      <c r="U145" s="1149"/>
      <c r="V145" s="1245"/>
      <c r="W145" s="1141"/>
      <c r="X145" s="1141"/>
      <c r="Y145" s="1141"/>
      <c r="Z145" s="1141"/>
      <c r="AA145" s="1141"/>
      <c r="AB145" s="1245"/>
      <c r="AC145" s="1245"/>
      <c r="AD145" s="1245"/>
      <c r="AE145" s="1141"/>
      <c r="AF145" s="1141"/>
      <c r="AG145" s="1141"/>
      <c r="AH145" s="1141"/>
      <c r="AI145" s="1141"/>
      <c r="AJ145" s="1245"/>
      <c r="AK145" s="1245"/>
      <c r="AL145" s="1245"/>
      <c r="AM145" s="1141"/>
      <c r="AN145" s="1141"/>
      <c r="AO145" s="1141"/>
      <c r="AP145" s="1141"/>
      <c r="AQ145" s="1141"/>
      <c r="AR145" s="1245"/>
      <c r="AS145" s="1245"/>
      <c r="AT145" s="1245"/>
      <c r="AU145" s="1141"/>
      <c r="AV145" s="1141"/>
      <c r="AW145" s="1141"/>
      <c r="AX145" s="1141"/>
      <c r="AY145" s="1141"/>
      <c r="AZ145" s="1245"/>
      <c r="BA145" s="1245"/>
      <c r="BB145" s="1245"/>
      <c r="BC145" s="1141"/>
      <c r="BD145" s="1141"/>
      <c r="BE145" s="1141"/>
      <c r="BF145" s="1141"/>
      <c r="BG145" s="1141"/>
      <c r="BH145" s="1245"/>
      <c r="BI145" s="1245"/>
      <c r="BJ145" s="1245"/>
      <c r="BK145" s="1245"/>
      <c r="BL145" s="1245"/>
      <c r="BM145" s="1245"/>
      <c r="BN145" s="1141"/>
      <c r="BO145" s="1141"/>
      <c r="BP145" s="1245"/>
      <c r="BQ145" s="1245"/>
      <c r="BR145" s="1245"/>
      <c r="BS145" s="1141"/>
      <c r="BT145" s="1141"/>
      <c r="BU145" s="1141"/>
      <c r="BV145" s="1141"/>
      <c r="BW145" s="1141"/>
      <c r="BX145" s="1245"/>
      <c r="BY145" s="1245"/>
      <c r="BZ145" s="1245"/>
      <c r="CA145" s="1141"/>
      <c r="CB145" s="1141"/>
      <c r="CC145" s="1141"/>
      <c r="CD145" s="1141"/>
      <c r="CE145" s="1141"/>
      <c r="CF145" s="1245"/>
      <c r="CG145" s="1245"/>
      <c r="CH145" s="1245"/>
      <c r="CI145" s="1141"/>
      <c r="CJ145" s="1141"/>
      <c r="CK145" s="1141"/>
      <c r="CL145" s="1141"/>
      <c r="CM145" s="1141"/>
      <c r="CN145" s="1245"/>
      <c r="CO145" s="1245"/>
      <c r="CP145" s="1245"/>
      <c r="CQ145" s="1141"/>
      <c r="CR145" s="1141"/>
      <c r="CS145" s="1141"/>
      <c r="CT145" s="1141"/>
      <c r="CU145" s="1141"/>
      <c r="CV145" s="1245"/>
      <c r="CW145" s="1245"/>
      <c r="CX145" s="1245"/>
      <c r="CY145" s="1245"/>
      <c r="CZ145" s="1245"/>
      <c r="DA145" s="1245"/>
    </row>
    <row r="146" spans="1:105" outlineLevel="1">
      <c r="A146" s="1149"/>
      <c r="B146" s="1149"/>
      <c r="D146" s="1358" t="s">
        <v>1508</v>
      </c>
      <c r="E146" s="1373"/>
      <c r="F146" s="1373"/>
      <c r="G146" s="1373"/>
      <c r="H146" s="1373"/>
      <c r="I146" s="1373"/>
      <c r="J146" s="1373"/>
      <c r="K146" s="1373"/>
      <c r="L146" s="1373"/>
      <c r="M146" s="1373"/>
      <c r="N146" s="1373"/>
      <c r="O146" s="1373"/>
      <c r="P146" s="1373"/>
      <c r="Q146" s="1141"/>
      <c r="R146" s="1141"/>
      <c r="S146" s="1141"/>
      <c r="T146" s="1149"/>
      <c r="U146" s="1149"/>
      <c r="V146" s="1245"/>
      <c r="W146" s="1141"/>
      <c r="X146" s="1141"/>
      <c r="Y146" s="1141"/>
      <c r="Z146" s="1141"/>
      <c r="AA146" s="1141"/>
      <c r="AB146" s="1245"/>
      <c r="AC146" s="1245"/>
      <c r="AD146" s="1245"/>
      <c r="AE146" s="1141"/>
      <c r="AF146" s="1141"/>
      <c r="AG146" s="1141"/>
      <c r="AH146" s="1141"/>
      <c r="AI146" s="1141"/>
      <c r="AJ146" s="1245"/>
      <c r="AK146" s="1245"/>
      <c r="AL146" s="1245"/>
      <c r="AM146" s="1141"/>
      <c r="AN146" s="1141"/>
      <c r="AO146" s="1141"/>
      <c r="AP146" s="1141"/>
      <c r="AQ146" s="1141"/>
      <c r="AR146" s="1245"/>
      <c r="AS146" s="1245"/>
      <c r="AT146" s="1245"/>
      <c r="AU146" s="1141"/>
      <c r="AV146" s="1141"/>
      <c r="AW146" s="1141"/>
      <c r="AX146" s="1141"/>
      <c r="AY146" s="1141"/>
      <c r="AZ146" s="1245"/>
      <c r="BA146" s="1245"/>
      <c r="BB146" s="1245"/>
      <c r="BC146" s="1141"/>
      <c r="BD146" s="1141"/>
      <c r="BE146" s="1141"/>
      <c r="BF146" s="1141"/>
      <c r="BG146" s="1141"/>
      <c r="BH146" s="1245"/>
      <c r="BI146" s="1245"/>
      <c r="BJ146" s="1245"/>
      <c r="BK146" s="1245"/>
      <c r="BL146" s="1245"/>
      <c r="BM146" s="1245"/>
      <c r="BN146" s="1141"/>
      <c r="BO146" s="1141"/>
      <c r="BP146" s="1245"/>
      <c r="BQ146" s="1245"/>
      <c r="BR146" s="1245"/>
      <c r="BS146" s="1141"/>
      <c r="BT146" s="1141"/>
      <c r="BU146" s="1141"/>
      <c r="BV146" s="1141"/>
      <c r="BW146" s="1141"/>
      <c r="BX146" s="1245"/>
      <c r="BY146" s="1245"/>
      <c r="BZ146" s="1245"/>
      <c r="CA146" s="1141"/>
      <c r="CB146" s="1141"/>
      <c r="CC146" s="1141"/>
      <c r="CD146" s="1141"/>
      <c r="CE146" s="1141"/>
      <c r="CF146" s="1245"/>
      <c r="CG146" s="1245"/>
      <c r="CH146" s="1245"/>
      <c r="CI146" s="1141"/>
      <c r="CJ146" s="1141"/>
      <c r="CK146" s="1141"/>
      <c r="CL146" s="1141"/>
      <c r="CM146" s="1141"/>
      <c r="CN146" s="1245"/>
      <c r="CO146" s="1245"/>
      <c r="CP146" s="1245"/>
      <c r="CQ146" s="1141"/>
      <c r="CR146" s="1141"/>
      <c r="CS146" s="1141"/>
      <c r="CT146" s="1141"/>
      <c r="CU146" s="1141"/>
      <c r="CV146" s="1245"/>
      <c r="CW146" s="1245"/>
      <c r="CX146" s="1245"/>
      <c r="CY146" s="1245"/>
      <c r="CZ146" s="1245"/>
      <c r="DA146" s="1245"/>
    </row>
    <row r="147" spans="1:105" outlineLevel="1">
      <c r="A147" s="1149"/>
      <c r="B147" s="1149"/>
      <c r="D147" s="1374" t="s">
        <v>78</v>
      </c>
      <c r="E147" s="1369">
        <f t="shared" ref="E147:P162" si="350">E123*$CX$2/1000</f>
        <v>81449.312000000005</v>
      </c>
      <c r="F147" s="1369">
        <f t="shared" si="350"/>
        <v>61049.311999999998</v>
      </c>
      <c r="G147" s="1369">
        <f t="shared" si="350"/>
        <v>63449.311999999998</v>
      </c>
      <c r="H147" s="1369">
        <f t="shared" si="350"/>
        <v>67449.312000000005</v>
      </c>
      <c r="I147" s="1369">
        <f t="shared" si="350"/>
        <v>72921.312000000005</v>
      </c>
      <c r="J147" s="1369">
        <f t="shared" si="350"/>
        <v>59449.311999999998</v>
      </c>
      <c r="K147" s="1369">
        <f t="shared" si="350"/>
        <v>61529.311999999998</v>
      </c>
      <c r="L147" s="1369">
        <f t="shared" si="350"/>
        <v>57849.311999999998</v>
      </c>
      <c r="M147" s="1369">
        <f t="shared" si="350"/>
        <v>57849.311999999998</v>
      </c>
      <c r="N147" s="1369">
        <f t="shared" si="350"/>
        <v>145449.31200000001</v>
      </c>
      <c r="O147" s="1369">
        <f t="shared" si="350"/>
        <v>67449.312000000005</v>
      </c>
      <c r="P147" s="1375">
        <f t="shared" si="350"/>
        <v>63449.311999999998</v>
      </c>
      <c r="Q147" s="1141"/>
      <c r="R147" s="1141"/>
      <c r="S147" s="1141"/>
      <c r="T147" s="1149"/>
      <c r="U147" s="1149"/>
      <c r="V147" s="1245"/>
      <c r="W147" s="1141"/>
      <c r="X147" s="1141"/>
      <c r="Y147" s="1141"/>
      <c r="Z147" s="1141"/>
      <c r="AA147" s="1141"/>
      <c r="AB147" s="1245"/>
      <c r="AC147" s="1245"/>
      <c r="AD147" s="1245"/>
      <c r="AE147" s="1141"/>
      <c r="AF147" s="1141"/>
      <c r="AG147" s="1141"/>
      <c r="AH147" s="1141"/>
      <c r="AI147" s="1141"/>
      <c r="AJ147" s="1245"/>
      <c r="AK147" s="1245"/>
      <c r="AL147" s="1245"/>
      <c r="AM147" s="1141"/>
      <c r="AN147" s="1141"/>
      <c r="AO147" s="1141"/>
      <c r="AP147" s="1141"/>
      <c r="AQ147" s="1141"/>
      <c r="AR147" s="1245"/>
      <c r="AS147" s="1245"/>
      <c r="AT147" s="1245"/>
      <c r="AU147" s="1141"/>
      <c r="AV147" s="1141"/>
      <c r="AW147" s="1141"/>
      <c r="AX147" s="1141"/>
      <c r="AY147" s="1141"/>
      <c r="AZ147" s="1245"/>
      <c r="BA147" s="1245"/>
      <c r="BB147" s="1245"/>
      <c r="BC147" s="1141"/>
      <c r="BD147" s="1141"/>
      <c r="BE147" s="1141"/>
      <c r="BF147" s="1141"/>
      <c r="BG147" s="1141"/>
      <c r="BH147" s="1245"/>
      <c r="BI147" s="1245"/>
      <c r="BJ147" s="1245"/>
      <c r="BK147" s="1245"/>
      <c r="BL147" s="1245"/>
      <c r="BM147" s="1245"/>
      <c r="BN147" s="1141"/>
      <c r="BO147" s="1141"/>
      <c r="BP147" s="1245"/>
      <c r="BQ147" s="1245"/>
      <c r="BR147" s="1245"/>
      <c r="BS147" s="1141"/>
      <c r="BT147" s="1141"/>
      <c r="BU147" s="1141"/>
      <c r="BV147" s="1141"/>
      <c r="BW147" s="1141"/>
      <c r="BX147" s="1245"/>
      <c r="BY147" s="1245"/>
      <c r="BZ147" s="1245"/>
      <c r="CA147" s="1141"/>
      <c r="CB147" s="1141"/>
      <c r="CC147" s="1141"/>
      <c r="CD147" s="1141"/>
      <c r="CE147" s="1141"/>
      <c r="CF147" s="1245"/>
      <c r="CG147" s="1245"/>
      <c r="CH147" s="1245"/>
      <c r="CI147" s="1141"/>
      <c r="CJ147" s="1141"/>
      <c r="CK147" s="1141"/>
      <c r="CL147" s="1141"/>
      <c r="CM147" s="1141"/>
      <c r="CN147" s="1245"/>
      <c r="CO147" s="1245"/>
      <c r="CP147" s="1245"/>
      <c r="CQ147" s="1141"/>
      <c r="CR147" s="1141"/>
      <c r="CS147" s="1141"/>
      <c r="CT147" s="1141"/>
      <c r="CU147" s="1141"/>
      <c r="CV147" s="1245"/>
      <c r="CW147" s="1245"/>
      <c r="CX147" s="1245"/>
      <c r="CY147" s="1245"/>
      <c r="CZ147" s="1245"/>
      <c r="DA147" s="1245"/>
    </row>
    <row r="148" spans="1:105" outlineLevel="1">
      <c r="A148" s="1149"/>
      <c r="B148" s="1149"/>
      <c r="D148" s="1370" t="s">
        <v>79</v>
      </c>
      <c r="E148" s="1370">
        <f t="shared" si="350"/>
        <v>57404.71236853228</v>
      </c>
      <c r="F148" s="1370">
        <f t="shared" si="350"/>
        <v>62226.758324000803</v>
      </c>
      <c r="G148" s="1370">
        <f t="shared" si="350"/>
        <v>64466.441823716254</v>
      </c>
      <c r="H148" s="1370">
        <f t="shared" si="350"/>
        <v>59806.859983985123</v>
      </c>
      <c r="I148" s="1370">
        <f t="shared" si="350"/>
        <v>50302.20158231887</v>
      </c>
      <c r="J148" s="1370">
        <f t="shared" si="350"/>
        <v>62225.132323949605</v>
      </c>
      <c r="K148" s="1370">
        <f t="shared" si="350"/>
        <v>67227.830339432738</v>
      </c>
      <c r="L148" s="1370">
        <f t="shared" si="350"/>
        <v>64745.393324135432</v>
      </c>
      <c r="M148" s="1370">
        <f t="shared" si="350"/>
        <v>59761.425415555525</v>
      </c>
      <c r="N148" s="1370">
        <f t="shared" si="350"/>
        <v>62264.185002453596</v>
      </c>
      <c r="O148" s="1370">
        <f t="shared" si="350"/>
        <v>59814.316830008327</v>
      </c>
      <c r="P148" s="1370">
        <f t="shared" si="350"/>
        <v>62053.251049539322</v>
      </c>
      <c r="Q148" s="1141"/>
      <c r="R148" s="1141"/>
      <c r="S148" s="1141"/>
      <c r="T148" s="1149"/>
      <c r="U148" s="1149"/>
      <c r="V148" s="1245"/>
      <c r="W148" s="1141"/>
      <c r="X148" s="1141"/>
      <c r="Y148" s="1141"/>
      <c r="Z148" s="1141"/>
      <c r="AA148" s="1141"/>
      <c r="AB148" s="1245"/>
      <c r="AC148" s="1245"/>
      <c r="AD148" s="1245"/>
      <c r="AE148" s="1141"/>
      <c r="AF148" s="1141"/>
      <c r="AG148" s="1141"/>
      <c r="AH148" s="1141"/>
      <c r="AI148" s="1141"/>
      <c r="AJ148" s="1245"/>
      <c r="AK148" s="1245"/>
      <c r="AL148" s="1245"/>
      <c r="AM148" s="1141"/>
      <c r="AN148" s="1141"/>
      <c r="AO148" s="1141"/>
      <c r="AP148" s="1141"/>
      <c r="AQ148" s="1141"/>
      <c r="AR148" s="1245"/>
      <c r="AS148" s="1245"/>
      <c r="AT148" s="1245"/>
      <c r="AU148" s="1141"/>
      <c r="AV148" s="1141"/>
      <c r="AW148" s="1141"/>
      <c r="AX148" s="1141"/>
      <c r="AY148" s="1141"/>
      <c r="AZ148" s="1245"/>
      <c r="BA148" s="1245"/>
      <c r="BB148" s="1245"/>
      <c r="BC148" s="1141"/>
      <c r="BD148" s="1141"/>
      <c r="BE148" s="1141"/>
      <c r="BF148" s="1141"/>
      <c r="BG148" s="1141"/>
      <c r="BH148" s="1245"/>
      <c r="BI148" s="1245"/>
      <c r="BJ148" s="1245"/>
      <c r="BK148" s="1245"/>
      <c r="BL148" s="1245"/>
      <c r="BM148" s="1245"/>
      <c r="BN148" s="1141"/>
      <c r="BO148" s="1141"/>
      <c r="BP148" s="1245"/>
      <c r="BQ148" s="1245"/>
      <c r="BR148" s="1245"/>
      <c r="BS148" s="1141"/>
      <c r="BT148" s="1141"/>
      <c r="BU148" s="1141"/>
      <c r="BV148" s="1141"/>
      <c r="BW148" s="1141"/>
      <c r="BX148" s="1245"/>
      <c r="BY148" s="1245"/>
      <c r="BZ148" s="1245"/>
      <c r="CA148" s="1141"/>
      <c r="CB148" s="1141"/>
      <c r="CC148" s="1141"/>
      <c r="CD148" s="1141"/>
      <c r="CE148" s="1141"/>
      <c r="CF148" s="1245"/>
      <c r="CG148" s="1245"/>
      <c r="CH148" s="1245"/>
      <c r="CI148" s="1141"/>
      <c r="CJ148" s="1141"/>
      <c r="CK148" s="1141"/>
      <c r="CL148" s="1141"/>
      <c r="CM148" s="1141"/>
      <c r="CN148" s="1245"/>
      <c r="CO148" s="1245"/>
      <c r="CP148" s="1245"/>
      <c r="CQ148" s="1141"/>
      <c r="CR148" s="1141"/>
      <c r="CS148" s="1141"/>
      <c r="CT148" s="1141"/>
      <c r="CU148" s="1141"/>
      <c r="CV148" s="1245"/>
      <c r="CW148" s="1245"/>
      <c r="CX148" s="1245"/>
      <c r="CY148" s="1245"/>
      <c r="CZ148" s="1245"/>
      <c r="DA148" s="1245"/>
    </row>
    <row r="149" spans="1:105" outlineLevel="1">
      <c r="A149" s="1149"/>
      <c r="B149" s="1149"/>
      <c r="D149" s="1370" t="s">
        <v>1498</v>
      </c>
      <c r="E149" s="1370">
        <f t="shared" si="350"/>
        <v>16401.346391009221</v>
      </c>
      <c r="F149" s="1370">
        <f t="shared" si="350"/>
        <v>17779.073806857374</v>
      </c>
      <c r="G149" s="1370">
        <f t="shared" si="350"/>
        <v>18418.983378204644</v>
      </c>
      <c r="H149" s="1370">
        <f t="shared" si="350"/>
        <v>17087.674281138607</v>
      </c>
      <c r="I149" s="1370">
        <f t="shared" si="350"/>
        <v>14372.057594948248</v>
      </c>
      <c r="J149" s="1370">
        <f t="shared" si="350"/>
        <v>17778.609235414173</v>
      </c>
      <c r="K149" s="1370">
        <f t="shared" si="350"/>
        <v>19207.951525552209</v>
      </c>
      <c r="L149" s="1370">
        <f t="shared" si="350"/>
        <v>18498.683806895839</v>
      </c>
      <c r="M149" s="1370">
        <f t="shared" si="350"/>
        <v>17074.692975873004</v>
      </c>
      <c r="N149" s="1370">
        <f t="shared" si="350"/>
        <v>17789.767143558172</v>
      </c>
      <c r="O149" s="1370">
        <f t="shared" si="350"/>
        <v>17089.804808573808</v>
      </c>
      <c r="P149" s="1370">
        <f t="shared" si="350"/>
        <v>17729.500299868378</v>
      </c>
      <c r="Q149" s="1141"/>
      <c r="R149" s="1141"/>
      <c r="S149" s="1141"/>
      <c r="T149" s="1149"/>
      <c r="U149" s="1149"/>
      <c r="V149" s="1245"/>
      <c r="W149" s="1141"/>
      <c r="X149" s="1141"/>
      <c r="Y149" s="1141"/>
      <c r="Z149" s="1141"/>
      <c r="AA149" s="1141"/>
      <c r="AB149" s="1245"/>
      <c r="AC149" s="1245"/>
      <c r="AD149" s="1245"/>
      <c r="AE149" s="1141"/>
      <c r="AF149" s="1141"/>
      <c r="AG149" s="1141"/>
      <c r="AH149" s="1141"/>
      <c r="AI149" s="1141"/>
      <c r="AJ149" s="1245"/>
      <c r="AK149" s="1245"/>
      <c r="AL149" s="1245"/>
      <c r="AM149" s="1141"/>
      <c r="AN149" s="1141"/>
      <c r="AO149" s="1141"/>
      <c r="AP149" s="1141"/>
      <c r="AQ149" s="1141"/>
      <c r="AR149" s="1245"/>
      <c r="AS149" s="1245"/>
      <c r="AT149" s="1245"/>
      <c r="AU149" s="1141"/>
      <c r="AV149" s="1141"/>
      <c r="AW149" s="1141"/>
      <c r="AX149" s="1141"/>
      <c r="AY149" s="1141"/>
      <c r="AZ149" s="1245"/>
      <c r="BA149" s="1245"/>
      <c r="BB149" s="1245"/>
      <c r="BC149" s="1141"/>
      <c r="BD149" s="1141"/>
      <c r="BE149" s="1141"/>
      <c r="BF149" s="1141"/>
      <c r="BG149" s="1141"/>
      <c r="BH149" s="1245"/>
      <c r="BI149" s="1245"/>
      <c r="BJ149" s="1245"/>
      <c r="BK149" s="1245"/>
      <c r="BL149" s="1245"/>
      <c r="BM149" s="1245"/>
      <c r="BN149" s="1141"/>
      <c r="BO149" s="1141"/>
      <c r="BP149" s="1245"/>
      <c r="BQ149" s="1245"/>
      <c r="BR149" s="1245"/>
      <c r="BS149" s="1141"/>
      <c r="BT149" s="1141"/>
      <c r="BU149" s="1141"/>
      <c r="BV149" s="1141"/>
      <c r="BW149" s="1141"/>
      <c r="BX149" s="1245"/>
      <c r="BY149" s="1245"/>
      <c r="BZ149" s="1245"/>
      <c r="CA149" s="1141"/>
      <c r="CB149" s="1141"/>
      <c r="CC149" s="1141"/>
      <c r="CD149" s="1141"/>
      <c r="CE149" s="1141"/>
      <c r="CF149" s="1245"/>
      <c r="CG149" s="1245"/>
      <c r="CH149" s="1245"/>
      <c r="CI149" s="1141"/>
      <c r="CJ149" s="1141"/>
      <c r="CK149" s="1141"/>
      <c r="CL149" s="1141"/>
      <c r="CM149" s="1141"/>
      <c r="CN149" s="1245"/>
      <c r="CO149" s="1245"/>
      <c r="CP149" s="1245"/>
      <c r="CQ149" s="1141"/>
      <c r="CR149" s="1141"/>
      <c r="CS149" s="1141"/>
      <c r="CT149" s="1141"/>
      <c r="CU149" s="1141"/>
      <c r="CV149" s="1245"/>
      <c r="CW149" s="1245"/>
      <c r="CX149" s="1245"/>
      <c r="CY149" s="1245"/>
      <c r="CZ149" s="1245"/>
      <c r="DA149" s="1245"/>
    </row>
    <row r="150" spans="1:105" outlineLevel="1">
      <c r="A150" s="1149"/>
      <c r="B150" s="1149"/>
      <c r="D150" s="1370" t="s">
        <v>87</v>
      </c>
      <c r="E150" s="1370">
        <f t="shared" si="350"/>
        <v>2400</v>
      </c>
      <c r="F150" s="1370">
        <f t="shared" si="350"/>
        <v>2400</v>
      </c>
      <c r="G150" s="1370">
        <f t="shared" si="350"/>
        <v>3200</v>
      </c>
      <c r="H150" s="1370">
        <f t="shared" si="350"/>
        <v>3200</v>
      </c>
      <c r="I150" s="1370">
        <f t="shared" si="350"/>
        <v>3200</v>
      </c>
      <c r="J150" s="1370">
        <f t="shared" si="350"/>
        <v>3200</v>
      </c>
      <c r="K150" s="1370">
        <f t="shared" si="350"/>
        <v>3200</v>
      </c>
      <c r="L150" s="1370">
        <f t="shared" si="350"/>
        <v>2400</v>
      </c>
      <c r="M150" s="1370">
        <f t="shared" si="350"/>
        <v>2400</v>
      </c>
      <c r="N150" s="1370">
        <f t="shared" si="350"/>
        <v>2400</v>
      </c>
      <c r="O150" s="1370">
        <f t="shared" si="350"/>
        <v>2400</v>
      </c>
      <c r="P150" s="1370">
        <f t="shared" si="350"/>
        <v>2400</v>
      </c>
      <c r="Q150" s="1141"/>
      <c r="R150" s="1141"/>
      <c r="S150" s="1141"/>
      <c r="T150" s="1149"/>
      <c r="U150" s="1149"/>
      <c r="V150" s="1245"/>
      <c r="W150" s="1141"/>
      <c r="X150" s="1141"/>
      <c r="Y150" s="1141"/>
      <c r="Z150" s="1141"/>
      <c r="AA150" s="1141"/>
      <c r="AB150" s="1245"/>
      <c r="AC150" s="1245"/>
      <c r="AD150" s="1245"/>
      <c r="AE150" s="1141"/>
      <c r="AF150" s="1141"/>
      <c r="AG150" s="1141"/>
      <c r="AH150" s="1141"/>
      <c r="AI150" s="1141"/>
      <c r="AJ150" s="1245"/>
      <c r="AK150" s="1245"/>
      <c r="AL150" s="1245"/>
      <c r="AM150" s="1141"/>
      <c r="AN150" s="1141"/>
      <c r="AO150" s="1141"/>
      <c r="AP150" s="1141"/>
      <c r="AQ150" s="1141"/>
      <c r="AR150" s="1245"/>
      <c r="AS150" s="1245"/>
      <c r="AT150" s="1245"/>
      <c r="AU150" s="1141"/>
      <c r="AV150" s="1141"/>
      <c r="AW150" s="1141"/>
      <c r="AX150" s="1141"/>
      <c r="AY150" s="1141"/>
      <c r="AZ150" s="1245"/>
      <c r="BA150" s="1245"/>
      <c r="BB150" s="1245"/>
      <c r="BC150" s="1141"/>
      <c r="BD150" s="1141"/>
      <c r="BE150" s="1141"/>
      <c r="BF150" s="1141"/>
      <c r="BG150" s="1141"/>
      <c r="BH150" s="1245"/>
      <c r="BI150" s="1245"/>
      <c r="BJ150" s="1245"/>
      <c r="BK150" s="1245"/>
      <c r="BL150" s="1245"/>
      <c r="BM150" s="1245"/>
      <c r="BN150" s="1141"/>
      <c r="BO150" s="1141"/>
      <c r="BP150" s="1245"/>
      <c r="BQ150" s="1245"/>
      <c r="BR150" s="1245"/>
      <c r="BS150" s="1141"/>
      <c r="BT150" s="1141"/>
      <c r="BU150" s="1141"/>
      <c r="BV150" s="1141"/>
      <c r="BW150" s="1141"/>
      <c r="BX150" s="1245"/>
      <c r="BY150" s="1245"/>
      <c r="BZ150" s="1245"/>
      <c r="CA150" s="1141"/>
      <c r="CB150" s="1141"/>
      <c r="CC150" s="1141"/>
      <c r="CD150" s="1141"/>
      <c r="CE150" s="1141"/>
      <c r="CF150" s="1245"/>
      <c r="CG150" s="1245"/>
      <c r="CH150" s="1245"/>
      <c r="CI150" s="1141"/>
      <c r="CJ150" s="1141"/>
      <c r="CK150" s="1141"/>
      <c r="CL150" s="1141"/>
      <c r="CM150" s="1141"/>
      <c r="CN150" s="1245"/>
      <c r="CO150" s="1245"/>
      <c r="CP150" s="1245"/>
      <c r="CQ150" s="1141"/>
      <c r="CR150" s="1141"/>
      <c r="CS150" s="1141"/>
      <c r="CT150" s="1141"/>
      <c r="CU150" s="1141"/>
      <c r="CV150" s="1245"/>
      <c r="CW150" s="1245"/>
      <c r="CX150" s="1245"/>
      <c r="CY150" s="1245"/>
      <c r="CZ150" s="1245"/>
      <c r="DA150" s="1245"/>
    </row>
    <row r="151" spans="1:105" outlineLevel="1">
      <c r="A151" s="1149"/>
      <c r="B151" s="1149"/>
      <c r="D151" s="1370" t="s">
        <v>82</v>
      </c>
      <c r="E151" s="1370">
        <f t="shared" si="350"/>
        <v>138654.96220700946</v>
      </c>
      <c r="F151" s="1370">
        <f t="shared" si="350"/>
        <v>150332.91492715618</v>
      </c>
      <c r="G151" s="1370">
        <f t="shared" si="350"/>
        <v>155755.11810690782</v>
      </c>
      <c r="H151" s="1370">
        <f t="shared" si="350"/>
        <v>144472.79237870578</v>
      </c>
      <c r="I151" s="1370">
        <f t="shared" si="350"/>
        <v>121461.00582511959</v>
      </c>
      <c r="J151" s="1370">
        <f t="shared" si="350"/>
        <v>150328.42027947621</v>
      </c>
      <c r="K151" s="1370">
        <f t="shared" si="350"/>
        <v>162458.27790381218</v>
      </c>
      <c r="L151" s="1370">
        <f t="shared" si="350"/>
        <v>156447.00344969329</v>
      </c>
      <c r="M151" s="1370">
        <f t="shared" si="350"/>
        <v>144362.44993742573</v>
      </c>
      <c r="N151" s="1370">
        <f t="shared" si="350"/>
        <v>150423.53329931616</v>
      </c>
      <c r="O151" s="1370">
        <f t="shared" si="350"/>
        <v>144490.62552558575</v>
      </c>
      <c r="P151" s="1370">
        <f t="shared" si="350"/>
        <v>149745.84108832898</v>
      </c>
      <c r="Q151" s="1141"/>
      <c r="R151" s="1141"/>
      <c r="S151" s="1141"/>
      <c r="T151" s="1149"/>
      <c r="U151" s="1149"/>
      <c r="V151" s="1245"/>
      <c r="W151" s="1141"/>
      <c r="X151" s="1141"/>
      <c r="Y151" s="1141"/>
      <c r="Z151" s="1141"/>
      <c r="AA151" s="1141"/>
      <c r="AB151" s="1245"/>
      <c r="AC151" s="1245"/>
      <c r="AD151" s="1245"/>
      <c r="AE151" s="1141"/>
      <c r="AF151" s="1141"/>
      <c r="AG151" s="1141"/>
      <c r="AH151" s="1141"/>
      <c r="AI151" s="1141"/>
      <c r="AJ151" s="1245"/>
      <c r="AK151" s="1245"/>
      <c r="AL151" s="1245"/>
      <c r="AM151" s="1141"/>
      <c r="AN151" s="1141"/>
      <c r="AO151" s="1141"/>
      <c r="AP151" s="1141"/>
      <c r="AQ151" s="1141"/>
      <c r="AR151" s="1245"/>
      <c r="AS151" s="1245"/>
      <c r="AT151" s="1245"/>
      <c r="AU151" s="1141"/>
      <c r="AV151" s="1141"/>
      <c r="AW151" s="1141"/>
      <c r="AX151" s="1141"/>
      <c r="AY151" s="1141"/>
      <c r="AZ151" s="1245"/>
      <c r="BA151" s="1245"/>
      <c r="BB151" s="1245"/>
      <c r="BC151" s="1141"/>
      <c r="BD151" s="1141"/>
      <c r="BE151" s="1141"/>
      <c r="BF151" s="1141"/>
      <c r="BG151" s="1141"/>
      <c r="BH151" s="1245"/>
      <c r="BI151" s="1245"/>
      <c r="BJ151" s="1245"/>
      <c r="BK151" s="1245"/>
      <c r="BL151" s="1245"/>
      <c r="BM151" s="1245"/>
      <c r="BN151" s="1141"/>
      <c r="BO151" s="1141"/>
      <c r="BP151" s="1245"/>
      <c r="BQ151" s="1245"/>
      <c r="BR151" s="1245"/>
      <c r="BS151" s="1141"/>
      <c r="BT151" s="1141"/>
      <c r="BU151" s="1141"/>
      <c r="BV151" s="1141"/>
      <c r="BW151" s="1141"/>
      <c r="BX151" s="1245"/>
      <c r="BY151" s="1245"/>
      <c r="BZ151" s="1245"/>
      <c r="CA151" s="1141"/>
      <c r="CB151" s="1141"/>
      <c r="CC151" s="1141"/>
      <c r="CD151" s="1141"/>
      <c r="CE151" s="1141"/>
      <c r="CF151" s="1245"/>
      <c r="CG151" s="1245"/>
      <c r="CH151" s="1245"/>
      <c r="CI151" s="1141"/>
      <c r="CJ151" s="1141"/>
      <c r="CK151" s="1141"/>
      <c r="CL151" s="1141"/>
      <c r="CM151" s="1141"/>
      <c r="CN151" s="1245"/>
      <c r="CO151" s="1245"/>
      <c r="CP151" s="1245"/>
      <c r="CQ151" s="1141"/>
      <c r="CR151" s="1141"/>
      <c r="CS151" s="1141"/>
      <c r="CT151" s="1141"/>
      <c r="CU151" s="1141"/>
      <c r="CV151" s="1245"/>
      <c r="CW151" s="1245"/>
      <c r="CX151" s="1245"/>
      <c r="CY151" s="1245"/>
      <c r="CZ151" s="1245"/>
      <c r="DA151" s="1245"/>
    </row>
    <row r="152" spans="1:105" outlineLevel="1">
      <c r="A152" s="1149"/>
      <c r="B152" s="1149"/>
      <c r="D152" s="1370" t="s">
        <v>1499</v>
      </c>
      <c r="E152" s="1370">
        <f t="shared" si="350"/>
        <v>41003.365977523055</v>
      </c>
      <c r="F152" s="1370">
        <f t="shared" si="350"/>
        <v>44447.684517143432</v>
      </c>
      <c r="G152" s="1370">
        <f t="shared" si="350"/>
        <v>46047.458445511613</v>
      </c>
      <c r="H152" s="1370">
        <f t="shared" si="350"/>
        <v>42719.185702846509</v>
      </c>
      <c r="I152" s="1370">
        <f t="shared" si="350"/>
        <v>35930.143987370626</v>
      </c>
      <c r="J152" s="1370">
        <f t="shared" si="350"/>
        <v>44446.523088535432</v>
      </c>
      <c r="K152" s="1370">
        <f t="shared" si="350"/>
        <v>48019.878813880525</v>
      </c>
      <c r="L152" s="1370">
        <f t="shared" si="350"/>
        <v>46246.709517239593</v>
      </c>
      <c r="M152" s="1370">
        <f t="shared" si="350"/>
        <v>42686.732439682513</v>
      </c>
      <c r="N152" s="1370">
        <f t="shared" si="350"/>
        <v>44474.417858895431</v>
      </c>
      <c r="O152" s="1370">
        <f t="shared" si="350"/>
        <v>42724.512021434522</v>
      </c>
      <c r="P152" s="1370">
        <f t="shared" si="350"/>
        <v>44323.750749670944</v>
      </c>
      <c r="Q152" s="1141"/>
      <c r="R152" s="1141"/>
      <c r="S152" s="1141"/>
      <c r="T152" s="1149"/>
      <c r="U152" s="1149"/>
      <c r="V152" s="1245"/>
      <c r="W152" s="1141"/>
      <c r="X152" s="1141"/>
      <c r="Y152" s="1141"/>
      <c r="Z152" s="1141"/>
      <c r="AA152" s="1141"/>
      <c r="AB152" s="1245"/>
      <c r="AC152" s="1245"/>
      <c r="AD152" s="1245"/>
      <c r="AE152" s="1141"/>
      <c r="AF152" s="1141"/>
      <c r="AG152" s="1141"/>
      <c r="AH152" s="1141"/>
      <c r="AI152" s="1141"/>
      <c r="AJ152" s="1245"/>
      <c r="AK152" s="1245"/>
      <c r="AL152" s="1245"/>
      <c r="AM152" s="1141"/>
      <c r="AN152" s="1141"/>
      <c r="AO152" s="1141"/>
      <c r="AP152" s="1141"/>
      <c r="AQ152" s="1141"/>
      <c r="AR152" s="1245"/>
      <c r="AS152" s="1245"/>
      <c r="AT152" s="1245"/>
      <c r="AU152" s="1141"/>
      <c r="AV152" s="1141"/>
      <c r="AW152" s="1141"/>
      <c r="AX152" s="1141"/>
      <c r="AY152" s="1141"/>
      <c r="AZ152" s="1245"/>
      <c r="BA152" s="1245"/>
      <c r="BB152" s="1245"/>
      <c r="BC152" s="1141"/>
      <c r="BD152" s="1141"/>
      <c r="BE152" s="1141"/>
      <c r="BF152" s="1141"/>
      <c r="BG152" s="1141"/>
      <c r="BH152" s="1245"/>
      <c r="BI152" s="1245"/>
      <c r="BJ152" s="1245"/>
      <c r="BK152" s="1245"/>
      <c r="BL152" s="1245"/>
      <c r="BM152" s="1245"/>
      <c r="BN152" s="1141"/>
      <c r="BO152" s="1141"/>
      <c r="BP152" s="1245"/>
      <c r="BQ152" s="1245"/>
      <c r="BR152" s="1245"/>
      <c r="BS152" s="1141"/>
      <c r="BT152" s="1141"/>
      <c r="BU152" s="1141"/>
      <c r="BV152" s="1141"/>
      <c r="BW152" s="1141"/>
      <c r="BX152" s="1245"/>
      <c r="BY152" s="1245"/>
      <c r="BZ152" s="1245"/>
      <c r="CA152" s="1141"/>
      <c r="CB152" s="1141"/>
      <c r="CC152" s="1141"/>
      <c r="CD152" s="1141"/>
      <c r="CE152" s="1141"/>
      <c r="CF152" s="1245"/>
      <c r="CG152" s="1245"/>
      <c r="CH152" s="1245"/>
      <c r="CI152" s="1141"/>
      <c r="CJ152" s="1141"/>
      <c r="CK152" s="1141"/>
      <c r="CL152" s="1141"/>
      <c r="CM152" s="1141"/>
      <c r="CN152" s="1245"/>
      <c r="CO152" s="1245"/>
      <c r="CP152" s="1245"/>
      <c r="CQ152" s="1141"/>
      <c r="CR152" s="1141"/>
      <c r="CS152" s="1141"/>
      <c r="CT152" s="1141"/>
      <c r="CU152" s="1141"/>
      <c r="CV152" s="1245"/>
      <c r="CW152" s="1245"/>
      <c r="CX152" s="1245"/>
      <c r="CY152" s="1245"/>
      <c r="CZ152" s="1245"/>
      <c r="DA152" s="1245"/>
    </row>
    <row r="153" spans="1:105" outlineLevel="1">
      <c r="A153" s="1149"/>
      <c r="B153" s="1149"/>
      <c r="D153" s="1370" t="s">
        <v>1500</v>
      </c>
      <c r="E153" s="1370">
        <f t="shared" si="350"/>
        <v>7360</v>
      </c>
      <c r="F153" s="1370">
        <f t="shared" si="350"/>
        <v>7360</v>
      </c>
      <c r="G153" s="1370">
        <f t="shared" si="350"/>
        <v>7360</v>
      </c>
      <c r="H153" s="1370">
        <f t="shared" si="350"/>
        <v>7360</v>
      </c>
      <c r="I153" s="1370">
        <f t="shared" si="350"/>
        <v>7360</v>
      </c>
      <c r="J153" s="1370">
        <f t="shared" si="350"/>
        <v>7360</v>
      </c>
      <c r="K153" s="1370">
        <f t="shared" si="350"/>
        <v>7360</v>
      </c>
      <c r="L153" s="1370">
        <f t="shared" si="350"/>
        <v>7360</v>
      </c>
      <c r="M153" s="1370">
        <f t="shared" si="350"/>
        <v>7360</v>
      </c>
      <c r="N153" s="1370">
        <f t="shared" si="350"/>
        <v>7360</v>
      </c>
      <c r="O153" s="1370">
        <f t="shared" si="350"/>
        <v>7360</v>
      </c>
      <c r="P153" s="1370">
        <f t="shared" si="350"/>
        <v>7360</v>
      </c>
      <c r="Q153" s="1141"/>
      <c r="R153" s="1141"/>
      <c r="S153" s="1141"/>
      <c r="T153" s="1149"/>
      <c r="U153" s="1149"/>
      <c r="V153" s="1245"/>
      <c r="W153" s="1141"/>
      <c r="X153" s="1141"/>
      <c r="Y153" s="1141"/>
      <c r="Z153" s="1141"/>
      <c r="AA153" s="1141"/>
      <c r="AB153" s="1245"/>
      <c r="AC153" s="1245"/>
      <c r="AD153" s="1245"/>
      <c r="AE153" s="1141"/>
      <c r="AF153" s="1141"/>
      <c r="AG153" s="1141"/>
      <c r="AH153" s="1141"/>
      <c r="AI153" s="1141"/>
      <c r="AJ153" s="1245"/>
      <c r="AK153" s="1245"/>
      <c r="AL153" s="1245"/>
      <c r="AM153" s="1141"/>
      <c r="AN153" s="1141"/>
      <c r="AO153" s="1141"/>
      <c r="AP153" s="1141"/>
      <c r="AQ153" s="1141"/>
      <c r="AR153" s="1245"/>
      <c r="AS153" s="1245"/>
      <c r="AT153" s="1245"/>
      <c r="AU153" s="1141"/>
      <c r="AV153" s="1141"/>
      <c r="AW153" s="1141"/>
      <c r="AX153" s="1141"/>
      <c r="AY153" s="1141"/>
      <c r="AZ153" s="1245"/>
      <c r="BA153" s="1245"/>
      <c r="BB153" s="1245"/>
      <c r="BC153" s="1141"/>
      <c r="BD153" s="1141"/>
      <c r="BE153" s="1141"/>
      <c r="BF153" s="1141"/>
      <c r="BG153" s="1141"/>
      <c r="BH153" s="1245"/>
      <c r="BI153" s="1245"/>
      <c r="BJ153" s="1245"/>
      <c r="BK153" s="1245"/>
      <c r="BL153" s="1245"/>
      <c r="BM153" s="1245"/>
      <c r="BN153" s="1141"/>
      <c r="BO153" s="1141"/>
      <c r="BP153" s="1245"/>
      <c r="BQ153" s="1245"/>
      <c r="BR153" s="1245"/>
      <c r="BS153" s="1141"/>
      <c r="BT153" s="1141"/>
      <c r="BU153" s="1141"/>
      <c r="BV153" s="1141"/>
      <c r="BW153" s="1141"/>
      <c r="BX153" s="1245"/>
      <c r="BY153" s="1245"/>
      <c r="BZ153" s="1245"/>
      <c r="CA153" s="1141"/>
      <c r="CB153" s="1141"/>
      <c r="CC153" s="1141"/>
      <c r="CD153" s="1141"/>
      <c r="CE153" s="1141"/>
      <c r="CF153" s="1245"/>
      <c r="CG153" s="1245"/>
      <c r="CH153" s="1245"/>
      <c r="CI153" s="1141"/>
      <c r="CJ153" s="1141"/>
      <c r="CK153" s="1141"/>
      <c r="CL153" s="1141"/>
      <c r="CM153" s="1141"/>
      <c r="CN153" s="1245"/>
      <c r="CO153" s="1245"/>
      <c r="CP153" s="1245"/>
      <c r="CQ153" s="1141"/>
      <c r="CR153" s="1141"/>
      <c r="CS153" s="1141"/>
      <c r="CT153" s="1141"/>
      <c r="CU153" s="1141"/>
      <c r="CV153" s="1245"/>
      <c r="CW153" s="1245"/>
      <c r="CX153" s="1245"/>
      <c r="CY153" s="1245"/>
      <c r="CZ153" s="1245"/>
      <c r="DA153" s="1245"/>
    </row>
    <row r="154" spans="1:105" outlineLevel="1">
      <c r="A154" s="1149"/>
      <c r="B154" s="1149"/>
      <c r="D154" s="1370" t="s">
        <v>80</v>
      </c>
      <c r="E154" s="1370">
        <f t="shared" si="350"/>
        <v>47195.35885090661</v>
      </c>
      <c r="F154" s="1370">
        <f t="shared" si="350"/>
        <v>51077.038631531432</v>
      </c>
      <c r="G154" s="1370">
        <f t="shared" si="350"/>
        <v>52894.170785201713</v>
      </c>
      <c r="H154" s="1370">
        <f t="shared" si="350"/>
        <v>49140.696361054732</v>
      </c>
      <c r="I154" s="1370">
        <f t="shared" si="350"/>
        <v>41423.415541967603</v>
      </c>
      <c r="J154" s="1370">
        <f t="shared" si="350"/>
        <v>51212.260721849379</v>
      </c>
      <c r="K154" s="1370">
        <f t="shared" si="350"/>
        <v>55121.007901387566</v>
      </c>
      <c r="L154" s="1370">
        <f t="shared" si="350"/>
        <v>53178.422659690994</v>
      </c>
      <c r="M154" s="1370">
        <f t="shared" si="350"/>
        <v>49140.755301180528</v>
      </c>
      <c r="N154" s="1370">
        <f t="shared" si="350"/>
        <v>51145.279686290407</v>
      </c>
      <c r="O154" s="1370">
        <f t="shared" si="350"/>
        <v>49209.035293539491</v>
      </c>
      <c r="P154" s="1370">
        <f t="shared" si="350"/>
        <v>49798.572526928991</v>
      </c>
      <c r="Q154" s="1141"/>
      <c r="R154" s="1141"/>
      <c r="S154" s="1141"/>
      <c r="T154" s="1149"/>
      <c r="U154" s="1149"/>
      <c r="V154" s="1245"/>
      <c r="W154" s="1141"/>
      <c r="X154" s="1141"/>
      <c r="Y154" s="1141"/>
      <c r="Z154" s="1141"/>
      <c r="AA154" s="1141"/>
      <c r="AB154" s="1245"/>
      <c r="AC154" s="1245"/>
      <c r="AD154" s="1245"/>
      <c r="AE154" s="1141"/>
      <c r="AF154" s="1141"/>
      <c r="AG154" s="1141"/>
      <c r="AH154" s="1141"/>
      <c r="AI154" s="1141"/>
      <c r="AJ154" s="1245"/>
      <c r="AK154" s="1245"/>
      <c r="AL154" s="1245"/>
      <c r="AM154" s="1141"/>
      <c r="AN154" s="1141"/>
      <c r="AO154" s="1141"/>
      <c r="AP154" s="1141"/>
      <c r="AQ154" s="1141"/>
      <c r="AR154" s="1245"/>
      <c r="AS154" s="1245"/>
      <c r="AT154" s="1245"/>
      <c r="AU154" s="1141"/>
      <c r="AV154" s="1141"/>
      <c r="AW154" s="1141"/>
      <c r="AX154" s="1141"/>
      <c r="AY154" s="1141"/>
      <c r="AZ154" s="1245"/>
      <c r="BA154" s="1245"/>
      <c r="BB154" s="1245"/>
      <c r="BC154" s="1141"/>
      <c r="BD154" s="1141"/>
      <c r="BE154" s="1141"/>
      <c r="BF154" s="1141"/>
      <c r="BG154" s="1141"/>
      <c r="BH154" s="1245"/>
      <c r="BI154" s="1245"/>
      <c r="BJ154" s="1245"/>
      <c r="BK154" s="1245"/>
      <c r="BL154" s="1245"/>
      <c r="BM154" s="1245"/>
      <c r="BN154" s="1141"/>
      <c r="BO154" s="1141"/>
      <c r="BP154" s="1245"/>
      <c r="BQ154" s="1245"/>
      <c r="BR154" s="1245"/>
      <c r="BS154" s="1141"/>
      <c r="BT154" s="1141"/>
      <c r="BU154" s="1141"/>
      <c r="BV154" s="1141"/>
      <c r="BW154" s="1141"/>
      <c r="BX154" s="1245"/>
      <c r="BY154" s="1245"/>
      <c r="BZ154" s="1245"/>
      <c r="CA154" s="1141"/>
      <c r="CB154" s="1141"/>
      <c r="CC154" s="1141"/>
      <c r="CD154" s="1141"/>
      <c r="CE154" s="1141"/>
      <c r="CF154" s="1245"/>
      <c r="CG154" s="1245"/>
      <c r="CH154" s="1245"/>
      <c r="CI154" s="1141"/>
      <c r="CJ154" s="1141"/>
      <c r="CK154" s="1141"/>
      <c r="CL154" s="1141"/>
      <c r="CM154" s="1141"/>
      <c r="CN154" s="1245"/>
      <c r="CO154" s="1245"/>
      <c r="CP154" s="1245"/>
      <c r="CQ154" s="1141"/>
      <c r="CR154" s="1141"/>
      <c r="CS154" s="1141"/>
      <c r="CT154" s="1141"/>
      <c r="CU154" s="1141"/>
      <c r="CV154" s="1245"/>
      <c r="CW154" s="1245"/>
      <c r="CX154" s="1245"/>
      <c r="CY154" s="1245"/>
      <c r="CZ154" s="1245"/>
      <c r="DA154" s="1245"/>
    </row>
    <row r="155" spans="1:105" outlineLevel="1">
      <c r="A155" s="1149"/>
      <c r="B155" s="1149"/>
      <c r="D155" s="1370" t="s">
        <v>1501</v>
      </c>
      <c r="E155" s="1370">
        <f t="shared" si="350"/>
        <v>480</v>
      </c>
      <c r="F155" s="1370">
        <f t="shared" si="350"/>
        <v>480</v>
      </c>
      <c r="G155" s="1370">
        <f t="shared" si="350"/>
        <v>480</v>
      </c>
      <c r="H155" s="1370">
        <f t="shared" si="350"/>
        <v>480</v>
      </c>
      <c r="I155" s="1370">
        <f t="shared" si="350"/>
        <v>480</v>
      </c>
      <c r="J155" s="1370">
        <f t="shared" si="350"/>
        <v>480</v>
      </c>
      <c r="K155" s="1370">
        <f t="shared" si="350"/>
        <v>480</v>
      </c>
      <c r="L155" s="1370">
        <f t="shared" si="350"/>
        <v>480</v>
      </c>
      <c r="M155" s="1370">
        <f t="shared" si="350"/>
        <v>480</v>
      </c>
      <c r="N155" s="1370">
        <f t="shared" si="350"/>
        <v>480</v>
      </c>
      <c r="O155" s="1370">
        <f t="shared" si="350"/>
        <v>480</v>
      </c>
      <c r="P155" s="1370">
        <f t="shared" si="350"/>
        <v>480</v>
      </c>
      <c r="Q155" s="1141"/>
      <c r="R155" s="1141"/>
      <c r="S155" s="1141"/>
      <c r="T155" s="1149"/>
      <c r="U155" s="1149"/>
      <c r="V155" s="1245"/>
      <c r="W155" s="1141"/>
      <c r="X155" s="1141"/>
      <c r="Y155" s="1141"/>
      <c r="Z155" s="1141"/>
      <c r="AA155" s="1141"/>
      <c r="AB155" s="1245"/>
      <c r="AC155" s="1245"/>
      <c r="AD155" s="1245"/>
      <c r="AE155" s="1141"/>
      <c r="AF155" s="1141"/>
      <c r="AG155" s="1141"/>
      <c r="AH155" s="1141"/>
      <c r="AI155" s="1141"/>
      <c r="AJ155" s="1245"/>
      <c r="AK155" s="1245"/>
      <c r="AL155" s="1245"/>
      <c r="AM155" s="1141"/>
      <c r="AN155" s="1141"/>
      <c r="AO155" s="1141"/>
      <c r="AP155" s="1141"/>
      <c r="AQ155" s="1141"/>
      <c r="AR155" s="1245"/>
      <c r="AS155" s="1245"/>
      <c r="AT155" s="1245"/>
      <c r="AU155" s="1141"/>
      <c r="AV155" s="1141"/>
      <c r="AW155" s="1141"/>
      <c r="AX155" s="1141"/>
      <c r="AY155" s="1141"/>
      <c r="AZ155" s="1245"/>
      <c r="BA155" s="1245"/>
      <c r="BB155" s="1245"/>
      <c r="BC155" s="1141"/>
      <c r="BD155" s="1141"/>
      <c r="BE155" s="1141"/>
      <c r="BF155" s="1141"/>
      <c r="BG155" s="1141"/>
      <c r="BH155" s="1245"/>
      <c r="BI155" s="1245"/>
      <c r="BJ155" s="1245"/>
      <c r="BK155" s="1245"/>
      <c r="BL155" s="1245"/>
      <c r="BM155" s="1245"/>
      <c r="BN155" s="1141"/>
      <c r="BO155" s="1141"/>
      <c r="BP155" s="1245"/>
      <c r="BQ155" s="1245"/>
      <c r="BR155" s="1245"/>
      <c r="BS155" s="1141"/>
      <c r="BT155" s="1141"/>
      <c r="BU155" s="1141"/>
      <c r="BV155" s="1141"/>
      <c r="BW155" s="1141"/>
      <c r="BX155" s="1245"/>
      <c r="BY155" s="1245"/>
      <c r="BZ155" s="1245"/>
      <c r="CA155" s="1141"/>
      <c r="CB155" s="1141"/>
      <c r="CC155" s="1141"/>
      <c r="CD155" s="1141"/>
      <c r="CE155" s="1141"/>
      <c r="CF155" s="1245"/>
      <c r="CG155" s="1245"/>
      <c r="CH155" s="1245"/>
      <c r="CI155" s="1141"/>
      <c r="CJ155" s="1141"/>
      <c r="CK155" s="1141"/>
      <c r="CL155" s="1141"/>
      <c r="CM155" s="1141"/>
      <c r="CN155" s="1245"/>
      <c r="CO155" s="1245"/>
      <c r="CP155" s="1245"/>
      <c r="CQ155" s="1141"/>
      <c r="CR155" s="1141"/>
      <c r="CS155" s="1141"/>
      <c r="CT155" s="1141"/>
      <c r="CU155" s="1141"/>
      <c r="CV155" s="1245"/>
      <c r="CW155" s="1245"/>
      <c r="CX155" s="1245"/>
      <c r="CY155" s="1245"/>
      <c r="CZ155" s="1245"/>
      <c r="DA155" s="1245"/>
    </row>
    <row r="156" spans="1:105" outlineLevel="1">
      <c r="A156" s="1149"/>
      <c r="B156" s="1149"/>
      <c r="D156" s="1370" t="s">
        <v>1502</v>
      </c>
      <c r="E156" s="1370">
        <f t="shared" si="350"/>
        <v>20423.064366399991</v>
      </c>
      <c r="F156" s="1370">
        <f t="shared" si="350"/>
        <v>22139.417412800005</v>
      </c>
      <c r="G156" s="1370">
        <f t="shared" si="350"/>
        <v>22936.501123200003</v>
      </c>
      <c r="H156" s="1370">
        <f t="shared" si="350"/>
        <v>21278.158094000002</v>
      </c>
      <c r="I156" s="1370">
        <f t="shared" si="350"/>
        <v>17895.529698799997</v>
      </c>
      <c r="J156" s="1370">
        <f t="shared" si="350"/>
        <v>22138.756435200008</v>
      </c>
      <c r="K156" s="1370">
        <f t="shared" si="350"/>
        <v>23920.995350800007</v>
      </c>
      <c r="L156" s="1370">
        <f t="shared" si="350"/>
        <v>23037.426923200004</v>
      </c>
      <c r="M156" s="1370">
        <f t="shared" si="350"/>
        <v>21261.931264399998</v>
      </c>
      <c r="N156" s="1370">
        <f t="shared" si="350"/>
        <v>22152.743644000006</v>
      </c>
      <c r="O156" s="1370">
        <f t="shared" si="350"/>
        <v>21280.780615599997</v>
      </c>
      <c r="P156" s="1370">
        <f t="shared" si="350"/>
        <v>22063.421973600012</v>
      </c>
      <c r="Q156" s="1141"/>
      <c r="R156" s="1141"/>
      <c r="S156" s="1141"/>
      <c r="T156" s="1149"/>
      <c r="U156" s="1149"/>
      <c r="V156" s="1245"/>
      <c r="W156" s="1141"/>
      <c r="X156" s="1141"/>
      <c r="Y156" s="1141"/>
      <c r="Z156" s="1141"/>
      <c r="AA156" s="1141"/>
      <c r="AB156" s="1245"/>
      <c r="AC156" s="1245"/>
      <c r="AD156" s="1245"/>
      <c r="AE156" s="1141"/>
      <c r="AF156" s="1141"/>
      <c r="AG156" s="1141"/>
      <c r="AH156" s="1141"/>
      <c r="AI156" s="1141"/>
      <c r="AJ156" s="1245"/>
      <c r="AK156" s="1245"/>
      <c r="AL156" s="1245"/>
      <c r="AM156" s="1141"/>
      <c r="AN156" s="1141"/>
      <c r="AO156" s="1141"/>
      <c r="AP156" s="1141"/>
      <c r="AQ156" s="1141"/>
      <c r="AR156" s="1245"/>
      <c r="AS156" s="1245"/>
      <c r="AT156" s="1245"/>
      <c r="AU156" s="1141"/>
      <c r="AV156" s="1141"/>
      <c r="AW156" s="1141"/>
      <c r="AX156" s="1141"/>
      <c r="AY156" s="1141"/>
      <c r="AZ156" s="1245"/>
      <c r="BA156" s="1245"/>
      <c r="BB156" s="1245"/>
      <c r="BC156" s="1141"/>
      <c r="BD156" s="1141"/>
      <c r="BE156" s="1141"/>
      <c r="BF156" s="1141"/>
      <c r="BG156" s="1141"/>
      <c r="BH156" s="1245"/>
      <c r="BI156" s="1245"/>
      <c r="BJ156" s="1245"/>
      <c r="BK156" s="1245"/>
      <c r="BL156" s="1245"/>
      <c r="BM156" s="1245"/>
      <c r="BN156" s="1141"/>
      <c r="BO156" s="1141"/>
      <c r="BP156" s="1245"/>
      <c r="BQ156" s="1245"/>
      <c r="BR156" s="1245"/>
      <c r="BS156" s="1141"/>
      <c r="BT156" s="1141"/>
      <c r="BU156" s="1141"/>
      <c r="BV156" s="1141"/>
      <c r="BW156" s="1141"/>
      <c r="BX156" s="1245"/>
      <c r="BY156" s="1245"/>
      <c r="BZ156" s="1245"/>
      <c r="CA156" s="1141"/>
      <c r="CB156" s="1141"/>
      <c r="CC156" s="1141"/>
      <c r="CD156" s="1141"/>
      <c r="CE156" s="1141"/>
      <c r="CF156" s="1245"/>
      <c r="CG156" s="1245"/>
      <c r="CH156" s="1245"/>
      <c r="CI156" s="1141"/>
      <c r="CJ156" s="1141"/>
      <c r="CK156" s="1141"/>
      <c r="CL156" s="1141"/>
      <c r="CM156" s="1141"/>
      <c r="CN156" s="1245"/>
      <c r="CO156" s="1245"/>
      <c r="CP156" s="1245"/>
      <c r="CQ156" s="1141"/>
      <c r="CR156" s="1141"/>
      <c r="CS156" s="1141"/>
      <c r="CT156" s="1141"/>
      <c r="CU156" s="1141"/>
      <c r="CV156" s="1245"/>
      <c r="CW156" s="1245"/>
      <c r="CX156" s="1245"/>
      <c r="CY156" s="1245"/>
      <c r="CZ156" s="1245"/>
      <c r="DA156" s="1245"/>
    </row>
    <row r="157" spans="1:105" outlineLevel="1">
      <c r="A157" s="1149"/>
      <c r="B157" s="1149"/>
      <c r="D157" s="1370" t="s">
        <v>1503</v>
      </c>
      <c r="E157" s="1370">
        <f t="shared" si="350"/>
        <v>1288</v>
      </c>
      <c r="F157" s="1370">
        <f t="shared" si="350"/>
        <v>1288</v>
      </c>
      <c r="G157" s="1370">
        <f t="shared" si="350"/>
        <v>1288</v>
      </c>
      <c r="H157" s="1370">
        <f t="shared" si="350"/>
        <v>1288</v>
      </c>
      <c r="I157" s="1370">
        <f t="shared" si="350"/>
        <v>1288</v>
      </c>
      <c r="J157" s="1370">
        <f t="shared" si="350"/>
        <v>1288</v>
      </c>
      <c r="K157" s="1370">
        <f t="shared" si="350"/>
        <v>1288</v>
      </c>
      <c r="L157" s="1370">
        <f t="shared" si="350"/>
        <v>1288</v>
      </c>
      <c r="M157" s="1370">
        <f t="shared" si="350"/>
        <v>1288</v>
      </c>
      <c r="N157" s="1370">
        <f t="shared" si="350"/>
        <v>1288</v>
      </c>
      <c r="O157" s="1370">
        <f t="shared" si="350"/>
        <v>1288</v>
      </c>
      <c r="P157" s="1370">
        <f t="shared" si="350"/>
        <v>1288</v>
      </c>
      <c r="Q157" s="1141"/>
      <c r="R157" s="1141"/>
      <c r="S157" s="1141"/>
      <c r="T157" s="1149"/>
      <c r="U157" s="1149"/>
      <c r="V157" s="1245"/>
      <c r="W157" s="1141"/>
      <c r="X157" s="1141"/>
      <c r="Y157" s="1141"/>
      <c r="Z157" s="1141"/>
      <c r="AA157" s="1141"/>
      <c r="AB157" s="1245"/>
      <c r="AC157" s="1245"/>
      <c r="AD157" s="1245"/>
      <c r="AE157" s="1141"/>
      <c r="AF157" s="1141"/>
      <c r="AG157" s="1141"/>
      <c r="AH157" s="1141"/>
      <c r="AI157" s="1141"/>
      <c r="AJ157" s="1245"/>
      <c r="AK157" s="1245"/>
      <c r="AL157" s="1245"/>
      <c r="AM157" s="1141"/>
      <c r="AN157" s="1141"/>
      <c r="AO157" s="1141"/>
      <c r="AP157" s="1141"/>
      <c r="AQ157" s="1141"/>
      <c r="AR157" s="1245"/>
      <c r="AS157" s="1245"/>
      <c r="AT157" s="1245"/>
      <c r="AU157" s="1141"/>
      <c r="AV157" s="1141"/>
      <c r="AW157" s="1141"/>
      <c r="AX157" s="1141"/>
      <c r="AY157" s="1141"/>
      <c r="AZ157" s="1245"/>
      <c r="BA157" s="1245"/>
      <c r="BB157" s="1245"/>
      <c r="BC157" s="1141"/>
      <c r="BD157" s="1141"/>
      <c r="BE157" s="1141"/>
      <c r="BF157" s="1141"/>
      <c r="BG157" s="1141"/>
      <c r="BH157" s="1245"/>
      <c r="BI157" s="1245"/>
      <c r="BJ157" s="1245"/>
      <c r="BK157" s="1245"/>
      <c r="BL157" s="1245"/>
      <c r="BM157" s="1245"/>
      <c r="BN157" s="1141"/>
      <c r="BO157" s="1141"/>
      <c r="BP157" s="1245"/>
      <c r="BQ157" s="1245"/>
      <c r="BR157" s="1245"/>
      <c r="BS157" s="1141"/>
      <c r="BT157" s="1141"/>
      <c r="BU157" s="1141"/>
      <c r="BV157" s="1141"/>
      <c r="BW157" s="1141"/>
      <c r="BX157" s="1245"/>
      <c r="BY157" s="1245"/>
      <c r="BZ157" s="1245"/>
      <c r="CA157" s="1141"/>
      <c r="CB157" s="1141"/>
      <c r="CC157" s="1141"/>
      <c r="CD157" s="1141"/>
      <c r="CE157" s="1141"/>
      <c r="CF157" s="1245"/>
      <c r="CG157" s="1245"/>
      <c r="CH157" s="1245"/>
      <c r="CI157" s="1141"/>
      <c r="CJ157" s="1141"/>
      <c r="CK157" s="1141"/>
      <c r="CL157" s="1141"/>
      <c r="CM157" s="1141"/>
      <c r="CN157" s="1245"/>
      <c r="CO157" s="1245"/>
      <c r="CP157" s="1245"/>
      <c r="CQ157" s="1141"/>
      <c r="CR157" s="1141"/>
      <c r="CS157" s="1141"/>
      <c r="CT157" s="1141"/>
      <c r="CU157" s="1141"/>
      <c r="CV157" s="1245"/>
      <c r="CW157" s="1245"/>
      <c r="CX157" s="1245"/>
      <c r="CY157" s="1245"/>
      <c r="CZ157" s="1245"/>
      <c r="DA157" s="1245"/>
    </row>
    <row r="158" spans="1:105" outlineLevel="1">
      <c r="A158" s="1149"/>
      <c r="B158" s="1149"/>
      <c r="D158" s="1370" t="s">
        <v>355</v>
      </c>
      <c r="E158" s="1370">
        <f t="shared" si="350"/>
        <v>5520</v>
      </c>
      <c r="F158" s="1370">
        <f t="shared" si="350"/>
        <v>5755.2</v>
      </c>
      <c r="G158" s="1370">
        <f t="shared" si="350"/>
        <v>11851.2</v>
      </c>
      <c r="H158" s="1370">
        <f t="shared" si="350"/>
        <v>6241.36</v>
      </c>
      <c r="I158" s="1370">
        <f t="shared" si="350"/>
        <v>5443.2</v>
      </c>
      <c r="J158" s="1370">
        <f t="shared" si="350"/>
        <v>7168</v>
      </c>
      <c r="K158" s="1370">
        <f t="shared" si="350"/>
        <v>5944</v>
      </c>
      <c r="L158" s="1370">
        <f t="shared" si="350"/>
        <v>5168</v>
      </c>
      <c r="M158" s="1370">
        <f t="shared" si="350"/>
        <v>5208</v>
      </c>
      <c r="N158" s="1370">
        <f t="shared" si="350"/>
        <v>18363.2</v>
      </c>
      <c r="O158" s="1370">
        <f t="shared" si="350"/>
        <v>5280</v>
      </c>
      <c r="P158" s="1370">
        <f t="shared" si="350"/>
        <v>18768</v>
      </c>
      <c r="Q158" s="1141"/>
      <c r="R158" s="1141"/>
      <c r="S158" s="1141"/>
      <c r="T158" s="1149"/>
      <c r="U158" s="1149"/>
      <c r="V158" s="1245"/>
      <c r="W158" s="1141"/>
      <c r="X158" s="1141"/>
      <c r="Y158" s="1141"/>
      <c r="Z158" s="1141"/>
      <c r="AA158" s="1141"/>
      <c r="AB158" s="1245"/>
      <c r="AC158" s="1245"/>
      <c r="AD158" s="1245"/>
      <c r="AE158" s="1141"/>
      <c r="AF158" s="1141"/>
      <c r="AG158" s="1141"/>
      <c r="AH158" s="1141"/>
      <c r="AI158" s="1141"/>
      <c r="AJ158" s="1245"/>
      <c r="AK158" s="1245"/>
      <c r="AL158" s="1245"/>
      <c r="AM158" s="1141"/>
      <c r="AN158" s="1141"/>
      <c r="AO158" s="1141"/>
      <c r="AP158" s="1141"/>
      <c r="AQ158" s="1141"/>
      <c r="AR158" s="1245"/>
      <c r="AS158" s="1245"/>
      <c r="AT158" s="1245"/>
      <c r="AU158" s="1141"/>
      <c r="AV158" s="1141"/>
      <c r="AW158" s="1141"/>
      <c r="AX158" s="1141"/>
      <c r="AY158" s="1141"/>
      <c r="AZ158" s="1245"/>
      <c r="BA158" s="1245"/>
      <c r="BB158" s="1245"/>
      <c r="BC158" s="1141"/>
      <c r="BD158" s="1141"/>
      <c r="BE158" s="1141"/>
      <c r="BF158" s="1141"/>
      <c r="BG158" s="1141"/>
      <c r="BH158" s="1245"/>
      <c r="BI158" s="1245"/>
      <c r="BJ158" s="1245"/>
      <c r="BK158" s="1245"/>
      <c r="BL158" s="1245"/>
      <c r="BM158" s="1245"/>
      <c r="BN158" s="1141"/>
      <c r="BO158" s="1141"/>
      <c r="BP158" s="1245"/>
      <c r="BQ158" s="1245"/>
      <c r="BR158" s="1245"/>
      <c r="BS158" s="1141"/>
      <c r="BT158" s="1141"/>
      <c r="BU158" s="1141"/>
      <c r="BV158" s="1141"/>
      <c r="BW158" s="1141"/>
      <c r="BX158" s="1245"/>
      <c r="BY158" s="1245"/>
      <c r="BZ158" s="1245"/>
      <c r="CA158" s="1141"/>
      <c r="CB158" s="1141"/>
      <c r="CC158" s="1141"/>
      <c r="CD158" s="1141"/>
      <c r="CE158" s="1141"/>
      <c r="CF158" s="1245"/>
      <c r="CG158" s="1245"/>
      <c r="CH158" s="1245"/>
      <c r="CI158" s="1141"/>
      <c r="CJ158" s="1141"/>
      <c r="CK158" s="1141"/>
      <c r="CL158" s="1141"/>
      <c r="CM158" s="1141"/>
      <c r="CN158" s="1245"/>
      <c r="CO158" s="1245"/>
      <c r="CP158" s="1245"/>
      <c r="CQ158" s="1141"/>
      <c r="CR158" s="1141"/>
      <c r="CS158" s="1141"/>
      <c r="CT158" s="1141"/>
      <c r="CU158" s="1141"/>
      <c r="CV158" s="1245"/>
      <c r="CW158" s="1245"/>
      <c r="CX158" s="1245"/>
      <c r="CY158" s="1245"/>
      <c r="CZ158" s="1245"/>
      <c r="DA158" s="1245"/>
    </row>
    <row r="159" spans="1:105" outlineLevel="1">
      <c r="A159" s="1149"/>
      <c r="B159" s="1149"/>
      <c r="D159" s="1370" t="s">
        <v>1504</v>
      </c>
      <c r="E159" s="1370">
        <f t="shared" si="350"/>
        <v>480</v>
      </c>
      <c r="F159" s="1370">
        <f t="shared" si="350"/>
        <v>480</v>
      </c>
      <c r="G159" s="1370">
        <f t="shared" si="350"/>
        <v>480</v>
      </c>
      <c r="H159" s="1370">
        <f t="shared" si="350"/>
        <v>480</v>
      </c>
      <c r="I159" s="1370">
        <f t="shared" si="350"/>
        <v>480</v>
      </c>
      <c r="J159" s="1370">
        <f t="shared" si="350"/>
        <v>480</v>
      </c>
      <c r="K159" s="1370">
        <f t="shared" si="350"/>
        <v>480</v>
      </c>
      <c r="L159" s="1370">
        <f t="shared" si="350"/>
        <v>480</v>
      </c>
      <c r="M159" s="1370">
        <f t="shared" si="350"/>
        <v>480</v>
      </c>
      <c r="N159" s="1370">
        <f t="shared" si="350"/>
        <v>480</v>
      </c>
      <c r="O159" s="1370">
        <f t="shared" si="350"/>
        <v>480</v>
      </c>
      <c r="P159" s="1370">
        <f t="shared" si="350"/>
        <v>480</v>
      </c>
      <c r="Q159" s="1141"/>
      <c r="R159" s="1141"/>
      <c r="S159" s="1141"/>
      <c r="T159" s="1149"/>
      <c r="U159" s="1149"/>
      <c r="V159" s="1245"/>
      <c r="W159" s="1141"/>
      <c r="X159" s="1141"/>
      <c r="Y159" s="1141"/>
      <c r="Z159" s="1141"/>
      <c r="AA159" s="1141"/>
      <c r="AB159" s="1245"/>
      <c r="AC159" s="1245"/>
      <c r="AD159" s="1245"/>
      <c r="AE159" s="1141"/>
      <c r="AF159" s="1141"/>
      <c r="AG159" s="1141"/>
      <c r="AH159" s="1141"/>
      <c r="AI159" s="1141"/>
      <c r="AJ159" s="1245"/>
      <c r="AK159" s="1245"/>
      <c r="AL159" s="1245"/>
      <c r="AM159" s="1141"/>
      <c r="AN159" s="1141"/>
      <c r="AO159" s="1141"/>
      <c r="AP159" s="1141"/>
      <c r="AQ159" s="1141"/>
      <c r="AR159" s="1245"/>
      <c r="AS159" s="1245"/>
      <c r="AT159" s="1245"/>
      <c r="AU159" s="1141"/>
      <c r="AV159" s="1141"/>
      <c r="AW159" s="1141"/>
      <c r="AX159" s="1141"/>
      <c r="AY159" s="1141"/>
      <c r="AZ159" s="1245"/>
      <c r="BA159" s="1245"/>
      <c r="BB159" s="1245"/>
      <c r="BC159" s="1141"/>
      <c r="BD159" s="1141"/>
      <c r="BE159" s="1141"/>
      <c r="BF159" s="1141"/>
      <c r="BG159" s="1141"/>
      <c r="BH159" s="1245"/>
      <c r="BI159" s="1245"/>
      <c r="BJ159" s="1245"/>
      <c r="BK159" s="1245"/>
      <c r="BL159" s="1245"/>
      <c r="BM159" s="1245"/>
      <c r="BN159" s="1141"/>
      <c r="BO159" s="1141"/>
      <c r="BP159" s="1245"/>
      <c r="BQ159" s="1245"/>
      <c r="BR159" s="1245"/>
      <c r="BS159" s="1141"/>
      <c r="BT159" s="1141"/>
      <c r="BU159" s="1141"/>
      <c r="BV159" s="1141"/>
      <c r="BW159" s="1141"/>
      <c r="BX159" s="1245"/>
      <c r="BY159" s="1245"/>
      <c r="BZ159" s="1245"/>
      <c r="CA159" s="1141"/>
      <c r="CB159" s="1141"/>
      <c r="CC159" s="1141"/>
      <c r="CD159" s="1141"/>
      <c r="CE159" s="1141"/>
      <c r="CF159" s="1245"/>
      <c r="CG159" s="1245"/>
      <c r="CH159" s="1245"/>
      <c r="CI159" s="1141"/>
      <c r="CJ159" s="1141"/>
      <c r="CK159" s="1141"/>
      <c r="CL159" s="1141"/>
      <c r="CM159" s="1141"/>
      <c r="CN159" s="1245"/>
      <c r="CO159" s="1245"/>
      <c r="CP159" s="1245"/>
      <c r="CQ159" s="1141"/>
      <c r="CR159" s="1141"/>
      <c r="CS159" s="1141"/>
      <c r="CT159" s="1141"/>
      <c r="CU159" s="1141"/>
      <c r="CV159" s="1245"/>
      <c r="CW159" s="1245"/>
      <c r="CX159" s="1245"/>
      <c r="CY159" s="1245"/>
      <c r="CZ159" s="1245"/>
      <c r="DA159" s="1245"/>
    </row>
    <row r="160" spans="1:105" outlineLevel="1">
      <c r="A160" s="1149"/>
      <c r="B160" s="1149"/>
      <c r="D160" s="1370" t="s">
        <v>1505</v>
      </c>
      <c r="E160" s="1370">
        <f t="shared" si="350"/>
        <v>3712</v>
      </c>
      <c r="F160" s="1370">
        <f t="shared" si="350"/>
        <v>3712</v>
      </c>
      <c r="G160" s="1370">
        <f t="shared" si="350"/>
        <v>3712</v>
      </c>
      <c r="H160" s="1370">
        <f t="shared" si="350"/>
        <v>3712</v>
      </c>
      <c r="I160" s="1370">
        <f t="shared" si="350"/>
        <v>3712</v>
      </c>
      <c r="J160" s="1370">
        <f t="shared" si="350"/>
        <v>3712</v>
      </c>
      <c r="K160" s="1370">
        <f t="shared" si="350"/>
        <v>3712</v>
      </c>
      <c r="L160" s="1370">
        <f t="shared" si="350"/>
        <v>3712</v>
      </c>
      <c r="M160" s="1370">
        <f t="shared" si="350"/>
        <v>3712</v>
      </c>
      <c r="N160" s="1370">
        <f t="shared" si="350"/>
        <v>3712</v>
      </c>
      <c r="O160" s="1370">
        <f t="shared" si="350"/>
        <v>3712</v>
      </c>
      <c r="P160" s="1370">
        <f t="shared" si="350"/>
        <v>3712</v>
      </c>
      <c r="Q160" s="1141"/>
      <c r="R160" s="1141"/>
      <c r="S160" s="1141"/>
      <c r="T160" s="1149"/>
      <c r="U160" s="1149"/>
      <c r="V160" s="1245"/>
      <c r="W160" s="1141"/>
      <c r="X160" s="1141"/>
      <c r="Y160" s="1141"/>
      <c r="Z160" s="1141"/>
      <c r="AA160" s="1141"/>
      <c r="AB160" s="1245"/>
      <c r="AC160" s="1245"/>
      <c r="AD160" s="1245"/>
      <c r="AE160" s="1141"/>
      <c r="AF160" s="1141"/>
      <c r="AG160" s="1141"/>
      <c r="AH160" s="1141"/>
      <c r="AI160" s="1141"/>
      <c r="AJ160" s="1245"/>
      <c r="AK160" s="1245"/>
      <c r="AL160" s="1245"/>
      <c r="AM160" s="1141"/>
      <c r="AN160" s="1141"/>
      <c r="AO160" s="1141"/>
      <c r="AP160" s="1141"/>
      <c r="AQ160" s="1141"/>
      <c r="AR160" s="1245"/>
      <c r="AS160" s="1245"/>
      <c r="AT160" s="1245"/>
      <c r="AU160" s="1141"/>
      <c r="AV160" s="1141"/>
      <c r="AW160" s="1141"/>
      <c r="AX160" s="1141"/>
      <c r="AY160" s="1141"/>
      <c r="AZ160" s="1245"/>
      <c r="BA160" s="1245"/>
      <c r="BB160" s="1245"/>
      <c r="BC160" s="1141"/>
      <c r="BD160" s="1141"/>
      <c r="BE160" s="1141"/>
      <c r="BF160" s="1141"/>
      <c r="BG160" s="1141"/>
      <c r="BH160" s="1245"/>
      <c r="BI160" s="1245"/>
      <c r="BJ160" s="1245"/>
      <c r="BK160" s="1245"/>
      <c r="BL160" s="1245"/>
      <c r="BM160" s="1245"/>
      <c r="BN160" s="1141"/>
      <c r="BO160" s="1141"/>
      <c r="BP160" s="1245"/>
      <c r="BQ160" s="1245"/>
      <c r="BR160" s="1245"/>
      <c r="BS160" s="1141"/>
      <c r="BT160" s="1141"/>
      <c r="BU160" s="1141"/>
      <c r="BV160" s="1141"/>
      <c r="BW160" s="1141"/>
      <c r="BX160" s="1245"/>
      <c r="BY160" s="1245"/>
      <c r="BZ160" s="1245"/>
      <c r="CA160" s="1141"/>
      <c r="CB160" s="1141"/>
      <c r="CC160" s="1141"/>
      <c r="CD160" s="1141"/>
      <c r="CE160" s="1141"/>
      <c r="CF160" s="1245"/>
      <c r="CG160" s="1245"/>
      <c r="CH160" s="1245"/>
      <c r="CI160" s="1141"/>
      <c r="CJ160" s="1141"/>
      <c r="CK160" s="1141"/>
      <c r="CL160" s="1141"/>
      <c r="CM160" s="1141"/>
      <c r="CN160" s="1245"/>
      <c r="CO160" s="1245"/>
      <c r="CP160" s="1245"/>
      <c r="CQ160" s="1141"/>
      <c r="CR160" s="1141"/>
      <c r="CS160" s="1141"/>
      <c r="CT160" s="1141"/>
      <c r="CU160" s="1141"/>
      <c r="CV160" s="1245"/>
      <c r="CW160" s="1245"/>
      <c r="CX160" s="1245"/>
      <c r="CY160" s="1245"/>
      <c r="CZ160" s="1245"/>
      <c r="DA160" s="1245"/>
    </row>
    <row r="161" spans="1:105" outlineLevel="1">
      <c r="A161" s="1149"/>
      <c r="B161" s="1149"/>
      <c r="D161" s="1370" t="s">
        <v>83</v>
      </c>
      <c r="E161" s="1370">
        <f t="shared" si="350"/>
        <v>36800</v>
      </c>
      <c r="F161" s="1370">
        <f t="shared" si="350"/>
        <v>36800</v>
      </c>
      <c r="G161" s="1370">
        <f t="shared" si="350"/>
        <v>36800</v>
      </c>
      <c r="H161" s="1370">
        <f t="shared" si="350"/>
        <v>36800</v>
      </c>
      <c r="I161" s="1370">
        <f t="shared" si="350"/>
        <v>36800</v>
      </c>
      <c r="J161" s="1370">
        <f t="shared" si="350"/>
        <v>36800</v>
      </c>
      <c r="K161" s="1370">
        <f t="shared" si="350"/>
        <v>36800</v>
      </c>
      <c r="L161" s="1370">
        <f t="shared" si="350"/>
        <v>36800</v>
      </c>
      <c r="M161" s="1370">
        <f t="shared" si="350"/>
        <v>36800</v>
      </c>
      <c r="N161" s="1370">
        <f t="shared" si="350"/>
        <v>36800</v>
      </c>
      <c r="O161" s="1370">
        <f t="shared" si="350"/>
        <v>36800</v>
      </c>
      <c r="P161" s="1370">
        <f t="shared" si="350"/>
        <v>36800</v>
      </c>
      <c r="Q161" s="1141"/>
      <c r="R161" s="1141"/>
      <c r="S161" s="1141"/>
      <c r="T161" s="1149"/>
      <c r="U161" s="1149"/>
      <c r="V161" s="1245"/>
      <c r="W161" s="1141"/>
      <c r="X161" s="1141"/>
      <c r="Y161" s="1141"/>
      <c r="Z161" s="1141"/>
      <c r="AA161" s="1141"/>
      <c r="AB161" s="1245"/>
      <c r="AC161" s="1245"/>
      <c r="AD161" s="1245"/>
      <c r="AE161" s="1141"/>
      <c r="AF161" s="1141"/>
      <c r="AG161" s="1141"/>
      <c r="AH161" s="1141"/>
      <c r="AI161" s="1141"/>
      <c r="AJ161" s="1245"/>
      <c r="AK161" s="1245"/>
      <c r="AL161" s="1245"/>
      <c r="AM161" s="1141"/>
      <c r="AN161" s="1141"/>
      <c r="AO161" s="1141"/>
      <c r="AP161" s="1141"/>
      <c r="AQ161" s="1141"/>
      <c r="AR161" s="1245"/>
      <c r="AS161" s="1245"/>
      <c r="AT161" s="1245"/>
      <c r="AU161" s="1141"/>
      <c r="AV161" s="1141"/>
      <c r="AW161" s="1141"/>
      <c r="AX161" s="1141"/>
      <c r="AY161" s="1141"/>
      <c r="AZ161" s="1245"/>
      <c r="BA161" s="1245"/>
      <c r="BB161" s="1245"/>
      <c r="BC161" s="1141"/>
      <c r="BD161" s="1141"/>
      <c r="BE161" s="1141"/>
      <c r="BF161" s="1141"/>
      <c r="BG161" s="1141"/>
      <c r="BH161" s="1245"/>
      <c r="BI161" s="1245"/>
      <c r="BJ161" s="1245"/>
      <c r="BK161" s="1245"/>
      <c r="BL161" s="1245"/>
      <c r="BM161" s="1245"/>
      <c r="BN161" s="1141"/>
      <c r="BO161" s="1141"/>
      <c r="BP161" s="1245"/>
      <c r="BQ161" s="1245"/>
      <c r="BR161" s="1245"/>
      <c r="BS161" s="1141"/>
      <c r="BT161" s="1141"/>
      <c r="BU161" s="1141"/>
      <c r="BV161" s="1141"/>
      <c r="BW161" s="1141"/>
      <c r="BX161" s="1245"/>
      <c r="BY161" s="1245"/>
      <c r="BZ161" s="1245"/>
      <c r="CA161" s="1141"/>
      <c r="CB161" s="1141"/>
      <c r="CC161" s="1141"/>
      <c r="CD161" s="1141"/>
      <c r="CE161" s="1141"/>
      <c r="CF161" s="1245"/>
      <c r="CG161" s="1245"/>
      <c r="CH161" s="1245"/>
      <c r="CI161" s="1141"/>
      <c r="CJ161" s="1141"/>
      <c r="CK161" s="1141"/>
      <c r="CL161" s="1141"/>
      <c r="CM161" s="1141"/>
      <c r="CN161" s="1245"/>
      <c r="CO161" s="1245"/>
      <c r="CP161" s="1245"/>
      <c r="CQ161" s="1141"/>
      <c r="CR161" s="1141"/>
      <c r="CS161" s="1141"/>
      <c r="CT161" s="1141"/>
      <c r="CU161" s="1141"/>
      <c r="CV161" s="1245"/>
      <c r="CW161" s="1245"/>
      <c r="CX161" s="1245"/>
      <c r="CY161" s="1245"/>
      <c r="CZ161" s="1245"/>
      <c r="DA161" s="1245"/>
    </row>
    <row r="162" spans="1:105" outlineLevel="1">
      <c r="A162" s="1149"/>
      <c r="B162" s="1149"/>
      <c r="D162" s="1370" t="s">
        <v>84</v>
      </c>
      <c r="E162" s="1370">
        <f t="shared" si="350"/>
        <v>880</v>
      </c>
      <c r="F162" s="1370">
        <f t="shared" si="350"/>
        <v>880</v>
      </c>
      <c r="G162" s="1370">
        <f t="shared" si="350"/>
        <v>880</v>
      </c>
      <c r="H162" s="1370">
        <f t="shared" si="350"/>
        <v>880</v>
      </c>
      <c r="I162" s="1370">
        <f t="shared" si="350"/>
        <v>880</v>
      </c>
      <c r="J162" s="1370">
        <f t="shared" si="350"/>
        <v>880</v>
      </c>
      <c r="K162" s="1370">
        <f t="shared" si="350"/>
        <v>880</v>
      </c>
      <c r="L162" s="1370">
        <f t="shared" si="350"/>
        <v>880</v>
      </c>
      <c r="M162" s="1370">
        <f t="shared" si="350"/>
        <v>880</v>
      </c>
      <c r="N162" s="1370">
        <f t="shared" si="350"/>
        <v>880</v>
      </c>
      <c r="O162" s="1370">
        <f t="shared" si="350"/>
        <v>880</v>
      </c>
      <c r="P162" s="1370">
        <f t="shared" si="350"/>
        <v>880</v>
      </c>
      <c r="Q162" s="1141"/>
      <c r="R162" s="1141"/>
      <c r="S162" s="1141"/>
      <c r="T162" s="1149"/>
      <c r="U162" s="1149"/>
      <c r="V162" s="1245"/>
      <c r="W162" s="1141"/>
      <c r="X162" s="1141"/>
      <c r="Y162" s="1141"/>
      <c r="Z162" s="1141"/>
      <c r="AA162" s="1141"/>
      <c r="AB162" s="1245"/>
      <c r="AC162" s="1245"/>
      <c r="AD162" s="1245"/>
      <c r="AE162" s="1141"/>
      <c r="AF162" s="1141"/>
      <c r="AG162" s="1141"/>
      <c r="AH162" s="1141"/>
      <c r="AI162" s="1141"/>
      <c r="AJ162" s="1245"/>
      <c r="AK162" s="1245"/>
      <c r="AL162" s="1245"/>
      <c r="AM162" s="1141"/>
      <c r="AN162" s="1141"/>
      <c r="AO162" s="1141"/>
      <c r="AP162" s="1141"/>
      <c r="AQ162" s="1141"/>
      <c r="AR162" s="1245"/>
      <c r="AS162" s="1245"/>
      <c r="AT162" s="1245"/>
      <c r="AU162" s="1141"/>
      <c r="AV162" s="1141"/>
      <c r="AW162" s="1141"/>
      <c r="AX162" s="1141"/>
      <c r="AY162" s="1141"/>
      <c r="AZ162" s="1245"/>
      <c r="BA162" s="1245"/>
      <c r="BB162" s="1245"/>
      <c r="BC162" s="1141"/>
      <c r="BD162" s="1141"/>
      <c r="BE162" s="1141"/>
      <c r="BF162" s="1141"/>
      <c r="BG162" s="1141"/>
      <c r="BH162" s="1245"/>
      <c r="BI162" s="1245"/>
      <c r="BJ162" s="1245"/>
      <c r="BK162" s="1245"/>
      <c r="BL162" s="1245"/>
      <c r="BM162" s="1245"/>
      <c r="BN162" s="1141"/>
      <c r="BO162" s="1141"/>
      <c r="BP162" s="1245"/>
      <c r="BQ162" s="1245"/>
      <c r="BR162" s="1245"/>
      <c r="BS162" s="1141"/>
      <c r="BT162" s="1141"/>
      <c r="BU162" s="1141"/>
      <c r="BV162" s="1141"/>
      <c r="BW162" s="1141"/>
      <c r="BX162" s="1245"/>
      <c r="BY162" s="1245"/>
      <c r="BZ162" s="1245"/>
      <c r="CA162" s="1141"/>
      <c r="CB162" s="1141"/>
      <c r="CC162" s="1141"/>
      <c r="CD162" s="1141"/>
      <c r="CE162" s="1141"/>
      <c r="CF162" s="1245"/>
      <c r="CG162" s="1245"/>
      <c r="CH162" s="1245"/>
      <c r="CI162" s="1141"/>
      <c r="CJ162" s="1141"/>
      <c r="CK162" s="1141"/>
      <c r="CL162" s="1141"/>
      <c r="CM162" s="1141"/>
      <c r="CN162" s="1245"/>
      <c r="CO162" s="1245"/>
      <c r="CP162" s="1245"/>
      <c r="CQ162" s="1141"/>
      <c r="CR162" s="1141"/>
      <c r="CS162" s="1141"/>
      <c r="CT162" s="1141"/>
      <c r="CU162" s="1141"/>
      <c r="CV162" s="1245"/>
      <c r="CW162" s="1245"/>
      <c r="CX162" s="1245"/>
      <c r="CY162" s="1245"/>
      <c r="CZ162" s="1245"/>
      <c r="DA162" s="1245"/>
    </row>
    <row r="163" spans="1:105" outlineLevel="1">
      <c r="A163" s="1149"/>
      <c r="B163" s="1149"/>
      <c r="D163" s="1370" t="s">
        <v>86</v>
      </c>
      <c r="E163" s="1370">
        <f t="shared" ref="E163:P167" si="351">E139*$CX$2/1000</f>
        <v>1120</v>
      </c>
      <c r="F163" s="1370">
        <f t="shared" si="351"/>
        <v>1120</v>
      </c>
      <c r="G163" s="1370">
        <f t="shared" si="351"/>
        <v>1120</v>
      </c>
      <c r="H163" s="1370">
        <f t="shared" si="351"/>
        <v>1120</v>
      </c>
      <c r="I163" s="1370">
        <f t="shared" si="351"/>
        <v>1120</v>
      </c>
      <c r="J163" s="1370">
        <f t="shared" si="351"/>
        <v>1120</v>
      </c>
      <c r="K163" s="1370">
        <f t="shared" si="351"/>
        <v>1120</v>
      </c>
      <c r="L163" s="1370">
        <f t="shared" si="351"/>
        <v>1120</v>
      </c>
      <c r="M163" s="1370">
        <f t="shared" si="351"/>
        <v>1120</v>
      </c>
      <c r="N163" s="1370">
        <f t="shared" si="351"/>
        <v>1120</v>
      </c>
      <c r="O163" s="1370">
        <f t="shared" si="351"/>
        <v>1120</v>
      </c>
      <c r="P163" s="1370">
        <f t="shared" si="351"/>
        <v>1120</v>
      </c>
      <c r="Q163" s="1141"/>
      <c r="R163" s="1141"/>
      <c r="S163" s="1141"/>
      <c r="T163" s="1149"/>
      <c r="U163" s="1149"/>
      <c r="V163" s="1245"/>
      <c r="W163" s="1141"/>
      <c r="X163" s="1141"/>
      <c r="Y163" s="1141"/>
      <c r="Z163" s="1141"/>
      <c r="AA163" s="1141"/>
      <c r="AB163" s="1245"/>
      <c r="AC163" s="1245"/>
      <c r="AD163" s="1245"/>
      <c r="AE163" s="1141"/>
      <c r="AF163" s="1141"/>
      <c r="AG163" s="1141"/>
      <c r="AH163" s="1141"/>
      <c r="AI163" s="1141"/>
      <c r="AJ163" s="1245"/>
      <c r="AK163" s="1245"/>
      <c r="AL163" s="1245"/>
      <c r="AM163" s="1141"/>
      <c r="AN163" s="1141"/>
      <c r="AO163" s="1141"/>
      <c r="AP163" s="1141"/>
      <c r="AQ163" s="1141"/>
      <c r="AR163" s="1245"/>
      <c r="AS163" s="1245"/>
      <c r="AT163" s="1245"/>
      <c r="AU163" s="1141"/>
      <c r="AV163" s="1141"/>
      <c r="AW163" s="1141"/>
      <c r="AX163" s="1141"/>
      <c r="AY163" s="1141"/>
      <c r="AZ163" s="1245"/>
      <c r="BA163" s="1245"/>
      <c r="BB163" s="1245"/>
      <c r="BC163" s="1141"/>
      <c r="BD163" s="1141"/>
      <c r="BE163" s="1141"/>
      <c r="BF163" s="1141"/>
      <c r="BG163" s="1141"/>
      <c r="BH163" s="1245"/>
      <c r="BI163" s="1245"/>
      <c r="BJ163" s="1245"/>
      <c r="BK163" s="1245"/>
      <c r="BL163" s="1245"/>
      <c r="BM163" s="1245"/>
      <c r="BN163" s="1141"/>
      <c r="BO163" s="1141"/>
      <c r="BP163" s="1245"/>
      <c r="BQ163" s="1245"/>
      <c r="BR163" s="1245"/>
      <c r="BS163" s="1141"/>
      <c r="BT163" s="1141"/>
      <c r="BU163" s="1141"/>
      <c r="BV163" s="1141"/>
      <c r="BW163" s="1141"/>
      <c r="BX163" s="1245"/>
      <c r="BY163" s="1245"/>
      <c r="BZ163" s="1245"/>
      <c r="CA163" s="1141"/>
      <c r="CB163" s="1141"/>
      <c r="CC163" s="1141"/>
      <c r="CD163" s="1141"/>
      <c r="CE163" s="1141"/>
      <c r="CF163" s="1245"/>
      <c r="CG163" s="1245"/>
      <c r="CH163" s="1245"/>
      <c r="CI163" s="1141"/>
      <c r="CJ163" s="1141"/>
      <c r="CK163" s="1141"/>
      <c r="CL163" s="1141"/>
      <c r="CM163" s="1141"/>
      <c r="CN163" s="1245"/>
      <c r="CO163" s="1245"/>
      <c r="CP163" s="1245"/>
      <c r="CQ163" s="1141"/>
      <c r="CR163" s="1141"/>
      <c r="CS163" s="1141"/>
      <c r="CT163" s="1141"/>
      <c r="CU163" s="1141"/>
      <c r="CV163" s="1245"/>
      <c r="CW163" s="1245"/>
      <c r="CX163" s="1245"/>
      <c r="CY163" s="1245"/>
      <c r="CZ163" s="1245"/>
      <c r="DA163" s="1245"/>
    </row>
    <row r="164" spans="1:105" outlineLevel="1">
      <c r="A164" s="1149"/>
      <c r="B164" s="1149"/>
      <c r="D164" s="1370" t="s">
        <v>88</v>
      </c>
      <c r="E164" s="1370">
        <f t="shared" si="351"/>
        <v>8000</v>
      </c>
      <c r="F164" s="1370">
        <f t="shared" si="351"/>
        <v>8000</v>
      </c>
      <c r="G164" s="1370">
        <f t="shared" si="351"/>
        <v>8000</v>
      </c>
      <c r="H164" s="1370">
        <f t="shared" si="351"/>
        <v>8000</v>
      </c>
      <c r="I164" s="1370">
        <f t="shared" si="351"/>
        <v>8000</v>
      </c>
      <c r="J164" s="1370">
        <f t="shared" si="351"/>
        <v>8000</v>
      </c>
      <c r="K164" s="1370">
        <f t="shared" si="351"/>
        <v>8000</v>
      </c>
      <c r="L164" s="1370">
        <f t="shared" si="351"/>
        <v>8000</v>
      </c>
      <c r="M164" s="1370">
        <f t="shared" si="351"/>
        <v>8000</v>
      </c>
      <c r="N164" s="1370">
        <f t="shared" si="351"/>
        <v>8000</v>
      </c>
      <c r="O164" s="1370">
        <f t="shared" si="351"/>
        <v>8000</v>
      </c>
      <c r="P164" s="1370">
        <f t="shared" si="351"/>
        <v>8000</v>
      </c>
      <c r="Q164" s="1141"/>
      <c r="R164" s="1141"/>
      <c r="S164" s="1141"/>
      <c r="T164" s="1149"/>
      <c r="U164" s="1149"/>
      <c r="V164" s="1245"/>
      <c r="W164" s="1141"/>
      <c r="X164" s="1141"/>
      <c r="Y164" s="1141"/>
      <c r="Z164" s="1141"/>
      <c r="AA164" s="1141"/>
      <c r="AB164" s="1245"/>
      <c r="AC164" s="1245"/>
      <c r="AD164" s="1245"/>
      <c r="AE164" s="1141"/>
      <c r="AF164" s="1141"/>
      <c r="AG164" s="1141"/>
      <c r="AH164" s="1141"/>
      <c r="AI164" s="1141"/>
      <c r="AJ164" s="1245"/>
      <c r="AK164" s="1245"/>
      <c r="AL164" s="1245"/>
      <c r="AM164" s="1141"/>
      <c r="AN164" s="1141"/>
      <c r="AO164" s="1141"/>
      <c r="AP164" s="1141"/>
      <c r="AQ164" s="1141"/>
      <c r="AR164" s="1245"/>
      <c r="AS164" s="1245"/>
      <c r="AT164" s="1245"/>
      <c r="AU164" s="1141"/>
      <c r="AV164" s="1141"/>
      <c r="AW164" s="1141"/>
      <c r="AX164" s="1141"/>
      <c r="AY164" s="1141"/>
      <c r="AZ164" s="1245"/>
      <c r="BA164" s="1245"/>
      <c r="BB164" s="1245"/>
      <c r="BC164" s="1141"/>
      <c r="BD164" s="1141"/>
      <c r="BE164" s="1141"/>
      <c r="BF164" s="1141"/>
      <c r="BG164" s="1141"/>
      <c r="BH164" s="1245"/>
      <c r="BI164" s="1245"/>
      <c r="BJ164" s="1245"/>
      <c r="BK164" s="1245"/>
      <c r="BL164" s="1245"/>
      <c r="BM164" s="1245"/>
      <c r="BN164" s="1141"/>
      <c r="BO164" s="1141"/>
      <c r="BP164" s="1245"/>
      <c r="BQ164" s="1245"/>
      <c r="BR164" s="1245"/>
      <c r="BS164" s="1141"/>
      <c r="BT164" s="1141"/>
      <c r="BU164" s="1141"/>
      <c r="BV164" s="1141"/>
      <c r="BW164" s="1141"/>
      <c r="BX164" s="1245"/>
      <c r="BY164" s="1245"/>
      <c r="BZ164" s="1245"/>
      <c r="CA164" s="1141"/>
      <c r="CB164" s="1141"/>
      <c r="CC164" s="1141"/>
      <c r="CD164" s="1141"/>
      <c r="CE164" s="1141"/>
      <c r="CF164" s="1245"/>
      <c r="CG164" s="1245"/>
      <c r="CH164" s="1245"/>
      <c r="CI164" s="1141"/>
      <c r="CJ164" s="1141"/>
      <c r="CK164" s="1141"/>
      <c r="CL164" s="1141"/>
      <c r="CM164" s="1141"/>
      <c r="CN164" s="1245"/>
      <c r="CO164" s="1245"/>
      <c r="CP164" s="1245"/>
      <c r="CQ164" s="1141"/>
      <c r="CR164" s="1141"/>
      <c r="CS164" s="1141"/>
      <c r="CT164" s="1141"/>
      <c r="CU164" s="1141"/>
      <c r="CV164" s="1245"/>
      <c r="CW164" s="1245"/>
      <c r="CX164" s="1245"/>
      <c r="CY164" s="1245"/>
      <c r="CZ164" s="1245"/>
      <c r="DA164" s="1245"/>
    </row>
    <row r="165" spans="1:105" outlineLevel="1">
      <c r="A165" s="1149"/>
      <c r="B165" s="1149"/>
      <c r="D165" s="1370" t="s">
        <v>85</v>
      </c>
      <c r="E165" s="1370">
        <f t="shared" si="351"/>
        <v>480</v>
      </c>
      <c r="F165" s="1370">
        <f t="shared" si="351"/>
        <v>480</v>
      </c>
      <c r="G165" s="1370">
        <f t="shared" si="351"/>
        <v>480</v>
      </c>
      <c r="H165" s="1370">
        <f t="shared" si="351"/>
        <v>480</v>
      </c>
      <c r="I165" s="1370">
        <f t="shared" si="351"/>
        <v>480</v>
      </c>
      <c r="J165" s="1370">
        <f t="shared" si="351"/>
        <v>480</v>
      </c>
      <c r="K165" s="1370">
        <f t="shared" si="351"/>
        <v>480</v>
      </c>
      <c r="L165" s="1370">
        <f t="shared" si="351"/>
        <v>480</v>
      </c>
      <c r="M165" s="1370">
        <f t="shared" si="351"/>
        <v>480</v>
      </c>
      <c r="N165" s="1370">
        <f t="shared" si="351"/>
        <v>480</v>
      </c>
      <c r="O165" s="1370">
        <f t="shared" si="351"/>
        <v>480</v>
      </c>
      <c r="P165" s="1370">
        <f t="shared" si="351"/>
        <v>480</v>
      </c>
      <c r="Q165" s="1141"/>
      <c r="R165" s="1141"/>
      <c r="S165" s="1141"/>
      <c r="T165" s="1149"/>
      <c r="U165" s="1149"/>
      <c r="V165" s="1245"/>
      <c r="W165" s="1141"/>
      <c r="X165" s="1141"/>
      <c r="Y165" s="1141"/>
      <c r="Z165" s="1141"/>
      <c r="AA165" s="1141"/>
      <c r="AB165" s="1245"/>
      <c r="AC165" s="1245"/>
      <c r="AD165" s="1245"/>
      <c r="AE165" s="1141"/>
      <c r="AF165" s="1141"/>
      <c r="AG165" s="1141"/>
      <c r="AH165" s="1141"/>
      <c r="AI165" s="1141"/>
      <c r="AJ165" s="1245"/>
      <c r="AK165" s="1245"/>
      <c r="AL165" s="1245"/>
      <c r="AM165" s="1141"/>
      <c r="AN165" s="1141"/>
      <c r="AO165" s="1141"/>
      <c r="AP165" s="1141"/>
      <c r="AQ165" s="1141"/>
      <c r="AR165" s="1245"/>
      <c r="AS165" s="1245"/>
      <c r="AT165" s="1245"/>
      <c r="AU165" s="1141"/>
      <c r="AV165" s="1141"/>
      <c r="AW165" s="1141"/>
      <c r="AX165" s="1141"/>
      <c r="AY165" s="1141"/>
      <c r="AZ165" s="1245"/>
      <c r="BA165" s="1245"/>
      <c r="BB165" s="1245"/>
      <c r="BC165" s="1141"/>
      <c r="BD165" s="1141"/>
      <c r="BE165" s="1141"/>
      <c r="BF165" s="1141"/>
      <c r="BG165" s="1141"/>
      <c r="BH165" s="1245"/>
      <c r="BI165" s="1245"/>
      <c r="BJ165" s="1245"/>
      <c r="BK165" s="1245"/>
      <c r="BL165" s="1245"/>
      <c r="BM165" s="1245"/>
      <c r="BN165" s="1141"/>
      <c r="BO165" s="1141"/>
      <c r="BP165" s="1245"/>
      <c r="BQ165" s="1245"/>
      <c r="BR165" s="1245"/>
      <c r="BS165" s="1141"/>
      <c r="BT165" s="1141"/>
      <c r="BU165" s="1141"/>
      <c r="BV165" s="1141"/>
      <c r="BW165" s="1141"/>
      <c r="BX165" s="1245"/>
      <c r="BY165" s="1245"/>
      <c r="BZ165" s="1245"/>
      <c r="CA165" s="1141"/>
      <c r="CB165" s="1141"/>
      <c r="CC165" s="1141"/>
      <c r="CD165" s="1141"/>
      <c r="CE165" s="1141"/>
      <c r="CF165" s="1245"/>
      <c r="CG165" s="1245"/>
      <c r="CH165" s="1245"/>
      <c r="CI165" s="1141"/>
      <c r="CJ165" s="1141"/>
      <c r="CK165" s="1141"/>
      <c r="CL165" s="1141"/>
      <c r="CM165" s="1141"/>
      <c r="CN165" s="1245"/>
      <c r="CO165" s="1245"/>
      <c r="CP165" s="1245"/>
      <c r="CQ165" s="1141"/>
      <c r="CR165" s="1141"/>
      <c r="CS165" s="1141"/>
      <c r="CT165" s="1141"/>
      <c r="CU165" s="1141"/>
      <c r="CV165" s="1245"/>
      <c r="CW165" s="1245"/>
      <c r="CX165" s="1245"/>
      <c r="CY165" s="1245"/>
      <c r="CZ165" s="1245"/>
      <c r="DA165" s="1245"/>
    </row>
    <row r="166" spans="1:105" outlineLevel="1">
      <c r="A166" s="1149"/>
      <c r="B166" s="1149"/>
      <c r="D166" s="1370" t="s">
        <v>1506</v>
      </c>
      <c r="E166" s="1370">
        <f t="shared" si="351"/>
        <v>160</v>
      </c>
      <c r="F166" s="1370">
        <f t="shared" si="351"/>
        <v>160</v>
      </c>
      <c r="G166" s="1370">
        <f t="shared" si="351"/>
        <v>160</v>
      </c>
      <c r="H166" s="1370">
        <f t="shared" si="351"/>
        <v>160</v>
      </c>
      <c r="I166" s="1370">
        <f t="shared" si="351"/>
        <v>160</v>
      </c>
      <c r="J166" s="1370">
        <f t="shared" si="351"/>
        <v>160</v>
      </c>
      <c r="K166" s="1370">
        <f t="shared" si="351"/>
        <v>160</v>
      </c>
      <c r="L166" s="1370">
        <f t="shared" si="351"/>
        <v>160</v>
      </c>
      <c r="M166" s="1370">
        <f t="shared" si="351"/>
        <v>160</v>
      </c>
      <c r="N166" s="1370">
        <f t="shared" si="351"/>
        <v>160</v>
      </c>
      <c r="O166" s="1370">
        <f t="shared" si="351"/>
        <v>160</v>
      </c>
      <c r="P166" s="1370">
        <f t="shared" si="351"/>
        <v>160</v>
      </c>
      <c r="Q166" s="1141"/>
      <c r="R166" s="1141"/>
      <c r="S166" s="1141"/>
      <c r="T166" s="1149"/>
      <c r="U166" s="1149"/>
      <c r="V166" s="1245"/>
      <c r="W166" s="1141"/>
      <c r="X166" s="1141"/>
      <c r="Y166" s="1141"/>
      <c r="Z166" s="1141"/>
      <c r="AA166" s="1141"/>
      <c r="AB166" s="1245"/>
      <c r="AC166" s="1245"/>
      <c r="AD166" s="1245"/>
      <c r="AE166" s="1141"/>
      <c r="AF166" s="1141"/>
      <c r="AG166" s="1141"/>
      <c r="AH166" s="1141"/>
      <c r="AI166" s="1141"/>
      <c r="AJ166" s="1245"/>
      <c r="AK166" s="1245"/>
      <c r="AL166" s="1245"/>
      <c r="AM166" s="1141"/>
      <c r="AN166" s="1141"/>
      <c r="AO166" s="1141"/>
      <c r="AP166" s="1141"/>
      <c r="AQ166" s="1141"/>
      <c r="AR166" s="1245"/>
      <c r="AS166" s="1245"/>
      <c r="AT166" s="1245"/>
      <c r="AU166" s="1141"/>
      <c r="AV166" s="1141"/>
      <c r="AW166" s="1141"/>
      <c r="AX166" s="1141"/>
      <c r="AY166" s="1141"/>
      <c r="AZ166" s="1245"/>
      <c r="BA166" s="1245"/>
      <c r="BB166" s="1245"/>
      <c r="BC166" s="1141"/>
      <c r="BD166" s="1141"/>
      <c r="BE166" s="1141"/>
      <c r="BF166" s="1141"/>
      <c r="BG166" s="1141"/>
      <c r="BH166" s="1245"/>
      <c r="BI166" s="1245"/>
      <c r="BJ166" s="1245"/>
      <c r="BK166" s="1245"/>
      <c r="BL166" s="1245"/>
      <c r="BM166" s="1245"/>
      <c r="BN166" s="1141"/>
      <c r="BO166" s="1141"/>
      <c r="BP166" s="1245"/>
      <c r="BQ166" s="1245"/>
      <c r="BR166" s="1245"/>
      <c r="BS166" s="1141"/>
      <c r="BT166" s="1141"/>
      <c r="BU166" s="1141"/>
      <c r="BV166" s="1141"/>
      <c r="BW166" s="1141"/>
      <c r="BX166" s="1245"/>
      <c r="BY166" s="1245"/>
      <c r="BZ166" s="1245"/>
      <c r="CA166" s="1141"/>
      <c r="CB166" s="1141"/>
      <c r="CC166" s="1141"/>
      <c r="CD166" s="1141"/>
      <c r="CE166" s="1141"/>
      <c r="CF166" s="1245"/>
      <c r="CG166" s="1245"/>
      <c r="CH166" s="1245"/>
      <c r="CI166" s="1141"/>
      <c r="CJ166" s="1141"/>
      <c r="CK166" s="1141"/>
      <c r="CL166" s="1141"/>
      <c r="CM166" s="1141"/>
      <c r="CN166" s="1245"/>
      <c r="CO166" s="1245"/>
      <c r="CP166" s="1245"/>
      <c r="CQ166" s="1141"/>
      <c r="CR166" s="1141"/>
      <c r="CS166" s="1141"/>
      <c r="CT166" s="1141"/>
      <c r="CU166" s="1141"/>
      <c r="CV166" s="1245"/>
      <c r="CW166" s="1245"/>
      <c r="CX166" s="1245"/>
      <c r="CY166" s="1245"/>
      <c r="CZ166" s="1245"/>
      <c r="DA166" s="1245"/>
    </row>
    <row r="167" spans="1:105" outlineLevel="1">
      <c r="A167" s="1149"/>
      <c r="B167" s="1149"/>
      <c r="D167" s="1371" t="s">
        <v>29</v>
      </c>
      <c r="E167" s="1369">
        <f t="shared" si="351"/>
        <v>248195.19265107354</v>
      </c>
      <c r="F167" s="1369">
        <f t="shared" si="351"/>
        <v>247290.19265107354</v>
      </c>
      <c r="G167" s="1369">
        <f t="shared" si="351"/>
        <v>267542.99265107349</v>
      </c>
      <c r="H167" s="1369">
        <f t="shared" si="351"/>
        <v>257266.53717362744</v>
      </c>
      <c r="I167" s="1369">
        <f t="shared" si="351"/>
        <v>280155.49550696072</v>
      </c>
      <c r="J167" s="1369">
        <f t="shared" si="351"/>
        <v>280457.16217362741</v>
      </c>
      <c r="K167" s="1369">
        <f t="shared" si="351"/>
        <v>325179.24550696072</v>
      </c>
      <c r="L167" s="1369">
        <f t="shared" si="351"/>
        <v>325179.24550696072</v>
      </c>
      <c r="M167" s="1369">
        <f t="shared" si="351"/>
        <v>325179.24550696072</v>
      </c>
      <c r="N167" s="1369">
        <f t="shared" si="351"/>
        <v>325420.57884029404</v>
      </c>
      <c r="O167" s="1369">
        <f t="shared" si="351"/>
        <v>325541.24550696072</v>
      </c>
      <c r="P167" s="1369">
        <f t="shared" si="351"/>
        <v>325541.24550696072</v>
      </c>
      <c r="Q167" s="1141"/>
      <c r="R167" s="1141"/>
      <c r="S167" s="1141"/>
      <c r="T167" s="1149"/>
      <c r="U167" s="1149"/>
      <c r="V167" s="1245"/>
      <c r="W167" s="1141"/>
      <c r="X167" s="1141"/>
      <c r="Y167" s="1141"/>
      <c r="Z167" s="1141"/>
      <c r="AA167" s="1141"/>
      <c r="AB167" s="1245"/>
      <c r="AC167" s="1245"/>
      <c r="AD167" s="1245"/>
      <c r="AE167" s="1141"/>
      <c r="AF167" s="1141"/>
      <c r="AG167" s="1141"/>
      <c r="AH167" s="1141"/>
      <c r="AI167" s="1141"/>
      <c r="AJ167" s="1245"/>
      <c r="AK167" s="1245"/>
      <c r="AL167" s="1245"/>
      <c r="AM167" s="1141"/>
      <c r="AN167" s="1141"/>
      <c r="AO167" s="1141"/>
      <c r="AP167" s="1141"/>
      <c r="AQ167" s="1141"/>
      <c r="AR167" s="1245"/>
      <c r="AS167" s="1245"/>
      <c r="AT167" s="1245"/>
      <c r="AU167" s="1141"/>
      <c r="AV167" s="1141"/>
      <c r="AW167" s="1141"/>
      <c r="AX167" s="1141"/>
      <c r="AY167" s="1141"/>
      <c r="AZ167" s="1245"/>
      <c r="BA167" s="1245"/>
      <c r="BB167" s="1245"/>
      <c r="BC167" s="1141"/>
      <c r="BD167" s="1141"/>
      <c r="BE167" s="1141"/>
      <c r="BF167" s="1141"/>
      <c r="BG167" s="1141"/>
      <c r="BH167" s="1245"/>
      <c r="BI167" s="1245"/>
      <c r="BJ167" s="1245"/>
      <c r="BK167" s="1245"/>
      <c r="BL167" s="1245"/>
      <c r="BM167" s="1245"/>
      <c r="BN167" s="1141"/>
      <c r="BO167" s="1141"/>
      <c r="BP167" s="1245"/>
      <c r="BQ167" s="1245"/>
      <c r="BR167" s="1245"/>
      <c r="BS167" s="1141"/>
      <c r="BT167" s="1141"/>
      <c r="BU167" s="1141"/>
      <c r="BV167" s="1141"/>
      <c r="BW167" s="1141"/>
      <c r="BX167" s="1245"/>
      <c r="BY167" s="1245"/>
      <c r="BZ167" s="1245"/>
      <c r="CA167" s="1141"/>
      <c r="CB167" s="1141"/>
      <c r="CC167" s="1141"/>
      <c r="CD167" s="1141"/>
      <c r="CE167" s="1141"/>
      <c r="CF167" s="1245"/>
      <c r="CG167" s="1245"/>
      <c r="CH167" s="1245"/>
      <c r="CI167" s="1141"/>
      <c r="CJ167" s="1141"/>
      <c r="CK167" s="1141"/>
      <c r="CL167" s="1141"/>
      <c r="CM167" s="1141"/>
      <c r="CN167" s="1245"/>
      <c r="CO167" s="1245"/>
      <c r="CP167" s="1245"/>
      <c r="CQ167" s="1141"/>
      <c r="CR167" s="1141"/>
      <c r="CS167" s="1141"/>
      <c r="CT167" s="1141"/>
      <c r="CU167" s="1141"/>
      <c r="CV167" s="1245"/>
      <c r="CW167" s="1245"/>
      <c r="CX167" s="1245"/>
      <c r="CY167" s="1245"/>
      <c r="CZ167" s="1245"/>
      <c r="DA167" s="1245"/>
    </row>
    <row r="168" spans="1:105" outlineLevel="1">
      <c r="A168" s="1149"/>
      <c r="B168" s="1149"/>
      <c r="D168" s="1372" t="s">
        <v>1507</v>
      </c>
      <c r="E168" s="1364">
        <f t="shared" ref="E168:P168" si="352">SUM(E147:E167)</f>
        <v>719407.31481245416</v>
      </c>
      <c r="F168" s="1364">
        <f t="shared" si="352"/>
        <v>725257.59227056277</v>
      </c>
      <c r="G168" s="1364">
        <f t="shared" si="352"/>
        <v>767322.1783138155</v>
      </c>
      <c r="H168" s="1364">
        <f t="shared" si="352"/>
        <v>729422.57597535814</v>
      </c>
      <c r="I168" s="1364">
        <f t="shared" si="352"/>
        <v>703864.36173748574</v>
      </c>
      <c r="J168" s="1364">
        <f t="shared" si="352"/>
        <v>759164.17625805223</v>
      </c>
      <c r="K168" s="1364">
        <f t="shared" si="352"/>
        <v>832568.49934182595</v>
      </c>
      <c r="L168" s="1364">
        <f t="shared" si="352"/>
        <v>813510.19718781591</v>
      </c>
      <c r="M168" s="1364">
        <f t="shared" si="352"/>
        <v>785684.54484107811</v>
      </c>
      <c r="N168" s="1364">
        <f t="shared" si="352"/>
        <v>900643.01747480792</v>
      </c>
      <c r="O168" s="1364">
        <f t="shared" si="352"/>
        <v>796039.63260170259</v>
      </c>
      <c r="P168" s="1364">
        <f t="shared" si="352"/>
        <v>816632.89519489731</v>
      </c>
      <c r="Q168" s="1141">
        <f>SUM(E168:P168)</f>
        <v>9349516.9860098567</v>
      </c>
      <c r="R168" s="1141">
        <f>CW89/1000</f>
        <v>9349516.9860098548</v>
      </c>
      <c r="S168" s="1141"/>
      <c r="T168" s="1149"/>
      <c r="U168" s="1149"/>
      <c r="V168" s="1245"/>
      <c r="W168" s="1141"/>
      <c r="X168" s="1141"/>
      <c r="Y168" s="1141"/>
      <c r="Z168" s="1141"/>
      <c r="AA168" s="1141"/>
      <c r="AB168" s="1245"/>
      <c r="AC168" s="1245"/>
      <c r="AD168" s="1245"/>
      <c r="AE168" s="1141"/>
      <c r="AF168" s="1141"/>
      <c r="AG168" s="1141"/>
      <c r="AH168" s="1141"/>
      <c r="AI168" s="1141"/>
      <c r="AJ168" s="1245"/>
      <c r="AK168" s="1245"/>
      <c r="AL168" s="1245"/>
      <c r="AM168" s="1141"/>
      <c r="AN168" s="1141"/>
      <c r="AO168" s="1141"/>
      <c r="AP168" s="1141"/>
      <c r="AQ168" s="1141"/>
      <c r="AR168" s="1245"/>
      <c r="AS168" s="1245"/>
      <c r="AT168" s="1245"/>
      <c r="AU168" s="1141"/>
      <c r="AV168" s="1141"/>
      <c r="AW168" s="1141"/>
      <c r="AX168" s="1141"/>
      <c r="AY168" s="1141"/>
      <c r="AZ168" s="1245"/>
      <c r="BA168" s="1245"/>
      <c r="BB168" s="1245"/>
      <c r="BC168" s="1141"/>
      <c r="BD168" s="1141"/>
      <c r="BE168" s="1141"/>
      <c r="BF168" s="1141"/>
      <c r="BG168" s="1141"/>
      <c r="BH168" s="1245"/>
      <c r="BI168" s="1245"/>
      <c r="BJ168" s="1245"/>
      <c r="BK168" s="1245"/>
      <c r="BL168" s="1245"/>
      <c r="BM168" s="1245"/>
      <c r="BN168" s="1141"/>
      <c r="BO168" s="1141"/>
      <c r="BP168" s="1245"/>
      <c r="BQ168" s="1245"/>
      <c r="BR168" s="1245"/>
      <c r="BS168" s="1141"/>
      <c r="BT168" s="1141"/>
      <c r="BU168" s="1141"/>
      <c r="BV168" s="1141"/>
      <c r="BW168" s="1141"/>
      <c r="BX168" s="1245"/>
      <c r="BY168" s="1245"/>
      <c r="BZ168" s="1245"/>
      <c r="CA168" s="1141"/>
      <c r="CB168" s="1141"/>
      <c r="CC168" s="1141"/>
      <c r="CD168" s="1141"/>
      <c r="CE168" s="1141"/>
      <c r="CF168" s="1245"/>
      <c r="CG168" s="1245"/>
      <c r="CH168" s="1245"/>
      <c r="CI168" s="1141"/>
      <c r="CJ168" s="1141"/>
      <c r="CK168" s="1141"/>
      <c r="CL168" s="1141"/>
      <c r="CM168" s="1141"/>
      <c r="CN168" s="1245"/>
      <c r="CO168" s="1245"/>
      <c r="CP168" s="1245"/>
      <c r="CQ168" s="1141"/>
      <c r="CR168" s="1141"/>
      <c r="CS168" s="1141"/>
      <c r="CT168" s="1141"/>
      <c r="CU168" s="1141"/>
      <c r="CV168" s="1245"/>
      <c r="CW168" s="1245"/>
      <c r="CX168" s="1245"/>
      <c r="CY168" s="1245"/>
      <c r="CZ168" s="1245"/>
      <c r="DA168" s="1245"/>
    </row>
    <row r="169" spans="1:105" outlineLevel="1">
      <c r="A169" s="1149"/>
      <c r="B169" s="1149"/>
      <c r="D169" s="1149"/>
      <c r="E169" s="1149"/>
      <c r="F169" s="1149"/>
      <c r="G169" s="1149"/>
      <c r="H169" s="1149"/>
      <c r="I169" s="1149"/>
      <c r="J169" s="1149"/>
      <c r="K169" s="1141"/>
      <c r="L169" s="1149"/>
      <c r="M169" s="1149"/>
      <c r="N169" s="1149"/>
      <c r="O169" s="1149"/>
      <c r="P169" s="1149"/>
      <c r="Q169" s="1149"/>
      <c r="R169" s="1149"/>
      <c r="S169" s="1149"/>
      <c r="T169" s="1149"/>
      <c r="U169" s="1149"/>
      <c r="V169" s="1245"/>
      <c r="W169" s="1149"/>
      <c r="X169" s="1149"/>
      <c r="Y169" s="1149"/>
      <c r="Z169" s="1141"/>
      <c r="AA169" s="1149"/>
      <c r="AB169" s="1245"/>
      <c r="AC169" s="1245"/>
      <c r="AD169" s="1245"/>
      <c r="AE169" s="1149"/>
      <c r="AF169" s="1149"/>
      <c r="AG169" s="1149"/>
      <c r="AH169" s="1141"/>
      <c r="AI169" s="1149"/>
      <c r="AJ169" s="1245"/>
      <c r="AK169" s="1245"/>
      <c r="AL169" s="1245"/>
      <c r="AM169" s="1149"/>
      <c r="AN169" s="1149"/>
      <c r="AO169" s="1149"/>
      <c r="AP169" s="1141"/>
      <c r="AQ169" s="1149"/>
      <c r="AR169" s="1245"/>
      <c r="AS169" s="1245"/>
      <c r="AT169" s="1245"/>
      <c r="AU169" s="1149"/>
      <c r="AV169" s="1149"/>
      <c r="AW169" s="1149"/>
      <c r="AX169" s="1141"/>
      <c r="AY169" s="1149"/>
      <c r="AZ169" s="1245"/>
      <c r="BA169" s="1245"/>
      <c r="BB169" s="1245"/>
      <c r="BC169" s="1149"/>
      <c r="BD169" s="1149"/>
      <c r="BE169" s="1149"/>
      <c r="BF169" s="1141"/>
      <c r="BG169" s="1149"/>
      <c r="BH169" s="1245"/>
      <c r="BI169" s="1245"/>
      <c r="BJ169" s="1245"/>
      <c r="BK169" s="1245"/>
      <c r="BL169" s="1245"/>
      <c r="BM169" s="1245"/>
      <c r="BN169" s="1141"/>
      <c r="BO169" s="1149"/>
      <c r="BP169" s="1245"/>
      <c r="BQ169" s="1245"/>
      <c r="BR169" s="1245"/>
      <c r="BS169" s="1149"/>
      <c r="BT169" s="1149"/>
      <c r="BU169" s="1149"/>
      <c r="BV169" s="1141"/>
      <c r="BW169" s="1149"/>
      <c r="BX169" s="1245"/>
      <c r="BY169" s="1245"/>
      <c r="BZ169" s="1245"/>
      <c r="CA169" s="1149"/>
      <c r="CB169" s="1149"/>
      <c r="CC169" s="1149"/>
      <c r="CD169" s="1141"/>
      <c r="CE169" s="1149"/>
      <c r="CF169" s="1245"/>
      <c r="CG169" s="1245"/>
      <c r="CH169" s="1245"/>
      <c r="CI169" s="1149"/>
      <c r="CJ169" s="1149"/>
      <c r="CK169" s="1149"/>
      <c r="CL169" s="1141"/>
      <c r="CM169" s="1149"/>
      <c r="CN169" s="1245"/>
      <c r="CO169" s="1245"/>
      <c r="CP169" s="1245"/>
      <c r="CQ169" s="1149"/>
      <c r="CR169" s="1149"/>
      <c r="CS169" s="1149"/>
      <c r="CT169" s="1141"/>
      <c r="CU169" s="1149"/>
      <c r="CV169" s="1245"/>
      <c r="CW169" s="1245"/>
      <c r="CX169" s="1245"/>
      <c r="CY169" s="1245"/>
      <c r="CZ169" s="1245"/>
      <c r="DA169" s="1245"/>
    </row>
    <row r="170" spans="1:105" outlineLevel="1">
      <c r="A170" s="1149"/>
      <c r="B170" s="1149"/>
      <c r="D170" s="1149"/>
      <c r="E170" s="1149"/>
      <c r="F170" s="1149"/>
      <c r="G170" s="1149"/>
      <c r="H170" s="1149"/>
      <c r="I170" s="1149"/>
      <c r="J170" s="1149"/>
      <c r="K170" s="1141"/>
      <c r="L170" s="1149"/>
      <c r="M170" s="1149"/>
      <c r="N170" s="1149"/>
      <c r="O170" s="1149"/>
      <c r="P170" s="1149"/>
      <c r="Q170" s="1149"/>
      <c r="R170" s="1149"/>
      <c r="S170" s="1149"/>
      <c r="T170" s="1149"/>
      <c r="U170" s="1149"/>
      <c r="V170" s="1245"/>
      <c r="W170" s="1149"/>
      <c r="X170" s="1149"/>
      <c r="Y170" s="1149"/>
      <c r="Z170" s="1141"/>
      <c r="AA170" s="1149"/>
      <c r="AB170" s="1245"/>
      <c r="AC170" s="1245"/>
      <c r="AD170" s="1245"/>
      <c r="AE170" s="1149"/>
      <c r="AF170" s="1149"/>
      <c r="AG170" s="1149"/>
      <c r="AH170" s="1141"/>
      <c r="AI170" s="1149"/>
      <c r="AJ170" s="1245"/>
      <c r="AK170" s="1245"/>
      <c r="AL170" s="1245"/>
      <c r="AM170" s="1149"/>
      <c r="AN170" s="1149"/>
      <c r="AO170" s="1149"/>
      <c r="AP170" s="1141"/>
      <c r="AQ170" s="1149"/>
      <c r="AR170" s="1245"/>
      <c r="AS170" s="1245"/>
      <c r="AT170" s="1245"/>
      <c r="AU170" s="1149"/>
      <c r="AV170" s="1149"/>
      <c r="AW170" s="1149"/>
      <c r="AX170" s="1141"/>
      <c r="AY170" s="1149"/>
      <c r="AZ170" s="1245"/>
      <c r="BA170" s="1245"/>
      <c r="BB170" s="1245"/>
      <c r="BC170" s="1149"/>
      <c r="BD170" s="1149"/>
      <c r="BE170" s="1149"/>
      <c r="BF170" s="1141"/>
      <c r="BG170" s="1149"/>
      <c r="BH170" s="1245"/>
      <c r="BI170" s="1245"/>
      <c r="BJ170" s="1245"/>
      <c r="BK170" s="1245"/>
      <c r="BL170" s="1245"/>
      <c r="BM170" s="1245"/>
      <c r="BN170" s="1141"/>
      <c r="BO170" s="1149"/>
      <c r="BP170" s="1245"/>
      <c r="BQ170" s="1245"/>
      <c r="BR170" s="1245"/>
      <c r="BS170" s="1149"/>
      <c r="BT170" s="1149"/>
      <c r="BU170" s="1149"/>
      <c r="BV170" s="1141"/>
      <c r="BW170" s="1149"/>
      <c r="BX170" s="1245"/>
      <c r="BY170" s="1245"/>
      <c r="BZ170" s="1245"/>
      <c r="CA170" s="1149"/>
      <c r="CB170" s="1149"/>
      <c r="CC170" s="1149"/>
      <c r="CD170" s="1141"/>
      <c r="CE170" s="1149"/>
      <c r="CF170" s="1245"/>
      <c r="CG170" s="1245"/>
      <c r="CH170" s="1245"/>
      <c r="CI170" s="1149"/>
      <c r="CJ170" s="1149"/>
      <c r="CK170" s="1149"/>
      <c r="CL170" s="1141"/>
      <c r="CM170" s="1149"/>
      <c r="CN170" s="1245"/>
      <c r="CO170" s="1245"/>
      <c r="CP170" s="1245"/>
      <c r="CQ170" s="1149"/>
      <c r="CR170" s="1149"/>
      <c r="CS170" s="1149"/>
      <c r="CT170" s="1141"/>
      <c r="CU170" s="1149"/>
      <c r="CV170" s="1245"/>
      <c r="CW170" s="1245"/>
      <c r="CX170" s="1245"/>
      <c r="CY170" s="1245"/>
      <c r="CZ170" s="1245"/>
      <c r="DA170" s="1245"/>
    </row>
    <row r="171" spans="1:105" outlineLevel="1">
      <c r="A171" s="1149"/>
      <c r="B171" s="1149"/>
      <c r="D171" s="1149"/>
      <c r="E171" s="1376"/>
      <c r="F171" s="1376"/>
      <c r="G171" s="1376"/>
      <c r="H171" s="1376"/>
      <c r="I171" s="1376"/>
      <c r="J171" s="1376"/>
      <c r="K171" s="1377"/>
      <c r="L171" s="1376"/>
      <c r="M171" s="1376"/>
      <c r="N171" s="1376"/>
      <c r="O171" s="1376"/>
      <c r="P171" s="1376"/>
      <c r="Q171" s="1376"/>
      <c r="R171" s="1376"/>
      <c r="S171" s="1376"/>
      <c r="T171" s="1376"/>
      <c r="U171" s="1376"/>
      <c r="V171" s="1376"/>
      <c r="W171" s="1376"/>
      <c r="X171" s="1376"/>
      <c r="Y171" s="1376"/>
      <c r="Z171" s="1377"/>
      <c r="AA171" s="1376"/>
      <c r="AB171" s="1376"/>
      <c r="AC171" s="1376"/>
      <c r="AD171" s="1376"/>
      <c r="AE171" s="1376"/>
      <c r="AF171" s="1376"/>
      <c r="AG171" s="1376"/>
      <c r="AH171" s="1377"/>
      <c r="AI171" s="1376"/>
      <c r="AJ171" s="1245"/>
      <c r="AK171" s="1245"/>
      <c r="AL171" s="1245"/>
      <c r="AM171" s="1376"/>
      <c r="AN171" s="1376"/>
      <c r="AO171" s="1376"/>
      <c r="AP171" s="1377"/>
      <c r="AQ171" s="1376"/>
      <c r="AR171" s="1245"/>
      <c r="AS171" s="1245"/>
      <c r="AT171" s="1245"/>
      <c r="AU171" s="1376"/>
      <c r="AV171" s="1376"/>
      <c r="AW171" s="1376"/>
      <c r="AX171" s="1377"/>
      <c r="AY171" s="1376"/>
      <c r="AZ171" s="1245"/>
      <c r="BA171" s="1245"/>
      <c r="BB171" s="1245"/>
      <c r="BC171" s="1376"/>
      <c r="BD171" s="1376"/>
      <c r="BE171" s="1376"/>
      <c r="BF171" s="1377"/>
      <c r="BG171" s="1376"/>
      <c r="BH171" s="1245"/>
      <c r="BI171" s="1245"/>
      <c r="BJ171" s="1245"/>
      <c r="BK171" s="1245"/>
      <c r="BL171" s="1245"/>
      <c r="BM171" s="1245"/>
      <c r="BN171" s="1377"/>
      <c r="BO171" s="1376"/>
      <c r="BP171" s="1245"/>
      <c r="BQ171" s="1245"/>
      <c r="BR171" s="1245"/>
      <c r="BS171" s="1376"/>
      <c r="BT171" s="1376"/>
      <c r="BU171" s="1376"/>
      <c r="BV171" s="1377"/>
      <c r="BW171" s="1376"/>
      <c r="BX171" s="1245"/>
      <c r="BY171" s="1245"/>
      <c r="BZ171" s="1245"/>
      <c r="CA171" s="1376"/>
      <c r="CB171" s="1376"/>
      <c r="CC171" s="1376"/>
      <c r="CD171" s="1377"/>
      <c r="CE171" s="1376"/>
      <c r="CF171" s="1245"/>
      <c r="CG171" s="1245"/>
      <c r="CH171" s="1245"/>
      <c r="CI171" s="1376"/>
      <c r="CJ171" s="1376"/>
      <c r="CK171" s="1376"/>
      <c r="CL171" s="1377"/>
      <c r="CM171" s="1376"/>
      <c r="CN171" s="1245"/>
      <c r="CO171" s="1245"/>
      <c r="CP171" s="1245"/>
      <c r="CQ171" s="1376"/>
      <c r="CR171" s="1376"/>
      <c r="CS171" s="1376"/>
      <c r="CT171" s="1377"/>
      <c r="CU171" s="1376"/>
      <c r="CV171" s="1245"/>
      <c r="CW171" s="1245"/>
      <c r="CX171" s="1245"/>
      <c r="CY171" s="1245"/>
      <c r="CZ171" s="1245"/>
      <c r="DA171" s="1245"/>
    </row>
    <row r="172" spans="1:105" outlineLevel="1">
      <c r="A172" s="1149"/>
      <c r="B172" s="1149"/>
      <c r="D172" s="1149"/>
      <c r="E172" s="1149"/>
      <c r="F172" s="1149"/>
      <c r="G172" s="1149"/>
      <c r="H172" s="1149"/>
      <c r="I172" s="1149"/>
      <c r="J172" s="1149"/>
      <c r="K172" s="1141"/>
      <c r="L172" s="1149"/>
      <c r="M172" s="1149"/>
      <c r="N172" s="1149"/>
      <c r="O172" s="1149"/>
      <c r="P172" s="1149"/>
      <c r="Q172" s="1149"/>
      <c r="R172" s="1149"/>
      <c r="S172" s="1149"/>
      <c r="T172" s="1149"/>
      <c r="U172" s="1149"/>
      <c r="V172" s="1245"/>
      <c r="W172" s="1149"/>
      <c r="X172" s="1149"/>
      <c r="Y172" s="1149"/>
      <c r="Z172" s="1141"/>
      <c r="AA172" s="1149"/>
      <c r="AB172" s="1245"/>
      <c r="AC172" s="1245"/>
      <c r="AD172" s="1245"/>
      <c r="AE172" s="1149"/>
      <c r="AF172" s="1149"/>
      <c r="AG172" s="1149"/>
      <c r="AH172" s="1141"/>
      <c r="AI172" s="1149"/>
      <c r="AJ172" s="1245"/>
      <c r="AK172" s="1245"/>
      <c r="AL172" s="1245"/>
      <c r="AM172" s="1149"/>
      <c r="AN172" s="1149"/>
      <c r="AO172" s="1149"/>
      <c r="AP172" s="1141"/>
      <c r="AQ172" s="1149"/>
      <c r="AR172" s="1245"/>
      <c r="AS172" s="1245"/>
      <c r="AT172" s="1245"/>
      <c r="AU172" s="1149"/>
      <c r="AV172" s="1149"/>
      <c r="AW172" s="1149"/>
      <c r="AX172" s="1141"/>
      <c r="AY172" s="1149"/>
      <c r="AZ172" s="1245"/>
      <c r="BA172" s="1245"/>
      <c r="BB172" s="1245"/>
      <c r="BC172" s="1149"/>
      <c r="BD172" s="1149"/>
      <c r="BE172" s="1149"/>
      <c r="BF172" s="1141"/>
      <c r="BG172" s="1149"/>
      <c r="BH172" s="1245"/>
      <c r="BI172" s="1245"/>
      <c r="BJ172" s="1245"/>
      <c r="BK172" s="1245"/>
      <c r="BL172" s="1245"/>
      <c r="BM172" s="1245"/>
      <c r="BN172" s="1141"/>
      <c r="BO172" s="1149"/>
      <c r="BP172" s="1245"/>
      <c r="BQ172" s="1245"/>
      <c r="BR172" s="1245"/>
      <c r="BS172" s="1149"/>
      <c r="BT172" s="1149"/>
      <c r="BU172" s="1149"/>
      <c r="BV172" s="1141"/>
      <c r="BW172" s="1149"/>
      <c r="BX172" s="1245"/>
      <c r="BY172" s="1245"/>
      <c r="BZ172" s="1245"/>
      <c r="CA172" s="1149"/>
      <c r="CB172" s="1149"/>
      <c r="CC172" s="1149"/>
      <c r="CD172" s="1141"/>
      <c r="CE172" s="1149"/>
      <c r="CF172" s="1245"/>
      <c r="CG172" s="1245"/>
      <c r="CH172" s="1245"/>
      <c r="CI172" s="1149"/>
      <c r="CJ172" s="1149"/>
      <c r="CK172" s="1149"/>
      <c r="CL172" s="1141"/>
      <c r="CM172" s="1149"/>
      <c r="CN172" s="1245"/>
      <c r="CO172" s="1245"/>
      <c r="CP172" s="1245"/>
      <c r="CQ172" s="1149"/>
      <c r="CR172" s="1149"/>
      <c r="CS172" s="1149"/>
      <c r="CT172" s="1141"/>
      <c r="CU172" s="1149"/>
      <c r="CV172" s="1245"/>
      <c r="CW172" s="1245"/>
      <c r="CX172" s="1245"/>
      <c r="CY172" s="1245"/>
      <c r="CZ172" s="1245"/>
      <c r="DA172" s="1245"/>
    </row>
    <row r="173" spans="1:105" outlineLevel="1">
      <c r="A173" s="1149"/>
      <c r="B173" s="1149"/>
      <c r="D173" s="1378" t="s">
        <v>1509</v>
      </c>
      <c r="E173" s="1379"/>
      <c r="F173" s="1379"/>
      <c r="G173" s="1379"/>
      <c r="H173" s="1379"/>
      <c r="I173" s="1379"/>
      <c r="J173" s="1379"/>
      <c r="K173" s="1379"/>
      <c r="L173" s="1379"/>
      <c r="M173" s="1380"/>
      <c r="N173" s="1380"/>
      <c r="O173" s="1380"/>
      <c r="P173" s="1380"/>
      <c r="Q173" s="1149"/>
      <c r="R173" s="1149"/>
      <c r="S173" s="1149"/>
      <c r="T173" s="1149"/>
      <c r="U173" s="1149"/>
      <c r="V173" s="1245"/>
      <c r="W173" s="1149"/>
      <c r="X173" s="1149"/>
      <c r="Y173" s="1149"/>
      <c r="Z173" s="1141"/>
      <c r="AA173" s="1149"/>
      <c r="AB173" s="1245"/>
      <c r="AC173" s="1245"/>
      <c r="AD173" s="1245"/>
      <c r="AE173" s="1149"/>
      <c r="AF173" s="1149"/>
      <c r="AG173" s="1149"/>
      <c r="AH173" s="1141"/>
      <c r="AI173" s="1149"/>
      <c r="AJ173" s="1245"/>
      <c r="AK173" s="1245"/>
      <c r="AL173" s="1245"/>
      <c r="AM173" s="1149"/>
      <c r="AN173" s="1149"/>
      <c r="AO173" s="1149"/>
      <c r="AP173" s="1141"/>
      <c r="AQ173" s="1149"/>
      <c r="AR173" s="1245"/>
      <c r="AS173" s="1245"/>
      <c r="AT173" s="1245"/>
      <c r="AU173" s="1149"/>
      <c r="AV173" s="1149"/>
      <c r="AW173" s="1149"/>
      <c r="AX173" s="1141"/>
      <c r="AY173" s="1149"/>
      <c r="AZ173" s="1245"/>
      <c r="BA173" s="1245"/>
      <c r="BB173" s="1245"/>
      <c r="BC173" s="1149"/>
      <c r="BD173" s="1149"/>
      <c r="BE173" s="1149"/>
      <c r="BF173" s="1141"/>
      <c r="BG173" s="1149"/>
      <c r="BH173" s="1245"/>
      <c r="BI173" s="1245"/>
      <c r="BJ173" s="1245"/>
      <c r="BK173" s="1245"/>
      <c r="BL173" s="1245"/>
      <c r="BM173" s="1245"/>
      <c r="BN173" s="1141"/>
      <c r="BO173" s="1149"/>
      <c r="BP173" s="1245"/>
      <c r="BQ173" s="1245"/>
      <c r="BR173" s="1245"/>
      <c r="BS173" s="1149"/>
      <c r="BT173" s="1149"/>
      <c r="BU173" s="1149"/>
      <c r="BV173" s="1141"/>
      <c r="BW173" s="1149"/>
      <c r="BX173" s="1245"/>
      <c r="BY173" s="1245"/>
      <c r="BZ173" s="1245"/>
      <c r="CA173" s="1149"/>
      <c r="CB173" s="1149"/>
      <c r="CC173" s="1149"/>
      <c r="CD173" s="1141"/>
      <c r="CE173" s="1149"/>
      <c r="CF173" s="1245"/>
      <c r="CG173" s="1245"/>
      <c r="CH173" s="1245"/>
      <c r="CI173" s="1149"/>
      <c r="CJ173" s="1149"/>
      <c r="CK173" s="1149"/>
      <c r="CL173" s="1141"/>
      <c r="CM173" s="1149"/>
      <c r="CN173" s="1245"/>
      <c r="CO173" s="1245"/>
      <c r="CP173" s="1245"/>
      <c r="CQ173" s="1149"/>
      <c r="CR173" s="1149"/>
      <c r="CS173" s="1149"/>
      <c r="CT173" s="1141"/>
      <c r="CU173" s="1149"/>
      <c r="CV173" s="1245"/>
      <c r="CW173" s="1245"/>
      <c r="CX173" s="1245"/>
      <c r="CY173" s="1245"/>
      <c r="CZ173" s="1245"/>
      <c r="DA173" s="1245"/>
    </row>
    <row r="174" spans="1:105" outlineLevel="1">
      <c r="A174" s="1149"/>
      <c r="B174" s="1149"/>
      <c r="D174" s="1379" t="s">
        <v>1485</v>
      </c>
      <c r="E174" s="1381"/>
      <c r="F174" s="1381"/>
      <c r="G174" s="1381"/>
      <c r="H174" s="1381"/>
      <c r="I174" s="1381"/>
      <c r="J174" s="1381"/>
      <c r="K174" s="1381"/>
      <c r="L174" s="1381"/>
      <c r="M174" s="1381"/>
      <c r="N174" s="1381"/>
      <c r="O174" s="1381"/>
      <c r="P174" s="1381"/>
      <c r="Q174" s="1361"/>
      <c r="R174" s="1361"/>
      <c r="S174" s="1149"/>
      <c r="T174" s="1149"/>
      <c r="U174" s="1149"/>
      <c r="V174" s="1245"/>
      <c r="W174" s="1149"/>
      <c r="X174" s="1149"/>
      <c r="Y174" s="1149"/>
      <c r="Z174" s="1141"/>
      <c r="AA174" s="1149"/>
      <c r="AB174" s="1245"/>
      <c r="AC174" s="1245"/>
      <c r="AD174" s="1245"/>
      <c r="AE174" s="1149"/>
      <c r="AF174" s="1149"/>
      <c r="AG174" s="1149"/>
      <c r="AH174" s="1141"/>
      <c r="AI174" s="1149"/>
      <c r="AJ174" s="1245"/>
      <c r="AK174" s="1245"/>
      <c r="AL174" s="1245"/>
      <c r="AM174" s="1149"/>
      <c r="AN174" s="1149"/>
      <c r="AO174" s="1149"/>
      <c r="AP174" s="1141"/>
      <c r="AQ174" s="1149"/>
      <c r="AR174" s="1245"/>
      <c r="AS174" s="1245"/>
      <c r="AT174" s="1245"/>
      <c r="AU174" s="1149"/>
      <c r="AV174" s="1149"/>
      <c r="AW174" s="1149"/>
      <c r="AX174" s="1141"/>
      <c r="AY174" s="1149"/>
      <c r="AZ174" s="1245"/>
      <c r="BA174" s="1245"/>
      <c r="BB174" s="1245"/>
      <c r="BC174" s="1149"/>
      <c r="BD174" s="1149"/>
      <c r="BE174" s="1149"/>
      <c r="BF174" s="1141"/>
      <c r="BG174" s="1149"/>
      <c r="BH174" s="1245"/>
      <c r="BI174" s="1245"/>
      <c r="BJ174" s="1245"/>
      <c r="BK174" s="1245"/>
      <c r="BL174" s="1245"/>
      <c r="BM174" s="1245"/>
      <c r="BN174" s="1141"/>
      <c r="BO174" s="1149"/>
      <c r="BP174" s="1245"/>
      <c r="BQ174" s="1245"/>
      <c r="BR174" s="1245"/>
      <c r="BS174" s="1149"/>
      <c r="BT174" s="1149"/>
      <c r="BU174" s="1149"/>
      <c r="BV174" s="1141"/>
      <c r="BW174" s="1149"/>
      <c r="BX174" s="1245"/>
      <c r="BY174" s="1245"/>
      <c r="BZ174" s="1245"/>
      <c r="CA174" s="1149"/>
      <c r="CB174" s="1149"/>
      <c r="CC174" s="1149"/>
      <c r="CD174" s="1141"/>
      <c r="CE174" s="1149"/>
      <c r="CF174" s="1245"/>
      <c r="CG174" s="1245"/>
      <c r="CH174" s="1245"/>
      <c r="CI174" s="1149"/>
      <c r="CJ174" s="1149"/>
      <c r="CK174" s="1149"/>
      <c r="CL174" s="1141"/>
      <c r="CM174" s="1149"/>
      <c r="CN174" s="1245"/>
      <c r="CO174" s="1245"/>
      <c r="CP174" s="1245"/>
      <c r="CQ174" s="1149"/>
      <c r="CR174" s="1149"/>
      <c r="CS174" s="1149"/>
      <c r="CT174" s="1141"/>
      <c r="CU174" s="1149"/>
      <c r="CV174" s="1245"/>
      <c r="CW174" s="1245"/>
      <c r="CX174" s="1245"/>
      <c r="CY174" s="1245"/>
      <c r="CZ174" s="1245"/>
      <c r="DA174" s="1245"/>
    </row>
    <row r="175" spans="1:105" outlineLevel="1">
      <c r="A175" s="1149"/>
      <c r="B175" s="1149"/>
      <c r="D175" s="1382"/>
      <c r="E175" s="1383" t="s">
        <v>1486</v>
      </c>
      <c r="F175" s="1383" t="s">
        <v>1487</v>
      </c>
      <c r="G175" s="1383" t="s">
        <v>1488</v>
      </c>
      <c r="H175" s="1383" t="s">
        <v>1489</v>
      </c>
      <c r="I175" s="1383" t="s">
        <v>1490</v>
      </c>
      <c r="J175" s="1383" t="s">
        <v>1491</v>
      </c>
      <c r="K175" s="1383" t="s">
        <v>1492</v>
      </c>
      <c r="L175" s="1383" t="s">
        <v>1493</v>
      </c>
      <c r="M175" s="1383" t="s">
        <v>1494</v>
      </c>
      <c r="N175" s="1383" t="s">
        <v>1495</v>
      </c>
      <c r="O175" s="1383" t="s">
        <v>1496</v>
      </c>
      <c r="P175" s="1383" t="s">
        <v>1497</v>
      </c>
      <c r="Q175" s="1361"/>
      <c r="R175" s="1361"/>
      <c r="S175" s="1149"/>
      <c r="T175" s="1149"/>
      <c r="U175" s="1149"/>
      <c r="V175" s="1245"/>
      <c r="W175" s="1149"/>
      <c r="X175" s="1149"/>
      <c r="Y175" s="1149"/>
      <c r="Z175" s="1141"/>
      <c r="AA175" s="1149"/>
      <c r="AB175" s="1245"/>
      <c r="AC175" s="1245"/>
      <c r="AD175" s="1245"/>
      <c r="AE175" s="1149"/>
      <c r="AF175" s="1149"/>
      <c r="AG175" s="1149"/>
      <c r="AH175" s="1141"/>
      <c r="AI175" s="1149"/>
      <c r="AJ175" s="1245"/>
      <c r="AK175" s="1245"/>
      <c r="AL175" s="1245"/>
      <c r="AM175" s="1149"/>
      <c r="AN175" s="1149"/>
      <c r="AO175" s="1149"/>
      <c r="AP175" s="1141"/>
      <c r="AQ175" s="1149"/>
      <c r="AR175" s="1245"/>
      <c r="AS175" s="1245"/>
      <c r="AT175" s="1245"/>
      <c r="AU175" s="1149"/>
      <c r="AV175" s="1149"/>
      <c r="AW175" s="1149"/>
      <c r="AX175" s="1141"/>
      <c r="AY175" s="1149"/>
      <c r="AZ175" s="1245"/>
      <c r="BA175" s="1245"/>
      <c r="BB175" s="1245"/>
      <c r="BC175" s="1149"/>
      <c r="BD175" s="1149"/>
      <c r="BE175" s="1149"/>
      <c r="BF175" s="1141"/>
      <c r="BG175" s="1149"/>
      <c r="BH175" s="1245"/>
      <c r="BI175" s="1245"/>
      <c r="BJ175" s="1245"/>
      <c r="BK175" s="1245"/>
      <c r="BL175" s="1245"/>
      <c r="BM175" s="1245"/>
      <c r="BN175" s="1141"/>
      <c r="BO175" s="1149"/>
      <c r="BP175" s="1245"/>
      <c r="BQ175" s="1245"/>
      <c r="BR175" s="1245"/>
      <c r="BS175" s="1149"/>
      <c r="BT175" s="1149"/>
      <c r="BU175" s="1149"/>
      <c r="BV175" s="1141"/>
      <c r="BW175" s="1149"/>
      <c r="BX175" s="1245"/>
      <c r="BY175" s="1245"/>
      <c r="BZ175" s="1245"/>
      <c r="CA175" s="1149"/>
      <c r="CB175" s="1149"/>
      <c r="CC175" s="1149"/>
      <c r="CD175" s="1141"/>
      <c r="CE175" s="1149"/>
      <c r="CF175" s="1245"/>
      <c r="CG175" s="1245"/>
      <c r="CH175" s="1245"/>
      <c r="CI175" s="1149"/>
      <c r="CJ175" s="1149"/>
      <c r="CK175" s="1149"/>
      <c r="CL175" s="1141"/>
      <c r="CM175" s="1149"/>
      <c r="CN175" s="1245"/>
      <c r="CO175" s="1245"/>
      <c r="CP175" s="1245"/>
      <c r="CQ175" s="1149"/>
      <c r="CR175" s="1149"/>
      <c r="CS175" s="1149"/>
      <c r="CT175" s="1141"/>
      <c r="CU175" s="1149"/>
      <c r="CV175" s="1245"/>
      <c r="CW175" s="1245"/>
      <c r="CX175" s="1245"/>
      <c r="CY175" s="1245"/>
      <c r="CZ175" s="1245"/>
      <c r="DA175" s="1245"/>
    </row>
    <row r="176" spans="1:105" outlineLevel="1">
      <c r="A176" s="1149"/>
      <c r="B176" s="1149"/>
      <c r="D176" s="1384" t="s">
        <v>78</v>
      </c>
      <c r="E176" s="1385">
        <f>G38+G42+G50+G51+G54+G56+G64+G65+G83</f>
        <v>3199206.6299999994</v>
      </c>
      <c r="F176" s="1385">
        <f>O38+O42+O50+O51+O54+O56+O64+O65+O83</f>
        <v>3223577.93</v>
      </c>
      <c r="G176" s="1385">
        <f>W38+W42+W50+W51+W54+W56+W64+W65+W83</f>
        <v>0</v>
      </c>
      <c r="H176" s="1385">
        <f>AE38+AE42+AE50+AE51+AE54+AE56+AE64+AE65+AE83</f>
        <v>0</v>
      </c>
      <c r="I176" s="1385">
        <f>AM38+AM42+AM50+AM51+AM54+AM56+AM64+AM65+AM83</f>
        <v>0</v>
      </c>
      <c r="J176" s="1385">
        <f>AU38+AU42+AU50+AU51+AU54+AU56+AU64+AU65+AU83</f>
        <v>0</v>
      </c>
      <c r="K176" s="1385">
        <f>BC38+BC42+BC50+BC51+BC54+BC56+BC64+BC65+BC83</f>
        <v>0</v>
      </c>
      <c r="L176" s="1385">
        <f>BK38+BK42+BK50+BK51+BK54+BK56+BK64+BK65+BK83</f>
        <v>0</v>
      </c>
      <c r="M176" s="1385">
        <f>BS38+BS42+BS50+BS51+BS54+BS56+BS64+BS65+BS83</f>
        <v>0</v>
      </c>
      <c r="N176" s="1385">
        <f>CA38+CA42+CA50+CA51+CA54+CA56+CA64+CA65+CA83</f>
        <v>0</v>
      </c>
      <c r="O176" s="1385">
        <f>CI38+CI42+CI50+CI51+CI54+CI56+CI64+CI65+CI83</f>
        <v>0</v>
      </c>
      <c r="P176" s="1385">
        <f>CQ38+CQ42+CQ50+CQ51+CQ54+CQ56+CQ64+CQ65+CQ83</f>
        <v>0</v>
      </c>
      <c r="AY176" s="1149"/>
      <c r="BF176" s="1141"/>
      <c r="BG176" s="1149"/>
      <c r="BN176" s="1141"/>
      <c r="BO176" s="1149"/>
      <c r="BT176" s="1149"/>
      <c r="BU176" s="1149"/>
      <c r="BV176" s="1141"/>
      <c r="BW176" s="1149"/>
      <c r="CA176" s="1149"/>
      <c r="CB176" s="1149"/>
      <c r="CC176" s="1149"/>
      <c r="CD176" s="1141"/>
      <c r="CE176" s="1149"/>
      <c r="CH176" s="1245"/>
      <c r="CI176" s="1149"/>
      <c r="CJ176" s="1149"/>
      <c r="CK176" s="1149"/>
      <c r="CL176" s="1141"/>
      <c r="CM176" s="1149"/>
      <c r="CO176" s="1245"/>
      <c r="CP176" s="1245"/>
      <c r="CQ176" s="1149"/>
      <c r="CR176" s="1149"/>
      <c r="CS176" s="1149"/>
      <c r="CT176" s="1141"/>
      <c r="CU176" s="1149"/>
      <c r="CV176" s="1245"/>
      <c r="CW176" s="1245"/>
      <c r="CX176" s="1245"/>
      <c r="CY176" s="1245"/>
      <c r="CZ176" s="1245"/>
      <c r="DA176" s="1245"/>
    </row>
    <row r="177" spans="1:105" outlineLevel="1">
      <c r="A177" s="1149"/>
      <c r="B177" s="1149"/>
      <c r="D177" s="1386" t="s">
        <v>79</v>
      </c>
      <c r="E177" s="1386">
        <f>G37</f>
        <v>3600922</v>
      </c>
      <c r="F177" s="1386">
        <f>O37</f>
        <v>3385322</v>
      </c>
      <c r="G177" s="1386">
        <f>W37</f>
        <v>0</v>
      </c>
      <c r="H177" s="1386">
        <f>AE37</f>
        <v>0</v>
      </c>
      <c r="I177" s="1386">
        <f>AM37</f>
        <v>0</v>
      </c>
      <c r="J177" s="1386">
        <f>AU37</f>
        <v>0</v>
      </c>
      <c r="K177" s="1386">
        <f>BC37</f>
        <v>0</v>
      </c>
      <c r="L177" s="1386">
        <f>BK37</f>
        <v>0</v>
      </c>
      <c r="M177" s="1386">
        <f>BS37</f>
        <v>0</v>
      </c>
      <c r="N177" s="1386">
        <f>CA37</f>
        <v>0</v>
      </c>
      <c r="O177" s="1386">
        <f>CI37</f>
        <v>0</v>
      </c>
      <c r="P177" s="1386">
        <f>CQ37</f>
        <v>0</v>
      </c>
      <c r="AY177" s="1149"/>
      <c r="BF177" s="1141"/>
      <c r="BG177" s="1149"/>
      <c r="BN177" s="1141"/>
      <c r="BO177" s="1149"/>
      <c r="BT177" s="1149"/>
      <c r="BU177" s="1149"/>
      <c r="BV177" s="1141"/>
      <c r="BW177" s="1149"/>
      <c r="CA177" s="1149"/>
      <c r="CB177" s="1149"/>
      <c r="CC177" s="1149"/>
      <c r="CD177" s="1141"/>
      <c r="CE177" s="1149"/>
      <c r="CH177" s="1245"/>
      <c r="CI177" s="1149"/>
      <c r="CJ177" s="1149"/>
      <c r="CK177" s="1149"/>
      <c r="CL177" s="1141"/>
      <c r="CM177" s="1149"/>
      <c r="CO177" s="1245"/>
      <c r="CP177" s="1245"/>
      <c r="CQ177" s="1149"/>
      <c r="CR177" s="1149"/>
      <c r="CS177" s="1149"/>
      <c r="CT177" s="1141"/>
      <c r="CU177" s="1149"/>
      <c r="CV177" s="1245"/>
      <c r="CW177" s="1245"/>
      <c r="CX177" s="1245"/>
      <c r="CY177" s="1245"/>
      <c r="CZ177" s="1245"/>
      <c r="DA177" s="1245"/>
    </row>
    <row r="178" spans="1:105" outlineLevel="1">
      <c r="A178" s="1149"/>
      <c r="B178" s="1149"/>
      <c r="D178" s="1386" t="s">
        <v>1498</v>
      </c>
      <c r="E178" s="1386">
        <f>G49</f>
        <v>635400</v>
      </c>
      <c r="F178" s="1386">
        <f>O49</f>
        <v>635400</v>
      </c>
      <c r="G178" s="1386">
        <f>W49</f>
        <v>0</v>
      </c>
      <c r="H178" s="1386">
        <f>AE49</f>
        <v>0</v>
      </c>
      <c r="I178" s="1386">
        <f>AM49</f>
        <v>0</v>
      </c>
      <c r="J178" s="1386">
        <f>AU49</f>
        <v>0</v>
      </c>
      <c r="K178" s="1386">
        <f>BC49</f>
        <v>0</v>
      </c>
      <c r="L178" s="1386">
        <f>BK49</f>
        <v>0</v>
      </c>
      <c r="M178" s="1386">
        <f>BS49</f>
        <v>0</v>
      </c>
      <c r="N178" s="1386">
        <f>CA49</f>
        <v>0</v>
      </c>
      <c r="O178" s="1386">
        <f>CI49</f>
        <v>0</v>
      </c>
      <c r="P178" s="1386">
        <f>CQ49</f>
        <v>0</v>
      </c>
      <c r="AY178" s="1149"/>
      <c r="BF178" s="1141"/>
      <c r="BG178" s="1149"/>
      <c r="BN178" s="1141"/>
      <c r="BO178" s="1149"/>
      <c r="BT178" s="1149"/>
      <c r="BU178" s="1149"/>
      <c r="BV178" s="1141"/>
      <c r="BW178" s="1149"/>
      <c r="CA178" s="1149"/>
      <c r="CB178" s="1149"/>
      <c r="CC178" s="1149"/>
      <c r="CD178" s="1141"/>
      <c r="CE178" s="1149"/>
      <c r="CH178" s="1245"/>
      <c r="CI178" s="1149"/>
      <c r="CJ178" s="1149"/>
      <c r="CK178" s="1149"/>
      <c r="CL178" s="1141"/>
      <c r="CM178" s="1149"/>
      <c r="CO178" s="1245"/>
      <c r="CP178" s="1245"/>
      <c r="CQ178" s="1149"/>
      <c r="CR178" s="1149"/>
      <c r="CS178" s="1149"/>
      <c r="CT178" s="1141"/>
      <c r="CU178" s="1149"/>
      <c r="CV178" s="1245"/>
      <c r="CW178" s="1245"/>
      <c r="CX178" s="1245"/>
      <c r="CY178" s="1245"/>
      <c r="CZ178" s="1245"/>
      <c r="DA178" s="1245"/>
    </row>
    <row r="179" spans="1:105" outlineLevel="1">
      <c r="A179" s="1149"/>
      <c r="B179" s="1149"/>
      <c r="D179" s="1386" t="s">
        <v>87</v>
      </c>
      <c r="E179" s="1386">
        <f>G87</f>
        <v>173802</v>
      </c>
      <c r="F179" s="1386">
        <f>O87</f>
        <v>187744</v>
      </c>
      <c r="G179" s="1386">
        <f>W87</f>
        <v>0</v>
      </c>
      <c r="H179" s="1386">
        <f>AE87</f>
        <v>0</v>
      </c>
      <c r="I179" s="1386">
        <f>AM87</f>
        <v>0</v>
      </c>
      <c r="J179" s="1386">
        <f>AU87</f>
        <v>0</v>
      </c>
      <c r="K179" s="1386">
        <f>BC87</f>
        <v>0</v>
      </c>
      <c r="L179" s="1386">
        <f>BK87</f>
        <v>0</v>
      </c>
      <c r="M179" s="1386">
        <f>BS87</f>
        <v>0</v>
      </c>
      <c r="N179" s="1386">
        <f>CA87</f>
        <v>0</v>
      </c>
      <c r="O179" s="1386">
        <f>CI87</f>
        <v>0</v>
      </c>
      <c r="P179" s="1386">
        <f>CQ87</f>
        <v>0</v>
      </c>
      <c r="AY179" s="1149"/>
      <c r="BF179" s="1141"/>
      <c r="BG179" s="1149"/>
      <c r="BN179" s="1141"/>
      <c r="BO179" s="1149"/>
      <c r="BT179" s="1149"/>
      <c r="BU179" s="1149"/>
      <c r="BV179" s="1141"/>
      <c r="BW179" s="1149"/>
      <c r="CA179" s="1149"/>
      <c r="CB179" s="1149"/>
      <c r="CC179" s="1149"/>
      <c r="CD179" s="1141"/>
      <c r="CE179" s="1149"/>
      <c r="CH179" s="1245"/>
      <c r="CI179" s="1149"/>
      <c r="CJ179" s="1149"/>
      <c r="CK179" s="1149"/>
      <c r="CL179" s="1141"/>
      <c r="CM179" s="1149"/>
      <c r="CO179" s="1245"/>
      <c r="CP179" s="1245"/>
      <c r="CQ179" s="1149"/>
      <c r="CR179" s="1149"/>
      <c r="CS179" s="1149"/>
      <c r="CT179" s="1141"/>
      <c r="CU179" s="1149"/>
      <c r="CV179" s="1245"/>
      <c r="CW179" s="1245"/>
      <c r="CX179" s="1245"/>
      <c r="CY179" s="1245"/>
      <c r="CZ179" s="1245"/>
      <c r="DA179" s="1245"/>
    </row>
    <row r="180" spans="1:105" outlineLevel="1">
      <c r="A180" s="1149"/>
      <c r="B180" s="1149"/>
      <c r="D180" s="1386" t="s">
        <v>82</v>
      </c>
      <c r="E180" s="1386">
        <f>G73</f>
        <v>7986640</v>
      </c>
      <c r="F180" s="1386">
        <f>O73</f>
        <v>8835523</v>
      </c>
      <c r="G180" s="1386">
        <f>W73</f>
        <v>0</v>
      </c>
      <c r="H180" s="1386">
        <f>AE73</f>
        <v>0</v>
      </c>
      <c r="I180" s="1386">
        <f>AM73</f>
        <v>0</v>
      </c>
      <c r="J180" s="1386">
        <f>AU73</f>
        <v>0</v>
      </c>
      <c r="K180" s="1386">
        <f>BC73</f>
        <v>0</v>
      </c>
      <c r="L180" s="1386">
        <f>BK73</f>
        <v>0</v>
      </c>
      <c r="M180" s="1386">
        <f>BS73</f>
        <v>0</v>
      </c>
      <c r="N180" s="1386">
        <f>CA73</f>
        <v>0</v>
      </c>
      <c r="O180" s="1386">
        <f>CI73</f>
        <v>0</v>
      </c>
      <c r="P180" s="1386">
        <f>CQ73</f>
        <v>0</v>
      </c>
      <c r="AY180" s="1149"/>
      <c r="BF180" s="1141"/>
      <c r="BG180" s="1149"/>
      <c r="BN180" s="1141"/>
      <c r="BO180" s="1149"/>
      <c r="BT180" s="1149"/>
      <c r="BU180" s="1149"/>
      <c r="BV180" s="1141"/>
      <c r="BW180" s="1149"/>
      <c r="CA180" s="1149"/>
      <c r="CB180" s="1149"/>
      <c r="CC180" s="1149"/>
      <c r="CD180" s="1141"/>
      <c r="CE180" s="1149"/>
      <c r="CH180" s="1245"/>
      <c r="CI180" s="1149"/>
      <c r="CJ180" s="1149"/>
      <c r="CK180" s="1149"/>
      <c r="CL180" s="1141"/>
      <c r="CM180" s="1149"/>
      <c r="CO180" s="1245"/>
      <c r="CP180" s="1245"/>
      <c r="CQ180" s="1149"/>
      <c r="CR180" s="1149"/>
      <c r="CS180" s="1149"/>
      <c r="CT180" s="1141"/>
      <c r="CU180" s="1149"/>
      <c r="CV180" s="1245"/>
      <c r="CW180" s="1245"/>
      <c r="CX180" s="1245"/>
      <c r="CY180" s="1245"/>
      <c r="CZ180" s="1245"/>
      <c r="DA180" s="1245"/>
    </row>
    <row r="181" spans="1:105" outlineLevel="1">
      <c r="A181" s="1149"/>
      <c r="B181" s="1149"/>
      <c r="D181" s="1386" t="s">
        <v>1499</v>
      </c>
      <c r="E181" s="1386">
        <f>G63+G76</f>
        <v>2169050.42</v>
      </c>
      <c r="F181" s="1386">
        <f>O63+O76</f>
        <v>3431046.65</v>
      </c>
      <c r="G181" s="1386">
        <f>W63+W76</f>
        <v>0</v>
      </c>
      <c r="H181" s="1386">
        <f>AE63+AE76</f>
        <v>0</v>
      </c>
      <c r="I181" s="1386">
        <f>AM63+AM76</f>
        <v>0</v>
      </c>
      <c r="J181" s="1386">
        <f>AU63+AU76</f>
        <v>0</v>
      </c>
      <c r="K181" s="1386">
        <f>BC63+BC76</f>
        <v>0</v>
      </c>
      <c r="L181" s="1386">
        <f>BK63+BK76</f>
        <v>0</v>
      </c>
      <c r="M181" s="1386">
        <f>BS63+BS76</f>
        <v>0</v>
      </c>
      <c r="N181" s="1386">
        <f>CA63+CA76</f>
        <v>0</v>
      </c>
      <c r="O181" s="1386">
        <f>CI63+CI76</f>
        <v>0</v>
      </c>
      <c r="P181" s="1386">
        <f>CQ63+CQ76</f>
        <v>0</v>
      </c>
      <c r="AY181" s="1149"/>
      <c r="BF181" s="1141"/>
      <c r="BG181" s="1149"/>
      <c r="BN181" s="1141"/>
      <c r="BO181" s="1149"/>
      <c r="BT181" s="1149"/>
      <c r="BU181" s="1149"/>
      <c r="BV181" s="1141"/>
      <c r="BW181" s="1149"/>
      <c r="CA181" s="1149"/>
      <c r="CB181" s="1149"/>
      <c r="CC181" s="1149"/>
      <c r="CD181" s="1141"/>
      <c r="CE181" s="1149"/>
      <c r="CH181" s="1245"/>
      <c r="CI181" s="1149"/>
      <c r="CJ181" s="1149"/>
      <c r="CK181" s="1149"/>
      <c r="CL181" s="1141"/>
      <c r="CM181" s="1149"/>
      <c r="CO181" s="1245"/>
      <c r="CP181" s="1245"/>
      <c r="CQ181" s="1149"/>
      <c r="CR181" s="1149"/>
      <c r="CS181" s="1149"/>
      <c r="CT181" s="1141"/>
      <c r="CU181" s="1149"/>
      <c r="CV181" s="1245"/>
      <c r="CW181" s="1245"/>
      <c r="CX181" s="1245"/>
      <c r="CY181" s="1245"/>
      <c r="CZ181" s="1245"/>
      <c r="DA181" s="1245"/>
    </row>
    <row r="182" spans="1:105" outlineLevel="1">
      <c r="A182" s="1149"/>
      <c r="B182" s="1149"/>
      <c r="D182" s="1386" t="s">
        <v>1500</v>
      </c>
      <c r="E182" s="1386">
        <f>G41+G60</f>
        <v>1583819.5</v>
      </c>
      <c r="F182" s="1386">
        <f>O41+O60</f>
        <v>1426208.02</v>
      </c>
      <c r="G182" s="1386">
        <f>W41+W60</f>
        <v>0</v>
      </c>
      <c r="H182" s="1386">
        <f>AE41+AE60</f>
        <v>0</v>
      </c>
      <c r="I182" s="1386">
        <f>AM41+AM60</f>
        <v>0</v>
      </c>
      <c r="J182" s="1386">
        <f>AU41+AU60</f>
        <v>0</v>
      </c>
      <c r="K182" s="1386">
        <f>BC41+BC60</f>
        <v>0</v>
      </c>
      <c r="L182" s="1386">
        <f>BK41+BK60</f>
        <v>0</v>
      </c>
      <c r="M182" s="1386">
        <f>BS41+BS60</f>
        <v>0</v>
      </c>
      <c r="N182" s="1386">
        <f>CA41+CA60</f>
        <v>0</v>
      </c>
      <c r="O182" s="1386">
        <f>CI41+CI60</f>
        <v>0</v>
      </c>
      <c r="P182" s="1386">
        <f>CQ41+CQ60</f>
        <v>0</v>
      </c>
      <c r="AY182" s="1149"/>
      <c r="BF182" s="1141"/>
      <c r="BG182" s="1149"/>
      <c r="BN182" s="1141"/>
      <c r="BO182" s="1149"/>
      <c r="BT182" s="1149"/>
      <c r="BU182" s="1149"/>
      <c r="BV182" s="1141"/>
      <c r="BW182" s="1149"/>
      <c r="CA182" s="1149"/>
      <c r="CB182" s="1149"/>
      <c r="CC182" s="1149"/>
      <c r="CD182" s="1141"/>
      <c r="CE182" s="1149"/>
      <c r="CH182" s="1245"/>
      <c r="CI182" s="1149"/>
      <c r="CJ182" s="1149"/>
      <c r="CK182" s="1149"/>
      <c r="CL182" s="1141"/>
      <c r="CM182" s="1149"/>
      <c r="CO182" s="1245"/>
      <c r="CP182" s="1245"/>
      <c r="CQ182" s="1149"/>
      <c r="CR182" s="1149"/>
      <c r="CS182" s="1149"/>
      <c r="CT182" s="1141"/>
      <c r="CU182" s="1149"/>
      <c r="CV182" s="1245"/>
      <c r="CW182" s="1245"/>
      <c r="CX182" s="1245"/>
      <c r="CY182" s="1245"/>
      <c r="CZ182" s="1245"/>
      <c r="DA182" s="1245"/>
    </row>
    <row r="183" spans="1:105" outlineLevel="1">
      <c r="A183" s="1149"/>
      <c r="B183" s="1149"/>
      <c r="D183" s="1386" t="s">
        <v>80</v>
      </c>
      <c r="E183" s="1386">
        <f>G48+G77</f>
        <v>2803621.44</v>
      </c>
      <c r="F183" s="1386">
        <f>O48+O77</f>
        <v>3075400.5</v>
      </c>
      <c r="G183" s="1386">
        <f>W48+W77</f>
        <v>0</v>
      </c>
      <c r="H183" s="1386">
        <f>AE48+AE77</f>
        <v>0</v>
      </c>
      <c r="I183" s="1386">
        <f>AM48+AM77</f>
        <v>0</v>
      </c>
      <c r="J183" s="1386">
        <f>AU48+AU77</f>
        <v>0</v>
      </c>
      <c r="K183" s="1386">
        <f>BC48+BC77</f>
        <v>0</v>
      </c>
      <c r="L183" s="1386">
        <f>BK48+BK77</f>
        <v>0</v>
      </c>
      <c r="M183" s="1386">
        <f>BS48+BS77</f>
        <v>0</v>
      </c>
      <c r="N183" s="1386">
        <f>CA48+CA77</f>
        <v>0</v>
      </c>
      <c r="O183" s="1386">
        <f>CI48+CI77</f>
        <v>0</v>
      </c>
      <c r="P183" s="1386">
        <f>CQ48+CQ77</f>
        <v>0</v>
      </c>
      <c r="AY183" s="1149"/>
      <c r="BF183" s="1141"/>
      <c r="BG183" s="1149"/>
      <c r="BN183" s="1141"/>
      <c r="BO183" s="1149"/>
      <c r="BT183" s="1149"/>
      <c r="BU183" s="1149"/>
      <c r="BV183" s="1141"/>
      <c r="BW183" s="1149"/>
      <c r="CA183" s="1149"/>
      <c r="CB183" s="1149"/>
      <c r="CC183" s="1149"/>
      <c r="CD183" s="1141"/>
      <c r="CE183" s="1149"/>
      <c r="CH183" s="1245"/>
      <c r="CI183" s="1149"/>
      <c r="CJ183" s="1149"/>
      <c r="CK183" s="1149"/>
      <c r="CL183" s="1141"/>
      <c r="CM183" s="1149"/>
      <c r="CO183" s="1245"/>
      <c r="CP183" s="1245"/>
      <c r="CQ183" s="1149"/>
      <c r="CR183" s="1149"/>
      <c r="CS183" s="1149"/>
      <c r="CT183" s="1141"/>
      <c r="CU183" s="1149"/>
      <c r="CV183" s="1245"/>
      <c r="CW183" s="1245"/>
      <c r="CX183" s="1245"/>
      <c r="CY183" s="1245"/>
      <c r="CZ183" s="1245"/>
      <c r="DA183" s="1245"/>
    </row>
    <row r="184" spans="1:105" outlineLevel="1">
      <c r="A184" s="1149"/>
      <c r="B184" s="1149"/>
      <c r="D184" s="1386" t="s">
        <v>1501</v>
      </c>
      <c r="E184" s="1386">
        <f>G39</f>
        <v>124869</v>
      </c>
      <c r="F184" s="1386">
        <f>O39</f>
        <v>5045</v>
      </c>
      <c r="G184" s="1386">
        <f>W39</f>
        <v>0</v>
      </c>
      <c r="H184" s="1386">
        <f>AE39</f>
        <v>0</v>
      </c>
      <c r="I184" s="1386">
        <f>AM39</f>
        <v>0</v>
      </c>
      <c r="J184" s="1386">
        <f>AU39</f>
        <v>0</v>
      </c>
      <c r="K184" s="1386">
        <f>BC39</f>
        <v>0</v>
      </c>
      <c r="L184" s="1386">
        <f>BK39</f>
        <v>0</v>
      </c>
      <c r="M184" s="1386">
        <f>BS39</f>
        <v>0</v>
      </c>
      <c r="N184" s="1386">
        <f>CA39</f>
        <v>0</v>
      </c>
      <c r="O184" s="1386">
        <f>CI39</f>
        <v>0</v>
      </c>
      <c r="P184" s="1386">
        <f>CQ39</f>
        <v>0</v>
      </c>
      <c r="AY184" s="1149"/>
      <c r="BF184" s="1141"/>
      <c r="BG184" s="1149"/>
      <c r="BN184" s="1141"/>
      <c r="BO184" s="1149"/>
      <c r="BT184" s="1149"/>
      <c r="BU184" s="1149"/>
      <c r="BV184" s="1141"/>
      <c r="BW184" s="1149"/>
      <c r="CA184" s="1149"/>
      <c r="CB184" s="1149"/>
      <c r="CC184" s="1149"/>
      <c r="CD184" s="1141"/>
      <c r="CE184" s="1149"/>
      <c r="CH184" s="1245"/>
      <c r="CI184" s="1149"/>
      <c r="CJ184" s="1149"/>
      <c r="CK184" s="1149"/>
      <c r="CL184" s="1141"/>
      <c r="CM184" s="1149"/>
      <c r="CO184" s="1245"/>
      <c r="CP184" s="1245"/>
      <c r="CQ184" s="1149"/>
      <c r="CR184" s="1149"/>
      <c r="CS184" s="1149"/>
      <c r="CT184" s="1141"/>
      <c r="CU184" s="1149"/>
      <c r="CV184" s="1245"/>
      <c r="CW184" s="1245"/>
      <c r="CX184" s="1245"/>
      <c r="CY184" s="1245"/>
      <c r="CZ184" s="1245"/>
      <c r="DA184" s="1245"/>
    </row>
    <row r="185" spans="1:105" outlineLevel="1">
      <c r="A185" s="1149"/>
      <c r="B185" s="1149"/>
      <c r="D185" s="1386" t="s">
        <v>1502</v>
      </c>
      <c r="E185" s="1386">
        <f>G34</f>
        <v>1364500.5</v>
      </c>
      <c r="F185" s="1386">
        <f>O34</f>
        <v>986537</v>
      </c>
      <c r="G185" s="1386">
        <f>W34</f>
        <v>0</v>
      </c>
      <c r="H185" s="1386">
        <f>AE34</f>
        <v>0</v>
      </c>
      <c r="I185" s="1386">
        <f>AM34</f>
        <v>0</v>
      </c>
      <c r="J185" s="1386">
        <f>AU34</f>
        <v>0</v>
      </c>
      <c r="K185" s="1386">
        <f>BC34</f>
        <v>0</v>
      </c>
      <c r="L185" s="1386">
        <f>BK34</f>
        <v>0</v>
      </c>
      <c r="M185" s="1386">
        <f>BS34</f>
        <v>0</v>
      </c>
      <c r="N185" s="1386">
        <f>CA34</f>
        <v>0</v>
      </c>
      <c r="O185" s="1386">
        <f>CI34</f>
        <v>0</v>
      </c>
      <c r="P185" s="1386">
        <f>CQ34</f>
        <v>0</v>
      </c>
      <c r="AY185" s="1149"/>
      <c r="BF185" s="1141"/>
      <c r="BG185" s="1149"/>
      <c r="BN185" s="1141"/>
      <c r="BO185" s="1149"/>
      <c r="BT185" s="1149"/>
      <c r="BU185" s="1149"/>
      <c r="BV185" s="1141"/>
      <c r="BW185" s="1149"/>
      <c r="CA185" s="1149"/>
      <c r="CB185" s="1149"/>
      <c r="CC185" s="1149"/>
      <c r="CD185" s="1141"/>
      <c r="CE185" s="1149"/>
      <c r="CH185" s="1245"/>
      <c r="CI185" s="1149"/>
      <c r="CJ185" s="1149"/>
      <c r="CK185" s="1149"/>
      <c r="CL185" s="1141"/>
      <c r="CM185" s="1149"/>
      <c r="CO185" s="1245"/>
      <c r="CP185" s="1245"/>
      <c r="CQ185" s="1149"/>
      <c r="CR185" s="1149"/>
      <c r="CS185" s="1149"/>
      <c r="CT185" s="1141"/>
      <c r="CU185" s="1149"/>
      <c r="CV185" s="1245"/>
      <c r="CW185" s="1245"/>
      <c r="CX185" s="1245"/>
      <c r="CY185" s="1245"/>
      <c r="CZ185" s="1245"/>
      <c r="DA185" s="1245"/>
    </row>
    <row r="186" spans="1:105" outlineLevel="1">
      <c r="A186" s="1149"/>
      <c r="B186" s="1149"/>
      <c r="D186" s="1386" t="s">
        <v>1503</v>
      </c>
      <c r="E186" s="1386">
        <f>G52+G58</f>
        <v>62659.5</v>
      </c>
      <c r="F186" s="1386">
        <f>O52+O58</f>
        <v>69692.75</v>
      </c>
      <c r="G186" s="1386">
        <f>W52+W58</f>
        <v>0</v>
      </c>
      <c r="H186" s="1386">
        <f>AE52+AE58</f>
        <v>0</v>
      </c>
      <c r="I186" s="1386">
        <f>AM52+AM58</f>
        <v>0</v>
      </c>
      <c r="J186" s="1386">
        <f>AU52+AU58</f>
        <v>0</v>
      </c>
      <c r="K186" s="1386">
        <f>BC52+BC58</f>
        <v>0</v>
      </c>
      <c r="L186" s="1386">
        <f>BK52+BK58</f>
        <v>0</v>
      </c>
      <c r="M186" s="1386">
        <f>BS52+BS58</f>
        <v>0</v>
      </c>
      <c r="N186" s="1386">
        <f>CA52+CA58</f>
        <v>0</v>
      </c>
      <c r="O186" s="1386">
        <f>CI52+CI58</f>
        <v>0</v>
      </c>
      <c r="P186" s="1386">
        <f>CQ52+CQ58</f>
        <v>0</v>
      </c>
      <c r="AY186" s="1149"/>
      <c r="BF186" s="1141"/>
      <c r="BG186" s="1149"/>
      <c r="BN186" s="1141"/>
      <c r="BO186" s="1149"/>
      <c r="BT186" s="1149"/>
      <c r="BU186" s="1149"/>
      <c r="BV186" s="1141"/>
      <c r="BW186" s="1149"/>
      <c r="CA186" s="1149"/>
      <c r="CB186" s="1149"/>
      <c r="CC186" s="1149"/>
      <c r="CD186" s="1141"/>
      <c r="CE186" s="1149"/>
      <c r="CH186" s="1245"/>
      <c r="CI186" s="1149"/>
      <c r="CJ186" s="1149"/>
      <c r="CK186" s="1149"/>
      <c r="CL186" s="1141"/>
      <c r="CM186" s="1149"/>
      <c r="CO186" s="1245"/>
      <c r="CP186" s="1245"/>
      <c r="CQ186" s="1149"/>
      <c r="CR186" s="1149"/>
      <c r="CS186" s="1149"/>
      <c r="CT186" s="1141"/>
      <c r="CU186" s="1149"/>
      <c r="CV186" s="1245"/>
      <c r="CW186" s="1245"/>
      <c r="CX186" s="1245"/>
      <c r="CY186" s="1245"/>
      <c r="CZ186" s="1245"/>
      <c r="DA186" s="1245"/>
    </row>
    <row r="187" spans="1:105" outlineLevel="1">
      <c r="A187" s="1149"/>
      <c r="B187" s="1149"/>
      <c r="D187" s="1386" t="s">
        <v>355</v>
      </c>
      <c r="E187" s="1386">
        <f>G31+G32+G40+G57+G59+G61+G72+G75+G86</f>
        <v>649086.31000000006</v>
      </c>
      <c r="F187" s="1386">
        <f>O31+O32+O40+O57+O59+O61+O72+O75+O86</f>
        <v>303770.84999999998</v>
      </c>
      <c r="G187" s="1386">
        <f>W31+W32+W40+W57+W59+W61+W72+W75+W86</f>
        <v>0</v>
      </c>
      <c r="H187" s="1386">
        <f>AE31+AE32+AE40+AE57+AE59+AE61+AE72+AE75+AE86</f>
        <v>0</v>
      </c>
      <c r="I187" s="1386">
        <f>AM31+AM32+AM40+AM57+AM59+AM61+AM72+AM75+AM86</f>
        <v>0</v>
      </c>
      <c r="J187" s="1386">
        <f>AU31+AU32+AU40+AU57+AU59+AU61+AU72+AU75+AU86</f>
        <v>0</v>
      </c>
      <c r="K187" s="1386">
        <f>BC31+BC32+BC40+BC57+BC59+BC61+BC72+BC75+BC86</f>
        <v>0</v>
      </c>
      <c r="L187" s="1386">
        <f>BK31+BK32+BK40+BK57+BK59+BK61+BK72+BK75+BK86</f>
        <v>0</v>
      </c>
      <c r="M187" s="1386">
        <f>BS31+BS32+BS40+BS57+BS59+BS61+BS72+BS75+BS86</f>
        <v>0</v>
      </c>
      <c r="N187" s="1386">
        <f>CA31+CA32+CA40+CA57+CA59+CA61+CA72+CA75+CA86</f>
        <v>0</v>
      </c>
      <c r="O187" s="1386">
        <f>CI31+CI32+CI40+CI57+CI59+CI61+CI72+CI75+CI86</f>
        <v>0</v>
      </c>
      <c r="P187" s="1386">
        <f>CQ31+CQ32+CQ40+CQ57+CQ59+CQ61+CQ72+CQ75+CQ86</f>
        <v>0</v>
      </c>
      <c r="AY187" s="1149"/>
      <c r="BF187" s="1141"/>
      <c r="BG187" s="1149"/>
      <c r="BN187" s="1141"/>
      <c r="BO187" s="1149"/>
      <c r="BT187" s="1149"/>
      <c r="BU187" s="1149"/>
      <c r="BV187" s="1141"/>
      <c r="BW187" s="1149"/>
      <c r="CA187" s="1149"/>
      <c r="CB187" s="1149"/>
      <c r="CC187" s="1149"/>
      <c r="CD187" s="1141"/>
      <c r="CE187" s="1149"/>
      <c r="CH187" s="1245"/>
      <c r="CI187" s="1149"/>
      <c r="CJ187" s="1149"/>
      <c r="CK187" s="1149"/>
      <c r="CL187" s="1141"/>
      <c r="CM187" s="1149"/>
      <c r="CO187" s="1245"/>
      <c r="CP187" s="1245"/>
      <c r="CQ187" s="1149"/>
      <c r="CR187" s="1149"/>
      <c r="CS187" s="1149"/>
      <c r="CT187" s="1141"/>
      <c r="CU187" s="1149"/>
      <c r="CV187" s="1245"/>
      <c r="CW187" s="1245"/>
      <c r="CX187" s="1245"/>
      <c r="CY187" s="1245"/>
      <c r="CZ187" s="1245"/>
      <c r="DA187" s="1245"/>
    </row>
    <row r="188" spans="1:105" outlineLevel="1">
      <c r="A188" s="1149"/>
      <c r="B188" s="1149"/>
      <c r="D188" s="1386" t="s">
        <v>1504</v>
      </c>
      <c r="E188" s="1386">
        <f>G47</f>
        <v>0</v>
      </c>
      <c r="F188" s="1386">
        <f>O47</f>
        <v>0</v>
      </c>
      <c r="G188" s="1386">
        <f>W47</f>
        <v>0</v>
      </c>
      <c r="H188" s="1386">
        <f>AE47</f>
        <v>0</v>
      </c>
      <c r="I188" s="1386">
        <f>AM47</f>
        <v>0</v>
      </c>
      <c r="J188" s="1386">
        <f>AU47</f>
        <v>0</v>
      </c>
      <c r="K188" s="1386">
        <f>BC47</f>
        <v>0</v>
      </c>
      <c r="L188" s="1386">
        <f>BK47</f>
        <v>0</v>
      </c>
      <c r="M188" s="1386">
        <f>BS47</f>
        <v>0</v>
      </c>
      <c r="N188" s="1386">
        <f>CA47</f>
        <v>0</v>
      </c>
      <c r="O188" s="1386">
        <f>CI47</f>
        <v>0</v>
      </c>
      <c r="P188" s="1386">
        <f>CQ47</f>
        <v>0</v>
      </c>
      <c r="AY188" s="1149"/>
      <c r="BF188" s="1141"/>
      <c r="BG188" s="1149"/>
      <c r="BN188" s="1141"/>
      <c r="BO188" s="1149"/>
      <c r="BT188" s="1149"/>
      <c r="BU188" s="1149"/>
      <c r="BV188" s="1141"/>
      <c r="BW188" s="1149"/>
      <c r="CA188" s="1149"/>
      <c r="CB188" s="1149"/>
      <c r="CC188" s="1149"/>
      <c r="CD188" s="1141"/>
      <c r="CE188" s="1149"/>
      <c r="CH188" s="1245"/>
      <c r="CI188" s="1149"/>
      <c r="CJ188" s="1149"/>
      <c r="CK188" s="1149"/>
      <c r="CL188" s="1141"/>
      <c r="CM188" s="1149"/>
      <c r="CO188" s="1245"/>
      <c r="CP188" s="1245"/>
      <c r="CQ188" s="1149"/>
      <c r="CR188" s="1149"/>
      <c r="CS188" s="1149"/>
      <c r="CT188" s="1141"/>
      <c r="CU188" s="1149"/>
      <c r="CV188" s="1245"/>
      <c r="CW188" s="1245"/>
      <c r="CX188" s="1245"/>
      <c r="CY188" s="1245"/>
      <c r="CZ188" s="1245"/>
      <c r="DA188" s="1245"/>
    </row>
    <row r="189" spans="1:105" outlineLevel="1">
      <c r="A189" s="1149"/>
      <c r="B189" s="1149"/>
      <c r="D189" s="1386" t="s">
        <v>1505</v>
      </c>
      <c r="E189" s="1386">
        <f>G62+G84</f>
        <v>273746</v>
      </c>
      <c r="F189" s="1386">
        <f>O62+O84</f>
        <v>244870</v>
      </c>
      <c r="G189" s="1386">
        <f>W62+W84</f>
        <v>0</v>
      </c>
      <c r="H189" s="1386">
        <f>AE62+AE84</f>
        <v>0</v>
      </c>
      <c r="I189" s="1386">
        <f>AM62+AM84</f>
        <v>0</v>
      </c>
      <c r="J189" s="1386">
        <f>AU62+AU84</f>
        <v>0</v>
      </c>
      <c r="K189" s="1386">
        <f>BC62+BC84</f>
        <v>0</v>
      </c>
      <c r="L189" s="1386">
        <f>BK62+BK84</f>
        <v>0</v>
      </c>
      <c r="M189" s="1386">
        <f>BS62+BS84</f>
        <v>0</v>
      </c>
      <c r="N189" s="1386">
        <f>CA62+CA84</f>
        <v>0</v>
      </c>
      <c r="O189" s="1386">
        <f>CI62+CI84</f>
        <v>0</v>
      </c>
      <c r="P189" s="1386">
        <f>CQ62+CQ84</f>
        <v>0</v>
      </c>
      <c r="AY189" s="1149"/>
      <c r="BF189" s="1141"/>
      <c r="BG189" s="1149"/>
      <c r="BN189" s="1141"/>
      <c r="BO189" s="1149"/>
      <c r="BT189" s="1149"/>
      <c r="BU189" s="1149"/>
      <c r="BV189" s="1141"/>
      <c r="BW189" s="1149"/>
      <c r="CA189" s="1149"/>
      <c r="CB189" s="1149"/>
      <c r="CC189" s="1149"/>
      <c r="CD189" s="1141"/>
      <c r="CE189" s="1149"/>
      <c r="CH189" s="1245"/>
      <c r="CI189" s="1149"/>
      <c r="CJ189" s="1149"/>
      <c r="CK189" s="1149"/>
      <c r="CL189" s="1141"/>
      <c r="CM189" s="1149"/>
      <c r="CO189" s="1245"/>
      <c r="CP189" s="1245"/>
      <c r="CQ189" s="1149"/>
      <c r="CR189" s="1149"/>
      <c r="CS189" s="1149"/>
      <c r="CT189" s="1141"/>
      <c r="CU189" s="1149"/>
      <c r="CV189" s="1245"/>
      <c r="CW189" s="1245"/>
      <c r="CX189" s="1245"/>
      <c r="CY189" s="1245"/>
      <c r="CZ189" s="1245"/>
      <c r="DA189" s="1245"/>
    </row>
    <row r="190" spans="1:105" outlineLevel="1">
      <c r="A190" s="1149"/>
      <c r="B190" s="1149"/>
      <c r="D190" s="1386" t="s">
        <v>83</v>
      </c>
      <c r="E190" s="1386">
        <f>G35+G78</f>
        <v>2306965.16</v>
      </c>
      <c r="F190" s="1386">
        <f>O35+O78</f>
        <v>2459781.0699999998</v>
      </c>
      <c r="G190" s="1386">
        <f>W35+W78</f>
        <v>0</v>
      </c>
      <c r="H190" s="1386">
        <f>AE35+AE78</f>
        <v>0</v>
      </c>
      <c r="I190" s="1386">
        <f>AM35+AM78</f>
        <v>0</v>
      </c>
      <c r="J190" s="1386">
        <f>AU35+AU78</f>
        <v>0</v>
      </c>
      <c r="K190" s="1386">
        <f>BC35+BC78</f>
        <v>0</v>
      </c>
      <c r="L190" s="1386">
        <f>BK35+BK78</f>
        <v>0</v>
      </c>
      <c r="M190" s="1386">
        <f>BS35+BS78</f>
        <v>0</v>
      </c>
      <c r="N190" s="1386">
        <f>CA35+CA78</f>
        <v>0</v>
      </c>
      <c r="O190" s="1386">
        <f>CI35+CI78</f>
        <v>0</v>
      </c>
      <c r="P190" s="1386">
        <f>CQ35+CQ78</f>
        <v>0</v>
      </c>
      <c r="AY190" s="1149"/>
      <c r="BF190" s="1141"/>
      <c r="BG190" s="1149"/>
      <c r="BN190" s="1141"/>
      <c r="BO190" s="1149"/>
      <c r="BT190" s="1149"/>
      <c r="BU190" s="1149"/>
      <c r="BV190" s="1141"/>
      <c r="BW190" s="1149"/>
      <c r="CA190" s="1149"/>
      <c r="CB190" s="1149"/>
      <c r="CC190" s="1149"/>
      <c r="CD190" s="1141"/>
      <c r="CE190" s="1149"/>
      <c r="CH190" s="1245"/>
      <c r="CI190" s="1149"/>
      <c r="CJ190" s="1149"/>
      <c r="CK190" s="1149"/>
      <c r="CL190" s="1141"/>
      <c r="CM190" s="1149"/>
      <c r="CO190" s="1245"/>
      <c r="CP190" s="1245"/>
      <c r="CQ190" s="1149"/>
      <c r="CR190" s="1149"/>
      <c r="CS190" s="1149"/>
      <c r="CT190" s="1141"/>
      <c r="CU190" s="1149"/>
      <c r="CV190" s="1245"/>
      <c r="CW190" s="1245"/>
      <c r="CX190" s="1245"/>
      <c r="CY190" s="1245"/>
      <c r="CZ190" s="1245"/>
      <c r="DA190" s="1245"/>
    </row>
    <row r="191" spans="1:105" outlineLevel="1">
      <c r="A191" s="1149"/>
      <c r="B191" s="1149"/>
      <c r="D191" s="1386" t="s">
        <v>84</v>
      </c>
      <c r="E191" s="1386">
        <f>G33+G36</f>
        <v>0</v>
      </c>
      <c r="F191" s="1386">
        <f>O33+O36</f>
        <v>120756</v>
      </c>
      <c r="G191" s="1386">
        <f>W33+W36</f>
        <v>0</v>
      </c>
      <c r="H191" s="1386">
        <f>AE33+AE36</f>
        <v>0</v>
      </c>
      <c r="I191" s="1386">
        <f>AM33+AM36</f>
        <v>0</v>
      </c>
      <c r="J191" s="1386">
        <f>AU33+AU36</f>
        <v>0</v>
      </c>
      <c r="K191" s="1386">
        <f>BC33+BC36</f>
        <v>0</v>
      </c>
      <c r="L191" s="1386">
        <f>BK33+BK36</f>
        <v>0</v>
      </c>
      <c r="M191" s="1386">
        <f>BS33+BS36</f>
        <v>0</v>
      </c>
      <c r="N191" s="1386">
        <f>CA33+CA36</f>
        <v>0</v>
      </c>
      <c r="O191" s="1386">
        <f>CI33+CI36</f>
        <v>0</v>
      </c>
      <c r="P191" s="1386">
        <f>CQ33+CQ36</f>
        <v>0</v>
      </c>
      <c r="AY191" s="1149"/>
      <c r="BF191" s="1141"/>
      <c r="BG191" s="1149"/>
      <c r="BN191" s="1141"/>
      <c r="BO191" s="1149"/>
      <c r="BT191" s="1149"/>
      <c r="BU191" s="1149"/>
      <c r="BV191" s="1141"/>
      <c r="BW191" s="1149"/>
      <c r="CA191" s="1149"/>
      <c r="CB191" s="1149"/>
      <c r="CC191" s="1149"/>
      <c r="CD191" s="1141"/>
      <c r="CE191" s="1149"/>
      <c r="CH191" s="1245"/>
      <c r="CI191" s="1149"/>
      <c r="CJ191" s="1149"/>
      <c r="CK191" s="1149"/>
      <c r="CL191" s="1141"/>
      <c r="CM191" s="1149"/>
      <c r="CO191" s="1245"/>
      <c r="CP191" s="1245"/>
      <c r="CQ191" s="1149"/>
      <c r="CR191" s="1149"/>
      <c r="CS191" s="1149"/>
      <c r="CT191" s="1141"/>
      <c r="CU191" s="1149"/>
      <c r="CV191" s="1245"/>
      <c r="CW191" s="1245"/>
      <c r="CX191" s="1245"/>
      <c r="CY191" s="1245"/>
      <c r="CZ191" s="1245"/>
      <c r="DA191" s="1245"/>
    </row>
    <row r="192" spans="1:105" outlineLevel="1">
      <c r="D192" s="1386" t="s">
        <v>86</v>
      </c>
      <c r="E192" s="1386">
        <f>G74</f>
        <v>23963</v>
      </c>
      <c r="F192" s="1386">
        <f>O74</f>
        <v>64004.639999999999</v>
      </c>
      <c r="G192" s="1386">
        <f>W74</f>
        <v>0</v>
      </c>
      <c r="H192" s="1386">
        <f>AE74</f>
        <v>0</v>
      </c>
      <c r="I192" s="1386">
        <f>AM74</f>
        <v>0</v>
      </c>
      <c r="J192" s="1386">
        <f>AU74</f>
        <v>0</v>
      </c>
      <c r="K192" s="1386">
        <f>BC74</f>
        <v>0</v>
      </c>
      <c r="L192" s="1386">
        <f>BK74</f>
        <v>0</v>
      </c>
      <c r="M192" s="1386">
        <f>BS74</f>
        <v>0</v>
      </c>
      <c r="N192" s="1386">
        <f>CA74</f>
        <v>0</v>
      </c>
      <c r="O192" s="1386">
        <f>CI74</f>
        <v>0</v>
      </c>
      <c r="P192" s="1386">
        <f>CQ74</f>
        <v>0</v>
      </c>
    </row>
    <row r="193" spans="4:18" outlineLevel="1">
      <c r="D193" s="1386" t="s">
        <v>88</v>
      </c>
      <c r="E193" s="1386">
        <f>G53</f>
        <v>2130016.71</v>
      </c>
      <c r="F193" s="1386">
        <f>O53</f>
        <v>0</v>
      </c>
      <c r="G193" s="1386">
        <f>W53</f>
        <v>0</v>
      </c>
      <c r="H193" s="1386">
        <f>AE53</f>
        <v>0</v>
      </c>
      <c r="I193" s="1386">
        <f>AM53</f>
        <v>0</v>
      </c>
      <c r="J193" s="1386">
        <f>AU53</f>
        <v>0</v>
      </c>
      <c r="K193" s="1386">
        <f>BC53</f>
        <v>0</v>
      </c>
      <c r="L193" s="1386">
        <f>BK53</f>
        <v>0</v>
      </c>
      <c r="M193" s="1386">
        <f>BS53</f>
        <v>0</v>
      </c>
      <c r="N193" s="1386">
        <f>CA53</f>
        <v>0</v>
      </c>
      <c r="O193" s="1386">
        <f>CI53</f>
        <v>0</v>
      </c>
      <c r="P193" s="1386">
        <f>CQ53</f>
        <v>0</v>
      </c>
    </row>
    <row r="194" spans="4:18" outlineLevel="1">
      <c r="D194" s="1386" t="s">
        <v>85</v>
      </c>
      <c r="E194" s="1386">
        <f>G85</f>
        <v>39234</v>
      </c>
      <c r="F194" s="1386">
        <f>O85</f>
        <v>272933</v>
      </c>
      <c r="G194" s="1386">
        <f>W85</f>
        <v>0</v>
      </c>
      <c r="H194" s="1386">
        <f>AE85</f>
        <v>0</v>
      </c>
      <c r="I194" s="1386">
        <f>AM85</f>
        <v>0</v>
      </c>
      <c r="J194" s="1386">
        <f>AU85</f>
        <v>0</v>
      </c>
      <c r="K194" s="1386">
        <f>BC85</f>
        <v>0</v>
      </c>
      <c r="L194" s="1386">
        <f>BK85</f>
        <v>0</v>
      </c>
      <c r="M194" s="1386">
        <f>BS85</f>
        <v>0</v>
      </c>
      <c r="N194" s="1386">
        <f>CA85</f>
        <v>0</v>
      </c>
      <c r="O194" s="1386">
        <f>CI85</f>
        <v>0</v>
      </c>
      <c r="P194" s="1386">
        <f>CQ85</f>
        <v>0</v>
      </c>
    </row>
    <row r="195" spans="4:18" outlineLevel="1">
      <c r="D195" s="1386" t="s">
        <v>1506</v>
      </c>
      <c r="E195" s="1386">
        <f>G55</f>
        <v>0</v>
      </c>
      <c r="F195" s="1386">
        <f>O55</f>
        <v>0</v>
      </c>
      <c r="G195" s="1386">
        <f>W55</f>
        <v>0</v>
      </c>
      <c r="H195" s="1386">
        <f>AE55</f>
        <v>0</v>
      </c>
      <c r="I195" s="1386">
        <f>AM55</f>
        <v>0</v>
      </c>
      <c r="J195" s="1386">
        <f>AU55</f>
        <v>0</v>
      </c>
      <c r="K195" s="1386">
        <f>BC55</f>
        <v>0</v>
      </c>
      <c r="L195" s="1386">
        <f>BK55</f>
        <v>0</v>
      </c>
      <c r="M195" s="1386">
        <f>BS55</f>
        <v>0</v>
      </c>
      <c r="N195" s="1386">
        <f>CA55</f>
        <v>0</v>
      </c>
      <c r="O195" s="1386">
        <f>CI55</f>
        <v>0</v>
      </c>
      <c r="P195" s="1386">
        <f>CQ55</f>
        <v>0</v>
      </c>
    </row>
    <row r="196" spans="4:18" outlineLevel="1">
      <c r="D196" s="1387" t="s">
        <v>29</v>
      </c>
      <c r="E196" s="1387">
        <f>G88</f>
        <v>14906803.85947226</v>
      </c>
      <c r="F196" s="1387">
        <f>O88</f>
        <v>14906804</v>
      </c>
      <c r="G196" s="1387">
        <f>W88</f>
        <v>0</v>
      </c>
      <c r="H196" s="1387">
        <f>AE88</f>
        <v>0</v>
      </c>
      <c r="I196" s="1387">
        <f>AM88</f>
        <v>0</v>
      </c>
      <c r="J196" s="1387">
        <f>AU88</f>
        <v>0</v>
      </c>
      <c r="K196" s="1387">
        <f>BC88</f>
        <v>0</v>
      </c>
      <c r="L196" s="1387">
        <f>BK88</f>
        <v>0</v>
      </c>
      <c r="M196" s="1387">
        <f>BS88</f>
        <v>0</v>
      </c>
      <c r="N196" s="1387">
        <f>CA88</f>
        <v>0</v>
      </c>
      <c r="O196" s="1387">
        <f>CI88</f>
        <v>0</v>
      </c>
      <c r="P196" s="1387">
        <f>CQ88</f>
        <v>0</v>
      </c>
    </row>
    <row r="197" spans="4:18" outlineLevel="1">
      <c r="D197" s="1388" t="s">
        <v>1507</v>
      </c>
      <c r="E197" s="1388">
        <f>SUM(E176:E196)</f>
        <v>44034306.029472262</v>
      </c>
      <c r="F197" s="1388">
        <f t="shared" ref="F197:P197" si="353">SUM(F176:F196)</f>
        <v>43634416.409999996</v>
      </c>
      <c r="G197" s="1388">
        <f t="shared" si="353"/>
        <v>0</v>
      </c>
      <c r="H197" s="1388">
        <f t="shared" si="353"/>
        <v>0</v>
      </c>
      <c r="I197" s="1388">
        <f t="shared" si="353"/>
        <v>0</v>
      </c>
      <c r="J197" s="1388">
        <f t="shared" si="353"/>
        <v>0</v>
      </c>
      <c r="K197" s="1388">
        <f t="shared" si="353"/>
        <v>0</v>
      </c>
      <c r="L197" s="1388">
        <f t="shared" si="353"/>
        <v>0</v>
      </c>
      <c r="M197" s="1388">
        <f t="shared" si="353"/>
        <v>0</v>
      </c>
      <c r="N197" s="1388">
        <f t="shared" si="353"/>
        <v>0</v>
      </c>
      <c r="O197" s="1388">
        <f t="shared" si="353"/>
        <v>0</v>
      </c>
      <c r="P197" s="1388">
        <f t="shared" si="353"/>
        <v>0</v>
      </c>
      <c r="Q197" s="1141">
        <f>SUM(E197:P197)</f>
        <v>87668722.439472258</v>
      </c>
      <c r="R197" s="1141">
        <f>CY89</f>
        <v>87668722.439472258</v>
      </c>
    </row>
    <row r="198" spans="4:18" outlineLevel="1">
      <c r="D198" s="1388"/>
      <c r="E198" s="1388">
        <f>G89-E197</f>
        <v>0</v>
      </c>
      <c r="F198" s="1388">
        <f>O89-F197</f>
        <v>0</v>
      </c>
      <c r="G198" s="1388">
        <f>W89-G197</f>
        <v>0</v>
      </c>
      <c r="H198" s="1388">
        <f>AE89-H197</f>
        <v>0</v>
      </c>
      <c r="I198" s="1388">
        <f>AM89-I197</f>
        <v>0</v>
      </c>
      <c r="J198" s="1388">
        <f>AU89-J197</f>
        <v>0</v>
      </c>
      <c r="K198" s="1388">
        <f>BC89-K197</f>
        <v>0</v>
      </c>
      <c r="L198" s="1388">
        <f>BK89-L197</f>
        <v>0</v>
      </c>
      <c r="M198" s="1388">
        <f>BS89-M197</f>
        <v>0</v>
      </c>
      <c r="N198" s="1388">
        <f>CA89-N197</f>
        <v>0</v>
      </c>
      <c r="O198" s="1388">
        <f>CI89-O197</f>
        <v>0</v>
      </c>
      <c r="P198" s="1388">
        <f>CQ89-P197</f>
        <v>0</v>
      </c>
      <c r="Q198" s="1141"/>
      <c r="R198" s="1141"/>
    </row>
    <row r="199" spans="4:18" outlineLevel="1">
      <c r="D199" s="1389" t="s">
        <v>1508</v>
      </c>
      <c r="E199" s="1389"/>
      <c r="F199" s="1389"/>
      <c r="G199" s="1389"/>
      <c r="H199" s="1389"/>
      <c r="I199" s="1389"/>
      <c r="J199" s="1389"/>
      <c r="K199" s="1389"/>
      <c r="L199" s="1389"/>
      <c r="M199" s="1389"/>
      <c r="N199" s="1389"/>
      <c r="O199" s="1389"/>
      <c r="P199" s="1389"/>
      <c r="Q199" s="1141"/>
      <c r="R199" s="1141"/>
    </row>
    <row r="200" spans="4:18" outlineLevel="1">
      <c r="D200" s="1384" t="s">
        <v>78</v>
      </c>
      <c r="E200" s="1385">
        <f t="shared" ref="E200:P215" si="354">E176*$CX$2/1000</f>
        <v>51187.306079999988</v>
      </c>
      <c r="F200" s="1385">
        <f t="shared" si="354"/>
        <v>51577.246880000006</v>
      </c>
      <c r="G200" s="1385">
        <f t="shared" si="354"/>
        <v>0</v>
      </c>
      <c r="H200" s="1385">
        <f t="shared" si="354"/>
        <v>0</v>
      </c>
      <c r="I200" s="1385">
        <f t="shared" si="354"/>
        <v>0</v>
      </c>
      <c r="J200" s="1385">
        <f t="shared" si="354"/>
        <v>0</v>
      </c>
      <c r="K200" s="1385">
        <f t="shared" si="354"/>
        <v>0</v>
      </c>
      <c r="L200" s="1385">
        <f t="shared" si="354"/>
        <v>0</v>
      </c>
      <c r="M200" s="1385">
        <f t="shared" si="354"/>
        <v>0</v>
      </c>
      <c r="N200" s="1385">
        <f t="shared" si="354"/>
        <v>0</v>
      </c>
      <c r="O200" s="1385">
        <f t="shared" si="354"/>
        <v>0</v>
      </c>
      <c r="P200" s="1385">
        <f t="shared" si="354"/>
        <v>0</v>
      </c>
      <c r="Q200" s="1141"/>
      <c r="R200" s="1141"/>
    </row>
    <row r="201" spans="4:18" outlineLevel="1">
      <c r="D201" s="1386" t="s">
        <v>79</v>
      </c>
      <c r="E201" s="1385">
        <f t="shared" si="354"/>
        <v>57614.752</v>
      </c>
      <c r="F201" s="1385">
        <f t="shared" si="354"/>
        <v>54165.152000000002</v>
      </c>
      <c r="G201" s="1385">
        <f t="shared" si="354"/>
        <v>0</v>
      </c>
      <c r="H201" s="1385">
        <f t="shared" si="354"/>
        <v>0</v>
      </c>
      <c r="I201" s="1385">
        <f t="shared" si="354"/>
        <v>0</v>
      </c>
      <c r="J201" s="1385">
        <f t="shared" si="354"/>
        <v>0</v>
      </c>
      <c r="K201" s="1385">
        <f t="shared" si="354"/>
        <v>0</v>
      </c>
      <c r="L201" s="1385">
        <f t="shared" si="354"/>
        <v>0</v>
      </c>
      <c r="M201" s="1385">
        <f t="shared" si="354"/>
        <v>0</v>
      </c>
      <c r="N201" s="1385">
        <f t="shared" si="354"/>
        <v>0</v>
      </c>
      <c r="O201" s="1385">
        <f t="shared" si="354"/>
        <v>0</v>
      </c>
      <c r="P201" s="1385">
        <f t="shared" si="354"/>
        <v>0</v>
      </c>
      <c r="Q201" s="1141"/>
      <c r="R201" s="1141"/>
    </row>
    <row r="202" spans="4:18" outlineLevel="1">
      <c r="D202" s="1386" t="s">
        <v>1498</v>
      </c>
      <c r="E202" s="1385">
        <f t="shared" si="354"/>
        <v>10166.4</v>
      </c>
      <c r="F202" s="1385">
        <f t="shared" si="354"/>
        <v>10166.4</v>
      </c>
      <c r="G202" s="1385">
        <f t="shared" si="354"/>
        <v>0</v>
      </c>
      <c r="H202" s="1385">
        <f t="shared" si="354"/>
        <v>0</v>
      </c>
      <c r="I202" s="1385">
        <f t="shared" si="354"/>
        <v>0</v>
      </c>
      <c r="J202" s="1385">
        <f t="shared" si="354"/>
        <v>0</v>
      </c>
      <c r="K202" s="1385">
        <f t="shared" si="354"/>
        <v>0</v>
      </c>
      <c r="L202" s="1385">
        <f t="shared" si="354"/>
        <v>0</v>
      </c>
      <c r="M202" s="1385">
        <f t="shared" si="354"/>
        <v>0</v>
      </c>
      <c r="N202" s="1385">
        <f t="shared" si="354"/>
        <v>0</v>
      </c>
      <c r="O202" s="1385">
        <f t="shared" si="354"/>
        <v>0</v>
      </c>
      <c r="P202" s="1385">
        <f t="shared" si="354"/>
        <v>0</v>
      </c>
      <c r="Q202" s="1141"/>
      <c r="R202" s="1141"/>
    </row>
    <row r="203" spans="4:18" outlineLevel="1">
      <c r="D203" s="1386" t="s">
        <v>87</v>
      </c>
      <c r="E203" s="1385">
        <f t="shared" si="354"/>
        <v>2780.8319999999999</v>
      </c>
      <c r="F203" s="1385">
        <f t="shared" si="354"/>
        <v>3003.904</v>
      </c>
      <c r="G203" s="1385">
        <f t="shared" si="354"/>
        <v>0</v>
      </c>
      <c r="H203" s="1385">
        <f t="shared" si="354"/>
        <v>0</v>
      </c>
      <c r="I203" s="1385">
        <f t="shared" si="354"/>
        <v>0</v>
      </c>
      <c r="J203" s="1385">
        <f t="shared" si="354"/>
        <v>0</v>
      </c>
      <c r="K203" s="1385">
        <f t="shared" si="354"/>
        <v>0</v>
      </c>
      <c r="L203" s="1385">
        <f t="shared" si="354"/>
        <v>0</v>
      </c>
      <c r="M203" s="1385">
        <f t="shared" si="354"/>
        <v>0</v>
      </c>
      <c r="N203" s="1385">
        <f t="shared" si="354"/>
        <v>0</v>
      </c>
      <c r="O203" s="1385">
        <f t="shared" si="354"/>
        <v>0</v>
      </c>
      <c r="P203" s="1385">
        <f t="shared" si="354"/>
        <v>0</v>
      </c>
      <c r="Q203" s="1141"/>
      <c r="R203" s="1141"/>
    </row>
    <row r="204" spans="4:18" outlineLevel="1">
      <c r="D204" s="1386" t="s">
        <v>82</v>
      </c>
      <c r="E204" s="1385">
        <f t="shared" si="354"/>
        <v>127786.24000000001</v>
      </c>
      <c r="F204" s="1385">
        <f t="shared" si="354"/>
        <v>141368.36799999999</v>
      </c>
      <c r="G204" s="1385">
        <f t="shared" si="354"/>
        <v>0</v>
      </c>
      <c r="H204" s="1385">
        <f t="shared" si="354"/>
        <v>0</v>
      </c>
      <c r="I204" s="1385">
        <f t="shared" si="354"/>
        <v>0</v>
      </c>
      <c r="J204" s="1385">
        <f t="shared" si="354"/>
        <v>0</v>
      </c>
      <c r="K204" s="1385">
        <f t="shared" si="354"/>
        <v>0</v>
      </c>
      <c r="L204" s="1385">
        <f t="shared" si="354"/>
        <v>0</v>
      </c>
      <c r="M204" s="1385">
        <f t="shared" si="354"/>
        <v>0</v>
      </c>
      <c r="N204" s="1385">
        <f t="shared" si="354"/>
        <v>0</v>
      </c>
      <c r="O204" s="1385">
        <f t="shared" si="354"/>
        <v>0</v>
      </c>
      <c r="P204" s="1385">
        <f t="shared" si="354"/>
        <v>0</v>
      </c>
      <c r="Q204" s="1141"/>
      <c r="R204" s="1141"/>
    </row>
    <row r="205" spans="4:18" outlineLevel="1">
      <c r="D205" s="1386" t="s">
        <v>1499</v>
      </c>
      <c r="E205" s="1385">
        <f t="shared" si="354"/>
        <v>34704.80672</v>
      </c>
      <c r="F205" s="1385">
        <f t="shared" si="354"/>
        <v>54896.746399999996</v>
      </c>
      <c r="G205" s="1385">
        <f t="shared" si="354"/>
        <v>0</v>
      </c>
      <c r="H205" s="1385">
        <f t="shared" si="354"/>
        <v>0</v>
      </c>
      <c r="I205" s="1385">
        <f t="shared" si="354"/>
        <v>0</v>
      </c>
      <c r="J205" s="1385">
        <f t="shared" si="354"/>
        <v>0</v>
      </c>
      <c r="K205" s="1385">
        <f t="shared" si="354"/>
        <v>0</v>
      </c>
      <c r="L205" s="1385">
        <f t="shared" si="354"/>
        <v>0</v>
      </c>
      <c r="M205" s="1385">
        <f t="shared" si="354"/>
        <v>0</v>
      </c>
      <c r="N205" s="1385">
        <f t="shared" si="354"/>
        <v>0</v>
      </c>
      <c r="O205" s="1385">
        <f t="shared" si="354"/>
        <v>0</v>
      </c>
      <c r="P205" s="1385">
        <f t="shared" si="354"/>
        <v>0</v>
      </c>
      <c r="Q205" s="1141"/>
      <c r="R205" s="1141"/>
    </row>
    <row r="206" spans="4:18" outlineLevel="1">
      <c r="D206" s="1386" t="s">
        <v>1500</v>
      </c>
      <c r="E206" s="1385">
        <f t="shared" si="354"/>
        <v>25341.112000000001</v>
      </c>
      <c r="F206" s="1385">
        <f t="shared" si="354"/>
        <v>22819.328320000001</v>
      </c>
      <c r="G206" s="1385">
        <f t="shared" si="354"/>
        <v>0</v>
      </c>
      <c r="H206" s="1385">
        <f t="shared" si="354"/>
        <v>0</v>
      </c>
      <c r="I206" s="1385">
        <f t="shared" si="354"/>
        <v>0</v>
      </c>
      <c r="J206" s="1385">
        <f t="shared" si="354"/>
        <v>0</v>
      </c>
      <c r="K206" s="1385">
        <f t="shared" si="354"/>
        <v>0</v>
      </c>
      <c r="L206" s="1385">
        <f t="shared" si="354"/>
        <v>0</v>
      </c>
      <c r="M206" s="1385">
        <f t="shared" si="354"/>
        <v>0</v>
      </c>
      <c r="N206" s="1385">
        <f t="shared" si="354"/>
        <v>0</v>
      </c>
      <c r="O206" s="1385">
        <f t="shared" si="354"/>
        <v>0</v>
      </c>
      <c r="P206" s="1385">
        <f t="shared" si="354"/>
        <v>0</v>
      </c>
      <c r="Q206" s="1141"/>
      <c r="R206" s="1141"/>
    </row>
    <row r="207" spans="4:18" outlineLevel="1">
      <c r="D207" s="1386" t="s">
        <v>80</v>
      </c>
      <c r="E207" s="1385">
        <f t="shared" si="354"/>
        <v>44857.943039999998</v>
      </c>
      <c r="F207" s="1385">
        <f t="shared" si="354"/>
        <v>49206.408000000003</v>
      </c>
      <c r="G207" s="1385">
        <f t="shared" si="354"/>
        <v>0</v>
      </c>
      <c r="H207" s="1385">
        <f t="shared" si="354"/>
        <v>0</v>
      </c>
      <c r="I207" s="1385">
        <f t="shared" si="354"/>
        <v>0</v>
      </c>
      <c r="J207" s="1385">
        <f t="shared" si="354"/>
        <v>0</v>
      </c>
      <c r="K207" s="1385">
        <f t="shared" si="354"/>
        <v>0</v>
      </c>
      <c r="L207" s="1385">
        <f t="shared" si="354"/>
        <v>0</v>
      </c>
      <c r="M207" s="1385">
        <f t="shared" si="354"/>
        <v>0</v>
      </c>
      <c r="N207" s="1385">
        <f t="shared" si="354"/>
        <v>0</v>
      </c>
      <c r="O207" s="1385">
        <f t="shared" si="354"/>
        <v>0</v>
      </c>
      <c r="P207" s="1385">
        <f t="shared" si="354"/>
        <v>0</v>
      </c>
      <c r="Q207" s="1141"/>
      <c r="R207" s="1141"/>
    </row>
    <row r="208" spans="4:18" outlineLevel="1">
      <c r="D208" s="1386" t="s">
        <v>1501</v>
      </c>
      <c r="E208" s="1385">
        <f t="shared" si="354"/>
        <v>1997.904</v>
      </c>
      <c r="F208" s="1385">
        <f t="shared" si="354"/>
        <v>80.72</v>
      </c>
      <c r="G208" s="1385">
        <f t="shared" si="354"/>
        <v>0</v>
      </c>
      <c r="H208" s="1385">
        <f t="shared" si="354"/>
        <v>0</v>
      </c>
      <c r="I208" s="1385">
        <f t="shared" si="354"/>
        <v>0</v>
      </c>
      <c r="J208" s="1385">
        <f t="shared" si="354"/>
        <v>0</v>
      </c>
      <c r="K208" s="1385">
        <f t="shared" si="354"/>
        <v>0</v>
      </c>
      <c r="L208" s="1385">
        <f t="shared" si="354"/>
        <v>0</v>
      </c>
      <c r="M208" s="1385">
        <f t="shared" si="354"/>
        <v>0</v>
      </c>
      <c r="N208" s="1385">
        <f t="shared" si="354"/>
        <v>0</v>
      </c>
      <c r="O208" s="1385">
        <f t="shared" si="354"/>
        <v>0</v>
      </c>
      <c r="P208" s="1385">
        <f t="shared" si="354"/>
        <v>0</v>
      </c>
      <c r="Q208" s="1141"/>
      <c r="R208" s="1141"/>
    </row>
    <row r="209" spans="4:18" outlineLevel="1">
      <c r="D209" s="1386" t="s">
        <v>1502</v>
      </c>
      <c r="E209" s="1385">
        <f t="shared" si="354"/>
        <v>21832.008000000002</v>
      </c>
      <c r="F209" s="1385">
        <f t="shared" si="354"/>
        <v>15784.592000000001</v>
      </c>
      <c r="G209" s="1385">
        <f t="shared" si="354"/>
        <v>0</v>
      </c>
      <c r="H209" s="1385">
        <f t="shared" si="354"/>
        <v>0</v>
      </c>
      <c r="I209" s="1385">
        <f t="shared" si="354"/>
        <v>0</v>
      </c>
      <c r="J209" s="1385">
        <f t="shared" si="354"/>
        <v>0</v>
      </c>
      <c r="K209" s="1385">
        <f t="shared" si="354"/>
        <v>0</v>
      </c>
      <c r="L209" s="1385">
        <f t="shared" si="354"/>
        <v>0</v>
      </c>
      <c r="M209" s="1385">
        <f t="shared" si="354"/>
        <v>0</v>
      </c>
      <c r="N209" s="1385">
        <f t="shared" si="354"/>
        <v>0</v>
      </c>
      <c r="O209" s="1385">
        <f t="shared" si="354"/>
        <v>0</v>
      </c>
      <c r="P209" s="1385">
        <f t="shared" si="354"/>
        <v>0</v>
      </c>
      <c r="Q209" s="1141"/>
      <c r="R209" s="1141"/>
    </row>
    <row r="210" spans="4:18" outlineLevel="1">
      <c r="D210" s="1386" t="s">
        <v>1503</v>
      </c>
      <c r="E210" s="1385">
        <f t="shared" si="354"/>
        <v>1002.552</v>
      </c>
      <c r="F210" s="1385">
        <f t="shared" si="354"/>
        <v>1115.0840000000001</v>
      </c>
      <c r="G210" s="1385">
        <f t="shared" si="354"/>
        <v>0</v>
      </c>
      <c r="H210" s="1385">
        <f t="shared" si="354"/>
        <v>0</v>
      </c>
      <c r="I210" s="1385">
        <f t="shared" si="354"/>
        <v>0</v>
      </c>
      <c r="J210" s="1385">
        <f t="shared" si="354"/>
        <v>0</v>
      </c>
      <c r="K210" s="1385">
        <f t="shared" si="354"/>
        <v>0</v>
      </c>
      <c r="L210" s="1385">
        <f t="shared" si="354"/>
        <v>0</v>
      </c>
      <c r="M210" s="1385">
        <f t="shared" si="354"/>
        <v>0</v>
      </c>
      <c r="N210" s="1385">
        <f t="shared" si="354"/>
        <v>0</v>
      </c>
      <c r="O210" s="1385">
        <f t="shared" si="354"/>
        <v>0</v>
      </c>
      <c r="P210" s="1385">
        <f t="shared" si="354"/>
        <v>0</v>
      </c>
      <c r="Q210" s="1141"/>
      <c r="R210" s="1141"/>
    </row>
    <row r="211" spans="4:18" outlineLevel="1">
      <c r="D211" s="1386" t="s">
        <v>355</v>
      </c>
      <c r="E211" s="1385">
        <f t="shared" si="354"/>
        <v>10385.38096</v>
      </c>
      <c r="F211" s="1385">
        <f t="shared" si="354"/>
        <v>4860.3335999999999</v>
      </c>
      <c r="G211" s="1385">
        <f t="shared" si="354"/>
        <v>0</v>
      </c>
      <c r="H211" s="1385">
        <f t="shared" si="354"/>
        <v>0</v>
      </c>
      <c r="I211" s="1385">
        <f t="shared" si="354"/>
        <v>0</v>
      </c>
      <c r="J211" s="1385">
        <f t="shared" si="354"/>
        <v>0</v>
      </c>
      <c r="K211" s="1385">
        <f t="shared" si="354"/>
        <v>0</v>
      </c>
      <c r="L211" s="1385">
        <f t="shared" si="354"/>
        <v>0</v>
      </c>
      <c r="M211" s="1385">
        <f t="shared" si="354"/>
        <v>0</v>
      </c>
      <c r="N211" s="1385">
        <f t="shared" si="354"/>
        <v>0</v>
      </c>
      <c r="O211" s="1385">
        <f t="shared" si="354"/>
        <v>0</v>
      </c>
      <c r="P211" s="1385">
        <f t="shared" si="354"/>
        <v>0</v>
      </c>
      <c r="Q211" s="1141"/>
      <c r="R211" s="1141"/>
    </row>
    <row r="212" spans="4:18" outlineLevel="1">
      <c r="D212" s="1386" t="s">
        <v>1504</v>
      </c>
      <c r="E212" s="1385">
        <f t="shared" si="354"/>
        <v>0</v>
      </c>
      <c r="F212" s="1385">
        <f t="shared" si="354"/>
        <v>0</v>
      </c>
      <c r="G212" s="1385">
        <f t="shared" si="354"/>
        <v>0</v>
      </c>
      <c r="H212" s="1385">
        <f t="shared" si="354"/>
        <v>0</v>
      </c>
      <c r="I212" s="1385">
        <f t="shared" si="354"/>
        <v>0</v>
      </c>
      <c r="J212" s="1385">
        <f t="shared" si="354"/>
        <v>0</v>
      </c>
      <c r="K212" s="1385">
        <f t="shared" si="354"/>
        <v>0</v>
      </c>
      <c r="L212" s="1385">
        <f t="shared" si="354"/>
        <v>0</v>
      </c>
      <c r="M212" s="1385">
        <f t="shared" si="354"/>
        <v>0</v>
      </c>
      <c r="N212" s="1385">
        <f t="shared" si="354"/>
        <v>0</v>
      </c>
      <c r="O212" s="1385">
        <f t="shared" si="354"/>
        <v>0</v>
      </c>
      <c r="P212" s="1385">
        <f t="shared" si="354"/>
        <v>0</v>
      </c>
      <c r="Q212" s="1141"/>
      <c r="R212" s="1141"/>
    </row>
    <row r="213" spans="4:18" outlineLevel="1">
      <c r="D213" s="1386" t="s">
        <v>1505</v>
      </c>
      <c r="E213" s="1385">
        <f t="shared" si="354"/>
        <v>4379.9359999999997</v>
      </c>
      <c r="F213" s="1385">
        <f t="shared" si="354"/>
        <v>3917.92</v>
      </c>
      <c r="G213" s="1385">
        <f t="shared" si="354"/>
        <v>0</v>
      </c>
      <c r="H213" s="1385">
        <f t="shared" si="354"/>
        <v>0</v>
      </c>
      <c r="I213" s="1385">
        <f t="shared" si="354"/>
        <v>0</v>
      </c>
      <c r="J213" s="1385">
        <f t="shared" si="354"/>
        <v>0</v>
      </c>
      <c r="K213" s="1385">
        <f t="shared" si="354"/>
        <v>0</v>
      </c>
      <c r="L213" s="1385">
        <f t="shared" si="354"/>
        <v>0</v>
      </c>
      <c r="M213" s="1385">
        <f t="shared" si="354"/>
        <v>0</v>
      </c>
      <c r="N213" s="1385">
        <f t="shared" si="354"/>
        <v>0</v>
      </c>
      <c r="O213" s="1385">
        <f t="shared" si="354"/>
        <v>0</v>
      </c>
      <c r="P213" s="1385">
        <f t="shared" si="354"/>
        <v>0</v>
      </c>
      <c r="Q213" s="1141"/>
      <c r="R213" s="1141"/>
    </row>
    <row r="214" spans="4:18" outlineLevel="1">
      <c r="D214" s="1386" t="s">
        <v>83</v>
      </c>
      <c r="E214" s="1385">
        <f t="shared" si="354"/>
        <v>36911.442560000003</v>
      </c>
      <c r="F214" s="1385">
        <f t="shared" si="354"/>
        <v>39356.49712</v>
      </c>
      <c r="G214" s="1385">
        <f t="shared" si="354"/>
        <v>0</v>
      </c>
      <c r="H214" s="1385">
        <f t="shared" si="354"/>
        <v>0</v>
      </c>
      <c r="I214" s="1385">
        <f t="shared" si="354"/>
        <v>0</v>
      </c>
      <c r="J214" s="1385">
        <f t="shared" si="354"/>
        <v>0</v>
      </c>
      <c r="K214" s="1385">
        <f t="shared" si="354"/>
        <v>0</v>
      </c>
      <c r="L214" s="1385">
        <f t="shared" si="354"/>
        <v>0</v>
      </c>
      <c r="M214" s="1385">
        <f t="shared" si="354"/>
        <v>0</v>
      </c>
      <c r="N214" s="1385">
        <f t="shared" si="354"/>
        <v>0</v>
      </c>
      <c r="O214" s="1385">
        <f t="shared" si="354"/>
        <v>0</v>
      </c>
      <c r="P214" s="1385">
        <f t="shared" si="354"/>
        <v>0</v>
      </c>
      <c r="Q214" s="1141"/>
      <c r="R214" s="1141"/>
    </row>
    <row r="215" spans="4:18" outlineLevel="1">
      <c r="D215" s="1386" t="s">
        <v>84</v>
      </c>
      <c r="E215" s="1385">
        <f t="shared" si="354"/>
        <v>0</v>
      </c>
      <c r="F215" s="1385">
        <f t="shared" si="354"/>
        <v>1932.096</v>
      </c>
      <c r="G215" s="1385">
        <f t="shared" si="354"/>
        <v>0</v>
      </c>
      <c r="H215" s="1385">
        <f t="shared" si="354"/>
        <v>0</v>
      </c>
      <c r="I215" s="1385">
        <f t="shared" si="354"/>
        <v>0</v>
      </c>
      <c r="J215" s="1385">
        <f t="shared" si="354"/>
        <v>0</v>
      </c>
      <c r="K215" s="1385">
        <f t="shared" si="354"/>
        <v>0</v>
      </c>
      <c r="L215" s="1385">
        <f t="shared" si="354"/>
        <v>0</v>
      </c>
      <c r="M215" s="1385">
        <f t="shared" si="354"/>
        <v>0</v>
      </c>
      <c r="N215" s="1385">
        <f t="shared" si="354"/>
        <v>0</v>
      </c>
      <c r="O215" s="1385">
        <f t="shared" si="354"/>
        <v>0</v>
      </c>
      <c r="P215" s="1385">
        <f t="shared" si="354"/>
        <v>0</v>
      </c>
      <c r="Q215" s="1141"/>
      <c r="R215" s="1141"/>
    </row>
    <row r="216" spans="4:18" outlineLevel="1">
      <c r="D216" s="1386" t="s">
        <v>86</v>
      </c>
      <c r="E216" s="1385">
        <f t="shared" ref="E216:P220" si="355">E192*$CX$2/1000</f>
        <v>383.40800000000002</v>
      </c>
      <c r="F216" s="1385">
        <f t="shared" si="355"/>
        <v>1024.0742399999999</v>
      </c>
      <c r="G216" s="1385">
        <f t="shared" si="355"/>
        <v>0</v>
      </c>
      <c r="H216" s="1385">
        <f t="shared" si="355"/>
        <v>0</v>
      </c>
      <c r="I216" s="1385">
        <f t="shared" si="355"/>
        <v>0</v>
      </c>
      <c r="J216" s="1385">
        <f t="shared" si="355"/>
        <v>0</v>
      </c>
      <c r="K216" s="1385">
        <f t="shared" si="355"/>
        <v>0</v>
      </c>
      <c r="L216" s="1385">
        <f t="shared" si="355"/>
        <v>0</v>
      </c>
      <c r="M216" s="1385">
        <f t="shared" si="355"/>
        <v>0</v>
      </c>
      <c r="N216" s="1385">
        <f t="shared" si="355"/>
        <v>0</v>
      </c>
      <c r="O216" s="1385">
        <f t="shared" si="355"/>
        <v>0</v>
      </c>
      <c r="P216" s="1385">
        <f t="shared" si="355"/>
        <v>0</v>
      </c>
      <c r="Q216" s="1141"/>
      <c r="R216" s="1141"/>
    </row>
    <row r="217" spans="4:18" outlineLevel="1">
      <c r="D217" s="1386" t="s">
        <v>88</v>
      </c>
      <c r="E217" s="1385">
        <f t="shared" si="355"/>
        <v>34080.267359999998</v>
      </c>
      <c r="F217" s="1385">
        <f t="shared" si="355"/>
        <v>0</v>
      </c>
      <c r="G217" s="1385">
        <f t="shared" si="355"/>
        <v>0</v>
      </c>
      <c r="H217" s="1385">
        <f t="shared" si="355"/>
        <v>0</v>
      </c>
      <c r="I217" s="1385">
        <f t="shared" si="355"/>
        <v>0</v>
      </c>
      <c r="J217" s="1385">
        <f t="shared" si="355"/>
        <v>0</v>
      </c>
      <c r="K217" s="1385">
        <f t="shared" si="355"/>
        <v>0</v>
      </c>
      <c r="L217" s="1385">
        <f t="shared" si="355"/>
        <v>0</v>
      </c>
      <c r="M217" s="1385">
        <f t="shared" si="355"/>
        <v>0</v>
      </c>
      <c r="N217" s="1385">
        <f t="shared" si="355"/>
        <v>0</v>
      </c>
      <c r="O217" s="1385">
        <f t="shared" si="355"/>
        <v>0</v>
      </c>
      <c r="P217" s="1385">
        <f t="shared" si="355"/>
        <v>0</v>
      </c>
      <c r="Q217" s="1141"/>
      <c r="R217" s="1141"/>
    </row>
    <row r="218" spans="4:18" outlineLevel="1">
      <c r="D218" s="1386" t="s">
        <v>85</v>
      </c>
      <c r="E218" s="1385">
        <f t="shared" si="355"/>
        <v>627.74400000000003</v>
      </c>
      <c r="F218" s="1385">
        <f t="shared" si="355"/>
        <v>4366.9279999999999</v>
      </c>
      <c r="G218" s="1385">
        <f t="shared" si="355"/>
        <v>0</v>
      </c>
      <c r="H218" s="1385">
        <f t="shared" si="355"/>
        <v>0</v>
      </c>
      <c r="I218" s="1385">
        <f t="shared" si="355"/>
        <v>0</v>
      </c>
      <c r="J218" s="1385">
        <f t="shared" si="355"/>
        <v>0</v>
      </c>
      <c r="K218" s="1385">
        <f t="shared" si="355"/>
        <v>0</v>
      </c>
      <c r="L218" s="1385">
        <f t="shared" si="355"/>
        <v>0</v>
      </c>
      <c r="M218" s="1385">
        <f t="shared" si="355"/>
        <v>0</v>
      </c>
      <c r="N218" s="1385">
        <f t="shared" si="355"/>
        <v>0</v>
      </c>
      <c r="O218" s="1385">
        <f t="shared" si="355"/>
        <v>0</v>
      </c>
      <c r="P218" s="1385">
        <f t="shared" si="355"/>
        <v>0</v>
      </c>
      <c r="Q218" s="1141"/>
      <c r="R218" s="1141"/>
    </row>
    <row r="219" spans="4:18" outlineLevel="1">
      <c r="D219" s="1386" t="s">
        <v>1506</v>
      </c>
      <c r="E219" s="1385">
        <f t="shared" si="355"/>
        <v>0</v>
      </c>
      <c r="F219" s="1385">
        <f t="shared" si="355"/>
        <v>0</v>
      </c>
      <c r="G219" s="1385">
        <f t="shared" si="355"/>
        <v>0</v>
      </c>
      <c r="H219" s="1385">
        <f t="shared" si="355"/>
        <v>0</v>
      </c>
      <c r="I219" s="1385">
        <f t="shared" si="355"/>
        <v>0</v>
      </c>
      <c r="J219" s="1385">
        <f t="shared" si="355"/>
        <v>0</v>
      </c>
      <c r="K219" s="1385">
        <f t="shared" si="355"/>
        <v>0</v>
      </c>
      <c r="L219" s="1385">
        <f t="shared" si="355"/>
        <v>0</v>
      </c>
      <c r="M219" s="1385">
        <f t="shared" si="355"/>
        <v>0</v>
      </c>
      <c r="N219" s="1385">
        <f t="shared" si="355"/>
        <v>0</v>
      </c>
      <c r="O219" s="1385">
        <f t="shared" si="355"/>
        <v>0</v>
      </c>
      <c r="P219" s="1385">
        <f t="shared" si="355"/>
        <v>0</v>
      </c>
      <c r="Q219" s="1141"/>
      <c r="R219" s="1141"/>
    </row>
    <row r="220" spans="4:18" outlineLevel="1">
      <c r="D220" s="1387" t="s">
        <v>29</v>
      </c>
      <c r="E220" s="1385">
        <f t="shared" si="355"/>
        <v>238508.86175155616</v>
      </c>
      <c r="F220" s="1385">
        <f t="shared" si="355"/>
        <v>238508.864</v>
      </c>
      <c r="G220" s="1385">
        <f t="shared" si="355"/>
        <v>0</v>
      </c>
      <c r="H220" s="1385">
        <f t="shared" si="355"/>
        <v>0</v>
      </c>
      <c r="I220" s="1385">
        <f t="shared" si="355"/>
        <v>0</v>
      </c>
      <c r="J220" s="1385">
        <f t="shared" si="355"/>
        <v>0</v>
      </c>
      <c r="K220" s="1385">
        <f t="shared" si="355"/>
        <v>0</v>
      </c>
      <c r="L220" s="1385">
        <f t="shared" si="355"/>
        <v>0</v>
      </c>
      <c r="M220" s="1385">
        <f t="shared" si="355"/>
        <v>0</v>
      </c>
      <c r="N220" s="1385">
        <f t="shared" si="355"/>
        <v>0</v>
      </c>
      <c r="O220" s="1385">
        <f t="shared" si="355"/>
        <v>0</v>
      </c>
      <c r="P220" s="1385">
        <f t="shared" si="355"/>
        <v>0</v>
      </c>
      <c r="Q220" s="1141"/>
      <c r="R220" s="1141"/>
    </row>
    <row r="221" spans="4:18" outlineLevel="1">
      <c r="D221" s="1388" t="s">
        <v>1507</v>
      </c>
      <c r="E221" s="1382">
        <f t="shared" ref="E221:P221" si="356">SUM(E200:E220)</f>
        <v>704548.89647155604</v>
      </c>
      <c r="F221" s="1382">
        <f t="shared" si="356"/>
        <v>698150.66255999985</v>
      </c>
      <c r="G221" s="1382">
        <f t="shared" si="356"/>
        <v>0</v>
      </c>
      <c r="H221" s="1382">
        <f t="shared" si="356"/>
        <v>0</v>
      </c>
      <c r="I221" s="1382">
        <f t="shared" si="356"/>
        <v>0</v>
      </c>
      <c r="J221" s="1382">
        <f t="shared" si="356"/>
        <v>0</v>
      </c>
      <c r="K221" s="1382">
        <f t="shared" si="356"/>
        <v>0</v>
      </c>
      <c r="L221" s="1382">
        <f t="shared" si="356"/>
        <v>0</v>
      </c>
      <c r="M221" s="1382">
        <f t="shared" si="356"/>
        <v>0</v>
      </c>
      <c r="N221" s="1382">
        <f t="shared" si="356"/>
        <v>0</v>
      </c>
      <c r="O221" s="1382">
        <f t="shared" si="356"/>
        <v>0</v>
      </c>
      <c r="P221" s="1382">
        <f t="shared" si="356"/>
        <v>0</v>
      </c>
      <c r="Q221" s="1141">
        <f>SUM(E221:P221)</f>
        <v>1402699.5590315559</v>
      </c>
      <c r="R221" s="1141">
        <f>CZ89/1000</f>
        <v>1402699.5590315561</v>
      </c>
    </row>
    <row r="222" spans="4:18" outlineLevel="1">
      <c r="D222" s="1149"/>
      <c r="E222" s="1149"/>
      <c r="F222" s="1149"/>
      <c r="G222" s="1149"/>
      <c r="H222" s="1149"/>
      <c r="I222" s="1149"/>
      <c r="J222" s="1149"/>
      <c r="K222" s="1141"/>
      <c r="L222" s="1149"/>
      <c r="M222" s="1149"/>
      <c r="N222" s="1149"/>
      <c r="O222" s="1149"/>
      <c r="P222" s="1149"/>
      <c r="Q222" s="1149"/>
      <c r="R222" s="1149"/>
    </row>
    <row r="223" spans="4:18">
      <c r="D223" s="1149"/>
      <c r="E223" s="1149"/>
      <c r="F223" s="1149"/>
      <c r="G223" s="1149"/>
      <c r="H223" s="1149"/>
      <c r="I223" s="1149"/>
      <c r="J223" s="1149"/>
      <c r="K223" s="1141"/>
      <c r="L223" s="1149"/>
      <c r="M223" s="1149"/>
      <c r="N223" s="1149"/>
      <c r="O223" s="1149"/>
      <c r="P223" s="1149"/>
      <c r="Q223" s="1149"/>
      <c r="R223" s="1149"/>
    </row>
    <row r="224" spans="4:18">
      <c r="D224" s="1149"/>
      <c r="E224" s="1376"/>
      <c r="F224" s="1376"/>
      <c r="G224" s="1376"/>
      <c r="H224" s="1376"/>
      <c r="I224" s="1376"/>
      <c r="J224" s="1376"/>
      <c r="K224" s="1377"/>
      <c r="L224" s="1376"/>
      <c r="M224" s="1376"/>
      <c r="N224" s="1376"/>
      <c r="O224" s="1376"/>
      <c r="P224" s="1376"/>
      <c r="Q224" s="1376"/>
      <c r="R224" s="1376"/>
    </row>
    <row r="228" spans="4:17">
      <c r="D228" t="s">
        <v>1485</v>
      </c>
    </row>
    <row r="229" spans="4:17">
      <c r="D229" s="1390" t="s">
        <v>2076</v>
      </c>
      <c r="E229" s="1391" t="s">
        <v>1510</v>
      </c>
      <c r="F229" s="1391" t="s">
        <v>1511</v>
      </c>
      <c r="G229" s="1391" t="s">
        <v>1488</v>
      </c>
      <c r="H229" s="1391" t="s">
        <v>1489</v>
      </c>
      <c r="I229" s="1391" t="s">
        <v>1490</v>
      </c>
      <c r="J229" s="1391" t="s">
        <v>1491</v>
      </c>
      <c r="K229" s="1391" t="s">
        <v>1492</v>
      </c>
      <c r="L229" s="1391" t="s">
        <v>1493</v>
      </c>
      <c r="M229" s="1391" t="s">
        <v>1494</v>
      </c>
      <c r="N229" s="1391" t="s">
        <v>1495</v>
      </c>
      <c r="O229" s="1391" t="s">
        <v>1496</v>
      </c>
      <c r="P229" s="1391" t="s">
        <v>1497</v>
      </c>
      <c r="Q229" s="1392" t="s">
        <v>1512</v>
      </c>
    </row>
    <row r="230" spans="4:17">
      <c r="D230" s="1393"/>
      <c r="E230" s="1394"/>
      <c r="F230" s="1394"/>
      <c r="G230" s="1394"/>
      <c r="H230" s="1394"/>
      <c r="I230" s="1394"/>
      <c r="J230" s="1394"/>
      <c r="K230" s="1394"/>
      <c r="L230" s="1394"/>
      <c r="M230" s="1394"/>
      <c r="N230" s="1394"/>
      <c r="O230" s="1394"/>
      <c r="P230" s="1394"/>
      <c r="Q230" s="1393"/>
    </row>
    <row r="231" spans="4:17">
      <c r="D231" s="1393" t="s">
        <v>348</v>
      </c>
      <c r="E231" s="1395">
        <f>D83</f>
        <v>0</v>
      </c>
      <c r="F231" s="1395">
        <f>L83</f>
        <v>200000</v>
      </c>
      <c r="G231" s="1395">
        <f>T83</f>
        <v>350000</v>
      </c>
      <c r="H231" s="1395">
        <f>AB83</f>
        <v>0</v>
      </c>
      <c r="I231" s="1395">
        <f>AJ83</f>
        <v>15000</v>
      </c>
      <c r="J231" s="1395">
        <f>AR83</f>
        <v>0</v>
      </c>
      <c r="K231" s="1395">
        <f>AZ83</f>
        <v>30000</v>
      </c>
      <c r="L231" s="1395">
        <f>BH83</f>
        <v>0</v>
      </c>
      <c r="M231" s="1395">
        <f>BP83</f>
        <v>0</v>
      </c>
      <c r="N231" s="1395">
        <f>BX83</f>
        <v>0</v>
      </c>
      <c r="O231" s="1395">
        <f>CF83</f>
        <v>0</v>
      </c>
      <c r="P231" s="1395">
        <f>CN83</f>
        <v>250000</v>
      </c>
      <c r="Q231" s="1395">
        <f t="shared" ref="Q231:Q269" si="357">SUM(E231:P231)/1000</f>
        <v>845</v>
      </c>
    </row>
    <row r="232" spans="4:17">
      <c r="D232" s="1393" t="s">
        <v>1513</v>
      </c>
      <c r="E232" s="1395">
        <f>D38+D54+D56</f>
        <v>641500</v>
      </c>
      <c r="F232" s="1395">
        <f>L38+L54+L56</f>
        <v>641500</v>
      </c>
      <c r="G232" s="1395">
        <f>T38+T54+T56</f>
        <v>641500</v>
      </c>
      <c r="H232" s="1395">
        <f>AB38+AB54+AB56</f>
        <v>641500</v>
      </c>
      <c r="I232" s="1395">
        <f>AJ38+AJ54+AJ56</f>
        <v>641500</v>
      </c>
      <c r="J232" s="1395">
        <f>AR38+AR54+AR56</f>
        <v>641500</v>
      </c>
      <c r="K232" s="1395">
        <f>AZ38+AZ54+AZ56</f>
        <v>641500</v>
      </c>
      <c r="L232" s="1395">
        <f>BH38+BH54+BH56</f>
        <v>641500</v>
      </c>
      <c r="M232" s="1395">
        <f>BP38+BP54+BP56</f>
        <v>641500</v>
      </c>
      <c r="N232" s="1395">
        <f>BX38+BX54+BX56</f>
        <v>641500</v>
      </c>
      <c r="O232" s="1395">
        <f>CF38+CF54+CF56</f>
        <v>641500</v>
      </c>
      <c r="P232" s="1395">
        <f>CN38+CN54+CN56</f>
        <v>641500</v>
      </c>
      <c r="Q232" s="1395">
        <f t="shared" si="357"/>
        <v>7698</v>
      </c>
    </row>
    <row r="233" spans="4:17">
      <c r="D233" s="1393" t="s">
        <v>1514</v>
      </c>
      <c r="E233" s="1395">
        <f>D50</f>
        <v>1000000</v>
      </c>
      <c r="F233" s="1395">
        <f>L50</f>
        <v>25000</v>
      </c>
      <c r="G233" s="1395">
        <f>T50</f>
        <v>25000</v>
      </c>
      <c r="H233" s="1395">
        <f>AB50</f>
        <v>25000</v>
      </c>
      <c r="I233" s="1395">
        <f>AJ50</f>
        <v>852000</v>
      </c>
      <c r="J233" s="1395">
        <f>AR50</f>
        <v>25000</v>
      </c>
      <c r="K233" s="1395">
        <f>AZ50</f>
        <v>25000</v>
      </c>
      <c r="L233" s="1395">
        <f>BH50</f>
        <v>25000</v>
      </c>
      <c r="M233" s="1395">
        <f>BP50</f>
        <v>25000</v>
      </c>
      <c r="N233" s="1395">
        <f>BX50</f>
        <v>5500000</v>
      </c>
      <c r="O233" s="1395">
        <f>CF50</f>
        <v>25000</v>
      </c>
      <c r="P233" s="1395">
        <f>CN50</f>
        <v>25000</v>
      </c>
      <c r="Q233" s="1395">
        <f t="shared" si="357"/>
        <v>7577</v>
      </c>
    </row>
    <row r="234" spans="4:17">
      <c r="D234" s="1393" t="s">
        <v>349</v>
      </c>
      <c r="E234" s="1395">
        <f>D43+D64+D66+D67+D68</f>
        <v>2042430</v>
      </c>
      <c r="F234" s="1395">
        <f>L43+L64+L66+L67+L68</f>
        <v>2042430</v>
      </c>
      <c r="G234" s="1395">
        <f>T43+T64+T66+T67+T68</f>
        <v>2042430</v>
      </c>
      <c r="H234" s="1395">
        <f>AB43+AB64+AB66+AB67+AB68</f>
        <v>2042430</v>
      </c>
      <c r="I234" s="1395">
        <f>AJ43+AJ64+AJ66+AJ67+AJ68</f>
        <v>2042430</v>
      </c>
      <c r="J234" s="1395">
        <f>AR43+AR64+AR66+AR67+AR68</f>
        <v>2042430</v>
      </c>
      <c r="K234" s="1395">
        <f>AZ43+AZ64+AZ66+AZ67+AZ68</f>
        <v>2042430</v>
      </c>
      <c r="L234" s="1395">
        <f>BH43+BH64+BH66+BH67+BH68</f>
        <v>2042430</v>
      </c>
      <c r="M234" s="1395">
        <f>BP43+BP64+BP66+BP67+BP68</f>
        <v>2042430</v>
      </c>
      <c r="N234" s="1395">
        <f>BX43+BX64+BX66+BX67+BX68</f>
        <v>2042430</v>
      </c>
      <c r="O234" s="1395">
        <f>CF43+CF64+CF66+CF67+CF68</f>
        <v>2042430</v>
      </c>
      <c r="P234" s="1395">
        <f>CN43+CN64+CN66+CN67+CN68</f>
        <v>2042430</v>
      </c>
      <c r="Q234" s="1395">
        <f t="shared" si="357"/>
        <v>24509.16</v>
      </c>
    </row>
    <row r="235" spans="4:17">
      <c r="D235" s="1393" t="s">
        <v>1515</v>
      </c>
      <c r="E235" s="1395">
        <f>D45+D46</f>
        <v>400000</v>
      </c>
      <c r="F235" s="1395">
        <f>L45+L46</f>
        <v>400000</v>
      </c>
      <c r="G235" s="1395">
        <f>T45+T46</f>
        <v>400000</v>
      </c>
      <c r="H235" s="1395">
        <f>AB45+AB46</f>
        <v>400000</v>
      </c>
      <c r="I235" s="1395">
        <f>AJ45+AJ46</f>
        <v>400000</v>
      </c>
      <c r="J235" s="1395">
        <f>AR45+AR46</f>
        <v>400000</v>
      </c>
      <c r="K235" s="1395">
        <f>AZ45+AZ46</f>
        <v>400000</v>
      </c>
      <c r="L235" s="1395">
        <f>BH45+BH46</f>
        <v>400000</v>
      </c>
      <c r="M235" s="1395">
        <f>BP45+BP46</f>
        <v>400000</v>
      </c>
      <c r="N235" s="1395">
        <f>BX45+BX46</f>
        <v>400000</v>
      </c>
      <c r="O235" s="1395">
        <f>CF45+CF46</f>
        <v>400000</v>
      </c>
      <c r="P235" s="1395">
        <f>CN45+CN46</f>
        <v>400000</v>
      </c>
      <c r="Q235" s="1395">
        <f t="shared" si="357"/>
        <v>4800</v>
      </c>
    </row>
    <row r="236" spans="4:17">
      <c r="D236" s="1393" t="s">
        <v>350</v>
      </c>
      <c r="E236" s="1395">
        <f>D44</f>
        <v>356652</v>
      </c>
      <c r="F236" s="1395">
        <f>L44</f>
        <v>356652</v>
      </c>
      <c r="G236" s="1395">
        <f>T44</f>
        <v>356652</v>
      </c>
      <c r="H236" s="1395">
        <f>AB44</f>
        <v>356652</v>
      </c>
      <c r="I236" s="1395">
        <f>AJ44</f>
        <v>356652</v>
      </c>
      <c r="J236" s="1395">
        <f>AR44</f>
        <v>356652</v>
      </c>
      <c r="K236" s="1395">
        <f>AZ44</f>
        <v>356652</v>
      </c>
      <c r="L236" s="1395">
        <f>BH44</f>
        <v>356652</v>
      </c>
      <c r="M236" s="1395">
        <f>BP44</f>
        <v>356652</v>
      </c>
      <c r="N236" s="1395">
        <f>BX44</f>
        <v>356652</v>
      </c>
      <c r="O236" s="1395">
        <f>CF44</f>
        <v>356652</v>
      </c>
      <c r="P236" s="1395">
        <f>CN44</f>
        <v>356652</v>
      </c>
      <c r="Q236" s="1395">
        <f t="shared" si="357"/>
        <v>4279.8239999999996</v>
      </c>
    </row>
    <row r="237" spans="4:17">
      <c r="D237" s="1393" t="s">
        <v>1516</v>
      </c>
      <c r="E237" s="1395">
        <f>D51+D69+D70+D71</f>
        <v>650000</v>
      </c>
      <c r="F237" s="1395">
        <f>L51+L69+L70+L71</f>
        <v>150000</v>
      </c>
      <c r="G237" s="1395">
        <f>T51+T69+T70+T71</f>
        <v>150000</v>
      </c>
      <c r="H237" s="1395">
        <f>AB51+AB69+AB70+AB71</f>
        <v>750000</v>
      </c>
      <c r="I237" s="1395">
        <f>AJ51+AJ69+AJ70+AJ71</f>
        <v>250000</v>
      </c>
      <c r="J237" s="1395">
        <f>AR51+AR69+AR70+AR71</f>
        <v>250000</v>
      </c>
      <c r="K237" s="1395">
        <f>AZ51+AZ69+AZ70+AZ71</f>
        <v>350000</v>
      </c>
      <c r="L237" s="1395">
        <f>BH51+BH69+BH70+BH71</f>
        <v>150000</v>
      </c>
      <c r="M237" s="1395">
        <f>BP51+BP69+BP70+BP71</f>
        <v>150000</v>
      </c>
      <c r="N237" s="1395">
        <f>BX51+BX69+BX70+BX71</f>
        <v>150000</v>
      </c>
      <c r="O237" s="1395">
        <f>CF51+CF69+CF70+CF71</f>
        <v>750000</v>
      </c>
      <c r="P237" s="1395">
        <f>CN51+CN69+CN70+CN71</f>
        <v>250000</v>
      </c>
      <c r="Q237" s="1395">
        <f t="shared" si="357"/>
        <v>4000</v>
      </c>
    </row>
    <row r="238" spans="4:17">
      <c r="D238" s="1393"/>
      <c r="E238" s="1393"/>
      <c r="F238" s="1393"/>
      <c r="G238" s="1393"/>
      <c r="H238" s="1393"/>
      <c r="I238" s="1393"/>
      <c r="J238" s="1393"/>
      <c r="K238" s="1393"/>
      <c r="L238" s="1393"/>
      <c r="M238" s="1393"/>
      <c r="N238" s="1393"/>
      <c r="O238" s="1393"/>
      <c r="P238" s="1393"/>
      <c r="Q238" s="1395">
        <f t="shared" si="357"/>
        <v>0</v>
      </c>
    </row>
    <row r="239" spans="4:17">
      <c r="D239" s="1393" t="s">
        <v>1517</v>
      </c>
      <c r="E239" s="1395">
        <f>D33+D36</f>
        <v>55000</v>
      </c>
      <c r="F239" s="1395">
        <f>L33+L36</f>
        <v>55000</v>
      </c>
      <c r="G239" s="1395">
        <f>T33+T36</f>
        <v>55000</v>
      </c>
      <c r="H239" s="1395">
        <f>AB33+AB36</f>
        <v>55000</v>
      </c>
      <c r="I239" s="1395">
        <f>AJ33+AJ36</f>
        <v>55000</v>
      </c>
      <c r="J239" s="1395">
        <f>AR33+AR36</f>
        <v>55000</v>
      </c>
      <c r="K239" s="1395">
        <f>AZ33+AZ36</f>
        <v>55000</v>
      </c>
      <c r="L239" s="1395">
        <f>BH33+BH36</f>
        <v>55000</v>
      </c>
      <c r="M239" s="1395">
        <f>BP33+BP36</f>
        <v>55000</v>
      </c>
      <c r="N239" s="1395">
        <f>BX33+BX36</f>
        <v>55000</v>
      </c>
      <c r="O239" s="1395">
        <f>CF33+CF36</f>
        <v>55000</v>
      </c>
      <c r="P239" s="1395">
        <f>CN33+CN36</f>
        <v>55000</v>
      </c>
      <c r="Q239" s="1395">
        <f t="shared" si="357"/>
        <v>660</v>
      </c>
    </row>
    <row r="240" spans="4:17">
      <c r="D240" s="1393"/>
      <c r="E240" s="1393"/>
      <c r="F240" s="1393"/>
      <c r="G240" s="1393"/>
      <c r="H240" s="1393"/>
      <c r="I240" s="1393"/>
      <c r="J240" s="1393"/>
      <c r="K240" s="1393"/>
      <c r="L240" s="1393"/>
      <c r="M240" s="1393"/>
      <c r="N240" s="1393"/>
      <c r="O240" s="1393"/>
      <c r="P240" s="1393"/>
      <c r="Q240" s="1395">
        <f t="shared" si="357"/>
        <v>0</v>
      </c>
    </row>
    <row r="241" spans="4:17">
      <c r="D241" s="1393" t="s">
        <v>351</v>
      </c>
      <c r="E241" s="1395">
        <f>D85</f>
        <v>30000</v>
      </c>
      <c r="F241" s="1395">
        <f>L85</f>
        <v>30000</v>
      </c>
      <c r="G241" s="1395">
        <f>T85</f>
        <v>30000</v>
      </c>
      <c r="H241" s="1395">
        <f>AB85</f>
        <v>30000</v>
      </c>
      <c r="I241" s="1395">
        <f>AJ85</f>
        <v>30000</v>
      </c>
      <c r="J241" s="1395">
        <f>AR85</f>
        <v>30000</v>
      </c>
      <c r="K241" s="1395">
        <f>AZ85</f>
        <v>30000</v>
      </c>
      <c r="L241" s="1395">
        <f>BH85</f>
        <v>30000</v>
      </c>
      <c r="M241" s="1395">
        <f>BP85</f>
        <v>30000</v>
      </c>
      <c r="N241" s="1395">
        <f>BX85</f>
        <v>30000</v>
      </c>
      <c r="O241" s="1395">
        <f>CF85</f>
        <v>30000</v>
      </c>
      <c r="P241" s="1395">
        <f>CN85</f>
        <v>30000</v>
      </c>
      <c r="Q241" s="1395">
        <f t="shared" si="357"/>
        <v>360</v>
      </c>
    </row>
    <row r="242" spans="4:17">
      <c r="D242" s="1393"/>
      <c r="E242" s="1393"/>
      <c r="F242" s="1393"/>
      <c r="G242" s="1393"/>
      <c r="H242" s="1393"/>
      <c r="I242" s="1393"/>
      <c r="J242" s="1393"/>
      <c r="K242" s="1393"/>
      <c r="L242" s="1393"/>
      <c r="M242" s="1393"/>
      <c r="N242" s="1393"/>
      <c r="O242" s="1393"/>
      <c r="P242" s="1393"/>
      <c r="Q242" s="1395">
        <f t="shared" si="357"/>
        <v>0</v>
      </c>
    </row>
    <row r="243" spans="4:17">
      <c r="D243" s="1393" t="s">
        <v>1518</v>
      </c>
      <c r="E243" s="1395">
        <f>D84</f>
        <v>0</v>
      </c>
      <c r="F243" s="1395">
        <f>L84</f>
        <v>0</v>
      </c>
      <c r="G243" s="1395">
        <f>T84</f>
        <v>0</v>
      </c>
      <c r="H243" s="1395">
        <f>AB84</f>
        <v>0</v>
      </c>
      <c r="I243" s="1395">
        <f>AJ84</f>
        <v>0</v>
      </c>
      <c r="J243" s="1395">
        <f>AR84</f>
        <v>0</v>
      </c>
      <c r="K243" s="1395">
        <f>AZ84</f>
        <v>0</v>
      </c>
      <c r="L243" s="1395">
        <f>BH84</f>
        <v>0</v>
      </c>
      <c r="M243" s="1395">
        <f>BP84</f>
        <v>0</v>
      </c>
      <c r="N243" s="1395">
        <f>BX84</f>
        <v>0</v>
      </c>
      <c r="O243" s="1395">
        <f>CF84</f>
        <v>0</v>
      </c>
      <c r="P243" s="1395">
        <f>CN84</f>
        <v>0</v>
      </c>
      <c r="Q243" s="1395">
        <f t="shared" si="357"/>
        <v>0</v>
      </c>
    </row>
    <row r="244" spans="4:17">
      <c r="D244" s="1393" t="s">
        <v>1519</v>
      </c>
      <c r="E244" s="1395">
        <f>D62</f>
        <v>232000</v>
      </c>
      <c r="F244" s="1395">
        <f>L62</f>
        <v>232000</v>
      </c>
      <c r="G244" s="1395">
        <f>T62</f>
        <v>232000</v>
      </c>
      <c r="H244" s="1395">
        <f>AB62</f>
        <v>232000</v>
      </c>
      <c r="I244" s="1395">
        <f>AJ62</f>
        <v>232000</v>
      </c>
      <c r="J244" s="1395">
        <f>AR62</f>
        <v>232000</v>
      </c>
      <c r="K244" s="1395">
        <f>AZ62</f>
        <v>232000</v>
      </c>
      <c r="L244" s="1395">
        <f>BH62</f>
        <v>232000</v>
      </c>
      <c r="M244" s="1395">
        <f>BP62</f>
        <v>232000</v>
      </c>
      <c r="N244" s="1395">
        <f>BX62</f>
        <v>232000</v>
      </c>
      <c r="O244" s="1395">
        <f>CF62</f>
        <v>232000</v>
      </c>
      <c r="P244" s="1395">
        <f>CN62</f>
        <v>232000</v>
      </c>
      <c r="Q244" s="1395">
        <f t="shared" si="357"/>
        <v>2784</v>
      </c>
    </row>
    <row r="245" spans="4:17">
      <c r="D245" s="1393" t="s">
        <v>1520</v>
      </c>
      <c r="E245" s="1395">
        <f>D47</f>
        <v>30000</v>
      </c>
      <c r="F245" s="1395">
        <f>L47</f>
        <v>30000</v>
      </c>
      <c r="G245" s="1395">
        <f>T47</f>
        <v>30000</v>
      </c>
      <c r="H245" s="1395">
        <f>AB47</f>
        <v>30000</v>
      </c>
      <c r="I245" s="1395">
        <f>AJ47</f>
        <v>30000</v>
      </c>
      <c r="J245" s="1395">
        <f>AR47</f>
        <v>30000</v>
      </c>
      <c r="K245" s="1395">
        <f>AZ47</f>
        <v>30000</v>
      </c>
      <c r="L245" s="1395">
        <f>BH47</f>
        <v>30000</v>
      </c>
      <c r="M245" s="1395">
        <f>BP47</f>
        <v>30000</v>
      </c>
      <c r="N245" s="1395">
        <f>BX47</f>
        <v>30000</v>
      </c>
      <c r="O245" s="1395">
        <f>CF47</f>
        <v>30000</v>
      </c>
      <c r="P245" s="1395">
        <f>CN47</f>
        <v>30000</v>
      </c>
      <c r="Q245" s="1395">
        <f t="shared" si="357"/>
        <v>360</v>
      </c>
    </row>
    <row r="246" spans="4:17">
      <c r="D246" s="1393"/>
      <c r="E246" s="1393"/>
      <c r="F246" s="1393"/>
      <c r="G246" s="1393"/>
      <c r="H246" s="1393"/>
      <c r="I246" s="1393"/>
      <c r="J246" s="1393"/>
      <c r="K246" s="1393"/>
      <c r="L246" s="1393"/>
      <c r="M246" s="1393"/>
      <c r="N246" s="1393"/>
      <c r="O246" s="1393"/>
      <c r="P246" s="1393"/>
      <c r="Q246" s="1395">
        <f t="shared" si="357"/>
        <v>0</v>
      </c>
    </row>
    <row r="247" spans="4:17">
      <c r="D247" s="1393" t="s">
        <v>353</v>
      </c>
      <c r="E247" s="1395">
        <f>D34</f>
        <v>1276441.5228999995</v>
      </c>
      <c r="F247" s="1395">
        <f>L34</f>
        <v>1383713.5883000004</v>
      </c>
      <c r="G247" s="1395">
        <f>T34</f>
        <v>1433531.3202000002</v>
      </c>
      <c r="H247" s="1395">
        <f>AB34</f>
        <v>1329884.880875</v>
      </c>
      <c r="I247" s="1395">
        <f>AJ34</f>
        <v>1118470.6061749998</v>
      </c>
      <c r="J247" s="1395">
        <f>AR34</f>
        <v>1383672.2772000006</v>
      </c>
      <c r="K247" s="1395">
        <f>AZ34</f>
        <v>1495062.2094250005</v>
      </c>
      <c r="L247" s="1395">
        <f>BH34</f>
        <v>1439839.1827000002</v>
      </c>
      <c r="M247" s="1395">
        <f>BP34</f>
        <v>1328870.7040249999</v>
      </c>
      <c r="N247" s="1395">
        <f>BX34</f>
        <v>1384546.4777500003</v>
      </c>
      <c r="O247" s="1395">
        <f>CF34</f>
        <v>1330048.7884749998</v>
      </c>
      <c r="P247" s="1395">
        <f>CN34</f>
        <v>1378963.8733500007</v>
      </c>
      <c r="Q247" s="1395">
        <f t="shared" si="357"/>
        <v>16283.045431375001</v>
      </c>
    </row>
    <row r="248" spans="4:17">
      <c r="D248" s="1393" t="s">
        <v>354</v>
      </c>
      <c r="E248" s="1395">
        <f>D52+D58</f>
        <v>80500</v>
      </c>
      <c r="F248" s="1395">
        <f>L52+L58</f>
        <v>80500</v>
      </c>
      <c r="G248" s="1395">
        <f>T52+T58</f>
        <v>80500</v>
      </c>
      <c r="H248" s="1395">
        <f>AB52+AB58</f>
        <v>80500</v>
      </c>
      <c r="I248" s="1395">
        <f>AJ52+AJ58</f>
        <v>80500</v>
      </c>
      <c r="J248" s="1395">
        <f>AR52+AR58</f>
        <v>80500</v>
      </c>
      <c r="K248" s="1395">
        <f>AZ52+AZ58</f>
        <v>80500</v>
      </c>
      <c r="L248" s="1395">
        <f>BH52+BH58</f>
        <v>80500</v>
      </c>
      <c r="M248" s="1395">
        <f>BP52+BP58</f>
        <v>80500</v>
      </c>
      <c r="N248" s="1395">
        <f>BX52+BX58</f>
        <v>80500</v>
      </c>
      <c r="O248" s="1395">
        <f>CF52+CF58</f>
        <v>80500</v>
      </c>
      <c r="P248" s="1395">
        <f>CN52+CN58</f>
        <v>80500</v>
      </c>
      <c r="Q248" s="1395">
        <f t="shared" si="357"/>
        <v>966</v>
      </c>
    </row>
    <row r="249" spans="4:17">
      <c r="D249" s="1393"/>
      <c r="E249" s="1393"/>
      <c r="F249" s="1393"/>
      <c r="G249" s="1393"/>
      <c r="H249" s="1393"/>
      <c r="I249" s="1393"/>
      <c r="J249" s="1393"/>
      <c r="K249" s="1393"/>
      <c r="L249" s="1393"/>
      <c r="M249" s="1393"/>
      <c r="N249" s="1393"/>
      <c r="O249" s="1393"/>
      <c r="P249" s="1393"/>
      <c r="Q249" s="1395">
        <f t="shared" si="357"/>
        <v>0</v>
      </c>
    </row>
    <row r="250" spans="4:17">
      <c r="D250" s="1393" t="s">
        <v>1521</v>
      </c>
      <c r="E250" s="1395">
        <f>D78</f>
        <v>2200000</v>
      </c>
      <c r="F250" s="1395">
        <f>L78</f>
        <v>2200000</v>
      </c>
      <c r="G250" s="1395">
        <f>T78</f>
        <v>2200000</v>
      </c>
      <c r="H250" s="1395">
        <f>AB78</f>
        <v>2200000</v>
      </c>
      <c r="I250" s="1395">
        <f>AJ78</f>
        <v>2200000</v>
      </c>
      <c r="J250" s="1395">
        <f>AR78</f>
        <v>2200000</v>
      </c>
      <c r="K250" s="1395">
        <f>AZ78</f>
        <v>2200000</v>
      </c>
      <c r="L250" s="1395">
        <f>BH78</f>
        <v>2200000</v>
      </c>
      <c r="M250" s="1395">
        <f>BP78</f>
        <v>2200000</v>
      </c>
      <c r="N250" s="1395">
        <f>BX78</f>
        <v>2200000</v>
      </c>
      <c r="O250" s="1395">
        <f>CF78</f>
        <v>2200000</v>
      </c>
      <c r="P250" s="1395">
        <f>CN78</f>
        <v>2200000</v>
      </c>
      <c r="Q250" s="1395">
        <f t="shared" si="357"/>
        <v>26400</v>
      </c>
    </row>
    <row r="251" spans="4:17">
      <c r="D251" s="1393" t="s">
        <v>1522</v>
      </c>
      <c r="E251" s="1395">
        <f>D35</f>
        <v>100000</v>
      </c>
      <c r="F251" s="1395">
        <f>L35</f>
        <v>100000</v>
      </c>
      <c r="G251" s="1395">
        <f>T35</f>
        <v>100000</v>
      </c>
      <c r="H251" s="1395">
        <f>AB35</f>
        <v>100000</v>
      </c>
      <c r="I251" s="1395">
        <f>AJ35</f>
        <v>100000</v>
      </c>
      <c r="J251" s="1395">
        <f>AR35</f>
        <v>100000</v>
      </c>
      <c r="K251" s="1395">
        <f>AZ35</f>
        <v>100000</v>
      </c>
      <c r="L251" s="1395">
        <f>BH35</f>
        <v>100000</v>
      </c>
      <c r="M251" s="1395">
        <f>BP35</f>
        <v>100000</v>
      </c>
      <c r="N251" s="1395">
        <f>BX35</f>
        <v>100000</v>
      </c>
      <c r="O251" s="1395">
        <f>CF35</f>
        <v>100000</v>
      </c>
      <c r="P251" s="1395">
        <f>CN35</f>
        <v>100000</v>
      </c>
      <c r="Q251" s="1395">
        <f t="shared" si="357"/>
        <v>1200</v>
      </c>
    </row>
    <row r="252" spans="4:17">
      <c r="D252" s="1393"/>
      <c r="E252" s="1393"/>
      <c r="F252" s="1393"/>
      <c r="G252" s="1393"/>
      <c r="H252" s="1393"/>
      <c r="I252" s="1393"/>
      <c r="J252" s="1393"/>
      <c r="K252" s="1393"/>
      <c r="L252" s="1393"/>
      <c r="M252" s="1393"/>
      <c r="N252" s="1393"/>
      <c r="O252" s="1393"/>
      <c r="P252" s="1393"/>
      <c r="Q252" s="1395">
        <f t="shared" si="357"/>
        <v>0</v>
      </c>
    </row>
    <row r="253" spans="4:17">
      <c r="D253" s="1393" t="s">
        <v>79</v>
      </c>
      <c r="E253" s="1395">
        <f>D37+D49</f>
        <v>4612878.6724713435</v>
      </c>
      <c r="F253" s="1395">
        <f>L37+L49</f>
        <v>5000364.5081786364</v>
      </c>
      <c r="G253" s="1395">
        <f>T37+T49</f>
        <v>5180339.075120056</v>
      </c>
      <c r="H253" s="1395">
        <f>AB37+AB49</f>
        <v>4805908.3915702328</v>
      </c>
      <c r="I253" s="1395">
        <f>AJ37+AJ49</f>
        <v>4042141.198579195</v>
      </c>
      <c r="J253" s="1395">
        <f>AR37+AR49</f>
        <v>5000233.8474602364</v>
      </c>
      <c r="K253" s="1395">
        <f>AZ37+AZ49</f>
        <v>5402236.366561559</v>
      </c>
      <c r="L253" s="1395">
        <f>BH37+BH49</f>
        <v>5202754.8206894547</v>
      </c>
      <c r="M253" s="1395">
        <f>BP37+BP49</f>
        <v>4802257.3994642831</v>
      </c>
      <c r="N253" s="1395">
        <f>BX37+BX49</f>
        <v>5003372.0091257356</v>
      </c>
      <c r="O253" s="1395">
        <f>CF37+CF49</f>
        <v>4806507.6024113838</v>
      </c>
      <c r="P253" s="1395">
        <f>CN37+CN49</f>
        <v>4986421.9593379814</v>
      </c>
      <c r="Q253" s="1395">
        <f t="shared" si="357"/>
        <v>58845.415850970094</v>
      </c>
    </row>
    <row r="254" spans="4:17">
      <c r="D254" s="1393"/>
      <c r="E254" s="1395"/>
      <c r="F254" s="1395"/>
      <c r="G254" s="1395"/>
      <c r="H254" s="1395"/>
      <c r="I254" s="1395"/>
      <c r="J254" s="1395"/>
      <c r="K254" s="1395"/>
      <c r="L254" s="1395"/>
      <c r="M254" s="1395"/>
      <c r="N254" s="1395"/>
      <c r="O254" s="1395"/>
      <c r="P254" s="1395"/>
      <c r="Q254" s="1395">
        <f t="shared" si="357"/>
        <v>0</v>
      </c>
    </row>
    <row r="255" spans="4:17">
      <c r="D255" s="1393" t="s">
        <v>87</v>
      </c>
      <c r="E255" s="1395">
        <f>D87</f>
        <v>150000</v>
      </c>
      <c r="F255" s="1395">
        <f>L87</f>
        <v>150000</v>
      </c>
      <c r="G255" s="1395">
        <f>T87</f>
        <v>200000</v>
      </c>
      <c r="H255" s="1395">
        <f>AB87</f>
        <v>200000</v>
      </c>
      <c r="I255" s="1395">
        <f>AJ87</f>
        <v>200000</v>
      </c>
      <c r="J255" s="1395">
        <f>AR87</f>
        <v>200000</v>
      </c>
      <c r="K255" s="1395">
        <f>AZ87</f>
        <v>200000</v>
      </c>
      <c r="L255" s="1395">
        <f>BH87</f>
        <v>150000</v>
      </c>
      <c r="M255" s="1395">
        <f>BP87</f>
        <v>150000</v>
      </c>
      <c r="N255" s="1395">
        <f>BX87</f>
        <v>150000</v>
      </c>
      <c r="O255" s="1395">
        <f>CF87</f>
        <v>150000</v>
      </c>
      <c r="P255" s="1395">
        <f>CN87</f>
        <v>150000</v>
      </c>
      <c r="Q255" s="1395">
        <f t="shared" si="357"/>
        <v>2050</v>
      </c>
    </row>
    <row r="256" spans="4:17">
      <c r="D256" s="1393"/>
      <c r="E256" s="1393"/>
      <c r="F256" s="1393"/>
      <c r="G256" s="1393"/>
      <c r="H256" s="1393"/>
      <c r="I256" s="1393"/>
      <c r="J256" s="1393"/>
      <c r="K256" s="1393"/>
      <c r="L256" s="1393"/>
      <c r="M256" s="1393"/>
      <c r="N256" s="1393"/>
      <c r="O256" s="1393"/>
      <c r="P256" s="1393"/>
      <c r="Q256" s="1395">
        <f t="shared" si="357"/>
        <v>0</v>
      </c>
    </row>
    <row r="257" spans="4:17">
      <c r="D257" s="1393" t="s">
        <v>1523</v>
      </c>
      <c r="E257" s="1395">
        <f>D39+D48+D77</f>
        <v>2979709.9281816632</v>
      </c>
      <c r="F257" s="1395">
        <f>L39+L48+L77</f>
        <v>3222314.9144707145</v>
      </c>
      <c r="G257" s="1395">
        <f>T39+T48+T77</f>
        <v>3335885.6740751071</v>
      </c>
      <c r="H257" s="1395">
        <f>AB39+AB48+AB77</f>
        <v>3101293.5225659208</v>
      </c>
      <c r="I257" s="1395">
        <f>AJ39+AJ48+AJ77</f>
        <v>2618963.471372975</v>
      </c>
      <c r="J257" s="1395">
        <f>AR39+AR48+AR77</f>
        <v>3230766.2951155864</v>
      </c>
      <c r="K257" s="1395">
        <f>AZ39+AZ48+AZ77</f>
        <v>3475062.9938367228</v>
      </c>
      <c r="L257" s="1395">
        <f>BH39+BH48+BH77</f>
        <v>3353651.4162306869</v>
      </c>
      <c r="M257" s="1395">
        <f>BP39+BP48+BP77</f>
        <v>3101297.2063237829</v>
      </c>
      <c r="N257" s="1395">
        <f>BX39+BX48+BX77</f>
        <v>3226579.9803931504</v>
      </c>
      <c r="O257" s="1395">
        <f>CF39+CF48+CF77</f>
        <v>3105564.7058462184</v>
      </c>
      <c r="P257" s="1395">
        <f>CN39+CN48+CN77</f>
        <v>3142410.7829330619</v>
      </c>
      <c r="Q257" s="1395">
        <f t="shared" si="357"/>
        <v>37893.500891345589</v>
      </c>
    </row>
    <row r="258" spans="4:17">
      <c r="D258" s="1393"/>
      <c r="E258" s="1393"/>
      <c r="F258" s="1393"/>
      <c r="G258" s="1393"/>
      <c r="H258" s="1393"/>
      <c r="I258" s="1393"/>
      <c r="J258" s="1393"/>
      <c r="K258" s="1393"/>
      <c r="L258" s="1393"/>
      <c r="M258" s="1393"/>
      <c r="N258" s="1393"/>
      <c r="O258" s="1393"/>
      <c r="P258" s="1393"/>
      <c r="Q258" s="1395">
        <f t="shared" si="357"/>
        <v>0</v>
      </c>
    </row>
    <row r="259" spans="4:17">
      <c r="D259" s="1393" t="s">
        <v>81</v>
      </c>
      <c r="E259" s="1395">
        <f>D41+D60+D63+D76</f>
        <v>3022710.3735951912</v>
      </c>
      <c r="F259" s="1395">
        <f>L41+L60+L63+L76</f>
        <v>3237980.2823214647</v>
      </c>
      <c r="G259" s="1395">
        <f>T41+T60+T63+T76</f>
        <v>3337966.1528444756</v>
      </c>
      <c r="H259" s="1395">
        <f>AB41+AB60+AB63+AB76</f>
        <v>3129949.106427907</v>
      </c>
      <c r="I259" s="1395">
        <f>AJ41+AJ60+AJ63+AJ76</f>
        <v>2705633.9992106636</v>
      </c>
      <c r="J259" s="1395">
        <f>AR41+AR60+AR63+AR76</f>
        <v>3237907.6930334647</v>
      </c>
      <c r="K259" s="1395">
        <f>AZ41+AZ60+AZ63+AZ76</f>
        <v>3461242.4258675328</v>
      </c>
      <c r="L259" s="1395">
        <f>BH41+BH60+BH63+BH76</f>
        <v>3350419.3448274746</v>
      </c>
      <c r="M259" s="1395">
        <f>BP41+BP60+BP63+BP76</f>
        <v>3127920.7774801571</v>
      </c>
      <c r="N259" s="1395">
        <f>BX41+BX60+BX63+BX76</f>
        <v>3239651.1161809643</v>
      </c>
      <c r="O259" s="1395">
        <f>CF41+CF60+CF63+CF76</f>
        <v>3130282.0013396577</v>
      </c>
      <c r="P259" s="1395">
        <f>CN41+CN60+CN63+CN76</f>
        <v>3230234.4218544341</v>
      </c>
      <c r="Q259" s="1395">
        <f t="shared" si="357"/>
        <v>38211.897694983389</v>
      </c>
    </row>
    <row r="260" spans="4:17">
      <c r="D260" s="1393"/>
      <c r="E260" s="1393"/>
      <c r="F260" s="1393"/>
      <c r="G260" s="1393"/>
      <c r="H260" s="1393"/>
      <c r="I260" s="1393"/>
      <c r="J260" s="1393"/>
      <c r="K260" s="1393"/>
      <c r="L260" s="1393"/>
      <c r="M260" s="1393"/>
      <c r="N260" s="1393"/>
      <c r="O260" s="1393"/>
      <c r="P260" s="1393"/>
      <c r="Q260" s="1395">
        <f t="shared" si="357"/>
        <v>0</v>
      </c>
    </row>
    <row r="261" spans="4:17">
      <c r="D261" s="1393" t="s">
        <v>82</v>
      </c>
      <c r="E261" s="1395">
        <f>D73</f>
        <v>8665935.1379380915</v>
      </c>
      <c r="F261" s="1395">
        <f>L73</f>
        <v>9395807.1829472613</v>
      </c>
      <c r="G261" s="1395">
        <f>T73</f>
        <v>9734694.8816817384</v>
      </c>
      <c r="H261" s="1395">
        <f>AB73</f>
        <v>9029549.5236691106</v>
      </c>
      <c r="I261" s="1395">
        <f>AJ73</f>
        <v>7591312.864069974</v>
      </c>
      <c r="J261" s="1395">
        <f>AR73</f>
        <v>9395526.2674672622</v>
      </c>
      <c r="K261" s="1395">
        <f>AZ73</f>
        <v>10153642.368988261</v>
      </c>
      <c r="L261" s="1395">
        <f>BH73</f>
        <v>9777937.7156058308</v>
      </c>
      <c r="M261" s="1395">
        <f>BP73</f>
        <v>9022653.1210891083</v>
      </c>
      <c r="N261" s="1395">
        <f>BX73</f>
        <v>9401470.8312072605</v>
      </c>
      <c r="O261" s="1395">
        <f>CF73</f>
        <v>9030664.0953491088</v>
      </c>
      <c r="P261" s="1395">
        <f>CN73</f>
        <v>9359115.0680205617</v>
      </c>
      <c r="Q261" s="1395">
        <f t="shared" si="357"/>
        <v>110558.30905803356</v>
      </c>
    </row>
    <row r="262" spans="4:17">
      <c r="D262" s="1393"/>
      <c r="E262" s="1393"/>
      <c r="F262" s="1393"/>
      <c r="G262" s="1393"/>
      <c r="H262" s="1393"/>
      <c r="I262" s="1393"/>
      <c r="J262" s="1393"/>
      <c r="K262" s="1393"/>
      <c r="L262" s="1393"/>
      <c r="M262" s="1393"/>
      <c r="N262" s="1393"/>
      <c r="O262" s="1393"/>
      <c r="P262" s="1393"/>
      <c r="Q262" s="1395">
        <f t="shared" si="357"/>
        <v>0</v>
      </c>
    </row>
    <row r="263" spans="4:17">
      <c r="D263" s="1393" t="s">
        <v>355</v>
      </c>
      <c r="E263" s="1395">
        <f>D31+D32+D40+D57+D59+D61+D72+D75+D86</f>
        <v>345000</v>
      </c>
      <c r="F263" s="1395">
        <f>L31+L32+L40+L57+L59+L61+L72+L75+L86</f>
        <v>359700</v>
      </c>
      <c r="G263" s="1395">
        <f>T31+T32+T40+T57+T59+T61+T72+T75+T86</f>
        <v>740700</v>
      </c>
      <c r="H263" s="1395">
        <f>AB31+AB32+AB40+AB57+AB59+AB61+AB72+AB75+AB86</f>
        <v>390085</v>
      </c>
      <c r="I263" s="1395">
        <f>AJ31+AJ32+AJ40+AJ57+AJ59+AJ61+AJ72+AJ75+AJ86</f>
        <v>340200</v>
      </c>
      <c r="J263" s="1395">
        <f>AR31+AR32+AR40+AR57+AR59+AR61+AR72+AR75+AR86</f>
        <v>448000</v>
      </c>
      <c r="K263" s="1395">
        <f>AZ31+AZ32+AZ40+AZ57+AZ59+AZ61+AZ72+AZ75+AZ86</f>
        <v>371500</v>
      </c>
      <c r="L263" s="1395">
        <f>BH31+BH32+BH40+BH57+BH59+BH61+BH72+BH75+BH86</f>
        <v>323000</v>
      </c>
      <c r="M263" s="1395">
        <f>BP31+BP32+BP40+BP57+BP59+BP61+BP72+BP75+BP86</f>
        <v>325500</v>
      </c>
      <c r="N263" s="1395">
        <f>BX31+BX32+BX40+BX57+BX59+BX61+BX72+BX75+BX86</f>
        <v>1147700</v>
      </c>
      <c r="O263" s="1395">
        <f>CF31+CF32+CF40+CF57+CF59+CF61+CF72+CF75+CF86</f>
        <v>330000</v>
      </c>
      <c r="P263" s="1395">
        <f>CN31+CN32+CN40+CN57+CN59+CN61+CN72+CN75+CN86</f>
        <v>1173000</v>
      </c>
      <c r="Q263" s="1395">
        <f t="shared" si="357"/>
        <v>6294.3850000000002</v>
      </c>
    </row>
    <row r="264" spans="4:17">
      <c r="D264" s="1393"/>
      <c r="E264" s="1393"/>
      <c r="F264" s="1393"/>
      <c r="G264" s="1393"/>
      <c r="H264" s="1393"/>
      <c r="I264" s="1393"/>
      <c r="J264" s="1393"/>
      <c r="K264" s="1393"/>
      <c r="L264" s="1393"/>
      <c r="M264" s="1393"/>
      <c r="N264" s="1393"/>
      <c r="O264" s="1393"/>
      <c r="P264" s="1393"/>
      <c r="Q264" s="1395">
        <f t="shared" si="357"/>
        <v>0</v>
      </c>
    </row>
    <row r="265" spans="4:17">
      <c r="D265" s="1393" t="s">
        <v>86</v>
      </c>
      <c r="E265" s="1395">
        <f>D74</f>
        <v>70000</v>
      </c>
      <c r="F265" s="1395">
        <f>L74</f>
        <v>70000</v>
      </c>
      <c r="G265" s="1395">
        <f>T74</f>
        <v>70000</v>
      </c>
      <c r="H265" s="1395">
        <f>AB74</f>
        <v>70000</v>
      </c>
      <c r="I265" s="1395">
        <f>AJ74</f>
        <v>70000</v>
      </c>
      <c r="J265" s="1395">
        <f>AR74</f>
        <v>70000</v>
      </c>
      <c r="K265" s="1395">
        <f>AZ74</f>
        <v>70000</v>
      </c>
      <c r="L265" s="1395">
        <f>BH74</f>
        <v>70000</v>
      </c>
      <c r="M265" s="1395">
        <f>BP74</f>
        <v>70000</v>
      </c>
      <c r="N265" s="1395">
        <f>BX74</f>
        <v>70000</v>
      </c>
      <c r="O265" s="1395">
        <f>CF74</f>
        <v>70000</v>
      </c>
      <c r="P265" s="1395">
        <f>CN74</f>
        <v>70000</v>
      </c>
      <c r="Q265" s="1395">
        <f t="shared" si="357"/>
        <v>840</v>
      </c>
    </row>
    <row r="266" spans="4:17">
      <c r="D266" s="1393"/>
      <c r="E266" s="1393"/>
      <c r="F266" s="1393"/>
      <c r="G266" s="1393"/>
      <c r="H266" s="1393"/>
      <c r="I266" s="1393"/>
      <c r="J266" s="1393"/>
      <c r="K266" s="1393"/>
      <c r="L266" s="1393"/>
      <c r="M266" s="1393"/>
      <c r="N266" s="1393"/>
      <c r="O266" s="1393"/>
      <c r="P266" s="1393"/>
      <c r="Q266" s="1395">
        <f t="shared" si="357"/>
        <v>0</v>
      </c>
    </row>
    <row r="267" spans="4:17">
      <c r="D267" s="1393" t="s">
        <v>88</v>
      </c>
      <c r="E267" s="1395">
        <f>D53</f>
        <v>500000</v>
      </c>
      <c r="F267" s="1395">
        <f>L53</f>
        <v>500000</v>
      </c>
      <c r="G267" s="1395">
        <f>T53</f>
        <v>500000</v>
      </c>
      <c r="H267" s="1395">
        <f>AB53</f>
        <v>500000</v>
      </c>
      <c r="I267" s="1395">
        <f>AJ53</f>
        <v>500000</v>
      </c>
      <c r="J267" s="1395">
        <f>AR53</f>
        <v>500000</v>
      </c>
      <c r="K267" s="1395">
        <f>AZ53</f>
        <v>500000</v>
      </c>
      <c r="L267" s="1395">
        <f>BH53</f>
        <v>500000</v>
      </c>
      <c r="M267" s="1395">
        <f>BP53</f>
        <v>500000</v>
      </c>
      <c r="N267" s="1395">
        <f>BX53</f>
        <v>500000</v>
      </c>
      <c r="O267" s="1395">
        <f>CF53</f>
        <v>500000</v>
      </c>
      <c r="P267" s="1395">
        <f>CN53</f>
        <v>500000</v>
      </c>
      <c r="Q267" s="1395">
        <f t="shared" si="357"/>
        <v>6000</v>
      </c>
    </row>
    <row r="268" spans="4:17">
      <c r="D268" s="1393"/>
      <c r="E268" s="1393"/>
      <c r="F268" s="1393"/>
      <c r="G268" s="1393"/>
      <c r="H268" s="1393"/>
      <c r="I268" s="1393"/>
      <c r="J268" s="1393"/>
      <c r="K268" s="1393"/>
      <c r="L268" s="1393"/>
      <c r="M268" s="1393"/>
      <c r="N268" s="1393"/>
      <c r="O268" s="1393"/>
      <c r="P268" s="1393"/>
      <c r="Q268" s="1395">
        <f t="shared" si="357"/>
        <v>0</v>
      </c>
    </row>
    <row r="269" spans="4:17">
      <c r="D269" s="1393" t="s">
        <v>92</v>
      </c>
      <c r="E269" s="1395">
        <f>D55</f>
        <v>10000</v>
      </c>
      <c r="F269" s="1395">
        <f>L55</f>
        <v>10000</v>
      </c>
      <c r="G269" s="1395">
        <f>T55</f>
        <v>10000</v>
      </c>
      <c r="H269" s="1395">
        <f>AB55</f>
        <v>10000</v>
      </c>
      <c r="I269" s="1395">
        <f>AJ55</f>
        <v>10000</v>
      </c>
      <c r="J269" s="1395">
        <f>AR55</f>
        <v>10000</v>
      </c>
      <c r="K269" s="1395">
        <f>AZ55</f>
        <v>10000</v>
      </c>
      <c r="L269" s="1395">
        <f>BH55</f>
        <v>10000</v>
      </c>
      <c r="M269" s="1395">
        <f>BP55</f>
        <v>10000</v>
      </c>
      <c r="N269" s="1395">
        <f>BX55</f>
        <v>10000</v>
      </c>
      <c r="O269" s="1395">
        <f>CF55</f>
        <v>10000</v>
      </c>
      <c r="P269" s="1395">
        <f>CN55</f>
        <v>10000</v>
      </c>
      <c r="Q269" s="1395">
        <f t="shared" si="357"/>
        <v>120</v>
      </c>
    </row>
    <row r="270" spans="4:17">
      <c r="D270" s="1393"/>
      <c r="E270" s="1393"/>
      <c r="F270" s="1393"/>
      <c r="G270" s="1393"/>
      <c r="H270" s="1393"/>
      <c r="I270" s="1393"/>
      <c r="J270" s="1393"/>
      <c r="K270" s="1393"/>
      <c r="L270" s="1393"/>
      <c r="M270" s="1393"/>
      <c r="N270" s="1393"/>
      <c r="O270" s="1393"/>
      <c r="P270" s="1393"/>
      <c r="Q270" s="1395"/>
    </row>
    <row r="271" spans="4:17">
      <c r="D271" s="1393"/>
      <c r="E271" s="1395">
        <f t="shared" ref="E271" si="358">SUM(E231:E269)</f>
        <v>29450757.635086291</v>
      </c>
      <c r="F271" s="1395">
        <f t="shared" ref="F271:P271" si="359">SUM(F231:F269)</f>
        <v>29872962.476218075</v>
      </c>
      <c r="G271" s="1395">
        <f t="shared" si="359"/>
        <v>31236199.103921376</v>
      </c>
      <c r="H271" s="1395">
        <f t="shared" si="359"/>
        <v>29509752.425108172</v>
      </c>
      <c r="I271" s="1395">
        <f t="shared" si="359"/>
        <v>26481804.139407806</v>
      </c>
      <c r="J271" s="1395">
        <f t="shared" si="359"/>
        <v>29919188.380276553</v>
      </c>
      <c r="K271" s="1395">
        <f t="shared" si="359"/>
        <v>31711828.364679076</v>
      </c>
      <c r="L271" s="1395">
        <f t="shared" si="359"/>
        <v>30520684.480053447</v>
      </c>
      <c r="M271" s="1395">
        <f t="shared" si="359"/>
        <v>28781581.208382331</v>
      </c>
      <c r="N271" s="1395">
        <f t="shared" si="359"/>
        <v>35951402.414657108</v>
      </c>
      <c r="O271" s="1395">
        <f t="shared" si="359"/>
        <v>29406149.193421371</v>
      </c>
      <c r="P271" s="1395">
        <f t="shared" si="359"/>
        <v>30693228.105496041</v>
      </c>
      <c r="Q271" s="1395">
        <f>SUM(E271:P271)</f>
        <v>363535537.92670768</v>
      </c>
    </row>
    <row r="272" spans="4:17">
      <c r="D272" s="1393"/>
      <c r="E272" s="1396">
        <f>D89-D88-E271</f>
        <v>0</v>
      </c>
      <c r="F272" s="1396">
        <f>L89-L88-F271</f>
        <v>0</v>
      </c>
      <c r="G272" s="1396">
        <f>T89-T88-G271</f>
        <v>0</v>
      </c>
      <c r="H272" s="1396">
        <f>AB89-AB88-H271</f>
        <v>0</v>
      </c>
      <c r="I272" s="1396">
        <f>AJ89-AJ88-I271</f>
        <v>0</v>
      </c>
      <c r="J272" s="1396">
        <f>AR89-AR88-J271</f>
        <v>0</v>
      </c>
      <c r="K272" s="1396">
        <f>AZ89-AZ88-K271</f>
        <v>0</v>
      </c>
      <c r="L272" s="1396">
        <f>BH89-BH88-L271</f>
        <v>0</v>
      </c>
      <c r="M272" s="1396">
        <f>BP89-BP88-M271</f>
        <v>0</v>
      </c>
      <c r="N272" s="1396">
        <f>BX89-BX88-N271</f>
        <v>0</v>
      </c>
      <c r="O272" s="1396">
        <f>CF89-CF88-O271</f>
        <v>0</v>
      </c>
      <c r="P272" s="1396">
        <f>CN89-CN88-P271</f>
        <v>0</v>
      </c>
      <c r="Q272" s="1393"/>
    </row>
    <row r="273" spans="4:17">
      <c r="D273" s="1393" t="s">
        <v>1524</v>
      </c>
      <c r="E273" s="1396"/>
      <c r="F273" s="1396"/>
      <c r="G273" s="1396"/>
      <c r="H273" s="1396"/>
      <c r="I273" s="1396"/>
      <c r="J273" s="1396"/>
      <c r="K273" s="1396"/>
      <c r="L273" s="1396"/>
      <c r="M273" s="1396"/>
      <c r="N273" s="1396"/>
      <c r="O273" s="1396"/>
      <c r="P273" s="1396"/>
      <c r="Q273" s="1395">
        <f t="shared" ref="Q273" si="360">SUM(E273:P273)</f>
        <v>0</v>
      </c>
    </row>
    <row r="274" spans="4:17">
      <c r="E274" s="1397"/>
      <c r="F274" s="1397"/>
      <c r="G274" s="1397"/>
      <c r="H274" s="1397"/>
      <c r="I274" s="1397"/>
      <c r="J274" s="1397"/>
      <c r="K274" s="1397"/>
      <c r="L274" s="1397"/>
      <c r="M274" s="1397"/>
      <c r="N274" s="1397"/>
      <c r="O274" s="1397"/>
      <c r="P274" s="1397"/>
      <c r="Q274" s="1149"/>
    </row>
    <row r="275" spans="4:17">
      <c r="E275" s="1397"/>
      <c r="F275" s="1397"/>
      <c r="G275" s="1397"/>
      <c r="H275" s="1397"/>
      <c r="I275" s="1397"/>
      <c r="J275" s="1397"/>
      <c r="K275" s="1397"/>
      <c r="L275" s="1397"/>
      <c r="M275" s="1397"/>
      <c r="N275" s="1397"/>
      <c r="O275" s="1397"/>
      <c r="P275" s="1397"/>
      <c r="Q275" s="1149"/>
    </row>
    <row r="276" spans="4:17">
      <c r="E276" s="1397"/>
      <c r="F276" s="1397"/>
      <c r="G276" s="1376"/>
      <c r="H276" s="1376"/>
      <c r="I276" s="1376"/>
      <c r="J276" s="1376"/>
      <c r="K276" s="1376"/>
      <c r="L276" s="1376"/>
      <c r="M276" s="1376"/>
      <c r="N276" s="1376"/>
      <c r="O276" s="1376"/>
      <c r="P276" s="1376"/>
      <c r="Q276" s="1125"/>
    </row>
    <row r="278" spans="4:17">
      <c r="D278" s="1398" t="s">
        <v>1485</v>
      </c>
      <c r="E278" s="1398"/>
      <c r="F278" s="1398"/>
      <c r="G278" s="1398"/>
      <c r="H278" s="1398"/>
      <c r="I278" s="1398"/>
      <c r="J278" s="1398"/>
      <c r="K278" s="1398"/>
      <c r="L278" s="1398"/>
      <c r="M278" s="1398"/>
      <c r="N278" s="1398"/>
      <c r="O278" s="1398"/>
      <c r="P278" s="1398"/>
      <c r="Q278" s="1398"/>
    </row>
    <row r="279" spans="4:17">
      <c r="D279" s="1399" t="s">
        <v>2077</v>
      </c>
      <c r="E279" s="1383" t="s">
        <v>1510</v>
      </c>
      <c r="F279" s="1383" t="s">
        <v>1511</v>
      </c>
      <c r="G279" s="1383" t="s">
        <v>1488</v>
      </c>
      <c r="H279" s="1383" t="s">
        <v>1489</v>
      </c>
      <c r="I279" s="1383" t="s">
        <v>1490</v>
      </c>
      <c r="J279" s="1383" t="s">
        <v>1491</v>
      </c>
      <c r="K279" s="1383" t="s">
        <v>1492</v>
      </c>
      <c r="L279" s="1383" t="s">
        <v>1493</v>
      </c>
      <c r="M279" s="1383" t="s">
        <v>1494</v>
      </c>
      <c r="N279" s="1383" t="s">
        <v>1495</v>
      </c>
      <c r="O279" s="1383" t="s">
        <v>1496</v>
      </c>
      <c r="P279" s="1383" t="s">
        <v>1497</v>
      </c>
      <c r="Q279" s="1400" t="s">
        <v>1512</v>
      </c>
    </row>
    <row r="280" spans="4:17">
      <c r="D280" s="1398"/>
      <c r="E280" s="1401"/>
      <c r="F280" s="1401"/>
      <c r="G280" s="1401"/>
      <c r="H280" s="1401"/>
      <c r="I280" s="1401"/>
      <c r="J280" s="1401"/>
      <c r="K280" s="1401"/>
      <c r="L280" s="1401"/>
      <c r="M280" s="1401"/>
      <c r="N280" s="1401"/>
      <c r="O280" s="1401"/>
      <c r="P280" s="1401"/>
      <c r="Q280" s="1398"/>
    </row>
    <row r="281" spans="4:17">
      <c r="D281" s="1398" t="s">
        <v>348</v>
      </c>
      <c r="E281" s="1379">
        <f>G83</f>
        <v>0</v>
      </c>
      <c r="F281" s="1379">
        <f>O83</f>
        <v>0</v>
      </c>
      <c r="G281" s="1379">
        <f>W83</f>
        <v>0</v>
      </c>
      <c r="H281" s="1379">
        <f>AE83</f>
        <v>0</v>
      </c>
      <c r="I281" s="1379">
        <f>AM83</f>
        <v>0</v>
      </c>
      <c r="J281" s="1379">
        <f>AU83</f>
        <v>0</v>
      </c>
      <c r="K281" s="1379">
        <f>BC83</f>
        <v>0</v>
      </c>
      <c r="L281" s="1379">
        <f>BK83</f>
        <v>0</v>
      </c>
      <c r="M281" s="1379">
        <f>BS83</f>
        <v>0</v>
      </c>
      <c r="N281" s="1379">
        <f>CA83</f>
        <v>0</v>
      </c>
      <c r="O281" s="1379">
        <f>CI83</f>
        <v>0</v>
      </c>
      <c r="P281" s="1379">
        <f>CQ83</f>
        <v>0</v>
      </c>
      <c r="Q281" s="1379">
        <f t="shared" ref="Q281:Q319" si="361">SUM(E281:P281)/1000</f>
        <v>0</v>
      </c>
    </row>
    <row r="282" spans="4:17">
      <c r="D282" s="1398" t="s">
        <v>1513</v>
      </c>
      <c r="E282" s="1379">
        <f>G38+G54+G56</f>
        <v>632298</v>
      </c>
      <c r="F282" s="1379">
        <f>O38+O54+O56</f>
        <v>620117</v>
      </c>
      <c r="G282" s="1379">
        <f>W38+W54+W56</f>
        <v>0</v>
      </c>
      <c r="H282" s="1379">
        <f>AE38+AE54+AE56</f>
        <v>0</v>
      </c>
      <c r="I282" s="1379">
        <f>AM38+AM54+AM56</f>
        <v>0</v>
      </c>
      <c r="J282" s="1379">
        <f>AU38+AU54+AU56</f>
        <v>0</v>
      </c>
      <c r="K282" s="1379">
        <f>BC38+BC54+BC56</f>
        <v>0</v>
      </c>
      <c r="L282" s="1379">
        <f>BK38+BK54+BK56</f>
        <v>0</v>
      </c>
      <c r="M282" s="1379">
        <f>BS38+BS54+BS56</f>
        <v>0</v>
      </c>
      <c r="N282" s="1379">
        <f>CA38+CA54+CA56</f>
        <v>0</v>
      </c>
      <c r="O282" s="1379">
        <f>CI38+CI54+CI56</f>
        <v>0</v>
      </c>
      <c r="P282" s="1379">
        <f>CQ38+CQ54+CQ56</f>
        <v>0</v>
      </c>
      <c r="Q282" s="1379">
        <f t="shared" si="361"/>
        <v>1252.415</v>
      </c>
    </row>
    <row r="283" spans="4:17">
      <c r="D283" s="1398" t="s">
        <v>1514</v>
      </c>
      <c r="E283" s="1379">
        <f>G50</f>
        <v>0</v>
      </c>
      <c r="F283" s="1379">
        <f>O50</f>
        <v>0</v>
      </c>
      <c r="G283" s="1379">
        <f>W50</f>
        <v>0</v>
      </c>
      <c r="H283" s="1379">
        <f>AE50</f>
        <v>0</v>
      </c>
      <c r="I283" s="1379">
        <f>AM50</f>
        <v>0</v>
      </c>
      <c r="J283" s="1379">
        <f>AU50</f>
        <v>0</v>
      </c>
      <c r="K283" s="1379">
        <f>BC50</f>
        <v>0</v>
      </c>
      <c r="L283" s="1379">
        <f>BK50</f>
        <v>0</v>
      </c>
      <c r="M283" s="1379">
        <f>BS50</f>
        <v>0</v>
      </c>
      <c r="N283" s="1379">
        <f>CA50</f>
        <v>0</v>
      </c>
      <c r="O283" s="1379">
        <f>CI50</f>
        <v>0</v>
      </c>
      <c r="P283" s="1379">
        <f>CQ50</f>
        <v>0</v>
      </c>
      <c r="Q283" s="1379">
        <f t="shared" si="361"/>
        <v>0</v>
      </c>
    </row>
    <row r="284" spans="4:17">
      <c r="D284" s="1398" t="s">
        <v>349</v>
      </c>
      <c r="E284" s="1379">
        <f>G43+G64+G66+G67+G68</f>
        <v>1858514.58</v>
      </c>
      <c r="F284" s="1379">
        <f>O43+O64+O66+O67+O68</f>
        <v>1642993.37</v>
      </c>
      <c r="G284" s="1379">
        <f>W43+W64+W66+W67+W68</f>
        <v>0</v>
      </c>
      <c r="H284" s="1379">
        <f>AE43+AE64+AE66+AE67+AE68</f>
        <v>0</v>
      </c>
      <c r="I284" s="1379">
        <f>AM43+AM64+AM66+AM67+AM68</f>
        <v>0</v>
      </c>
      <c r="J284" s="1379">
        <f>AU43+AU64+AU66+AU67+AU68</f>
        <v>0</v>
      </c>
      <c r="K284" s="1379">
        <f>BC43+BC64+BC66+BC67+BC68</f>
        <v>0</v>
      </c>
      <c r="L284" s="1379">
        <f>BK43+BK64+BK66+BK67+BK68</f>
        <v>0</v>
      </c>
      <c r="M284" s="1379">
        <f>BS43+BS64+BS66+BS67+BS68</f>
        <v>0</v>
      </c>
      <c r="N284" s="1379">
        <f>CA43+CA64+CA66+CA67+CA68</f>
        <v>0</v>
      </c>
      <c r="O284" s="1379">
        <f>CI43+CI64+CI66+CI67+CI68</f>
        <v>0</v>
      </c>
      <c r="P284" s="1379">
        <f>CQ43+CQ64+CQ66+CQ67+CQ68</f>
        <v>0</v>
      </c>
      <c r="Q284" s="1379">
        <f t="shared" si="361"/>
        <v>3501.5079500000002</v>
      </c>
    </row>
    <row r="285" spans="4:17">
      <c r="D285" s="1398" t="s">
        <v>1515</v>
      </c>
      <c r="E285" s="1379">
        <f>G45+G46</f>
        <v>358224.55</v>
      </c>
      <c r="F285" s="1379">
        <f>O45+O46</f>
        <v>647952.65</v>
      </c>
      <c r="G285" s="1379">
        <f>W45+W46</f>
        <v>0</v>
      </c>
      <c r="H285" s="1379">
        <f>AE45+AE46</f>
        <v>0</v>
      </c>
      <c r="I285" s="1379">
        <f>AM45+AM46</f>
        <v>0</v>
      </c>
      <c r="J285" s="1379">
        <f>AU45+AU46</f>
        <v>0</v>
      </c>
      <c r="K285" s="1379">
        <f>BC45+BC46</f>
        <v>0</v>
      </c>
      <c r="L285" s="1379">
        <f>BK45+BK46</f>
        <v>0</v>
      </c>
      <c r="M285" s="1379">
        <f>BS45+BS46</f>
        <v>0</v>
      </c>
      <c r="N285" s="1379">
        <f>CA45+CA46</f>
        <v>0</v>
      </c>
      <c r="O285" s="1379">
        <f>CI45+CI46</f>
        <v>0</v>
      </c>
      <c r="P285" s="1379">
        <f>CQ45+CQ46</f>
        <v>0</v>
      </c>
      <c r="Q285" s="1379">
        <f t="shared" si="361"/>
        <v>1006.1772</v>
      </c>
    </row>
    <row r="286" spans="4:17">
      <c r="D286" s="1398" t="s">
        <v>350</v>
      </c>
      <c r="E286" s="1379">
        <f>G44</f>
        <v>281952</v>
      </c>
      <c r="F286" s="1379">
        <f>O44</f>
        <v>224769.52</v>
      </c>
      <c r="G286" s="1379">
        <f>W44</f>
        <v>0</v>
      </c>
      <c r="H286" s="1379">
        <f>AE44</f>
        <v>0</v>
      </c>
      <c r="I286" s="1379">
        <f>AM44</f>
        <v>0</v>
      </c>
      <c r="J286" s="1379">
        <f>AU44</f>
        <v>0</v>
      </c>
      <c r="K286" s="1379">
        <f>BC44</f>
        <v>0</v>
      </c>
      <c r="L286" s="1379">
        <f>BK44</f>
        <v>0</v>
      </c>
      <c r="M286" s="1379">
        <f>BS44</f>
        <v>0</v>
      </c>
      <c r="N286" s="1379">
        <f>CA44</f>
        <v>0</v>
      </c>
      <c r="O286" s="1379">
        <f>CI44</f>
        <v>0</v>
      </c>
      <c r="P286" s="1379">
        <f>CQ44</f>
        <v>0</v>
      </c>
      <c r="Q286" s="1379">
        <f t="shared" si="361"/>
        <v>506.72152</v>
      </c>
    </row>
    <row r="287" spans="4:17">
      <c r="D287" s="1398" t="s">
        <v>1516</v>
      </c>
      <c r="E287" s="1379">
        <f>G51+G69+G70+G71</f>
        <v>68217.5</v>
      </c>
      <c r="F287" s="1379">
        <f>O51+O69+O70+O71</f>
        <v>87745.39</v>
      </c>
      <c r="G287" s="1379">
        <f>W51+W69+W70+W71</f>
        <v>0</v>
      </c>
      <c r="H287" s="1379">
        <f>AE51+AE69+AE70+AE71</f>
        <v>0</v>
      </c>
      <c r="I287" s="1379">
        <f>AM51+AM69+AM70+AM71</f>
        <v>0</v>
      </c>
      <c r="J287" s="1379">
        <f>AU51+AU69+AU70+AU71</f>
        <v>0</v>
      </c>
      <c r="K287" s="1379">
        <f>BC51+BC69+BC70+BC71</f>
        <v>0</v>
      </c>
      <c r="L287" s="1379">
        <f>BK51+BK69+BK70+BK71</f>
        <v>0</v>
      </c>
      <c r="M287" s="1379">
        <f>BS51+BS69+BS70+BS71</f>
        <v>0</v>
      </c>
      <c r="N287" s="1379">
        <f>CA51+CA69+CA70+CA71</f>
        <v>0</v>
      </c>
      <c r="O287" s="1379">
        <f>CI51+CI69+CI70+CI71</f>
        <v>0</v>
      </c>
      <c r="P287" s="1379">
        <f>CQ51+CQ69+CQ70+CQ71</f>
        <v>0</v>
      </c>
      <c r="Q287" s="1379">
        <f t="shared" si="361"/>
        <v>155.96289000000002</v>
      </c>
    </row>
    <row r="288" spans="4:17">
      <c r="D288" s="1398"/>
      <c r="E288" s="1398"/>
      <c r="F288" s="1398"/>
      <c r="G288" s="1398"/>
      <c r="H288" s="1398"/>
      <c r="I288" s="1398"/>
      <c r="J288" s="1398"/>
      <c r="K288" s="1398"/>
      <c r="L288" s="1398"/>
      <c r="M288" s="1398"/>
      <c r="N288" s="1398"/>
      <c r="O288" s="1398"/>
      <c r="P288" s="1398"/>
      <c r="Q288" s="1379">
        <f t="shared" si="361"/>
        <v>0</v>
      </c>
    </row>
    <row r="289" spans="4:17">
      <c r="D289" s="1398" t="s">
        <v>1517</v>
      </c>
      <c r="E289" s="1379">
        <f>G33+G36</f>
        <v>0</v>
      </c>
      <c r="F289" s="1379">
        <f>O33+O36</f>
        <v>120756</v>
      </c>
      <c r="G289" s="1379">
        <f>W33+W36</f>
        <v>0</v>
      </c>
      <c r="H289" s="1379">
        <f>AE33+AE36</f>
        <v>0</v>
      </c>
      <c r="I289" s="1379">
        <f>AM33+AM36</f>
        <v>0</v>
      </c>
      <c r="J289" s="1379">
        <f>AU33+AU36</f>
        <v>0</v>
      </c>
      <c r="K289" s="1379">
        <f>BC33+BC36</f>
        <v>0</v>
      </c>
      <c r="L289" s="1379">
        <f>BK33+BK36</f>
        <v>0</v>
      </c>
      <c r="M289" s="1379">
        <f>BS33+BS36</f>
        <v>0</v>
      </c>
      <c r="N289" s="1379">
        <f>CA33+CA36</f>
        <v>0</v>
      </c>
      <c r="O289" s="1379">
        <f>CI33+CI36</f>
        <v>0</v>
      </c>
      <c r="P289" s="1379">
        <f>CQ33+CQ36</f>
        <v>0</v>
      </c>
      <c r="Q289" s="1379">
        <f t="shared" si="361"/>
        <v>120.756</v>
      </c>
    </row>
    <row r="290" spans="4:17">
      <c r="D290" s="1398"/>
      <c r="E290" s="1398"/>
      <c r="F290" s="1398"/>
      <c r="G290" s="1398"/>
      <c r="H290" s="1398"/>
      <c r="I290" s="1398"/>
      <c r="J290" s="1398"/>
      <c r="K290" s="1398"/>
      <c r="L290" s="1398"/>
      <c r="M290" s="1398"/>
      <c r="N290" s="1398"/>
      <c r="O290" s="1398"/>
      <c r="P290" s="1398"/>
      <c r="Q290" s="1379">
        <f t="shared" si="361"/>
        <v>0</v>
      </c>
    </row>
    <row r="291" spans="4:17">
      <c r="D291" s="1398" t="s">
        <v>351</v>
      </c>
      <c r="E291" s="1379">
        <f>G85</f>
        <v>39234</v>
      </c>
      <c r="F291" s="1379">
        <f>O85</f>
        <v>272933</v>
      </c>
      <c r="G291" s="1379">
        <f>W85</f>
        <v>0</v>
      </c>
      <c r="H291" s="1379">
        <f>AE85</f>
        <v>0</v>
      </c>
      <c r="I291" s="1379">
        <f>AM85</f>
        <v>0</v>
      </c>
      <c r="J291" s="1379">
        <f>AU85</f>
        <v>0</v>
      </c>
      <c r="K291" s="1379">
        <f>BC85</f>
        <v>0</v>
      </c>
      <c r="L291" s="1379">
        <f>BK85</f>
        <v>0</v>
      </c>
      <c r="M291" s="1379">
        <f>BS85</f>
        <v>0</v>
      </c>
      <c r="N291" s="1379">
        <f>CA85</f>
        <v>0</v>
      </c>
      <c r="O291" s="1379">
        <f>CI85</f>
        <v>0</v>
      </c>
      <c r="P291" s="1379">
        <f>CQ85</f>
        <v>0</v>
      </c>
      <c r="Q291" s="1379">
        <f t="shared" si="361"/>
        <v>312.16699999999997</v>
      </c>
    </row>
    <row r="292" spans="4:17">
      <c r="D292" s="1398"/>
      <c r="E292" s="1398"/>
      <c r="F292" s="1398"/>
      <c r="G292" s="1398"/>
      <c r="H292" s="1398"/>
      <c r="I292" s="1398"/>
      <c r="J292" s="1398"/>
      <c r="K292" s="1398"/>
      <c r="L292" s="1398"/>
      <c r="M292" s="1398"/>
      <c r="N292" s="1398"/>
      <c r="O292" s="1398"/>
      <c r="P292" s="1398"/>
      <c r="Q292" s="1379">
        <f t="shared" si="361"/>
        <v>0</v>
      </c>
    </row>
    <row r="293" spans="4:17">
      <c r="D293" s="1398" t="s">
        <v>1518</v>
      </c>
      <c r="E293" s="1379">
        <f>G84</f>
        <v>0</v>
      </c>
      <c r="F293" s="1379">
        <f>O84</f>
        <v>0</v>
      </c>
      <c r="G293" s="1379">
        <f>W84</f>
        <v>0</v>
      </c>
      <c r="H293" s="1379">
        <f>AE84</f>
        <v>0</v>
      </c>
      <c r="I293" s="1379">
        <f>AM84</f>
        <v>0</v>
      </c>
      <c r="J293" s="1379">
        <f>AU84</f>
        <v>0</v>
      </c>
      <c r="K293" s="1379">
        <f>BC84</f>
        <v>0</v>
      </c>
      <c r="L293" s="1379">
        <f>BK84</f>
        <v>0</v>
      </c>
      <c r="M293" s="1379">
        <f>BS84</f>
        <v>0</v>
      </c>
      <c r="N293" s="1379">
        <f>CA84</f>
        <v>0</v>
      </c>
      <c r="O293" s="1379">
        <f>CI84</f>
        <v>0</v>
      </c>
      <c r="P293" s="1379">
        <f>CQ84</f>
        <v>0</v>
      </c>
      <c r="Q293" s="1379">
        <f t="shared" si="361"/>
        <v>0</v>
      </c>
    </row>
    <row r="294" spans="4:17">
      <c r="D294" s="1398" t="s">
        <v>1519</v>
      </c>
      <c r="E294" s="1379">
        <f>G62</f>
        <v>273746</v>
      </c>
      <c r="F294" s="1379">
        <f>O62</f>
        <v>244870</v>
      </c>
      <c r="G294" s="1379">
        <f>W62</f>
        <v>0</v>
      </c>
      <c r="H294" s="1379">
        <f>AE62</f>
        <v>0</v>
      </c>
      <c r="I294" s="1379">
        <f>AM62</f>
        <v>0</v>
      </c>
      <c r="J294" s="1379">
        <f>AU62</f>
        <v>0</v>
      </c>
      <c r="K294" s="1379">
        <f>BC62</f>
        <v>0</v>
      </c>
      <c r="L294" s="1379">
        <f>BK62</f>
        <v>0</v>
      </c>
      <c r="M294" s="1379">
        <f>BS62</f>
        <v>0</v>
      </c>
      <c r="N294" s="1379">
        <f>CA62</f>
        <v>0</v>
      </c>
      <c r="O294" s="1379">
        <f>CI62</f>
        <v>0</v>
      </c>
      <c r="P294" s="1379">
        <f>CQ62</f>
        <v>0</v>
      </c>
      <c r="Q294" s="1379">
        <f t="shared" si="361"/>
        <v>518.61599999999999</v>
      </c>
    </row>
    <row r="295" spans="4:17">
      <c r="D295" s="1398" t="s">
        <v>1520</v>
      </c>
      <c r="E295" s="1379">
        <f>G47</f>
        <v>0</v>
      </c>
      <c r="F295" s="1379">
        <f>O47</f>
        <v>0</v>
      </c>
      <c r="G295" s="1379">
        <f>W47</f>
        <v>0</v>
      </c>
      <c r="H295" s="1379">
        <f>AE47</f>
        <v>0</v>
      </c>
      <c r="I295" s="1379">
        <f>AM47</f>
        <v>0</v>
      </c>
      <c r="J295" s="1379">
        <f>AU47</f>
        <v>0</v>
      </c>
      <c r="K295" s="1379">
        <f>BC47</f>
        <v>0</v>
      </c>
      <c r="L295" s="1379">
        <f>BK47</f>
        <v>0</v>
      </c>
      <c r="M295" s="1379">
        <f>BS47</f>
        <v>0</v>
      </c>
      <c r="N295" s="1379">
        <f>CA47</f>
        <v>0</v>
      </c>
      <c r="O295" s="1379">
        <f>CI47</f>
        <v>0</v>
      </c>
      <c r="P295" s="1379">
        <f>CQ47</f>
        <v>0</v>
      </c>
      <c r="Q295" s="1379">
        <f t="shared" si="361"/>
        <v>0</v>
      </c>
    </row>
    <row r="296" spans="4:17">
      <c r="D296" s="1398"/>
      <c r="E296" s="1398"/>
      <c r="F296" s="1398"/>
      <c r="G296" s="1398"/>
      <c r="H296" s="1398"/>
      <c r="I296" s="1398"/>
      <c r="J296" s="1398"/>
      <c r="K296" s="1398"/>
      <c r="L296" s="1398"/>
      <c r="M296" s="1398"/>
      <c r="N296" s="1398"/>
      <c r="O296" s="1398"/>
      <c r="P296" s="1398"/>
      <c r="Q296" s="1379">
        <f t="shared" si="361"/>
        <v>0</v>
      </c>
    </row>
    <row r="297" spans="4:17">
      <c r="D297" s="1398" t="s">
        <v>353</v>
      </c>
      <c r="E297" s="1379">
        <f>G34</f>
        <v>1364500.5</v>
      </c>
      <c r="F297" s="1379">
        <f>O34</f>
        <v>986537</v>
      </c>
      <c r="G297" s="1379">
        <f>W34</f>
        <v>0</v>
      </c>
      <c r="H297" s="1379">
        <f>AE34</f>
        <v>0</v>
      </c>
      <c r="I297" s="1379">
        <f>AM34</f>
        <v>0</v>
      </c>
      <c r="J297" s="1379">
        <f>AU34</f>
        <v>0</v>
      </c>
      <c r="K297" s="1379">
        <f>BC34</f>
        <v>0</v>
      </c>
      <c r="L297" s="1379">
        <f>BK34</f>
        <v>0</v>
      </c>
      <c r="M297" s="1379">
        <f>BS34</f>
        <v>0</v>
      </c>
      <c r="N297" s="1379">
        <f>CA34</f>
        <v>0</v>
      </c>
      <c r="O297" s="1379">
        <f>CI34</f>
        <v>0</v>
      </c>
      <c r="P297" s="1379">
        <f>CQ34</f>
        <v>0</v>
      </c>
      <c r="Q297" s="1379">
        <f t="shared" si="361"/>
        <v>2351.0374999999999</v>
      </c>
    </row>
    <row r="298" spans="4:17">
      <c r="D298" s="1398" t="s">
        <v>354</v>
      </c>
      <c r="E298" s="1379">
        <f>G52+G58</f>
        <v>62659.5</v>
      </c>
      <c r="F298" s="1379">
        <f>O52+O58</f>
        <v>69692.75</v>
      </c>
      <c r="G298" s="1379">
        <f>W52+W58</f>
        <v>0</v>
      </c>
      <c r="H298" s="1379">
        <f>AE52+AE58</f>
        <v>0</v>
      </c>
      <c r="I298" s="1379">
        <f>AM52+AM58</f>
        <v>0</v>
      </c>
      <c r="J298" s="1379">
        <f>AU52+AU58</f>
        <v>0</v>
      </c>
      <c r="K298" s="1379">
        <f>BC52+BC58</f>
        <v>0</v>
      </c>
      <c r="L298" s="1379">
        <f>BK52+BK58</f>
        <v>0</v>
      </c>
      <c r="M298" s="1379">
        <f>BS52+BS58</f>
        <v>0</v>
      </c>
      <c r="N298" s="1379">
        <f>CA52+CA58</f>
        <v>0</v>
      </c>
      <c r="O298" s="1379">
        <f>CI52+CI58</f>
        <v>0</v>
      </c>
      <c r="P298" s="1379">
        <f>CQ52+CQ58</f>
        <v>0</v>
      </c>
      <c r="Q298" s="1379">
        <f t="shared" si="361"/>
        <v>132.35225</v>
      </c>
    </row>
    <row r="299" spans="4:17">
      <c r="D299" s="1398"/>
      <c r="E299" s="1398"/>
      <c r="F299" s="1398"/>
      <c r="G299" s="1398"/>
      <c r="H299" s="1398"/>
      <c r="I299" s="1398"/>
      <c r="J299" s="1398"/>
      <c r="K299" s="1398"/>
      <c r="L299" s="1398"/>
      <c r="M299" s="1398"/>
      <c r="N299" s="1398"/>
      <c r="O299" s="1398"/>
      <c r="P299" s="1398"/>
      <c r="Q299" s="1379">
        <f t="shared" si="361"/>
        <v>0</v>
      </c>
    </row>
    <row r="300" spans="4:17">
      <c r="D300" s="1398" t="s">
        <v>1521</v>
      </c>
      <c r="E300" s="1379">
        <f>G78</f>
        <v>2273039.16</v>
      </c>
      <c r="F300" s="1379">
        <f>O78</f>
        <v>2244806.0699999998</v>
      </c>
      <c r="G300" s="1379">
        <f>W78</f>
        <v>0</v>
      </c>
      <c r="H300" s="1379">
        <f>AE78</f>
        <v>0</v>
      </c>
      <c r="I300" s="1379">
        <f>AM78</f>
        <v>0</v>
      </c>
      <c r="J300" s="1379">
        <f>AU78</f>
        <v>0</v>
      </c>
      <c r="K300" s="1379">
        <f>BC78</f>
        <v>0</v>
      </c>
      <c r="L300" s="1379">
        <f>BK78</f>
        <v>0</v>
      </c>
      <c r="M300" s="1379">
        <f>BS78</f>
        <v>0</v>
      </c>
      <c r="N300" s="1379">
        <f>CA78</f>
        <v>0</v>
      </c>
      <c r="O300" s="1379">
        <f>CI78</f>
        <v>0</v>
      </c>
      <c r="P300" s="1379">
        <f>CQ78</f>
        <v>0</v>
      </c>
      <c r="Q300" s="1379">
        <f t="shared" si="361"/>
        <v>4517.8452300000008</v>
      </c>
    </row>
    <row r="301" spans="4:17">
      <c r="D301" s="1398" t="s">
        <v>1522</v>
      </c>
      <c r="E301" s="1379">
        <f>G35</f>
        <v>33926</v>
      </c>
      <c r="F301" s="1379">
        <f>O35</f>
        <v>214975</v>
      </c>
      <c r="G301" s="1379">
        <f>W35</f>
        <v>0</v>
      </c>
      <c r="H301" s="1379">
        <f>AE35</f>
        <v>0</v>
      </c>
      <c r="I301" s="1379">
        <f>AM35</f>
        <v>0</v>
      </c>
      <c r="J301" s="1379">
        <f>AU35</f>
        <v>0</v>
      </c>
      <c r="K301" s="1379">
        <f>BC35</f>
        <v>0</v>
      </c>
      <c r="L301" s="1379">
        <f>BK35</f>
        <v>0</v>
      </c>
      <c r="M301" s="1379">
        <f>BS35</f>
        <v>0</v>
      </c>
      <c r="N301" s="1379">
        <f>CA35</f>
        <v>0</v>
      </c>
      <c r="O301" s="1379">
        <f>CI35</f>
        <v>0</v>
      </c>
      <c r="P301" s="1379">
        <f>CQ35</f>
        <v>0</v>
      </c>
      <c r="Q301" s="1379">
        <f t="shared" si="361"/>
        <v>248.90100000000001</v>
      </c>
    </row>
    <row r="302" spans="4:17">
      <c r="D302" s="1398"/>
      <c r="E302" s="1398"/>
      <c r="F302" s="1398"/>
      <c r="G302" s="1398"/>
      <c r="H302" s="1398"/>
      <c r="I302" s="1398"/>
      <c r="J302" s="1398"/>
      <c r="K302" s="1398"/>
      <c r="L302" s="1398"/>
      <c r="M302" s="1398"/>
      <c r="N302" s="1398"/>
      <c r="O302" s="1398"/>
      <c r="P302" s="1398"/>
      <c r="Q302" s="1379">
        <f t="shared" si="361"/>
        <v>0</v>
      </c>
    </row>
    <row r="303" spans="4:17">
      <c r="D303" s="1398" t="s">
        <v>79</v>
      </c>
      <c r="E303" s="1379">
        <f>G37+G49</f>
        <v>4236322</v>
      </c>
      <c r="F303" s="1379">
        <f>O37+O49</f>
        <v>4020722</v>
      </c>
      <c r="G303" s="1379">
        <f>W37+W49</f>
        <v>0</v>
      </c>
      <c r="H303" s="1379">
        <f>AE37+AE49</f>
        <v>0</v>
      </c>
      <c r="I303" s="1379">
        <f>AM37+AM49</f>
        <v>0</v>
      </c>
      <c r="J303" s="1379">
        <f>AU37+AU49</f>
        <v>0</v>
      </c>
      <c r="K303" s="1379">
        <f>BC37+BC49</f>
        <v>0</v>
      </c>
      <c r="L303" s="1379">
        <f>BK37+BK49</f>
        <v>0</v>
      </c>
      <c r="M303" s="1379">
        <f>BS37+BS49</f>
        <v>0</v>
      </c>
      <c r="N303" s="1379">
        <f>CA37+CA49</f>
        <v>0</v>
      </c>
      <c r="O303" s="1379">
        <f>CI37+CI49</f>
        <v>0</v>
      </c>
      <c r="P303" s="1379">
        <f>CQ37+CQ49</f>
        <v>0</v>
      </c>
      <c r="Q303" s="1379">
        <f t="shared" si="361"/>
        <v>8257.0439999999999</v>
      </c>
    </row>
    <row r="304" spans="4:17">
      <c r="D304" s="1398"/>
      <c r="E304" s="1379"/>
      <c r="F304" s="1379"/>
      <c r="G304" s="1379"/>
      <c r="H304" s="1379"/>
      <c r="I304" s="1379"/>
      <c r="J304" s="1379"/>
      <c r="K304" s="1379"/>
      <c r="L304" s="1379"/>
      <c r="M304" s="1379"/>
      <c r="N304" s="1379"/>
      <c r="O304" s="1379"/>
      <c r="P304" s="1379"/>
      <c r="Q304" s="1379">
        <f t="shared" si="361"/>
        <v>0</v>
      </c>
    </row>
    <row r="305" spans="4:17">
      <c r="D305" s="1398" t="s">
        <v>87</v>
      </c>
      <c r="E305" s="1379">
        <f>G87</f>
        <v>173802</v>
      </c>
      <c r="F305" s="1379">
        <f>O87</f>
        <v>187744</v>
      </c>
      <c r="G305" s="1379">
        <f>W87</f>
        <v>0</v>
      </c>
      <c r="H305" s="1379">
        <f>AE87</f>
        <v>0</v>
      </c>
      <c r="I305" s="1379">
        <f>AM87</f>
        <v>0</v>
      </c>
      <c r="J305" s="1379">
        <f>AU87</f>
        <v>0</v>
      </c>
      <c r="K305" s="1379">
        <f>BC87</f>
        <v>0</v>
      </c>
      <c r="L305" s="1379">
        <f>BK87</f>
        <v>0</v>
      </c>
      <c r="M305" s="1379">
        <f>BS87</f>
        <v>0</v>
      </c>
      <c r="N305" s="1379">
        <f>CA87</f>
        <v>0</v>
      </c>
      <c r="O305" s="1379">
        <f>CI87</f>
        <v>0</v>
      </c>
      <c r="P305" s="1379">
        <f>CQ87</f>
        <v>0</v>
      </c>
      <c r="Q305" s="1379">
        <f t="shared" si="361"/>
        <v>361.54599999999999</v>
      </c>
    </row>
    <row r="306" spans="4:17">
      <c r="D306" s="1398"/>
      <c r="E306" s="1398"/>
      <c r="F306" s="1398"/>
      <c r="G306" s="1398"/>
      <c r="H306" s="1398"/>
      <c r="I306" s="1398"/>
      <c r="J306" s="1398"/>
      <c r="K306" s="1398"/>
      <c r="L306" s="1398"/>
      <c r="M306" s="1398"/>
      <c r="N306" s="1398"/>
      <c r="O306" s="1398"/>
      <c r="P306" s="1398"/>
      <c r="Q306" s="1379">
        <f t="shared" si="361"/>
        <v>0</v>
      </c>
    </row>
    <row r="307" spans="4:17">
      <c r="D307" s="1398" t="s">
        <v>1523</v>
      </c>
      <c r="E307" s="1379">
        <f>G39+G48+G77</f>
        <v>2928490.44</v>
      </c>
      <c r="F307" s="1379">
        <f>O39+O48+O77</f>
        <v>3080445.5</v>
      </c>
      <c r="G307" s="1379">
        <f>W39+W48+W77</f>
        <v>0</v>
      </c>
      <c r="H307" s="1379">
        <f>AE39+AE48+AE77</f>
        <v>0</v>
      </c>
      <c r="I307" s="1379">
        <f>AM39+AM48+AM77</f>
        <v>0</v>
      </c>
      <c r="J307" s="1379">
        <f>AU39+AU48+AU77</f>
        <v>0</v>
      </c>
      <c r="K307" s="1379">
        <f>BC39+BC48+BC77</f>
        <v>0</v>
      </c>
      <c r="L307" s="1379">
        <f>BK39+BK48+BK77</f>
        <v>0</v>
      </c>
      <c r="M307" s="1379">
        <f>BS39+BS48+BS77</f>
        <v>0</v>
      </c>
      <c r="N307" s="1379">
        <f>CA39+CA48+CA77</f>
        <v>0</v>
      </c>
      <c r="O307" s="1379">
        <f>CI39+CI48+CI77</f>
        <v>0</v>
      </c>
      <c r="P307" s="1379">
        <f>CQ39+CQ48+CQ77</f>
        <v>0</v>
      </c>
      <c r="Q307" s="1379">
        <f t="shared" si="361"/>
        <v>6008.9359399999994</v>
      </c>
    </row>
    <row r="308" spans="4:17">
      <c r="D308" s="1398"/>
      <c r="E308" s="1398"/>
      <c r="F308" s="1398"/>
      <c r="G308" s="1398"/>
      <c r="H308" s="1398"/>
      <c r="I308" s="1398"/>
      <c r="J308" s="1398"/>
      <c r="K308" s="1398"/>
      <c r="L308" s="1398"/>
      <c r="M308" s="1398"/>
      <c r="N308" s="1398"/>
      <c r="O308" s="1398"/>
      <c r="P308" s="1398"/>
      <c r="Q308" s="1379">
        <f t="shared" si="361"/>
        <v>0</v>
      </c>
    </row>
    <row r="309" spans="4:17">
      <c r="D309" s="1398" t="s">
        <v>81</v>
      </c>
      <c r="E309" s="1379">
        <f>G41+G60+G63+G76</f>
        <v>3752869.92</v>
      </c>
      <c r="F309" s="1379">
        <f>O41+O60+O63+O76</f>
        <v>4857254.67</v>
      </c>
      <c r="G309" s="1379">
        <f>W41+W60+W63+W76</f>
        <v>0</v>
      </c>
      <c r="H309" s="1379">
        <f>AE41+AE60+AE63+AE76</f>
        <v>0</v>
      </c>
      <c r="I309" s="1379">
        <f>AM41+AM60+AM63+AM76</f>
        <v>0</v>
      </c>
      <c r="J309" s="1379">
        <f>AU41+AU60+AU63+AU76</f>
        <v>0</v>
      </c>
      <c r="K309" s="1379">
        <f>BC41+BC60+BC63+BC76</f>
        <v>0</v>
      </c>
      <c r="L309" s="1379">
        <f>BK41+BK60+BK63+BK76</f>
        <v>0</v>
      </c>
      <c r="M309" s="1379">
        <f>BS41+BS60+BS63+BS76</f>
        <v>0</v>
      </c>
      <c r="N309" s="1379">
        <f>CA41+CA60+CA63+CA76</f>
        <v>0</v>
      </c>
      <c r="O309" s="1379">
        <f>CI41+CI60+CI63+CI76</f>
        <v>0</v>
      </c>
      <c r="P309" s="1379">
        <f>CQ41+CQ60+CQ63+CQ76</f>
        <v>0</v>
      </c>
      <c r="Q309" s="1379">
        <f t="shared" si="361"/>
        <v>8610.1245899999994</v>
      </c>
    </row>
    <row r="310" spans="4:17">
      <c r="D310" s="1398"/>
      <c r="E310" s="1398"/>
      <c r="F310" s="1398"/>
      <c r="G310" s="1398"/>
      <c r="H310" s="1398"/>
      <c r="I310" s="1398"/>
      <c r="J310" s="1398"/>
      <c r="K310" s="1398"/>
      <c r="L310" s="1398"/>
      <c r="M310" s="1398"/>
      <c r="N310" s="1398"/>
      <c r="O310" s="1398"/>
      <c r="P310" s="1398"/>
      <c r="Q310" s="1379">
        <f t="shared" si="361"/>
        <v>0</v>
      </c>
    </row>
    <row r="311" spans="4:17">
      <c r="D311" s="1398" t="s">
        <v>82</v>
      </c>
      <c r="E311" s="1379">
        <f>G73</f>
        <v>7986640</v>
      </c>
      <c r="F311" s="1379">
        <f>O73</f>
        <v>8835523</v>
      </c>
      <c r="G311" s="1379">
        <f>W73</f>
        <v>0</v>
      </c>
      <c r="H311" s="1379">
        <f>AE73</f>
        <v>0</v>
      </c>
      <c r="I311" s="1379">
        <f>AM73</f>
        <v>0</v>
      </c>
      <c r="J311" s="1379">
        <f>AU73</f>
        <v>0</v>
      </c>
      <c r="K311" s="1379">
        <f>BC73</f>
        <v>0</v>
      </c>
      <c r="L311" s="1379">
        <f>BK73</f>
        <v>0</v>
      </c>
      <c r="M311" s="1379">
        <f>BS73</f>
        <v>0</v>
      </c>
      <c r="N311" s="1379">
        <f>CA73</f>
        <v>0</v>
      </c>
      <c r="O311" s="1379">
        <f>CI73</f>
        <v>0</v>
      </c>
      <c r="P311" s="1379">
        <f>CQ73</f>
        <v>0</v>
      </c>
      <c r="Q311" s="1379">
        <f t="shared" si="361"/>
        <v>16822.163</v>
      </c>
    </row>
    <row r="312" spans="4:17">
      <c r="D312" s="1398"/>
      <c r="E312" s="1398"/>
      <c r="F312" s="1398"/>
      <c r="G312" s="1398"/>
      <c r="H312" s="1398"/>
      <c r="I312" s="1398"/>
      <c r="J312" s="1398"/>
      <c r="K312" s="1398"/>
      <c r="L312" s="1398"/>
      <c r="M312" s="1398"/>
      <c r="N312" s="1398"/>
      <c r="O312" s="1398"/>
      <c r="P312" s="1398"/>
      <c r="Q312" s="1379">
        <f t="shared" si="361"/>
        <v>0</v>
      </c>
    </row>
    <row r="313" spans="4:17">
      <c r="D313" s="1398" t="s">
        <v>355</v>
      </c>
      <c r="E313" s="1379">
        <f>G31+G32+G40+G57+G59+G61+G72+G75+G86</f>
        <v>649086.31000000006</v>
      </c>
      <c r="F313" s="1379">
        <f>O31+O32+O40+O57+O59+O61+O72+O75+O86</f>
        <v>303770.84999999998</v>
      </c>
      <c r="G313" s="1379">
        <f>W31+W32+W40+W57+W59+W61+W72+W75+W86</f>
        <v>0</v>
      </c>
      <c r="H313" s="1379">
        <f>AE31+AE32+AE40+AE57+AE59+AE61+AE72+AE75+AE86</f>
        <v>0</v>
      </c>
      <c r="I313" s="1379">
        <f>AM31+AM32+AM40+AM57+AM59+AM61+AM72+AM75+AM86</f>
        <v>0</v>
      </c>
      <c r="J313" s="1379">
        <f>AU31+AU32+AU40+AU57+AU59+AU61+AU72+AU75+AU86</f>
        <v>0</v>
      </c>
      <c r="K313" s="1379">
        <f>BC31+BC32+BC40+BC57+BC59+BC61+BC72+BC75+BC86</f>
        <v>0</v>
      </c>
      <c r="L313" s="1379">
        <f>BK31+BK32+BK40+BK57+BK59+BK61+BK72+BK75+BK86</f>
        <v>0</v>
      </c>
      <c r="M313" s="1379">
        <f>BS31+BS32+BS40+BS57+BS59+BS61+BS72+BS75+BS86</f>
        <v>0</v>
      </c>
      <c r="N313" s="1379">
        <f>CA31+CA32+CA40+CA57+CA59+CA61+CA72+CA75+CA86</f>
        <v>0</v>
      </c>
      <c r="O313" s="1379">
        <f>CI31+CI32+CI40+CI57+CI59+CI61+CI72+CI75+CI86</f>
        <v>0</v>
      </c>
      <c r="P313" s="1379">
        <f>CQ31+CQ32+CQ40+CQ57+CQ59+CQ61+CQ72+CQ75+CQ86</f>
        <v>0</v>
      </c>
      <c r="Q313" s="1379">
        <f t="shared" si="361"/>
        <v>952.85716000000002</v>
      </c>
    </row>
    <row r="314" spans="4:17">
      <c r="D314" s="1398"/>
      <c r="E314" s="1398"/>
      <c r="F314" s="1398"/>
      <c r="G314" s="1398"/>
      <c r="H314" s="1398"/>
      <c r="I314" s="1398"/>
      <c r="J314" s="1398"/>
      <c r="K314" s="1398"/>
      <c r="L314" s="1398"/>
      <c r="M314" s="1398"/>
      <c r="N314" s="1398"/>
      <c r="O314" s="1398"/>
      <c r="P314" s="1398"/>
      <c r="Q314" s="1379">
        <f t="shared" si="361"/>
        <v>0</v>
      </c>
    </row>
    <row r="315" spans="4:17">
      <c r="D315" s="1398" t="s">
        <v>86</v>
      </c>
      <c r="E315" s="1379">
        <f>G74</f>
        <v>23963</v>
      </c>
      <c r="F315" s="1379">
        <f>O74</f>
        <v>64004.639999999999</v>
      </c>
      <c r="G315" s="1379">
        <f>W74</f>
        <v>0</v>
      </c>
      <c r="H315" s="1379">
        <f>AE74</f>
        <v>0</v>
      </c>
      <c r="I315" s="1379">
        <f>AM74</f>
        <v>0</v>
      </c>
      <c r="J315" s="1379">
        <f>AU74</f>
        <v>0</v>
      </c>
      <c r="K315" s="1379">
        <f>BC74</f>
        <v>0</v>
      </c>
      <c r="L315" s="1379">
        <f>BK74</f>
        <v>0</v>
      </c>
      <c r="M315" s="1379">
        <f>BS74</f>
        <v>0</v>
      </c>
      <c r="N315" s="1379">
        <f>CA74</f>
        <v>0</v>
      </c>
      <c r="O315" s="1379">
        <f>CI74</f>
        <v>0</v>
      </c>
      <c r="P315" s="1379">
        <f>CQ74</f>
        <v>0</v>
      </c>
      <c r="Q315" s="1379">
        <f t="shared" si="361"/>
        <v>87.967640000000003</v>
      </c>
    </row>
    <row r="316" spans="4:17">
      <c r="D316" s="1398"/>
      <c r="E316" s="1398"/>
      <c r="F316" s="1398"/>
      <c r="G316" s="1398"/>
      <c r="H316" s="1398"/>
      <c r="I316" s="1398"/>
      <c r="J316" s="1398"/>
      <c r="K316" s="1398"/>
      <c r="L316" s="1398"/>
      <c r="M316" s="1398"/>
      <c r="N316" s="1398"/>
      <c r="O316" s="1398"/>
      <c r="P316" s="1398"/>
      <c r="Q316" s="1379">
        <f t="shared" si="361"/>
        <v>0</v>
      </c>
    </row>
    <row r="317" spans="4:17">
      <c r="D317" s="1398" t="s">
        <v>88</v>
      </c>
      <c r="E317" s="1379">
        <f>G53</f>
        <v>2130016.71</v>
      </c>
      <c r="F317" s="1379">
        <f>O53</f>
        <v>0</v>
      </c>
      <c r="G317" s="1379">
        <f>W53</f>
        <v>0</v>
      </c>
      <c r="H317" s="1379">
        <f>AE53</f>
        <v>0</v>
      </c>
      <c r="I317" s="1379">
        <f>AM53</f>
        <v>0</v>
      </c>
      <c r="J317" s="1379">
        <f>AU53</f>
        <v>0</v>
      </c>
      <c r="K317" s="1379">
        <f>BC53</f>
        <v>0</v>
      </c>
      <c r="L317" s="1379">
        <f>BK53</f>
        <v>0</v>
      </c>
      <c r="M317" s="1379">
        <f>BS53</f>
        <v>0</v>
      </c>
      <c r="N317" s="1379">
        <f>CA53</f>
        <v>0</v>
      </c>
      <c r="O317" s="1379">
        <f>CI53</f>
        <v>0</v>
      </c>
      <c r="P317" s="1379">
        <f>CQ53</f>
        <v>0</v>
      </c>
      <c r="Q317" s="1379">
        <f t="shared" si="361"/>
        <v>2130.0167099999999</v>
      </c>
    </row>
    <row r="318" spans="4:17">
      <c r="D318" s="1398"/>
      <c r="E318" s="1398"/>
      <c r="F318" s="1398"/>
      <c r="G318" s="1398"/>
      <c r="H318" s="1398"/>
      <c r="I318" s="1398"/>
      <c r="J318" s="1398"/>
      <c r="K318" s="1398"/>
      <c r="L318" s="1398"/>
      <c r="M318" s="1398"/>
      <c r="N318" s="1398"/>
      <c r="O318" s="1398"/>
      <c r="P318" s="1398"/>
      <c r="Q318" s="1379">
        <f t="shared" si="361"/>
        <v>0</v>
      </c>
    </row>
    <row r="319" spans="4:17">
      <c r="D319" s="1398" t="s">
        <v>92</v>
      </c>
      <c r="E319" s="1379">
        <f>G55</f>
        <v>0</v>
      </c>
      <c r="F319" s="1379">
        <f>O55</f>
        <v>0</v>
      </c>
      <c r="G319" s="1379">
        <f>W55</f>
        <v>0</v>
      </c>
      <c r="H319" s="1379">
        <f>AE55</f>
        <v>0</v>
      </c>
      <c r="I319" s="1379">
        <f>AM55</f>
        <v>0</v>
      </c>
      <c r="J319" s="1379">
        <f>AU55</f>
        <v>0</v>
      </c>
      <c r="K319" s="1379">
        <f>BC55</f>
        <v>0</v>
      </c>
      <c r="L319" s="1379">
        <f>BK55</f>
        <v>0</v>
      </c>
      <c r="M319" s="1379">
        <f>BS55</f>
        <v>0</v>
      </c>
      <c r="N319" s="1379">
        <f>CA55</f>
        <v>0</v>
      </c>
      <c r="O319" s="1379">
        <f>CI55</f>
        <v>0</v>
      </c>
      <c r="P319" s="1379">
        <f>CQ55</f>
        <v>0</v>
      </c>
      <c r="Q319" s="1379">
        <f t="shared" si="361"/>
        <v>0</v>
      </c>
    </row>
    <row r="320" spans="4:17">
      <c r="D320" s="1398"/>
      <c r="E320" s="1398"/>
      <c r="F320" s="1398"/>
      <c r="G320" s="1398"/>
      <c r="H320" s="1398"/>
      <c r="I320" s="1398"/>
      <c r="J320" s="1398"/>
      <c r="K320" s="1398"/>
      <c r="L320" s="1398"/>
      <c r="M320" s="1398"/>
      <c r="N320" s="1398"/>
      <c r="O320" s="1398"/>
      <c r="P320" s="1398"/>
      <c r="Q320" s="1379"/>
    </row>
    <row r="321" spans="4:17">
      <c r="D321" s="1398"/>
      <c r="E321" s="1379">
        <f t="shared" ref="E321" si="362">SUM(E281:E319)</f>
        <v>29127502.169999998</v>
      </c>
      <c r="F321" s="1379">
        <f t="shared" ref="F321:P321" si="363">SUM(F281:F319)</f>
        <v>28727612.410000004</v>
      </c>
      <c r="G321" s="1379">
        <f t="shared" si="363"/>
        <v>0</v>
      </c>
      <c r="H321" s="1379">
        <f t="shared" si="363"/>
        <v>0</v>
      </c>
      <c r="I321" s="1379">
        <f t="shared" si="363"/>
        <v>0</v>
      </c>
      <c r="J321" s="1379">
        <f t="shared" si="363"/>
        <v>0</v>
      </c>
      <c r="K321" s="1379">
        <f t="shared" si="363"/>
        <v>0</v>
      </c>
      <c r="L321" s="1379">
        <f t="shared" si="363"/>
        <v>0</v>
      </c>
      <c r="M321" s="1379">
        <f t="shared" si="363"/>
        <v>0</v>
      </c>
      <c r="N321" s="1379">
        <f t="shared" si="363"/>
        <v>0</v>
      </c>
      <c r="O321" s="1379">
        <f t="shared" si="363"/>
        <v>0</v>
      </c>
      <c r="P321" s="1379">
        <f t="shared" si="363"/>
        <v>0</v>
      </c>
      <c r="Q321" s="1379">
        <f>SUM(E321:P321)</f>
        <v>57855114.579999998</v>
      </c>
    </row>
    <row r="322" spans="4:17">
      <c r="D322" s="1398"/>
      <c r="E322" s="1402">
        <f>G89-G88-E271</f>
        <v>-323255.46508628875</v>
      </c>
      <c r="F322" s="1402">
        <f>O89-O88-F271</f>
        <v>-1145350.0662180707</v>
      </c>
      <c r="G322" s="1402">
        <f>W89-W88-G271</f>
        <v>-31236199.103921376</v>
      </c>
      <c r="H322" s="1402">
        <f>AE89-AE88-H271</f>
        <v>-29509752.425108172</v>
      </c>
      <c r="I322" s="1402">
        <f>AM89-AM88-I271</f>
        <v>-26481804.139407806</v>
      </c>
      <c r="J322" s="1402">
        <f>AU89-AU88-J271</f>
        <v>-29919188.380276553</v>
      </c>
      <c r="K322" s="1402">
        <f>BC89-BC88-K271</f>
        <v>-31711828.364679076</v>
      </c>
      <c r="L322" s="1402">
        <f>BK89-BK88-L271</f>
        <v>-30520684.480053447</v>
      </c>
      <c r="M322" s="1402">
        <f>BS89-BS88-M271</f>
        <v>-28781581.208382331</v>
      </c>
      <c r="N322" s="1402">
        <f>CA89-CA88-N271</f>
        <v>-35951402.414657108</v>
      </c>
      <c r="O322" s="1402">
        <f>CI89-CI88-O271</f>
        <v>-29406149.193421371</v>
      </c>
      <c r="P322" s="1402">
        <f>CQ89-CQ88-P271</f>
        <v>-30693228.105496041</v>
      </c>
      <c r="Q322" s="1398"/>
    </row>
    <row r="323" spans="4:17">
      <c r="D323" s="1398" t="s">
        <v>1524</v>
      </c>
      <c r="E323" s="1402"/>
      <c r="F323" s="1402"/>
      <c r="G323" s="1402"/>
      <c r="H323" s="1402"/>
      <c r="I323" s="1402"/>
      <c r="J323" s="1402"/>
      <c r="K323" s="1402"/>
      <c r="L323" s="1402"/>
      <c r="M323" s="1402"/>
      <c r="N323" s="1402"/>
      <c r="O323" s="1402"/>
      <c r="P323" s="1402"/>
      <c r="Q323" s="1379">
        <f>SUM(E323:P323)</f>
        <v>0</v>
      </c>
    </row>
  </sheetData>
  <autoFilter ref="A30:DA118" xr:uid="{00000000-0001-0000-2400-000000000000}"/>
  <mergeCells count="54">
    <mergeCell ref="CQ3:CS3"/>
    <mergeCell ref="CT3:CT4"/>
    <mergeCell ref="CU3:CU4"/>
    <mergeCell ref="CV3:CX3"/>
    <mergeCell ref="CY3:DA3"/>
    <mergeCell ref="BC44:BC45"/>
    <mergeCell ref="CE3:CE4"/>
    <mergeCell ref="CF3:CH3"/>
    <mergeCell ref="CI3:CK3"/>
    <mergeCell ref="CL3:CL4"/>
    <mergeCell ref="BG3:BG4"/>
    <mergeCell ref="BH3:BJ3"/>
    <mergeCell ref="BK3:BM3"/>
    <mergeCell ref="BN3:BN4"/>
    <mergeCell ref="BO3:BO4"/>
    <mergeCell ref="BP3:BR3"/>
    <mergeCell ref="BF3:BF4"/>
    <mergeCell ref="CM3:CM4"/>
    <mergeCell ref="CN3:CP3"/>
    <mergeCell ref="BS3:BU3"/>
    <mergeCell ref="BV3:BV4"/>
    <mergeCell ref="BW3:BW4"/>
    <mergeCell ref="BX3:BZ3"/>
    <mergeCell ref="CA3:CC3"/>
    <mergeCell ref="CD3:CD4"/>
    <mergeCell ref="AU3:AW3"/>
    <mergeCell ref="AX3:AX4"/>
    <mergeCell ref="AY3:AY4"/>
    <mergeCell ref="AZ3:BB3"/>
    <mergeCell ref="BC3:BE3"/>
    <mergeCell ref="AR3:AT3"/>
    <mergeCell ref="W3:Y3"/>
    <mergeCell ref="Z3:Z4"/>
    <mergeCell ref="AA3:AA4"/>
    <mergeCell ref="AB3:AD3"/>
    <mergeCell ref="AE3:AG3"/>
    <mergeCell ref="AH3:AH4"/>
    <mergeCell ref="AI3:AI4"/>
    <mergeCell ref="AJ3:AL3"/>
    <mergeCell ref="AM3:AO3"/>
    <mergeCell ref="AP3:AP4"/>
    <mergeCell ref="AQ3:AQ4"/>
    <mergeCell ref="T3:V3"/>
    <mergeCell ref="A3:A4"/>
    <mergeCell ref="B3:B4"/>
    <mergeCell ref="C3:C4"/>
    <mergeCell ref="D3:F3"/>
    <mergeCell ref="G3:I3"/>
    <mergeCell ref="J3:J4"/>
    <mergeCell ref="K3:K4"/>
    <mergeCell ref="L3:N3"/>
    <mergeCell ref="O3:Q3"/>
    <mergeCell ref="R3:R4"/>
    <mergeCell ref="S3:S4"/>
  </mergeCells>
  <phoneticPr fontId="50" type="noConversion"/>
  <pageMargins left="0.7" right="0.7" top="0.75" bottom="0.75" header="0.3" footer="0.3"/>
  <pageSetup paperSize="8" scale="6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131"/>
  <sheetViews>
    <sheetView topLeftCell="A57" workbookViewId="0">
      <selection activeCell="K9" sqref="K9"/>
    </sheetView>
  </sheetViews>
  <sheetFormatPr defaultColWidth="8.6875" defaultRowHeight="16.899999999999999"/>
  <cols>
    <col min="1" max="1" width="19.125" style="1850" customWidth="1"/>
    <col min="2" max="2" width="20.125" style="1850" customWidth="1"/>
    <col min="3" max="3" width="26.375" style="1850" bestFit="1" customWidth="1"/>
    <col min="4" max="4" width="25.3125" style="1850" bestFit="1" customWidth="1"/>
    <col min="5" max="5" width="19.875" style="1850" customWidth="1"/>
    <col min="6" max="6" width="10.625" style="1850" customWidth="1"/>
    <col min="7" max="7" width="47.125" style="1850" customWidth="1"/>
    <col min="8" max="8" width="8.6875" style="1850"/>
    <col min="9" max="9" width="16.125" style="1850" customWidth="1"/>
    <col min="10" max="10" width="14.6875" style="1847" customWidth="1"/>
    <col min="11" max="16384" width="8.6875" style="1850"/>
  </cols>
  <sheetData>
    <row r="1" spans="1:9">
      <c r="A1" s="1850" t="s">
        <v>1525</v>
      </c>
      <c r="B1" s="1850" t="s">
        <v>1526</v>
      </c>
    </row>
    <row r="2" spans="1:9">
      <c r="A2" s="1850" t="s">
        <v>1527</v>
      </c>
      <c r="B2" s="1850" t="s">
        <v>1528</v>
      </c>
    </row>
    <row r="3" spans="1:9">
      <c r="A3" s="1850" t="s">
        <v>1529</v>
      </c>
      <c r="B3" s="1851">
        <v>45382</v>
      </c>
      <c r="E3" s="2046"/>
    </row>
    <row r="5" spans="1:9">
      <c r="A5" s="1852" t="s">
        <v>1530</v>
      </c>
      <c r="G5" s="1853" t="s">
        <v>1531</v>
      </c>
    </row>
    <row r="6" spans="1:9">
      <c r="A6" s="1852"/>
      <c r="G6" s="1853"/>
    </row>
    <row r="7" spans="1:9" ht="17.45" customHeight="1">
      <c r="A7" s="2866" t="s">
        <v>1532</v>
      </c>
      <c r="B7" s="2866" t="s">
        <v>1533</v>
      </c>
      <c r="C7" s="2866" t="s">
        <v>1534</v>
      </c>
      <c r="D7" s="2866"/>
      <c r="E7" s="2866" t="s">
        <v>1535</v>
      </c>
      <c r="F7" s="2866"/>
      <c r="G7" s="2866" t="s">
        <v>1536</v>
      </c>
    </row>
    <row r="8" spans="1:9" ht="31.25" customHeight="1">
      <c r="A8" s="2866"/>
      <c r="B8" s="2866"/>
      <c r="C8" s="1855" t="s">
        <v>1537</v>
      </c>
      <c r="D8" s="1855" t="s">
        <v>1538</v>
      </c>
      <c r="E8" s="1854" t="s">
        <v>1539</v>
      </c>
      <c r="F8" s="1854" t="s">
        <v>158</v>
      </c>
      <c r="G8" s="2866"/>
      <c r="H8" s="1856" t="s">
        <v>1540</v>
      </c>
    </row>
    <row r="9" spans="1:9" ht="17.45" customHeight="1">
      <c r="A9" s="1857" t="str">
        <f>'재무상태표(BS)'!B10</f>
        <v>현금및현금성자산</v>
      </c>
      <c r="B9" s="1857" t="str">
        <f>'재무상태표(BS)'!C10</f>
        <v>Cash and cash equivalents</v>
      </c>
      <c r="C9" s="1403">
        <f>'재무상태표(BS)'!E10</f>
        <v>138282484.68000001</v>
      </c>
      <c r="D9" s="1403">
        <f>'재무상태표(BS)'!F10</f>
        <v>138282484.68000001</v>
      </c>
      <c r="E9" s="1403">
        <f>D9-C9</f>
        <v>0</v>
      </c>
      <c r="F9" s="1404">
        <f>E9/C9</f>
        <v>0</v>
      </c>
      <c r="G9" s="1858" t="s">
        <v>2376</v>
      </c>
      <c r="H9" s="1850" t="s">
        <v>1541</v>
      </c>
    </row>
    <row r="10" spans="1:9" ht="17.45" customHeight="1">
      <c r="A10" s="1857" t="str">
        <f>'재무상태표(BS)'!B11</f>
        <v>매출채권</v>
      </c>
      <c r="B10" s="1857" t="str">
        <f>'재무상태표(BS)'!C11</f>
        <v>Trade receivables</v>
      </c>
      <c r="C10" s="1403">
        <f>'재무상태표(BS)'!E11</f>
        <v>844261863.75999999</v>
      </c>
      <c r="D10" s="1403">
        <f>'재무상태표(BS)'!F11</f>
        <v>844261863.75999999</v>
      </c>
      <c r="E10" s="1403">
        <f t="shared" ref="E10:E44" si="0">D10-C10</f>
        <v>0</v>
      </c>
      <c r="F10" s="1404">
        <f t="shared" ref="F10:F44" si="1">E10/C10</f>
        <v>0</v>
      </c>
      <c r="G10" s="1858"/>
    </row>
    <row r="11" spans="1:9" ht="17.45" customHeight="1">
      <c r="A11" s="1857" t="str">
        <f>'재무상태표(BS)'!B13</f>
        <v>미수금</v>
      </c>
      <c r="B11" s="1857" t="str">
        <f>'재무상태표(BS)'!C13</f>
        <v>Non-trade receivables</v>
      </c>
      <c r="C11" s="1403">
        <f>'재무상태표(BS)'!E13</f>
        <v>1459524</v>
      </c>
      <c r="D11" s="1403">
        <f>'재무상태표(BS)'!F13</f>
        <v>1459524</v>
      </c>
      <c r="E11" s="1403">
        <f t="shared" si="0"/>
        <v>0</v>
      </c>
      <c r="F11" s="1404">
        <f t="shared" si="1"/>
        <v>0</v>
      </c>
      <c r="G11" s="1857"/>
    </row>
    <row r="12" spans="1:9" ht="17.45" customHeight="1">
      <c r="A12" s="1857" t="str">
        <f>'재무상태표(BS)'!B15</f>
        <v>선급금</v>
      </c>
      <c r="B12" s="1857" t="str">
        <f>'재무상태표(BS)'!C15</f>
        <v>Advance payments</v>
      </c>
      <c r="C12" s="1403">
        <f>'재무상태표(BS)'!E15</f>
        <v>1301529</v>
      </c>
      <c r="D12" s="1403">
        <f>'재무상태표(BS)'!F15</f>
        <v>1301529</v>
      </c>
      <c r="E12" s="1403">
        <f t="shared" si="0"/>
        <v>0</v>
      </c>
      <c r="F12" s="1404">
        <f t="shared" si="1"/>
        <v>0</v>
      </c>
      <c r="G12" s="1857"/>
      <c r="I12" s="1847"/>
    </row>
    <row r="13" spans="1:9" ht="17.45" customHeight="1">
      <c r="A13" s="1857" t="s">
        <v>1072</v>
      </c>
      <c r="B13" s="1857" t="s">
        <v>2036</v>
      </c>
      <c r="C13" s="1403">
        <f>'재무상태표(BS)'!E17</f>
        <v>390000000</v>
      </c>
      <c r="D13" s="1403">
        <f>'재무상태표(BS)'!F17</f>
        <v>390000000</v>
      </c>
      <c r="E13" s="1403">
        <f t="shared" ref="E13:E20" si="2">D13-C13</f>
        <v>0</v>
      </c>
      <c r="F13" s="1404">
        <f t="shared" ref="F13:F20" si="3">E13/C13</f>
        <v>0</v>
      </c>
      <c r="G13" s="1859"/>
      <c r="I13" s="1847"/>
    </row>
    <row r="14" spans="1:9" ht="17.45" customHeight="1">
      <c r="A14" s="1857" t="str">
        <f>'재무상태표(BS)'!B19</f>
        <v>선급비용</v>
      </c>
      <c r="B14" s="1857" t="str">
        <f>'재무상태표(BS)'!C19</f>
        <v>Prepaid expenses</v>
      </c>
      <c r="C14" s="1403">
        <f>'재무상태표(BS)'!E19</f>
        <v>6462001.54</v>
      </c>
      <c r="D14" s="1403">
        <f>'재무상태표(BS)'!F19</f>
        <v>6462001.54</v>
      </c>
      <c r="E14" s="1403">
        <f t="shared" si="2"/>
        <v>0</v>
      </c>
      <c r="F14" s="1404">
        <f t="shared" si="3"/>
        <v>0</v>
      </c>
      <c r="G14" s="1860"/>
    </row>
    <row r="15" spans="1:9" ht="17.45" customHeight="1">
      <c r="A15" s="1857" t="s">
        <v>1080</v>
      </c>
      <c r="B15" s="1857" t="s">
        <v>1542</v>
      </c>
      <c r="C15" s="1403">
        <f>'재무상태표(BS)'!E20</f>
        <v>-96501.19</v>
      </c>
      <c r="D15" s="1403">
        <f>'재무상태표(BS)'!F20</f>
        <v>-96501.19</v>
      </c>
      <c r="E15" s="1403">
        <f t="shared" si="2"/>
        <v>0</v>
      </c>
      <c r="F15" s="1404">
        <f t="shared" si="3"/>
        <v>0</v>
      </c>
      <c r="G15" s="1857"/>
    </row>
    <row r="16" spans="1:9" ht="17.45" customHeight="1">
      <c r="A16" s="1857" t="str">
        <f>'재무상태표(BS)'!B21</f>
        <v>당기법인세자산</v>
      </c>
      <c r="B16" s="1857" t="str">
        <f>'재무상태표(BS)'!C21</f>
        <v>Current tax assets</v>
      </c>
      <c r="C16" s="1403">
        <f>'재무상태표(BS)'!E21</f>
        <v>137753213.69999999</v>
      </c>
      <c r="D16" s="1403">
        <f>'재무상태표(BS)'!F21</f>
        <v>137753213.69999999</v>
      </c>
      <c r="E16" s="1403">
        <f t="shared" si="2"/>
        <v>0</v>
      </c>
      <c r="F16" s="1404">
        <f t="shared" si="3"/>
        <v>0</v>
      </c>
      <c r="G16" s="1857"/>
    </row>
    <row r="17" spans="1:10" ht="17.45" customHeight="1">
      <c r="A17" s="1857" t="str">
        <f>'재무상태표(BS)'!B22</f>
        <v>선납세금</v>
      </c>
      <c r="B17" s="1857" t="str">
        <f>'재무상태표(BS)'!C22</f>
        <v>Prepaid Tax</v>
      </c>
      <c r="C17" s="1403">
        <f>'재무상태표(BS)'!E22</f>
        <v>242607900.53</v>
      </c>
      <c r="D17" s="1403">
        <f>'재무상태표(BS)'!F22</f>
        <v>242607900.53</v>
      </c>
      <c r="E17" s="1403">
        <f t="shared" si="2"/>
        <v>0</v>
      </c>
      <c r="F17" s="1404">
        <f t="shared" si="3"/>
        <v>0</v>
      </c>
      <c r="G17" s="2045" t="s">
        <v>2310</v>
      </c>
      <c r="I17" s="1847"/>
    </row>
    <row r="18" spans="1:10" ht="17.45" customHeight="1">
      <c r="A18" s="1857" t="str">
        <f>'재무상태표(BS)'!B23</f>
        <v>기타의당좌자산</v>
      </c>
      <c r="B18" s="1857" t="str">
        <f>'재무상태표(BS)'!C23</f>
        <v>Other current assets</v>
      </c>
      <c r="C18" s="1403">
        <f>'재무상태표(BS)'!E23</f>
        <v>0</v>
      </c>
      <c r="D18" s="1403">
        <f>'재무상태표(BS)'!F23</f>
        <v>0</v>
      </c>
      <c r="E18" s="1403">
        <f t="shared" si="2"/>
        <v>0</v>
      </c>
      <c r="F18" s="1404" t="e">
        <f t="shared" si="3"/>
        <v>#DIV/0!</v>
      </c>
      <c r="G18" s="1857"/>
      <c r="I18" s="1847"/>
    </row>
    <row r="19" spans="1:10" ht="17.45" customHeight="1">
      <c r="A19" s="1857" t="str">
        <f>'재무상태표(BS)'!B25</f>
        <v>상품</v>
      </c>
      <c r="B19" s="1857" t="str">
        <f>'재무상태표(BS)'!C25</f>
        <v>Merchandises</v>
      </c>
      <c r="C19" s="1403">
        <f>'재무상태표(BS)'!E25</f>
        <v>0</v>
      </c>
      <c r="D19" s="1403">
        <f>'재무상태표(BS)'!F25</f>
        <v>0</v>
      </c>
      <c r="E19" s="1403">
        <f t="shared" si="2"/>
        <v>0</v>
      </c>
      <c r="F19" s="1404" t="e">
        <f t="shared" si="3"/>
        <v>#DIV/0!</v>
      </c>
      <c r="G19" s="1857"/>
      <c r="I19" s="1847"/>
    </row>
    <row r="20" spans="1:10" ht="17.45" customHeight="1">
      <c r="A20" s="1857" t="s">
        <v>1111</v>
      </c>
      <c r="B20" s="1857" t="s">
        <v>2033</v>
      </c>
      <c r="C20" s="1403">
        <f>'재무상태표(BS)'!E36</f>
        <v>423012311.57999998</v>
      </c>
      <c r="D20" s="1403">
        <f>'재무상태표(BS)'!F36</f>
        <v>423012311.57999998</v>
      </c>
      <c r="E20" s="1403">
        <f t="shared" si="2"/>
        <v>0</v>
      </c>
      <c r="F20" s="1404">
        <f t="shared" si="3"/>
        <v>0</v>
      </c>
      <c r="G20" s="1859"/>
      <c r="I20" s="1847"/>
    </row>
    <row r="21" spans="1:10" ht="17.45" customHeight="1">
      <c r="A21" s="1857" t="str">
        <f>'재무상태표(BS)'!B38</f>
        <v>토지</v>
      </c>
      <c r="B21" s="1857" t="str">
        <f>'재무상태표(BS)'!C38</f>
        <v>Land</v>
      </c>
      <c r="C21" s="1403">
        <f>'재무상태표(BS)'!E38</f>
        <v>20686145.239999998</v>
      </c>
      <c r="D21" s="1403">
        <f>'재무상태표(BS)'!F38</f>
        <v>20686145.239999998</v>
      </c>
      <c r="E21" s="1403">
        <f t="shared" si="0"/>
        <v>0</v>
      </c>
      <c r="F21" s="1404">
        <f t="shared" si="1"/>
        <v>0</v>
      </c>
      <c r="G21" s="1857"/>
      <c r="I21" s="1847"/>
    </row>
    <row r="22" spans="1:10" ht="17.45" customHeight="1">
      <c r="A22" s="1857" t="str">
        <f>'재무상태표(BS)'!B39</f>
        <v>건물</v>
      </c>
      <c r="B22" s="1857" t="str">
        <f>'재무상태표(BS)'!C39</f>
        <v>Buildings</v>
      </c>
      <c r="C22" s="1403">
        <f>'재무상태표(BS)'!E39</f>
        <v>332837134.02999997</v>
      </c>
      <c r="D22" s="1403">
        <f>'재무상태표(BS)'!F39</f>
        <v>332837134.02999997</v>
      </c>
      <c r="E22" s="1403">
        <f t="shared" si="0"/>
        <v>0</v>
      </c>
      <c r="F22" s="1404">
        <f t="shared" si="1"/>
        <v>0</v>
      </c>
      <c r="G22" s="1857"/>
      <c r="I22" s="1847"/>
    </row>
    <row r="23" spans="1:10" ht="17.45" customHeight="1">
      <c r="A23" s="1857" t="str">
        <f>'재무상태표(BS)'!B40</f>
        <v>감가상각누계액_건물</v>
      </c>
      <c r="B23" s="1857" t="str">
        <f>'재무상태표(BS)'!C40</f>
        <v>Accumulated depreciation on-buildings</v>
      </c>
      <c r="C23" s="1403">
        <f>'재무상태표(BS)'!E40</f>
        <v>-221448911.41</v>
      </c>
      <c r="D23" s="1403">
        <f>'재무상태표(BS)'!F40</f>
        <v>-221448911.41</v>
      </c>
      <c r="E23" s="1403">
        <f t="shared" si="0"/>
        <v>0</v>
      </c>
      <c r="F23" s="1404">
        <f t="shared" si="1"/>
        <v>0</v>
      </c>
      <c r="G23" s="1857"/>
    </row>
    <row r="24" spans="1:10" ht="103.8" customHeight="1">
      <c r="A24" s="1857" t="str">
        <f>'재무상태표(BS)'!B41</f>
        <v>기계장치</v>
      </c>
      <c r="B24" s="1857" t="str">
        <f>'재무상태표(BS)'!C41</f>
        <v>Machinery</v>
      </c>
      <c r="C24" s="1403">
        <f>'재무상태표(BS)'!E41</f>
        <v>2663535814.1199999</v>
      </c>
      <c r="D24" s="1403">
        <f>'재무상태표(BS)'!F41</f>
        <v>2663535814.1199999</v>
      </c>
      <c r="E24" s="1403">
        <f t="shared" si="0"/>
        <v>0</v>
      </c>
      <c r="F24" s="1404">
        <f t="shared" si="1"/>
        <v>0</v>
      </c>
      <c r="G24" s="2119" t="s">
        <v>2375</v>
      </c>
      <c r="I24" s="1847"/>
    </row>
    <row r="25" spans="1:10" ht="17.45" customHeight="1">
      <c r="A25" s="1857" t="str">
        <f>'재무상태표(BS)'!B42</f>
        <v>감가상각누계액_기계장치</v>
      </c>
      <c r="B25" s="1857" t="str">
        <f>'재무상태표(BS)'!C42</f>
        <v>Accumulated depreciation on-machinery</v>
      </c>
      <c r="C25" s="1403">
        <f>'재무상태표(BS)'!E42</f>
        <v>-1800602569.46</v>
      </c>
      <c r="D25" s="1403">
        <f>'재무상태표(BS)'!F42</f>
        <v>-1800602569.46</v>
      </c>
      <c r="E25" s="1403">
        <f t="shared" si="0"/>
        <v>0</v>
      </c>
      <c r="F25" s="1404">
        <f t="shared" si="1"/>
        <v>0</v>
      </c>
      <c r="G25" s="1863"/>
      <c r="I25" s="1847"/>
    </row>
    <row r="26" spans="1:10" ht="17.45" customHeight="1">
      <c r="A26" s="1857" t="str">
        <f>'재무상태표(BS)'!B43</f>
        <v>금형</v>
      </c>
      <c r="B26" s="1857" t="str">
        <f>'재무상태표(BS)'!C43</f>
        <v>Mould</v>
      </c>
      <c r="C26" s="1403">
        <f>'재무상태표(BS)'!E43</f>
        <v>228220757.13999999</v>
      </c>
      <c r="D26" s="1403">
        <f>'재무상태표(BS)'!F43</f>
        <v>228220757.13999999</v>
      </c>
      <c r="E26" s="1403">
        <f t="shared" si="0"/>
        <v>0</v>
      </c>
      <c r="F26" s="1404">
        <f t="shared" si="1"/>
        <v>0</v>
      </c>
      <c r="G26" s="1862"/>
      <c r="I26" s="1847"/>
    </row>
    <row r="27" spans="1:10" ht="17.45" customHeight="1">
      <c r="A27" s="1857" t="str">
        <f>'재무상태표(BS)'!B44</f>
        <v>감가상각누계액_금형</v>
      </c>
      <c r="B27" s="1857" t="str">
        <f>'재무상태표(BS)'!C44</f>
        <v>Accumulated depreciation on-mould</v>
      </c>
      <c r="C27" s="1403">
        <f>'재무상태표(BS)'!E44</f>
        <v>-215277455.19999999</v>
      </c>
      <c r="D27" s="1403">
        <f>'재무상태표(BS)'!F44</f>
        <v>-215277455.19999999</v>
      </c>
      <c r="E27" s="1403">
        <f t="shared" si="0"/>
        <v>0</v>
      </c>
      <c r="F27" s="1404">
        <f t="shared" si="1"/>
        <v>0</v>
      </c>
      <c r="G27" s="1857"/>
      <c r="I27" s="1847"/>
    </row>
    <row r="28" spans="1:10" ht="17.45" customHeight="1">
      <c r="A28" s="1857" t="str">
        <f>'재무상태표(BS)'!B45</f>
        <v>사무용품</v>
      </c>
      <c r="B28" s="1857" t="str">
        <f>'재무상태표(BS)'!C45</f>
        <v>Office equipment</v>
      </c>
      <c r="C28" s="1403">
        <f>'재무상태표(BS)'!E45</f>
        <v>22998801.5</v>
      </c>
      <c r="D28" s="1403">
        <f>'재무상태표(BS)'!F45</f>
        <v>22998801.5</v>
      </c>
      <c r="E28" s="1403">
        <f t="shared" si="0"/>
        <v>0</v>
      </c>
      <c r="F28" s="1404">
        <f t="shared" si="1"/>
        <v>0</v>
      </c>
      <c r="G28" s="1857" t="s">
        <v>2027</v>
      </c>
      <c r="I28" s="1847"/>
      <c r="J28" s="1864"/>
    </row>
    <row r="29" spans="1:10" ht="17.45" customHeight="1">
      <c r="A29" s="1857" t="str">
        <f>'재무상태표(BS)'!B46</f>
        <v>감가상각누계액_사무용품</v>
      </c>
      <c r="B29" s="1857" t="str">
        <f>'재무상태표(BS)'!C46</f>
        <v>Accumulated depreciation on-Office equipment</v>
      </c>
      <c r="C29" s="1403">
        <f>'재무상태표(BS)'!E46</f>
        <v>-19037372.41</v>
      </c>
      <c r="D29" s="1403">
        <f>'재무상태표(BS)'!F46</f>
        <v>-19037372.41</v>
      </c>
      <c r="E29" s="1403">
        <f t="shared" si="0"/>
        <v>0</v>
      </c>
      <c r="F29" s="1404">
        <f t="shared" si="1"/>
        <v>0</v>
      </c>
      <c r="G29" s="1857"/>
      <c r="I29" s="1847"/>
      <c r="J29" s="1864"/>
    </row>
    <row r="30" spans="1:10" ht="17.45" customHeight="1">
      <c r="A30" s="1857" t="str">
        <f>'재무상태표(BS)'!B47</f>
        <v>전기용품</v>
      </c>
      <c r="B30" s="1857" t="str">
        <f>'재무상태표(BS)'!C47</f>
        <v>Electrical Installations</v>
      </c>
      <c r="C30" s="1403">
        <f>'재무상태표(BS)'!E47</f>
        <v>6107983.6799999997</v>
      </c>
      <c r="D30" s="1403">
        <f>'재무상태표(BS)'!F47</f>
        <v>6107983.6799999997</v>
      </c>
      <c r="E30" s="1403">
        <f t="shared" si="0"/>
        <v>0</v>
      </c>
      <c r="F30" s="1404">
        <f t="shared" si="1"/>
        <v>0</v>
      </c>
      <c r="G30" s="1857"/>
      <c r="I30" s="1847"/>
    </row>
    <row r="31" spans="1:10" ht="17.45" customHeight="1">
      <c r="A31" s="1857" t="str">
        <f>'재무상태표(BS)'!B48</f>
        <v>감가상각누계액_전기용품</v>
      </c>
      <c r="B31" s="1857" t="str">
        <f>'재무상태표(BS)'!C48</f>
        <v>Accumulated depreciation on-Electrical Installations</v>
      </c>
      <c r="C31" s="1403">
        <f>'재무상태표(BS)'!E48</f>
        <v>-5436792.0899999999</v>
      </c>
      <c r="D31" s="1403">
        <f>'재무상태표(BS)'!F48</f>
        <v>-5436792.0899999999</v>
      </c>
      <c r="E31" s="1403">
        <f t="shared" si="0"/>
        <v>0</v>
      </c>
      <c r="F31" s="1404">
        <f t="shared" si="1"/>
        <v>0</v>
      </c>
      <c r="G31" s="1857"/>
      <c r="I31" s="1847"/>
    </row>
    <row r="32" spans="1:10" ht="17.45" customHeight="1">
      <c r="A32" s="1857" t="str">
        <f>'재무상태표(BS)'!B49</f>
        <v>집기비품</v>
      </c>
      <c r="B32" s="1857" t="str">
        <f>'재무상태표(BS)'!C49</f>
        <v xml:space="preserve">Furniture and Fixtures </v>
      </c>
      <c r="C32" s="1403">
        <f>'재무상태표(BS)'!E49</f>
        <v>40694034.780000001</v>
      </c>
      <c r="D32" s="1403">
        <f>'재무상태표(BS)'!F49</f>
        <v>40694034.780000001</v>
      </c>
      <c r="E32" s="1403">
        <f t="shared" si="0"/>
        <v>0</v>
      </c>
      <c r="F32" s="1404">
        <f t="shared" si="1"/>
        <v>0</v>
      </c>
      <c r="G32" s="1857"/>
      <c r="I32" s="1865"/>
    </row>
    <row r="33" spans="1:7" ht="17.45" customHeight="1">
      <c r="A33" s="1857" t="str">
        <f>'재무상태표(BS)'!B50</f>
        <v>감가상각누계액_집기비품</v>
      </c>
      <c r="B33" s="1857" t="str">
        <f>'재무상태표(BS)'!C50</f>
        <v>Accumulated depreciation on-Furniture and Fixtures</v>
      </c>
      <c r="C33" s="1403">
        <f>'재무상태표(BS)'!E50</f>
        <v>-35114376.670000002</v>
      </c>
      <c r="D33" s="1403">
        <f>'재무상태표(BS)'!F50</f>
        <v>-35114376.670000002</v>
      </c>
      <c r="E33" s="1403">
        <f t="shared" si="0"/>
        <v>0</v>
      </c>
      <c r="F33" s="1404">
        <f t="shared" si="1"/>
        <v>0</v>
      </c>
      <c r="G33" s="1857"/>
    </row>
    <row r="34" spans="1:7" ht="17.45" customHeight="1">
      <c r="A34" s="1857" t="str">
        <f>'재무상태표(BS)'!B51</f>
        <v>전산기기</v>
      </c>
      <c r="B34" s="1857" t="str">
        <f>'재무상태표(BS)'!C51</f>
        <v xml:space="preserve">Computer </v>
      </c>
      <c r="C34" s="1403">
        <f>'재무상태표(BS)'!E51</f>
        <v>8172350.8600000003</v>
      </c>
      <c r="D34" s="1403">
        <f>'재무상태표(BS)'!F51</f>
        <v>8172350.8600000003</v>
      </c>
      <c r="E34" s="1403">
        <f t="shared" si="0"/>
        <v>0</v>
      </c>
      <c r="F34" s="1404">
        <f t="shared" si="1"/>
        <v>0</v>
      </c>
      <c r="G34" s="1857" t="s">
        <v>2028</v>
      </c>
    </row>
    <row r="35" spans="1:7" ht="17.45" customHeight="1">
      <c r="A35" s="1857" t="str">
        <f>'재무상태표(BS)'!B52</f>
        <v>감가상각누계액_전산기기</v>
      </c>
      <c r="B35" s="1857" t="str">
        <f>'재무상태표(BS)'!C52</f>
        <v xml:space="preserve">Accumulated depreciation on-Computer </v>
      </c>
      <c r="C35" s="1403">
        <f>'재무상태표(BS)'!E52</f>
        <v>-7540596.29</v>
      </c>
      <c r="D35" s="1403">
        <f>'재무상태표(BS)'!F52</f>
        <v>-7540596.29</v>
      </c>
      <c r="E35" s="1403">
        <f t="shared" si="0"/>
        <v>0</v>
      </c>
      <c r="F35" s="1404">
        <f t="shared" si="1"/>
        <v>0</v>
      </c>
      <c r="G35" s="1857"/>
    </row>
    <row r="36" spans="1:7" ht="17.45" customHeight="1">
      <c r="A36" s="1857" t="str">
        <f>'재무상태표(BS)'!B53</f>
        <v>차량운반구</v>
      </c>
      <c r="B36" s="1857" t="str">
        <f>'재무상태표(BS)'!C53</f>
        <v>Vehicles</v>
      </c>
      <c r="C36" s="1403">
        <f>'재무상태표(BS)'!E53</f>
        <v>9306083.7300000004</v>
      </c>
      <c r="D36" s="1403">
        <f>'재무상태표(BS)'!F53</f>
        <v>9306083.7300000004</v>
      </c>
      <c r="E36" s="1403">
        <f t="shared" si="0"/>
        <v>0</v>
      </c>
      <c r="F36" s="1404">
        <f t="shared" si="1"/>
        <v>0</v>
      </c>
      <c r="G36" s="1857"/>
    </row>
    <row r="37" spans="1:7" ht="17.45" customHeight="1">
      <c r="A37" s="1857" t="str">
        <f>'재무상태표(BS)'!B54</f>
        <v>감가상각누계액_차량운반구</v>
      </c>
      <c r="B37" s="1857" t="str">
        <f>'재무상태표(BS)'!C54</f>
        <v>Accumulated depreciation on-vehicles</v>
      </c>
      <c r="C37" s="1403">
        <f>'재무상태표(BS)'!E54</f>
        <v>-7589437.6799999997</v>
      </c>
      <c r="D37" s="1403">
        <f>'재무상태표(BS)'!F54</f>
        <v>-7589437.6799999997</v>
      </c>
      <c r="E37" s="1403">
        <f t="shared" si="0"/>
        <v>0</v>
      </c>
      <c r="F37" s="1404">
        <f t="shared" si="1"/>
        <v>0</v>
      </c>
      <c r="G37" s="1857"/>
    </row>
    <row r="38" spans="1:7" ht="17.45" customHeight="1">
      <c r="A38" s="1857" t="str">
        <f>'재무상태표(BS)'!B55</f>
        <v>기타의유형자산</v>
      </c>
      <c r="B38" s="1857" t="str">
        <f>'재무상태표(BS)'!C55</f>
        <v>Other tangible assets</v>
      </c>
      <c r="C38" s="1403">
        <f>'재무상태표(BS)'!E55</f>
        <v>0</v>
      </c>
      <c r="D38" s="1403">
        <f>'재무상태표(BS)'!F55</f>
        <v>0</v>
      </c>
      <c r="E38" s="1403">
        <f t="shared" si="0"/>
        <v>0</v>
      </c>
      <c r="F38" s="1404" t="e">
        <f t="shared" si="1"/>
        <v>#DIV/0!</v>
      </c>
      <c r="G38" s="1857"/>
    </row>
    <row r="39" spans="1:7" ht="17.45" customHeight="1">
      <c r="A39" s="1857" t="str">
        <f>'재무상태표(BS)'!B56</f>
        <v>감가상각누계액_기타의유형자산</v>
      </c>
      <c r="B39" s="1857" t="str">
        <f>'재무상태표(BS)'!C56</f>
        <v>Accumulated depreciation on-other tangible assets</v>
      </c>
      <c r="C39" s="1403">
        <f>'재무상태표(BS)'!E56</f>
        <v>0</v>
      </c>
      <c r="D39" s="1403">
        <f>'재무상태표(BS)'!F56</f>
        <v>0</v>
      </c>
      <c r="E39" s="1403">
        <f t="shared" si="0"/>
        <v>0</v>
      </c>
      <c r="F39" s="1404" t="e">
        <f t="shared" si="1"/>
        <v>#DIV/0!</v>
      </c>
      <c r="G39" s="1857"/>
    </row>
    <row r="40" spans="1:7" ht="17.45" customHeight="1">
      <c r="A40" s="1857" t="str">
        <f>'재무상태표(BS)'!B57</f>
        <v>건설중인자산</v>
      </c>
      <c r="B40" s="1857" t="str">
        <f>'재무상태표(BS)'!C57</f>
        <v>Construction in progress</v>
      </c>
      <c r="C40" s="1403">
        <f>'재무상태표(BS)'!E57</f>
        <v>3655949.95</v>
      </c>
      <c r="D40" s="1403">
        <f>'재무상태표(BS)'!F57</f>
        <v>3655949.95</v>
      </c>
      <c r="E40" s="1403">
        <f t="shared" si="0"/>
        <v>0</v>
      </c>
      <c r="F40" s="1404">
        <f t="shared" si="1"/>
        <v>0</v>
      </c>
      <c r="G40" s="1857"/>
    </row>
    <row r="41" spans="1:7" ht="17.45" customHeight="1">
      <c r="A41" s="1857" t="str">
        <f>'재무상태표(BS)'!B61</f>
        <v>소프트웨어</v>
      </c>
      <c r="B41" s="1857" t="str">
        <f>'재무상태표(BS)'!C61</f>
        <v>Software</v>
      </c>
      <c r="C41" s="1403">
        <f>'재무상태표(BS)'!E61</f>
        <v>10186340.640000001</v>
      </c>
      <c r="D41" s="1403">
        <f>'재무상태표(BS)'!F61</f>
        <v>10186340.640000001</v>
      </c>
      <c r="E41" s="1403">
        <f t="shared" si="0"/>
        <v>0</v>
      </c>
      <c r="F41" s="1404">
        <f t="shared" si="1"/>
        <v>0</v>
      </c>
      <c r="G41" s="1857"/>
    </row>
    <row r="42" spans="1:7" ht="17.45" customHeight="1">
      <c r="A42" s="1857" t="str">
        <f>'재무상태표(BS)'!B62</f>
        <v>…</v>
      </c>
      <c r="B42" s="1857" t="str">
        <f>'재무상태표(BS)'!C62</f>
        <v>Accumulated depreciation on-software</v>
      </c>
      <c r="C42" s="1403">
        <f>'재무상태표(BS)'!E62</f>
        <v>-4194151</v>
      </c>
      <c r="D42" s="1403">
        <f>'재무상태표(BS)'!F62</f>
        <v>-4194151</v>
      </c>
      <c r="E42" s="1403">
        <f t="shared" si="0"/>
        <v>0</v>
      </c>
      <c r="F42" s="1404">
        <f t="shared" si="1"/>
        <v>0</v>
      </c>
      <c r="G42" s="1857"/>
    </row>
    <row r="43" spans="1:7" ht="17.45" customHeight="1">
      <c r="A43" s="1857" t="str">
        <f>'재무상태표(BS)'!B65</f>
        <v>임차보증금</v>
      </c>
      <c r="B43" s="1857" t="str">
        <f>'재무상태표(BS)'!C65</f>
        <v>Leasehold Deposits</v>
      </c>
      <c r="C43" s="1403">
        <f>'재무상태표(BS)'!E65</f>
        <v>2492500</v>
      </c>
      <c r="D43" s="1403">
        <f>'재무상태표(BS)'!F65</f>
        <v>2492500</v>
      </c>
      <c r="E43" s="1403">
        <f t="shared" si="0"/>
        <v>0</v>
      </c>
      <c r="F43" s="1404">
        <f t="shared" si="1"/>
        <v>0</v>
      </c>
      <c r="G43" s="1857"/>
    </row>
    <row r="44" spans="1:7" ht="17.45" customHeight="1">
      <c r="A44" s="1857" t="str">
        <f>'재무상태표(BS)'!B72</f>
        <v>기타의비유동자산</v>
      </c>
      <c r="B44" s="1857" t="str">
        <f>'재무상태표(BS)'!C72</f>
        <v>Other non-current assets</v>
      </c>
      <c r="C44" s="1403">
        <f>'재무상태표(BS)'!E72</f>
        <v>18673136.600000001</v>
      </c>
      <c r="D44" s="1403">
        <f>'재무상태표(BS)'!F72</f>
        <v>18673136.600000001</v>
      </c>
      <c r="E44" s="1403">
        <f t="shared" si="0"/>
        <v>0</v>
      </c>
      <c r="F44" s="1404">
        <f t="shared" si="1"/>
        <v>0</v>
      </c>
      <c r="G44" s="1857"/>
    </row>
    <row r="45" spans="1:7" ht="17.45" customHeight="1">
      <c r="A45" s="1857"/>
      <c r="B45" s="1857"/>
      <c r="C45" s="1403"/>
      <c r="D45" s="1403"/>
      <c r="E45" s="1403"/>
      <c r="F45" s="1404"/>
      <c r="G45" s="1857"/>
    </row>
    <row r="46" spans="1:7" ht="34.799999999999997" customHeight="1">
      <c r="A46" s="1857" t="str">
        <f>'재무상태표(BS)'!B76</f>
        <v>단기차입금</v>
      </c>
      <c r="B46" s="1857" t="str">
        <f>'재무상태표(BS)'!C76</f>
        <v>Short-term borrowings</v>
      </c>
      <c r="C46" s="1403">
        <f>'재무상태표(BS)'!E76</f>
        <v>617050100</v>
      </c>
      <c r="D46" s="1403">
        <f>'재무상태표(BS)'!F76</f>
        <v>617050100</v>
      </c>
      <c r="E46" s="1403">
        <f t="shared" ref="E46:E50" si="4">D46-C46</f>
        <v>0</v>
      </c>
      <c r="F46" s="1404">
        <f t="shared" ref="F46:F50" si="5">E46/C46</f>
        <v>0</v>
      </c>
      <c r="G46" s="1859" t="s">
        <v>2378</v>
      </c>
    </row>
    <row r="47" spans="1:7" ht="17.45" customHeight="1">
      <c r="A47" s="1857" t="str">
        <f>'재무상태표(BS)'!B78</f>
        <v>매입채무</v>
      </c>
      <c r="B47" s="1857" t="str">
        <f>'재무상태표(BS)'!C78</f>
        <v>Trade payables</v>
      </c>
      <c r="C47" s="1403">
        <f>'재무상태표(BS)'!E78</f>
        <v>885754639.18000007</v>
      </c>
      <c r="D47" s="1403">
        <f>'재무상태표(BS)'!F78</f>
        <v>885754639.18000007</v>
      </c>
      <c r="E47" s="1403">
        <f t="shared" si="4"/>
        <v>0</v>
      </c>
      <c r="F47" s="1404">
        <f t="shared" si="5"/>
        <v>0</v>
      </c>
      <c r="G47" s="1861"/>
    </row>
    <row r="48" spans="1:7" ht="17.45" customHeight="1">
      <c r="A48" s="1857" t="str">
        <f>'재무상태표(BS)'!B83</f>
        <v>미지급비용</v>
      </c>
      <c r="B48" s="1857" t="str">
        <f>'재무상태표(BS)'!C83</f>
        <v>Accrued expenses</v>
      </c>
      <c r="C48" s="1403">
        <f>'재무상태표(BS)'!E83</f>
        <v>12748725.41</v>
      </c>
      <c r="D48" s="1403">
        <f>'재무상태표(BS)'!F83</f>
        <v>12748725.41</v>
      </c>
      <c r="E48" s="1403">
        <f t="shared" si="4"/>
        <v>0</v>
      </c>
      <c r="F48" s="1404">
        <f t="shared" si="5"/>
        <v>0</v>
      </c>
      <c r="G48" s="2120" t="s">
        <v>2377</v>
      </c>
    </row>
    <row r="49" spans="1:8" ht="17.45" customHeight="1">
      <c r="A49" s="1857" t="str">
        <f>'재무상태표(BS)'!B84</f>
        <v>미지급세금</v>
      </c>
      <c r="B49" s="1857" t="str">
        <f>'재무상태표(BS)'!C84</f>
        <v>…</v>
      </c>
      <c r="C49" s="1403">
        <f>'재무상태표(BS)'!E84</f>
        <v>3113301.24</v>
      </c>
      <c r="D49" s="1403">
        <f>'재무상태표(BS)'!F84</f>
        <v>3113301.24</v>
      </c>
      <c r="E49" s="1403">
        <f t="shared" si="4"/>
        <v>0</v>
      </c>
      <c r="F49" s="1404">
        <f t="shared" si="5"/>
        <v>0</v>
      </c>
      <c r="G49" s="1857"/>
    </row>
    <row r="50" spans="1:8" ht="17.45" customHeight="1">
      <c r="A50" s="1857" t="str">
        <f>'재무상태표(BS)'!B85</f>
        <v>기타의유동부채</v>
      </c>
      <c r="B50" s="1857" t="str">
        <f>'재무상태표(BS)'!C85</f>
        <v>Other current liabilities</v>
      </c>
      <c r="C50" s="1403">
        <f>'재무상태표(BS)'!E85</f>
        <v>395734</v>
      </c>
      <c r="D50" s="1403">
        <f>'재무상태표(BS)'!F85</f>
        <v>395734</v>
      </c>
      <c r="E50" s="1403">
        <f t="shared" si="4"/>
        <v>0</v>
      </c>
      <c r="F50" s="1404">
        <f t="shared" si="5"/>
        <v>0</v>
      </c>
      <c r="G50" s="1857"/>
    </row>
    <row r="51" spans="1:8" ht="17.45" customHeight="1">
      <c r="A51" s="1857"/>
      <c r="B51" s="1857"/>
      <c r="C51" s="1403"/>
      <c r="D51" s="1403"/>
      <c r="E51" s="1403"/>
      <c r="F51" s="1404"/>
      <c r="G51" s="1857"/>
    </row>
    <row r="52" spans="1:8" ht="17.45" customHeight="1">
      <c r="A52" s="1857" t="str">
        <f>'재무상태표(BS)'!B87</f>
        <v>장기차입금</v>
      </c>
      <c r="B52" s="1857" t="str">
        <f>'재무상태표(BS)'!C87</f>
        <v>Long-term borrowings</v>
      </c>
      <c r="C52" s="1403">
        <f>'재무상태표(BS)'!E87</f>
        <v>43000000</v>
      </c>
      <c r="D52" s="1403">
        <f>'재무상태표(BS)'!F87</f>
        <v>43000000</v>
      </c>
      <c r="E52" s="1403">
        <f t="shared" ref="E52:E56" si="6">D52-C52</f>
        <v>0</v>
      </c>
      <c r="F52" s="1404">
        <f t="shared" ref="F52:F56" si="7">E52/C52</f>
        <v>0</v>
      </c>
      <c r="G52" s="1857"/>
    </row>
    <row r="53" spans="1:8" ht="17.45" customHeight="1">
      <c r="A53" s="1857" t="str">
        <f>'재무상태표(BS)'!B89</f>
        <v>퇴직급여충당부채</v>
      </c>
      <c r="B53" s="1857" t="str">
        <f>'재무상태표(BS)'!C89</f>
        <v>Provision for Severance Benefits</v>
      </c>
      <c r="C53" s="1403">
        <f>'재무상태표(BS)'!E89</f>
        <v>9503525</v>
      </c>
      <c r="D53" s="1403">
        <f>'재무상태표(BS)'!F89</f>
        <v>9503525</v>
      </c>
      <c r="E53" s="1403">
        <f t="shared" si="6"/>
        <v>0</v>
      </c>
      <c r="F53" s="1404">
        <f t="shared" si="7"/>
        <v>0</v>
      </c>
      <c r="G53" s="1857"/>
    </row>
    <row r="54" spans="1:8" ht="17.45" customHeight="1">
      <c r="A54" s="1857" t="str">
        <f>'재무상태표(BS)'!B95</f>
        <v>보통주자본금</v>
      </c>
      <c r="B54" s="1857" t="str">
        <f>'재무상태표(BS)'!C95</f>
        <v>Ordinary shares</v>
      </c>
      <c r="C54" s="1403">
        <f>'재무상태표(BS)'!E95</f>
        <v>1329391829.9100001</v>
      </c>
      <c r="D54" s="1403">
        <f>'재무상태표(BS)'!F95</f>
        <v>1329391829.9100001</v>
      </c>
      <c r="E54" s="1403">
        <f t="shared" si="6"/>
        <v>0</v>
      </c>
      <c r="F54" s="1404">
        <f t="shared" si="7"/>
        <v>0</v>
      </c>
      <c r="G54" s="1857"/>
    </row>
    <row r="55" spans="1:8" ht="17.45" customHeight="1">
      <c r="A55" s="1857" t="str">
        <f>'재무상태표(BS)'!B110</f>
        <v>전기이익잉여금</v>
      </c>
      <c r="B55" s="1857" t="str">
        <f>'재무상태표(BS)'!C110</f>
        <v>Previous retained earnings</v>
      </c>
      <c r="C55" s="1403">
        <f>'재무상태표(BS)'!E110</f>
        <v>474401274.33000004</v>
      </c>
      <c r="D55" s="1403">
        <f>'재무상태표(BS)'!F110</f>
        <v>474401274.33000004</v>
      </c>
      <c r="E55" s="1403">
        <f t="shared" si="6"/>
        <v>0</v>
      </c>
      <c r="F55" s="1404">
        <f t="shared" si="7"/>
        <v>0</v>
      </c>
      <c r="G55" s="1857"/>
    </row>
    <row r="56" spans="1:8" ht="17.45" customHeight="1">
      <c r="A56" s="1857" t="str">
        <f>'재무상태표(BS)'!B111</f>
        <v>당기순이익</v>
      </c>
      <c r="B56" s="1857" t="str">
        <f>'재무상태표(BS)'!C111</f>
        <v>Income-Current Period</v>
      </c>
      <c r="C56" s="1403">
        <f>'재무상태표(BS)'!E111</f>
        <v>60253330.590000004</v>
      </c>
      <c r="D56" s="1403">
        <f>'재무상태표(BS)'!F111</f>
        <v>60253330.590000004</v>
      </c>
      <c r="E56" s="1403">
        <f t="shared" si="6"/>
        <v>0</v>
      </c>
      <c r="F56" s="1404">
        <f t="shared" si="7"/>
        <v>0</v>
      </c>
      <c r="G56" s="1857"/>
    </row>
    <row r="57" spans="1:8" ht="17.45" customHeight="1">
      <c r="A57" s="1857"/>
      <c r="B57" s="1857"/>
      <c r="C57" s="1403"/>
      <c r="D57" s="1403"/>
      <c r="E57" s="1403"/>
      <c r="F57" s="1866"/>
      <c r="G57" s="1857"/>
    </row>
    <row r="58" spans="1:8">
      <c r="C58" s="1867" t="s">
        <v>1543</v>
      </c>
    </row>
    <row r="59" spans="1:8">
      <c r="A59" s="1852" t="s">
        <v>1544</v>
      </c>
      <c r="D59" s="1868" t="s">
        <v>1545</v>
      </c>
    </row>
    <row r="60" spans="1:8">
      <c r="A60" s="2866" t="s">
        <v>1532</v>
      </c>
      <c r="B60" s="2866" t="s">
        <v>1533</v>
      </c>
      <c r="C60" s="2866" t="s">
        <v>1546</v>
      </c>
      <c r="D60" s="2866"/>
      <c r="E60" s="2867" t="s">
        <v>1535</v>
      </c>
      <c r="F60" s="2868"/>
      <c r="G60" s="2866" t="s">
        <v>1536</v>
      </c>
    </row>
    <row r="61" spans="1:8" ht="50.65">
      <c r="A61" s="2866"/>
      <c r="B61" s="2866"/>
      <c r="C61" s="1855" t="s">
        <v>1547</v>
      </c>
      <c r="D61" s="1855" t="s">
        <v>1548</v>
      </c>
      <c r="E61" s="1854" t="s">
        <v>1539</v>
      </c>
      <c r="F61" s="1854" t="s">
        <v>158</v>
      </c>
      <c r="G61" s="2866"/>
    </row>
    <row r="62" spans="1:8" ht="17.45" customHeight="1">
      <c r="A62" s="1869" t="str">
        <f>IS!B11</f>
        <v>매출액</v>
      </c>
      <c r="B62" s="1869" t="str">
        <f>IS!A11</f>
        <v>Sales Accounts Total</v>
      </c>
      <c r="C62" s="1406">
        <f>IS!O11</f>
        <v>557724717.69999993</v>
      </c>
      <c r="D62" s="1406">
        <f>IS!W11</f>
        <v>0</v>
      </c>
      <c r="E62" s="1405">
        <f>D62-C62</f>
        <v>-557724717.69999993</v>
      </c>
      <c r="F62" s="1404">
        <f>E62/C62</f>
        <v>-1</v>
      </c>
      <c r="G62" s="1857"/>
      <c r="H62" s="1857" t="s">
        <v>1549</v>
      </c>
    </row>
    <row r="63" spans="1:8" ht="17.45" customHeight="1">
      <c r="A63" s="1869" t="str">
        <f>IS!B20</f>
        <v>재료비</v>
      </c>
      <c r="B63" s="1869" t="str">
        <f>IS!A20</f>
        <v>Purchase Accounts Total</v>
      </c>
      <c r="C63" s="1406">
        <f>IS!O20</f>
        <v>447738182.92000002</v>
      </c>
      <c r="D63" s="1406">
        <f>IS!W20</f>
        <v>0</v>
      </c>
      <c r="E63" s="1405">
        <f t="shared" ref="E63:E129" si="8">D63-C63</f>
        <v>-447738182.92000002</v>
      </c>
      <c r="F63" s="1404">
        <f t="shared" ref="F63:F129" si="9">E63/C63</f>
        <v>-1</v>
      </c>
      <c r="G63" s="1857"/>
      <c r="H63" s="1857"/>
    </row>
    <row r="64" spans="1:8" ht="17.45" customHeight="1">
      <c r="A64" s="1869" t="str">
        <f>IS!B29</f>
        <v>노무비 총계</v>
      </c>
      <c r="B64" s="1869" t="str">
        <f>IS!A29</f>
        <v>Labor Accounts Total</v>
      </c>
      <c r="C64" s="1406">
        <f>IS!O29</f>
        <v>19718459.690000001</v>
      </c>
      <c r="D64" s="1406">
        <f>IS!W29</f>
        <v>0</v>
      </c>
      <c r="E64" s="1405">
        <f t="shared" si="8"/>
        <v>-19718459.690000001</v>
      </c>
      <c r="F64" s="1404">
        <f t="shared" si="9"/>
        <v>-1</v>
      </c>
      <c r="G64" s="1857"/>
      <c r="H64" s="1857"/>
    </row>
    <row r="65" spans="1:8" ht="17.45" customHeight="1">
      <c r="A65" s="1857"/>
      <c r="B65" s="1857"/>
      <c r="C65" s="1406"/>
      <c r="D65" s="1406"/>
      <c r="E65" s="1405"/>
      <c r="F65" s="1404"/>
      <c r="G65" s="1857"/>
      <c r="H65" s="1857"/>
    </row>
    <row r="66" spans="1:8" ht="17.45" customHeight="1">
      <c r="A66" s="1869" t="str">
        <f>IS!B31</f>
        <v>지급수수료</v>
      </c>
      <c r="B66" s="1869" t="str">
        <f>IS!A31</f>
        <v>Audit Fees</v>
      </c>
      <c r="C66" s="1406">
        <f>IS!O31</f>
        <v>0</v>
      </c>
      <c r="D66" s="1406">
        <f>IS!W31</f>
        <v>0</v>
      </c>
      <c r="E66" s="1405">
        <f t="shared" si="8"/>
        <v>0</v>
      </c>
      <c r="F66" s="1404" t="e">
        <f t="shared" si="9"/>
        <v>#DIV/0!</v>
      </c>
      <c r="G66" s="1857"/>
      <c r="H66" s="1857"/>
    </row>
    <row r="67" spans="1:8" ht="17.45" customHeight="1">
      <c r="A67" s="1869" t="str">
        <f>IS!B32</f>
        <v>지급수수료</v>
      </c>
      <c r="B67" s="1869" t="str">
        <f>IS!A32</f>
        <v>Bank Charges</v>
      </c>
      <c r="C67" s="1406">
        <f>IS!O32</f>
        <v>2712.85</v>
      </c>
      <c r="D67" s="1406">
        <f>IS!W32</f>
        <v>0</v>
      </c>
      <c r="E67" s="1405">
        <f t="shared" si="8"/>
        <v>-2712.85</v>
      </c>
      <c r="F67" s="1404">
        <f t="shared" si="9"/>
        <v>-1</v>
      </c>
      <c r="G67" s="1857"/>
      <c r="H67" s="1857"/>
    </row>
    <row r="68" spans="1:8" ht="17.45" customHeight="1">
      <c r="A68" s="1869" t="str">
        <f>IS!B33</f>
        <v>접대비</v>
      </c>
      <c r="B68" s="1869" t="str">
        <f>IS!A33</f>
        <v>Club Expenses</v>
      </c>
      <c r="C68" s="1406">
        <f>IS!O33</f>
        <v>0</v>
      </c>
      <c r="D68" s="1406">
        <f>IS!W33</f>
        <v>0</v>
      </c>
      <c r="E68" s="1405">
        <f t="shared" si="8"/>
        <v>0</v>
      </c>
      <c r="F68" s="1404" t="e">
        <f t="shared" si="9"/>
        <v>#DIV/0!</v>
      </c>
      <c r="G68" s="1857"/>
      <c r="H68" s="1857"/>
    </row>
    <row r="69" spans="1:8" ht="17.45" customHeight="1">
      <c r="A69" s="1869" t="str">
        <f>IS!B34</f>
        <v>소모품비</v>
      </c>
      <c r="B69" s="1869" t="str">
        <f>IS!A34</f>
        <v>Consumables Exp</v>
      </c>
      <c r="C69" s="1406">
        <f>IS!O34</f>
        <v>986537</v>
      </c>
      <c r="D69" s="1406">
        <f>IS!W34</f>
        <v>0</v>
      </c>
      <c r="E69" s="1405">
        <f t="shared" si="8"/>
        <v>-986537</v>
      </c>
      <c r="F69" s="1404">
        <f t="shared" si="9"/>
        <v>-1</v>
      </c>
      <c r="G69" s="1857"/>
      <c r="H69" s="1857"/>
    </row>
    <row r="70" spans="1:8" ht="17.45" customHeight="1">
      <c r="A70" s="1869" t="str">
        <f>IS!B35</f>
        <v>여비교통비</v>
      </c>
      <c r="B70" s="1869" t="str">
        <f>IS!A35</f>
        <v>Conveyance Staff</v>
      </c>
      <c r="C70" s="1406">
        <f>IS!O35</f>
        <v>214975</v>
      </c>
      <c r="D70" s="1406">
        <f>IS!W35</f>
        <v>0</v>
      </c>
      <c r="E70" s="1405">
        <f t="shared" si="8"/>
        <v>-214975</v>
      </c>
      <c r="F70" s="1404">
        <f t="shared" si="9"/>
        <v>-1</v>
      </c>
      <c r="G70" s="1857"/>
      <c r="H70" s="1857"/>
    </row>
    <row r="71" spans="1:8" ht="17.45" customHeight="1">
      <c r="A71" s="1869" t="str">
        <f>IS!B36</f>
        <v>접대비</v>
      </c>
      <c r="B71" s="1869" t="str">
        <f>IS!A36</f>
        <v>Customer Support Expenses</v>
      </c>
      <c r="C71" s="1406">
        <f>IS!O36</f>
        <v>120756</v>
      </c>
      <c r="D71" s="1406">
        <f>IS!W36</f>
        <v>0</v>
      </c>
      <c r="E71" s="1405">
        <f t="shared" si="8"/>
        <v>-120756</v>
      </c>
      <c r="F71" s="1404">
        <f t="shared" si="9"/>
        <v>-1</v>
      </c>
      <c r="G71" s="1857"/>
      <c r="H71" s="1857"/>
    </row>
    <row r="72" spans="1:8" ht="17.45" customHeight="1">
      <c r="A72" s="1869" t="str">
        <f>IS!B37</f>
        <v>전력비</v>
      </c>
      <c r="B72" s="1869" t="str">
        <f>IS!A37</f>
        <v>Electricity Charges</v>
      </c>
      <c r="C72" s="1406">
        <f>IS!O37</f>
        <v>3385322</v>
      </c>
      <c r="D72" s="1406">
        <f>IS!W37</f>
        <v>0</v>
      </c>
      <c r="E72" s="1405">
        <f t="shared" si="8"/>
        <v>-3385322</v>
      </c>
      <c r="F72" s="1404">
        <f t="shared" si="9"/>
        <v>-1</v>
      </c>
      <c r="G72" s="1857"/>
      <c r="H72" s="1857"/>
    </row>
    <row r="73" spans="1:8" ht="17.45" customHeight="1">
      <c r="A73" s="1869" t="str">
        <f>IS!B38</f>
        <v>복리후생비</v>
      </c>
      <c r="B73" s="1869" t="str">
        <f>IS!A38</f>
        <v>ESIC Account</v>
      </c>
      <c r="C73" s="1406">
        <f>IS!O38</f>
        <v>71505</v>
      </c>
      <c r="D73" s="1406">
        <f>IS!W38</f>
        <v>0</v>
      </c>
      <c r="E73" s="1405">
        <f t="shared" si="8"/>
        <v>-71505</v>
      </c>
      <c r="F73" s="1404">
        <f t="shared" si="9"/>
        <v>-1</v>
      </c>
      <c r="G73" s="1857"/>
      <c r="H73" s="1857"/>
    </row>
    <row r="74" spans="1:8" ht="17.45" customHeight="1">
      <c r="A74" s="1869" t="str">
        <f>IS!B39</f>
        <v>수출비용</v>
      </c>
      <c r="B74" s="1869" t="str">
        <f>IS!A39</f>
        <v>Export expenses</v>
      </c>
      <c r="C74" s="1406">
        <f>IS!O39</f>
        <v>5045</v>
      </c>
      <c r="D74" s="1406">
        <f>IS!W39</f>
        <v>0</v>
      </c>
      <c r="E74" s="1405">
        <f t="shared" si="8"/>
        <v>-5045</v>
      </c>
      <c r="F74" s="1404">
        <f t="shared" si="9"/>
        <v>-1</v>
      </c>
      <c r="G74" s="1857"/>
      <c r="H74" s="1857"/>
    </row>
    <row r="75" spans="1:8" ht="17.45" customHeight="1">
      <c r="A75" s="1869" t="str">
        <f>IS!B40</f>
        <v>지급수수료</v>
      </c>
      <c r="B75" s="1869" t="str">
        <f>IS!A40</f>
        <v>Factory Admin Exp</v>
      </c>
      <c r="C75" s="1406">
        <f>IS!O40</f>
        <v>13000</v>
      </c>
      <c r="D75" s="1406">
        <f>IS!W40</f>
        <v>0</v>
      </c>
      <c r="E75" s="1405">
        <f t="shared" si="8"/>
        <v>-13000</v>
      </c>
      <c r="F75" s="1404">
        <f t="shared" si="9"/>
        <v>-1</v>
      </c>
      <c r="G75" s="1857"/>
      <c r="H75" s="1857"/>
    </row>
    <row r="76" spans="1:8" ht="17.45" customHeight="1">
      <c r="A76" s="1869" t="str">
        <f>IS!B41</f>
        <v>기타수선비 - 건물등</v>
      </c>
      <c r="B76" s="1869" t="str">
        <f>IS!A41</f>
        <v>Factory Maintanance</v>
      </c>
      <c r="C76" s="1406">
        <f>IS!O41</f>
        <v>1404990.02</v>
      </c>
      <c r="D76" s="1406">
        <f>IS!W41</f>
        <v>0</v>
      </c>
      <c r="E76" s="1405">
        <f t="shared" si="8"/>
        <v>-1404990.02</v>
      </c>
      <c r="F76" s="1404">
        <f t="shared" si="9"/>
        <v>-1</v>
      </c>
      <c r="G76" s="1870"/>
      <c r="H76" s="1857"/>
    </row>
    <row r="77" spans="1:8" ht="17.45" customHeight="1">
      <c r="A77" s="1869" t="str">
        <f>IS!B42</f>
        <v>복리후생비</v>
      </c>
      <c r="B77" s="1869" t="str">
        <f>IS!A42</f>
        <v>Food and Beverage Exp Non FBT</v>
      </c>
      <c r="C77" s="1406">
        <f>IS!O42</f>
        <v>2242738.17</v>
      </c>
      <c r="D77" s="1406">
        <f>IS!W42</f>
        <v>0</v>
      </c>
      <c r="E77" s="1405">
        <f t="shared" si="8"/>
        <v>-2242738.17</v>
      </c>
      <c r="F77" s="1404">
        <f t="shared" si="9"/>
        <v>-1</v>
      </c>
      <c r="G77" s="1857"/>
      <c r="H77" s="1857"/>
    </row>
    <row r="78" spans="1:8" ht="17.45" customHeight="1">
      <c r="A78" s="1869" t="str">
        <f>IS!B47</f>
        <v>지급임차료-장비등</v>
      </c>
      <c r="B78" s="1869" t="str">
        <f>IS!A47</f>
        <v>Forklift Charges</v>
      </c>
      <c r="C78" s="1406">
        <f>IS!O47</f>
        <v>0</v>
      </c>
      <c r="D78" s="1406">
        <f>IS!W47</f>
        <v>0</v>
      </c>
      <c r="E78" s="1405">
        <f t="shared" si="8"/>
        <v>0</v>
      </c>
      <c r="F78" s="1404" t="e">
        <f t="shared" si="9"/>
        <v>#DIV/0!</v>
      </c>
      <c r="G78" s="1857"/>
      <c r="H78" s="1857"/>
    </row>
    <row r="79" spans="1:8" ht="17.45" customHeight="1">
      <c r="A79" s="1869" t="str">
        <f>IS!B48</f>
        <v>운반비</v>
      </c>
      <c r="B79" s="1869" t="str">
        <f>IS!A48</f>
        <v>Freight Charges</v>
      </c>
      <c r="C79" s="1406">
        <f>IS!O48</f>
        <v>0</v>
      </c>
      <c r="D79" s="1406">
        <f>IS!W48</f>
        <v>0</v>
      </c>
      <c r="E79" s="1405">
        <f t="shared" si="8"/>
        <v>0</v>
      </c>
      <c r="F79" s="1404" t="e">
        <f t="shared" si="9"/>
        <v>#DIV/0!</v>
      </c>
      <c r="G79" s="1857"/>
      <c r="H79" s="1857"/>
    </row>
    <row r="80" spans="1:8" ht="17.45" customHeight="1">
      <c r="A80" s="1869" t="str">
        <f>IS!B49</f>
        <v>발전기사용료</v>
      </c>
      <c r="B80" s="1869" t="str">
        <f>IS!A49</f>
        <v>Generator Exp</v>
      </c>
      <c r="C80" s="1406">
        <f>IS!O49</f>
        <v>635400</v>
      </c>
      <c r="D80" s="1406">
        <f>IS!W49</f>
        <v>0</v>
      </c>
      <c r="E80" s="1405">
        <f t="shared" si="8"/>
        <v>-635400</v>
      </c>
      <c r="F80" s="1404">
        <f t="shared" si="9"/>
        <v>-1</v>
      </c>
      <c r="G80" s="1857"/>
      <c r="H80" s="1857"/>
    </row>
    <row r="81" spans="1:8" ht="17.45" customHeight="1">
      <c r="A81" s="1869" t="str">
        <f>IS!B50</f>
        <v>복리후생비</v>
      </c>
      <c r="B81" s="1869" t="str">
        <f>IS!A50</f>
        <v>Gift &amp; Presentation</v>
      </c>
      <c r="C81" s="1406">
        <f>IS!O50</f>
        <v>0</v>
      </c>
      <c r="D81" s="1406">
        <f>IS!W50</f>
        <v>0</v>
      </c>
      <c r="E81" s="1405">
        <f t="shared" si="8"/>
        <v>0</v>
      </c>
      <c r="F81" s="1404" t="e">
        <f t="shared" si="9"/>
        <v>#DIV/0!</v>
      </c>
      <c r="G81" s="1871"/>
      <c r="H81" s="1857"/>
    </row>
    <row r="82" spans="1:8" ht="17.45" customHeight="1">
      <c r="A82" s="1869" t="str">
        <f>IS!B51</f>
        <v>복리후생비</v>
      </c>
      <c r="B82" s="1869" t="str">
        <f>IS!A51</f>
        <v>Guest House Expenses</v>
      </c>
      <c r="C82" s="1406">
        <f>IS!O51</f>
        <v>87745.39</v>
      </c>
      <c r="D82" s="1406">
        <f>IS!W51</f>
        <v>0</v>
      </c>
      <c r="E82" s="1405">
        <f t="shared" si="8"/>
        <v>-87745.39</v>
      </c>
      <c r="F82" s="1404">
        <f t="shared" si="9"/>
        <v>-1</v>
      </c>
      <c r="G82" s="1857"/>
      <c r="H82" s="1857"/>
    </row>
    <row r="83" spans="1:8" ht="17.45" customHeight="1">
      <c r="A83" s="1869" t="str">
        <f>IS!B52</f>
        <v>소모품비 - 기타(사무,청소용품등)</v>
      </c>
      <c r="B83" s="1869" t="str">
        <f>IS!A52</f>
        <v>House Keeping Expenses</v>
      </c>
      <c r="C83" s="1406">
        <f>IS!O52</f>
        <v>12966.55</v>
      </c>
      <c r="D83" s="1406">
        <f>IS!W52</f>
        <v>0</v>
      </c>
      <c r="E83" s="1405">
        <f t="shared" si="8"/>
        <v>-12966.55</v>
      </c>
      <c r="F83" s="1404">
        <f t="shared" si="9"/>
        <v>-1</v>
      </c>
      <c r="G83" s="1857"/>
      <c r="H83" s="1857"/>
    </row>
    <row r="84" spans="1:8" ht="17.45" customHeight="1">
      <c r="A84" s="1869" t="str">
        <f>IS!B53</f>
        <v>보험료</v>
      </c>
      <c r="B84" s="1869" t="str">
        <f>IS!A53</f>
        <v>Insurance</v>
      </c>
      <c r="C84" s="1406">
        <f>IS!O53</f>
        <v>0</v>
      </c>
      <c r="D84" s="1406">
        <f>IS!W53</f>
        <v>0</v>
      </c>
      <c r="E84" s="1405">
        <f t="shared" si="8"/>
        <v>0</v>
      </c>
      <c r="F84" s="1404" t="e">
        <f t="shared" si="9"/>
        <v>#DIV/0!</v>
      </c>
      <c r="G84" s="2120" t="s">
        <v>2379</v>
      </c>
      <c r="H84" s="1857"/>
    </row>
    <row r="85" spans="1:8" ht="17.45" customHeight="1">
      <c r="A85" s="1869" t="str">
        <f>IS!B54</f>
        <v>복리후생비</v>
      </c>
      <c r="B85" s="1869" t="str">
        <f>IS!A54</f>
        <v>Labour Welfare Fund</v>
      </c>
      <c r="C85" s="1406">
        <f>IS!O54</f>
        <v>0</v>
      </c>
      <c r="D85" s="1406">
        <f>IS!W54</f>
        <v>0</v>
      </c>
      <c r="E85" s="1405">
        <f t="shared" si="8"/>
        <v>0</v>
      </c>
      <c r="F85" s="1404" t="e">
        <f t="shared" si="9"/>
        <v>#DIV/0!</v>
      </c>
      <c r="G85" s="1857"/>
      <c r="H85" s="1857"/>
    </row>
    <row r="86" spans="1:8" ht="17.45" customHeight="1">
      <c r="A86" s="1869" t="str">
        <f>IS!B55</f>
        <v>기타비용</v>
      </c>
      <c r="B86" s="1869" t="str">
        <f>IS!A55</f>
        <v>Miscellaneous Expenses</v>
      </c>
      <c r="C86" s="1406">
        <f>IS!O55</f>
        <v>0</v>
      </c>
      <c r="D86" s="1406">
        <f>IS!W55</f>
        <v>0</v>
      </c>
      <c r="E86" s="1405">
        <f t="shared" si="8"/>
        <v>0</v>
      </c>
      <c r="F86" s="1404" t="e">
        <f t="shared" si="9"/>
        <v>#DIV/0!</v>
      </c>
      <c r="G86" s="1857"/>
      <c r="H86" s="1857"/>
    </row>
    <row r="87" spans="1:8" ht="17.45" customHeight="1">
      <c r="A87" s="1869" t="str">
        <f>IS!B56</f>
        <v>복리후생비</v>
      </c>
      <c r="B87" s="1869" t="str">
        <f>IS!A56</f>
        <v>Pf Account</v>
      </c>
      <c r="C87" s="1406">
        <f>IS!O56</f>
        <v>548612</v>
      </c>
      <c r="D87" s="1406">
        <f>IS!W56</f>
        <v>0</v>
      </c>
      <c r="E87" s="1405">
        <f t="shared" si="8"/>
        <v>-548612</v>
      </c>
      <c r="F87" s="1404">
        <f t="shared" si="9"/>
        <v>-1</v>
      </c>
      <c r="G87" s="1857"/>
      <c r="H87" s="1857"/>
    </row>
    <row r="88" spans="1:8" ht="17.45" customHeight="1">
      <c r="A88" s="1869" t="str">
        <f>IS!B57</f>
        <v>지급수수료</v>
      </c>
      <c r="B88" s="1869" t="str">
        <f>IS!A57</f>
        <v>Postage &amp; Courier</v>
      </c>
      <c r="C88" s="1406">
        <f>IS!O57</f>
        <v>367</v>
      </c>
      <c r="D88" s="1406">
        <f>IS!W57</f>
        <v>0</v>
      </c>
      <c r="E88" s="1405">
        <f t="shared" si="8"/>
        <v>-367</v>
      </c>
      <c r="F88" s="1404">
        <f t="shared" si="9"/>
        <v>-1</v>
      </c>
      <c r="G88" s="1857"/>
      <c r="H88" s="1857"/>
    </row>
    <row r="89" spans="1:8" ht="17.45" customHeight="1">
      <c r="A89" s="1869" t="str">
        <f>IS!B58</f>
        <v>소모품비 - 기타(사무,청소용품등)</v>
      </c>
      <c r="B89" s="1869" t="str">
        <f>IS!A58</f>
        <v>Printing &amp; Stationary</v>
      </c>
      <c r="C89" s="1406">
        <f>IS!O58</f>
        <v>56726.2</v>
      </c>
      <c r="D89" s="1406">
        <f>IS!W58</f>
        <v>0</v>
      </c>
      <c r="E89" s="1405">
        <f t="shared" si="8"/>
        <v>-56726.2</v>
      </c>
      <c r="F89" s="1404">
        <f t="shared" si="9"/>
        <v>-1</v>
      </c>
      <c r="G89" s="1857"/>
      <c r="H89" s="1857"/>
    </row>
    <row r="90" spans="1:8" ht="17.45" customHeight="1">
      <c r="A90" s="1869" t="str">
        <f>IS!B59</f>
        <v>지급수수료</v>
      </c>
      <c r="B90" s="1869" t="str">
        <f>IS!A59</f>
        <v>Professional Charges</v>
      </c>
      <c r="C90" s="1406">
        <f>IS!O59</f>
        <v>166491</v>
      </c>
      <c r="D90" s="1406">
        <f>IS!W59</f>
        <v>0</v>
      </c>
      <c r="E90" s="1405">
        <f t="shared" si="8"/>
        <v>-166491</v>
      </c>
      <c r="F90" s="1404">
        <f t="shared" si="9"/>
        <v>-1</v>
      </c>
      <c r="G90" s="1857"/>
      <c r="H90" s="1857"/>
    </row>
    <row r="91" spans="1:8" ht="17.45" customHeight="1">
      <c r="A91" s="1869" t="str">
        <f>IS!B60</f>
        <v>기타수선비 - 건물등</v>
      </c>
      <c r="B91" s="1869" t="str">
        <f>IS!A60</f>
        <v>R&amp;M Computers</v>
      </c>
      <c r="C91" s="1406">
        <f>IS!O60</f>
        <v>21218</v>
      </c>
      <c r="D91" s="1406">
        <f>IS!W60</f>
        <v>0</v>
      </c>
      <c r="E91" s="1405">
        <f t="shared" si="8"/>
        <v>-21218</v>
      </c>
      <c r="F91" s="1404">
        <f t="shared" si="9"/>
        <v>-1</v>
      </c>
      <c r="G91" s="1857"/>
      <c r="H91" s="1857"/>
    </row>
    <row r="92" spans="1:8" ht="17.45" customHeight="1">
      <c r="A92" s="1869" t="str">
        <f>IS!B61</f>
        <v>지급수수료</v>
      </c>
      <c r="B92" s="1869" t="str">
        <f>IS!A61</f>
        <v>Registration Exp</v>
      </c>
      <c r="C92" s="1406">
        <f>IS!O61</f>
        <v>24400</v>
      </c>
      <c r="D92" s="1406">
        <f>IS!W61</f>
        <v>0</v>
      </c>
      <c r="E92" s="1405">
        <f t="shared" si="8"/>
        <v>-24400</v>
      </c>
      <c r="F92" s="1404">
        <f t="shared" si="9"/>
        <v>-1</v>
      </c>
      <c r="G92" s="1857"/>
      <c r="H92" s="1857"/>
    </row>
    <row r="93" spans="1:8" ht="17.45" customHeight="1">
      <c r="A93" s="1869" t="str">
        <f>IS!B62</f>
        <v>지급임차료-부동산</v>
      </c>
      <c r="B93" s="1869" t="str">
        <f>IS!A62</f>
        <v>Rent Account</v>
      </c>
      <c r="C93" s="1406">
        <f>IS!O62</f>
        <v>244870</v>
      </c>
      <c r="D93" s="1406">
        <f>IS!W62</f>
        <v>0</v>
      </c>
      <c r="E93" s="1405">
        <f t="shared" si="8"/>
        <v>-244870</v>
      </c>
      <c r="F93" s="1404">
        <f t="shared" si="9"/>
        <v>-1</v>
      </c>
      <c r="G93" s="1857"/>
      <c r="H93" s="1857"/>
    </row>
    <row r="94" spans="1:8" ht="17.45" customHeight="1">
      <c r="A94" s="1869" t="str">
        <f>IS!B63</f>
        <v>수선비 - 장비</v>
      </c>
      <c r="B94" s="1869" t="str">
        <f>IS!A63</f>
        <v>Repairs and Maintenance</v>
      </c>
      <c r="C94" s="1406">
        <f>IS!O63</f>
        <v>2636519.5499999998</v>
      </c>
      <c r="D94" s="1406">
        <f>IS!W63</f>
        <v>0</v>
      </c>
      <c r="E94" s="1405">
        <f t="shared" si="8"/>
        <v>-2636519.5499999998</v>
      </c>
      <c r="F94" s="1404">
        <f t="shared" si="9"/>
        <v>-1</v>
      </c>
      <c r="G94" s="2065" t="s">
        <v>2320</v>
      </c>
      <c r="H94" s="1857"/>
    </row>
    <row r="95" spans="1:8" ht="17.45" customHeight="1">
      <c r="A95" s="1869" t="str">
        <f>IS!B64</f>
        <v>복리후생비</v>
      </c>
      <c r="B95" s="1869" t="str">
        <f>IS!A64</f>
        <v>Staff Welfare</v>
      </c>
      <c r="C95" s="1406">
        <f>IS!O64</f>
        <v>201279.33</v>
      </c>
      <c r="D95" s="1406">
        <f>IS!W64</f>
        <v>0</v>
      </c>
      <c r="E95" s="1405">
        <f t="shared" si="8"/>
        <v>-201279.33</v>
      </c>
      <c r="F95" s="1404">
        <f t="shared" si="9"/>
        <v>-1</v>
      </c>
      <c r="G95" s="1857"/>
      <c r="H95" s="1857"/>
    </row>
    <row r="96" spans="1:8" ht="17.45" customHeight="1">
      <c r="A96" s="1869" t="str">
        <f>IS!B65</f>
        <v>복리후생비</v>
      </c>
      <c r="B96" s="1869" t="str">
        <f>IS!A65</f>
        <v>Staff Welfare Korean Staff (Non FBT)</v>
      </c>
      <c r="C96" s="1406">
        <f>IS!O65</f>
        <v>71698.039999999994</v>
      </c>
      <c r="D96" s="1406">
        <f>IS!W65</f>
        <v>0</v>
      </c>
      <c r="E96" s="1405">
        <f t="shared" si="8"/>
        <v>-71698.039999999994</v>
      </c>
      <c r="F96" s="1404">
        <f t="shared" si="9"/>
        <v>-1</v>
      </c>
      <c r="G96" s="1857"/>
      <c r="H96" s="1857"/>
    </row>
    <row r="97" spans="1:8" ht="17.45" customHeight="1">
      <c r="A97" s="1869" t="str">
        <f>IS!B72</f>
        <v>지급수수료</v>
      </c>
      <c r="B97" s="1869" t="str">
        <f>IS!A72</f>
        <v>Subscription</v>
      </c>
      <c r="C97" s="1406">
        <f>IS!O72</f>
        <v>0</v>
      </c>
      <c r="D97" s="1406">
        <f>IS!W72</f>
        <v>0</v>
      </c>
      <c r="E97" s="1405">
        <f t="shared" si="8"/>
        <v>0</v>
      </c>
      <c r="F97" s="1404" t="e">
        <f t="shared" si="9"/>
        <v>#DIV/0!</v>
      </c>
      <c r="G97" s="1857"/>
      <c r="H97" s="1857"/>
    </row>
    <row r="98" spans="1:8" ht="17.45" customHeight="1">
      <c r="A98" s="1869" t="str">
        <f>IS!B73</f>
        <v>기술지원료</v>
      </c>
      <c r="B98" s="1869" t="str">
        <f>IS!A73</f>
        <v>Technical Supporting Fee / Royalty</v>
      </c>
      <c r="C98" s="1406">
        <f>IS!O73</f>
        <v>8835523</v>
      </c>
      <c r="D98" s="1406">
        <f>IS!W73</f>
        <v>0</v>
      </c>
      <c r="E98" s="1405">
        <f t="shared" si="8"/>
        <v>-8835523</v>
      </c>
      <c r="F98" s="1404">
        <f t="shared" si="9"/>
        <v>-1</v>
      </c>
      <c r="G98" s="2120" t="s">
        <v>2380</v>
      </c>
      <c r="H98" s="1857"/>
    </row>
    <row r="99" spans="1:8" ht="17.45" customHeight="1">
      <c r="A99" s="1869" t="str">
        <f>IS!B74</f>
        <v>통신비</v>
      </c>
      <c r="B99" s="1869" t="str">
        <f>IS!A74</f>
        <v>Telephone  &amp; Internet Charges</v>
      </c>
      <c r="C99" s="1406">
        <f>IS!O74</f>
        <v>64004.639999999999</v>
      </c>
      <c r="D99" s="1406">
        <f>IS!W74</f>
        <v>0</v>
      </c>
      <c r="E99" s="1405">
        <f t="shared" si="8"/>
        <v>-64004.639999999999</v>
      </c>
      <c r="F99" s="1404">
        <f t="shared" si="9"/>
        <v>-1</v>
      </c>
      <c r="G99" s="1857"/>
      <c r="H99" s="1857"/>
    </row>
    <row r="100" spans="1:8" ht="17.45" customHeight="1">
      <c r="A100" s="1869" t="str">
        <f>IS!B75</f>
        <v>지급수수료</v>
      </c>
      <c r="B100" s="1869" t="str">
        <f>IS!A75</f>
        <v>Testing charges</v>
      </c>
      <c r="C100" s="1406">
        <f>IS!O75</f>
        <v>72860</v>
      </c>
      <c r="D100" s="1406">
        <f>IS!W75</f>
        <v>0</v>
      </c>
      <c r="E100" s="1405">
        <f t="shared" si="8"/>
        <v>-72860</v>
      </c>
      <c r="F100" s="1404">
        <f t="shared" si="9"/>
        <v>-1</v>
      </c>
      <c r="G100" s="1857"/>
      <c r="H100" s="1857"/>
    </row>
    <row r="101" spans="1:8" ht="17.45" customHeight="1">
      <c r="A101" s="1869" t="str">
        <f>IS!B76</f>
        <v>수선비 - 장비</v>
      </c>
      <c r="B101" s="1869" t="str">
        <f>IS!A76</f>
        <v>Tools and spares</v>
      </c>
      <c r="C101" s="1406">
        <f>IS!O76</f>
        <v>794527.1</v>
      </c>
      <c r="D101" s="1406">
        <f>IS!W76</f>
        <v>0</v>
      </c>
      <c r="E101" s="1405">
        <f t="shared" si="8"/>
        <v>-794527.1</v>
      </c>
      <c r="F101" s="1404">
        <f t="shared" si="9"/>
        <v>-1</v>
      </c>
      <c r="G101" s="1857"/>
      <c r="H101" s="1857"/>
    </row>
    <row r="102" spans="1:8" ht="17.45" customHeight="1">
      <c r="A102" s="1869" t="str">
        <f>IS!B77</f>
        <v>운반비</v>
      </c>
      <c r="B102" s="1869" t="str">
        <f>IS!A77</f>
        <v>Transport Charges</v>
      </c>
      <c r="C102" s="1406">
        <f>IS!O77</f>
        <v>3075400.5</v>
      </c>
      <c r="D102" s="1406">
        <f>IS!W77</f>
        <v>0</v>
      </c>
      <c r="E102" s="1405">
        <f t="shared" si="8"/>
        <v>-3075400.5</v>
      </c>
      <c r="F102" s="1404">
        <f t="shared" si="9"/>
        <v>-1</v>
      </c>
      <c r="G102" s="1857"/>
      <c r="H102" s="1857"/>
    </row>
    <row r="103" spans="1:8" ht="17.45" customHeight="1">
      <c r="A103" s="1869" t="str">
        <f>IS!B78</f>
        <v>여비교통비</v>
      </c>
      <c r="B103" s="1869" t="str">
        <f>IS!A78</f>
        <v>Travelling &amp; Conveyance</v>
      </c>
      <c r="C103" s="1406">
        <f>IS!O78</f>
        <v>2244806.0699999998</v>
      </c>
      <c r="D103" s="1406">
        <f>IS!W78</f>
        <v>0</v>
      </c>
      <c r="E103" s="1405">
        <f t="shared" si="8"/>
        <v>-2244806.0699999998</v>
      </c>
      <c r="F103" s="1404">
        <f t="shared" si="9"/>
        <v>-1</v>
      </c>
      <c r="G103" s="1857"/>
      <c r="H103" s="1857"/>
    </row>
    <row r="104" spans="1:8" ht="17.45" customHeight="1">
      <c r="A104" s="1869" t="str">
        <f>IS!B83</f>
        <v>복리후생비</v>
      </c>
      <c r="B104" s="1869" t="str">
        <f>IS!A83</f>
        <v>Uniform Expenses</v>
      </c>
      <c r="C104" s="1406">
        <f>IS!O83</f>
        <v>0</v>
      </c>
      <c r="D104" s="1406">
        <f>IS!W83</f>
        <v>0</v>
      </c>
      <c r="E104" s="1405">
        <f t="shared" si="8"/>
        <v>0</v>
      </c>
      <c r="F104" s="1404" t="e">
        <f t="shared" si="9"/>
        <v>#DIV/0!</v>
      </c>
      <c r="G104" s="1857"/>
      <c r="H104" s="1857"/>
    </row>
    <row r="105" spans="1:8" ht="17.45" customHeight="1">
      <c r="A105" s="1869" t="str">
        <f>IS!B84</f>
        <v>지급임차료-부동산</v>
      </c>
      <c r="B105" s="1869" t="str">
        <f>IS!A84</f>
        <v>Plant rental</v>
      </c>
      <c r="C105" s="1406">
        <f>IS!O84</f>
        <v>0</v>
      </c>
      <c r="D105" s="1406">
        <f>IS!W84</f>
        <v>0</v>
      </c>
      <c r="E105" s="1405">
        <f t="shared" si="8"/>
        <v>0</v>
      </c>
      <c r="F105" s="1404" t="e">
        <f t="shared" si="9"/>
        <v>#DIV/0!</v>
      </c>
      <c r="G105" s="1857"/>
      <c r="H105" s="1857"/>
    </row>
    <row r="106" spans="1:8" ht="17.45" customHeight="1">
      <c r="A106" s="1869" t="str">
        <f>IS!B85</f>
        <v>차량유지비</v>
      </c>
      <c r="B106" s="1869" t="str">
        <f>IS!A85</f>
        <v>Vehicle Maintenance and insurance</v>
      </c>
      <c r="C106" s="1406">
        <f>IS!O85</f>
        <v>272933</v>
      </c>
      <c r="D106" s="1406">
        <f>IS!W85</f>
        <v>0</v>
      </c>
      <c r="E106" s="1405">
        <f t="shared" si="8"/>
        <v>-272933</v>
      </c>
      <c r="F106" s="1404">
        <f t="shared" si="9"/>
        <v>-1</v>
      </c>
      <c r="G106" s="1857"/>
      <c r="H106" s="1857"/>
    </row>
    <row r="107" spans="1:8" ht="17.45" customHeight="1">
      <c r="A107" s="1869" t="str">
        <f>IS!B86</f>
        <v>지급수수료</v>
      </c>
      <c r="B107" s="1869" t="str">
        <f>IS!A86</f>
        <v>Visa Expenses</v>
      </c>
      <c r="C107" s="1406">
        <f>IS!O86</f>
        <v>23940</v>
      </c>
      <c r="D107" s="1406">
        <f>IS!W86</f>
        <v>0</v>
      </c>
      <c r="E107" s="1405">
        <f t="shared" si="8"/>
        <v>-23940</v>
      </c>
      <c r="F107" s="1404">
        <f t="shared" si="9"/>
        <v>-1</v>
      </c>
      <c r="G107" s="1857"/>
      <c r="H107" s="1857"/>
    </row>
    <row r="108" spans="1:8" ht="17.45" customHeight="1">
      <c r="A108" s="1869" t="str">
        <f>IS!B87</f>
        <v>수도광열비</v>
      </c>
      <c r="B108" s="1869" t="str">
        <f>IS!A87</f>
        <v>Water Charges</v>
      </c>
      <c r="C108" s="1406">
        <f>IS!O87</f>
        <v>187744</v>
      </c>
      <c r="D108" s="1406">
        <f>IS!W87</f>
        <v>0</v>
      </c>
      <c r="E108" s="1405">
        <f t="shared" si="8"/>
        <v>-187744</v>
      </c>
      <c r="F108" s="1404">
        <f t="shared" si="9"/>
        <v>-1</v>
      </c>
      <c r="G108" s="1857"/>
      <c r="H108" s="1857"/>
    </row>
    <row r="109" spans="1:8" ht="17.45" customHeight="1">
      <c r="A109" s="1869" t="str">
        <f>IS!B88</f>
        <v>감가상각비</v>
      </c>
      <c r="B109" s="1869" t="str">
        <f>IS!A88</f>
        <v>Deperication</v>
      </c>
      <c r="C109" s="1406">
        <f>IS!O88</f>
        <v>14906804</v>
      </c>
      <c r="D109" s="1406">
        <f>IS!W88</f>
        <v>0</v>
      </c>
      <c r="E109" s="1405">
        <f t="shared" si="8"/>
        <v>-14906804</v>
      </c>
      <c r="F109" s="1404">
        <f t="shared" si="9"/>
        <v>-1</v>
      </c>
      <c r="G109" s="2045"/>
      <c r="H109" s="1857"/>
    </row>
    <row r="110" spans="1:8" ht="17.45" customHeight="1">
      <c r="A110" s="1869"/>
      <c r="B110" s="1857"/>
      <c r="C110" s="1406"/>
      <c r="D110" s="1406"/>
      <c r="E110" s="1405"/>
      <c r="F110" s="1404"/>
      <c r="G110" s="1857"/>
      <c r="H110" s="1857"/>
    </row>
    <row r="111" spans="1:8" ht="17.45" customHeight="1">
      <c r="A111" s="1869" t="str">
        <f>IS!B92</f>
        <v>외환차익</v>
      </c>
      <c r="B111" s="1869" t="str">
        <f>IS!A92</f>
        <v xml:space="preserve">      Forex Gain</v>
      </c>
      <c r="C111" s="1406">
        <f>IS!O92</f>
        <v>736128.75</v>
      </c>
      <c r="D111" s="1406">
        <f>IS!W92</f>
        <v>0</v>
      </c>
      <c r="E111" s="1405">
        <f t="shared" si="8"/>
        <v>-736128.75</v>
      </c>
      <c r="F111" s="1404">
        <f t="shared" si="9"/>
        <v>-1</v>
      </c>
      <c r="G111" s="2120" t="s">
        <v>2381</v>
      </c>
      <c r="H111" s="1857"/>
    </row>
    <row r="112" spans="1:8" ht="17.45" customHeight="1">
      <c r="A112" s="1869" t="str">
        <f>IS!B93</f>
        <v>외화평가차익</v>
      </c>
      <c r="B112" s="1869" t="str">
        <f>IS!A93</f>
        <v xml:space="preserve">      Forex Gain (Evaluation)</v>
      </c>
      <c r="C112" s="1406">
        <f>IS!O93</f>
        <v>0</v>
      </c>
      <c r="D112" s="1406">
        <f>IS!W93</f>
        <v>0</v>
      </c>
      <c r="E112" s="1405">
        <f t="shared" si="8"/>
        <v>0</v>
      </c>
      <c r="F112" s="1404" t="e">
        <f t="shared" si="9"/>
        <v>#DIV/0!</v>
      </c>
      <c r="G112" s="1857"/>
      <c r="H112" s="1857"/>
    </row>
    <row r="113" spans="1:8" ht="17.45" customHeight="1">
      <c r="A113" s="1869" t="str">
        <f>IS!B94</f>
        <v>공장임대수익</v>
      </c>
      <c r="B113" s="1869" t="str">
        <f>IS!A94</f>
        <v>Rental Income</v>
      </c>
      <c r="C113" s="1406">
        <f>IS!O94</f>
        <v>1000000</v>
      </c>
      <c r="D113" s="1406">
        <f>IS!W94</f>
        <v>0</v>
      </c>
      <c r="E113" s="1405">
        <f t="shared" si="8"/>
        <v>-1000000</v>
      </c>
      <c r="F113" s="1404">
        <f t="shared" si="9"/>
        <v>-1</v>
      </c>
      <c r="G113" s="1857"/>
      <c r="H113" s="1857"/>
    </row>
    <row r="114" spans="1:8" ht="17.45" customHeight="1">
      <c r="A114" s="1869" t="str">
        <f>IS!B95</f>
        <v>협력사 크레임공제</v>
      </c>
      <c r="B114" s="1869" t="str">
        <f>IS!A95</f>
        <v>Claim for suppliers</v>
      </c>
      <c r="C114" s="1406">
        <f>IS!O95</f>
        <v>327454.71000000002</v>
      </c>
      <c r="D114" s="1406">
        <f>IS!W95</f>
        <v>0</v>
      </c>
      <c r="E114" s="1405">
        <f t="shared" si="8"/>
        <v>-327454.71000000002</v>
      </c>
      <c r="F114" s="1404">
        <f t="shared" si="9"/>
        <v>-1</v>
      </c>
      <c r="G114" s="1871"/>
      <c r="H114" s="1857"/>
    </row>
    <row r="115" spans="1:8" ht="17.45" customHeight="1">
      <c r="A115" s="1869" t="str">
        <f>IS!B96</f>
        <v>이자수익</v>
      </c>
      <c r="B115" s="1869" t="str">
        <f>IS!A96</f>
        <v>Interest income</v>
      </c>
      <c r="C115" s="1406">
        <f>IS!O96</f>
        <v>85582.18</v>
      </c>
      <c r="D115" s="1406">
        <f>IS!W96</f>
        <v>0</v>
      </c>
      <c r="E115" s="1405">
        <f t="shared" si="8"/>
        <v>-85582.18</v>
      </c>
      <c r="F115" s="1404">
        <f t="shared" si="9"/>
        <v>-1</v>
      </c>
      <c r="G115" s="1857"/>
      <c r="H115" s="1857"/>
    </row>
    <row r="116" spans="1:8" ht="17.45" customHeight="1">
      <c r="A116" s="1869" t="str">
        <f>IS!B97</f>
        <v>고정자산처분이익</v>
      </c>
      <c r="B116" s="1869" t="str">
        <f>IS!A97</f>
        <v>Profit on sales of Fixed asset</v>
      </c>
      <c r="C116" s="1406">
        <f>IS!O97</f>
        <v>0</v>
      </c>
      <c r="D116" s="1406">
        <f>IS!W97</f>
        <v>0</v>
      </c>
      <c r="E116" s="1405">
        <f t="shared" si="8"/>
        <v>0</v>
      </c>
      <c r="F116" s="1404" t="e">
        <f t="shared" si="9"/>
        <v>#DIV/0!</v>
      </c>
      <c r="G116" s="1857"/>
      <c r="H116" s="1857"/>
    </row>
    <row r="117" spans="1:8" ht="17.45" customHeight="1">
      <c r="A117" s="1869" t="str">
        <f>IS!B98</f>
        <v>투자비정산이익</v>
      </c>
      <c r="B117" s="1869" t="str">
        <f>IS!A98</f>
        <v>Profit on sales of customer asset</v>
      </c>
      <c r="C117" s="1406">
        <f>IS!O98</f>
        <v>0</v>
      </c>
      <c r="D117" s="1406">
        <f>IS!W98</f>
        <v>0</v>
      </c>
      <c r="E117" s="1405">
        <f t="shared" si="8"/>
        <v>0</v>
      </c>
      <c r="F117" s="1404" t="e">
        <f t="shared" si="9"/>
        <v>#DIV/0!</v>
      </c>
      <c r="G117" s="1872"/>
      <c r="H117" s="1857"/>
    </row>
    <row r="118" spans="1:8" ht="17.45" customHeight="1">
      <c r="A118" s="1869" t="str">
        <f>IS!B99</f>
        <v>잡이익 (기타)</v>
      </c>
      <c r="B118" s="1869" t="str">
        <f>IS!A99</f>
        <v xml:space="preserve">      Other income</v>
      </c>
      <c r="C118" s="1406">
        <f>IS!O99</f>
        <v>5005.1894723182913</v>
      </c>
      <c r="D118" s="1406">
        <f>IS!W99</f>
        <v>0</v>
      </c>
      <c r="E118" s="1405">
        <f t="shared" si="8"/>
        <v>-5005.1894723182913</v>
      </c>
      <c r="F118" s="1404">
        <f t="shared" si="9"/>
        <v>-1</v>
      </c>
      <c r="G118" s="1857"/>
      <c r="H118" s="1857"/>
    </row>
    <row r="119" spans="1:8" ht="17.45" customHeight="1">
      <c r="A119" s="1869"/>
      <c r="B119" s="1869"/>
      <c r="C119" s="1406"/>
      <c r="D119" s="1406"/>
      <c r="E119" s="1405"/>
      <c r="F119" s="1404"/>
      <c r="G119" s="1857"/>
      <c r="H119" s="1857"/>
    </row>
    <row r="120" spans="1:8" ht="17.45" customHeight="1">
      <c r="A120" s="1869" t="str">
        <f>IS!B102</f>
        <v>외환차손</v>
      </c>
      <c r="B120" s="1869" t="str">
        <f>IS!A102</f>
        <v xml:space="preserve">      Forex Loss</v>
      </c>
      <c r="C120" s="1406">
        <f>IS!O102</f>
        <v>0</v>
      </c>
      <c r="D120" s="1406">
        <f>IS!W102</f>
        <v>0</v>
      </c>
      <c r="E120" s="1405">
        <f t="shared" si="8"/>
        <v>0</v>
      </c>
      <c r="F120" s="1404" t="e">
        <f t="shared" si="9"/>
        <v>#DIV/0!</v>
      </c>
      <c r="G120" s="1857"/>
      <c r="H120" s="1857"/>
    </row>
    <row r="121" spans="1:8" ht="17.45" customHeight="1">
      <c r="A121" s="1869" t="str">
        <f>IS!B103</f>
        <v>외화평가차손</v>
      </c>
      <c r="B121" s="1869" t="str">
        <f>IS!A103</f>
        <v xml:space="preserve">      Forex Loss (Evaluation)</v>
      </c>
      <c r="C121" s="1406">
        <f>IS!O103</f>
        <v>0</v>
      </c>
      <c r="D121" s="1406">
        <f>IS!W103</f>
        <v>0</v>
      </c>
      <c r="E121" s="1405">
        <f t="shared" si="8"/>
        <v>0</v>
      </c>
      <c r="F121" s="1404" t="e">
        <f t="shared" si="9"/>
        <v>#DIV/0!</v>
      </c>
      <c r="G121" s="1857"/>
      <c r="H121" s="1857"/>
    </row>
    <row r="122" spans="1:8" ht="17.45" customHeight="1">
      <c r="A122" s="1869" t="str">
        <f>IS!B104</f>
        <v>감가상각비-오르가담 부동산</v>
      </c>
      <c r="B122" s="1869" t="str">
        <f>IS!A104</f>
        <v>Deperication-oragadam building</v>
      </c>
      <c r="C122" s="1406">
        <f>IS!O104</f>
        <v>534170</v>
      </c>
      <c r="D122" s="1406">
        <f>IS!W104</f>
        <v>0</v>
      </c>
      <c r="E122" s="1405">
        <f t="shared" si="8"/>
        <v>-534170</v>
      </c>
      <c r="F122" s="1404">
        <f t="shared" si="9"/>
        <v>-1</v>
      </c>
      <c r="G122" s="1857"/>
      <c r="H122" s="1857"/>
    </row>
    <row r="123" spans="1:8" ht="17.45" customHeight="1">
      <c r="A123" s="1869" t="str">
        <f>IS!B105</f>
        <v>크레임공제(고객사)</v>
      </c>
      <c r="B123" s="1869" t="str">
        <f>IS!A105</f>
        <v>Claim from Customers</v>
      </c>
      <c r="C123" s="1406">
        <f>IS!O105</f>
        <v>69915.89</v>
      </c>
      <c r="D123" s="1406">
        <f>IS!W105</f>
        <v>0</v>
      </c>
      <c r="E123" s="1405">
        <f t="shared" si="8"/>
        <v>-69915.89</v>
      </c>
      <c r="F123" s="1404">
        <f t="shared" si="9"/>
        <v>-1</v>
      </c>
      <c r="G123" s="1857"/>
      <c r="H123" s="1857"/>
    </row>
    <row r="124" spans="1:8" ht="17.45" customHeight="1">
      <c r="A124" s="1869" t="str">
        <f>IS!B106</f>
        <v>이자비용</v>
      </c>
      <c r="B124" s="1869" t="str">
        <f>IS!A106</f>
        <v>Interest expense</v>
      </c>
      <c r="C124" s="1406">
        <f>IS!O106</f>
        <v>7403060.8099999996</v>
      </c>
      <c r="D124" s="1406">
        <f>IS!W106</f>
        <v>0</v>
      </c>
      <c r="E124" s="1405">
        <f t="shared" si="8"/>
        <v>-7403060.8099999996</v>
      </c>
      <c r="F124" s="1404">
        <f t="shared" si="9"/>
        <v>-1</v>
      </c>
      <c r="G124" s="2120" t="s">
        <v>2382</v>
      </c>
      <c r="H124" s="1857"/>
    </row>
    <row r="125" spans="1:8" ht="17.45" customHeight="1">
      <c r="A125" s="1869" t="str">
        <f>IS!B107</f>
        <v>이자비용(지급보증료)</v>
      </c>
      <c r="B125" s="1869" t="str">
        <f>IS!A107</f>
        <v>Guarantee fee</v>
      </c>
      <c r="C125" s="1406">
        <f>IS!O107</f>
        <v>1061944</v>
      </c>
      <c r="D125" s="1406">
        <f>IS!W107</f>
        <v>0</v>
      </c>
      <c r="E125" s="1405">
        <f t="shared" si="8"/>
        <v>-1061944</v>
      </c>
      <c r="F125" s="1404">
        <f t="shared" si="9"/>
        <v>-1</v>
      </c>
      <c r="G125" s="1857"/>
      <c r="H125" s="1857"/>
    </row>
    <row r="126" spans="1:8" ht="17.45" customHeight="1">
      <c r="A126" s="1869" t="str">
        <f>IS!B108</f>
        <v>고정자산처분손실</v>
      </c>
      <c r="B126" s="1869" t="str">
        <f>IS!A108</f>
        <v>Loss on sales of Fixed asset</v>
      </c>
      <c r="C126" s="1406">
        <f>IS!O108</f>
        <v>0</v>
      </c>
      <c r="D126" s="1406">
        <f>IS!W108</f>
        <v>0</v>
      </c>
      <c r="E126" s="1405">
        <f t="shared" si="8"/>
        <v>0</v>
      </c>
      <c r="F126" s="1404" t="e">
        <f t="shared" si="9"/>
        <v>#DIV/0!</v>
      </c>
      <c r="G126" s="1857"/>
      <c r="H126" s="1857"/>
    </row>
    <row r="127" spans="1:8" ht="17.45" customHeight="1">
      <c r="A127" s="1869" t="str">
        <f>IS!B109</f>
        <v>투자비정산손실</v>
      </c>
      <c r="B127" s="1869" t="str">
        <f>IS!A109</f>
        <v>Loss sales of customer asset</v>
      </c>
      <c r="C127" s="1406">
        <f>IS!O109</f>
        <v>0</v>
      </c>
      <c r="D127" s="1406">
        <f>IS!W109</f>
        <v>0</v>
      </c>
      <c r="E127" s="1405">
        <f t="shared" si="8"/>
        <v>0</v>
      </c>
      <c r="F127" s="1404" t="e">
        <f t="shared" si="9"/>
        <v>#DIV/0!</v>
      </c>
      <c r="G127" s="1857"/>
      <c r="H127" s="1857"/>
    </row>
    <row r="128" spans="1:8" ht="17.45" customHeight="1">
      <c r="A128" s="1869" t="str">
        <f>IS!B110</f>
        <v>잡손실 (기타)</v>
      </c>
      <c r="B128" s="1869" t="str">
        <f>IS!A110</f>
        <v>Other income</v>
      </c>
      <c r="C128" s="1406">
        <f>IS!O110</f>
        <v>0</v>
      </c>
      <c r="D128" s="1406">
        <f>IS!W110</f>
        <v>0</v>
      </c>
      <c r="E128" s="1405">
        <f t="shared" si="8"/>
        <v>0</v>
      </c>
      <c r="F128" s="1404" t="e">
        <f t="shared" si="9"/>
        <v>#DIV/0!</v>
      </c>
      <c r="G128" s="1857"/>
      <c r="H128" s="1857"/>
    </row>
    <row r="129" spans="1:7">
      <c r="A129" s="1857"/>
      <c r="B129" s="1857"/>
      <c r="C129" s="1406"/>
      <c r="D129" s="1406"/>
      <c r="E129" s="1406">
        <f t="shared" si="8"/>
        <v>0</v>
      </c>
      <c r="F129" s="1866" t="e">
        <f t="shared" si="9"/>
        <v>#DIV/0!</v>
      </c>
      <c r="G129" s="1857"/>
    </row>
    <row r="130" spans="1:7">
      <c r="C130" s="1867" t="s">
        <v>1550</v>
      </c>
    </row>
    <row r="131" spans="1:7">
      <c r="D131" s="1868" t="s">
        <v>1545</v>
      </c>
    </row>
  </sheetData>
  <mergeCells count="10">
    <mergeCell ref="A7:A8"/>
    <mergeCell ref="B7:B8"/>
    <mergeCell ref="C7:D7"/>
    <mergeCell ref="E7:F7"/>
    <mergeCell ref="G7:G8"/>
    <mergeCell ref="A60:A61"/>
    <mergeCell ref="B60:B61"/>
    <mergeCell ref="C60:D60"/>
    <mergeCell ref="E60:F60"/>
    <mergeCell ref="G60:G61"/>
  </mergeCells>
  <phoneticPr fontId="50" type="noConversion"/>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224"/>
  <sheetViews>
    <sheetView workbookViewId="0">
      <selection activeCell="K9" sqref="K9"/>
    </sheetView>
  </sheetViews>
  <sheetFormatPr defaultColWidth="8.875" defaultRowHeight="16.899999999999999"/>
  <cols>
    <col min="1" max="1" width="40.375" style="1429" bestFit="1" customWidth="1"/>
    <col min="2" max="2" width="12.3125" style="1441" bestFit="1" customWidth="1"/>
    <col min="3" max="3" width="19.875" style="1441" bestFit="1" customWidth="1"/>
    <col min="4" max="4" width="31.125" style="1429" bestFit="1" customWidth="1"/>
    <col min="5" max="5" width="12.3125" style="1441" bestFit="1" customWidth="1"/>
    <col min="6" max="6" width="16.6875" style="1441" bestFit="1" customWidth="1"/>
    <col min="7" max="7" width="8.875" style="1429"/>
    <col min="8" max="8" width="9.1875" style="1429" bestFit="1" customWidth="1"/>
    <col min="9" max="9" width="8.875" style="1429"/>
    <col min="10" max="10" width="11.6875" style="1429" bestFit="1" customWidth="1"/>
    <col min="11" max="16384" width="8.875" style="1429"/>
  </cols>
  <sheetData>
    <row r="1" spans="1:6">
      <c r="A1" s="2872" t="s">
        <v>1551</v>
      </c>
      <c r="B1" s="2872"/>
      <c r="C1" s="2872"/>
      <c r="D1" s="1420"/>
      <c r="E1" s="1439"/>
      <c r="F1" s="1439"/>
    </row>
    <row r="2" spans="1:6">
      <c r="A2" s="2869" t="s">
        <v>1552</v>
      </c>
      <c r="B2" s="2869"/>
      <c r="C2" s="2869"/>
      <c r="D2" s="1420"/>
      <c r="E2" s="1439"/>
      <c r="F2" s="1439"/>
    </row>
    <row r="3" spans="1:6">
      <c r="A3" s="2869" t="s">
        <v>1553</v>
      </c>
      <c r="B3" s="2869"/>
      <c r="C3" s="2869"/>
      <c r="D3" s="1420"/>
      <c r="E3" s="1439"/>
      <c r="F3" s="1439"/>
    </row>
    <row r="4" spans="1:6">
      <c r="A4" s="2873" t="s">
        <v>1554</v>
      </c>
      <c r="B4" s="2873"/>
      <c r="C4" s="2873"/>
      <c r="D4" s="1420"/>
      <c r="E4" s="1439"/>
      <c r="F4" s="1439"/>
    </row>
    <row r="5" spans="1:6">
      <c r="A5" s="2874" t="s">
        <v>1614</v>
      </c>
      <c r="B5" s="2874"/>
      <c r="C5" s="2874"/>
      <c r="D5" s="1420"/>
      <c r="E5" s="1439"/>
      <c r="F5" s="1439"/>
    </row>
    <row r="6" spans="1:6">
      <c r="A6" s="2869" t="s">
        <v>2325</v>
      </c>
      <c r="B6" s="2869"/>
      <c r="C6" s="2869"/>
      <c r="D6" s="1420"/>
      <c r="E6" s="1439"/>
      <c r="F6" s="1439"/>
    </row>
    <row r="7" spans="1:6" ht="14.45" customHeight="1">
      <c r="A7" s="1407" t="s">
        <v>1556</v>
      </c>
      <c r="B7" s="2870" t="s">
        <v>1645</v>
      </c>
      <c r="C7" s="2871"/>
      <c r="D7" s="1430" t="s">
        <v>1556</v>
      </c>
      <c r="E7" s="2870" t="s">
        <v>1645</v>
      </c>
      <c r="F7" s="2870"/>
    </row>
    <row r="8" spans="1:6" ht="14.45" customHeight="1">
      <c r="A8" s="1431" t="s">
        <v>1268</v>
      </c>
      <c r="B8" s="2875" t="s">
        <v>2325</v>
      </c>
      <c r="C8" s="2876"/>
      <c r="D8" s="1432" t="s">
        <v>1268</v>
      </c>
      <c r="E8" s="2875" t="s">
        <v>2325</v>
      </c>
      <c r="F8" s="2875"/>
    </row>
    <row r="9" spans="1:6">
      <c r="A9" s="1421" t="s">
        <v>1646</v>
      </c>
      <c r="B9" s="2057"/>
      <c r="C9" s="2058">
        <v>200086662</v>
      </c>
      <c r="D9" s="1408" t="s">
        <v>1278</v>
      </c>
      <c r="E9" s="1422"/>
      <c r="F9" s="1410">
        <v>610878886.53999996</v>
      </c>
    </row>
    <row r="10" spans="1:6">
      <c r="A10" s="1427" t="s">
        <v>1647</v>
      </c>
      <c r="B10" s="2053">
        <v>200086662</v>
      </c>
      <c r="C10" s="2059"/>
      <c r="D10" s="1426" t="s">
        <v>1648</v>
      </c>
      <c r="E10" s="1422"/>
      <c r="F10" s="1410"/>
    </row>
    <row r="11" spans="1:6">
      <c r="A11" s="1421" t="s">
        <v>1290</v>
      </c>
      <c r="B11" s="1422"/>
      <c r="C11" s="2059">
        <v>500048451.95999998</v>
      </c>
      <c r="D11" s="1426" t="s">
        <v>1649</v>
      </c>
      <c r="E11" s="1422"/>
      <c r="F11" s="1410"/>
    </row>
    <row r="12" spans="1:6">
      <c r="A12" s="1425" t="s">
        <v>1650</v>
      </c>
      <c r="B12" s="1422"/>
      <c r="C12" s="2059"/>
      <c r="D12" s="1426" t="s">
        <v>1651</v>
      </c>
      <c r="E12" s="1422"/>
      <c r="F12" s="1410"/>
    </row>
    <row r="13" spans="1:6">
      <c r="A13" s="1425" t="s">
        <v>1652</v>
      </c>
      <c r="B13" s="1422"/>
      <c r="C13" s="2059"/>
      <c r="D13" s="1426" t="s">
        <v>1653</v>
      </c>
      <c r="E13" s="1422">
        <v>437573.62</v>
      </c>
      <c r="F13" s="1410"/>
    </row>
    <row r="14" spans="1:6">
      <c r="A14" s="1425" t="s">
        <v>1654</v>
      </c>
      <c r="B14" s="1422"/>
      <c r="C14" s="2059"/>
      <c r="D14" s="1426" t="s">
        <v>1655</v>
      </c>
      <c r="E14" s="1422"/>
      <c r="F14" s="1410"/>
    </row>
    <row r="15" spans="1:6">
      <c r="A15" s="1427" t="s">
        <v>1656</v>
      </c>
      <c r="B15" s="1422"/>
      <c r="C15" s="2059"/>
      <c r="D15" s="1426" t="s">
        <v>1657</v>
      </c>
      <c r="E15" s="1422">
        <v>43754248.520000003</v>
      </c>
      <c r="F15" s="1410"/>
    </row>
    <row r="16" spans="1:6">
      <c r="A16" s="1427" t="s">
        <v>1291</v>
      </c>
      <c r="B16" s="1422"/>
      <c r="C16" s="2059"/>
      <c r="D16" s="1426" t="s">
        <v>1659</v>
      </c>
      <c r="E16" s="1422"/>
      <c r="F16" s="1410"/>
    </row>
    <row r="17" spans="1:6">
      <c r="A17" s="1427" t="s">
        <v>1658</v>
      </c>
      <c r="B17" s="1422"/>
      <c r="C17" s="2059"/>
      <c r="D17" s="1426" t="s">
        <v>1661</v>
      </c>
      <c r="E17" s="1422">
        <v>7961630.0599999996</v>
      </c>
      <c r="F17" s="1410"/>
    </row>
    <row r="18" spans="1:6">
      <c r="A18" s="1427" t="s">
        <v>1660</v>
      </c>
      <c r="B18" s="1422">
        <v>2256075</v>
      </c>
      <c r="C18" s="2059"/>
      <c r="D18" s="1426" t="s">
        <v>1663</v>
      </c>
      <c r="E18" s="1422"/>
      <c r="F18" s="1410"/>
    </row>
    <row r="19" spans="1:6">
      <c r="A19" s="1427" t="s">
        <v>1662</v>
      </c>
      <c r="B19" s="1422">
        <v>1579911.36</v>
      </c>
      <c r="C19" s="2059"/>
      <c r="D19" s="1426" t="s">
        <v>1665</v>
      </c>
      <c r="E19" s="1422">
        <v>1137974.46</v>
      </c>
      <c r="F19" s="1410"/>
    </row>
    <row r="20" spans="1:6">
      <c r="A20" s="1427" t="s">
        <v>2300</v>
      </c>
      <c r="B20" s="1422">
        <v>48000</v>
      </c>
      <c r="C20" s="2059"/>
      <c r="D20" s="1426" t="s">
        <v>1667</v>
      </c>
      <c r="E20" s="1422">
        <v>122923294.13</v>
      </c>
      <c r="F20" s="1410"/>
    </row>
    <row r="21" spans="1:6">
      <c r="A21" s="1427" t="s">
        <v>1664</v>
      </c>
      <c r="B21" s="1422"/>
      <c r="C21" s="2059"/>
      <c r="D21" s="1426" t="s">
        <v>1669</v>
      </c>
      <c r="E21" s="1422">
        <v>428660841.70999998</v>
      </c>
      <c r="F21" s="1410"/>
    </row>
    <row r="22" spans="1:6">
      <c r="A22" s="1427" t="s">
        <v>2326</v>
      </c>
      <c r="B22" s="1422">
        <v>121790</v>
      </c>
      <c r="C22" s="2059"/>
      <c r="D22" s="1426" t="s">
        <v>1671</v>
      </c>
      <c r="E22" s="1422">
        <v>-63146.94</v>
      </c>
      <c r="F22" s="1410"/>
    </row>
    <row r="23" spans="1:6">
      <c r="A23" s="1427" t="s">
        <v>1666</v>
      </c>
      <c r="B23" s="1422"/>
      <c r="C23" s="2059"/>
      <c r="D23" s="1426" t="s">
        <v>1673</v>
      </c>
      <c r="E23" s="1422">
        <v>-728078.18</v>
      </c>
      <c r="F23" s="1410"/>
    </row>
    <row r="24" spans="1:6">
      <c r="A24" s="1427" t="s">
        <v>1668</v>
      </c>
      <c r="B24" s="1422"/>
      <c r="C24" s="2059"/>
      <c r="D24" s="1426" t="s">
        <v>1675</v>
      </c>
      <c r="E24" s="1422">
        <v>3973656.15</v>
      </c>
      <c r="F24" s="1410"/>
    </row>
    <row r="25" spans="1:6">
      <c r="A25" s="1427" t="s">
        <v>1670</v>
      </c>
      <c r="B25" s="1422"/>
      <c r="C25" s="2059"/>
      <c r="D25" s="1426" t="s">
        <v>1677</v>
      </c>
      <c r="E25" s="1422"/>
      <c r="F25" s="1410"/>
    </row>
    <row r="26" spans="1:6">
      <c r="A26" s="1427" t="s">
        <v>1672</v>
      </c>
      <c r="B26" s="1422">
        <v>498334.71</v>
      </c>
      <c r="C26" s="2059"/>
      <c r="D26" s="1426" t="s">
        <v>1679</v>
      </c>
      <c r="E26" s="1422">
        <v>2520577.0099999998</v>
      </c>
      <c r="F26" s="1410"/>
    </row>
    <row r="27" spans="1:6">
      <c r="A27" s="1427" t="s">
        <v>1674</v>
      </c>
      <c r="B27" s="1422">
        <v>6782.8</v>
      </c>
      <c r="C27" s="2059"/>
      <c r="D27" s="1426" t="s">
        <v>1681</v>
      </c>
      <c r="E27" s="1422"/>
      <c r="F27" s="1410"/>
    </row>
    <row r="28" spans="1:6">
      <c r="A28" s="1427" t="s">
        <v>1676</v>
      </c>
      <c r="B28" s="1422">
        <v>4200</v>
      </c>
      <c r="C28" s="2059"/>
      <c r="D28" s="1426" t="s">
        <v>1683</v>
      </c>
      <c r="E28" s="1422">
        <v>29370</v>
      </c>
      <c r="F28" s="1410"/>
    </row>
    <row r="29" spans="1:6">
      <c r="A29" s="1427" t="s">
        <v>1678</v>
      </c>
      <c r="B29" s="1422">
        <v>50196.32</v>
      </c>
      <c r="C29" s="2059"/>
      <c r="D29" s="1426" t="s">
        <v>2031</v>
      </c>
      <c r="E29" s="1422"/>
      <c r="F29" s="1410"/>
    </row>
    <row r="30" spans="1:6">
      <c r="A30" s="1427" t="s">
        <v>1680</v>
      </c>
      <c r="B30" s="1422"/>
      <c r="C30" s="2059"/>
      <c r="D30" s="1426" t="s">
        <v>1685</v>
      </c>
      <c r="E30" s="1422">
        <v>248104</v>
      </c>
      <c r="F30" s="1410"/>
    </row>
    <row r="31" spans="1:6">
      <c r="A31" s="1427" t="s">
        <v>1682</v>
      </c>
      <c r="B31" s="1422"/>
      <c r="C31" s="2059"/>
      <c r="D31" s="1426" t="s">
        <v>1285</v>
      </c>
      <c r="E31" s="1422"/>
      <c r="F31" s="1410"/>
    </row>
    <row r="32" spans="1:6">
      <c r="A32" s="1427" t="s">
        <v>2032</v>
      </c>
      <c r="B32" s="1422"/>
      <c r="C32" s="2059"/>
      <c r="D32" s="1426" t="s">
        <v>1688</v>
      </c>
      <c r="E32" s="1422">
        <v>22842</v>
      </c>
      <c r="F32" s="1410"/>
    </row>
    <row r="33" spans="1:10">
      <c r="A33" s="1427" t="s">
        <v>1684</v>
      </c>
      <c r="B33" s="1422"/>
      <c r="C33" s="2059"/>
      <c r="D33" s="1426" t="s">
        <v>1690</v>
      </c>
      <c r="E33" s="2053"/>
      <c r="F33" s="1410"/>
    </row>
    <row r="34" spans="1:10">
      <c r="A34" s="1427" t="s">
        <v>1686</v>
      </c>
      <c r="B34" s="1422">
        <v>23435</v>
      </c>
      <c r="C34" s="2059"/>
      <c r="D34" s="1416" t="s">
        <v>1642</v>
      </c>
      <c r="E34" s="1422"/>
      <c r="F34" s="1410">
        <v>199242762</v>
      </c>
    </row>
    <row r="35" spans="1:10">
      <c r="A35" s="1427" t="s">
        <v>1687</v>
      </c>
      <c r="B35" s="1422">
        <v>229516.55</v>
      </c>
      <c r="C35" s="2059"/>
      <c r="D35" s="1426" t="s">
        <v>1647</v>
      </c>
      <c r="E35" s="2053">
        <v>199242762</v>
      </c>
      <c r="F35" s="1410"/>
    </row>
    <row r="36" spans="1:10">
      <c r="A36" s="1427" t="s">
        <v>1689</v>
      </c>
      <c r="B36" s="1422"/>
      <c r="C36" s="2059"/>
      <c r="D36" s="1409"/>
      <c r="E36" s="2054">
        <v>810121648.53999996</v>
      </c>
      <c r="F36" s="1439"/>
    </row>
    <row r="37" spans="1:10">
      <c r="A37" s="1427" t="s">
        <v>1691</v>
      </c>
      <c r="B37" s="1422"/>
      <c r="C37" s="2059"/>
      <c r="D37" s="1433" t="s">
        <v>1695</v>
      </c>
      <c r="E37" s="1422"/>
      <c r="F37" s="2055">
        <v>109986534.58</v>
      </c>
    </row>
    <row r="38" spans="1:10">
      <c r="A38" s="1427" t="s">
        <v>1692</v>
      </c>
      <c r="B38" s="1422">
        <v>40250</v>
      </c>
      <c r="C38" s="2059"/>
      <c r="D38" s="1416" t="s">
        <v>1697</v>
      </c>
      <c r="E38" s="1422"/>
      <c r="F38" s="1410">
        <v>1000000</v>
      </c>
    </row>
    <row r="39" spans="1:10">
      <c r="A39" s="1427" t="s">
        <v>1693</v>
      </c>
      <c r="B39" s="1422">
        <v>60000</v>
      </c>
      <c r="C39" s="2059"/>
      <c r="D39" s="1426" t="s">
        <v>1699</v>
      </c>
      <c r="E39" s="1422">
        <v>1000000</v>
      </c>
      <c r="F39" s="1410"/>
    </row>
    <row r="40" spans="1:10">
      <c r="A40" s="1427" t="s">
        <v>1694</v>
      </c>
      <c r="B40" s="1422"/>
      <c r="C40" s="2059"/>
      <c r="D40" s="1426" t="s">
        <v>1701</v>
      </c>
      <c r="E40" s="1422"/>
      <c r="F40" s="1410"/>
    </row>
    <row r="41" spans="1:10">
      <c r="A41" s="1427" t="s">
        <v>1696</v>
      </c>
      <c r="B41" s="1422"/>
      <c r="C41" s="2059"/>
      <c r="D41" s="1426" t="s">
        <v>1703</v>
      </c>
      <c r="E41" s="1422"/>
      <c r="F41" s="1410"/>
    </row>
    <row r="42" spans="1:10">
      <c r="A42" s="1427" t="s">
        <v>1698</v>
      </c>
      <c r="B42" s="1422"/>
      <c r="C42" s="2059"/>
      <c r="D42" s="1426" t="s">
        <v>2007</v>
      </c>
      <c r="E42" s="2053"/>
      <c r="F42" s="1410"/>
    </row>
    <row r="43" spans="1:10">
      <c r="A43" s="1427" t="s">
        <v>1700</v>
      </c>
      <c r="B43" s="1422">
        <v>68829919.329999998</v>
      </c>
      <c r="C43" s="2059"/>
      <c r="D43" s="1416" t="s">
        <v>1705</v>
      </c>
      <c r="E43" s="1422"/>
      <c r="F43" s="1410">
        <v>1154170.75</v>
      </c>
    </row>
    <row r="44" spans="1:10">
      <c r="A44" s="1427" t="s">
        <v>1702</v>
      </c>
      <c r="B44" s="1422">
        <v>24991590.649999999</v>
      </c>
      <c r="C44" s="2059"/>
      <c r="D44" s="1426" t="s">
        <v>1707</v>
      </c>
      <c r="E44" s="1422">
        <v>327454.71000000002</v>
      </c>
      <c r="F44" s="1410"/>
    </row>
    <row r="45" spans="1:10">
      <c r="A45" s="1427" t="s">
        <v>1704</v>
      </c>
      <c r="B45" s="1422">
        <v>2040700.92</v>
      </c>
      <c r="C45" s="2059"/>
      <c r="D45" s="1426" t="s">
        <v>1709</v>
      </c>
      <c r="E45" s="1422"/>
      <c r="F45" s="1410"/>
    </row>
    <row r="46" spans="1:10">
      <c r="A46" s="1427" t="s">
        <v>1706</v>
      </c>
      <c r="B46" s="1422"/>
      <c r="C46" s="2059"/>
      <c r="D46" s="1426" t="s">
        <v>1711</v>
      </c>
      <c r="E46" s="1422">
        <v>736128.75</v>
      </c>
      <c r="F46" s="1410"/>
    </row>
    <row r="47" spans="1:10">
      <c r="A47" s="1427" t="s">
        <v>1708</v>
      </c>
      <c r="B47" s="1422">
        <v>217464963.34</v>
      </c>
      <c r="C47" s="2059"/>
      <c r="D47" s="1426" t="s">
        <v>1713</v>
      </c>
      <c r="E47" s="1422">
        <v>85582.18</v>
      </c>
      <c r="F47" s="1410"/>
      <c r="J47" s="1434"/>
    </row>
    <row r="48" spans="1:10">
      <c r="A48" s="1427" t="s">
        <v>1710</v>
      </c>
      <c r="B48" s="1422">
        <v>111743542.92</v>
      </c>
      <c r="C48" s="2059"/>
      <c r="D48" s="1426" t="s">
        <v>1715</v>
      </c>
      <c r="E48" s="1422">
        <v>5025</v>
      </c>
      <c r="F48" s="1410"/>
    </row>
    <row r="49" spans="1:6">
      <c r="A49" s="1427" t="s">
        <v>1712</v>
      </c>
      <c r="B49" s="1422"/>
      <c r="C49" s="2059"/>
      <c r="D49" s="1426" t="s">
        <v>1717</v>
      </c>
      <c r="E49" s="1422"/>
      <c r="F49" s="1410"/>
    </row>
    <row r="50" spans="1:6">
      <c r="A50" s="1427" t="s">
        <v>1714</v>
      </c>
      <c r="B50" s="1422"/>
      <c r="C50" s="2059"/>
      <c r="D50" s="1426" t="s">
        <v>1719</v>
      </c>
      <c r="E50" s="2053">
        <v>-19.89</v>
      </c>
      <c r="F50" s="1410"/>
    </row>
    <row r="51" spans="1:6">
      <c r="A51" s="1427" t="s">
        <v>1716</v>
      </c>
      <c r="B51" s="1422"/>
      <c r="C51" s="2059"/>
      <c r="D51" s="1420"/>
      <c r="E51" s="1439"/>
      <c r="F51" s="1439"/>
    </row>
    <row r="52" spans="1:6">
      <c r="A52" s="1427" t="s">
        <v>1718</v>
      </c>
      <c r="B52" s="1422"/>
      <c r="C52" s="2059"/>
      <c r="D52" s="1420"/>
      <c r="E52" s="1439"/>
      <c r="F52" s="1439"/>
    </row>
    <row r="53" spans="1:6">
      <c r="A53" s="1427" t="s">
        <v>1720</v>
      </c>
      <c r="B53" s="1422"/>
      <c r="C53" s="2059"/>
      <c r="D53" s="1420"/>
      <c r="E53" s="1439"/>
      <c r="F53" s="1439"/>
    </row>
    <row r="54" spans="1:6">
      <c r="A54" s="1427" t="s">
        <v>1721</v>
      </c>
      <c r="B54" s="1422"/>
      <c r="C54" s="2059"/>
      <c r="D54" s="1420"/>
      <c r="E54" s="1439"/>
      <c r="F54" s="1439"/>
    </row>
    <row r="55" spans="1:6">
      <c r="A55" s="1427" t="s">
        <v>1722</v>
      </c>
      <c r="B55" s="1422">
        <v>-186205.23</v>
      </c>
      <c r="C55" s="2059"/>
      <c r="D55" s="1420"/>
      <c r="E55" s="1439"/>
      <c r="F55" s="1439"/>
    </row>
    <row r="56" spans="1:6">
      <c r="A56" s="1427" t="s">
        <v>1723</v>
      </c>
      <c r="B56" s="1422">
        <v>-521529.24</v>
      </c>
      <c r="C56" s="2059"/>
      <c r="D56" s="1420"/>
      <c r="E56" s="1439"/>
      <c r="F56" s="1439"/>
    </row>
    <row r="57" spans="1:6">
      <c r="A57" s="1427" t="s">
        <v>1724</v>
      </c>
      <c r="B57" s="1422">
        <v>1571271.75</v>
      </c>
      <c r="C57" s="2059"/>
      <c r="D57" s="1420"/>
      <c r="E57" s="1439"/>
      <c r="F57" s="1439"/>
    </row>
    <row r="58" spans="1:6">
      <c r="A58" s="1427" t="s">
        <v>1725</v>
      </c>
      <c r="B58" s="1422">
        <v>20300.099999999999</v>
      </c>
      <c r="C58" s="2059"/>
      <c r="D58" s="1420"/>
      <c r="E58" s="1439"/>
      <c r="F58" s="1439"/>
    </row>
    <row r="59" spans="1:6">
      <c r="A59" s="1427" t="s">
        <v>1726</v>
      </c>
      <c r="B59" s="1422">
        <v>5379349.04</v>
      </c>
      <c r="C59" s="2059"/>
      <c r="D59" s="1420"/>
      <c r="E59" s="1439"/>
      <c r="F59" s="1439"/>
    </row>
    <row r="60" spans="1:6">
      <c r="A60" s="1427" t="s">
        <v>1727</v>
      </c>
      <c r="B60" s="1422">
        <v>-36333.360000000001</v>
      </c>
      <c r="C60" s="2059"/>
      <c r="D60" s="1420"/>
      <c r="E60" s="1439"/>
      <c r="F60" s="1439"/>
    </row>
    <row r="61" spans="1:6">
      <c r="A61" s="1427" t="s">
        <v>1728</v>
      </c>
      <c r="B61" s="1422"/>
      <c r="C61" s="2059"/>
      <c r="D61" s="1420"/>
      <c r="E61" s="1439"/>
      <c r="F61" s="1439"/>
    </row>
    <row r="62" spans="1:6">
      <c r="A62" s="1427" t="s">
        <v>1729</v>
      </c>
      <c r="B62" s="1422">
        <v>942727</v>
      </c>
      <c r="C62" s="2059"/>
      <c r="D62" s="1420"/>
      <c r="E62" s="1439"/>
      <c r="F62" s="1439"/>
    </row>
    <row r="63" spans="1:6">
      <c r="A63" s="1427" t="s">
        <v>1730</v>
      </c>
      <c r="B63" s="1422"/>
      <c r="C63" s="2059"/>
      <c r="D63" s="1420"/>
      <c r="E63" s="1439"/>
      <c r="F63" s="1439"/>
    </row>
    <row r="64" spans="1:6">
      <c r="A64" s="1427" t="s">
        <v>1731</v>
      </c>
      <c r="B64" s="1422">
        <v>1000</v>
      </c>
      <c r="C64" s="2059"/>
      <c r="D64" s="1420"/>
      <c r="E64" s="1439"/>
      <c r="F64" s="1439"/>
    </row>
    <row r="65" spans="1:8">
      <c r="A65" s="1427" t="s">
        <v>1732</v>
      </c>
      <c r="B65" s="1422"/>
      <c r="C65" s="2059"/>
      <c r="D65" s="1420"/>
      <c r="E65" s="1439"/>
      <c r="F65" s="1439"/>
    </row>
    <row r="66" spans="1:8">
      <c r="A66" s="1427" t="s">
        <v>1733</v>
      </c>
      <c r="B66" s="1422"/>
      <c r="C66" s="2059"/>
      <c r="D66" s="1420"/>
      <c r="E66" s="1439"/>
      <c r="F66" s="1439"/>
    </row>
    <row r="67" spans="1:8">
      <c r="A67" s="1427" t="s">
        <v>1734</v>
      </c>
      <c r="B67" s="1422"/>
      <c r="C67" s="2059"/>
      <c r="D67" s="1420"/>
      <c r="E67" s="1439"/>
      <c r="F67" s="1439"/>
    </row>
    <row r="68" spans="1:8">
      <c r="A68" s="1427" t="s">
        <v>1735</v>
      </c>
      <c r="B68" s="1422"/>
      <c r="C68" s="2059"/>
      <c r="D68" s="1420"/>
      <c r="E68" s="1439"/>
      <c r="F68" s="1439"/>
    </row>
    <row r="69" spans="1:8">
      <c r="A69" s="1427" t="s">
        <v>1736</v>
      </c>
      <c r="B69" s="1422">
        <v>62888663</v>
      </c>
      <c r="C69" s="2059"/>
      <c r="D69" s="1420"/>
      <c r="E69" s="1439"/>
      <c r="F69" s="1439"/>
    </row>
    <row r="70" spans="1:8">
      <c r="A70" s="1427" t="s">
        <v>1737</v>
      </c>
      <c r="B70" s="1422"/>
      <c r="C70" s="2059"/>
      <c r="D70" s="1420"/>
      <c r="E70" s="1439"/>
      <c r="F70" s="1439"/>
    </row>
    <row r="71" spans="1:8">
      <c r="A71" s="1427" t="s">
        <v>1738</v>
      </c>
      <c r="B71" s="1422"/>
      <c r="C71" s="2059"/>
      <c r="D71" s="1420"/>
      <c r="E71" s="1439"/>
      <c r="F71" s="1439"/>
    </row>
    <row r="72" spans="1:8">
      <c r="A72" s="1427" t="s">
        <v>1739</v>
      </c>
      <c r="B72" s="1422"/>
      <c r="C72" s="2059"/>
      <c r="D72" s="1420"/>
      <c r="E72" s="1439"/>
      <c r="F72" s="1439"/>
    </row>
    <row r="73" spans="1:8">
      <c r="A73" s="1427" t="s">
        <v>1740</v>
      </c>
      <c r="B73" s="2053"/>
      <c r="C73" s="2059"/>
      <c r="D73" s="1420"/>
      <c r="E73" s="1439"/>
      <c r="F73" s="1439"/>
    </row>
    <row r="74" spans="1:8">
      <c r="A74" s="1421" t="s">
        <v>1741</v>
      </c>
      <c r="B74" s="1422"/>
      <c r="C74" s="2059"/>
      <c r="D74" s="1420"/>
      <c r="E74" s="1439"/>
      <c r="F74" s="1439"/>
    </row>
    <row r="75" spans="1:8">
      <c r="A75" s="1425" t="s">
        <v>1742</v>
      </c>
      <c r="B75" s="2053"/>
      <c r="C75" s="2059"/>
      <c r="D75" s="1420"/>
      <c r="E75" s="1439"/>
      <c r="F75" s="1439"/>
    </row>
    <row r="76" spans="1:8">
      <c r="A76" s="1435" t="s">
        <v>1743</v>
      </c>
      <c r="B76" s="1422"/>
      <c r="C76" s="2060">
        <v>109986534.58</v>
      </c>
      <c r="D76" s="1420"/>
      <c r="E76" s="1439"/>
      <c r="F76" s="1439"/>
    </row>
    <row r="77" spans="1:8">
      <c r="A77" s="1409"/>
      <c r="B77" s="2054">
        <v>810121648.53999996</v>
      </c>
      <c r="C77" s="1439"/>
      <c r="D77" s="1420"/>
      <c r="E77" s="1439"/>
      <c r="F77" s="1439"/>
    </row>
    <row r="78" spans="1:8">
      <c r="A78" s="1421" t="s">
        <v>1323</v>
      </c>
      <c r="B78" s="1422"/>
      <c r="C78" s="2059">
        <v>43629371.509999998</v>
      </c>
      <c r="D78" s="1420"/>
      <c r="E78" s="1439"/>
      <c r="F78" s="1439"/>
    </row>
    <row r="79" spans="1:8">
      <c r="A79" s="1425" t="s">
        <v>1744</v>
      </c>
      <c r="B79" s="1422">
        <v>986537</v>
      </c>
      <c r="C79" s="2059"/>
      <c r="D79" s="1420"/>
      <c r="E79" s="1439"/>
      <c r="F79" s="1439"/>
    </row>
    <row r="80" spans="1:8">
      <c r="A80" s="1425" t="s">
        <v>1745</v>
      </c>
      <c r="B80" s="2122">
        <v>1404990.02</v>
      </c>
      <c r="C80" s="2059"/>
      <c r="D80" s="1420"/>
      <c r="E80" s="1439"/>
      <c r="F80" s="1439"/>
      <c r="H80" s="1434"/>
    </row>
    <row r="81" spans="1:8">
      <c r="A81" s="1425" t="s">
        <v>1746</v>
      </c>
      <c r="B81" s="2122"/>
      <c r="C81" s="2059"/>
      <c r="D81" s="1420"/>
      <c r="E81" s="1439"/>
      <c r="F81" s="1439"/>
    </row>
    <row r="82" spans="1:8">
      <c r="A82" s="1425" t="s">
        <v>1385</v>
      </c>
      <c r="B82" s="2122">
        <v>56726.2</v>
      </c>
      <c r="C82" s="2059"/>
      <c r="D82" s="1420"/>
      <c r="E82" s="1439"/>
      <c r="F82" s="1439"/>
    </row>
    <row r="83" spans="1:8">
      <c r="A83" s="1425" t="s">
        <v>1747</v>
      </c>
      <c r="B83" s="2122">
        <v>2636519.5499999998</v>
      </c>
      <c r="C83" s="2059"/>
      <c r="D83" s="1420"/>
      <c r="E83" s="1439"/>
      <c r="F83" s="1439"/>
      <c r="H83" s="1434"/>
    </row>
    <row r="84" spans="1:8">
      <c r="A84" s="1425" t="s">
        <v>1748</v>
      </c>
      <c r="B84" s="1422">
        <v>794527.1</v>
      </c>
      <c r="C84" s="2059"/>
      <c r="D84" s="1420"/>
      <c r="E84" s="1439"/>
      <c r="F84" s="1439"/>
    </row>
    <row r="85" spans="1:8">
      <c r="A85" s="1425" t="s">
        <v>1749</v>
      </c>
      <c r="B85" s="1422">
        <v>2459781.0699999998</v>
      </c>
      <c r="C85" s="2059"/>
      <c r="D85" s="1420"/>
      <c r="E85" s="1439"/>
      <c r="F85" s="1439"/>
    </row>
    <row r="86" spans="1:8">
      <c r="A86" s="1427" t="s">
        <v>1324</v>
      </c>
      <c r="B86" s="1422"/>
      <c r="C86" s="2059"/>
      <c r="D86" s="1420"/>
      <c r="E86" s="1439"/>
      <c r="F86" s="1439"/>
    </row>
    <row r="87" spans="1:8">
      <c r="A87" s="1427" t="s">
        <v>1750</v>
      </c>
      <c r="B87" s="1422">
        <v>2712.85</v>
      </c>
      <c r="C87" s="2059"/>
      <c r="D87" s="1420"/>
      <c r="E87" s="1439"/>
      <c r="F87" s="1439"/>
    </row>
    <row r="88" spans="1:8">
      <c r="A88" s="1427" t="s">
        <v>1751</v>
      </c>
      <c r="B88" s="1422"/>
      <c r="C88" s="2059"/>
      <c r="D88" s="1420"/>
      <c r="E88" s="1439"/>
      <c r="F88" s="1439"/>
    </row>
    <row r="89" spans="1:8">
      <c r="A89" s="1427" t="s">
        <v>1752</v>
      </c>
      <c r="B89" s="1422"/>
      <c r="C89" s="2059"/>
      <c r="D89" s="1420"/>
      <c r="E89" s="1439"/>
      <c r="F89" s="1439"/>
    </row>
    <row r="90" spans="1:8">
      <c r="A90" s="1427" t="s">
        <v>1338</v>
      </c>
      <c r="B90" s="1422">
        <v>120756</v>
      </c>
      <c r="C90" s="2059"/>
      <c r="D90" s="1420"/>
      <c r="E90" s="1439"/>
      <c r="F90" s="1439"/>
    </row>
    <row r="91" spans="1:8">
      <c r="A91" s="1427" t="s">
        <v>1753</v>
      </c>
      <c r="B91" s="1422"/>
      <c r="C91" s="2059"/>
      <c r="D91" s="1420"/>
      <c r="E91" s="1439"/>
      <c r="F91" s="1439"/>
    </row>
    <row r="92" spans="1:8">
      <c r="A92" s="1427" t="s">
        <v>877</v>
      </c>
      <c r="B92" s="1422">
        <v>14906804</v>
      </c>
      <c r="C92" s="2059"/>
      <c r="D92" s="1420"/>
      <c r="E92" s="1439"/>
      <c r="F92" s="1439"/>
    </row>
    <row r="93" spans="1:8">
      <c r="A93" s="1427" t="s">
        <v>1754</v>
      </c>
      <c r="B93" s="1422">
        <v>3385322</v>
      </c>
      <c r="C93" s="2059"/>
      <c r="D93" s="1420"/>
      <c r="E93" s="1439"/>
      <c r="F93" s="1439"/>
    </row>
    <row r="94" spans="1:8">
      <c r="A94" s="1427" t="s">
        <v>1344</v>
      </c>
      <c r="B94" s="1422">
        <v>71505</v>
      </c>
      <c r="C94" s="2059"/>
      <c r="D94" s="1420"/>
      <c r="E94" s="1439"/>
      <c r="F94" s="1439"/>
    </row>
    <row r="95" spans="1:8">
      <c r="A95" s="1427" t="s">
        <v>1755</v>
      </c>
      <c r="B95" s="1422">
        <v>2242738.17</v>
      </c>
      <c r="C95" s="2059"/>
      <c r="D95" s="1420"/>
      <c r="E95" s="1439"/>
      <c r="F95" s="1439"/>
    </row>
    <row r="96" spans="1:8">
      <c r="A96" s="1427" t="s">
        <v>1359</v>
      </c>
      <c r="B96" s="1422"/>
      <c r="C96" s="2059"/>
      <c r="D96" s="1420"/>
      <c r="E96" s="1439"/>
      <c r="F96" s="1439"/>
    </row>
    <row r="97" spans="1:6">
      <c r="A97" s="1427" t="s">
        <v>1362</v>
      </c>
      <c r="B97" s="1422"/>
      <c r="C97" s="2059"/>
      <c r="D97" s="1420"/>
      <c r="E97" s="1439"/>
      <c r="F97" s="1439"/>
    </row>
    <row r="98" spans="1:6">
      <c r="A98" s="1427" t="s">
        <v>1756</v>
      </c>
      <c r="B98" s="1422">
        <v>635400</v>
      </c>
      <c r="C98" s="2059"/>
      <c r="D98" s="1420"/>
      <c r="E98" s="1439"/>
      <c r="F98" s="1439"/>
    </row>
    <row r="99" spans="1:6">
      <c r="A99" s="1427" t="s">
        <v>1757</v>
      </c>
      <c r="B99" s="1422"/>
      <c r="C99" s="2059"/>
      <c r="D99" s="1420"/>
      <c r="E99" s="1439"/>
      <c r="F99" s="1439"/>
    </row>
    <row r="100" spans="1:6">
      <c r="A100" s="1427" t="s">
        <v>1370</v>
      </c>
      <c r="B100" s="1422">
        <v>87745.39</v>
      </c>
      <c r="C100" s="2059"/>
      <c r="D100" s="1420"/>
      <c r="E100" s="1439"/>
      <c r="F100" s="1439"/>
    </row>
    <row r="101" spans="1:6">
      <c r="A101" s="1427" t="s">
        <v>1372</v>
      </c>
      <c r="B101" s="1422">
        <v>12966.55</v>
      </c>
      <c r="C101" s="2059"/>
      <c r="D101" s="1420"/>
      <c r="E101" s="1439"/>
      <c r="F101" s="1439"/>
    </row>
    <row r="102" spans="1:6">
      <c r="A102" s="1427" t="s">
        <v>1758</v>
      </c>
      <c r="B102" s="1422"/>
      <c r="C102" s="2059"/>
      <c r="D102" s="1420"/>
      <c r="E102" s="1439"/>
      <c r="F102" s="1439"/>
    </row>
    <row r="103" spans="1:6">
      <c r="A103" s="1427" t="s">
        <v>1375</v>
      </c>
      <c r="B103" s="1422"/>
      <c r="C103" s="2059"/>
      <c r="D103" s="1420"/>
      <c r="E103" s="1439"/>
      <c r="F103" s="1439"/>
    </row>
    <row r="104" spans="1:6">
      <c r="A104" s="1427" t="s">
        <v>1759</v>
      </c>
      <c r="B104" s="1422">
        <v>72860</v>
      </c>
      <c r="C104" s="2059"/>
      <c r="D104" s="1420"/>
      <c r="E104" s="1439"/>
      <c r="F104" s="1439"/>
    </row>
    <row r="105" spans="1:6">
      <c r="A105" s="1427" t="s">
        <v>1377</v>
      </c>
      <c r="B105" s="1422"/>
      <c r="C105" s="2059"/>
      <c r="D105" s="1420"/>
      <c r="E105" s="1439"/>
      <c r="F105" s="1439"/>
    </row>
    <row r="106" spans="1:6">
      <c r="A106" s="1427" t="s">
        <v>1760</v>
      </c>
      <c r="B106" s="1422"/>
      <c r="C106" s="2059"/>
      <c r="D106" s="1420"/>
      <c r="E106" s="1439"/>
      <c r="F106" s="1439"/>
    </row>
    <row r="107" spans="1:6">
      <c r="A107" s="1427" t="s">
        <v>1761</v>
      </c>
      <c r="B107" s="1422"/>
      <c r="C107" s="2059"/>
      <c r="D107" s="1420"/>
      <c r="E107" s="1439"/>
      <c r="F107" s="1439"/>
    </row>
    <row r="108" spans="1:6">
      <c r="A108" s="1427" t="s">
        <v>1378</v>
      </c>
      <c r="B108" s="1422"/>
      <c r="C108" s="2059"/>
      <c r="D108" s="1420"/>
      <c r="E108" s="1439"/>
      <c r="F108" s="1439"/>
    </row>
    <row r="109" spans="1:6">
      <c r="A109" s="1427" t="s">
        <v>1762</v>
      </c>
      <c r="B109" s="1422">
        <v>13000</v>
      </c>
      <c r="C109" s="2059"/>
      <c r="D109" s="1420"/>
      <c r="E109" s="1439"/>
      <c r="F109" s="1439"/>
    </row>
    <row r="110" spans="1:6">
      <c r="A110" s="1427" t="s">
        <v>1763</v>
      </c>
      <c r="B110" s="1422"/>
      <c r="C110" s="2059"/>
      <c r="D110" s="1420"/>
      <c r="E110" s="1439"/>
      <c r="F110" s="1439"/>
    </row>
    <row r="111" spans="1:6">
      <c r="A111" s="1427" t="s">
        <v>1764</v>
      </c>
      <c r="B111" s="1422">
        <v>548612</v>
      </c>
      <c r="C111" s="2059"/>
      <c r="D111" s="1420"/>
      <c r="E111" s="1439"/>
      <c r="F111" s="1439"/>
    </row>
    <row r="112" spans="1:6">
      <c r="A112" s="1427" t="s">
        <v>1765</v>
      </c>
      <c r="B112" s="1422"/>
      <c r="C112" s="2059"/>
      <c r="D112" s="1420"/>
      <c r="E112" s="1439"/>
      <c r="F112" s="1439"/>
    </row>
    <row r="113" spans="1:6">
      <c r="A113" s="1427" t="s">
        <v>1383</v>
      </c>
      <c r="B113" s="1422">
        <v>367</v>
      </c>
      <c r="C113" s="2059"/>
      <c r="D113" s="1420"/>
      <c r="E113" s="1439"/>
      <c r="F113" s="1439"/>
    </row>
    <row r="114" spans="1:6">
      <c r="A114" s="1427" t="s">
        <v>1387</v>
      </c>
      <c r="B114" s="1422">
        <v>166491.1</v>
      </c>
      <c r="C114" s="2059"/>
      <c r="D114" s="1420"/>
      <c r="E114" s="1439"/>
      <c r="F114" s="1439"/>
    </row>
    <row r="115" spans="1:6">
      <c r="A115" s="1427" t="s">
        <v>1766</v>
      </c>
      <c r="B115" s="1422"/>
      <c r="C115" s="2059"/>
      <c r="D115" s="1420"/>
      <c r="E115" s="1439"/>
      <c r="F115" s="1439"/>
    </row>
    <row r="116" spans="1:6">
      <c r="A116" s="1427" t="s">
        <v>1767</v>
      </c>
      <c r="B116" s="1422"/>
      <c r="C116" s="2059"/>
      <c r="D116" s="1420"/>
      <c r="E116" s="1439"/>
      <c r="F116" s="1439"/>
    </row>
    <row r="117" spans="1:6">
      <c r="A117" s="1427" t="s">
        <v>1768</v>
      </c>
      <c r="B117" s="1422">
        <v>24400</v>
      </c>
      <c r="C117" s="2059"/>
      <c r="D117" s="1420"/>
      <c r="E117" s="1439"/>
      <c r="F117" s="1439"/>
    </row>
    <row r="118" spans="1:6">
      <c r="A118" s="1427" t="s">
        <v>1769</v>
      </c>
      <c r="B118" s="1422">
        <v>244870</v>
      </c>
      <c r="C118" s="2059"/>
      <c r="D118" s="1420"/>
      <c r="E118" s="1439"/>
      <c r="F118" s="1439"/>
    </row>
    <row r="119" spans="1:6">
      <c r="A119" s="1427" t="s">
        <v>1770</v>
      </c>
      <c r="B119" s="1422"/>
      <c r="C119" s="2059"/>
      <c r="D119" s="1420"/>
      <c r="E119" s="1439"/>
      <c r="F119" s="1439"/>
    </row>
    <row r="120" spans="1:6">
      <c r="A120" s="1427" t="s">
        <v>1771</v>
      </c>
      <c r="B120" s="1422"/>
      <c r="C120" s="2059"/>
      <c r="D120" s="1420"/>
      <c r="E120" s="1439"/>
      <c r="F120" s="1439"/>
    </row>
    <row r="121" spans="1:6">
      <c r="A121" s="1427" t="s">
        <v>1772</v>
      </c>
      <c r="B121" s="1422">
        <v>21218</v>
      </c>
      <c r="C121" s="2059"/>
      <c r="D121" s="1420"/>
      <c r="E121" s="1439"/>
      <c r="F121" s="1439"/>
    </row>
    <row r="122" spans="1:6">
      <c r="A122" s="1427" t="s">
        <v>1773</v>
      </c>
      <c r="B122" s="1422">
        <v>8835523</v>
      </c>
      <c r="C122" s="2059"/>
      <c r="D122" s="1420"/>
      <c r="E122" s="1439"/>
      <c r="F122" s="1439"/>
    </row>
    <row r="123" spans="1:6">
      <c r="A123" s="1427" t="s">
        <v>1774</v>
      </c>
      <c r="B123" s="1422"/>
      <c r="C123" s="2059"/>
      <c r="D123" s="1420"/>
      <c r="E123" s="1439"/>
      <c r="F123" s="1439"/>
    </row>
    <row r="124" spans="1:6">
      <c r="A124" s="1427" t="s">
        <v>1396</v>
      </c>
      <c r="B124" s="1422">
        <v>201279.33</v>
      </c>
      <c r="C124" s="2059"/>
      <c r="D124" s="1420"/>
      <c r="E124" s="1439"/>
      <c r="F124" s="1439"/>
    </row>
    <row r="125" spans="1:6">
      <c r="A125" s="1427" t="s">
        <v>1775</v>
      </c>
      <c r="B125" s="1422">
        <v>67905</v>
      </c>
      <c r="C125" s="2059"/>
      <c r="D125" s="1420"/>
      <c r="E125" s="1439"/>
      <c r="F125" s="1439"/>
    </row>
    <row r="126" spans="1:6">
      <c r="A126" s="1427" t="s">
        <v>1776</v>
      </c>
      <c r="B126" s="1422">
        <v>3793.04</v>
      </c>
      <c r="C126" s="2059"/>
      <c r="D126" s="1420"/>
      <c r="E126" s="1439"/>
      <c r="F126" s="1439"/>
    </row>
    <row r="127" spans="1:6">
      <c r="A127" s="1427" t="s">
        <v>1777</v>
      </c>
      <c r="B127" s="1422"/>
      <c r="C127" s="2059"/>
      <c r="D127" s="1420"/>
      <c r="E127" s="1439"/>
      <c r="F127" s="1439"/>
    </row>
    <row r="128" spans="1:6">
      <c r="A128" s="1427" t="s">
        <v>1409</v>
      </c>
      <c r="B128" s="1422">
        <v>64004.639999999999</v>
      </c>
      <c r="C128" s="2059"/>
      <c r="D128" s="1420"/>
      <c r="E128" s="1439"/>
      <c r="F128" s="1439"/>
    </row>
    <row r="129" spans="1:6">
      <c r="A129" s="1427" t="s">
        <v>1415</v>
      </c>
      <c r="B129" s="1422">
        <v>3067900.5</v>
      </c>
      <c r="C129" s="2059"/>
      <c r="D129" s="1420"/>
      <c r="E129" s="1439"/>
      <c r="F129" s="1439"/>
    </row>
    <row r="130" spans="1:6">
      <c r="A130" s="1427" t="s">
        <v>1778</v>
      </c>
      <c r="B130" s="1422">
        <v>7500</v>
      </c>
      <c r="C130" s="2059"/>
      <c r="D130" s="1420"/>
      <c r="E130" s="1439"/>
      <c r="F130" s="1439"/>
    </row>
    <row r="131" spans="1:6">
      <c r="A131" s="1427" t="s">
        <v>1779</v>
      </c>
      <c r="B131" s="1422"/>
      <c r="C131" s="2059"/>
      <c r="D131" s="1420"/>
      <c r="E131" s="1439"/>
      <c r="F131" s="1439"/>
    </row>
    <row r="132" spans="1:6">
      <c r="A132" s="1427" t="s">
        <v>1780</v>
      </c>
      <c r="B132" s="1422"/>
      <c r="C132" s="2059"/>
      <c r="D132" s="1420"/>
      <c r="E132" s="1439"/>
      <c r="F132" s="1439"/>
    </row>
    <row r="133" spans="1:6">
      <c r="A133" s="1427" t="s">
        <v>1781</v>
      </c>
      <c r="B133" s="1422">
        <v>272933</v>
      </c>
      <c r="C133" s="2059"/>
      <c r="D133" s="1420"/>
      <c r="E133" s="1439"/>
      <c r="F133" s="1439"/>
    </row>
    <row r="134" spans="1:6">
      <c r="A134" s="1427" t="s">
        <v>1430</v>
      </c>
      <c r="B134" s="1422">
        <v>23940</v>
      </c>
      <c r="C134" s="2059"/>
      <c r="D134" s="1420"/>
      <c r="E134" s="1439"/>
      <c r="F134" s="1439"/>
    </row>
    <row r="135" spans="1:6">
      <c r="A135" s="1427" t="s">
        <v>1782</v>
      </c>
      <c r="B135" s="2053">
        <v>187744</v>
      </c>
      <c r="C135" s="2059"/>
      <c r="D135" s="1420"/>
      <c r="E135" s="1439"/>
      <c r="F135" s="1439"/>
    </row>
    <row r="136" spans="1:6">
      <c r="A136" s="1421" t="s">
        <v>1783</v>
      </c>
      <c r="B136" s="1422"/>
      <c r="C136" s="2059">
        <v>5045</v>
      </c>
      <c r="D136" s="1420"/>
      <c r="E136" s="1439"/>
      <c r="F136" s="1439"/>
    </row>
    <row r="137" spans="1:6">
      <c r="A137" s="1425" t="s">
        <v>1784</v>
      </c>
      <c r="B137" s="1422"/>
      <c r="C137" s="2059"/>
      <c r="D137" s="1420"/>
      <c r="E137" s="1439"/>
      <c r="F137" s="1439"/>
    </row>
    <row r="138" spans="1:6">
      <c r="A138" s="1425" t="s">
        <v>1785</v>
      </c>
      <c r="B138" s="1422"/>
      <c r="C138" s="2059"/>
      <c r="D138" s="1420"/>
      <c r="E138" s="1439"/>
      <c r="F138" s="1439"/>
    </row>
    <row r="139" spans="1:6">
      <c r="A139" s="1427" t="s">
        <v>1786</v>
      </c>
      <c r="B139" s="1422">
        <v>5045</v>
      </c>
      <c r="C139" s="2059"/>
      <c r="D139" s="1420"/>
      <c r="E139" s="1439"/>
      <c r="F139" s="1439"/>
    </row>
    <row r="140" spans="1:6">
      <c r="A140" s="1427" t="s">
        <v>1787</v>
      </c>
      <c r="B140" s="2053"/>
      <c r="C140" s="2059"/>
      <c r="D140" s="1420"/>
      <c r="E140" s="1439"/>
      <c r="F140" s="1439"/>
    </row>
    <row r="141" spans="1:6">
      <c r="A141" s="1421" t="s">
        <v>1788</v>
      </c>
      <c r="B141" s="1422"/>
      <c r="C141" s="2059">
        <v>19718459.690000001</v>
      </c>
      <c r="D141" s="1420"/>
      <c r="E141" s="1439"/>
      <c r="F141" s="1439"/>
    </row>
    <row r="142" spans="1:6">
      <c r="A142" s="1427" t="s">
        <v>1789</v>
      </c>
      <c r="B142" s="1422"/>
      <c r="C142" s="2059"/>
      <c r="D142" s="1420"/>
      <c r="E142" s="1439"/>
      <c r="F142" s="1439"/>
    </row>
    <row r="143" spans="1:6">
      <c r="A143" s="1427" t="s">
        <v>1790</v>
      </c>
      <c r="B143" s="1422"/>
      <c r="C143" s="2059"/>
      <c r="D143" s="1420"/>
      <c r="E143" s="1439"/>
      <c r="F143" s="1439"/>
    </row>
    <row r="144" spans="1:6">
      <c r="A144" s="1427" t="s">
        <v>1791</v>
      </c>
      <c r="B144" s="1422"/>
      <c r="C144" s="2059"/>
      <c r="D144" s="1420"/>
      <c r="E144" s="1439"/>
      <c r="F144" s="1439"/>
    </row>
    <row r="145" spans="1:6">
      <c r="A145" s="1427" t="s">
        <v>1792</v>
      </c>
      <c r="B145" s="1422"/>
      <c r="C145" s="2059"/>
      <c r="D145" s="1420"/>
      <c r="E145" s="1439"/>
      <c r="F145" s="1439"/>
    </row>
    <row r="146" spans="1:6">
      <c r="A146" s="1427" t="s">
        <v>1793</v>
      </c>
      <c r="B146" s="1422">
        <v>8346426.6900000004</v>
      </c>
      <c r="C146" s="2059"/>
      <c r="D146" s="1420"/>
      <c r="E146" s="1439"/>
      <c r="F146" s="1439"/>
    </row>
    <row r="147" spans="1:6">
      <c r="A147" s="1427" t="s">
        <v>1794</v>
      </c>
      <c r="B147" s="1422"/>
      <c r="C147" s="2059"/>
      <c r="D147" s="1420"/>
      <c r="E147" s="1439"/>
      <c r="F147" s="1439"/>
    </row>
    <row r="148" spans="1:6">
      <c r="A148" s="1427" t="s">
        <v>1795</v>
      </c>
      <c r="B148" s="1422">
        <v>9822577</v>
      </c>
      <c r="C148" s="2059"/>
      <c r="D148" s="1420"/>
      <c r="E148" s="1439"/>
      <c r="F148" s="1439"/>
    </row>
    <row r="149" spans="1:6">
      <c r="A149" s="1427" t="s">
        <v>1796</v>
      </c>
      <c r="B149" s="2053">
        <v>1549456</v>
      </c>
      <c r="C149" s="2059"/>
      <c r="D149" s="1420"/>
      <c r="E149" s="1439"/>
      <c r="F149" s="1439"/>
    </row>
    <row r="150" spans="1:6">
      <c r="A150" s="1421" t="s">
        <v>1797</v>
      </c>
      <c r="B150" s="1422"/>
      <c r="C150" s="2059">
        <v>8534920.1999999993</v>
      </c>
      <c r="D150" s="1420"/>
      <c r="E150" s="1439"/>
      <c r="F150" s="1439"/>
    </row>
    <row r="151" spans="1:6">
      <c r="A151" s="1427" t="s">
        <v>1798</v>
      </c>
      <c r="B151" s="1422">
        <v>69915.39</v>
      </c>
      <c r="C151" s="2059"/>
      <c r="D151" s="1420"/>
      <c r="E151" s="1439"/>
      <c r="F151" s="1439"/>
    </row>
    <row r="152" spans="1:6">
      <c r="A152" s="1427" t="s">
        <v>1799</v>
      </c>
      <c r="B152" s="1422"/>
      <c r="C152" s="2059"/>
      <c r="D152" s="1420"/>
      <c r="E152" s="1439"/>
      <c r="F152" s="1439"/>
    </row>
    <row r="153" spans="1:6">
      <c r="A153" s="1427" t="s">
        <v>1800</v>
      </c>
      <c r="B153" s="1422">
        <v>1061944</v>
      </c>
      <c r="C153" s="2059"/>
      <c r="D153" s="1420"/>
      <c r="E153" s="1439"/>
      <c r="F153" s="1439"/>
    </row>
    <row r="154" spans="1:6">
      <c r="A154" s="1427" t="s">
        <v>1801</v>
      </c>
      <c r="B154" s="1422">
        <v>7403060.8099999996</v>
      </c>
      <c r="C154" s="2059"/>
      <c r="D154" s="1420"/>
      <c r="E154" s="1439"/>
      <c r="F154" s="1439"/>
    </row>
    <row r="155" spans="1:6">
      <c r="A155" s="1427" t="s">
        <v>1802</v>
      </c>
      <c r="B155" s="1422"/>
      <c r="C155" s="2059"/>
      <c r="D155" s="1420"/>
      <c r="E155" s="1439"/>
      <c r="F155" s="1439"/>
    </row>
    <row r="156" spans="1:6">
      <c r="A156" s="1427" t="s">
        <v>1803</v>
      </c>
      <c r="B156" s="2053"/>
      <c r="C156" s="2059"/>
      <c r="D156" s="1420"/>
      <c r="E156" s="1439"/>
      <c r="F156" s="1439"/>
    </row>
    <row r="157" spans="1:6">
      <c r="A157" s="1435" t="s">
        <v>1804</v>
      </c>
      <c r="B157" s="1422"/>
      <c r="C157" s="2060">
        <v>40252908.93</v>
      </c>
      <c r="D157" s="1420"/>
      <c r="E157" s="1439"/>
      <c r="F157" s="1439"/>
    </row>
    <row r="158" spans="1:6">
      <c r="A158" s="1436" t="s">
        <v>1630</v>
      </c>
      <c r="B158" s="2056"/>
      <c r="C158" s="2061">
        <v>112140705.33</v>
      </c>
      <c r="D158" s="1437" t="s">
        <v>1630</v>
      </c>
      <c r="E158" s="2056"/>
      <c r="F158" s="2054">
        <v>112140705.33</v>
      </c>
    </row>
    <row r="159" spans="1:6">
      <c r="A159" s="1438"/>
      <c r="B159" s="1422"/>
      <c r="C159" s="1410"/>
      <c r="D159" s="1438"/>
      <c r="E159" s="1422"/>
      <c r="F159" s="1410"/>
    </row>
    <row r="160" spans="1:6">
      <c r="A160" s="2877" t="s">
        <v>1805</v>
      </c>
      <c r="B160" s="2877"/>
      <c r="C160" s="2877"/>
      <c r="D160" s="1420"/>
      <c r="E160" s="1439"/>
      <c r="F160" s="1439"/>
    </row>
    <row r="161" spans="1:6">
      <c r="A161" s="2874" t="s">
        <v>1614</v>
      </c>
      <c r="B161" s="2874"/>
      <c r="C161" s="2874"/>
      <c r="D161" s="1420"/>
      <c r="E161" s="1439"/>
      <c r="F161" s="1439"/>
    </row>
    <row r="162" spans="1:6">
      <c r="A162" s="2869" t="s">
        <v>2325</v>
      </c>
      <c r="B162" s="2869"/>
      <c r="C162" s="2869"/>
      <c r="D162" s="1420"/>
      <c r="E162" s="1439"/>
      <c r="F162" s="1439"/>
    </row>
    <row r="163" spans="1:6" ht="14.45" customHeight="1">
      <c r="A163" s="1407" t="s">
        <v>1556</v>
      </c>
      <c r="B163" s="2870" t="s">
        <v>1631</v>
      </c>
      <c r="C163" s="2871"/>
      <c r="D163" s="1430" t="s">
        <v>1556</v>
      </c>
      <c r="E163" s="2870" t="s">
        <v>1631</v>
      </c>
      <c r="F163" s="2870"/>
    </row>
    <row r="164" spans="1:6" ht="14.45" customHeight="1">
      <c r="A164" s="1431" t="s">
        <v>1268</v>
      </c>
      <c r="B164" s="2875" t="s">
        <v>2325</v>
      </c>
      <c r="C164" s="2876"/>
      <c r="D164" s="1432" t="s">
        <v>1268</v>
      </c>
      <c r="E164" s="2875" t="s">
        <v>2325</v>
      </c>
      <c r="F164" s="2876"/>
    </row>
    <row r="165" spans="1:6">
      <c r="A165" s="1421" t="s">
        <v>1290</v>
      </c>
      <c r="B165" s="2057"/>
      <c r="C165" s="2058"/>
      <c r="D165" s="1408" t="s">
        <v>1278</v>
      </c>
      <c r="E165" s="1422"/>
      <c r="F165" s="1410"/>
    </row>
    <row r="166" spans="1:6">
      <c r="A166" s="1427" t="s">
        <v>1291</v>
      </c>
      <c r="B166" s="1422"/>
      <c r="C166" s="2059"/>
      <c r="D166" s="1426" t="s">
        <v>1806</v>
      </c>
      <c r="E166" s="1422"/>
      <c r="F166" s="1410"/>
    </row>
    <row r="167" spans="1:6" ht="14.45" customHeight="1">
      <c r="A167" s="1427" t="s">
        <v>1807</v>
      </c>
      <c r="B167" s="1422"/>
      <c r="C167" s="2059"/>
      <c r="D167" s="1426" t="s">
        <v>1808</v>
      </c>
      <c r="E167" s="1422"/>
      <c r="F167" s="1410"/>
    </row>
    <row r="168" spans="1:6" ht="14.45" customHeight="1">
      <c r="A168" s="1427" t="s">
        <v>1809</v>
      </c>
      <c r="B168" s="1422"/>
      <c r="C168" s="2059"/>
      <c r="D168" s="1426" t="s">
        <v>1285</v>
      </c>
      <c r="E168" s="1422"/>
      <c r="F168" s="1410"/>
    </row>
    <row r="169" spans="1:6">
      <c r="A169" s="1427" t="s">
        <v>1810</v>
      </c>
      <c r="B169" s="1422"/>
      <c r="C169" s="2059"/>
      <c r="D169" s="1426" t="s">
        <v>1283</v>
      </c>
      <c r="E169" s="2053"/>
      <c r="F169" s="1410"/>
    </row>
    <row r="170" spans="1:6">
      <c r="A170" s="1427" t="s">
        <v>1737</v>
      </c>
      <c r="B170" s="1422"/>
      <c r="C170" s="2059"/>
      <c r="D170" s="1409"/>
      <c r="E170" s="2054"/>
      <c r="F170" s="1439"/>
    </row>
    <row r="171" spans="1:6">
      <c r="A171" s="1427" t="s">
        <v>1811</v>
      </c>
      <c r="B171" s="1422"/>
      <c r="C171" s="2059"/>
      <c r="D171" s="1433" t="s">
        <v>1695</v>
      </c>
      <c r="E171" s="1422"/>
      <c r="F171" s="2055"/>
    </row>
    <row r="172" spans="1:6">
      <c r="A172" s="1427" t="s">
        <v>1813</v>
      </c>
      <c r="B172" s="1422"/>
      <c r="C172" s="2059"/>
      <c r="D172" s="1416" t="s">
        <v>1697</v>
      </c>
      <c r="E172" s="1422"/>
      <c r="F172" s="1410"/>
    </row>
    <row r="173" spans="1:6">
      <c r="A173" s="1427" t="s">
        <v>1814</v>
      </c>
      <c r="B173" s="1422"/>
      <c r="C173" s="2059"/>
      <c r="D173" s="1426" t="s">
        <v>1812</v>
      </c>
      <c r="E173" s="1422"/>
      <c r="F173" s="1410"/>
    </row>
    <row r="174" spans="1:6">
      <c r="A174" s="1427" t="s">
        <v>1816</v>
      </c>
      <c r="B174" s="2053"/>
      <c r="C174" s="2059"/>
      <c r="D174" s="1426" t="s">
        <v>1709</v>
      </c>
      <c r="E174" s="1422"/>
      <c r="F174" s="1410"/>
    </row>
    <row r="175" spans="1:6">
      <c r="A175" s="1435" t="s">
        <v>1743</v>
      </c>
      <c r="B175" s="1422"/>
      <c r="C175" s="2060"/>
      <c r="D175" s="1426" t="s">
        <v>1815</v>
      </c>
      <c r="E175" s="1422"/>
      <c r="F175" s="1410"/>
    </row>
    <row r="176" spans="1:6">
      <c r="A176" s="1409"/>
      <c r="B176" s="2054"/>
      <c r="C176" s="1439"/>
      <c r="D176" s="1426" t="s">
        <v>1817</v>
      </c>
      <c r="E176" s="2053"/>
      <c r="F176" s="1410"/>
    </row>
    <row r="177" spans="1:6">
      <c r="A177" s="1421" t="s">
        <v>1323</v>
      </c>
      <c r="B177" s="1422"/>
      <c r="C177" s="2059">
        <v>534170</v>
      </c>
      <c r="D177" s="1416" t="s">
        <v>1705</v>
      </c>
      <c r="E177" s="1422"/>
      <c r="F177" s="1410"/>
    </row>
    <row r="178" spans="1:6">
      <c r="A178" s="1427" t="s">
        <v>1750</v>
      </c>
      <c r="B178" s="1422"/>
      <c r="C178" s="2059"/>
      <c r="D178" s="1426" t="s">
        <v>1818</v>
      </c>
      <c r="E178" s="1422"/>
      <c r="F178" s="1410"/>
    </row>
    <row r="179" spans="1:6">
      <c r="A179" s="1427" t="s">
        <v>1751</v>
      </c>
      <c r="B179" s="1422"/>
      <c r="C179" s="2059"/>
      <c r="D179" s="1426" t="s">
        <v>1715</v>
      </c>
      <c r="E179" s="1422"/>
      <c r="F179" s="1410"/>
    </row>
    <row r="180" spans="1:6">
      <c r="A180" s="1427" t="s">
        <v>1819</v>
      </c>
      <c r="B180" s="1422"/>
      <c r="C180" s="2059"/>
      <c r="D180" s="1426" t="s">
        <v>1820</v>
      </c>
      <c r="E180" s="2053"/>
      <c r="F180" s="1410"/>
    </row>
    <row r="181" spans="1:6">
      <c r="A181" s="1427" t="s">
        <v>1821</v>
      </c>
      <c r="B181" s="1422"/>
      <c r="C181" s="2059"/>
      <c r="D181" s="1433" t="s">
        <v>1822</v>
      </c>
      <c r="E181" s="1422"/>
      <c r="F181" s="2055">
        <v>534170</v>
      </c>
    </row>
    <row r="182" spans="1:6">
      <c r="A182" s="1427" t="s">
        <v>1823</v>
      </c>
      <c r="B182" s="1422"/>
      <c r="C182" s="2059"/>
      <c r="D182" s="1420"/>
      <c r="E182" s="1439"/>
      <c r="F182" s="1439"/>
    </row>
    <row r="183" spans="1:6">
      <c r="A183" s="1427" t="s">
        <v>1753</v>
      </c>
      <c r="B183" s="1422"/>
      <c r="C183" s="2059"/>
      <c r="D183" s="1420"/>
      <c r="E183" s="1439"/>
      <c r="F183" s="1439"/>
    </row>
    <row r="184" spans="1:6">
      <c r="A184" s="1427" t="s">
        <v>877</v>
      </c>
      <c r="B184" s="1422">
        <v>534170</v>
      </c>
      <c r="C184" s="2059"/>
      <c r="D184" s="1420"/>
      <c r="E184" s="1439"/>
      <c r="F184" s="1439"/>
    </row>
    <row r="185" spans="1:6">
      <c r="A185" s="1427" t="s">
        <v>1824</v>
      </c>
      <c r="B185" s="1422"/>
      <c r="C185" s="2059"/>
      <c r="D185" s="1420"/>
      <c r="E185" s="1439"/>
      <c r="F185" s="1439"/>
    </row>
    <row r="186" spans="1:6">
      <c r="A186" s="1427" t="s">
        <v>1825</v>
      </c>
      <c r="B186" s="1422"/>
      <c r="C186" s="2059"/>
      <c r="D186" s="1420"/>
      <c r="E186" s="1439"/>
      <c r="F186" s="1439"/>
    </row>
    <row r="187" spans="1:6">
      <c r="A187" s="1427" t="s">
        <v>1826</v>
      </c>
      <c r="B187" s="1422"/>
      <c r="C187" s="2059"/>
      <c r="D187" s="1420"/>
      <c r="E187" s="1439"/>
      <c r="F187" s="1439"/>
    </row>
    <row r="188" spans="1:6">
      <c r="A188" s="1427" t="s">
        <v>1754</v>
      </c>
      <c r="B188" s="1422"/>
      <c r="C188" s="2059"/>
      <c r="D188" s="1420"/>
      <c r="E188" s="1439"/>
      <c r="F188" s="1439"/>
    </row>
    <row r="189" spans="1:6">
      <c r="A189" s="1427" t="s">
        <v>1827</v>
      </c>
      <c r="B189" s="1422"/>
      <c r="C189" s="2059"/>
      <c r="D189" s="1420"/>
      <c r="E189" s="1439"/>
      <c r="F189" s="1439"/>
    </row>
    <row r="190" spans="1:6">
      <c r="A190" s="1427" t="s">
        <v>1828</v>
      </c>
      <c r="B190" s="1422"/>
      <c r="C190" s="2059"/>
      <c r="D190" s="1420"/>
      <c r="E190" s="1439"/>
      <c r="F190" s="1439"/>
    </row>
    <row r="191" spans="1:6">
      <c r="A191" s="1427" t="s">
        <v>1755</v>
      </c>
      <c r="B191" s="1422"/>
      <c r="C191" s="2059"/>
      <c r="D191" s="1420"/>
      <c r="E191" s="1439"/>
      <c r="F191" s="1439"/>
    </row>
    <row r="192" spans="1:6">
      <c r="A192" s="1427" t="s">
        <v>1359</v>
      </c>
      <c r="B192" s="1422"/>
      <c r="C192" s="2059"/>
      <c r="D192" s="1420"/>
      <c r="E192" s="1439"/>
      <c r="F192" s="1439"/>
    </row>
    <row r="193" spans="1:6">
      <c r="A193" s="1427" t="s">
        <v>1362</v>
      </c>
      <c r="B193" s="1422"/>
      <c r="C193" s="2059"/>
      <c r="D193" s="1420"/>
      <c r="E193" s="1439"/>
      <c r="F193" s="1439"/>
    </row>
    <row r="194" spans="1:6">
      <c r="A194" s="1427" t="s">
        <v>1756</v>
      </c>
      <c r="B194" s="1422"/>
      <c r="C194" s="2059"/>
      <c r="D194" s="1420"/>
      <c r="E194" s="1439"/>
      <c r="F194" s="1439"/>
    </row>
    <row r="195" spans="1:6">
      <c r="A195" s="1427" t="s">
        <v>1829</v>
      </c>
      <c r="B195" s="1422"/>
      <c r="C195" s="2059"/>
      <c r="D195" s="1420"/>
      <c r="E195" s="1439"/>
      <c r="F195" s="1439"/>
    </row>
    <row r="196" spans="1:6">
      <c r="A196" s="1427" t="s">
        <v>1830</v>
      </c>
      <c r="B196" s="1422"/>
      <c r="C196" s="2059"/>
      <c r="D196" s="1420"/>
      <c r="E196" s="1439"/>
      <c r="F196" s="1439"/>
    </row>
    <row r="197" spans="1:6">
      <c r="A197" s="1427" t="s">
        <v>1831</v>
      </c>
      <c r="B197" s="1422"/>
      <c r="C197" s="2059"/>
      <c r="D197" s="1420"/>
      <c r="E197" s="1439"/>
      <c r="F197" s="1439"/>
    </row>
    <row r="198" spans="1:6">
      <c r="A198" s="1427" t="s">
        <v>1832</v>
      </c>
      <c r="B198" s="1422"/>
      <c r="C198" s="2059"/>
      <c r="D198" s="1420"/>
      <c r="E198" s="1439"/>
      <c r="F198" s="1439"/>
    </row>
    <row r="199" spans="1:6" ht="23.25">
      <c r="A199" s="1440" t="s">
        <v>1833</v>
      </c>
      <c r="B199" s="1422"/>
      <c r="C199" s="2059"/>
      <c r="D199" s="1420"/>
      <c r="E199" s="1439"/>
      <c r="F199" s="1439"/>
    </row>
    <row r="200" spans="1:6">
      <c r="A200" s="1427" t="s">
        <v>1834</v>
      </c>
      <c r="B200" s="1422"/>
      <c r="C200" s="2059"/>
      <c r="D200" s="1420"/>
      <c r="E200" s="1439"/>
      <c r="F200" s="1439"/>
    </row>
    <row r="201" spans="1:6">
      <c r="A201" s="1427" t="s">
        <v>1764</v>
      </c>
      <c r="B201" s="1422"/>
      <c r="C201" s="2059"/>
      <c r="D201" s="1420"/>
      <c r="E201" s="1439"/>
      <c r="F201" s="1439"/>
    </row>
    <row r="202" spans="1:6">
      <c r="A202" s="1427" t="s">
        <v>1385</v>
      </c>
      <c r="B202" s="1422"/>
      <c r="C202" s="2059"/>
      <c r="D202" s="1420"/>
      <c r="E202" s="1439"/>
      <c r="F202" s="1439"/>
    </row>
    <row r="203" spans="1:6">
      <c r="A203" s="1427" t="s">
        <v>1835</v>
      </c>
      <c r="B203" s="1422"/>
      <c r="C203" s="2059"/>
      <c r="D203" s="1420"/>
      <c r="E203" s="1439"/>
      <c r="F203" s="1439"/>
    </row>
    <row r="204" spans="1:6">
      <c r="A204" s="1427" t="s">
        <v>1836</v>
      </c>
      <c r="B204" s="1422"/>
      <c r="C204" s="2059"/>
      <c r="D204" s="1420"/>
      <c r="E204" s="1439"/>
      <c r="F204" s="1439"/>
    </row>
    <row r="205" spans="1:6">
      <c r="A205" s="1427" t="s">
        <v>1837</v>
      </c>
      <c r="B205" s="1422"/>
      <c r="C205" s="2059"/>
      <c r="D205" s="1420"/>
      <c r="E205" s="1439"/>
      <c r="F205" s="1439"/>
    </row>
    <row r="206" spans="1:6">
      <c r="A206" s="1427" t="s">
        <v>1769</v>
      </c>
      <c r="B206" s="1422"/>
      <c r="C206" s="2059"/>
      <c r="D206" s="1420"/>
      <c r="E206" s="1439"/>
      <c r="F206" s="1439"/>
    </row>
    <row r="207" spans="1:6">
      <c r="A207" s="1427" t="s">
        <v>1838</v>
      </c>
      <c r="B207" s="1422"/>
      <c r="C207" s="2059"/>
      <c r="D207" s="1420"/>
      <c r="E207" s="1439"/>
      <c r="F207" s="1439"/>
    </row>
    <row r="208" spans="1:6">
      <c r="A208" s="1427" t="s">
        <v>1839</v>
      </c>
      <c r="B208" s="1422"/>
      <c r="C208" s="2059"/>
      <c r="D208" s="1420"/>
      <c r="E208" s="1439"/>
      <c r="F208" s="1439"/>
    </row>
    <row r="209" spans="1:6">
      <c r="A209" s="1427" t="s">
        <v>1774</v>
      </c>
      <c r="B209" s="1422"/>
      <c r="C209" s="2059"/>
      <c r="D209" s="1420"/>
      <c r="E209" s="1439"/>
      <c r="F209" s="1439"/>
    </row>
    <row r="210" spans="1:6">
      <c r="A210" s="1427" t="s">
        <v>1840</v>
      </c>
      <c r="B210" s="1422"/>
      <c r="C210" s="2059"/>
      <c r="D210" s="1420"/>
      <c r="E210" s="1439"/>
      <c r="F210" s="1439"/>
    </row>
    <row r="211" spans="1:6">
      <c r="A211" s="1427" t="s">
        <v>1396</v>
      </c>
      <c r="B211" s="1422"/>
      <c r="C211" s="2059"/>
      <c r="D211" s="1420"/>
      <c r="E211" s="1439"/>
      <c r="F211" s="1439"/>
    </row>
    <row r="212" spans="1:6">
      <c r="A212" s="1427" t="s">
        <v>1841</v>
      </c>
      <c r="B212" s="1422"/>
      <c r="C212" s="2059"/>
      <c r="D212" s="1420"/>
      <c r="E212" s="1439"/>
      <c r="F212" s="1439"/>
    </row>
    <row r="213" spans="1:6">
      <c r="A213" s="1427" t="s">
        <v>1842</v>
      </c>
      <c r="B213" s="1422"/>
      <c r="C213" s="2059"/>
      <c r="D213" s="1420"/>
      <c r="E213" s="1439"/>
      <c r="F213" s="1439"/>
    </row>
    <row r="214" spans="1:6">
      <c r="A214" s="1427" t="s">
        <v>1843</v>
      </c>
      <c r="B214" s="1422"/>
      <c r="C214" s="2059"/>
      <c r="D214" s="1420"/>
      <c r="E214" s="1439"/>
      <c r="F214" s="1439"/>
    </row>
    <row r="215" spans="1:6">
      <c r="A215" s="1427" t="s">
        <v>1415</v>
      </c>
      <c r="B215" s="1422"/>
      <c r="C215" s="2059"/>
      <c r="D215" s="1420"/>
      <c r="E215" s="1439"/>
      <c r="F215" s="1439"/>
    </row>
    <row r="216" spans="1:6">
      <c r="A216" s="1427" t="s">
        <v>1416</v>
      </c>
      <c r="B216" s="1422"/>
      <c r="C216" s="2059"/>
      <c r="D216" s="1420"/>
      <c r="E216" s="1439"/>
      <c r="F216" s="1439"/>
    </row>
    <row r="217" spans="1:6">
      <c r="A217" s="1427" t="s">
        <v>1431</v>
      </c>
      <c r="B217" s="2053"/>
      <c r="C217" s="2059"/>
      <c r="D217" s="1420"/>
      <c r="E217" s="1439"/>
      <c r="F217" s="1439"/>
    </row>
    <row r="218" spans="1:6">
      <c r="A218" s="1421" t="s">
        <v>1788</v>
      </c>
      <c r="B218" s="1422"/>
      <c r="C218" s="2059"/>
      <c r="D218" s="1420"/>
      <c r="E218" s="1439"/>
      <c r="F218" s="1439"/>
    </row>
    <row r="219" spans="1:6">
      <c r="A219" s="1427" t="s">
        <v>1793</v>
      </c>
      <c r="B219" s="1422"/>
      <c r="C219" s="2059"/>
      <c r="D219" s="1420"/>
      <c r="E219" s="1439"/>
      <c r="F219" s="1439"/>
    </row>
    <row r="220" spans="1:6">
      <c r="A220" s="1427" t="s">
        <v>1795</v>
      </c>
      <c r="B220" s="1422"/>
      <c r="C220" s="2059"/>
      <c r="D220" s="1420"/>
      <c r="E220" s="1439"/>
      <c r="F220" s="1439"/>
    </row>
    <row r="221" spans="1:6">
      <c r="A221" s="1427" t="s">
        <v>1796</v>
      </c>
      <c r="B221" s="2053"/>
      <c r="C221" s="2059"/>
      <c r="D221" s="1420"/>
      <c r="E221" s="1439"/>
      <c r="F221" s="1439"/>
    </row>
    <row r="222" spans="1:6">
      <c r="A222" s="1421" t="s">
        <v>1797</v>
      </c>
      <c r="B222" s="1422"/>
      <c r="C222" s="2059"/>
      <c r="D222" s="1420"/>
      <c r="E222" s="1439"/>
      <c r="F222" s="1439"/>
    </row>
    <row r="223" spans="1:6">
      <c r="A223" s="1427" t="s">
        <v>1801</v>
      </c>
      <c r="B223" s="1422"/>
      <c r="C223" s="2059"/>
      <c r="D223" s="1420"/>
      <c r="E223" s="1439"/>
      <c r="F223" s="1439"/>
    </row>
    <row r="224" spans="1:6">
      <c r="A224" s="1436" t="s">
        <v>1630</v>
      </c>
      <c r="B224" s="2056"/>
      <c r="C224" s="2061">
        <v>534170</v>
      </c>
      <c r="D224" s="1437" t="s">
        <v>1630</v>
      </c>
      <c r="E224" s="2056"/>
      <c r="F224" s="2054">
        <v>534170</v>
      </c>
    </row>
  </sheetData>
  <mergeCells count="17">
    <mergeCell ref="B163:C163"/>
    <mergeCell ref="E163:F163"/>
    <mergeCell ref="B164:C164"/>
    <mergeCell ref="E164:F164"/>
    <mergeCell ref="E7:F7"/>
    <mergeCell ref="B8:C8"/>
    <mergeCell ref="E8:F8"/>
    <mergeCell ref="A160:C160"/>
    <mergeCell ref="A162:C162"/>
    <mergeCell ref="A161:C161"/>
    <mergeCell ref="A6:C6"/>
    <mergeCell ref="B7:C7"/>
    <mergeCell ref="A1:C1"/>
    <mergeCell ref="A2:C2"/>
    <mergeCell ref="A3:C3"/>
    <mergeCell ref="A4:C4"/>
    <mergeCell ref="A5:C5"/>
  </mergeCells>
  <phoneticPr fontId="50" type="noConversion"/>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A238"/>
  <sheetViews>
    <sheetView workbookViewId="0">
      <selection activeCell="K9" sqref="K9"/>
    </sheetView>
  </sheetViews>
  <sheetFormatPr defaultRowHeight="16.899999999999999"/>
  <cols>
    <col min="1" max="1" width="40.375" bestFit="1" customWidth="1"/>
    <col min="2" max="2" width="13.625" style="1766" bestFit="1" customWidth="1"/>
    <col min="3" max="3" width="18.6875" style="1766" customWidth="1"/>
    <col min="4" max="4" width="31.125" bestFit="1" customWidth="1"/>
    <col min="5" max="5" width="13.625" style="1766" bestFit="1" customWidth="1"/>
    <col min="6" max="6" width="16.875" style="1766" customWidth="1"/>
    <col min="8" max="8" width="12" bestFit="1" customWidth="1"/>
    <col min="9" max="9" width="12.3125" customWidth="1"/>
    <col min="10" max="10" width="12.875" customWidth="1"/>
    <col min="11" max="11" width="10.6875" bestFit="1" customWidth="1"/>
  </cols>
  <sheetData>
    <row r="1" spans="1:6">
      <c r="A1" s="2872" t="s">
        <v>1551</v>
      </c>
      <c r="B1" s="2872"/>
      <c r="C1" s="2872"/>
      <c r="D1" s="1420"/>
      <c r="E1" s="1420"/>
      <c r="F1" s="1420"/>
    </row>
    <row r="2" spans="1:6">
      <c r="A2" s="2869" t="s">
        <v>1552</v>
      </c>
      <c r="B2" s="2869"/>
      <c r="C2" s="2869"/>
      <c r="D2" s="1420"/>
      <c r="E2" s="1420"/>
      <c r="F2" s="1420"/>
    </row>
    <row r="3" spans="1:6">
      <c r="A3" s="2869" t="s">
        <v>1553</v>
      </c>
      <c r="B3" s="2869"/>
      <c r="C3" s="2869"/>
      <c r="D3" s="1420"/>
      <c r="E3" s="1420"/>
      <c r="F3" s="1420"/>
    </row>
    <row r="4" spans="1:6">
      <c r="A4" s="2873" t="s">
        <v>1554</v>
      </c>
      <c r="B4" s="2873"/>
      <c r="C4" s="2873"/>
      <c r="D4" s="1420"/>
      <c r="E4" s="1420"/>
      <c r="F4" s="1420"/>
    </row>
    <row r="5" spans="1:6">
      <c r="A5" s="2874" t="s">
        <v>1614</v>
      </c>
      <c r="B5" s="2874"/>
      <c r="C5" s="2874"/>
      <c r="D5" s="1420"/>
      <c r="E5" s="1420"/>
      <c r="F5" s="1420"/>
    </row>
    <row r="6" spans="1:6">
      <c r="A6" s="2869" t="s">
        <v>2327</v>
      </c>
      <c r="B6" s="2869"/>
      <c r="C6" s="2869"/>
      <c r="D6" s="1420"/>
      <c r="E6" s="1420"/>
      <c r="F6" s="1420"/>
    </row>
    <row r="7" spans="1:6" ht="14.45" customHeight="1">
      <c r="A7" s="1407" t="s">
        <v>1556</v>
      </c>
      <c r="B7" s="2878" t="s">
        <v>1645</v>
      </c>
      <c r="C7" s="2879"/>
      <c r="D7" s="1430" t="s">
        <v>1556</v>
      </c>
      <c r="E7" s="2878" t="s">
        <v>1645</v>
      </c>
      <c r="F7" s="2878"/>
    </row>
    <row r="8" spans="1:6" ht="14.45" customHeight="1">
      <c r="A8" s="1431" t="s">
        <v>1268</v>
      </c>
      <c r="B8" s="2884" t="s">
        <v>2327</v>
      </c>
      <c r="C8" s="2885"/>
      <c r="D8" s="1432" t="s">
        <v>1268</v>
      </c>
      <c r="E8" s="2884" t="s">
        <v>2327</v>
      </c>
      <c r="F8" s="2884"/>
    </row>
    <row r="9" spans="1:6">
      <c r="A9" s="1421" t="s">
        <v>1646</v>
      </c>
      <c r="B9" s="2070"/>
      <c r="C9" s="2071">
        <v>201520109</v>
      </c>
      <c r="D9" s="1408" t="s">
        <v>1278</v>
      </c>
      <c r="E9" s="1409"/>
      <c r="F9" s="1417">
        <v>1175862066.49</v>
      </c>
    </row>
    <row r="10" spans="1:6">
      <c r="A10" s="1427" t="s">
        <v>1647</v>
      </c>
      <c r="B10" s="1414">
        <v>201520109</v>
      </c>
      <c r="C10" s="1423"/>
      <c r="D10" s="1426" t="s">
        <v>1648</v>
      </c>
      <c r="E10" s="1409"/>
      <c r="F10" s="1412"/>
    </row>
    <row r="11" spans="1:6">
      <c r="A11" s="1421" t="s">
        <v>1290</v>
      </c>
      <c r="B11" s="1409"/>
      <c r="C11" s="1424">
        <v>975751806.12</v>
      </c>
      <c r="D11" s="1426" t="s">
        <v>1649</v>
      </c>
      <c r="E11" s="1409"/>
      <c r="F11" s="1412"/>
    </row>
    <row r="12" spans="1:6">
      <c r="A12" s="1425" t="s">
        <v>1650</v>
      </c>
      <c r="B12" s="1409"/>
      <c r="C12" s="1423"/>
      <c r="D12" s="1426" t="s">
        <v>1651</v>
      </c>
      <c r="E12" s="1409"/>
      <c r="F12" s="1412"/>
    </row>
    <row r="13" spans="1:6">
      <c r="A13" s="1425" t="s">
        <v>1652</v>
      </c>
      <c r="B13" s="1409"/>
      <c r="C13" s="1423"/>
      <c r="D13" s="1426" t="s">
        <v>1653</v>
      </c>
      <c r="E13" s="1411">
        <v>10675056.32</v>
      </c>
      <c r="F13" s="1412"/>
    </row>
    <row r="14" spans="1:6">
      <c r="A14" s="1425" t="s">
        <v>1654</v>
      </c>
      <c r="B14" s="1409"/>
      <c r="C14" s="1423"/>
      <c r="D14" s="1426" t="s">
        <v>1655</v>
      </c>
      <c r="E14" s="1409"/>
      <c r="F14" s="1412"/>
    </row>
    <row r="15" spans="1:6">
      <c r="A15" s="1427" t="s">
        <v>1656</v>
      </c>
      <c r="B15" s="1409"/>
      <c r="C15" s="1423"/>
      <c r="D15" s="1426" t="s">
        <v>1657</v>
      </c>
      <c r="E15" s="1411">
        <v>82977291.959999993</v>
      </c>
      <c r="F15" s="1412"/>
    </row>
    <row r="16" spans="1:6">
      <c r="A16" s="1427" t="s">
        <v>1291</v>
      </c>
      <c r="B16" s="1409"/>
      <c r="C16" s="1423"/>
      <c r="D16" s="1426" t="s">
        <v>1659</v>
      </c>
      <c r="E16" s="1409"/>
      <c r="F16" s="1412"/>
    </row>
    <row r="17" spans="1:6">
      <c r="A17" s="1427" t="s">
        <v>1658</v>
      </c>
      <c r="B17" s="1409"/>
      <c r="C17" s="1423"/>
      <c r="D17" s="1426" t="s">
        <v>1661</v>
      </c>
      <c r="E17" s="1411">
        <v>11540326.16</v>
      </c>
      <c r="F17" s="1412"/>
    </row>
    <row r="18" spans="1:6">
      <c r="A18" s="1427" t="s">
        <v>1660</v>
      </c>
      <c r="B18" s="1411">
        <v>4326004.5</v>
      </c>
      <c r="C18" s="1423"/>
      <c r="D18" s="1426" t="s">
        <v>1663</v>
      </c>
      <c r="E18" s="1411">
        <v>20192.64</v>
      </c>
      <c r="F18" s="1412"/>
    </row>
    <row r="19" spans="1:6">
      <c r="A19" s="1427" t="s">
        <v>1662</v>
      </c>
      <c r="B19" s="1411">
        <v>3061387.84</v>
      </c>
      <c r="C19" s="1423"/>
      <c r="D19" s="1426" t="s">
        <v>1665</v>
      </c>
      <c r="E19" s="1411">
        <v>3724023.58</v>
      </c>
      <c r="F19" s="1412"/>
    </row>
    <row r="20" spans="1:6">
      <c r="A20" s="1427" t="s">
        <v>2300</v>
      </c>
      <c r="B20" s="1411">
        <v>48000</v>
      </c>
      <c r="C20" s="1423"/>
      <c r="D20" s="1426" t="s">
        <v>1667</v>
      </c>
      <c r="E20" s="1411">
        <v>228183451.59999999</v>
      </c>
      <c r="F20" s="1412"/>
    </row>
    <row r="21" spans="1:6">
      <c r="A21" s="1427" t="s">
        <v>1664</v>
      </c>
      <c r="B21" s="1409"/>
      <c r="C21" s="1423"/>
      <c r="D21" s="1426" t="s">
        <v>1669</v>
      </c>
      <c r="E21" s="1411">
        <v>817530923.91999996</v>
      </c>
      <c r="F21" s="1412"/>
    </row>
    <row r="22" spans="1:6">
      <c r="A22" s="1427" t="s">
        <v>2326</v>
      </c>
      <c r="B22" s="1411">
        <v>121790</v>
      </c>
      <c r="C22" s="1423"/>
      <c r="D22" s="1426" t="s">
        <v>1671</v>
      </c>
      <c r="E22" s="1411">
        <v>-239232.97</v>
      </c>
      <c r="F22" s="1412"/>
    </row>
    <row r="23" spans="1:6">
      <c r="A23" s="1427" t="s">
        <v>1666</v>
      </c>
      <c r="B23" s="1409"/>
      <c r="C23" s="1423"/>
      <c r="D23" s="1426" t="s">
        <v>1673</v>
      </c>
      <c r="E23" s="1411">
        <v>-1205528.07</v>
      </c>
      <c r="F23" s="1412"/>
    </row>
    <row r="24" spans="1:6">
      <c r="A24" s="1427" t="s">
        <v>1668</v>
      </c>
      <c r="B24" s="1409"/>
      <c r="C24" s="1423"/>
      <c r="D24" s="1426" t="s">
        <v>1675</v>
      </c>
      <c r="E24" s="1411">
        <v>7992247.25</v>
      </c>
      <c r="F24" s="1412"/>
    </row>
    <row r="25" spans="1:6">
      <c r="A25" s="1427" t="s">
        <v>1670</v>
      </c>
      <c r="B25" s="1409"/>
      <c r="C25" s="1423"/>
      <c r="D25" s="1426" t="s">
        <v>1677</v>
      </c>
      <c r="E25" s="1409"/>
      <c r="F25" s="1412"/>
    </row>
    <row r="26" spans="1:6">
      <c r="A26" s="1427" t="s">
        <v>1672</v>
      </c>
      <c r="B26" s="1411">
        <v>880174.24</v>
      </c>
      <c r="C26" s="1423"/>
      <c r="D26" s="1426" t="s">
        <v>1679</v>
      </c>
      <c r="E26" s="1411">
        <v>4884817.38</v>
      </c>
      <c r="F26" s="1412"/>
    </row>
    <row r="27" spans="1:6">
      <c r="A27" s="1427" t="s">
        <v>1674</v>
      </c>
      <c r="B27" s="1411">
        <v>6782.8</v>
      </c>
      <c r="C27" s="1423"/>
      <c r="D27" s="1426" t="s">
        <v>1681</v>
      </c>
      <c r="E27" s="1409"/>
      <c r="F27" s="1412"/>
    </row>
    <row r="28" spans="1:6">
      <c r="A28" s="1427" t="s">
        <v>1676</v>
      </c>
      <c r="B28" s="1411">
        <v>12600</v>
      </c>
      <c r="C28" s="1423"/>
      <c r="D28" s="1426" t="s">
        <v>1683</v>
      </c>
      <c r="E28" s="1411">
        <v>29370</v>
      </c>
      <c r="F28" s="1412"/>
    </row>
    <row r="29" spans="1:6">
      <c r="A29" s="1427" t="s">
        <v>1678</v>
      </c>
      <c r="B29" s="1411">
        <v>187577.92</v>
      </c>
      <c r="C29" s="1423"/>
      <c r="D29" s="1426" t="s">
        <v>2031</v>
      </c>
      <c r="E29" s="1409"/>
      <c r="F29" s="1412"/>
    </row>
    <row r="30" spans="1:6">
      <c r="A30" s="1427" t="s">
        <v>1680</v>
      </c>
      <c r="B30" s="1409"/>
      <c r="C30" s="1423"/>
      <c r="D30" s="1426" t="s">
        <v>1685</v>
      </c>
      <c r="E30" s="1411">
        <v>9726284.7200000007</v>
      </c>
      <c r="F30" s="1412"/>
    </row>
    <row r="31" spans="1:6">
      <c r="A31" s="1427" t="s">
        <v>1682</v>
      </c>
      <c r="B31" s="1409"/>
      <c r="C31" s="1423"/>
      <c r="D31" s="1426" t="s">
        <v>1285</v>
      </c>
      <c r="E31" s="1409"/>
      <c r="F31" s="1412"/>
    </row>
    <row r="32" spans="1:6">
      <c r="A32" s="1427" t="s">
        <v>2032</v>
      </c>
      <c r="B32" s="1409"/>
      <c r="C32" s="1423"/>
      <c r="D32" s="1426" t="s">
        <v>1688</v>
      </c>
      <c r="E32" s="1411">
        <v>22842</v>
      </c>
      <c r="F32" s="1412"/>
    </row>
    <row r="33" spans="1:6">
      <c r="A33" s="1427" t="s">
        <v>1684</v>
      </c>
      <c r="B33" s="1409"/>
      <c r="C33" s="1423"/>
      <c r="D33" s="1426" t="s">
        <v>1690</v>
      </c>
      <c r="E33" s="1428"/>
      <c r="F33" s="1412"/>
    </row>
    <row r="34" spans="1:6">
      <c r="A34" s="1427" t="s">
        <v>1686</v>
      </c>
      <c r="B34" s="1411">
        <v>150863</v>
      </c>
      <c r="C34" s="1423"/>
      <c r="D34" s="1416" t="s">
        <v>1642</v>
      </c>
      <c r="E34" s="1409"/>
      <c r="F34" s="1417">
        <v>199242762</v>
      </c>
    </row>
    <row r="35" spans="1:6">
      <c r="A35" s="1427" t="s">
        <v>1687</v>
      </c>
      <c r="B35" s="1411">
        <v>1259647.55</v>
      </c>
      <c r="C35" s="1423"/>
      <c r="D35" s="1426" t="s">
        <v>1647</v>
      </c>
      <c r="E35" s="1414">
        <v>199242762</v>
      </c>
      <c r="F35" s="1412"/>
    </row>
    <row r="36" spans="1:6">
      <c r="A36" s="1427" t="s">
        <v>1689</v>
      </c>
      <c r="B36" s="1411">
        <v>9064.99</v>
      </c>
      <c r="C36" s="1423"/>
      <c r="D36" s="1409"/>
      <c r="E36" s="2072">
        <v>1375104828.49</v>
      </c>
      <c r="F36" s="1420"/>
    </row>
    <row r="37" spans="1:6">
      <c r="A37" s="1427" t="s">
        <v>1691</v>
      </c>
      <c r="B37" s="1409"/>
      <c r="C37" s="1423"/>
      <c r="D37" s="1433" t="s">
        <v>1695</v>
      </c>
      <c r="E37" s="1409"/>
      <c r="F37" s="2073">
        <v>197832913.37</v>
      </c>
    </row>
    <row r="38" spans="1:6">
      <c r="A38" s="1427" t="s">
        <v>1692</v>
      </c>
      <c r="B38" s="1411">
        <v>132000</v>
      </c>
      <c r="C38" s="1423"/>
      <c r="D38" s="1416" t="s">
        <v>1697</v>
      </c>
      <c r="E38" s="1409"/>
      <c r="F38" s="1417">
        <v>3000000</v>
      </c>
    </row>
    <row r="39" spans="1:6">
      <c r="A39" s="1427" t="s">
        <v>1693</v>
      </c>
      <c r="B39" s="1411">
        <v>160000</v>
      </c>
      <c r="C39" s="1423"/>
      <c r="D39" s="1426" t="s">
        <v>1699</v>
      </c>
      <c r="E39" s="1411">
        <v>3000000</v>
      </c>
      <c r="F39" s="1412"/>
    </row>
    <row r="40" spans="1:6">
      <c r="A40" s="1427" t="s">
        <v>1694</v>
      </c>
      <c r="B40" s="1409"/>
      <c r="C40" s="1423"/>
      <c r="D40" s="1426" t="s">
        <v>1701</v>
      </c>
      <c r="E40" s="1409"/>
      <c r="F40" s="1412"/>
    </row>
    <row r="41" spans="1:6">
      <c r="A41" s="1427" t="s">
        <v>1696</v>
      </c>
      <c r="B41" s="1409"/>
      <c r="C41" s="1423"/>
      <c r="D41" s="1426" t="s">
        <v>1703</v>
      </c>
      <c r="E41" s="1409"/>
      <c r="F41" s="1412"/>
    </row>
    <row r="42" spans="1:6">
      <c r="A42" s="1427" t="s">
        <v>1698</v>
      </c>
      <c r="B42" s="1409"/>
      <c r="C42" s="1423"/>
      <c r="D42" s="1426" t="s">
        <v>2007</v>
      </c>
      <c r="E42" s="1428"/>
      <c r="F42" s="1412"/>
    </row>
    <row r="43" spans="1:6">
      <c r="A43" s="1427" t="s">
        <v>1700</v>
      </c>
      <c r="B43" s="1411">
        <v>129279217.09</v>
      </c>
      <c r="C43" s="1423"/>
      <c r="D43" s="1416" t="s">
        <v>1705</v>
      </c>
      <c r="E43" s="1409"/>
      <c r="F43" s="1417">
        <v>9325259.4499999993</v>
      </c>
    </row>
    <row r="44" spans="1:6">
      <c r="A44" s="1427" t="s">
        <v>1702</v>
      </c>
      <c r="B44" s="1411">
        <v>47582527.729999997</v>
      </c>
      <c r="C44" s="1423"/>
      <c r="D44" s="1426" t="s">
        <v>1707</v>
      </c>
      <c r="E44" s="1411">
        <v>639312.82999999996</v>
      </c>
      <c r="F44" s="1412"/>
    </row>
    <row r="45" spans="1:6">
      <c r="A45" s="1427" t="s">
        <v>1704</v>
      </c>
      <c r="B45" s="1411">
        <v>3302863.72</v>
      </c>
      <c r="C45" s="1423"/>
      <c r="D45" s="1426" t="s">
        <v>1709</v>
      </c>
      <c r="E45" s="1409"/>
      <c r="F45" s="1412"/>
    </row>
    <row r="46" spans="1:6">
      <c r="A46" s="1427" t="s">
        <v>1706</v>
      </c>
      <c r="B46" s="1411">
        <v>26700</v>
      </c>
      <c r="C46" s="1423"/>
      <c r="D46" s="1426" t="s">
        <v>1711</v>
      </c>
      <c r="E46" s="1411">
        <v>7126850.0800000001</v>
      </c>
      <c r="F46" s="1412"/>
    </row>
    <row r="47" spans="1:6">
      <c r="A47" s="1427" t="s">
        <v>1708</v>
      </c>
      <c r="B47" s="1411">
        <v>428296073.31999999</v>
      </c>
      <c r="C47" s="1423"/>
      <c r="D47" s="1426" t="s">
        <v>1713</v>
      </c>
      <c r="E47" s="1411">
        <v>1549831.86</v>
      </c>
      <c r="F47" s="1412"/>
    </row>
    <row r="48" spans="1:6">
      <c r="A48" s="1427" t="s">
        <v>1710</v>
      </c>
      <c r="B48" s="1411">
        <v>209944319.72</v>
      </c>
      <c r="C48" s="1423"/>
      <c r="D48" s="1426" t="s">
        <v>1715</v>
      </c>
      <c r="E48" s="1411">
        <v>9285</v>
      </c>
      <c r="F48" s="1412"/>
    </row>
    <row r="49" spans="1:6">
      <c r="A49" s="1427" t="s">
        <v>1712</v>
      </c>
      <c r="B49" s="1409"/>
      <c r="C49" s="1423"/>
      <c r="D49" s="1426" t="s">
        <v>1717</v>
      </c>
      <c r="E49" s="1409"/>
      <c r="F49" s="1412"/>
    </row>
    <row r="50" spans="1:6">
      <c r="A50" s="1427" t="s">
        <v>1714</v>
      </c>
      <c r="B50" s="1409"/>
      <c r="C50" s="1423"/>
      <c r="D50" s="1426" t="s">
        <v>1719</v>
      </c>
      <c r="E50" s="1414">
        <v>-20.32</v>
      </c>
      <c r="F50" s="1412"/>
    </row>
    <row r="51" spans="1:6">
      <c r="A51" s="1427" t="s">
        <v>1716</v>
      </c>
      <c r="B51" s="1409"/>
      <c r="C51" s="1423"/>
      <c r="D51" s="1420"/>
      <c r="E51" s="1420"/>
      <c r="F51" s="1420"/>
    </row>
    <row r="52" spans="1:6">
      <c r="A52" s="1427" t="s">
        <v>1718</v>
      </c>
      <c r="B52" s="1409"/>
      <c r="C52" s="1423"/>
      <c r="D52" s="1420"/>
      <c r="E52" s="1420"/>
      <c r="F52" s="1420"/>
    </row>
    <row r="53" spans="1:6">
      <c r="A53" s="1427" t="s">
        <v>1720</v>
      </c>
      <c r="B53" s="1409"/>
      <c r="C53" s="1423"/>
      <c r="D53" s="1420"/>
      <c r="E53" s="1420"/>
      <c r="F53" s="1420"/>
    </row>
    <row r="54" spans="1:6">
      <c r="A54" s="1427" t="s">
        <v>1721</v>
      </c>
      <c r="B54" s="1409"/>
      <c r="C54" s="1423"/>
      <c r="D54" s="1420"/>
      <c r="E54" s="1420"/>
      <c r="F54" s="1420"/>
    </row>
    <row r="55" spans="1:6">
      <c r="A55" s="1427" t="s">
        <v>1722</v>
      </c>
      <c r="B55" s="1411">
        <v>-197854.83</v>
      </c>
      <c r="C55" s="1423"/>
      <c r="D55" s="1420"/>
      <c r="E55" s="1420"/>
      <c r="F55" s="1420"/>
    </row>
    <row r="56" spans="1:6">
      <c r="A56" s="1427" t="s">
        <v>1723</v>
      </c>
      <c r="B56" s="1411">
        <v>-900321.38</v>
      </c>
      <c r="C56" s="1423"/>
      <c r="D56" s="1420"/>
      <c r="E56" s="1420"/>
      <c r="F56" s="1420"/>
    </row>
    <row r="57" spans="1:6">
      <c r="A57" s="1427" t="s">
        <v>1724</v>
      </c>
      <c r="B57" s="1411">
        <v>1571271.75</v>
      </c>
      <c r="C57" s="1423"/>
      <c r="D57" s="1420"/>
      <c r="E57" s="1420"/>
      <c r="F57" s="1420"/>
    </row>
    <row r="58" spans="1:6">
      <c r="A58" s="1427" t="s">
        <v>1725</v>
      </c>
      <c r="B58" s="1411">
        <v>20300.099999999999</v>
      </c>
      <c r="C58" s="1423"/>
      <c r="D58" s="1420"/>
      <c r="E58" s="1420"/>
      <c r="F58" s="1420"/>
    </row>
    <row r="59" spans="1:6">
      <c r="A59" s="1427" t="s">
        <v>1726</v>
      </c>
      <c r="B59" s="1411">
        <v>19510246.420000002</v>
      </c>
      <c r="C59" s="1423"/>
      <c r="D59" s="1420"/>
      <c r="E59" s="1420"/>
      <c r="F59" s="1420"/>
    </row>
    <row r="60" spans="1:6">
      <c r="A60" s="1427" t="s">
        <v>1727</v>
      </c>
      <c r="B60" s="1411">
        <v>-36333.360000000001</v>
      </c>
      <c r="C60" s="1423"/>
      <c r="D60" s="1420"/>
      <c r="E60" s="1420"/>
      <c r="F60" s="1420"/>
    </row>
    <row r="61" spans="1:6">
      <c r="A61" s="1427" t="s">
        <v>1728</v>
      </c>
      <c r="B61" s="1409"/>
      <c r="C61" s="1423"/>
      <c r="D61" s="1420"/>
      <c r="E61" s="1420"/>
      <c r="F61" s="1420"/>
    </row>
    <row r="62" spans="1:6">
      <c r="A62" s="1427" t="s">
        <v>1729</v>
      </c>
      <c r="B62" s="1411">
        <v>1721540</v>
      </c>
      <c r="C62" s="1423"/>
      <c r="D62" s="1420"/>
      <c r="E62" s="1420"/>
      <c r="F62" s="1420"/>
    </row>
    <row r="63" spans="1:6">
      <c r="A63" s="1427" t="s">
        <v>1730</v>
      </c>
      <c r="B63" s="1409"/>
      <c r="C63" s="1423"/>
      <c r="D63" s="1420"/>
      <c r="E63" s="1420"/>
      <c r="F63" s="1420"/>
    </row>
    <row r="64" spans="1:6">
      <c r="A64" s="1427" t="s">
        <v>1731</v>
      </c>
      <c r="B64" s="1411">
        <v>10500</v>
      </c>
      <c r="C64" s="1423"/>
      <c r="D64" s="1420"/>
      <c r="E64" s="1420"/>
      <c r="F64" s="1420"/>
    </row>
    <row r="65" spans="1:6">
      <c r="A65" s="1427" t="s">
        <v>1732</v>
      </c>
      <c r="B65" s="1409"/>
      <c r="C65" s="1423"/>
      <c r="D65" s="1420"/>
      <c r="E65" s="1420"/>
      <c r="F65" s="1420"/>
    </row>
    <row r="66" spans="1:6">
      <c r="A66" s="1427" t="s">
        <v>1733</v>
      </c>
      <c r="B66" s="1409"/>
      <c r="C66" s="1423"/>
      <c r="D66" s="1420"/>
      <c r="E66" s="1420"/>
      <c r="F66" s="1420"/>
    </row>
    <row r="67" spans="1:6">
      <c r="A67" s="1427" t="s">
        <v>1734</v>
      </c>
      <c r="B67" s="1409"/>
      <c r="C67" s="1423"/>
      <c r="D67" s="1420"/>
      <c r="E67" s="1420"/>
      <c r="F67" s="1420"/>
    </row>
    <row r="68" spans="1:6">
      <c r="A68" s="1427" t="s">
        <v>1735</v>
      </c>
      <c r="B68" s="1409"/>
      <c r="C68" s="1423"/>
      <c r="D68" s="1420"/>
      <c r="E68" s="1420"/>
      <c r="F68" s="1420"/>
    </row>
    <row r="69" spans="1:6">
      <c r="A69" s="1427" t="s">
        <v>1736</v>
      </c>
      <c r="B69" s="1411">
        <v>125264863</v>
      </c>
      <c r="C69" s="1423"/>
      <c r="D69" s="1420"/>
      <c r="E69" s="1420"/>
      <c r="F69" s="1420"/>
    </row>
    <row r="70" spans="1:6">
      <c r="A70" s="1427" t="s">
        <v>1737</v>
      </c>
      <c r="B70" s="1409"/>
      <c r="C70" s="1423"/>
      <c r="D70" s="1420"/>
      <c r="E70" s="1420"/>
      <c r="F70" s="1420"/>
    </row>
    <row r="71" spans="1:6">
      <c r="A71" s="1427" t="s">
        <v>1738</v>
      </c>
      <c r="B71" s="1409"/>
      <c r="C71" s="1423"/>
      <c r="D71" s="1420"/>
      <c r="E71" s="1420"/>
      <c r="F71" s="1420"/>
    </row>
    <row r="72" spans="1:6">
      <c r="A72" s="1427" t="s">
        <v>1739</v>
      </c>
      <c r="B72" s="1409"/>
      <c r="C72" s="1423"/>
      <c r="D72" s="1420"/>
      <c r="E72" s="1420"/>
      <c r="F72" s="1420"/>
    </row>
    <row r="73" spans="1:6">
      <c r="A73" s="1427" t="s">
        <v>1740</v>
      </c>
      <c r="B73" s="1428"/>
      <c r="C73" s="1423"/>
      <c r="D73" s="1420"/>
      <c r="E73" s="1420"/>
      <c r="F73" s="1420"/>
    </row>
    <row r="74" spans="1:6">
      <c r="A74" s="1421" t="s">
        <v>1741</v>
      </c>
      <c r="B74" s="1409"/>
      <c r="C74" s="1423"/>
      <c r="D74" s="1420"/>
      <c r="E74" s="1420"/>
      <c r="F74" s="1420"/>
    </row>
    <row r="75" spans="1:6">
      <c r="A75" s="1425" t="s">
        <v>1742</v>
      </c>
      <c r="B75" s="1428"/>
      <c r="C75" s="1423"/>
      <c r="D75" s="1420"/>
      <c r="E75" s="1420"/>
      <c r="F75" s="1420"/>
    </row>
    <row r="76" spans="1:6">
      <c r="A76" s="1435" t="s">
        <v>1743</v>
      </c>
      <c r="B76" s="1409"/>
      <c r="C76" s="2074">
        <v>197832913.37</v>
      </c>
      <c r="D76" s="1420"/>
      <c r="E76" s="1420"/>
      <c r="F76" s="1420"/>
    </row>
    <row r="77" spans="1:6">
      <c r="A77" s="1409"/>
      <c r="B77" s="2072">
        <v>1375104828.49</v>
      </c>
      <c r="C77" s="1420"/>
      <c r="D77" s="1420"/>
      <c r="E77" s="1420"/>
      <c r="F77" s="1420"/>
    </row>
    <row r="78" spans="1:6">
      <c r="A78" s="1421" t="s">
        <v>1323</v>
      </c>
      <c r="B78" s="1409"/>
      <c r="C78" s="1424">
        <v>87538808.680000007</v>
      </c>
      <c r="D78" s="1420"/>
      <c r="E78" s="1420"/>
      <c r="F78" s="1420"/>
    </row>
    <row r="79" spans="1:6">
      <c r="A79" s="1425" t="s">
        <v>1744</v>
      </c>
      <c r="B79" s="1411">
        <v>2303037.5</v>
      </c>
      <c r="C79" s="1423"/>
      <c r="D79" s="1420"/>
      <c r="E79" s="1420"/>
      <c r="F79" s="1420"/>
    </row>
    <row r="80" spans="1:6">
      <c r="A80" s="1425" t="s">
        <v>1745</v>
      </c>
      <c r="B80" s="1411">
        <v>2970744.52</v>
      </c>
      <c r="C80" s="1423"/>
      <c r="D80" s="1420"/>
      <c r="E80" s="1420"/>
      <c r="F80" s="1420"/>
    </row>
    <row r="81" spans="1:6">
      <c r="A81" s="1425" t="s">
        <v>1746</v>
      </c>
      <c r="B81" s="1409"/>
      <c r="C81" s="1423"/>
      <c r="D81" s="1420"/>
      <c r="E81" s="1420"/>
      <c r="F81" s="1420"/>
    </row>
    <row r="82" spans="1:6">
      <c r="A82" s="1425" t="s">
        <v>1385</v>
      </c>
      <c r="B82" s="1411">
        <v>108102.55</v>
      </c>
      <c r="C82" s="1423"/>
      <c r="D82" s="1420"/>
      <c r="E82" s="1420"/>
      <c r="F82" s="1420"/>
    </row>
    <row r="83" spans="1:6">
      <c r="A83" s="1425" t="s">
        <v>1747</v>
      </c>
      <c r="B83" s="1411">
        <v>4482915.97</v>
      </c>
      <c r="C83" s="1423"/>
      <c r="D83" s="1420"/>
      <c r="E83" s="1420"/>
      <c r="F83" s="1420"/>
    </row>
    <row r="84" spans="1:6">
      <c r="A84" s="1425" t="s">
        <v>1748</v>
      </c>
      <c r="B84" s="1411">
        <v>1117181.1000000001</v>
      </c>
      <c r="C84" s="1423"/>
      <c r="D84" s="1420"/>
      <c r="E84" s="1420"/>
      <c r="F84" s="1420"/>
    </row>
    <row r="85" spans="1:6">
      <c r="A85" s="1425" t="s">
        <v>1749</v>
      </c>
      <c r="B85" s="1411">
        <v>4766746.2300000004</v>
      </c>
      <c r="C85" s="1423"/>
      <c r="D85" s="1420"/>
      <c r="E85" s="1420"/>
      <c r="F85" s="1420"/>
    </row>
    <row r="86" spans="1:6">
      <c r="A86" s="1427" t="s">
        <v>1324</v>
      </c>
      <c r="B86" s="1411">
        <v>125000</v>
      </c>
      <c r="C86" s="1423"/>
      <c r="D86" s="1420"/>
      <c r="E86" s="1420"/>
      <c r="F86" s="1420"/>
    </row>
    <row r="87" spans="1:6">
      <c r="A87" s="1427" t="s">
        <v>1750</v>
      </c>
      <c r="B87" s="1411">
        <v>8797.59</v>
      </c>
      <c r="C87" s="1423"/>
      <c r="D87" s="1420"/>
      <c r="E87" s="1420"/>
      <c r="F87" s="1420"/>
    </row>
    <row r="88" spans="1:6">
      <c r="A88" s="1427" t="s">
        <v>1751</v>
      </c>
      <c r="B88" s="1409"/>
      <c r="C88" s="1423"/>
      <c r="D88" s="1420"/>
      <c r="E88" s="1420"/>
      <c r="F88" s="1420"/>
    </row>
    <row r="89" spans="1:6">
      <c r="A89" s="1427" t="s">
        <v>1752</v>
      </c>
      <c r="B89" s="1409"/>
      <c r="C89" s="1423"/>
      <c r="D89" s="1420"/>
      <c r="E89" s="1420"/>
      <c r="F89" s="1420"/>
    </row>
    <row r="90" spans="1:6">
      <c r="A90" s="1427" t="s">
        <v>1338</v>
      </c>
      <c r="B90" s="1411">
        <v>120756</v>
      </c>
      <c r="C90" s="1423"/>
      <c r="D90" s="1420"/>
      <c r="E90" s="1420"/>
      <c r="F90" s="1420"/>
    </row>
    <row r="91" spans="1:6">
      <c r="A91" s="1427" t="s">
        <v>1753</v>
      </c>
      <c r="B91" s="1409"/>
      <c r="C91" s="1423"/>
      <c r="D91" s="1420"/>
      <c r="E91" s="1420"/>
      <c r="F91" s="1420"/>
    </row>
    <row r="92" spans="1:6">
      <c r="A92" s="1427" t="s">
        <v>877</v>
      </c>
      <c r="B92" s="1411">
        <v>29813608</v>
      </c>
      <c r="C92" s="1423"/>
      <c r="D92" s="1420"/>
      <c r="E92" s="1420"/>
      <c r="F92" s="1420"/>
    </row>
    <row r="93" spans="1:6">
      <c r="A93" s="1427" t="s">
        <v>1754</v>
      </c>
      <c r="B93" s="1411">
        <v>6986244</v>
      </c>
      <c r="C93" s="1423"/>
      <c r="D93" s="1420"/>
      <c r="E93" s="1420"/>
      <c r="F93" s="1420"/>
    </row>
    <row r="94" spans="1:6">
      <c r="A94" s="1427" t="s">
        <v>1344</v>
      </c>
      <c r="B94" s="1411">
        <v>148964</v>
      </c>
      <c r="C94" s="1423"/>
      <c r="D94" s="1420"/>
      <c r="E94" s="1420"/>
      <c r="F94" s="1420"/>
    </row>
    <row r="95" spans="1:6">
      <c r="A95" s="1427" t="s">
        <v>1755</v>
      </c>
      <c r="B95" s="1411">
        <v>4328697.72</v>
      </c>
      <c r="C95" s="1423"/>
      <c r="D95" s="1420"/>
      <c r="E95" s="1420"/>
      <c r="F95" s="1420"/>
    </row>
    <row r="96" spans="1:6">
      <c r="A96" s="1427" t="s">
        <v>1359</v>
      </c>
      <c r="B96" s="1409"/>
      <c r="C96" s="1423"/>
      <c r="D96" s="1420"/>
      <c r="E96" s="1420"/>
      <c r="F96" s="1420"/>
    </row>
    <row r="97" spans="1:6">
      <c r="A97" s="1427" t="s">
        <v>1362</v>
      </c>
      <c r="B97" s="1409"/>
      <c r="C97" s="1423"/>
      <c r="D97" s="1420"/>
      <c r="E97" s="1420"/>
      <c r="F97" s="1420"/>
    </row>
    <row r="98" spans="1:6">
      <c r="A98" s="1427" t="s">
        <v>1756</v>
      </c>
      <c r="B98" s="1411">
        <v>1270800</v>
      </c>
      <c r="C98" s="1423"/>
      <c r="D98" s="1420"/>
      <c r="E98" s="1420"/>
      <c r="F98" s="1420"/>
    </row>
    <row r="99" spans="1:6">
      <c r="A99" s="1427" t="s">
        <v>1757</v>
      </c>
      <c r="B99" s="1409"/>
      <c r="C99" s="1423"/>
      <c r="D99" s="1420"/>
      <c r="E99" s="1420"/>
      <c r="F99" s="1420"/>
    </row>
    <row r="100" spans="1:6">
      <c r="A100" s="1427" t="s">
        <v>1370</v>
      </c>
      <c r="B100" s="1411">
        <v>155962.89000000001</v>
      </c>
      <c r="C100" s="1423"/>
      <c r="D100" s="1420"/>
      <c r="E100" s="1420"/>
      <c r="F100" s="1420"/>
    </row>
    <row r="101" spans="1:6">
      <c r="A101" s="1427" t="s">
        <v>1372</v>
      </c>
      <c r="B101" s="1411">
        <v>24249.7</v>
      </c>
      <c r="C101" s="1423"/>
      <c r="D101" s="1420"/>
      <c r="E101" s="1420"/>
      <c r="F101" s="1420"/>
    </row>
    <row r="102" spans="1:6">
      <c r="A102" s="1427" t="s">
        <v>1758</v>
      </c>
      <c r="B102" s="1409"/>
      <c r="C102" s="1423"/>
      <c r="D102" s="1420"/>
      <c r="E102" s="1420"/>
      <c r="F102" s="1420"/>
    </row>
    <row r="103" spans="1:6">
      <c r="A103" s="1427" t="s">
        <v>1375</v>
      </c>
      <c r="B103" s="1411">
        <v>2130016.71</v>
      </c>
      <c r="C103" s="1423"/>
      <c r="D103" s="1420"/>
      <c r="E103" s="1420"/>
      <c r="F103" s="1420"/>
    </row>
    <row r="104" spans="1:6">
      <c r="A104" s="1427" t="s">
        <v>1759</v>
      </c>
      <c r="B104" s="1411">
        <v>249208</v>
      </c>
      <c r="C104" s="1423"/>
      <c r="D104" s="1420"/>
      <c r="E104" s="1420"/>
      <c r="F104" s="1420"/>
    </row>
    <row r="105" spans="1:6">
      <c r="A105" s="1427" t="s">
        <v>1377</v>
      </c>
      <c r="B105" s="1411">
        <v>9360</v>
      </c>
      <c r="C105" s="1423"/>
      <c r="D105" s="1420"/>
      <c r="E105" s="1420"/>
      <c r="F105" s="1420"/>
    </row>
    <row r="106" spans="1:6">
      <c r="A106" s="1427" t="s">
        <v>1760</v>
      </c>
      <c r="B106" s="1409"/>
      <c r="C106" s="1423"/>
      <c r="D106" s="1420"/>
      <c r="E106" s="1420"/>
      <c r="F106" s="1420"/>
    </row>
    <row r="107" spans="1:6">
      <c r="A107" s="1427" t="s">
        <v>1761</v>
      </c>
      <c r="B107" s="1409"/>
      <c r="C107" s="1423"/>
      <c r="D107" s="1420"/>
      <c r="E107" s="1420"/>
      <c r="F107" s="1420"/>
    </row>
    <row r="108" spans="1:6">
      <c r="A108" s="1427" t="s">
        <v>1378</v>
      </c>
      <c r="B108" s="1409"/>
      <c r="C108" s="1423"/>
      <c r="D108" s="1420"/>
      <c r="E108" s="1420"/>
      <c r="F108" s="1420"/>
    </row>
    <row r="109" spans="1:6">
      <c r="A109" s="1427" t="s">
        <v>1762</v>
      </c>
      <c r="B109" s="1411">
        <v>58422.96</v>
      </c>
      <c r="C109" s="1423"/>
      <c r="D109" s="1420"/>
      <c r="E109" s="1420"/>
      <c r="F109" s="1420"/>
    </row>
    <row r="110" spans="1:6">
      <c r="A110" s="1427" t="s">
        <v>1763</v>
      </c>
      <c r="B110" s="1409"/>
      <c r="C110" s="1423"/>
      <c r="D110" s="1420"/>
      <c r="E110" s="1420"/>
      <c r="F110" s="1420"/>
    </row>
    <row r="111" spans="1:6">
      <c r="A111" s="1427" t="s">
        <v>1764</v>
      </c>
      <c r="B111" s="1411">
        <v>1094091</v>
      </c>
      <c r="C111" s="1423"/>
      <c r="D111" s="1420"/>
      <c r="E111" s="1420"/>
      <c r="F111" s="1420"/>
    </row>
    <row r="112" spans="1:6">
      <c r="A112" s="1427" t="s">
        <v>1765</v>
      </c>
      <c r="B112" s="1409"/>
      <c r="C112" s="1423"/>
      <c r="D112" s="1420"/>
      <c r="E112" s="1420"/>
      <c r="F112" s="1420"/>
    </row>
    <row r="113" spans="1:6">
      <c r="A113" s="1427" t="s">
        <v>1383</v>
      </c>
      <c r="B113" s="1411">
        <v>562</v>
      </c>
      <c r="C113" s="1423"/>
      <c r="D113" s="1420"/>
      <c r="E113" s="1420"/>
      <c r="F113" s="1420"/>
    </row>
    <row r="114" spans="1:6">
      <c r="A114" s="1427" t="s">
        <v>1387</v>
      </c>
      <c r="B114" s="1411">
        <v>387497.5</v>
      </c>
      <c r="C114" s="1423"/>
      <c r="D114" s="1420"/>
      <c r="E114" s="1420"/>
      <c r="F114" s="1420"/>
    </row>
    <row r="115" spans="1:6">
      <c r="A115" s="1427" t="s">
        <v>1766</v>
      </c>
      <c r="B115" s="1409"/>
      <c r="C115" s="1423"/>
      <c r="D115" s="1420"/>
      <c r="E115" s="1420"/>
      <c r="F115" s="1420"/>
    </row>
    <row r="116" spans="1:6">
      <c r="A116" s="1427" t="s">
        <v>1767</v>
      </c>
      <c r="B116" s="1409"/>
      <c r="C116" s="1423"/>
      <c r="D116" s="1420"/>
      <c r="E116" s="1420"/>
      <c r="F116" s="1420"/>
    </row>
    <row r="117" spans="1:6">
      <c r="A117" s="1427" t="s">
        <v>1768</v>
      </c>
      <c r="B117" s="1411">
        <v>49429.21</v>
      </c>
      <c r="C117" s="1423"/>
      <c r="D117" s="1420"/>
      <c r="E117" s="1420"/>
      <c r="F117" s="1420"/>
    </row>
    <row r="118" spans="1:6">
      <c r="A118" s="1427" t="s">
        <v>1769</v>
      </c>
      <c r="B118" s="1411">
        <v>518616</v>
      </c>
      <c r="C118" s="1423"/>
      <c r="D118" s="1420"/>
      <c r="E118" s="1420"/>
      <c r="F118" s="1420"/>
    </row>
    <row r="119" spans="1:6">
      <c r="A119" s="1427" t="s">
        <v>1770</v>
      </c>
      <c r="B119" s="1411">
        <v>48000</v>
      </c>
      <c r="C119" s="1423"/>
      <c r="D119" s="1420"/>
      <c r="E119" s="1420"/>
      <c r="F119" s="1420"/>
    </row>
    <row r="120" spans="1:6">
      <c r="A120" s="1427" t="s">
        <v>1771</v>
      </c>
      <c r="B120" s="1409"/>
      <c r="C120" s="1423"/>
      <c r="D120" s="1420"/>
      <c r="E120" s="1420"/>
      <c r="F120" s="1420"/>
    </row>
    <row r="121" spans="1:6">
      <c r="A121" s="1427" t="s">
        <v>1772</v>
      </c>
      <c r="B121" s="1411">
        <v>39283</v>
      </c>
      <c r="C121" s="1423"/>
      <c r="D121" s="1420"/>
      <c r="E121" s="1420"/>
      <c r="F121" s="1420"/>
    </row>
    <row r="122" spans="1:6">
      <c r="A122" s="1427" t="s">
        <v>1773</v>
      </c>
      <c r="B122" s="1411">
        <v>16822163</v>
      </c>
      <c r="C122" s="1423"/>
      <c r="D122" s="1420"/>
      <c r="E122" s="1420"/>
      <c r="F122" s="1420"/>
    </row>
    <row r="123" spans="1:6">
      <c r="A123" s="1427" t="s">
        <v>1774</v>
      </c>
      <c r="B123" s="1409"/>
      <c r="C123" s="1423"/>
      <c r="D123" s="1420"/>
      <c r="E123" s="1420"/>
      <c r="F123" s="1420"/>
    </row>
    <row r="124" spans="1:6">
      <c r="A124" s="1427" t="s">
        <v>1396</v>
      </c>
      <c r="B124" s="1411">
        <v>235959.61</v>
      </c>
      <c r="C124" s="1423"/>
      <c r="D124" s="1420"/>
      <c r="E124" s="1420"/>
      <c r="F124" s="1420"/>
    </row>
    <row r="125" spans="1:6">
      <c r="A125" s="1427" t="s">
        <v>1775</v>
      </c>
      <c r="B125" s="1411">
        <v>158790</v>
      </c>
      <c r="C125" s="1423"/>
      <c r="D125" s="1420"/>
      <c r="E125" s="1420"/>
      <c r="F125" s="1420"/>
    </row>
    <row r="126" spans="1:6">
      <c r="A126" s="1427" t="s">
        <v>1776</v>
      </c>
      <c r="B126" s="1411">
        <v>290959.34000000003</v>
      </c>
      <c r="C126" s="1423"/>
      <c r="D126" s="1420"/>
      <c r="E126" s="1420"/>
      <c r="F126" s="1420"/>
    </row>
    <row r="127" spans="1:6">
      <c r="A127" s="1427" t="s">
        <v>1777</v>
      </c>
      <c r="B127" s="1411">
        <v>50000</v>
      </c>
      <c r="C127" s="1423"/>
      <c r="D127" s="1420"/>
      <c r="E127" s="1420"/>
      <c r="F127" s="1420"/>
    </row>
    <row r="128" spans="1:6">
      <c r="A128" s="1427" t="s">
        <v>1409</v>
      </c>
      <c r="B128" s="1411">
        <v>87967.64</v>
      </c>
      <c r="C128" s="1423"/>
      <c r="D128" s="1420"/>
      <c r="E128" s="1420"/>
      <c r="F128" s="1420"/>
    </row>
    <row r="129" spans="1:27">
      <c r="A129" s="1427" t="s">
        <v>1415</v>
      </c>
      <c r="B129" s="1411">
        <v>5864021.9400000004</v>
      </c>
      <c r="C129" s="1423"/>
      <c r="D129" s="1420"/>
      <c r="E129" s="1420"/>
      <c r="F129" s="1420"/>
    </row>
    <row r="130" spans="1:27">
      <c r="A130" s="1427" t="s">
        <v>1778</v>
      </c>
      <c r="B130" s="1411">
        <v>15000</v>
      </c>
      <c r="C130" s="1423"/>
      <c r="D130" s="1420"/>
      <c r="E130" s="1420"/>
      <c r="F130" s="1420"/>
    </row>
    <row r="131" spans="1:27">
      <c r="A131" s="1427" t="s">
        <v>1779</v>
      </c>
      <c r="B131" s="1409"/>
      <c r="C131" s="1423"/>
      <c r="D131" s="1420"/>
      <c r="E131" s="1420"/>
      <c r="F131" s="1420"/>
    </row>
    <row r="132" spans="1:27">
      <c r="A132" s="1427" t="s">
        <v>1780</v>
      </c>
      <c r="B132" s="1409"/>
      <c r="C132" s="1423"/>
      <c r="D132" s="1420"/>
      <c r="E132" s="1420"/>
      <c r="F132" s="1420"/>
    </row>
    <row r="133" spans="1:27">
      <c r="A133" s="1427" t="s">
        <v>1781</v>
      </c>
      <c r="B133" s="1411">
        <v>312167</v>
      </c>
      <c r="C133" s="1423"/>
      <c r="D133" s="1420"/>
      <c r="E133" s="1420"/>
      <c r="F133" s="1420"/>
    </row>
    <row r="134" spans="1:27">
      <c r="A134" s="1427" t="s">
        <v>1430</v>
      </c>
      <c r="B134" s="1411">
        <v>23940</v>
      </c>
      <c r="C134" s="1423"/>
      <c r="D134" s="1420"/>
      <c r="E134" s="1420"/>
      <c r="F134" s="1420"/>
    </row>
    <row r="135" spans="1:27">
      <c r="A135" s="1427" t="s">
        <v>1782</v>
      </c>
      <c r="B135" s="1414">
        <v>361546</v>
      </c>
      <c r="C135" s="1423"/>
      <c r="D135" s="1420"/>
      <c r="E135" s="1420"/>
      <c r="F135" s="1420"/>
    </row>
    <row r="136" spans="1:27">
      <c r="A136" s="1421" t="s">
        <v>1783</v>
      </c>
      <c r="B136" s="1409"/>
      <c r="C136" s="1424">
        <v>129914</v>
      </c>
      <c r="D136" s="1420"/>
      <c r="E136" s="1420"/>
      <c r="F136" s="1420"/>
    </row>
    <row r="137" spans="1:27">
      <c r="A137" s="1425" t="s">
        <v>1784</v>
      </c>
      <c r="B137" s="1409"/>
      <c r="C137" s="1423"/>
      <c r="D137" s="1420"/>
      <c r="E137" s="1420"/>
      <c r="F137" s="1420"/>
    </row>
    <row r="138" spans="1:27">
      <c r="A138" s="1425" t="s">
        <v>1785</v>
      </c>
      <c r="B138" s="1409"/>
      <c r="C138" s="1423"/>
      <c r="D138" s="1420"/>
      <c r="E138" s="1420"/>
      <c r="F138" s="1420"/>
    </row>
    <row r="139" spans="1:27">
      <c r="A139" s="1427" t="s">
        <v>1786</v>
      </c>
      <c r="B139" s="1411">
        <v>129914</v>
      </c>
      <c r="C139" s="1423"/>
      <c r="D139" s="1420"/>
      <c r="E139" s="1420"/>
      <c r="F139" s="1420"/>
    </row>
    <row r="140" spans="1:27">
      <c r="A140" s="1427" t="s">
        <v>1787</v>
      </c>
      <c r="B140" s="1428"/>
      <c r="C140" s="1423"/>
      <c r="D140" s="1420"/>
      <c r="E140" s="1420"/>
      <c r="F140" s="1420"/>
    </row>
    <row r="141" spans="1:27">
      <c r="A141" s="1421" t="s">
        <v>1788</v>
      </c>
      <c r="B141" s="1409"/>
      <c r="C141" s="1424">
        <v>40091948.359999999</v>
      </c>
      <c r="D141" s="1420"/>
      <c r="E141" s="1420"/>
      <c r="F141" s="1420"/>
    </row>
    <row r="142" spans="1:27">
      <c r="A142" s="1427" t="s">
        <v>1789</v>
      </c>
      <c r="B142" s="1411">
        <v>20726</v>
      </c>
      <c r="C142" s="1423"/>
      <c r="D142" s="1420"/>
      <c r="E142" s="1420"/>
      <c r="F142" s="1420"/>
      <c r="H142" s="1125"/>
      <c r="I142" s="1125"/>
      <c r="J142" s="1125"/>
      <c r="K142" s="1125"/>
      <c r="L142" s="1125"/>
      <c r="M142" s="1125"/>
      <c r="N142" s="1125"/>
      <c r="O142" s="1125"/>
      <c r="P142" s="1125"/>
      <c r="Q142" s="1125"/>
      <c r="R142" s="1125"/>
      <c r="S142" s="1125"/>
      <c r="T142" s="1125"/>
      <c r="U142" s="1125"/>
      <c r="V142" s="1125"/>
      <c r="W142" s="1125"/>
      <c r="X142" s="1125"/>
      <c r="Y142" s="1125"/>
      <c r="Z142" s="1125"/>
      <c r="AA142" s="1125"/>
    </row>
    <row r="143" spans="1:27">
      <c r="A143" s="1427" t="s">
        <v>1790</v>
      </c>
      <c r="B143" s="1411">
        <v>10000</v>
      </c>
      <c r="C143" s="1423"/>
      <c r="D143" s="1420"/>
      <c r="E143" s="1420"/>
      <c r="F143" s="1420"/>
      <c r="H143" s="1125"/>
      <c r="I143" s="1125"/>
      <c r="J143" s="1125"/>
      <c r="K143" s="1125"/>
      <c r="L143" s="1125"/>
      <c r="M143" s="1125"/>
      <c r="N143" s="1125"/>
      <c r="O143" s="1125"/>
      <c r="P143" s="1125"/>
      <c r="Q143" s="1125"/>
      <c r="R143" s="1125"/>
      <c r="S143" s="1125"/>
      <c r="T143" s="1125"/>
      <c r="U143" s="1125"/>
      <c r="V143" s="1125"/>
      <c r="W143" s="1125"/>
      <c r="X143" s="1125"/>
      <c r="Y143" s="1125"/>
      <c r="Z143" s="1125"/>
      <c r="AA143" s="1125"/>
    </row>
    <row r="144" spans="1:27">
      <c r="A144" s="1427" t="s">
        <v>1791</v>
      </c>
      <c r="B144" s="1409"/>
      <c r="C144" s="1423"/>
      <c r="D144" s="1420"/>
      <c r="E144" s="1420"/>
      <c r="F144" s="1420"/>
      <c r="H144" s="1125"/>
      <c r="I144" s="1125"/>
      <c r="J144" s="1125"/>
      <c r="K144" s="1125"/>
      <c r="L144" s="1125"/>
      <c r="M144" s="1125"/>
      <c r="N144" s="1125"/>
      <c r="O144" s="1125"/>
      <c r="P144" s="1125"/>
      <c r="Q144" s="1125"/>
      <c r="R144" s="1125"/>
      <c r="S144" s="1125"/>
      <c r="T144" s="1125"/>
      <c r="U144" s="1125"/>
      <c r="V144" s="1125"/>
      <c r="W144" s="1125"/>
      <c r="X144" s="1125"/>
      <c r="Y144" s="1125"/>
      <c r="Z144" s="1125"/>
      <c r="AA144" s="1125"/>
    </row>
    <row r="145" spans="1:27">
      <c r="A145" s="1427" t="s">
        <v>1792</v>
      </c>
      <c r="B145" s="1409"/>
      <c r="C145" s="1423"/>
      <c r="D145" s="1420"/>
      <c r="E145" s="1420"/>
      <c r="F145" s="1420"/>
      <c r="H145" s="1125"/>
      <c r="I145" s="1125"/>
      <c r="J145" s="1125"/>
      <c r="K145" s="1125"/>
      <c r="L145" s="1125"/>
      <c r="M145" s="1125"/>
      <c r="N145" s="1125"/>
      <c r="O145" s="1125"/>
      <c r="P145" s="1125"/>
      <c r="Q145" s="1125"/>
      <c r="R145" s="1125"/>
      <c r="S145" s="1125"/>
      <c r="T145" s="1125"/>
      <c r="U145" s="1125"/>
      <c r="V145" s="1125"/>
      <c r="W145" s="1125"/>
      <c r="X145" s="1125"/>
      <c r="Y145" s="1125"/>
      <c r="Z145" s="1125"/>
      <c r="AA145" s="1125"/>
    </row>
    <row r="146" spans="1:27">
      <c r="A146" s="1427" t="s">
        <v>1793</v>
      </c>
      <c r="B146" s="1411">
        <v>16885164.359999999</v>
      </c>
      <c r="C146" s="1423"/>
      <c r="D146" s="1420"/>
      <c r="E146" s="1420"/>
      <c r="F146" s="1420"/>
      <c r="H146" s="1442"/>
      <c r="I146" s="1442"/>
      <c r="J146" s="1442"/>
      <c r="K146" s="1125"/>
      <c r="L146" s="1125"/>
      <c r="M146" s="1125"/>
      <c r="N146" s="1125"/>
      <c r="O146" s="1125"/>
      <c r="P146" s="1125"/>
      <c r="Q146" s="1125"/>
      <c r="R146" s="1125"/>
      <c r="S146" s="1125"/>
      <c r="T146" s="1125"/>
      <c r="U146" s="1125"/>
      <c r="V146" s="1125"/>
      <c r="W146" s="1125"/>
      <c r="X146" s="1125"/>
      <c r="Y146" s="1125"/>
      <c r="Z146" s="1125"/>
      <c r="AA146" s="1125"/>
    </row>
    <row r="147" spans="1:27">
      <c r="A147" s="1427" t="s">
        <v>1794</v>
      </c>
      <c r="B147" s="1409"/>
      <c r="C147" s="1423"/>
      <c r="D147" s="1420"/>
      <c r="E147" s="1420"/>
      <c r="F147" s="1420"/>
      <c r="H147" s="1442"/>
      <c r="I147" s="1442"/>
      <c r="J147" s="1442"/>
      <c r="K147" s="1125"/>
      <c r="L147" s="1125"/>
      <c r="M147" s="1125"/>
      <c r="N147" s="1125"/>
      <c r="O147" s="1125"/>
      <c r="P147" s="1125"/>
      <c r="Q147" s="1125"/>
      <c r="R147" s="1125"/>
      <c r="S147" s="1125"/>
      <c r="T147" s="1125"/>
      <c r="U147" s="1125"/>
      <c r="V147" s="1125"/>
      <c r="W147" s="1125"/>
      <c r="X147" s="1125"/>
      <c r="Y147" s="1125"/>
      <c r="Z147" s="1125"/>
      <c r="AA147" s="1125"/>
    </row>
    <row r="148" spans="1:27">
      <c r="A148" s="1427" t="s">
        <v>1795</v>
      </c>
      <c r="B148" s="1411">
        <v>20119616</v>
      </c>
      <c r="C148" s="1423"/>
      <c r="D148" s="1420"/>
      <c r="E148" s="1420"/>
      <c r="F148" s="1420"/>
      <c r="H148" s="1442"/>
      <c r="I148" s="1442"/>
      <c r="J148" s="1442"/>
      <c r="K148" s="1125"/>
      <c r="L148" s="1125"/>
      <c r="M148" s="1125"/>
      <c r="N148" s="1125"/>
      <c r="O148" s="1125"/>
      <c r="P148" s="1125"/>
      <c r="Q148" s="1125"/>
      <c r="R148" s="1125"/>
      <c r="S148" s="1125"/>
      <c r="T148" s="1125"/>
      <c r="U148" s="1125"/>
      <c r="V148" s="1125"/>
      <c r="W148" s="1125"/>
      <c r="X148" s="1125"/>
      <c r="Y148" s="1125"/>
      <c r="Z148" s="1125"/>
      <c r="AA148" s="1125"/>
    </row>
    <row r="149" spans="1:27">
      <c r="A149" s="1427" t="s">
        <v>1796</v>
      </c>
      <c r="B149" s="1414">
        <v>3056442</v>
      </c>
      <c r="C149" s="1423"/>
      <c r="D149" s="1420"/>
      <c r="E149" s="1420"/>
      <c r="F149" s="1420"/>
      <c r="H149" s="1442"/>
      <c r="I149" s="1442"/>
      <c r="J149" s="1442"/>
      <c r="K149" s="1125"/>
      <c r="L149" s="1125"/>
      <c r="M149" s="1125"/>
      <c r="N149" s="1125"/>
      <c r="O149" s="1125"/>
      <c r="P149" s="1125"/>
      <c r="Q149" s="1125"/>
      <c r="R149" s="1125"/>
      <c r="S149" s="1125"/>
      <c r="T149" s="1125"/>
      <c r="U149" s="1125"/>
      <c r="V149" s="1125"/>
      <c r="W149" s="1125"/>
      <c r="X149" s="1125"/>
      <c r="Y149" s="1125"/>
      <c r="Z149" s="1125"/>
      <c r="AA149" s="1125"/>
    </row>
    <row r="150" spans="1:27">
      <c r="A150" s="1421" t="s">
        <v>1797</v>
      </c>
      <c r="B150" s="1409"/>
      <c r="C150" s="1424">
        <v>22144171.190000001</v>
      </c>
      <c r="D150" s="1420"/>
      <c r="E150" s="1420"/>
      <c r="F150" s="1420"/>
      <c r="H150" s="1442"/>
      <c r="I150" s="1442"/>
      <c r="J150" s="1442"/>
      <c r="K150" s="1125"/>
      <c r="L150" s="1125"/>
      <c r="M150" s="1125"/>
      <c r="N150" s="1125"/>
      <c r="O150" s="1125"/>
      <c r="P150" s="1125"/>
      <c r="Q150" s="1125"/>
      <c r="R150" s="1125"/>
      <c r="S150" s="1125"/>
      <c r="T150" s="1125"/>
      <c r="U150" s="1125"/>
      <c r="V150" s="1125"/>
      <c r="W150" s="1125"/>
      <c r="X150" s="1125"/>
      <c r="Y150" s="1125"/>
      <c r="Z150" s="1125"/>
      <c r="AA150" s="1125"/>
    </row>
    <row r="151" spans="1:27">
      <c r="A151" s="1427" t="s">
        <v>1798</v>
      </c>
      <c r="B151" s="1411">
        <v>83091.14</v>
      </c>
      <c r="C151" s="1423"/>
      <c r="D151" s="1420"/>
      <c r="E151" s="1420"/>
      <c r="F151" s="1420"/>
      <c r="H151" s="1442"/>
      <c r="I151" s="1442"/>
      <c r="J151" s="1442"/>
      <c r="K151" s="1125"/>
      <c r="L151" s="1125"/>
      <c r="M151" s="1125"/>
      <c r="N151" s="1125"/>
      <c r="O151" s="1125"/>
      <c r="P151" s="1125"/>
      <c r="Q151" s="1125"/>
      <c r="R151" s="1125"/>
      <c r="S151" s="1125"/>
      <c r="T151" s="1125"/>
      <c r="U151" s="1125"/>
      <c r="V151" s="1125"/>
      <c r="W151" s="1125"/>
      <c r="X151" s="1125"/>
      <c r="Y151" s="1125"/>
      <c r="Z151" s="1125"/>
      <c r="AA151" s="1125"/>
    </row>
    <row r="152" spans="1:27">
      <c r="A152" s="1427" t="s">
        <v>1799</v>
      </c>
      <c r="B152" s="1411">
        <v>1073706.07</v>
      </c>
      <c r="C152" s="1423"/>
      <c r="D152" s="1420"/>
      <c r="E152" s="1420"/>
      <c r="F152" s="1420"/>
      <c r="H152" s="1125"/>
      <c r="I152" s="1125"/>
      <c r="K152" s="1125"/>
      <c r="L152" s="1125"/>
      <c r="M152" s="1125"/>
      <c r="N152" s="1125"/>
      <c r="O152" s="1125"/>
      <c r="P152" s="1125"/>
      <c r="Q152" s="1125"/>
      <c r="R152" s="1125"/>
      <c r="S152" s="1125"/>
      <c r="T152" s="1125"/>
      <c r="U152" s="1125"/>
      <c r="V152" s="1125"/>
      <c r="W152" s="1125"/>
      <c r="X152" s="1125"/>
      <c r="Y152" s="1125"/>
      <c r="Z152" s="1125"/>
      <c r="AA152" s="1125"/>
    </row>
    <row r="153" spans="1:27">
      <c r="A153" s="1427" t="s">
        <v>1800</v>
      </c>
      <c r="B153" s="1411">
        <v>1061944</v>
      </c>
      <c r="C153" s="1423"/>
      <c r="D153" s="1420"/>
      <c r="E153" s="1420"/>
      <c r="F153" s="1420"/>
      <c r="H153" s="1443"/>
      <c r="I153" s="1443"/>
      <c r="K153" s="1443"/>
      <c r="L153" s="1443"/>
      <c r="M153" s="1443"/>
      <c r="N153" s="1443"/>
      <c r="O153" s="1443"/>
      <c r="P153" s="1443"/>
      <c r="Q153" s="1443"/>
      <c r="R153" s="1443"/>
      <c r="S153" s="1443"/>
      <c r="T153" s="1443"/>
      <c r="U153" s="1443"/>
      <c r="V153" s="1443"/>
      <c r="W153" s="1443"/>
      <c r="X153" s="1443"/>
      <c r="Y153" s="1443"/>
      <c r="Z153" s="1443"/>
      <c r="AA153" s="1443"/>
    </row>
    <row r="154" spans="1:27">
      <c r="A154" s="1427" t="s">
        <v>1801</v>
      </c>
      <c r="B154" s="1411">
        <v>19925429.98</v>
      </c>
      <c r="C154" s="1423"/>
      <c r="D154" s="1420"/>
      <c r="E154" s="1420"/>
      <c r="F154" s="1420"/>
      <c r="H154" s="1443"/>
      <c r="I154" s="1443"/>
      <c r="K154" s="1443"/>
      <c r="L154" s="1443"/>
      <c r="M154" s="1443"/>
      <c r="N154" s="1443"/>
      <c r="O154" s="1443"/>
      <c r="P154" s="1443"/>
      <c r="Q154" s="1443"/>
      <c r="R154" s="1443"/>
      <c r="S154" s="1443"/>
      <c r="T154" s="1443"/>
      <c r="U154" s="1443"/>
      <c r="V154" s="1443"/>
      <c r="W154" s="1443"/>
      <c r="X154" s="1443"/>
      <c r="Y154" s="1443"/>
      <c r="Z154" s="1443"/>
      <c r="AA154" s="1443"/>
    </row>
    <row r="155" spans="1:27">
      <c r="A155" s="1427" t="s">
        <v>1802</v>
      </c>
      <c r="B155" s="1409"/>
      <c r="C155" s="1423"/>
      <c r="D155" s="1420"/>
      <c r="E155" s="1420"/>
      <c r="F155" s="1420"/>
      <c r="H155" s="1443"/>
      <c r="I155" s="1443"/>
      <c r="K155" s="1443"/>
      <c r="L155" s="1443"/>
      <c r="M155" s="1443"/>
      <c r="N155" s="1443"/>
      <c r="O155" s="1443"/>
      <c r="P155" s="1443"/>
      <c r="Q155" s="1443"/>
      <c r="R155" s="1443"/>
      <c r="S155" s="1443"/>
      <c r="T155" s="1443"/>
      <c r="U155" s="1443"/>
      <c r="V155" s="1443"/>
      <c r="W155" s="1443"/>
      <c r="X155" s="1443"/>
      <c r="Y155" s="1443"/>
      <c r="Z155" s="1443"/>
      <c r="AA155" s="1443"/>
    </row>
    <row r="156" spans="1:27">
      <c r="A156" s="1427" t="s">
        <v>1803</v>
      </c>
      <c r="B156" s="1428"/>
      <c r="C156" s="1423"/>
      <c r="D156" s="1420"/>
      <c r="E156" s="1420"/>
      <c r="F156" s="1420"/>
      <c r="H156" s="1443"/>
      <c r="I156" s="1443"/>
      <c r="K156" s="1443"/>
      <c r="L156" s="1443"/>
      <c r="M156" s="1443"/>
      <c r="N156" s="1443"/>
      <c r="O156" s="1443"/>
      <c r="P156" s="1443"/>
      <c r="Q156" s="1443"/>
      <c r="R156" s="1443"/>
      <c r="S156" s="1443"/>
      <c r="T156" s="1443"/>
      <c r="U156" s="1443"/>
      <c r="V156" s="1443"/>
      <c r="W156" s="1443"/>
      <c r="X156" s="1443"/>
      <c r="Y156" s="1443"/>
      <c r="Z156" s="1443"/>
      <c r="AA156" s="1443"/>
    </row>
    <row r="157" spans="1:27">
      <c r="A157" s="1435" t="s">
        <v>1804</v>
      </c>
      <c r="B157" s="1409"/>
      <c r="C157" s="2074">
        <v>60253330.590000004</v>
      </c>
      <c r="D157" s="1420"/>
      <c r="E157" s="1420"/>
      <c r="F157" s="1420"/>
      <c r="H157" s="1443"/>
      <c r="I157" s="1443"/>
      <c r="K157" s="1443"/>
      <c r="L157" s="1443"/>
      <c r="M157" s="1443"/>
      <c r="N157" s="1443"/>
      <c r="O157" s="1443"/>
      <c r="P157" s="1443"/>
      <c r="Q157" s="1443"/>
      <c r="R157" s="1443"/>
      <c r="S157" s="1443"/>
      <c r="T157" s="1443"/>
      <c r="U157" s="1443"/>
      <c r="V157" s="1443"/>
      <c r="W157" s="1443"/>
      <c r="X157" s="1443"/>
      <c r="Y157" s="1443"/>
      <c r="Z157" s="1443"/>
      <c r="AA157" s="1443"/>
    </row>
    <row r="158" spans="1:27">
      <c r="A158" s="1436" t="s">
        <v>1630</v>
      </c>
      <c r="B158" s="2075"/>
      <c r="C158" s="2076">
        <v>210158172.81999999</v>
      </c>
      <c r="D158" s="1437" t="s">
        <v>1630</v>
      </c>
      <c r="E158" s="2075"/>
      <c r="F158" s="2072">
        <v>210158172.81999999</v>
      </c>
      <c r="L158" s="1443"/>
      <c r="M158" s="1443"/>
      <c r="N158" s="1443"/>
      <c r="O158" s="1443"/>
      <c r="P158" s="1443"/>
      <c r="Q158" s="1443"/>
      <c r="R158" s="1443"/>
      <c r="S158" s="1443"/>
      <c r="T158" s="1443"/>
      <c r="U158" s="1443"/>
      <c r="V158" s="1443"/>
      <c r="W158" s="1443"/>
      <c r="X158" s="1443"/>
      <c r="Y158" s="1443"/>
      <c r="Z158" s="1443"/>
      <c r="AA158" s="1443"/>
    </row>
    <row r="159" spans="1:27">
      <c r="A159" s="2078"/>
      <c r="B159" s="2078"/>
      <c r="C159" s="2078"/>
      <c r="D159" s="1420"/>
      <c r="E159" s="2077"/>
      <c r="F159" s="2077"/>
      <c r="L159" s="1443"/>
      <c r="M159" s="1443"/>
      <c r="N159" s="1443"/>
      <c r="O159" s="1443"/>
      <c r="P159" s="1443"/>
      <c r="Q159" s="1443"/>
      <c r="R159" s="1443"/>
      <c r="S159" s="1443"/>
      <c r="T159" s="1443"/>
      <c r="U159" s="1443"/>
      <c r="V159" s="1443"/>
      <c r="W159" s="1443"/>
      <c r="X159" s="1443"/>
      <c r="Y159" s="1443"/>
      <c r="Z159" s="1443"/>
      <c r="AA159" s="1443"/>
    </row>
    <row r="160" spans="1:27">
      <c r="A160" s="2078"/>
      <c r="B160" s="2078"/>
      <c r="C160" s="2078"/>
      <c r="D160" s="1420"/>
      <c r="E160" s="2077"/>
      <c r="F160" s="2077"/>
      <c r="L160" s="1443"/>
      <c r="M160" s="1443"/>
      <c r="N160" s="1443"/>
      <c r="O160" s="1443"/>
      <c r="P160" s="1443"/>
      <c r="Q160" s="1443"/>
      <c r="R160" s="1443"/>
      <c r="S160" s="1443"/>
      <c r="T160" s="1443"/>
      <c r="U160" s="1443"/>
      <c r="V160" s="1443"/>
      <c r="W160" s="1443"/>
      <c r="X160" s="1443"/>
      <c r="Y160" s="1443"/>
      <c r="Z160" s="1443"/>
      <c r="AA160" s="1443"/>
    </row>
    <row r="161" spans="1:27">
      <c r="A161" s="2078"/>
      <c r="B161" s="2078"/>
      <c r="C161" s="2078"/>
      <c r="D161" s="1420"/>
      <c r="E161" s="2077"/>
      <c r="F161" s="2077"/>
      <c r="L161" s="1443"/>
      <c r="M161" s="1443"/>
      <c r="N161" s="1443"/>
      <c r="O161" s="1443"/>
      <c r="P161" s="1443"/>
      <c r="Q161" s="1443"/>
      <c r="R161" s="1443"/>
      <c r="S161" s="1443"/>
      <c r="T161" s="1443"/>
      <c r="U161" s="1443"/>
      <c r="V161" s="1443"/>
      <c r="W161" s="1443"/>
      <c r="X161" s="1443"/>
      <c r="Y161" s="1443"/>
      <c r="Z161" s="1443"/>
      <c r="AA161" s="1443"/>
    </row>
    <row r="162" spans="1:27">
      <c r="A162" s="2078"/>
      <c r="B162" s="2078"/>
      <c r="C162" s="2078"/>
      <c r="D162" s="1420"/>
      <c r="E162" s="2077"/>
      <c r="F162" s="2077"/>
      <c r="L162" s="1443"/>
      <c r="M162" s="1443"/>
      <c r="N162" s="1443"/>
      <c r="O162" s="1443"/>
      <c r="P162" s="1443"/>
      <c r="Q162" s="1443"/>
      <c r="R162" s="1443"/>
      <c r="S162" s="1443"/>
      <c r="T162" s="1443"/>
      <c r="U162" s="1443"/>
      <c r="V162" s="1443"/>
      <c r="W162" s="1443"/>
      <c r="X162" s="1443"/>
      <c r="Y162" s="1443"/>
      <c r="Z162" s="1443"/>
      <c r="AA162" s="1443"/>
    </row>
    <row r="163" spans="1:27">
      <c r="A163" s="2078"/>
      <c r="B163" s="2078"/>
      <c r="C163" s="2078"/>
      <c r="D163" s="1420"/>
      <c r="E163" s="2077"/>
      <c r="F163" s="2077"/>
      <c r="L163" s="1443"/>
      <c r="M163" s="1443"/>
      <c r="N163" s="1443"/>
      <c r="O163" s="1443"/>
      <c r="P163" s="1443"/>
      <c r="Q163" s="1443"/>
      <c r="R163" s="1443"/>
      <c r="S163" s="1443"/>
      <c r="T163" s="1443"/>
      <c r="U163" s="1443"/>
      <c r="V163" s="1443"/>
      <c r="W163" s="1443"/>
      <c r="X163" s="1443"/>
      <c r="Y163" s="1443"/>
      <c r="Z163" s="1443"/>
      <c r="AA163" s="1443"/>
    </row>
    <row r="164" spans="1:27">
      <c r="A164" s="2078"/>
      <c r="B164" s="2078"/>
      <c r="C164" s="2078"/>
      <c r="D164" s="1420"/>
      <c r="E164" s="2077"/>
      <c r="F164" s="2077"/>
      <c r="L164" s="1443"/>
      <c r="M164" s="1443"/>
      <c r="N164" s="1443"/>
      <c r="O164" s="1443"/>
      <c r="P164" s="1443"/>
      <c r="Q164" s="1443"/>
      <c r="R164" s="1443"/>
      <c r="S164" s="1443"/>
      <c r="T164" s="1443"/>
      <c r="U164" s="1443"/>
      <c r="V164" s="1443"/>
      <c r="W164" s="1443"/>
      <c r="X164" s="1443"/>
      <c r="Y164" s="1443"/>
      <c r="Z164" s="1443"/>
      <c r="AA164" s="1443"/>
    </row>
    <row r="165" spans="1:27">
      <c r="A165" s="2078"/>
      <c r="B165" s="2078"/>
      <c r="C165" s="2078"/>
      <c r="D165" s="1420"/>
      <c r="E165" s="2077"/>
      <c r="F165" s="2077"/>
      <c r="L165" s="1443"/>
      <c r="M165" s="1443"/>
      <c r="N165" s="1443"/>
      <c r="O165" s="1443"/>
      <c r="P165" s="1443"/>
      <c r="Q165" s="1443"/>
      <c r="R165" s="1443"/>
      <c r="S165" s="1443"/>
      <c r="T165" s="1443"/>
      <c r="U165" s="1443"/>
      <c r="V165" s="1443"/>
      <c r="W165" s="1443"/>
      <c r="X165" s="1443"/>
      <c r="Y165" s="1443"/>
      <c r="Z165" s="1443"/>
      <c r="AA165" s="1443"/>
    </row>
    <row r="166" spans="1:27">
      <c r="A166" s="2078"/>
      <c r="B166" s="2078"/>
      <c r="C166" s="2078"/>
      <c r="D166" s="1420"/>
      <c r="E166" s="2077"/>
      <c r="F166" s="2077"/>
      <c r="L166" s="1443"/>
      <c r="M166" s="1443"/>
      <c r="N166" s="1443"/>
      <c r="O166" s="1443"/>
      <c r="P166" s="1443"/>
      <c r="Q166" s="1443"/>
      <c r="R166" s="1443"/>
      <c r="S166" s="1443"/>
      <c r="T166" s="1443"/>
      <c r="U166" s="1443"/>
      <c r="V166" s="1443"/>
      <c r="W166" s="1443"/>
      <c r="X166" s="1443"/>
      <c r="Y166" s="1443"/>
      <c r="Z166" s="1443"/>
      <c r="AA166" s="1443"/>
    </row>
    <row r="167" spans="1:27">
      <c r="A167" s="2078"/>
      <c r="B167" s="2078"/>
      <c r="C167" s="2078"/>
      <c r="D167" s="1420"/>
      <c r="E167" s="2077"/>
      <c r="F167" s="2077"/>
      <c r="L167" s="1443"/>
      <c r="M167" s="1443"/>
      <c r="N167" s="1443"/>
      <c r="O167" s="1443"/>
      <c r="P167" s="1443"/>
      <c r="Q167" s="1443"/>
      <c r="R167" s="1443"/>
      <c r="S167" s="1443"/>
      <c r="T167" s="1443"/>
      <c r="U167" s="1443"/>
      <c r="V167" s="1443"/>
      <c r="W167" s="1443"/>
      <c r="X167" s="1443"/>
      <c r="Y167" s="1443"/>
      <c r="Z167" s="1443"/>
      <c r="AA167" s="1443"/>
    </row>
    <row r="168" spans="1:27">
      <c r="A168" s="2078"/>
      <c r="B168" s="2078"/>
      <c r="C168" s="2078"/>
      <c r="D168" s="1420"/>
      <c r="E168" s="2077"/>
      <c r="F168" s="2077"/>
      <c r="L168" s="1443"/>
      <c r="M168" s="1443"/>
      <c r="N168" s="1443"/>
      <c r="O168" s="1443"/>
      <c r="P168" s="1443"/>
      <c r="Q168" s="1443"/>
      <c r="R168" s="1443"/>
      <c r="S168" s="1443"/>
      <c r="T168" s="1443"/>
      <c r="U168" s="1443"/>
      <c r="V168" s="1443"/>
      <c r="W168" s="1443"/>
      <c r="X168" s="1443"/>
      <c r="Y168" s="1443"/>
      <c r="Z168" s="1443"/>
      <c r="AA168" s="1443"/>
    </row>
    <row r="169" spans="1:27">
      <c r="A169" s="2078"/>
      <c r="B169" s="2078"/>
      <c r="C169" s="2078"/>
      <c r="D169" s="1420"/>
      <c r="E169" s="2077"/>
      <c r="F169" s="2077"/>
      <c r="L169" s="1443"/>
      <c r="M169" s="1443"/>
      <c r="N169" s="1443"/>
      <c r="O169" s="1443"/>
      <c r="P169" s="1443"/>
      <c r="Q169" s="1443"/>
      <c r="R169" s="1443"/>
      <c r="S169" s="1443"/>
      <c r="T169" s="1443"/>
      <c r="U169" s="1443"/>
      <c r="V169" s="1443"/>
      <c r="W169" s="1443"/>
      <c r="X169" s="1443"/>
      <c r="Y169" s="1443"/>
      <c r="Z169" s="1443"/>
      <c r="AA169" s="1443"/>
    </row>
    <row r="170" spans="1:27">
      <c r="A170" s="2078"/>
      <c r="B170" s="2078"/>
      <c r="C170" s="2078"/>
      <c r="D170" s="1420"/>
      <c r="E170" s="2077"/>
      <c r="F170" s="2077"/>
      <c r="L170" s="1443"/>
      <c r="M170" s="1443"/>
      <c r="N170" s="1443"/>
      <c r="O170" s="1443"/>
      <c r="P170" s="1443"/>
      <c r="Q170" s="1443"/>
      <c r="R170" s="1443"/>
      <c r="S170" s="1443"/>
      <c r="T170" s="1443"/>
      <c r="U170" s="1443"/>
      <c r="V170" s="1443"/>
      <c r="W170" s="1443"/>
      <c r="X170" s="1443"/>
      <c r="Y170" s="1443"/>
      <c r="Z170" s="1443"/>
      <c r="AA170" s="1443"/>
    </row>
    <row r="171" spans="1:27">
      <c r="A171" s="2078"/>
      <c r="B171" s="2078"/>
      <c r="C171" s="2078"/>
      <c r="D171" s="1420"/>
      <c r="E171" s="2077"/>
      <c r="F171" s="2077"/>
      <c r="L171" s="1443"/>
      <c r="M171" s="1443"/>
      <c r="N171" s="1443"/>
      <c r="O171" s="1443"/>
      <c r="P171" s="1443"/>
      <c r="Q171" s="1443"/>
      <c r="R171" s="1443"/>
      <c r="S171" s="1443"/>
      <c r="T171" s="1443"/>
      <c r="U171" s="1443"/>
      <c r="V171" s="1443"/>
      <c r="W171" s="1443"/>
      <c r="X171" s="1443"/>
      <c r="Y171" s="1443"/>
      <c r="Z171" s="1443"/>
      <c r="AA171" s="1443"/>
    </row>
    <row r="172" spans="1:27">
      <c r="A172" s="2078"/>
      <c r="B172" s="2078"/>
      <c r="C172" s="2078"/>
      <c r="D172" s="1420"/>
      <c r="E172" s="2077"/>
      <c r="F172" s="2077"/>
      <c r="L172" s="1443"/>
      <c r="M172" s="1443"/>
      <c r="N172" s="1443"/>
      <c r="O172" s="1443"/>
      <c r="P172" s="1443"/>
      <c r="Q172" s="1443"/>
      <c r="R172" s="1443"/>
      <c r="S172" s="1443"/>
      <c r="T172" s="1443"/>
      <c r="U172" s="1443"/>
      <c r="V172" s="1443"/>
      <c r="W172" s="1443"/>
      <c r="X172" s="1443"/>
      <c r="Y172" s="1443"/>
      <c r="Z172" s="1443"/>
      <c r="AA172" s="1443"/>
    </row>
    <row r="173" spans="1:27">
      <c r="A173" s="2078"/>
      <c r="B173" s="2078"/>
      <c r="C173" s="2078"/>
      <c r="D173" s="1420"/>
      <c r="E173" s="2077"/>
      <c r="F173" s="2077"/>
      <c r="L173" s="1443"/>
      <c r="M173" s="1443"/>
      <c r="N173" s="1443"/>
      <c r="O173" s="1443"/>
      <c r="P173" s="1443"/>
      <c r="Q173" s="1443"/>
      <c r="R173" s="1443"/>
      <c r="S173" s="1443"/>
      <c r="T173" s="1443"/>
      <c r="U173" s="1443"/>
      <c r="V173" s="1443"/>
      <c r="W173" s="1443"/>
      <c r="X173" s="1443"/>
      <c r="Y173" s="1443"/>
      <c r="Z173" s="1443"/>
      <c r="AA173" s="1443"/>
    </row>
    <row r="174" spans="1:27">
      <c r="A174" s="2886" t="s">
        <v>1805</v>
      </c>
      <c r="B174" s="2886"/>
      <c r="C174" s="2886"/>
      <c r="D174" s="1420"/>
      <c r="E174" s="2077"/>
      <c r="F174" s="2077"/>
      <c r="L174" s="1443"/>
      <c r="M174" s="1443"/>
      <c r="N174" s="1443"/>
      <c r="O174" s="1443"/>
      <c r="P174" s="1443"/>
      <c r="Q174" s="1443"/>
      <c r="R174" s="1443"/>
      <c r="S174" s="1443"/>
      <c r="T174" s="1443"/>
      <c r="U174" s="1443"/>
      <c r="V174" s="1443"/>
      <c r="W174" s="1443"/>
      <c r="X174" s="1443"/>
      <c r="Y174" s="1443"/>
      <c r="Z174" s="1443"/>
      <c r="AA174" s="1443"/>
    </row>
    <row r="175" spans="1:27">
      <c r="A175" s="2872" t="s">
        <v>1614</v>
      </c>
      <c r="B175" s="2872"/>
      <c r="C175" s="2872"/>
      <c r="D175" s="1420"/>
      <c r="E175" s="2027"/>
      <c r="F175" s="2027"/>
      <c r="H175" s="1125"/>
      <c r="I175" s="1125"/>
      <c r="J175" s="1125"/>
      <c r="K175" s="1125"/>
      <c r="L175" s="1125"/>
      <c r="M175" s="1125"/>
      <c r="N175" s="1125"/>
      <c r="O175" s="1125"/>
      <c r="P175" s="1125"/>
      <c r="Q175" s="1125"/>
      <c r="R175" s="1125"/>
      <c r="S175" s="1125"/>
      <c r="T175" s="1125"/>
      <c r="U175" s="1125"/>
      <c r="V175" s="1125"/>
      <c r="W175" s="1125"/>
      <c r="X175" s="1125"/>
      <c r="Y175" s="1125"/>
      <c r="Z175" s="1125"/>
      <c r="AA175" s="1125"/>
    </row>
    <row r="176" spans="1:27">
      <c r="A176" s="2869" t="s">
        <v>2327</v>
      </c>
      <c r="B176" s="2869"/>
      <c r="C176" s="2869"/>
      <c r="D176" s="1420"/>
      <c r="E176" s="2027"/>
      <c r="F176" s="2027"/>
      <c r="H176" s="1125"/>
      <c r="I176" s="1125" t="s">
        <v>2298</v>
      </c>
      <c r="J176" s="1125"/>
      <c r="K176" s="1125"/>
      <c r="L176" s="1125"/>
      <c r="M176" s="1125"/>
      <c r="N176" s="1125"/>
      <c r="O176" s="1125"/>
      <c r="P176" s="1125"/>
      <c r="Q176" s="1125"/>
      <c r="R176" s="1125"/>
      <c r="S176" s="1125"/>
      <c r="T176" s="1125"/>
      <c r="U176" s="1125"/>
      <c r="V176" s="1125"/>
      <c r="W176" s="1125"/>
      <c r="X176" s="1125"/>
      <c r="Y176" s="1125"/>
      <c r="Z176" s="1125"/>
      <c r="AA176" s="1125"/>
    </row>
    <row r="177" spans="1:27" ht="14.45" customHeight="1">
      <c r="A177" s="1407" t="s">
        <v>1556</v>
      </c>
      <c r="B177" s="2880" t="s">
        <v>1631</v>
      </c>
      <c r="C177" s="2881"/>
      <c r="D177" s="1430" t="s">
        <v>1556</v>
      </c>
      <c r="E177" s="2880" t="s">
        <v>1631</v>
      </c>
      <c r="F177" s="2880"/>
      <c r="H177" s="1125"/>
      <c r="I177" s="1125"/>
      <c r="J177" s="1125"/>
      <c r="K177" s="1125"/>
      <c r="L177" s="1125"/>
      <c r="M177" s="1125"/>
      <c r="N177" s="1125"/>
      <c r="O177" s="1125"/>
      <c r="P177" s="1125"/>
      <c r="Q177" s="1125"/>
      <c r="R177" s="1125"/>
      <c r="S177" s="1125"/>
      <c r="T177" s="1125"/>
      <c r="U177" s="1125"/>
      <c r="V177" s="1125"/>
      <c r="W177" s="1125"/>
      <c r="X177" s="1125"/>
      <c r="Y177" s="1125"/>
      <c r="Z177" s="1125"/>
      <c r="AA177" s="1125"/>
    </row>
    <row r="178" spans="1:27" ht="14.45" customHeight="1">
      <c r="A178" s="1431" t="s">
        <v>1268</v>
      </c>
      <c r="B178" s="2882" t="s">
        <v>2327</v>
      </c>
      <c r="C178" s="2883"/>
      <c r="D178" s="1432" t="s">
        <v>1268</v>
      </c>
      <c r="E178" s="2882" t="s">
        <v>2327</v>
      </c>
      <c r="F178" s="2883"/>
      <c r="H178" s="1125"/>
      <c r="I178" s="1125"/>
      <c r="J178" s="1125"/>
      <c r="K178" s="1125"/>
      <c r="L178" s="1125"/>
      <c r="M178" s="1125"/>
      <c r="N178" s="1125"/>
      <c r="O178" s="1125"/>
      <c r="P178" s="1125"/>
      <c r="Q178" s="1125"/>
      <c r="R178" s="1125"/>
      <c r="S178" s="1125"/>
      <c r="T178" s="1125"/>
      <c r="U178" s="1125"/>
      <c r="V178" s="1125"/>
      <c r="W178" s="1125"/>
      <c r="X178" s="1125"/>
      <c r="Y178" s="1125"/>
      <c r="Z178" s="1125"/>
      <c r="AA178" s="1125"/>
    </row>
    <row r="179" spans="1:27">
      <c r="A179" s="1421" t="s">
        <v>1290</v>
      </c>
      <c r="B179" s="2032"/>
      <c r="C179" s="2024"/>
      <c r="D179" s="1408" t="s">
        <v>1278</v>
      </c>
      <c r="E179" s="2034"/>
      <c r="F179" s="2029"/>
    </row>
    <row r="180" spans="1:27">
      <c r="A180" s="1427" t="s">
        <v>1291</v>
      </c>
      <c r="B180" s="2034"/>
      <c r="C180" s="2025"/>
      <c r="D180" s="1426" t="s">
        <v>1806</v>
      </c>
      <c r="E180" s="2034"/>
      <c r="F180" s="2029"/>
    </row>
    <row r="181" spans="1:27">
      <c r="A181" s="1427" t="s">
        <v>1807</v>
      </c>
      <c r="B181" s="2034"/>
      <c r="C181" s="2025"/>
      <c r="D181" s="1426" t="s">
        <v>1808</v>
      </c>
      <c r="E181" s="2034"/>
      <c r="F181" s="2029"/>
    </row>
    <row r="182" spans="1:27">
      <c r="A182" s="1427" t="s">
        <v>1809</v>
      </c>
      <c r="B182" s="2034"/>
      <c r="C182" s="2025"/>
      <c r="D182" s="1426" t="s">
        <v>1285</v>
      </c>
      <c r="E182" s="2034"/>
      <c r="F182" s="2029"/>
    </row>
    <row r="183" spans="1:27">
      <c r="A183" s="1427" t="s">
        <v>1810</v>
      </c>
      <c r="B183" s="2034"/>
      <c r="C183" s="2025"/>
      <c r="D183" s="1426" t="s">
        <v>1283</v>
      </c>
      <c r="E183" s="2033"/>
      <c r="F183" s="2029"/>
    </row>
    <row r="184" spans="1:27">
      <c r="A184" s="1427" t="s">
        <v>1737</v>
      </c>
      <c r="B184" s="2034"/>
      <c r="C184" s="2025"/>
      <c r="D184" s="1409"/>
      <c r="E184" s="2031"/>
      <c r="F184" s="2027"/>
    </row>
    <row r="185" spans="1:27">
      <c r="A185" s="1427" t="s">
        <v>1811</v>
      </c>
      <c r="B185" s="2034"/>
      <c r="C185" s="2025"/>
      <c r="D185" s="1433" t="s">
        <v>1695</v>
      </c>
      <c r="E185" s="2034"/>
      <c r="F185" s="2030"/>
    </row>
    <row r="186" spans="1:27">
      <c r="A186" s="1427" t="s">
        <v>1813</v>
      </c>
      <c r="B186" s="2034"/>
      <c r="C186" s="2025"/>
      <c r="D186" s="1416" t="s">
        <v>1697</v>
      </c>
      <c r="E186" s="2034"/>
      <c r="F186" s="2029"/>
    </row>
    <row r="187" spans="1:27">
      <c r="A187" s="1427" t="s">
        <v>1814</v>
      </c>
      <c r="B187" s="2034"/>
      <c r="C187" s="2025"/>
      <c r="D187" s="1426" t="s">
        <v>1812</v>
      </c>
      <c r="E187" s="2034"/>
      <c r="F187" s="2029"/>
    </row>
    <row r="188" spans="1:27">
      <c r="A188" s="1427" t="s">
        <v>1816</v>
      </c>
      <c r="B188" s="2033"/>
      <c r="C188" s="2025"/>
      <c r="D188" s="1426" t="s">
        <v>1709</v>
      </c>
      <c r="E188" s="2034"/>
      <c r="F188" s="2029"/>
    </row>
    <row r="189" spans="1:27">
      <c r="A189" s="1435" t="s">
        <v>1743</v>
      </c>
      <c r="B189" s="2034"/>
      <c r="C189" s="2026"/>
      <c r="D189" s="1426" t="s">
        <v>1815</v>
      </c>
      <c r="E189" s="2034"/>
      <c r="F189" s="2029"/>
    </row>
    <row r="190" spans="1:27">
      <c r="A190" s="1409"/>
      <c r="B190" s="2031"/>
      <c r="C190" s="2027"/>
      <c r="D190" s="1426" t="s">
        <v>1817</v>
      </c>
      <c r="E190" s="2033"/>
      <c r="F190" s="2029"/>
    </row>
    <row r="191" spans="1:27">
      <c r="A191" s="1421" t="s">
        <v>1323</v>
      </c>
      <c r="B191" s="2034"/>
      <c r="C191" s="2025">
        <v>1068340</v>
      </c>
      <c r="D191" s="1416" t="s">
        <v>1705</v>
      </c>
      <c r="E191" s="2034"/>
      <c r="F191" s="2029"/>
    </row>
    <row r="192" spans="1:27">
      <c r="A192" s="1427" t="s">
        <v>1750</v>
      </c>
      <c r="B192" s="2034"/>
      <c r="C192" s="2025"/>
      <c r="D192" s="1426" t="s">
        <v>1818</v>
      </c>
      <c r="E192" s="2034"/>
      <c r="F192" s="2029"/>
    </row>
    <row r="193" spans="1:9">
      <c r="A193" s="1427" t="s">
        <v>1751</v>
      </c>
      <c r="B193" s="2034"/>
      <c r="C193" s="2025"/>
      <c r="D193" s="1426" t="s">
        <v>1715</v>
      </c>
      <c r="E193" s="2034"/>
      <c r="F193" s="2029"/>
    </row>
    <row r="194" spans="1:9">
      <c r="A194" s="1427" t="s">
        <v>1819</v>
      </c>
      <c r="B194" s="2034"/>
      <c r="C194" s="2025"/>
      <c r="D194" s="1426" t="s">
        <v>1820</v>
      </c>
      <c r="E194" s="2033"/>
      <c r="F194" s="2029"/>
    </row>
    <row r="195" spans="1:9">
      <c r="A195" s="1427" t="s">
        <v>1821</v>
      </c>
      <c r="B195" s="2034"/>
      <c r="C195" s="2025"/>
      <c r="D195" s="1433" t="s">
        <v>1822</v>
      </c>
      <c r="E195" s="2034"/>
      <c r="F195" s="2030">
        <v>1068340</v>
      </c>
      <c r="I195" s="1158"/>
    </row>
    <row r="196" spans="1:9">
      <c r="A196" s="1427" t="s">
        <v>1823</v>
      </c>
      <c r="B196" s="2034"/>
      <c r="C196" s="2025"/>
      <c r="D196" s="1420"/>
      <c r="E196" s="2027"/>
      <c r="F196" s="2027"/>
    </row>
    <row r="197" spans="1:9">
      <c r="A197" s="1427" t="s">
        <v>1753</v>
      </c>
      <c r="B197" s="2034"/>
      <c r="C197" s="2025"/>
      <c r="D197" s="1420"/>
      <c r="E197" s="2027"/>
      <c r="F197" s="2027"/>
    </row>
    <row r="198" spans="1:9">
      <c r="A198" s="1427" t="s">
        <v>877</v>
      </c>
      <c r="B198" s="2034">
        <v>1068340</v>
      </c>
      <c r="C198" s="2025"/>
      <c r="D198" s="1420"/>
      <c r="E198" s="2027"/>
      <c r="F198" s="2027"/>
    </row>
    <row r="199" spans="1:9">
      <c r="A199" s="1427" t="s">
        <v>1824</v>
      </c>
      <c r="B199" s="2034"/>
      <c r="C199" s="2025"/>
      <c r="D199" s="1420"/>
      <c r="E199" s="2027"/>
      <c r="F199" s="2027"/>
    </row>
    <row r="200" spans="1:9">
      <c r="A200" s="1427" t="s">
        <v>1825</v>
      </c>
      <c r="B200" s="2034"/>
      <c r="C200" s="2025"/>
      <c r="D200" s="1420"/>
      <c r="E200" s="2027"/>
      <c r="F200" s="2027"/>
    </row>
    <row r="201" spans="1:9">
      <c r="A201" s="1427" t="s">
        <v>1826</v>
      </c>
      <c r="B201" s="2034"/>
      <c r="C201" s="2025"/>
      <c r="D201" s="1420"/>
      <c r="E201" s="2027"/>
      <c r="F201" s="2027"/>
    </row>
    <row r="202" spans="1:9">
      <c r="A202" s="1427" t="s">
        <v>1754</v>
      </c>
      <c r="B202" s="2034"/>
      <c r="C202" s="2025"/>
      <c r="D202" s="1420"/>
      <c r="E202" s="2027"/>
      <c r="F202" s="2027"/>
    </row>
    <row r="203" spans="1:9">
      <c r="A203" s="1427" t="s">
        <v>1827</v>
      </c>
      <c r="B203" s="2034"/>
      <c r="C203" s="2025"/>
      <c r="D203" s="1420"/>
      <c r="E203" s="2027"/>
      <c r="F203" s="2027"/>
    </row>
    <row r="204" spans="1:9">
      <c r="A204" s="1427" t="s">
        <v>1828</v>
      </c>
      <c r="B204" s="2034"/>
      <c r="C204" s="2025"/>
      <c r="D204" s="1420"/>
      <c r="E204" s="2027"/>
      <c r="F204" s="2027"/>
    </row>
    <row r="205" spans="1:9">
      <c r="A205" s="1427" t="s">
        <v>1755</v>
      </c>
      <c r="B205" s="2034"/>
      <c r="C205" s="2025"/>
      <c r="D205" s="1420"/>
      <c r="E205" s="2027"/>
      <c r="F205" s="2027"/>
    </row>
    <row r="206" spans="1:9">
      <c r="A206" s="1427" t="s">
        <v>1359</v>
      </c>
      <c r="B206" s="2034"/>
      <c r="C206" s="2025"/>
      <c r="D206" s="1420"/>
      <c r="E206" s="2027"/>
      <c r="F206" s="2027"/>
    </row>
    <row r="207" spans="1:9">
      <c r="A207" s="1427" t="s">
        <v>1362</v>
      </c>
      <c r="B207" s="2034"/>
      <c r="C207" s="2025"/>
      <c r="D207" s="1420"/>
      <c r="E207" s="2027"/>
      <c r="F207" s="2027"/>
    </row>
    <row r="208" spans="1:9">
      <c r="A208" s="1427" t="s">
        <v>1756</v>
      </c>
      <c r="B208" s="2034"/>
      <c r="C208" s="2025"/>
      <c r="D208" s="1420"/>
      <c r="E208" s="2027"/>
      <c r="F208" s="2027"/>
    </row>
    <row r="209" spans="1:6">
      <c r="A209" s="1427" t="s">
        <v>1829</v>
      </c>
      <c r="B209" s="2034"/>
      <c r="C209" s="2025"/>
      <c r="D209" s="1420"/>
      <c r="E209" s="2027"/>
      <c r="F209" s="2027"/>
    </row>
    <row r="210" spans="1:6">
      <c r="A210" s="1427" t="s">
        <v>1830</v>
      </c>
      <c r="B210" s="2034"/>
      <c r="C210" s="2025"/>
      <c r="D210" s="1420"/>
      <c r="E210" s="2027"/>
      <c r="F210" s="2027"/>
    </row>
    <row r="211" spans="1:6">
      <c r="A211" s="1427" t="s">
        <v>1831</v>
      </c>
      <c r="B211" s="2034"/>
      <c r="C211" s="2025"/>
      <c r="D211" s="1420"/>
      <c r="E211" s="2027"/>
      <c r="F211" s="2027"/>
    </row>
    <row r="212" spans="1:6">
      <c r="A212" s="1427" t="s">
        <v>1832</v>
      </c>
      <c r="B212" s="2034"/>
      <c r="C212" s="2025"/>
      <c r="D212" s="1420"/>
      <c r="E212" s="2027"/>
      <c r="F212" s="2027"/>
    </row>
    <row r="213" spans="1:6" ht="23.25">
      <c r="A213" s="1440" t="s">
        <v>1833</v>
      </c>
      <c r="B213" s="2034"/>
      <c r="C213" s="2025"/>
      <c r="D213" s="1420"/>
      <c r="E213" s="2027"/>
      <c r="F213" s="2027"/>
    </row>
    <row r="214" spans="1:6">
      <c r="A214" s="1427" t="s">
        <v>1834</v>
      </c>
      <c r="B214" s="2034"/>
      <c r="C214" s="2025"/>
      <c r="D214" s="1420"/>
      <c r="E214" s="2027"/>
      <c r="F214" s="2027"/>
    </row>
    <row r="215" spans="1:6">
      <c r="A215" s="1427" t="s">
        <v>1764</v>
      </c>
      <c r="B215" s="2034"/>
      <c r="C215" s="2025"/>
      <c r="D215" s="1420"/>
      <c r="E215" s="2027"/>
      <c r="F215" s="2027"/>
    </row>
    <row r="216" spans="1:6">
      <c r="A216" s="1427" t="s">
        <v>1385</v>
      </c>
      <c r="B216" s="2034"/>
      <c r="C216" s="2025"/>
      <c r="D216" s="1420"/>
      <c r="E216" s="2027"/>
      <c r="F216" s="2027"/>
    </row>
    <row r="217" spans="1:6">
      <c r="A217" s="1427" t="s">
        <v>1835</v>
      </c>
      <c r="B217" s="2034"/>
      <c r="C217" s="2025"/>
      <c r="D217" s="1420"/>
      <c r="E217" s="2027"/>
      <c r="F217" s="2027"/>
    </row>
    <row r="218" spans="1:6">
      <c r="A218" s="1427" t="s">
        <v>1836</v>
      </c>
      <c r="B218" s="2034"/>
      <c r="C218" s="2025"/>
      <c r="D218" s="1420"/>
      <c r="E218" s="2027"/>
      <c r="F218" s="2027"/>
    </row>
    <row r="219" spans="1:6">
      <c r="A219" s="1427" t="s">
        <v>1837</v>
      </c>
      <c r="B219" s="2034"/>
      <c r="C219" s="2025"/>
      <c r="D219" s="1420"/>
      <c r="E219" s="2027"/>
      <c r="F219" s="2027"/>
    </row>
    <row r="220" spans="1:6">
      <c r="A220" s="1427" t="s">
        <v>1769</v>
      </c>
      <c r="B220" s="2034"/>
      <c r="C220" s="2025"/>
      <c r="D220" s="1420"/>
      <c r="E220" s="2027"/>
      <c r="F220" s="2027"/>
    </row>
    <row r="221" spans="1:6">
      <c r="A221" s="1427" t="s">
        <v>1838</v>
      </c>
      <c r="B221" s="2034"/>
      <c r="C221" s="2025"/>
      <c r="D221" s="1420"/>
      <c r="E221" s="2027"/>
      <c r="F221" s="2027"/>
    </row>
    <row r="222" spans="1:6">
      <c r="A222" s="1427" t="s">
        <v>1839</v>
      </c>
      <c r="B222" s="2034"/>
      <c r="C222" s="2025"/>
      <c r="D222" s="1420"/>
      <c r="E222" s="2027"/>
      <c r="F222" s="2027"/>
    </row>
    <row r="223" spans="1:6">
      <c r="A223" s="1427" t="s">
        <v>1774</v>
      </c>
      <c r="B223" s="2034"/>
      <c r="C223" s="2025"/>
      <c r="D223" s="1420"/>
      <c r="E223" s="2027"/>
      <c r="F223" s="2027"/>
    </row>
    <row r="224" spans="1:6">
      <c r="A224" s="1427" t="s">
        <v>1840</v>
      </c>
      <c r="B224" s="2034"/>
      <c r="C224" s="2025"/>
      <c r="D224" s="1420"/>
      <c r="E224" s="2027"/>
      <c r="F224" s="2027"/>
    </row>
    <row r="225" spans="1:6">
      <c r="A225" s="1427" t="s">
        <v>1396</v>
      </c>
      <c r="B225" s="2034"/>
      <c r="C225" s="2025"/>
      <c r="D225" s="1420"/>
      <c r="E225" s="2027"/>
      <c r="F225" s="2027"/>
    </row>
    <row r="226" spans="1:6">
      <c r="A226" s="1427" t="s">
        <v>1841</v>
      </c>
      <c r="B226" s="2034"/>
      <c r="C226" s="2025"/>
      <c r="D226" s="1420"/>
      <c r="E226" s="2027"/>
      <c r="F226" s="2027"/>
    </row>
    <row r="227" spans="1:6">
      <c r="A227" s="1427" t="s">
        <v>1842</v>
      </c>
      <c r="B227" s="2034"/>
      <c r="C227" s="2025"/>
      <c r="D227" s="1420"/>
      <c r="E227" s="2027"/>
      <c r="F227" s="2027"/>
    </row>
    <row r="228" spans="1:6">
      <c r="A228" s="1427" t="s">
        <v>1843</v>
      </c>
      <c r="B228" s="2034"/>
      <c r="C228" s="2025"/>
      <c r="D228" s="1420"/>
      <c r="E228" s="2027"/>
      <c r="F228" s="2027"/>
    </row>
    <row r="229" spans="1:6">
      <c r="A229" s="1427" t="s">
        <v>1415</v>
      </c>
      <c r="B229" s="2034"/>
      <c r="C229" s="2025"/>
      <c r="D229" s="1420"/>
      <c r="E229" s="2027"/>
      <c r="F229" s="2027"/>
    </row>
    <row r="230" spans="1:6">
      <c r="A230" s="1427" t="s">
        <v>1416</v>
      </c>
      <c r="B230" s="2034"/>
      <c r="C230" s="2025"/>
      <c r="D230" s="1420"/>
      <c r="E230" s="2027"/>
      <c r="F230" s="2027"/>
    </row>
    <row r="231" spans="1:6">
      <c r="A231" s="1427" t="s">
        <v>1431</v>
      </c>
      <c r="B231" s="2033"/>
      <c r="C231" s="2025"/>
      <c r="D231" s="1420"/>
      <c r="E231" s="2027"/>
      <c r="F231" s="2027"/>
    </row>
    <row r="232" spans="1:6">
      <c r="A232" s="1421" t="s">
        <v>1788</v>
      </c>
      <c r="B232" s="2034"/>
      <c r="C232" s="2025"/>
      <c r="D232" s="1420"/>
      <c r="E232" s="2027"/>
      <c r="F232" s="2027"/>
    </row>
    <row r="233" spans="1:6">
      <c r="A233" s="1427" t="s">
        <v>1793</v>
      </c>
      <c r="B233" s="2034"/>
      <c r="C233" s="2025"/>
      <c r="D233" s="1420"/>
      <c r="E233" s="2027"/>
      <c r="F233" s="2027"/>
    </row>
    <row r="234" spans="1:6">
      <c r="A234" s="1427" t="s">
        <v>1795</v>
      </c>
      <c r="B234" s="2034"/>
      <c r="C234" s="2025"/>
      <c r="D234" s="1420"/>
      <c r="E234" s="2027"/>
      <c r="F234" s="2027"/>
    </row>
    <row r="235" spans="1:6">
      <c r="A235" s="1427" t="s">
        <v>1796</v>
      </c>
      <c r="B235" s="2033"/>
      <c r="C235" s="2025"/>
      <c r="D235" s="1420"/>
      <c r="E235" s="2027"/>
      <c r="F235" s="2027"/>
    </row>
    <row r="236" spans="1:6">
      <c r="A236" s="1421" t="s">
        <v>1797</v>
      </c>
      <c r="B236" s="2034"/>
      <c r="C236" s="2025"/>
      <c r="D236" s="1420"/>
      <c r="E236" s="2027"/>
      <c r="F236" s="2027"/>
    </row>
    <row r="237" spans="1:6">
      <c r="A237" s="1427" t="s">
        <v>1801</v>
      </c>
      <c r="B237" s="2034"/>
      <c r="C237" s="2025"/>
      <c r="D237" s="1420"/>
      <c r="E237" s="2027"/>
      <c r="F237" s="2027"/>
    </row>
    <row r="238" spans="1:6">
      <c r="A238" s="1436" t="s">
        <v>1630</v>
      </c>
      <c r="B238" s="2035"/>
      <c r="C238" s="2028">
        <v>1068340</v>
      </c>
      <c r="D238" s="1437" t="s">
        <v>1630</v>
      </c>
      <c r="E238" s="2035"/>
      <c r="F238" s="2028">
        <v>1068340</v>
      </c>
    </row>
  </sheetData>
  <mergeCells count="17">
    <mergeCell ref="B177:C177"/>
    <mergeCell ref="E177:F177"/>
    <mergeCell ref="B178:C178"/>
    <mergeCell ref="E178:F178"/>
    <mergeCell ref="E7:F7"/>
    <mergeCell ref="B8:C8"/>
    <mergeCell ref="E8:F8"/>
    <mergeCell ref="A174:C174"/>
    <mergeCell ref="A176:C176"/>
    <mergeCell ref="A175:C175"/>
    <mergeCell ref="A6:C6"/>
    <mergeCell ref="B7:C7"/>
    <mergeCell ref="A1:C1"/>
    <mergeCell ref="A2:C2"/>
    <mergeCell ref="A3:C3"/>
    <mergeCell ref="A4:C4"/>
    <mergeCell ref="A5:C5"/>
  </mergeCells>
  <phoneticPr fontId="50" type="noConversion"/>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L100"/>
  <sheetViews>
    <sheetView topLeftCell="A40" workbookViewId="0">
      <selection activeCell="K9" sqref="K9"/>
    </sheetView>
  </sheetViews>
  <sheetFormatPr defaultColWidth="9.125" defaultRowHeight="16.899999999999999"/>
  <cols>
    <col min="1" max="1" width="27.875" bestFit="1" customWidth="1"/>
    <col min="2" max="2" width="14.125" style="1141" bestFit="1" customWidth="1"/>
    <col min="3" max="3" width="17.3125" style="1141" bestFit="1" customWidth="1"/>
    <col min="4" max="4" width="48" style="1141" bestFit="1" customWidth="1"/>
    <col min="5" max="5" width="17" style="1141" bestFit="1" customWidth="1"/>
    <col min="6" max="6" width="16.875" style="1141" bestFit="1" customWidth="1"/>
    <col min="7" max="7" width="17" style="1141" bestFit="1" customWidth="1"/>
    <col min="8" max="8" width="24.625" style="1141" customWidth="1"/>
    <col min="9" max="9" width="16.125" bestFit="1" customWidth="1"/>
    <col min="10" max="10" width="17.125" customWidth="1"/>
    <col min="12" max="12" width="14.375" bestFit="1" customWidth="1"/>
  </cols>
  <sheetData>
    <row r="1" spans="1:10">
      <c r="A1" s="2126" t="s">
        <v>1551</v>
      </c>
      <c r="B1" s="2126"/>
      <c r="C1" s="2126"/>
      <c r="D1" s="2127"/>
      <c r="E1" s="2127"/>
      <c r="F1" s="2127"/>
    </row>
    <row r="2" spans="1:10">
      <c r="A2" s="2126" t="s">
        <v>1552</v>
      </c>
      <c r="B2" s="2126"/>
      <c r="C2" s="2126"/>
      <c r="D2" s="2127"/>
      <c r="E2" s="2127"/>
      <c r="F2" s="2127"/>
    </row>
    <row r="3" spans="1:10">
      <c r="A3" s="2126" t="s">
        <v>1553</v>
      </c>
      <c r="B3" s="2126"/>
      <c r="C3" s="2126"/>
      <c r="D3" s="2127"/>
      <c r="E3" s="2127"/>
      <c r="F3" s="2127"/>
    </row>
    <row r="4" spans="1:10">
      <c r="A4" s="2128" t="s">
        <v>1554</v>
      </c>
      <c r="B4" s="2128"/>
      <c r="C4" s="2128"/>
      <c r="D4" s="2127"/>
      <c r="E4" s="2127"/>
      <c r="F4" s="2127"/>
    </row>
    <row r="5" spans="1:10">
      <c r="A5" s="2129" t="s">
        <v>1555</v>
      </c>
      <c r="B5" s="2129"/>
      <c r="C5" s="2129"/>
      <c r="D5" s="2127"/>
      <c r="E5" s="2127"/>
      <c r="F5" s="2127"/>
    </row>
    <row r="6" spans="1:10">
      <c r="A6" s="2869" t="s">
        <v>2299</v>
      </c>
      <c r="B6" s="2869"/>
      <c r="C6" s="2869"/>
      <c r="D6" s="2127"/>
      <c r="E6" s="2127"/>
      <c r="F6" s="2127"/>
    </row>
    <row r="7" spans="1:10" ht="14.45" customHeight="1">
      <c r="A7" s="2130" t="s">
        <v>1556</v>
      </c>
      <c r="B7" s="2878" t="s">
        <v>1557</v>
      </c>
      <c r="C7" s="2878"/>
      <c r="D7" s="1407" t="s">
        <v>1556</v>
      </c>
      <c r="E7" s="2878" t="s">
        <v>1557</v>
      </c>
      <c r="F7" s="2878"/>
    </row>
    <row r="8" spans="1:10" ht="15" customHeight="1">
      <c r="A8" s="2131" t="s">
        <v>1558</v>
      </c>
      <c r="B8" s="2884" t="s">
        <v>2301</v>
      </c>
      <c r="C8" s="2884"/>
      <c r="D8" s="2132" t="s">
        <v>1054</v>
      </c>
      <c r="E8" s="2884" t="s">
        <v>2301</v>
      </c>
      <c r="F8" s="2884"/>
    </row>
    <row r="9" spans="1:10">
      <c r="A9" s="2126" t="s">
        <v>1559</v>
      </c>
      <c r="B9" s="2133"/>
      <c r="C9" s="2134">
        <f>SUM(B9:B10)</f>
        <v>1329391829.9100001</v>
      </c>
      <c r="D9" s="1408" t="s">
        <v>1560</v>
      </c>
      <c r="E9" s="1409"/>
      <c r="F9" s="2135">
        <f>SUM(E10:E31)</f>
        <v>1030159733.4599999</v>
      </c>
    </row>
    <row r="10" spans="1:10">
      <c r="A10" s="2136" t="s">
        <v>1561</v>
      </c>
      <c r="B10" s="2137">
        <v>1329391829.9100001</v>
      </c>
      <c r="C10" s="2138"/>
      <c r="D10" s="2139" t="s">
        <v>1562</v>
      </c>
      <c r="E10" s="1418">
        <v>332837134.02999997</v>
      </c>
      <c r="F10" s="1412"/>
      <c r="H10"/>
      <c r="I10" s="1413"/>
      <c r="J10" s="1140"/>
    </row>
    <row r="11" spans="1:10">
      <c r="A11" s="2126" t="s">
        <v>1563</v>
      </c>
      <c r="B11" s="2133"/>
      <c r="C11" s="2138">
        <f>SUM(B12:B19)</f>
        <v>660050100</v>
      </c>
      <c r="D11" s="2139" t="s">
        <v>1564</v>
      </c>
      <c r="E11" s="1418">
        <v>8172350.8600000003</v>
      </c>
      <c r="F11" s="1412"/>
      <c r="H11"/>
      <c r="I11" s="1413"/>
      <c r="J11" s="1140"/>
    </row>
    <row r="12" spans="1:10">
      <c r="A12" s="2136" t="s">
        <v>2304</v>
      </c>
      <c r="B12" s="2133">
        <v>43000000</v>
      </c>
      <c r="C12" s="2138"/>
      <c r="D12" s="2139" t="s">
        <v>1565</v>
      </c>
      <c r="E12" s="1418">
        <v>6107983.6799999997</v>
      </c>
      <c r="F12" s="1412"/>
      <c r="G12" s="2122"/>
      <c r="H12" s="2140"/>
      <c r="I12" s="1413"/>
      <c r="J12" s="1140"/>
    </row>
    <row r="13" spans="1:10">
      <c r="A13" s="2136" t="s">
        <v>1566</v>
      </c>
      <c r="B13" s="2133"/>
      <c r="C13" s="2138"/>
      <c r="D13" s="2139" t="s">
        <v>1567</v>
      </c>
      <c r="E13" s="1418">
        <v>20686145.239999998</v>
      </c>
      <c r="F13" s="1412"/>
      <c r="G13" s="2122"/>
      <c r="H13" s="2140"/>
      <c r="I13" s="1413"/>
      <c r="J13" s="1140"/>
    </row>
    <row r="14" spans="1:10">
      <c r="A14" s="2136" t="s">
        <v>2034</v>
      </c>
      <c r="B14" s="2133">
        <v>30000000</v>
      </c>
      <c r="C14" s="2138"/>
      <c r="D14" s="2139" t="s">
        <v>1568</v>
      </c>
      <c r="E14" s="1418">
        <v>40694034.780000001</v>
      </c>
      <c r="F14" s="1412"/>
      <c r="G14" s="2122"/>
      <c r="H14" s="2140"/>
      <c r="I14" s="1413"/>
      <c r="J14" s="1140"/>
    </row>
    <row r="15" spans="1:10">
      <c r="A15" s="2136" t="s">
        <v>1569</v>
      </c>
      <c r="B15" s="2133"/>
      <c r="C15" s="2138"/>
      <c r="D15" s="2139" t="s">
        <v>1570</v>
      </c>
      <c r="E15" s="1418">
        <v>228220757.13999999</v>
      </c>
      <c r="F15" s="1412"/>
      <c r="G15" s="2122"/>
      <c r="H15" s="2140"/>
      <c r="I15" s="1140"/>
      <c r="J15" s="1140"/>
    </row>
    <row r="16" spans="1:10">
      <c r="A16" s="2136" t="s">
        <v>2305</v>
      </c>
      <c r="B16" s="2133">
        <v>250000000</v>
      </c>
      <c r="C16" s="2138"/>
      <c r="D16" s="2139" t="s">
        <v>1571</v>
      </c>
      <c r="E16" s="1418">
        <v>22998801.5</v>
      </c>
      <c r="F16" s="1412"/>
      <c r="G16" s="2122"/>
      <c r="H16" s="2140"/>
      <c r="I16" s="1413"/>
      <c r="J16" s="1140"/>
    </row>
    <row r="17" spans="1:12">
      <c r="A17" s="2136" t="s">
        <v>1572</v>
      </c>
      <c r="B17" s="1411"/>
      <c r="C17" s="2138"/>
      <c r="D17" s="2139" t="s">
        <v>1573</v>
      </c>
      <c r="E17" s="1418">
        <v>2663535814.1199999</v>
      </c>
      <c r="F17" s="1412"/>
      <c r="G17" s="2122"/>
      <c r="H17" s="2141"/>
      <c r="I17" s="1413"/>
      <c r="J17" s="1140"/>
    </row>
    <row r="18" spans="1:12">
      <c r="A18" s="2136" t="s">
        <v>2302</v>
      </c>
      <c r="B18" s="2133">
        <v>337050100</v>
      </c>
      <c r="C18" s="2138"/>
      <c r="D18" s="2139" t="s">
        <v>1146</v>
      </c>
      <c r="E18" s="1418">
        <v>9306083.7300000004</v>
      </c>
      <c r="F18" s="1412"/>
      <c r="G18" s="2122"/>
      <c r="H18" s="2140"/>
      <c r="I18" s="1413"/>
      <c r="J18" s="1140"/>
    </row>
    <row r="19" spans="1:12">
      <c r="A19" s="2136" t="s">
        <v>1574</v>
      </c>
      <c r="B19" s="2137"/>
      <c r="C19" s="2138"/>
      <c r="D19" s="2142" t="s">
        <v>1575</v>
      </c>
      <c r="E19" s="1418"/>
      <c r="F19" s="1412"/>
      <c r="G19" s="2122"/>
      <c r="H19" s="2140"/>
      <c r="J19" s="1140"/>
    </row>
    <row r="20" spans="1:12">
      <c r="A20" s="2126" t="s">
        <v>1576</v>
      </c>
      <c r="B20" s="2133"/>
      <c r="C20" s="2138">
        <f>SUM(B21:B41)</f>
        <v>911612426.02000022</v>
      </c>
      <c r="D20" s="2142" t="s">
        <v>1577</v>
      </c>
      <c r="E20" s="1418">
        <v>-221448911.41</v>
      </c>
      <c r="F20" s="1412"/>
      <c r="G20" s="2122"/>
      <c r="H20" s="2140"/>
    </row>
    <row r="21" spans="1:12">
      <c r="A21" s="2136" t="s">
        <v>1578</v>
      </c>
      <c r="B21" s="2133">
        <v>96501.19</v>
      </c>
      <c r="C21" s="2138"/>
      <c r="D21" s="2142" t="s">
        <v>1579</v>
      </c>
      <c r="E21" s="1418">
        <v>3655949.95</v>
      </c>
      <c r="F21" s="1412"/>
      <c r="G21" s="2122"/>
      <c r="H21" s="2140"/>
    </row>
    <row r="22" spans="1:12">
      <c r="A22" s="2136" t="s">
        <v>1580</v>
      </c>
      <c r="B22" s="2133">
        <v>870718857.47000003</v>
      </c>
      <c r="C22" s="2138"/>
      <c r="D22" s="2142" t="s">
        <v>1581</v>
      </c>
      <c r="E22" s="1418">
        <v>2395871.64</v>
      </c>
      <c r="F22" s="1412"/>
      <c r="G22" s="2122"/>
      <c r="H22" s="2140"/>
      <c r="I22" s="1415"/>
    </row>
    <row r="23" spans="1:12">
      <c r="A23" s="2136" t="s">
        <v>1582</v>
      </c>
      <c r="B23" s="2133"/>
      <c r="C23" s="2138"/>
      <c r="D23" s="2142" t="s">
        <v>1583</v>
      </c>
      <c r="E23" s="1418">
        <v>-7540596.29</v>
      </c>
      <c r="F23" s="1412"/>
      <c r="G23" s="2122"/>
      <c r="H23" s="2140"/>
    </row>
    <row r="24" spans="1:12">
      <c r="A24" s="2136" t="s">
        <v>1584</v>
      </c>
      <c r="B24" s="2133"/>
      <c r="C24" s="2138"/>
      <c r="D24" s="2142" t="s">
        <v>1585</v>
      </c>
      <c r="E24" s="1418">
        <v>-4194151</v>
      </c>
      <c r="F24" s="1412"/>
      <c r="G24" s="2122"/>
      <c r="H24" s="2140"/>
      <c r="I24" s="1413"/>
    </row>
    <row r="25" spans="1:12">
      <c r="A25" s="2136" t="s">
        <v>1586</v>
      </c>
      <c r="B25" s="2133">
        <f>5236785.71+9798996</f>
        <v>15035781.710000001</v>
      </c>
      <c r="C25" s="2138"/>
      <c r="D25" s="2142" t="s">
        <v>1587</v>
      </c>
      <c r="E25" s="1418">
        <v>-5436792.0899999999</v>
      </c>
      <c r="F25" s="1412"/>
      <c r="G25" s="2122"/>
      <c r="H25" s="2140"/>
    </row>
    <row r="26" spans="1:12">
      <c r="A26" s="2136" t="s">
        <v>1588</v>
      </c>
      <c r="B26" s="2133">
        <v>9503525</v>
      </c>
      <c r="C26" s="2138"/>
      <c r="D26" s="2142" t="s">
        <v>1589</v>
      </c>
      <c r="E26" s="1418">
        <v>-35114376.670000002</v>
      </c>
      <c r="F26" s="1412"/>
      <c r="G26" s="2122"/>
      <c r="H26" s="2140"/>
      <c r="I26" s="1413"/>
    </row>
    <row r="27" spans="1:12">
      <c r="A27" s="2136" t="s">
        <v>1590</v>
      </c>
      <c r="B27" s="2133">
        <v>-917700.92</v>
      </c>
      <c r="C27" s="2138"/>
      <c r="D27" s="2142" t="s">
        <v>1591</v>
      </c>
      <c r="E27" s="1418">
        <v>-215277455.19999999</v>
      </c>
      <c r="F27" s="1412"/>
      <c r="G27" s="2122"/>
      <c r="H27" s="2140"/>
      <c r="I27" s="1413"/>
    </row>
    <row r="28" spans="1:12">
      <c r="A28" s="2136" t="s">
        <v>1592</v>
      </c>
      <c r="B28" s="2133"/>
      <c r="C28" s="2138"/>
      <c r="D28" s="2142" t="s">
        <v>1593</v>
      </c>
      <c r="E28" s="1418">
        <v>-19037372.41</v>
      </c>
      <c r="F28" s="1412"/>
      <c r="G28" s="2122"/>
      <c r="H28" s="2140"/>
    </row>
    <row r="29" spans="1:12">
      <c r="A29" s="2136" t="s">
        <v>1594</v>
      </c>
      <c r="B29" s="2133">
        <v>1773981</v>
      </c>
      <c r="C29" s="2138"/>
      <c r="D29" s="2142" t="s">
        <v>1595</v>
      </c>
      <c r="E29" s="1418">
        <v>-1800602569.46</v>
      </c>
      <c r="F29" s="1412"/>
      <c r="G29" s="2122"/>
      <c r="H29" s="2140"/>
      <c r="L29" s="1158"/>
    </row>
    <row r="30" spans="1:12">
      <c r="A30" s="2136" t="s">
        <v>1596</v>
      </c>
      <c r="B30" s="2133"/>
      <c r="C30" s="2138"/>
      <c r="D30" s="2142" t="s">
        <v>1597</v>
      </c>
      <c r="E30" s="1418">
        <v>7790469</v>
      </c>
      <c r="F30" s="1412"/>
      <c r="G30" s="2122"/>
      <c r="H30" s="2140"/>
    </row>
    <row r="31" spans="1:12">
      <c r="A31" s="2136" t="s">
        <v>1598</v>
      </c>
      <c r="B31" s="2133"/>
      <c r="C31" s="2138"/>
      <c r="D31" s="2142" t="s">
        <v>1599</v>
      </c>
      <c r="E31" s="1418">
        <v>-7589437.6799999997</v>
      </c>
      <c r="F31" s="1412"/>
      <c r="G31"/>
      <c r="H31"/>
    </row>
    <row r="32" spans="1:12">
      <c r="A32" s="2136" t="s">
        <v>1600</v>
      </c>
      <c r="B32" s="2133">
        <v>182167.24</v>
      </c>
      <c r="C32" s="2138"/>
      <c r="D32" s="2143"/>
      <c r="E32" s="2133"/>
      <c r="F32" s="2133"/>
      <c r="G32"/>
      <c r="H32"/>
    </row>
    <row r="33" spans="1:8">
      <c r="A33" s="2136" t="s">
        <v>1601</v>
      </c>
      <c r="B33" s="2133">
        <v>49852</v>
      </c>
      <c r="C33" s="2138"/>
      <c r="D33" s="2143"/>
      <c r="E33" s="2133"/>
      <c r="F33" s="2133"/>
      <c r="G33"/>
      <c r="H33"/>
    </row>
    <row r="34" spans="1:8">
      <c r="A34" s="2136" t="s">
        <v>1602</v>
      </c>
      <c r="B34" s="2133">
        <v>22888.33</v>
      </c>
      <c r="C34" s="2138"/>
      <c r="D34" s="2143"/>
      <c r="E34" s="2133"/>
      <c r="F34" s="2133"/>
      <c r="G34"/>
      <c r="H34"/>
    </row>
    <row r="35" spans="1:8">
      <c r="A35" s="2136" t="s">
        <v>1603</v>
      </c>
      <c r="B35" s="2133"/>
      <c r="C35" s="2138"/>
      <c r="D35" s="2143"/>
      <c r="E35" s="2137"/>
      <c r="F35" s="2133"/>
      <c r="G35"/>
      <c r="H35"/>
    </row>
    <row r="36" spans="1:8">
      <c r="A36" s="2136" t="s">
        <v>1604</v>
      </c>
      <c r="B36" s="2133">
        <v>1062433</v>
      </c>
      <c r="C36" s="2138"/>
      <c r="D36" s="1416" t="s">
        <v>1605</v>
      </c>
      <c r="E36" s="1409"/>
      <c r="F36" s="2144">
        <f>SUM(E38:E57)</f>
        <v>2405549227.3899999</v>
      </c>
      <c r="G36"/>
      <c r="H36" s="1442"/>
    </row>
    <row r="37" spans="1:8">
      <c r="A37" s="2136" t="s">
        <v>1606</v>
      </c>
      <c r="B37" s="2133">
        <v>1868701</v>
      </c>
      <c r="C37" s="2138"/>
      <c r="D37" s="2143"/>
      <c r="E37" s="2133"/>
      <c r="F37" s="2145"/>
      <c r="G37"/>
      <c r="H37"/>
    </row>
    <row r="38" spans="1:8">
      <c r="A38" s="2136" t="s">
        <v>1607</v>
      </c>
      <c r="B38" s="2133">
        <v>307325</v>
      </c>
      <c r="C38" s="2138"/>
      <c r="D38" s="2143" t="s">
        <v>1608</v>
      </c>
      <c r="E38" s="1418">
        <v>18673136.600000001</v>
      </c>
      <c r="F38" s="2133"/>
    </row>
    <row r="39" spans="1:8">
      <c r="A39" s="2136" t="s">
        <v>1609</v>
      </c>
      <c r="B39" s="2133">
        <v>395734</v>
      </c>
      <c r="C39" s="2138"/>
      <c r="D39" s="2143" t="s">
        <v>1610</v>
      </c>
      <c r="E39" s="1418">
        <v>1301529</v>
      </c>
      <c r="F39" s="2133"/>
    </row>
    <row r="40" spans="1:8">
      <c r="A40" s="2136" t="s">
        <v>1611</v>
      </c>
      <c r="B40" s="2133">
        <v>11512380</v>
      </c>
      <c r="C40" s="2138"/>
      <c r="D40" s="2143" t="s">
        <v>1612</v>
      </c>
      <c r="E40" s="1418">
        <v>844261863.75999999</v>
      </c>
      <c r="F40" s="2133"/>
    </row>
    <row r="41" spans="1:8">
      <c r="A41" s="2146"/>
      <c r="B41" s="2137"/>
      <c r="C41" s="2127"/>
      <c r="D41" s="2143" t="s">
        <v>1613</v>
      </c>
      <c r="E41" s="2133"/>
      <c r="F41" s="2133"/>
    </row>
    <row r="42" spans="1:8">
      <c r="A42" s="2147" t="s">
        <v>1614</v>
      </c>
      <c r="B42" s="2133"/>
      <c r="C42" s="2133">
        <f>B43+B44</f>
        <v>534654604.91999996</v>
      </c>
      <c r="D42" s="2143" t="s">
        <v>1615</v>
      </c>
      <c r="E42" s="2133">
        <v>138282484.68000001</v>
      </c>
      <c r="F42" s="2133"/>
    </row>
    <row r="43" spans="1:8">
      <c r="A43" s="2143" t="s">
        <v>1616</v>
      </c>
      <c r="B43" s="2133">
        <v>474401274.32999998</v>
      </c>
      <c r="C43" s="2133"/>
      <c r="D43" s="2143" t="s">
        <v>1617</v>
      </c>
      <c r="E43" s="1418">
        <v>199242762</v>
      </c>
      <c r="F43" s="2133"/>
    </row>
    <row r="44" spans="1:8">
      <c r="A44" s="2143" t="s">
        <v>1618</v>
      </c>
      <c r="B44" s="2133">
        <v>60253330.590000004</v>
      </c>
      <c r="C44" s="2133"/>
      <c r="D44" s="2143" t="s">
        <v>1619</v>
      </c>
      <c r="E44" s="2133">
        <v>37264382.700000003</v>
      </c>
      <c r="F44" s="2133"/>
    </row>
    <row r="45" spans="1:8">
      <c r="A45" s="2148"/>
      <c r="B45" s="2127"/>
      <c r="C45" s="2127"/>
      <c r="D45" s="2143" t="s">
        <v>1620</v>
      </c>
      <c r="E45" s="2133">
        <v>390000000</v>
      </c>
      <c r="F45" s="2133"/>
    </row>
    <row r="46" spans="1:8">
      <c r="A46" s="2148"/>
      <c r="B46" s="2127"/>
      <c r="C46" s="2127"/>
      <c r="D46" s="2143" t="s">
        <v>1621</v>
      </c>
      <c r="E46" s="2133">
        <v>242607900.53</v>
      </c>
      <c r="F46" s="2133"/>
    </row>
    <row r="47" spans="1:8">
      <c r="A47" s="2148"/>
      <c r="B47" s="2127"/>
      <c r="C47" s="2127"/>
      <c r="D47" s="2143" t="s">
        <v>1622</v>
      </c>
      <c r="E47" s="2133">
        <v>1459524</v>
      </c>
      <c r="F47" s="2133"/>
    </row>
    <row r="48" spans="1:8">
      <c r="A48" s="2148"/>
      <c r="B48" s="2127"/>
      <c r="C48" s="2127"/>
      <c r="D48" s="2143" t="s">
        <v>1623</v>
      </c>
      <c r="E48" s="2133">
        <v>2492500</v>
      </c>
      <c r="F48" s="2133"/>
    </row>
    <row r="49" spans="1:6">
      <c r="A49" s="2148"/>
      <c r="B49" s="2127"/>
      <c r="C49" s="2127"/>
      <c r="D49" s="2143" t="s">
        <v>1624</v>
      </c>
      <c r="E49" s="2133"/>
      <c r="F49" s="2133"/>
    </row>
    <row r="50" spans="1:6">
      <c r="A50" s="2148"/>
      <c r="B50" s="2127"/>
      <c r="C50" s="2127"/>
      <c r="D50" s="2143" t="s">
        <v>1625</v>
      </c>
      <c r="E50" s="2133">
        <v>100488831</v>
      </c>
      <c r="F50" s="2133"/>
    </row>
    <row r="51" spans="1:6">
      <c r="A51" s="2148"/>
      <c r="B51" s="2127"/>
      <c r="C51" s="2127"/>
      <c r="D51" s="2143" t="s">
        <v>1626</v>
      </c>
      <c r="E51" s="2133"/>
      <c r="F51" s="2133"/>
    </row>
    <row r="52" spans="1:6">
      <c r="A52" s="2148"/>
      <c r="B52" s="2127"/>
      <c r="C52" s="2127"/>
      <c r="D52" s="2143" t="s">
        <v>1627</v>
      </c>
      <c r="E52" s="2133">
        <v>6462001.54</v>
      </c>
      <c r="F52" s="2133"/>
    </row>
    <row r="53" spans="1:6">
      <c r="A53" s="2148"/>
      <c r="B53" s="2127"/>
      <c r="C53" s="2127"/>
      <c r="D53" s="2143" t="s">
        <v>2033</v>
      </c>
      <c r="E53" s="2133">
        <v>423012311.57999998</v>
      </c>
      <c r="F53" s="2133"/>
    </row>
    <row r="54" spans="1:6">
      <c r="A54" s="2148"/>
      <c r="B54" s="2127"/>
      <c r="C54" s="2127"/>
      <c r="D54" s="2143" t="s">
        <v>1628</v>
      </c>
      <c r="E54" s="2133"/>
      <c r="F54" s="2133"/>
    </row>
    <row r="55" spans="1:6">
      <c r="A55" s="2148"/>
      <c r="B55" s="2127"/>
      <c r="C55" s="2127"/>
      <c r="D55" s="2143" t="s">
        <v>1629</v>
      </c>
      <c r="E55" s="2133"/>
      <c r="F55" s="2133"/>
    </row>
    <row r="56" spans="1:6">
      <c r="A56" s="2148"/>
      <c r="B56" s="2127"/>
      <c r="C56" s="2127"/>
      <c r="D56" s="2147"/>
      <c r="E56" s="2133"/>
      <c r="F56" s="2133"/>
    </row>
    <row r="57" spans="1:6">
      <c r="A57" s="2148"/>
      <c r="B57" s="2127"/>
      <c r="C57" s="2127"/>
      <c r="D57" s="2143"/>
      <c r="E57" s="2133"/>
      <c r="F57" s="2133"/>
    </row>
    <row r="58" spans="1:6">
      <c r="A58" s="2148"/>
      <c r="B58" s="2127"/>
      <c r="C58" s="2127"/>
      <c r="D58" s="2143"/>
      <c r="E58" s="1418"/>
      <c r="F58" s="2133"/>
    </row>
    <row r="59" spans="1:6">
      <c r="A59" s="2149" t="s">
        <v>1630</v>
      </c>
      <c r="B59" s="2150"/>
      <c r="C59" s="2151">
        <f>C42+C20+C11+C9</f>
        <v>3435708960.8500004</v>
      </c>
      <c r="D59" s="2152" t="s">
        <v>1630</v>
      </c>
      <c r="E59" s="2150"/>
      <c r="F59" s="2151">
        <f>F36+F9</f>
        <v>3435708960.8499999</v>
      </c>
    </row>
    <row r="60" spans="1:6">
      <c r="C60" s="2153">
        <v>3435708960.8499999</v>
      </c>
      <c r="F60" s="2154"/>
    </row>
    <row r="61" spans="1:6">
      <c r="C61" s="2153">
        <f>C59-C60</f>
        <v>0</v>
      </c>
      <c r="D61" s="2155"/>
      <c r="F61" s="1141">
        <f>F59-C59</f>
        <v>0</v>
      </c>
    </row>
    <row r="62" spans="1:6">
      <c r="E62" s="1419"/>
    </row>
    <row r="63" spans="1:6">
      <c r="A63" s="1429" t="s">
        <v>2008</v>
      </c>
      <c r="B63" s="2156">
        <v>474401274.32999998</v>
      </c>
    </row>
    <row r="64" spans="1:6">
      <c r="A64" s="1429" t="s">
        <v>2303</v>
      </c>
      <c r="B64" s="2156">
        <f>B43-B63</f>
        <v>0</v>
      </c>
    </row>
    <row r="69" spans="1:6">
      <c r="A69" s="2872" t="s">
        <v>1631</v>
      </c>
      <c r="B69" s="2872"/>
      <c r="C69" s="2872"/>
      <c r="D69" s="1420"/>
      <c r="E69" s="1420"/>
      <c r="F69" s="1420"/>
    </row>
    <row r="70" spans="1:6">
      <c r="A70" s="2869" t="s">
        <v>1632</v>
      </c>
      <c r="B70" s="2869"/>
      <c r="C70" s="2869"/>
      <c r="D70" s="1420"/>
      <c r="E70" s="1420"/>
      <c r="F70" s="1420"/>
    </row>
    <row r="71" spans="1:6">
      <c r="A71" s="2869" t="s">
        <v>1633</v>
      </c>
      <c r="B71" s="2869"/>
      <c r="C71" s="2869"/>
      <c r="D71" s="1420"/>
      <c r="E71" s="1420"/>
      <c r="F71" s="1420"/>
    </row>
    <row r="72" spans="1:6">
      <c r="A72" s="2873" t="s">
        <v>1634</v>
      </c>
      <c r="B72" s="2873"/>
      <c r="C72" s="2873"/>
      <c r="D72" s="1420"/>
      <c r="E72" s="1420"/>
      <c r="F72" s="1420"/>
    </row>
    <row r="73" spans="1:6">
      <c r="A73" s="2874" t="s">
        <v>1555</v>
      </c>
      <c r="B73" s="2874"/>
      <c r="C73" s="2874"/>
      <c r="D73" s="1420"/>
      <c r="E73" s="1420"/>
      <c r="F73" s="1420"/>
    </row>
    <row r="74" spans="1:6">
      <c r="A74" s="2869" t="s">
        <v>2327</v>
      </c>
      <c r="B74" s="2869"/>
      <c r="C74" s="2869"/>
      <c r="D74" s="1420"/>
      <c r="E74" s="1420"/>
      <c r="F74" s="1420"/>
    </row>
    <row r="75" spans="1:6" ht="14.45" customHeight="1">
      <c r="A75" s="1407" t="s">
        <v>1556</v>
      </c>
      <c r="B75" s="2878" t="s">
        <v>1631</v>
      </c>
      <c r="C75" s="2878"/>
      <c r="D75" s="1407" t="s">
        <v>1556</v>
      </c>
      <c r="E75" s="2878" t="s">
        <v>1631</v>
      </c>
      <c r="F75" s="2878"/>
    </row>
    <row r="76" spans="1:6" ht="14.45" customHeight="1">
      <c r="A76" s="2157" t="s">
        <v>1558</v>
      </c>
      <c r="B76" s="2884" t="s">
        <v>2328</v>
      </c>
      <c r="C76" s="2884"/>
      <c r="D76" s="2132" t="s">
        <v>1054</v>
      </c>
      <c r="E76" s="2884" t="s">
        <v>2328</v>
      </c>
      <c r="F76" s="2884"/>
    </row>
    <row r="77" spans="1:6">
      <c r="A77" s="1421" t="s">
        <v>1559</v>
      </c>
      <c r="B77" s="1409"/>
      <c r="C77" s="2158"/>
      <c r="D77" s="1408" t="s">
        <v>1560</v>
      </c>
      <c r="E77" s="1409"/>
      <c r="F77" s="1417">
        <f>E78+E82</f>
        <v>284526080.78999996</v>
      </c>
    </row>
    <row r="78" spans="1:6">
      <c r="A78" s="1421" t="s">
        <v>1563</v>
      </c>
      <c r="B78" s="1409"/>
      <c r="C78" s="1423"/>
      <c r="D78" s="2159" t="s">
        <v>1635</v>
      </c>
      <c r="E78" s="1411">
        <v>405791605.07999998</v>
      </c>
      <c r="F78" s="1412"/>
    </row>
    <row r="79" spans="1:6">
      <c r="A79" s="1421" t="s">
        <v>1576</v>
      </c>
      <c r="B79" s="1409"/>
      <c r="C79" s="1424">
        <v>423012319.41000003</v>
      </c>
      <c r="D79" s="2159" t="s">
        <v>1571</v>
      </c>
      <c r="E79" s="1409"/>
      <c r="F79" s="1412"/>
    </row>
    <row r="80" spans="1:6">
      <c r="A80" s="1425" t="s">
        <v>1578</v>
      </c>
      <c r="B80" s="1409"/>
      <c r="C80" s="1423"/>
      <c r="D80" s="2159" t="s">
        <v>1636</v>
      </c>
      <c r="E80" s="1409"/>
      <c r="F80" s="1412"/>
    </row>
    <row r="81" spans="1:6">
      <c r="A81" s="1425" t="s">
        <v>1580</v>
      </c>
      <c r="B81" s="1411">
        <v>423012319.41000003</v>
      </c>
      <c r="C81" s="1423"/>
      <c r="D81" s="2159" t="s">
        <v>1637</v>
      </c>
      <c r="E81" s="1409"/>
      <c r="F81" s="1412"/>
    </row>
    <row r="82" spans="1:6">
      <c r="A82" s="1425" t="s">
        <v>1638</v>
      </c>
      <c r="B82" s="1409"/>
      <c r="C82" s="1423"/>
      <c r="D82" s="1426" t="s">
        <v>1575</v>
      </c>
      <c r="E82" s="1411">
        <v>-121265524.29000001</v>
      </c>
      <c r="F82" s="1412"/>
    </row>
    <row r="83" spans="1:6">
      <c r="A83" s="1427" t="s">
        <v>1598</v>
      </c>
      <c r="B83" s="1409"/>
      <c r="C83" s="1423"/>
      <c r="D83" s="1426" t="s">
        <v>1639</v>
      </c>
      <c r="E83" s="1409"/>
      <c r="F83" s="1412"/>
    </row>
    <row r="84" spans="1:6">
      <c r="A84" s="1427" t="s">
        <v>1600</v>
      </c>
      <c r="B84" s="1409"/>
      <c r="C84" s="1423"/>
      <c r="D84" s="1426" t="s">
        <v>1636</v>
      </c>
      <c r="E84" s="1409"/>
      <c r="F84" s="1412"/>
    </row>
    <row r="85" spans="1:6">
      <c r="A85" s="1427" t="s">
        <v>1604</v>
      </c>
      <c r="B85" s="1409"/>
      <c r="C85" s="1423"/>
      <c r="D85" s="1426" t="s">
        <v>1640</v>
      </c>
      <c r="E85" s="1428"/>
      <c r="F85" s="1412"/>
    </row>
    <row r="86" spans="1:6">
      <c r="A86" s="1427" t="s">
        <v>1606</v>
      </c>
      <c r="B86" s="1409"/>
      <c r="C86" s="1423"/>
      <c r="D86" s="1416" t="s">
        <v>1605</v>
      </c>
      <c r="E86" s="1409"/>
      <c r="F86" s="1417">
        <v>1370930</v>
      </c>
    </row>
    <row r="87" spans="1:6">
      <c r="A87" s="1427" t="s">
        <v>1611</v>
      </c>
      <c r="B87" s="1428"/>
      <c r="C87" s="1423"/>
      <c r="D87" s="2159" t="s">
        <v>1608</v>
      </c>
      <c r="E87" s="1411">
        <v>1370930</v>
      </c>
      <c r="F87" s="1412"/>
    </row>
    <row r="88" spans="1:6">
      <c r="A88" s="1420"/>
      <c r="B88" s="1420"/>
      <c r="C88" s="1420"/>
      <c r="D88" s="2159" t="s">
        <v>1610</v>
      </c>
      <c r="E88" s="1409"/>
      <c r="F88" s="1412"/>
    </row>
    <row r="89" spans="1:6">
      <c r="A89" s="1420"/>
      <c r="B89" s="1420"/>
      <c r="C89" s="1420"/>
      <c r="D89" s="2159" t="s">
        <v>1612</v>
      </c>
      <c r="E89" s="1409"/>
      <c r="F89" s="1412"/>
    </row>
    <row r="90" spans="1:6">
      <c r="A90" s="1420"/>
      <c r="B90" s="1420"/>
      <c r="C90" s="1420"/>
      <c r="D90" s="2159" t="s">
        <v>1641</v>
      </c>
      <c r="E90" s="1409"/>
      <c r="F90" s="1412"/>
    </row>
    <row r="91" spans="1:6">
      <c r="A91" s="1420"/>
      <c r="B91" s="1420"/>
      <c r="C91" s="1420"/>
      <c r="D91" s="2159" t="s">
        <v>1615</v>
      </c>
      <c r="E91" s="1409"/>
      <c r="F91" s="1412"/>
    </row>
    <row r="92" spans="1:6">
      <c r="A92" s="1420"/>
      <c r="B92" s="1420"/>
      <c r="C92" s="1420"/>
      <c r="D92" s="2159" t="s">
        <v>1642</v>
      </c>
      <c r="E92" s="1409"/>
      <c r="F92" s="1412"/>
    </row>
    <row r="93" spans="1:6">
      <c r="A93" s="1420"/>
      <c r="B93" s="1420"/>
      <c r="C93" s="1420"/>
      <c r="D93" s="1426" t="s">
        <v>1643</v>
      </c>
      <c r="E93" s="1409"/>
      <c r="F93" s="1412"/>
    </row>
    <row r="94" spans="1:6">
      <c r="A94" s="1420"/>
      <c r="B94" s="1420"/>
      <c r="C94" s="1420"/>
      <c r="D94" s="1426" t="s">
        <v>1626</v>
      </c>
      <c r="E94" s="1409"/>
      <c r="F94" s="1412"/>
    </row>
    <row r="95" spans="1:6">
      <c r="A95" s="1420"/>
      <c r="B95" s="1420"/>
      <c r="C95" s="1420"/>
      <c r="D95" s="1426" t="s">
        <v>1644</v>
      </c>
      <c r="E95" s="1409"/>
      <c r="F95" s="1412"/>
    </row>
    <row r="96" spans="1:6">
      <c r="A96" s="1420"/>
      <c r="B96" s="1420"/>
      <c r="C96" s="1420"/>
      <c r="D96" s="1426" t="s">
        <v>1629</v>
      </c>
      <c r="E96" s="1428"/>
      <c r="F96" s="1412"/>
    </row>
    <row r="97" spans="1:6">
      <c r="A97" s="1420"/>
      <c r="B97" s="1420"/>
      <c r="C97" s="1420"/>
      <c r="D97" s="1416" t="s">
        <v>1614</v>
      </c>
      <c r="E97" s="1409"/>
      <c r="F97" s="1417">
        <f>E98+E99</f>
        <v>137115308.62</v>
      </c>
    </row>
    <row r="98" spans="1:6">
      <c r="A98" s="1420"/>
      <c r="B98" s="1420"/>
      <c r="C98" s="1420"/>
      <c r="D98" s="1426" t="s">
        <v>1616</v>
      </c>
      <c r="E98" s="1411">
        <v>136046968.62</v>
      </c>
      <c r="F98" s="1412"/>
    </row>
    <row r="99" spans="1:6">
      <c r="A99" s="1420"/>
      <c r="B99" s="1420"/>
      <c r="C99" s="1420"/>
      <c r="D99" s="1426" t="s">
        <v>1618</v>
      </c>
      <c r="E99" s="1411">
        <v>1068340</v>
      </c>
      <c r="F99" s="1412"/>
    </row>
    <row r="100" spans="1:6">
      <c r="A100" s="2160" t="s">
        <v>1630</v>
      </c>
      <c r="B100" s="2161"/>
      <c r="C100" s="2162">
        <v>423012319.41000003</v>
      </c>
      <c r="D100" s="2163" t="s">
        <v>1630</v>
      </c>
      <c r="E100" s="2161"/>
      <c r="F100" s="2164">
        <v>423012319.41000003</v>
      </c>
    </row>
  </sheetData>
  <mergeCells count="15">
    <mergeCell ref="E75:F75"/>
    <mergeCell ref="B76:C76"/>
    <mergeCell ref="E76:F76"/>
    <mergeCell ref="A70:C70"/>
    <mergeCell ref="A71:C71"/>
    <mergeCell ref="A72:C72"/>
    <mergeCell ref="A73:C73"/>
    <mergeCell ref="A74:C74"/>
    <mergeCell ref="B75:C75"/>
    <mergeCell ref="A69:C69"/>
    <mergeCell ref="A6:C6"/>
    <mergeCell ref="B7:C7"/>
    <mergeCell ref="E7:F7"/>
    <mergeCell ref="B8:C8"/>
    <mergeCell ref="E8:F8"/>
  </mergeCells>
  <phoneticPr fontId="50" type="noConversion"/>
  <pageMargins left="0.70866141732283472" right="0.70866141732283472" top="0.74803149606299213" bottom="0.74803149606299213" header="0.31496062992125984" footer="0.31496062992125984"/>
  <pageSetup paperSize="9" scale="6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32</vt:i4>
      </vt:variant>
      <vt:variant>
        <vt:lpstr>이름 지정된 범위</vt:lpstr>
      </vt:variant>
      <vt:variant>
        <vt:i4>5</vt:i4>
      </vt:variant>
    </vt:vector>
  </HeadingPairs>
  <TitlesOfParts>
    <vt:vector size="37" baseType="lpstr">
      <vt:lpstr>경영실적▶</vt:lpstr>
      <vt:lpstr>3.경영실적 PT</vt:lpstr>
      <vt:lpstr>생산현황 PT</vt:lpstr>
      <vt:lpstr>경영실적 추이도 PT</vt:lpstr>
      <vt:lpstr>경영실적 PT</vt:lpstr>
      <vt:lpstr>경영실적 분석 PT 1</vt:lpstr>
      <vt:lpstr>경영실적 분석 PT 2</vt:lpstr>
      <vt:lpstr>월계획 </vt:lpstr>
      <vt:lpstr>투자비</vt:lpstr>
      <vt:lpstr>매출매입</vt:lpstr>
      <vt:lpstr>경비</vt:lpstr>
      <vt:lpstr>성과지표▶</vt:lpstr>
      <vt:lpstr>보고서_제조_SAP미적용</vt:lpstr>
      <vt:lpstr>성과지표 분석 PT 1</vt:lpstr>
      <vt:lpstr>성과지표 분석 PT 2</vt:lpstr>
      <vt:lpstr>월지표</vt:lpstr>
      <vt:lpstr>불량율</vt:lpstr>
      <vt:lpstr>생산효율</vt:lpstr>
      <vt:lpstr>클레임&amp;폐기비</vt:lpstr>
      <vt:lpstr>Sheet1</vt:lpstr>
      <vt:lpstr>항공물류</vt:lpstr>
      <vt:lpstr>불용재고</vt:lpstr>
      <vt:lpstr>3자검사</vt:lpstr>
      <vt:lpstr>원가절감</vt:lpstr>
      <vt:lpstr>손익계산서</vt:lpstr>
      <vt:lpstr>제조원가명세서</vt:lpstr>
      <vt:lpstr>재무상태표(BS)</vt:lpstr>
      <vt:lpstr>IS</vt:lpstr>
      <vt:lpstr>Monthly Package</vt:lpstr>
      <vt:lpstr>IS (Tally)-DSC 1, DSC2 for Feb.</vt:lpstr>
      <vt:lpstr>IS (Tally)-DSC 1, DSC2 for 1~2</vt:lpstr>
      <vt:lpstr>BS (Tally)-DSC 1, DSC2</vt:lpstr>
      <vt:lpstr>'3.경영실적 PT'!Print_Area</vt:lpstr>
      <vt:lpstr>'BS (Tally)-DSC 1, DSC2'!Print_Area</vt:lpstr>
      <vt:lpstr>IS!Print_Area</vt:lpstr>
      <vt:lpstr>'재무상태표(BS)'!Print_Area</vt:lpstr>
      <vt:lpstr>제조원가명세서!Print_Area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권순섭</dc:creator>
  <cp:lastModifiedBy>kyoung tae Na</cp:lastModifiedBy>
  <cp:lastPrinted>2020-09-08T13:31:57Z</cp:lastPrinted>
  <dcterms:created xsi:type="dcterms:W3CDTF">2013-02-06T00:12:49Z</dcterms:created>
  <dcterms:modified xsi:type="dcterms:W3CDTF">2026-05-11T15:50:08Z</dcterms:modified>
</cp:coreProperties>
</file>